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ack to Ours/A_Budget/"/>
    </mc:Choice>
  </mc:AlternateContent>
  <bookViews>
    <workbookView xWindow="120" yWindow="600" windowWidth="19080" windowHeight="5010" tabRatio="933" firstSheet="2"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r:id="rId10"/>
    <sheet name="Creative &amp; Production" sheetId="23" r:id="rId11"/>
    <sheet name="Performers" sheetId="33"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SUMMARY'!$Q$7:$Q$669</definedName>
  </definedNames>
  <calcPr calcId="171027"/>
</workbook>
</file>

<file path=xl/calcChain.xml><?xml version="1.0" encoding="utf-8"?>
<calcChain xmlns="http://schemas.openxmlformats.org/spreadsheetml/2006/main">
  <c r="AN48" i="47" l="1"/>
  <c r="AN21" i="47" l="1"/>
  <c r="AM28" i="47" l="1"/>
  <c r="C418" i="55" l="1"/>
  <c r="E419" i="55"/>
  <c r="Q419" i="55" s="1"/>
  <c r="D419" i="55"/>
  <c r="C419" i="55"/>
  <c r="B418" i="55"/>
  <c r="B419" i="55" s="1"/>
  <c r="E418" i="55" l="1"/>
  <c r="K419" i="55"/>
  <c r="B83" i="26" l="1"/>
  <c r="B84" i="26" s="1"/>
  <c r="F63" i="55" l="1"/>
  <c r="G63" i="55"/>
  <c r="H63" i="55"/>
  <c r="C4502" i="51" l="1"/>
  <c r="D4502" i="51"/>
  <c r="E4502" i="51"/>
  <c r="F4502" i="51"/>
  <c r="C4503" i="51"/>
  <c r="D4503" i="51"/>
  <c r="E4503" i="51"/>
  <c r="F4503" i="51"/>
  <c r="C4504" i="51"/>
  <c r="D4504" i="51"/>
  <c r="E4504" i="51"/>
  <c r="F4504" i="51"/>
  <c r="E416" i="55" l="1"/>
  <c r="Q416" i="55" s="1"/>
  <c r="D416" i="55"/>
  <c r="C416" i="55"/>
  <c r="E415" i="55" l="1"/>
  <c r="K416" i="55"/>
  <c r="H64" i="47" l="1"/>
  <c r="C408" i="55" l="1"/>
  <c r="A408" i="55"/>
  <c r="E492" i="55"/>
  <c r="Q492" i="55" s="1"/>
  <c r="D492" i="55"/>
  <c r="C492" i="55"/>
  <c r="C491" i="55"/>
  <c r="A491" i="55"/>
  <c r="E489" i="55"/>
  <c r="E488" i="55" s="1"/>
  <c r="D489" i="55"/>
  <c r="C489" i="55"/>
  <c r="C488" i="55"/>
  <c r="A488" i="55"/>
  <c r="A485" i="55"/>
  <c r="C485" i="55"/>
  <c r="E486" i="55"/>
  <c r="Q486" i="55" s="1"/>
  <c r="D486" i="55"/>
  <c r="C486" i="55"/>
  <c r="E491" i="55" l="1"/>
  <c r="K492" i="55"/>
  <c r="K489" i="55"/>
  <c r="Q489" i="55"/>
  <c r="E485" i="55"/>
  <c r="K486" i="55"/>
  <c r="H80" i="55" l="1"/>
  <c r="H307" i="55"/>
  <c r="H316" i="55"/>
  <c r="H438" i="55"/>
  <c r="H525" i="55"/>
  <c r="B63" i="49"/>
  <c r="B60" i="49"/>
  <c r="B57" i="49"/>
  <c r="B54" i="49"/>
  <c r="B51" i="49"/>
  <c r="B48" i="49"/>
  <c r="B45" i="49"/>
  <c r="B42" i="49"/>
  <c r="B39" i="49"/>
  <c r="U79" i="26"/>
  <c r="W79" i="26"/>
  <c r="Y79" i="26"/>
  <c r="Z79" i="26"/>
  <c r="AA79" i="26"/>
  <c r="AB79" i="26"/>
  <c r="AC79" i="26"/>
  <c r="AD79" i="26"/>
  <c r="AE79" i="26"/>
  <c r="R70" i="26"/>
  <c r="S70" i="26"/>
  <c r="T70" i="26"/>
  <c r="U70" i="26"/>
  <c r="V70" i="26"/>
  <c r="W70" i="26"/>
  <c r="X70" i="26"/>
  <c r="Y70" i="26"/>
  <c r="Z70" i="26"/>
  <c r="AA70" i="26"/>
  <c r="AB70" i="26"/>
  <c r="AC70" i="26"/>
  <c r="AD70" i="26"/>
  <c r="AE70" i="26"/>
  <c r="AF70" i="26"/>
  <c r="R47" i="26"/>
  <c r="S47" i="26"/>
  <c r="T47" i="26"/>
  <c r="U47" i="26"/>
  <c r="V47" i="26"/>
  <c r="W47" i="26"/>
  <c r="X47" i="26"/>
  <c r="Y47" i="26"/>
  <c r="Z47" i="26"/>
  <c r="AA47" i="26"/>
  <c r="AB47" i="26"/>
  <c r="AC47" i="26"/>
  <c r="AD47" i="26"/>
  <c r="AE47" i="26"/>
  <c r="AF47" i="26"/>
  <c r="R26" i="26"/>
  <c r="S26" i="26"/>
  <c r="T26" i="26"/>
  <c r="U26" i="26"/>
  <c r="V26" i="26"/>
  <c r="W26" i="26"/>
  <c r="X26" i="26"/>
  <c r="Y26" i="26"/>
  <c r="Z26" i="26"/>
  <c r="AA26" i="26"/>
  <c r="AB26" i="26"/>
  <c r="AC26" i="26"/>
  <c r="AD26" i="26"/>
  <c r="AE26" i="26"/>
  <c r="AF26" i="26"/>
  <c r="R105" i="25"/>
  <c r="S105" i="25"/>
  <c r="T105" i="25"/>
  <c r="U105" i="25"/>
  <c r="V105" i="25"/>
  <c r="W105" i="25"/>
  <c r="X105" i="25"/>
  <c r="Y105" i="25"/>
  <c r="Z105" i="25"/>
  <c r="AA105" i="25"/>
  <c r="AB105" i="25"/>
  <c r="AC105" i="25"/>
  <c r="AD105" i="25"/>
  <c r="T96" i="25"/>
  <c r="V96" i="25"/>
  <c r="X96" i="25"/>
  <c r="Y96" i="25"/>
  <c r="Z96" i="25"/>
  <c r="R51" i="25"/>
  <c r="S51" i="25"/>
  <c r="T51" i="25"/>
  <c r="U51" i="25"/>
  <c r="V51" i="25"/>
  <c r="W51" i="25"/>
  <c r="X51" i="25"/>
  <c r="Y51" i="25"/>
  <c r="Z51" i="25"/>
  <c r="AA51" i="25"/>
  <c r="AB51" i="25"/>
  <c r="AC51" i="25"/>
  <c r="AD51" i="25"/>
  <c r="AE51" i="25"/>
  <c r="AF51" i="25"/>
  <c r="R41" i="22"/>
  <c r="S41" i="22"/>
  <c r="T41" i="22"/>
  <c r="U41" i="22"/>
  <c r="V41" i="22"/>
  <c r="W41" i="22"/>
  <c r="X41" i="22"/>
  <c r="Y41" i="22"/>
  <c r="Z41" i="22"/>
  <c r="AA41" i="22"/>
  <c r="AB41" i="22"/>
  <c r="AC41" i="22"/>
  <c r="AD41" i="22"/>
  <c r="AE41" i="22"/>
  <c r="AF41" i="22"/>
  <c r="AG11" i="26" l="1"/>
  <c r="AG31" i="26"/>
  <c r="AG45" i="47"/>
  <c r="AG35" i="47"/>
  <c r="AG18" i="47"/>
  <c r="AG17" i="47"/>
  <c r="AG9" i="47"/>
  <c r="AG9" i="35"/>
  <c r="AG71" i="23"/>
  <c r="AG27" i="23"/>
  <c r="AG9" i="23"/>
  <c r="AF11" i="26" l="1"/>
  <c r="E660" i="55" l="1"/>
  <c r="E662" i="55"/>
  <c r="E659" i="55"/>
  <c r="P53" i="33" l="1"/>
  <c r="P56" i="33"/>
  <c r="P59" i="33"/>
  <c r="G32" i="49" l="1"/>
  <c r="AF9" i="49" l="1"/>
  <c r="AF33" i="43"/>
  <c r="AF45" i="47"/>
  <c r="AF35" i="47"/>
  <c r="AF18" i="47"/>
  <c r="AF17" i="47"/>
  <c r="AF9" i="47"/>
  <c r="AF9" i="35"/>
  <c r="AF31" i="26"/>
  <c r="AF112" i="25"/>
  <c r="AF111" i="25"/>
  <c r="AF110" i="25"/>
  <c r="AF109" i="25"/>
  <c r="AF108" i="25"/>
  <c r="AF107" i="25"/>
  <c r="AF106" i="25"/>
  <c r="AF105" i="25" l="1"/>
  <c r="AF10" i="26"/>
  <c r="AE9" i="49"/>
  <c r="AE33" i="43"/>
  <c r="AE18" i="47"/>
  <c r="AE17" i="47"/>
  <c r="AE9" i="47"/>
  <c r="AE45" i="47"/>
  <c r="AE35" i="47"/>
  <c r="AE9" i="35"/>
  <c r="AE74" i="26"/>
  <c r="AE31" i="26"/>
  <c r="AE11" i="26"/>
  <c r="AE10" i="26"/>
  <c r="AE112" i="25"/>
  <c r="AE111" i="25"/>
  <c r="AE110" i="25"/>
  <c r="AE109" i="25"/>
  <c r="AE108" i="25"/>
  <c r="AE107" i="25"/>
  <c r="AE106" i="25"/>
  <c r="AE22" i="33"/>
  <c r="AE18" i="33"/>
  <c r="AE71" i="23"/>
  <c r="AE27" i="23"/>
  <c r="AE9" i="23"/>
  <c r="AE10" i="22"/>
  <c r="AE105" i="25" l="1"/>
  <c r="E665" i="55" l="1"/>
  <c r="K665" i="55" s="1"/>
  <c r="D665" i="55"/>
  <c r="C665" i="55"/>
  <c r="AY34" i="49"/>
  <c r="J34" i="49"/>
  <c r="F34" i="49"/>
  <c r="AY33" i="49"/>
  <c r="AZ33" i="49" s="1"/>
  <c r="BA33" i="49" s="1"/>
  <c r="J33" i="49"/>
  <c r="H33" i="49"/>
  <c r="F33" i="49"/>
  <c r="F32" i="49" s="1"/>
  <c r="Q665" i="55" l="1"/>
  <c r="E664" i="55"/>
  <c r="AE48" i="47"/>
  <c r="AY106" i="25"/>
  <c r="AZ106" i="25" s="1"/>
  <c r="BA106" i="25" s="1"/>
  <c r="AY107" i="25"/>
  <c r="AZ107" i="25" s="1"/>
  <c r="BA107" i="25" s="1"/>
  <c r="AY108" i="25"/>
  <c r="AZ108" i="25" s="1"/>
  <c r="BA108" i="25" s="1"/>
  <c r="AY109" i="25"/>
  <c r="AZ109" i="25" s="1"/>
  <c r="BA109" i="25" s="1"/>
  <c r="AY110" i="25"/>
  <c r="AZ110" i="25" s="1"/>
  <c r="BA110" i="25" s="1"/>
  <c r="AY111" i="25"/>
  <c r="AZ111" i="25" s="1"/>
  <c r="BA111" i="25" s="1"/>
  <c r="AD7" i="48" l="1"/>
  <c r="AE7" i="48"/>
  <c r="AF7" i="48"/>
  <c r="AG7" i="48"/>
  <c r="AH7" i="48"/>
  <c r="AI7" i="48"/>
  <c r="AJ7" i="48"/>
  <c r="AK7" i="48"/>
  <c r="AL7" i="48"/>
  <c r="AM7" i="48"/>
  <c r="AN7" i="48"/>
  <c r="AO7" i="48"/>
  <c r="AP7" i="48"/>
  <c r="AQ7" i="48"/>
  <c r="AR7" i="48"/>
  <c r="AS7" i="48"/>
  <c r="AT7" i="48"/>
  <c r="AU7" i="48"/>
  <c r="AV7" i="48"/>
  <c r="AC7" i="48"/>
  <c r="AF7" i="49"/>
  <c r="AG7" i="49"/>
  <c r="AH7" i="49"/>
  <c r="AI7" i="49"/>
  <c r="AJ7" i="49"/>
  <c r="AK7" i="49"/>
  <c r="AL7" i="49"/>
  <c r="AM7" i="49"/>
  <c r="AN7" i="49"/>
  <c r="AO7" i="49"/>
  <c r="AP7" i="49"/>
  <c r="AQ7" i="49"/>
  <c r="AR7" i="49"/>
  <c r="AS7" i="49"/>
  <c r="AT7" i="49"/>
  <c r="AU7" i="49"/>
  <c r="AV7" i="49"/>
  <c r="AW7" i="49"/>
  <c r="AX7" i="49"/>
  <c r="AE7" i="49"/>
  <c r="AD7" i="44"/>
  <c r="AV7" i="45"/>
  <c r="AS7" i="45"/>
  <c r="AP7" i="45"/>
  <c r="AM7" i="45"/>
  <c r="AJ7" i="45"/>
  <c r="AG7" i="45"/>
  <c r="AD7" i="45"/>
  <c r="AV7" i="46"/>
  <c r="AS7" i="46"/>
  <c r="AP7" i="46"/>
  <c r="AM7" i="46"/>
  <c r="AJ7" i="46"/>
  <c r="AG7" i="46"/>
  <c r="AD7" i="46"/>
  <c r="AX7" i="43"/>
  <c r="AU7" i="43"/>
  <c r="AR7" i="43"/>
  <c r="AO7" i="43"/>
  <c r="AL7" i="43"/>
  <c r="AI7" i="43"/>
  <c r="AF7" i="43"/>
  <c r="AX7" i="47"/>
  <c r="AU7" i="47"/>
  <c r="AR7" i="47"/>
  <c r="AO7" i="47"/>
  <c r="AL7" i="47"/>
  <c r="AI7" i="47"/>
  <c r="AF7" i="47"/>
  <c r="AX7" i="35"/>
  <c r="AU7" i="35"/>
  <c r="AR7" i="35"/>
  <c r="AO7" i="35"/>
  <c r="AL7" i="35"/>
  <c r="AI7" i="35"/>
  <c r="AF7" i="35"/>
  <c r="AX7" i="25"/>
  <c r="AU7" i="25"/>
  <c r="AR7" i="25"/>
  <c r="AO7" i="25"/>
  <c r="AL7" i="25"/>
  <c r="AI7" i="25"/>
  <c r="AF7" i="25"/>
  <c r="AV7" i="24"/>
  <c r="AS7" i="24"/>
  <c r="AP7" i="24"/>
  <c r="AM7" i="24"/>
  <c r="AJ7" i="24"/>
  <c r="AG7" i="24"/>
  <c r="AD7" i="24"/>
  <c r="AX7" i="33"/>
  <c r="AU7" i="33"/>
  <c r="AR7" i="33"/>
  <c r="AO7" i="33"/>
  <c r="AL7" i="33"/>
  <c r="AI7" i="33"/>
  <c r="AF7" i="33"/>
  <c r="AX7" i="23"/>
  <c r="AU7" i="23"/>
  <c r="AR7" i="23"/>
  <c r="AO7" i="23"/>
  <c r="AL7" i="23"/>
  <c r="AI7" i="23"/>
  <c r="AF7" i="23"/>
  <c r="AX7" i="22"/>
  <c r="AU7" i="22"/>
  <c r="AR7" i="22"/>
  <c r="AO7" i="22"/>
  <c r="AL7" i="22"/>
  <c r="AI7" i="22"/>
  <c r="AG7" i="9"/>
  <c r="AH7" i="9"/>
  <c r="AI7" i="9"/>
  <c r="AJ7" i="9"/>
  <c r="AK7" i="9"/>
  <c r="AL7" i="9"/>
  <c r="AM7" i="9"/>
  <c r="AN7" i="9"/>
  <c r="AO7" i="9"/>
  <c r="AP7" i="9"/>
  <c r="AQ7" i="9"/>
  <c r="AR7" i="9"/>
  <c r="AS7" i="9"/>
  <c r="AT7" i="9"/>
  <c r="AU7" i="9"/>
  <c r="AV7" i="9"/>
  <c r="AD7" i="9" l="1"/>
  <c r="B668" i="55" l="1"/>
  <c r="Q668" i="55"/>
  <c r="D668" i="55"/>
  <c r="C668" i="55"/>
  <c r="K668" i="55" l="1"/>
  <c r="E5" i="48"/>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F24" i="34"/>
  <c r="E24" i="34"/>
  <c r="D24" i="34"/>
  <c r="A24" i="34"/>
  <c r="N76" i="48"/>
  <c r="AW65" i="48"/>
  <c r="AX65" i="48" s="1"/>
  <c r="AY65" i="48" s="1"/>
  <c r="AW64" i="48"/>
  <c r="AX64" i="48" s="1"/>
  <c r="AY64" i="48" s="1"/>
  <c r="J64" i="48"/>
  <c r="H64" i="48"/>
  <c r="F64" i="48"/>
  <c r="AW63" i="48"/>
  <c r="J63" i="48"/>
  <c r="F63" i="48"/>
  <c r="AV62" i="48"/>
  <c r="AU62" i="48"/>
  <c r="AT62" i="48"/>
  <c r="AS62" i="48"/>
  <c r="AR62" i="48"/>
  <c r="AQ62" i="48"/>
  <c r="AP62" i="48"/>
  <c r="AO62" i="48"/>
  <c r="AN62" i="48"/>
  <c r="AM62" i="48"/>
  <c r="AL62" i="48"/>
  <c r="AK62" i="48"/>
  <c r="AJ62" i="48"/>
  <c r="AI62" i="48"/>
  <c r="AH62" i="48"/>
  <c r="AG62" i="48"/>
  <c r="AF62" i="48"/>
  <c r="AE62" i="48"/>
  <c r="AD62" i="48"/>
  <c r="AC62" i="48"/>
  <c r="AB62" i="48"/>
  <c r="AA62" i="48"/>
  <c r="Z62" i="48"/>
  <c r="Y62" i="48"/>
  <c r="X62" i="48"/>
  <c r="W62" i="48"/>
  <c r="V62" i="48"/>
  <c r="U62" i="48"/>
  <c r="T62" i="48"/>
  <c r="S62" i="48"/>
  <c r="R62" i="48"/>
  <c r="Q62" i="48"/>
  <c r="P62" i="48"/>
  <c r="O62" i="48"/>
  <c r="L62" i="48"/>
  <c r="K62" i="48"/>
  <c r="I62" i="48"/>
  <c r="G62" i="48"/>
  <c r="E62" i="48"/>
  <c r="AW61" i="48"/>
  <c r="AX61" i="48" s="1"/>
  <c r="AY61" i="48" s="1"/>
  <c r="J61" i="48"/>
  <c r="H61" i="48"/>
  <c r="F61" i="48"/>
  <c r="AW60" i="48"/>
  <c r="J60" i="48"/>
  <c r="F60" i="48"/>
  <c r="AV59" i="48"/>
  <c r="AU59" i="48"/>
  <c r="AT59" i="48"/>
  <c r="AS59" i="48"/>
  <c r="AR59" i="48"/>
  <c r="AQ59" i="48"/>
  <c r="AP59" i="48"/>
  <c r="AO59" i="48"/>
  <c r="AN59" i="48"/>
  <c r="AM59" i="48"/>
  <c r="AL59" i="48"/>
  <c r="AK59" i="48"/>
  <c r="AJ59" i="48"/>
  <c r="AI59" i="48"/>
  <c r="AH59" i="48"/>
  <c r="AG59" i="48"/>
  <c r="AF59" i="48"/>
  <c r="AE59" i="48"/>
  <c r="AD59" i="48"/>
  <c r="AC59" i="48"/>
  <c r="AB59" i="48"/>
  <c r="AA59" i="48"/>
  <c r="Z59" i="48"/>
  <c r="Y59" i="48"/>
  <c r="X59" i="48"/>
  <c r="W59" i="48"/>
  <c r="V59" i="48"/>
  <c r="U59" i="48"/>
  <c r="T59" i="48"/>
  <c r="S59" i="48"/>
  <c r="R59" i="48"/>
  <c r="Q59" i="48"/>
  <c r="P59" i="48"/>
  <c r="O59" i="48"/>
  <c r="L59" i="48"/>
  <c r="K59" i="48"/>
  <c r="I59" i="48"/>
  <c r="G59" i="48"/>
  <c r="E59" i="48"/>
  <c r="AW58" i="48"/>
  <c r="AX58" i="48" s="1"/>
  <c r="AY58" i="48" s="1"/>
  <c r="J58" i="48"/>
  <c r="H58" i="48"/>
  <c r="F58" i="48"/>
  <c r="AW57" i="48"/>
  <c r="J57" i="48"/>
  <c r="J56" i="48" s="1"/>
  <c r="F57" i="48"/>
  <c r="AV56" i="48"/>
  <c r="AU56" i="48"/>
  <c r="AT56" i="48"/>
  <c r="AS56" i="48"/>
  <c r="AR56" i="48"/>
  <c r="AQ56" i="48"/>
  <c r="AP56" i="48"/>
  <c r="AO56" i="48"/>
  <c r="AN56" i="48"/>
  <c r="AM56" i="48"/>
  <c r="AL56" i="48"/>
  <c r="AK56" i="48"/>
  <c r="AJ56" i="48"/>
  <c r="AI56" i="48"/>
  <c r="AH56" i="48"/>
  <c r="AG56" i="48"/>
  <c r="AF56" i="48"/>
  <c r="AE56" i="48"/>
  <c r="AD56" i="48"/>
  <c r="AC56" i="48"/>
  <c r="AB56" i="48"/>
  <c r="AA56" i="48"/>
  <c r="Z56" i="48"/>
  <c r="Y56" i="48"/>
  <c r="X56" i="48"/>
  <c r="W56" i="48"/>
  <c r="V56" i="48"/>
  <c r="U56" i="48"/>
  <c r="T56" i="48"/>
  <c r="S56" i="48"/>
  <c r="R56" i="48"/>
  <c r="Q56" i="48"/>
  <c r="P56" i="48"/>
  <c r="O56" i="48"/>
  <c r="L56" i="48"/>
  <c r="K56" i="48"/>
  <c r="I56" i="48"/>
  <c r="G56" i="48"/>
  <c r="E56" i="48"/>
  <c r="AW55" i="48"/>
  <c r="AX55" i="48" s="1"/>
  <c r="AY55" i="48" s="1"/>
  <c r="J55" i="48"/>
  <c r="H55" i="48"/>
  <c r="F55" i="48"/>
  <c r="AW54" i="48"/>
  <c r="AX54" i="48" s="1"/>
  <c r="AY54" i="48" s="1"/>
  <c r="J54" i="48"/>
  <c r="J53" i="48" s="1"/>
  <c r="H54" i="48"/>
  <c r="F54" i="48"/>
  <c r="AV53" i="48"/>
  <c r="AU53" i="48"/>
  <c r="AT53" i="48"/>
  <c r="AS53" i="48"/>
  <c r="AR53" i="48"/>
  <c r="AQ53" i="48"/>
  <c r="AP53" i="48"/>
  <c r="AO53" i="48"/>
  <c r="AN53" i="48"/>
  <c r="AM53" i="48"/>
  <c r="AL53" i="48"/>
  <c r="AK53" i="48"/>
  <c r="AJ53" i="48"/>
  <c r="AI53" i="48"/>
  <c r="AH53" i="48"/>
  <c r="AG53" i="48"/>
  <c r="AF53" i="48"/>
  <c r="AE53" i="48"/>
  <c r="AD53" i="48"/>
  <c r="AC53" i="48"/>
  <c r="AB53" i="48"/>
  <c r="AA53" i="48"/>
  <c r="Z53" i="48"/>
  <c r="Y53" i="48"/>
  <c r="X53" i="48"/>
  <c r="W53" i="48"/>
  <c r="V53" i="48"/>
  <c r="U53" i="48"/>
  <c r="T53" i="48"/>
  <c r="S53" i="48"/>
  <c r="R53" i="48"/>
  <c r="Q53" i="48"/>
  <c r="P53" i="48"/>
  <c r="O53" i="48"/>
  <c r="N53" i="48"/>
  <c r="N52" i="48" s="1"/>
  <c r="L53" i="48"/>
  <c r="K53" i="48"/>
  <c r="I53" i="48"/>
  <c r="H53" i="48"/>
  <c r="G53" i="48"/>
  <c r="E53" i="48"/>
  <c r="AW52" i="48"/>
  <c r="J52" i="48"/>
  <c r="F52" i="48"/>
  <c r="AW51" i="48"/>
  <c r="J51" i="48"/>
  <c r="F51" i="48"/>
  <c r="AV50" i="48"/>
  <c r="AU50" i="48"/>
  <c r="AT50" i="48"/>
  <c r="AS50" i="48"/>
  <c r="AR50" i="48"/>
  <c r="AQ50" i="48"/>
  <c r="AP50" i="48"/>
  <c r="AO50" i="48"/>
  <c r="AN50" i="48"/>
  <c r="AM50" i="48"/>
  <c r="AL50" i="48"/>
  <c r="AK50" i="48"/>
  <c r="AJ50" i="48"/>
  <c r="AI50" i="48"/>
  <c r="AH50" i="48"/>
  <c r="AG50" i="48"/>
  <c r="AF50" i="48"/>
  <c r="AE50" i="48"/>
  <c r="AD50" i="48"/>
  <c r="AC50" i="48"/>
  <c r="AB50" i="48"/>
  <c r="AA50" i="48"/>
  <c r="Z50" i="48"/>
  <c r="Y50" i="48"/>
  <c r="X50" i="48"/>
  <c r="W50" i="48"/>
  <c r="V50" i="48"/>
  <c r="U50" i="48"/>
  <c r="T50" i="48"/>
  <c r="S50" i="48"/>
  <c r="R50" i="48"/>
  <c r="Q50" i="48"/>
  <c r="P50" i="48"/>
  <c r="L50" i="48"/>
  <c r="K50" i="48"/>
  <c r="I50" i="48"/>
  <c r="G50" i="48"/>
  <c r="E50" i="48"/>
  <c r="AW49" i="48"/>
  <c r="AX49" i="48" s="1"/>
  <c r="AY49" i="48" s="1"/>
  <c r="J49" i="48"/>
  <c r="H49" i="48"/>
  <c r="F49" i="48"/>
  <c r="AW48" i="48"/>
  <c r="J48" i="48"/>
  <c r="F48" i="48"/>
  <c r="AV47" i="48"/>
  <c r="AU47" i="48"/>
  <c r="AT47" i="48"/>
  <c r="AS47" i="48"/>
  <c r="AR47" i="48"/>
  <c r="AQ47" i="48"/>
  <c r="AP47" i="48"/>
  <c r="AO47" i="48"/>
  <c r="AN47" i="48"/>
  <c r="AM47" i="48"/>
  <c r="AL47" i="48"/>
  <c r="AK47" i="48"/>
  <c r="AJ47" i="48"/>
  <c r="AI47" i="48"/>
  <c r="AH47" i="48"/>
  <c r="AG47" i="48"/>
  <c r="AF47" i="48"/>
  <c r="AE47" i="48"/>
  <c r="AD47" i="48"/>
  <c r="AC47" i="48"/>
  <c r="AB47" i="48"/>
  <c r="AA47" i="48"/>
  <c r="Z47" i="48"/>
  <c r="Y47" i="48"/>
  <c r="X47" i="48"/>
  <c r="W47" i="48"/>
  <c r="V47" i="48"/>
  <c r="U47" i="48"/>
  <c r="T47" i="48"/>
  <c r="S47" i="48"/>
  <c r="R47" i="48"/>
  <c r="Q47" i="48"/>
  <c r="P47" i="48"/>
  <c r="L47" i="48"/>
  <c r="K47" i="48"/>
  <c r="I47" i="48"/>
  <c r="G47" i="48"/>
  <c r="E47" i="48"/>
  <c r="AW46" i="48"/>
  <c r="AX46" i="48" s="1"/>
  <c r="AY46" i="48" s="1"/>
  <c r="J46" i="48"/>
  <c r="H46" i="48"/>
  <c r="F46" i="48"/>
  <c r="AW45" i="48"/>
  <c r="N45" i="48"/>
  <c r="J45" i="48"/>
  <c r="F45" i="48"/>
  <c r="AV44" i="48"/>
  <c r="AU44" i="48"/>
  <c r="AT44" i="48"/>
  <c r="AS44" i="48"/>
  <c r="AR44" i="48"/>
  <c r="AQ44" i="48"/>
  <c r="AP44" i="48"/>
  <c r="AO44" i="48"/>
  <c r="AN44" i="48"/>
  <c r="AM44" i="48"/>
  <c r="AL44" i="48"/>
  <c r="AK44" i="48"/>
  <c r="AJ44" i="48"/>
  <c r="AI44" i="48"/>
  <c r="AH44" i="48"/>
  <c r="AG44" i="48"/>
  <c r="AF44" i="48"/>
  <c r="AE44" i="48"/>
  <c r="AD44" i="48"/>
  <c r="AC44" i="48"/>
  <c r="AB44" i="48"/>
  <c r="AA44" i="48"/>
  <c r="Z44" i="48"/>
  <c r="Y44" i="48"/>
  <c r="X44" i="48"/>
  <c r="W44" i="48"/>
  <c r="V44" i="48"/>
  <c r="U44" i="48"/>
  <c r="T44" i="48"/>
  <c r="S44" i="48"/>
  <c r="R44" i="48"/>
  <c r="Q44" i="48"/>
  <c r="P44" i="48"/>
  <c r="N44" i="48"/>
  <c r="L44" i="48"/>
  <c r="K44" i="48"/>
  <c r="I44" i="48"/>
  <c r="G44" i="48"/>
  <c r="E44" i="48"/>
  <c r="AW43" i="48"/>
  <c r="AX43" i="48" s="1"/>
  <c r="AY43" i="48" s="1"/>
  <c r="J43" i="48"/>
  <c r="H43" i="48"/>
  <c r="F43" i="48"/>
  <c r="AW42" i="48"/>
  <c r="J42" i="48"/>
  <c r="J41" i="48" s="1"/>
  <c r="F42" i="48"/>
  <c r="AV41" i="48"/>
  <c r="AU41" i="48"/>
  <c r="AT41" i="48"/>
  <c r="AS41" i="48"/>
  <c r="AR41" i="48"/>
  <c r="AQ41" i="48"/>
  <c r="AP41" i="48"/>
  <c r="AO41" i="48"/>
  <c r="AN41" i="48"/>
  <c r="AM41" i="48"/>
  <c r="AL41" i="48"/>
  <c r="AK41" i="48"/>
  <c r="AJ41" i="48"/>
  <c r="AI41" i="48"/>
  <c r="AH41" i="48"/>
  <c r="AG41" i="48"/>
  <c r="AF41" i="48"/>
  <c r="AE41" i="48"/>
  <c r="AD41" i="48"/>
  <c r="AC41" i="48"/>
  <c r="AB41" i="48"/>
  <c r="AA41" i="48"/>
  <c r="Z41" i="48"/>
  <c r="Y41" i="48"/>
  <c r="X41" i="48"/>
  <c r="W41" i="48"/>
  <c r="V41" i="48"/>
  <c r="U41" i="48"/>
  <c r="T41" i="48"/>
  <c r="S41" i="48"/>
  <c r="R41" i="48"/>
  <c r="Q41" i="48"/>
  <c r="P41" i="48"/>
  <c r="L41" i="48"/>
  <c r="K41" i="48"/>
  <c r="I41" i="48"/>
  <c r="G41" i="48"/>
  <c r="E41" i="48"/>
  <c r="AW40" i="48"/>
  <c r="AX40" i="48" s="1"/>
  <c r="AY40" i="48" s="1"/>
  <c r="J40" i="48"/>
  <c r="H40" i="48"/>
  <c r="F40" i="48"/>
  <c r="AW39" i="48"/>
  <c r="J39" i="48"/>
  <c r="F39" i="48"/>
  <c r="AV38" i="48"/>
  <c r="AU38" i="48"/>
  <c r="AT38" i="48"/>
  <c r="AS38" i="48"/>
  <c r="AR38" i="48"/>
  <c r="AQ38" i="48"/>
  <c r="AP38" i="48"/>
  <c r="AO38" i="48"/>
  <c r="AN38" i="48"/>
  <c r="AM38" i="48"/>
  <c r="AL38" i="48"/>
  <c r="AK38" i="48"/>
  <c r="AJ38" i="48"/>
  <c r="AI38" i="48"/>
  <c r="AH38" i="48"/>
  <c r="AG38" i="48"/>
  <c r="AF38" i="48"/>
  <c r="AE38" i="48"/>
  <c r="AD38" i="48"/>
  <c r="AC38" i="48"/>
  <c r="AB38" i="48"/>
  <c r="AA38" i="48"/>
  <c r="Z38" i="48"/>
  <c r="Y38" i="48"/>
  <c r="X38" i="48"/>
  <c r="W38" i="48"/>
  <c r="V38" i="48"/>
  <c r="U38" i="48"/>
  <c r="T38" i="48"/>
  <c r="S38" i="48"/>
  <c r="R38" i="48"/>
  <c r="Q38" i="48"/>
  <c r="P38" i="48"/>
  <c r="L38" i="48"/>
  <c r="K38" i="48"/>
  <c r="I38" i="48"/>
  <c r="G38" i="48"/>
  <c r="E38" i="48"/>
  <c r="AW37" i="48"/>
  <c r="AX37" i="48" s="1"/>
  <c r="AY37" i="48" s="1"/>
  <c r="J37" i="48"/>
  <c r="H37" i="48"/>
  <c r="F37" i="48"/>
  <c r="AW36" i="48"/>
  <c r="J36" i="48"/>
  <c r="F36" i="48"/>
  <c r="AV35" i="48"/>
  <c r="AU35" i="48"/>
  <c r="AT35" i="48"/>
  <c r="AS35" i="48"/>
  <c r="AR35" i="48"/>
  <c r="AQ35" i="48"/>
  <c r="AP35" i="48"/>
  <c r="AO35" i="48"/>
  <c r="AN35" i="48"/>
  <c r="AM35" i="48"/>
  <c r="AL35" i="48"/>
  <c r="AK35" i="48"/>
  <c r="AJ35" i="48"/>
  <c r="AI35" i="48"/>
  <c r="AH35" i="48"/>
  <c r="AG35" i="48"/>
  <c r="AF35" i="48"/>
  <c r="AE35" i="48"/>
  <c r="AD35" i="48"/>
  <c r="AC35" i="48"/>
  <c r="AB35" i="48"/>
  <c r="AA35" i="48"/>
  <c r="Z35" i="48"/>
  <c r="Y35" i="48"/>
  <c r="X35" i="48"/>
  <c r="W35" i="48"/>
  <c r="V35" i="48"/>
  <c r="U35" i="48"/>
  <c r="T35" i="48"/>
  <c r="S35" i="48"/>
  <c r="R35" i="48"/>
  <c r="Q35" i="48"/>
  <c r="P35" i="48"/>
  <c r="O35" i="48"/>
  <c r="L35" i="48"/>
  <c r="K35" i="48"/>
  <c r="I35" i="48"/>
  <c r="G35" i="48"/>
  <c r="E35" i="48"/>
  <c r="AW34" i="48"/>
  <c r="AX34" i="48" s="1"/>
  <c r="AY34" i="48" s="1"/>
  <c r="J34" i="48"/>
  <c r="H34" i="48"/>
  <c r="F34" i="48"/>
  <c r="AW33" i="48"/>
  <c r="J33" i="48"/>
  <c r="J32" i="48" s="1"/>
  <c r="F33" i="48"/>
  <c r="AV32" i="48"/>
  <c r="AU32" i="48"/>
  <c r="AT32" i="48"/>
  <c r="AS32" i="48"/>
  <c r="AR32" i="48"/>
  <c r="AQ32" i="48"/>
  <c r="AP32" i="48"/>
  <c r="AO32" i="48"/>
  <c r="AN32" i="48"/>
  <c r="AM32" i="48"/>
  <c r="AL32" i="48"/>
  <c r="AK32" i="48"/>
  <c r="AJ32" i="48"/>
  <c r="AI32" i="48"/>
  <c r="AH32" i="48"/>
  <c r="AG32" i="48"/>
  <c r="AF32" i="48"/>
  <c r="AE32" i="48"/>
  <c r="AD32" i="48"/>
  <c r="AC32" i="48"/>
  <c r="AB32" i="48"/>
  <c r="AA32" i="48"/>
  <c r="Z32" i="48"/>
  <c r="Y32" i="48"/>
  <c r="X32" i="48"/>
  <c r="W32" i="48"/>
  <c r="V32" i="48"/>
  <c r="U32" i="48"/>
  <c r="T32" i="48"/>
  <c r="S32" i="48"/>
  <c r="R32" i="48"/>
  <c r="Q32" i="48"/>
  <c r="P32" i="48"/>
  <c r="O32" i="48"/>
  <c r="L32" i="48"/>
  <c r="K32" i="48"/>
  <c r="I32" i="48"/>
  <c r="G32" i="48"/>
  <c r="E32" i="48"/>
  <c r="AW31" i="48"/>
  <c r="J31" i="48"/>
  <c r="F31" i="48"/>
  <c r="AW30" i="48"/>
  <c r="AX30" i="48" s="1"/>
  <c r="AY30" i="48" s="1"/>
  <c r="J30" i="48"/>
  <c r="H30" i="48"/>
  <c r="F30" i="48"/>
  <c r="AW29" i="48"/>
  <c r="AX29" i="48" s="1"/>
  <c r="AY29" i="48" s="1"/>
  <c r="J29" i="48"/>
  <c r="H29" i="48"/>
  <c r="F29" i="48"/>
  <c r="AW28" i="48"/>
  <c r="AX28" i="48" s="1"/>
  <c r="AY28" i="48" s="1"/>
  <c r="J28" i="48"/>
  <c r="H28" i="48"/>
  <c r="F28" i="48"/>
  <c r="AW27" i="48"/>
  <c r="AX27" i="48" s="1"/>
  <c r="AY27" i="48" s="1"/>
  <c r="J27" i="48"/>
  <c r="H27" i="48"/>
  <c r="F27" i="48"/>
  <c r="AV26" i="48"/>
  <c r="AU26" i="48"/>
  <c r="AT26" i="48"/>
  <c r="AS26" i="48"/>
  <c r="AR26" i="48"/>
  <c r="AQ26" i="48"/>
  <c r="AP26" i="48"/>
  <c r="AO26" i="48"/>
  <c r="AN26" i="48"/>
  <c r="AM26" i="48"/>
  <c r="AL26" i="48"/>
  <c r="AK26" i="48"/>
  <c r="AJ26" i="48"/>
  <c r="AI26" i="48"/>
  <c r="AH26" i="48"/>
  <c r="AG26" i="48"/>
  <c r="AF26" i="48"/>
  <c r="AE26" i="48"/>
  <c r="AD26" i="48"/>
  <c r="AC26" i="48"/>
  <c r="AB26" i="48"/>
  <c r="AA26" i="48"/>
  <c r="Z26" i="48"/>
  <c r="Y26" i="48"/>
  <c r="X26" i="48"/>
  <c r="W26" i="48"/>
  <c r="V26" i="48"/>
  <c r="U26" i="48"/>
  <c r="T26" i="48"/>
  <c r="S26" i="48"/>
  <c r="R26" i="48"/>
  <c r="Q26" i="48"/>
  <c r="P26" i="48"/>
  <c r="L26" i="48"/>
  <c r="K26" i="48"/>
  <c r="I26" i="48"/>
  <c r="G26" i="48"/>
  <c r="E26" i="48"/>
  <c r="AW25" i="48"/>
  <c r="J25" i="48"/>
  <c r="F25" i="48"/>
  <c r="AW24" i="48"/>
  <c r="AX24" i="48" s="1"/>
  <c r="AY24" i="48" s="1"/>
  <c r="J24" i="48"/>
  <c r="H24" i="48"/>
  <c r="F24" i="48"/>
  <c r="AW23" i="48"/>
  <c r="AX23" i="48" s="1"/>
  <c r="AY23" i="48" s="1"/>
  <c r="J23" i="48"/>
  <c r="H23" i="48"/>
  <c r="F23" i="48"/>
  <c r="AW22" i="48"/>
  <c r="AX22" i="48" s="1"/>
  <c r="AY22" i="48" s="1"/>
  <c r="J22" i="48"/>
  <c r="H22" i="48"/>
  <c r="F22" i="48"/>
  <c r="AW21" i="48"/>
  <c r="AX21" i="48" s="1"/>
  <c r="AY21" i="48" s="1"/>
  <c r="J21" i="48"/>
  <c r="H21" i="48"/>
  <c r="F21" i="48"/>
  <c r="AW20" i="48"/>
  <c r="AX20" i="48" s="1"/>
  <c r="AY20" i="48" s="1"/>
  <c r="J20" i="48"/>
  <c r="H20" i="48"/>
  <c r="F20" i="48"/>
  <c r="AW19" i="48"/>
  <c r="AX19" i="48" s="1"/>
  <c r="AY19" i="48" s="1"/>
  <c r="J19" i="48"/>
  <c r="H19" i="48"/>
  <c r="F19" i="48"/>
  <c r="AW18" i="48"/>
  <c r="AX18" i="48" s="1"/>
  <c r="AY18" i="48" s="1"/>
  <c r="J18" i="48"/>
  <c r="H18" i="48"/>
  <c r="F18" i="48"/>
  <c r="AW17" i="48"/>
  <c r="AX17" i="48" s="1"/>
  <c r="AY17" i="48" s="1"/>
  <c r="J17" i="48"/>
  <c r="H17" i="48"/>
  <c r="F17" i="48"/>
  <c r="AW16" i="48"/>
  <c r="AX16" i="48" s="1"/>
  <c r="AY16" i="48" s="1"/>
  <c r="J16" i="48"/>
  <c r="H16" i="48"/>
  <c r="F16" i="48"/>
  <c r="AW15" i="48"/>
  <c r="AX15" i="48" s="1"/>
  <c r="AY15" i="48" s="1"/>
  <c r="J15" i="48"/>
  <c r="H15" i="48"/>
  <c r="F15" i="48"/>
  <c r="AW14" i="48"/>
  <c r="AX14" i="48" s="1"/>
  <c r="AY14" i="48" s="1"/>
  <c r="J14" i="48"/>
  <c r="H14" i="48"/>
  <c r="F14" i="48"/>
  <c r="AM8" i="48"/>
  <c r="AI8" i="48"/>
  <c r="AD8" i="48"/>
  <c r="Z8" i="48"/>
  <c r="AW13" i="48"/>
  <c r="AX13" i="48" s="1"/>
  <c r="AY13" i="48" s="1"/>
  <c r="J13" i="48"/>
  <c r="H13" i="48"/>
  <c r="F13" i="48"/>
  <c r="AO8" i="48"/>
  <c r="AL8" i="48"/>
  <c r="AK8" i="48"/>
  <c r="AH8" i="48"/>
  <c r="AB8" i="48"/>
  <c r="Y8" i="48"/>
  <c r="J12" i="48"/>
  <c r="F12" i="48"/>
  <c r="AW11" i="48"/>
  <c r="AX11" i="48" s="1"/>
  <c r="AY11" i="48" s="1"/>
  <c r="J11" i="48"/>
  <c r="H11" i="48"/>
  <c r="F11" i="48"/>
  <c r="AW10" i="48"/>
  <c r="AX10" i="48" s="1"/>
  <c r="AY10" i="48" s="1"/>
  <c r="J10" i="48"/>
  <c r="H10" i="48"/>
  <c r="F10" i="48"/>
  <c r="AC8" i="48"/>
  <c r="J9" i="48"/>
  <c r="F9" i="48"/>
  <c r="AV8" i="48"/>
  <c r="AU8" i="48"/>
  <c r="AT8" i="48"/>
  <c r="AS8" i="48"/>
  <c r="AR8" i="48"/>
  <c r="AQ8" i="48"/>
  <c r="AP8" i="48"/>
  <c r="AN8" i="48"/>
  <c r="AJ8" i="48"/>
  <c r="AG8" i="48"/>
  <c r="AF8" i="48"/>
  <c r="AE8" i="48"/>
  <c r="AA8" i="48"/>
  <c r="W8" i="48"/>
  <c r="V8" i="48"/>
  <c r="U8" i="48"/>
  <c r="T8" i="48"/>
  <c r="S8" i="48"/>
  <c r="R8" i="48"/>
  <c r="Q8" i="48"/>
  <c r="P8" i="48"/>
  <c r="L8" i="48"/>
  <c r="K8" i="48"/>
  <c r="I8" i="48"/>
  <c r="G8" i="48"/>
  <c r="E8" i="48"/>
  <c r="E3" i="48"/>
  <c r="E1" i="48"/>
  <c r="J44" i="48" l="1"/>
  <c r="J35" i="48"/>
  <c r="F32" i="48"/>
  <c r="J38" i="48"/>
  <c r="F59" i="48"/>
  <c r="J59" i="48"/>
  <c r="F50" i="48"/>
  <c r="F56" i="48"/>
  <c r="V66" i="48"/>
  <c r="V70" i="48" s="1"/>
  <c r="S66" i="48"/>
  <c r="W66" i="48"/>
  <c r="W70" i="48" s="1"/>
  <c r="W71" i="48" s="1"/>
  <c r="AC66" i="48"/>
  <c r="AC70" i="48" s="1"/>
  <c r="AC71" i="48" s="1"/>
  <c r="AB66" i="48"/>
  <c r="AB70" i="48" s="1"/>
  <c r="AB71" i="48" s="1"/>
  <c r="F38" i="48"/>
  <c r="AX45" i="48"/>
  <c r="AY45" i="48" s="1"/>
  <c r="F47" i="48"/>
  <c r="J8" i="48"/>
  <c r="F35" i="48"/>
  <c r="J26" i="48"/>
  <c r="T66" i="48"/>
  <c r="T70" i="48" s="1"/>
  <c r="I66" i="48"/>
  <c r="AA66" i="48"/>
  <c r="AA70" i="48" s="1"/>
  <c r="AA71" i="48" s="1"/>
  <c r="AH66" i="48"/>
  <c r="AH70" i="48" s="1"/>
  <c r="AH71" i="48" s="1"/>
  <c r="AW26" i="48"/>
  <c r="AE66" i="48"/>
  <c r="AE70" i="48" s="1"/>
  <c r="AE71" i="48" s="1"/>
  <c r="AU66" i="48"/>
  <c r="AU70" i="48" s="1"/>
  <c r="AU71" i="48" s="1"/>
  <c r="F41" i="48"/>
  <c r="AW59" i="48"/>
  <c r="AN66" i="48"/>
  <c r="AN70" i="48" s="1"/>
  <c r="AN71" i="48" s="1"/>
  <c r="F26" i="48"/>
  <c r="Z66" i="48"/>
  <c r="Z70" i="48" s="1"/>
  <c r="Z71" i="48" s="1"/>
  <c r="J47" i="48"/>
  <c r="E66" i="48"/>
  <c r="K66" i="48"/>
  <c r="AF66" i="48"/>
  <c r="AF70" i="48" s="1"/>
  <c r="AF71" i="48" s="1"/>
  <c r="AP66" i="48"/>
  <c r="AP70" i="48" s="1"/>
  <c r="AT66" i="48"/>
  <c r="AT70" i="48" s="1"/>
  <c r="AT71" i="48" s="1"/>
  <c r="Y66" i="48"/>
  <c r="Y70" i="48" s="1"/>
  <c r="Y71" i="48" s="1"/>
  <c r="AL66" i="48"/>
  <c r="AL70" i="48" s="1"/>
  <c r="AW32" i="48"/>
  <c r="AQ66" i="48"/>
  <c r="AQ70" i="48" s="1"/>
  <c r="AW47" i="48"/>
  <c r="AX47" i="48" s="1"/>
  <c r="AY47" i="48" s="1"/>
  <c r="J50" i="48"/>
  <c r="AW53" i="48"/>
  <c r="AX53" i="48" s="1"/>
  <c r="AY53" i="48" s="1"/>
  <c r="AW62" i="48"/>
  <c r="F62" i="48"/>
  <c r="B8" i="48"/>
  <c r="B26" i="48"/>
  <c r="AJ66" i="48"/>
  <c r="AJ70" i="48" s="1"/>
  <c r="AJ71" i="48" s="1"/>
  <c r="G66" i="48"/>
  <c r="AD66" i="48"/>
  <c r="AI66" i="48"/>
  <c r="AM66" i="48"/>
  <c r="AW38" i="48"/>
  <c r="AV66" i="48"/>
  <c r="AW41" i="48"/>
  <c r="AX41" i="48" s="1"/>
  <c r="AY41" i="48" s="1"/>
  <c r="F44" i="48"/>
  <c r="AW50" i="48"/>
  <c r="P66" i="48"/>
  <c r="AW12" i="48"/>
  <c r="AX12" i="48" s="1"/>
  <c r="AY12" i="48" s="1"/>
  <c r="AG66" i="48"/>
  <c r="F8" i="48"/>
  <c r="R66" i="48"/>
  <c r="AR66" i="48"/>
  <c r="H12" i="48"/>
  <c r="X8" i="48"/>
  <c r="X66" i="48" s="1"/>
  <c r="AK66" i="48"/>
  <c r="AO66" i="48"/>
  <c r="AX52" i="48"/>
  <c r="AY52" i="48" s="1"/>
  <c r="J62" i="48"/>
  <c r="AW35" i="48"/>
  <c r="AW44" i="48"/>
  <c r="AX44" i="48" s="1"/>
  <c r="AY44" i="48" s="1"/>
  <c r="F53" i="48"/>
  <c r="AW56" i="48"/>
  <c r="L66" i="48"/>
  <c r="Q66" i="48"/>
  <c r="U66" i="48"/>
  <c r="AS66" i="48"/>
  <c r="AW9" i="48"/>
  <c r="AX9" i="48" s="1"/>
  <c r="AY9" i="48" s="1"/>
  <c r="H9" i="48"/>
  <c r="AD17" i="47"/>
  <c r="AD18" i="33"/>
  <c r="S70" i="48" l="1"/>
  <c r="S71" i="48" s="1"/>
  <c r="V71" i="48"/>
  <c r="AL71" i="48"/>
  <c r="J66" i="48"/>
  <c r="AP71" i="48"/>
  <c r="T71" i="48"/>
  <c r="AQ71" i="48"/>
  <c r="AW8" i="48"/>
  <c r="AV70" i="48"/>
  <c r="AV71" i="48" s="1"/>
  <c r="AI70" i="48"/>
  <c r="AI71" i="48" s="1"/>
  <c r="AO70" i="48"/>
  <c r="AO71" i="48" s="1"/>
  <c r="AD70" i="48"/>
  <c r="AD71" i="48" s="1"/>
  <c r="H3" i="48"/>
  <c r="AS70" i="48"/>
  <c r="AS71" i="48" s="1"/>
  <c r="AR70" i="48"/>
  <c r="AR71" i="48" s="1"/>
  <c r="AG70" i="48"/>
  <c r="AG71" i="48" s="1"/>
  <c r="U70" i="48"/>
  <c r="U71" i="48" s="1"/>
  <c r="AK70" i="48"/>
  <c r="AK71" i="48" s="1"/>
  <c r="R70" i="48"/>
  <c r="R71" i="48" s="1"/>
  <c r="F66" i="48"/>
  <c r="Q70" i="48"/>
  <c r="Q71" i="48" s="1"/>
  <c r="X70" i="48"/>
  <c r="X71" i="48" s="1"/>
  <c r="P70" i="48"/>
  <c r="P71" i="48" s="1"/>
  <c r="AW66" i="48"/>
  <c r="AM70" i="48"/>
  <c r="AM71" i="48" s="1"/>
  <c r="AD9" i="49"/>
  <c r="AD9" i="23"/>
  <c r="AD10" i="22"/>
  <c r="AW70" i="48" l="1"/>
  <c r="AW71" i="48" s="1"/>
  <c r="AD9" i="47"/>
  <c r="P62" i="47" l="1"/>
  <c r="F106" i="25" l="1"/>
  <c r="F107" i="25"/>
  <c r="F108" i="25"/>
  <c r="F109" i="25"/>
  <c r="F110" i="25"/>
  <c r="F111" i="25"/>
  <c r="P117" i="25" l="1"/>
  <c r="P114" i="25"/>
  <c r="E335" i="55"/>
  <c r="K335" i="55" s="1"/>
  <c r="D335" i="55"/>
  <c r="C335" i="55"/>
  <c r="E336" i="55"/>
  <c r="Q336" i="55" s="1"/>
  <c r="D336" i="55"/>
  <c r="C336" i="55"/>
  <c r="E337" i="55"/>
  <c r="Q337" i="55" s="1"/>
  <c r="D337" i="55"/>
  <c r="C337" i="55"/>
  <c r="E338" i="55"/>
  <c r="Q338" i="55" s="1"/>
  <c r="D338" i="55"/>
  <c r="C338" i="55"/>
  <c r="E339" i="55"/>
  <c r="Q339" i="55" s="1"/>
  <c r="D339" i="55"/>
  <c r="C339" i="55"/>
  <c r="E340" i="55"/>
  <c r="Q340" i="55" s="1"/>
  <c r="D340" i="55"/>
  <c r="C340" i="55"/>
  <c r="H106" i="25"/>
  <c r="H107" i="25"/>
  <c r="H108" i="25"/>
  <c r="H109" i="25"/>
  <c r="H110" i="25"/>
  <c r="H111" i="25"/>
  <c r="AX105" i="25"/>
  <c r="AW105" i="25"/>
  <c r="AV105" i="25"/>
  <c r="AU105" i="25"/>
  <c r="AT105" i="25"/>
  <c r="AS105" i="25"/>
  <c r="AR105" i="25"/>
  <c r="AQ105" i="25"/>
  <c r="AP105" i="25"/>
  <c r="AO105" i="25"/>
  <c r="AN105" i="25"/>
  <c r="AM105" i="25"/>
  <c r="AL105" i="25"/>
  <c r="AK105" i="25"/>
  <c r="AJ105" i="25"/>
  <c r="AI105" i="25"/>
  <c r="AH105" i="25"/>
  <c r="AG105" i="25"/>
  <c r="L105" i="25"/>
  <c r="K105" i="25"/>
  <c r="I105" i="25"/>
  <c r="G105" i="25"/>
  <c r="E105" i="25"/>
  <c r="K337" i="55" l="1"/>
  <c r="Q335" i="55"/>
  <c r="K336" i="55"/>
  <c r="K338" i="55"/>
  <c r="K339" i="55"/>
  <c r="K340" i="55"/>
  <c r="G525" i="55" l="1"/>
  <c r="G438" i="55"/>
  <c r="G316" i="55"/>
  <c r="G307" i="55"/>
  <c r="G80" i="55"/>
  <c r="A1" i="51"/>
  <c r="B735" i="51" l="1"/>
  <c r="B2" i="51"/>
  <c r="B4499" i="51"/>
  <c r="B4495" i="51"/>
  <c r="B4491" i="51"/>
  <c r="B4487" i="51"/>
  <c r="B4483" i="51"/>
  <c r="B4479" i="51"/>
  <c r="B4475" i="51"/>
  <c r="B4471" i="51"/>
  <c r="B4468" i="51"/>
  <c r="B4461" i="51"/>
  <c r="B4454" i="51"/>
  <c r="B4452" i="51"/>
  <c r="B4445" i="51"/>
  <c r="B4438" i="51"/>
  <c r="B4436" i="51"/>
  <c r="B4429" i="51"/>
  <c r="B4422" i="51"/>
  <c r="B4420" i="51"/>
  <c r="B4413" i="51"/>
  <c r="B4406" i="51"/>
  <c r="B4404" i="51"/>
  <c r="B4397" i="51"/>
  <c r="B4390" i="51"/>
  <c r="B4388" i="51"/>
  <c r="B4381" i="51"/>
  <c r="B4374" i="51"/>
  <c r="B4372" i="51"/>
  <c r="B4365" i="51"/>
  <c r="B4358" i="51"/>
  <c r="B4356" i="51"/>
  <c r="B4349" i="51"/>
  <c r="B4342" i="51"/>
  <c r="B4340" i="51"/>
  <c r="B4333" i="51"/>
  <c r="B4326" i="51"/>
  <c r="B4324" i="51"/>
  <c r="B4317" i="51"/>
  <c r="B4310" i="51"/>
  <c r="B4308" i="51"/>
  <c r="B4301" i="51"/>
  <c r="B4294" i="51"/>
  <c r="B4292" i="51"/>
  <c r="B4285" i="51"/>
  <c r="B4278" i="51"/>
  <c r="B4276" i="51"/>
  <c r="B4269" i="51"/>
  <c r="B4262" i="51"/>
  <c r="B4260" i="51"/>
  <c r="B4253" i="51"/>
  <c r="B4246" i="51"/>
  <c r="B4244" i="51"/>
  <c r="B4237" i="51"/>
  <c r="B4230" i="51"/>
  <c r="B4228" i="51"/>
  <c r="B4221" i="51"/>
  <c r="B4214" i="51"/>
  <c r="B4212" i="51"/>
  <c r="B4205" i="51"/>
  <c r="B4198" i="51"/>
  <c r="B4196" i="51"/>
  <c r="B4189" i="51"/>
  <c r="B4182" i="51"/>
  <c r="B4180" i="51"/>
  <c r="B4173" i="51"/>
  <c r="B4166" i="51"/>
  <c r="B4164" i="51"/>
  <c r="B4157" i="51"/>
  <c r="B4150" i="51"/>
  <c r="B4148" i="51"/>
  <c r="B4141" i="51"/>
  <c r="B4134" i="51"/>
  <c r="B4132" i="51"/>
  <c r="B4125" i="51"/>
  <c r="B4118" i="51"/>
  <c r="B4116" i="51"/>
  <c r="B4109" i="51"/>
  <c r="B4102" i="51"/>
  <c r="B4100" i="51"/>
  <c r="B4093" i="51"/>
  <c r="B4086" i="51"/>
  <c r="B4084" i="51"/>
  <c r="B4077" i="51"/>
  <c r="B4064" i="51"/>
  <c r="B4056" i="51"/>
  <c r="B4048" i="51"/>
  <c r="B4040" i="51"/>
  <c r="B4032" i="51"/>
  <c r="B4024" i="51"/>
  <c r="B4016" i="51"/>
  <c r="B4008" i="51"/>
  <c r="B4000" i="51"/>
  <c r="B3992" i="51"/>
  <c r="B3984" i="51"/>
  <c r="B3976" i="51"/>
  <c r="B3968" i="51"/>
  <c r="B3960" i="51"/>
  <c r="B3952" i="51"/>
  <c r="B3944" i="51"/>
  <c r="B3936" i="51"/>
  <c r="B2419" i="51"/>
  <c r="B2387" i="51"/>
  <c r="B2355" i="51"/>
  <c r="B2323" i="51"/>
  <c r="B2291" i="51"/>
  <c r="B2259" i="51"/>
  <c r="B2227" i="51"/>
  <c r="B2195" i="51"/>
  <c r="B2163" i="51"/>
  <c r="B2131" i="51"/>
  <c r="B2099" i="51"/>
  <c r="B4500" i="51"/>
  <c r="B4496" i="51"/>
  <c r="B4492" i="51"/>
  <c r="B4488" i="51"/>
  <c r="B4484" i="51"/>
  <c r="B4480" i="51"/>
  <c r="B4476" i="51"/>
  <c r="B4472" i="51"/>
  <c r="B4466" i="51"/>
  <c r="B4464" i="51"/>
  <c r="B4457" i="51"/>
  <c r="B4450" i="51"/>
  <c r="B4448" i="51"/>
  <c r="B4441" i="51"/>
  <c r="B4434" i="51"/>
  <c r="B4432" i="51"/>
  <c r="B4425" i="51"/>
  <c r="B4418" i="51"/>
  <c r="B4416" i="51"/>
  <c r="B4409" i="51"/>
  <c r="B4402" i="51"/>
  <c r="B4400" i="51"/>
  <c r="B4393" i="51"/>
  <c r="B4386" i="51"/>
  <c r="B4384" i="51"/>
  <c r="B4377" i="51"/>
  <c r="B4370" i="51"/>
  <c r="B4368" i="51"/>
  <c r="B4361" i="51"/>
  <c r="B4354" i="51"/>
  <c r="B4352" i="51"/>
  <c r="B4345" i="51"/>
  <c r="B4338" i="51"/>
  <c r="B4336" i="51"/>
  <c r="B4329" i="51"/>
  <c r="B4322" i="51"/>
  <c r="B4320" i="51"/>
  <c r="B4313" i="51"/>
  <c r="B4306" i="51"/>
  <c r="B4304" i="51"/>
  <c r="B4297" i="51"/>
  <c r="B4290" i="51"/>
  <c r="B4288" i="51"/>
  <c r="B4281" i="51"/>
  <c r="B4274" i="51"/>
  <c r="B4272" i="51"/>
  <c r="B4265" i="51"/>
  <c r="B4258" i="51"/>
  <c r="B4256" i="51"/>
  <c r="B4249" i="51"/>
  <c r="B4242" i="51"/>
  <c r="B4240" i="51"/>
  <c r="B4233" i="51"/>
  <c r="B4226" i="51"/>
  <c r="B4224" i="51"/>
  <c r="B4217" i="51"/>
  <c r="B4210" i="51"/>
  <c r="B4208" i="51"/>
  <c r="B4201" i="51"/>
  <c r="B4194" i="51"/>
  <c r="B4192" i="51"/>
  <c r="B4185" i="51"/>
  <c r="B4178" i="51"/>
  <c r="B4176" i="51"/>
  <c r="B4169" i="51"/>
  <c r="B4162" i="51"/>
  <c r="B4160" i="51"/>
  <c r="B4153" i="51"/>
  <c r="B4146" i="51"/>
  <c r="B4144" i="51"/>
  <c r="B4137" i="51"/>
  <c r="B4130" i="51"/>
  <c r="B4128" i="51"/>
  <c r="B4121" i="51"/>
  <c r="B4114" i="51"/>
  <c r="B4112" i="51"/>
  <c r="B4105" i="51"/>
  <c r="B4098" i="51"/>
  <c r="B4096" i="51"/>
  <c r="B4089" i="51"/>
  <c r="B4082" i="51"/>
  <c r="B4080" i="51"/>
  <c r="B4073" i="51"/>
  <c r="B4069" i="51"/>
  <c r="B4061" i="51"/>
  <c r="B4053" i="51"/>
  <c r="B4045" i="51"/>
  <c r="B4037" i="51"/>
  <c r="B4029" i="51"/>
  <c r="B4021" i="51"/>
  <c r="B4013" i="51"/>
  <c r="B4005" i="51"/>
  <c r="B3997" i="51"/>
  <c r="B3989" i="51"/>
  <c r="B3981" i="51"/>
  <c r="B3973" i="51"/>
  <c r="B3965" i="51"/>
  <c r="B3957" i="51"/>
  <c r="B3949" i="51"/>
  <c r="B3941" i="51"/>
  <c r="B2415" i="51"/>
  <c r="B2383" i="51"/>
  <c r="B2351" i="51"/>
  <c r="B2319" i="51"/>
  <c r="B2287" i="51"/>
  <c r="B2255" i="51"/>
  <c r="B2223" i="51"/>
  <c r="B2191" i="51"/>
  <c r="B2159" i="51"/>
  <c r="B2127" i="51"/>
  <c r="B2095" i="51"/>
  <c r="B7" i="51"/>
  <c r="B11" i="51"/>
  <c r="B15" i="51"/>
  <c r="B19" i="51"/>
  <c r="B60" i="51"/>
  <c r="B65" i="51"/>
  <c r="B67" i="51"/>
  <c r="B70" i="51"/>
  <c r="B72" i="51"/>
  <c r="B82" i="51"/>
  <c r="B85" i="51"/>
  <c r="B87" i="51"/>
  <c r="B90" i="51"/>
  <c r="B92" i="51"/>
  <c r="B107" i="51"/>
  <c r="B109" i="51"/>
  <c r="B114" i="51"/>
  <c r="B9" i="51"/>
  <c r="B16" i="51"/>
  <c r="B18" i="51"/>
  <c r="B22" i="51"/>
  <c r="B25" i="51"/>
  <c r="B30" i="51"/>
  <c r="B33" i="51"/>
  <c r="B38" i="51"/>
  <c r="B41" i="51"/>
  <c r="B46" i="51"/>
  <c r="B49" i="51"/>
  <c r="B54" i="51"/>
  <c r="B57" i="51"/>
  <c r="B61" i="51"/>
  <c r="B64" i="51"/>
  <c r="B66" i="51"/>
  <c r="B68" i="51"/>
  <c r="B75" i="51"/>
  <c r="B77" i="51"/>
  <c r="B84" i="51"/>
  <c r="B86" i="51"/>
  <c r="B93" i="51"/>
  <c r="B95" i="51"/>
  <c r="B101" i="51"/>
  <c r="B103" i="51"/>
  <c r="B108" i="51"/>
  <c r="B110" i="51"/>
  <c r="B113" i="51"/>
  <c r="B120" i="51"/>
  <c r="B128" i="51"/>
  <c r="B136" i="51"/>
  <c r="B146" i="51"/>
  <c r="B150" i="51"/>
  <c r="B155" i="51"/>
  <c r="B157" i="51"/>
  <c r="B14" i="51"/>
  <c r="B21" i="51"/>
  <c r="B36" i="51"/>
  <c r="B40" i="51"/>
  <c r="B43" i="51"/>
  <c r="B47" i="51"/>
  <c r="B50" i="51"/>
  <c r="B53" i="51"/>
  <c r="B63" i="51"/>
  <c r="B69" i="51"/>
  <c r="B78" i="51"/>
  <c r="B81" i="51"/>
  <c r="B100" i="51"/>
  <c r="B104" i="51"/>
  <c r="B117" i="51"/>
  <c r="B119" i="51"/>
  <c r="B125" i="51"/>
  <c r="B127" i="51"/>
  <c r="B133" i="51"/>
  <c r="B135" i="51"/>
  <c r="B141" i="51"/>
  <c r="B148" i="51"/>
  <c r="B151" i="51"/>
  <c r="B154" i="51"/>
  <c r="B160" i="51"/>
  <c r="B172" i="51"/>
  <c r="B175" i="51"/>
  <c r="B177" i="51"/>
  <c r="B183" i="51"/>
  <c r="B185" i="51"/>
  <c r="B190" i="51"/>
  <c r="B195" i="51"/>
  <c r="B197" i="51"/>
  <c r="B202" i="51"/>
  <c r="B6" i="51"/>
  <c r="B12" i="51"/>
  <c r="B23" i="51"/>
  <c r="B27" i="51"/>
  <c r="B32" i="51"/>
  <c r="B45" i="51"/>
  <c r="B51" i="51"/>
  <c r="B56" i="51"/>
  <c r="B76" i="51"/>
  <c r="B80" i="51"/>
  <c r="B88" i="51"/>
  <c r="B96" i="51"/>
  <c r="B105" i="51"/>
  <c r="B118" i="51"/>
  <c r="B121" i="51"/>
  <c r="B132" i="51"/>
  <c r="B139" i="51"/>
  <c r="B143" i="51"/>
  <c r="B153" i="51"/>
  <c r="B156" i="51"/>
  <c r="B162" i="51"/>
  <c r="B164" i="51"/>
  <c r="B167" i="51"/>
  <c r="B170" i="51"/>
  <c r="B173" i="51"/>
  <c r="B189" i="51"/>
  <c r="B192" i="51"/>
  <c r="B199" i="51"/>
  <c r="B205" i="51"/>
  <c r="B211" i="51"/>
  <c r="B213" i="51"/>
  <c r="B220" i="51"/>
  <c r="B223" i="51"/>
  <c r="B225" i="51"/>
  <c r="B232" i="51"/>
  <c r="B235" i="51"/>
  <c r="B237" i="51"/>
  <c r="B242" i="51"/>
  <c r="B244" i="51"/>
  <c r="B250" i="51"/>
  <c r="B256" i="51"/>
  <c r="B262" i="51"/>
  <c r="B268" i="51"/>
  <c r="B271" i="51"/>
  <c r="B276" i="51"/>
  <c r="B278" i="51"/>
  <c r="B282" i="51"/>
  <c r="B284" i="51"/>
  <c r="B286" i="51"/>
  <c r="B293" i="51"/>
  <c r="B295" i="51"/>
  <c r="B297" i="51"/>
  <c r="B301" i="51"/>
  <c r="B303" i="51"/>
  <c r="B308" i="51"/>
  <c r="B310" i="51"/>
  <c r="B314" i="51"/>
  <c r="B316" i="51"/>
  <c r="B318" i="51"/>
  <c r="B325" i="51"/>
  <c r="B327" i="51"/>
  <c r="B329" i="51"/>
  <c r="B333" i="51"/>
  <c r="B335" i="51"/>
  <c r="B340" i="51"/>
  <c r="B342" i="51"/>
  <c r="B346" i="51"/>
  <c r="B348" i="51"/>
  <c r="B350" i="51"/>
  <c r="B357" i="51"/>
  <c r="B359" i="51"/>
  <c r="B361" i="51"/>
  <c r="B365" i="51"/>
  <c r="B367" i="51"/>
  <c r="B372" i="51"/>
  <c r="B374" i="51"/>
  <c r="B378" i="51"/>
  <c r="B380" i="51"/>
  <c r="B382" i="51"/>
  <c r="B389" i="51"/>
  <c r="B391" i="51"/>
  <c r="B393" i="51"/>
  <c r="B397" i="51"/>
  <c r="B399" i="51"/>
  <c r="B404" i="51"/>
  <c r="B406" i="51"/>
  <c r="B410" i="51"/>
  <c r="B412" i="51"/>
  <c r="B414" i="51"/>
  <c r="B421" i="51"/>
  <c r="B423" i="51"/>
  <c r="B20" i="51"/>
  <c r="B26" i="51"/>
  <c r="B39" i="51"/>
  <c r="B52" i="51"/>
  <c r="B58" i="51"/>
  <c r="B74" i="51"/>
  <c r="B79" i="51"/>
  <c r="B102" i="51"/>
  <c r="B112" i="51"/>
  <c r="B123" i="51"/>
  <c r="B137" i="51"/>
  <c r="B147" i="51"/>
  <c r="B163" i="51"/>
  <c r="B171" i="51"/>
  <c r="B179" i="51"/>
  <c r="B196" i="51"/>
  <c r="B200" i="51"/>
  <c r="B204" i="51"/>
  <c r="B208" i="51"/>
  <c r="B219" i="51"/>
  <c r="B222" i="51"/>
  <c r="B224" i="51"/>
  <c r="B228" i="51"/>
  <c r="B238" i="51"/>
  <c r="B240" i="51"/>
  <c r="B251" i="51"/>
  <c r="B254" i="51"/>
  <c r="B257" i="51"/>
  <c r="B260" i="51"/>
  <c r="B267" i="51"/>
  <c r="B270" i="51"/>
  <c r="B272" i="51"/>
  <c r="B275" i="51"/>
  <c r="B277" i="51"/>
  <c r="B283" i="51"/>
  <c r="B285" i="51"/>
  <c r="B290" i="51"/>
  <c r="B292" i="51"/>
  <c r="B300" i="51"/>
  <c r="B305" i="51"/>
  <c r="B312" i="51"/>
  <c r="B320" i="51"/>
  <c r="B330" i="51"/>
  <c r="B345" i="51"/>
  <c r="B355" i="51"/>
  <c r="B363" i="51"/>
  <c r="B370" i="51"/>
  <c r="B375" i="51"/>
  <c r="B383" i="51"/>
  <c r="B385" i="51"/>
  <c r="B390" i="51"/>
  <c r="B392" i="51"/>
  <c r="B398" i="51"/>
  <c r="B400" i="51"/>
  <c r="B403" i="51"/>
  <c r="B405" i="51"/>
  <c r="B411" i="51"/>
  <c r="B413" i="51"/>
  <c r="B418" i="51"/>
  <c r="B420" i="51"/>
  <c r="B425" i="51"/>
  <c r="B429" i="51"/>
  <c r="B431" i="51"/>
  <c r="B433" i="51"/>
  <c r="B437" i="51"/>
  <c r="B439" i="51"/>
  <c r="B441" i="51"/>
  <c r="B445" i="51"/>
  <c r="B447" i="51"/>
  <c r="B449" i="51"/>
  <c r="B453" i="51"/>
  <c r="B455" i="51"/>
  <c r="B457" i="51"/>
  <c r="B461" i="51"/>
  <c r="B463" i="51"/>
  <c r="B465" i="51"/>
  <c r="B469" i="51"/>
  <c r="B471" i="51"/>
  <c r="B473" i="51"/>
  <c r="B477" i="51"/>
  <c r="B479" i="51"/>
  <c r="B481" i="51"/>
  <c r="B485" i="51"/>
  <c r="B487" i="51"/>
  <c r="B489" i="51"/>
  <c r="B493" i="51"/>
  <c r="B495" i="51"/>
  <c r="B497" i="51"/>
  <c r="B501" i="51"/>
  <c r="B503" i="51"/>
  <c r="B505" i="51"/>
  <c r="B8" i="51"/>
  <c r="B28" i="51"/>
  <c r="B35" i="51"/>
  <c r="B44" i="51"/>
  <c r="B89" i="51"/>
  <c r="B97" i="51"/>
  <c r="B126" i="51"/>
  <c r="B131" i="51"/>
  <c r="B138" i="51"/>
  <c r="B145" i="51"/>
  <c r="B158" i="51"/>
  <c r="B166" i="51"/>
  <c r="B176" i="51"/>
  <c r="B182" i="51"/>
  <c r="B188" i="51"/>
  <c r="B194" i="51"/>
  <c r="B206" i="51"/>
  <c r="B210" i="51"/>
  <c r="B215" i="51"/>
  <c r="B245" i="51"/>
  <c r="B249" i="51"/>
  <c r="B253" i="51"/>
  <c r="B258" i="51"/>
  <c r="B266" i="51"/>
  <c r="B280" i="51"/>
  <c r="B287" i="51"/>
  <c r="B296" i="51"/>
  <c r="B307" i="51"/>
  <c r="B317" i="51"/>
  <c r="B331" i="51"/>
  <c r="B334" i="51"/>
  <c r="B337" i="51"/>
  <c r="B351" i="51"/>
  <c r="B354" i="51"/>
  <c r="B360" i="51"/>
  <c r="B364" i="51"/>
  <c r="B371" i="51"/>
  <c r="B377" i="51"/>
  <c r="B381" i="51"/>
  <c r="B384" i="51"/>
  <c r="B387" i="51"/>
  <c r="B394" i="51"/>
  <c r="B401" i="51"/>
  <c r="B407" i="51"/>
  <c r="B417" i="51"/>
  <c r="B427" i="51"/>
  <c r="B430" i="51"/>
  <c r="B435" i="51"/>
  <c r="B438" i="51"/>
  <c r="B443" i="51"/>
  <c r="B446" i="51"/>
  <c r="B451" i="51"/>
  <c r="B454" i="51"/>
  <c r="B459" i="51"/>
  <c r="B462" i="51"/>
  <c r="B467" i="51"/>
  <c r="B470" i="51"/>
  <c r="B475" i="51"/>
  <c r="B478" i="51"/>
  <c r="B483" i="51"/>
  <c r="B486" i="51"/>
  <c r="B491" i="51"/>
  <c r="B494" i="51"/>
  <c r="B499" i="51"/>
  <c r="B502" i="51"/>
  <c r="B507" i="51"/>
  <c r="B509" i="51"/>
  <c r="B511" i="51"/>
  <c r="B513" i="51"/>
  <c r="B517" i="51"/>
  <c r="B519" i="51"/>
  <c r="B521" i="51"/>
  <c r="B525" i="51"/>
  <c r="B527" i="51"/>
  <c r="B529" i="51"/>
  <c r="B534" i="51"/>
  <c r="B538" i="51"/>
  <c r="B548" i="51"/>
  <c r="B552" i="51"/>
  <c r="B557" i="51"/>
  <c r="B559" i="51"/>
  <c r="B561" i="51"/>
  <c r="B563" i="51"/>
  <c r="B566" i="51"/>
  <c r="B570" i="51"/>
  <c r="B580" i="51"/>
  <c r="B584" i="51"/>
  <c r="B589" i="51"/>
  <c r="B591" i="51"/>
  <c r="B593" i="51"/>
  <c r="B595" i="51"/>
  <c r="B598" i="51"/>
  <c r="B602" i="51"/>
  <c r="B612" i="51"/>
  <c r="B616" i="51"/>
  <c r="B621" i="51"/>
  <c r="B623" i="51"/>
  <c r="B625" i="51"/>
  <c r="B627" i="51"/>
  <c r="B630" i="51"/>
  <c r="B634" i="51"/>
  <c r="B644" i="51"/>
  <c r="B648" i="51"/>
  <c r="B653" i="51"/>
  <c r="B655" i="51"/>
  <c r="B657" i="51"/>
  <c r="B659" i="51"/>
  <c r="B662" i="51"/>
  <c r="B666" i="51"/>
  <c r="B676" i="51"/>
  <c r="B680" i="51"/>
  <c r="B685" i="51"/>
  <c r="B687" i="51"/>
  <c r="B689" i="51"/>
  <c r="B691" i="51"/>
  <c r="B694" i="51"/>
  <c r="B698" i="51"/>
  <c r="B708" i="51"/>
  <c r="B712" i="51"/>
  <c r="B717" i="51"/>
  <c r="B719" i="51"/>
  <c r="B724" i="51"/>
  <c r="B726" i="51"/>
  <c r="B729" i="51"/>
  <c r="B731" i="51"/>
  <c r="B738" i="51"/>
  <c r="B744" i="51"/>
  <c r="B749" i="51"/>
  <c r="B751" i="51"/>
  <c r="B756" i="51"/>
  <c r="B758" i="51"/>
  <c r="B761" i="51"/>
  <c r="B763" i="51"/>
  <c r="B770" i="51"/>
  <c r="B776" i="51"/>
  <c r="B781" i="51"/>
  <c r="B783" i="51"/>
  <c r="B788" i="51"/>
  <c r="B790" i="51"/>
  <c r="B793" i="51"/>
  <c r="B795" i="51"/>
  <c r="B802" i="51"/>
  <c r="B808" i="51"/>
  <c r="B813" i="51"/>
  <c r="B815" i="51"/>
  <c r="B820" i="51"/>
  <c r="B822" i="51"/>
  <c r="B825" i="51"/>
  <c r="B827" i="51"/>
  <c r="B834" i="51"/>
  <c r="B840" i="51"/>
  <c r="B845" i="51"/>
  <c r="B847" i="51"/>
  <c r="B852" i="51"/>
  <c r="B854" i="51"/>
  <c r="B857" i="51"/>
  <c r="B859" i="51"/>
  <c r="B866" i="51"/>
  <c r="B872" i="51"/>
  <c r="B877" i="51"/>
  <c r="B879" i="51"/>
  <c r="B884" i="51"/>
  <c r="B886" i="51"/>
  <c r="B889" i="51"/>
  <c r="B891" i="51"/>
  <c r="B898" i="51"/>
  <c r="B904" i="51"/>
  <c r="B909" i="51"/>
  <c r="B911" i="51"/>
  <c r="B916" i="51"/>
  <c r="B918" i="51"/>
  <c r="B921" i="51"/>
  <c r="B923" i="51"/>
  <c r="B930" i="51"/>
  <c r="B936" i="51"/>
  <c r="B941" i="51"/>
  <c r="B943" i="51"/>
  <c r="B948" i="51"/>
  <c r="B950" i="51"/>
  <c r="B953" i="51"/>
  <c r="B955" i="51"/>
  <c r="B962" i="51"/>
  <c r="B5" i="51"/>
  <c r="B13" i="51"/>
  <c r="B31" i="51"/>
  <c r="B42" i="51"/>
  <c r="B55" i="51"/>
  <c r="B73" i="51"/>
  <c r="B83" i="51"/>
  <c r="B115" i="51"/>
  <c r="B122" i="51"/>
  <c r="B130" i="51"/>
  <c r="B140" i="51"/>
  <c r="B168" i="51"/>
  <c r="B184" i="51"/>
  <c r="B191" i="51"/>
  <c r="B207" i="51"/>
  <c r="B10" i="51"/>
  <c r="B17" i="51"/>
  <c r="B37" i="51"/>
  <c r="B59" i="51"/>
  <c r="B98" i="51"/>
  <c r="B144" i="51"/>
  <c r="B152" i="51"/>
  <c r="B159" i="51"/>
  <c r="B165" i="51"/>
  <c r="B180" i="51"/>
  <c r="B187" i="51"/>
  <c r="B203" i="51"/>
  <c r="B209" i="51"/>
  <c r="B216" i="51"/>
  <c r="B221" i="51"/>
  <c r="B227" i="51"/>
  <c r="B233" i="51"/>
  <c r="B261" i="51"/>
  <c r="B281" i="51"/>
  <c r="B289" i="51"/>
  <c r="B294" i="51"/>
  <c r="B299" i="51"/>
  <c r="B321" i="51"/>
  <c r="B339" i="51"/>
  <c r="B343" i="51"/>
  <c r="B352" i="51"/>
  <c r="B356" i="51"/>
  <c r="B366" i="51"/>
  <c r="B388" i="51"/>
  <c r="B415" i="51"/>
  <c r="B419" i="51"/>
  <c r="B434" i="51"/>
  <c r="B448" i="51"/>
  <c r="B452" i="51"/>
  <c r="B466" i="51"/>
  <c r="B480" i="51"/>
  <c r="B484" i="51"/>
  <c r="B498" i="51"/>
  <c r="B514" i="51"/>
  <c r="B522" i="51"/>
  <c r="B530" i="51"/>
  <c r="B535" i="51"/>
  <c r="B540" i="51"/>
  <c r="B542" i="51"/>
  <c r="B545" i="51"/>
  <c r="B555" i="51"/>
  <c r="B562" i="51"/>
  <c r="B565" i="51"/>
  <c r="B568" i="51"/>
  <c r="B575" i="51"/>
  <c r="B582" i="51"/>
  <c r="B585" i="51"/>
  <c r="B588" i="51"/>
  <c r="B603" i="51"/>
  <c r="B605" i="51"/>
  <c r="B608" i="51"/>
  <c r="B610" i="51"/>
  <c r="B615" i="51"/>
  <c r="B622" i="51"/>
  <c r="B628" i="51"/>
  <c r="B633" i="51"/>
  <c r="B643" i="51"/>
  <c r="B645" i="51"/>
  <c r="B650" i="51"/>
  <c r="B656" i="51"/>
  <c r="B663" i="51"/>
  <c r="B668" i="51"/>
  <c r="B670" i="51"/>
  <c r="B673" i="51"/>
  <c r="B683" i="51"/>
  <c r="B690" i="51"/>
  <c r="B693" i="51"/>
  <c r="B696" i="51"/>
  <c r="B703" i="51"/>
  <c r="B710" i="51"/>
  <c r="B713" i="51"/>
  <c r="B716" i="51"/>
  <c r="B721" i="51"/>
  <c r="B725" i="51"/>
  <c r="B728" i="51"/>
  <c r="B730" i="51"/>
  <c r="B734" i="51"/>
  <c r="B741" i="51"/>
  <c r="B747" i="51"/>
  <c r="B750" i="51"/>
  <c r="B764" i="51"/>
  <c r="B767" i="51"/>
  <c r="B777" i="51"/>
  <c r="B780" i="51"/>
  <c r="B784" i="51"/>
  <c r="B786" i="51"/>
  <c r="B797" i="51"/>
  <c r="B800" i="51"/>
  <c r="B803" i="51"/>
  <c r="B806" i="51"/>
  <c r="B819" i="51"/>
  <c r="B823" i="51"/>
  <c r="B833" i="51"/>
  <c r="B836" i="51"/>
  <c r="B839" i="51"/>
  <c r="B842" i="51"/>
  <c r="B849" i="51"/>
  <c r="B853" i="51"/>
  <c r="B856" i="51"/>
  <c r="B858" i="51"/>
  <c r="B862" i="51"/>
  <c r="B869" i="51"/>
  <c r="B875" i="51"/>
  <c r="B878" i="51"/>
  <c r="B892" i="51"/>
  <c r="B895" i="51"/>
  <c r="B905" i="51"/>
  <c r="B908" i="51"/>
  <c r="B912" i="51"/>
  <c r="B914" i="51"/>
  <c r="B925" i="51"/>
  <c r="B928" i="51"/>
  <c r="B931" i="51"/>
  <c r="B934" i="51"/>
  <c r="B947" i="51"/>
  <c r="B951" i="51"/>
  <c r="B961" i="51"/>
  <c r="B964" i="51"/>
  <c r="B967" i="51"/>
  <c r="B972" i="51"/>
  <c r="B974" i="51"/>
  <c r="B977" i="51"/>
  <c r="B979" i="51"/>
  <c r="B986" i="51"/>
  <c r="B992" i="51"/>
  <c r="B997" i="51"/>
  <c r="B999" i="51"/>
  <c r="B1004" i="51"/>
  <c r="B1006" i="51"/>
  <c r="B1009" i="51"/>
  <c r="B1011" i="51"/>
  <c r="B1018" i="51"/>
  <c r="B1024" i="51"/>
  <c r="B1029" i="51"/>
  <c r="B1031" i="51"/>
  <c r="B1036" i="51"/>
  <c r="B1038"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29" i="51"/>
  <c r="B71" i="51"/>
  <c r="B91" i="51"/>
  <c r="B111" i="51"/>
  <c r="B129" i="51"/>
  <c r="B161" i="51"/>
  <c r="B174" i="51"/>
  <c r="B214" i="51"/>
  <c r="B230" i="51"/>
  <c r="B236" i="51"/>
  <c r="B246" i="51"/>
  <c r="B252" i="51"/>
  <c r="B274" i="51"/>
  <c r="B279" i="51"/>
  <c r="B298" i="51"/>
  <c r="B304" i="51"/>
  <c r="B309" i="51"/>
  <c r="B322" i="51"/>
  <c r="B358" i="51"/>
  <c r="B369" i="51"/>
  <c r="B422" i="51"/>
  <c r="B428" i="51"/>
  <c r="B432" i="51"/>
  <c r="B442" i="51"/>
  <c r="B456" i="51"/>
  <c r="B508" i="51"/>
  <c r="B523" i="51"/>
  <c r="B533" i="51"/>
  <c r="B543" i="51"/>
  <c r="B546" i="51"/>
  <c r="B549" i="51"/>
  <c r="B553" i="51"/>
  <c r="B560" i="51"/>
  <c r="B573" i="51"/>
  <c r="B4" i="51"/>
  <c r="B62" i="51"/>
  <c r="B99" i="51"/>
  <c r="B181" i="51"/>
  <c r="B198" i="51"/>
  <c r="B218" i="51"/>
  <c r="B226" i="51"/>
  <c r="B234" i="51"/>
  <c r="B241" i="51"/>
  <c r="B248" i="51"/>
  <c r="B264" i="51"/>
  <c r="B306" i="51"/>
  <c r="B313" i="51"/>
  <c r="B319" i="51"/>
  <c r="B324" i="51"/>
  <c r="B336" i="51"/>
  <c r="B349" i="51"/>
  <c r="B379" i="51"/>
  <c r="B396" i="51"/>
  <c r="B402" i="51"/>
  <c r="B408" i="51"/>
  <c r="B444" i="51"/>
  <c r="B458" i="51"/>
  <c r="B468" i="51"/>
  <c r="B472" i="51"/>
  <c r="B482" i="51"/>
  <c r="B492" i="51"/>
  <c r="B496" i="51"/>
  <c r="B506" i="51"/>
  <c r="B518" i="51"/>
  <c r="B520" i="51"/>
  <c r="B524" i="51"/>
  <c r="B541" i="51"/>
  <c r="B551" i="51"/>
  <c r="B554" i="51"/>
  <c r="B574" i="51"/>
  <c r="B48" i="51"/>
  <c r="B124" i="51"/>
  <c r="B186" i="51"/>
  <c r="B212" i="51"/>
  <c r="B229" i="51"/>
  <c r="B243" i="51"/>
  <c r="B259" i="51"/>
  <c r="B273" i="51"/>
  <c r="B332" i="51"/>
  <c r="B344" i="51"/>
  <c r="B368" i="51"/>
  <c r="B416" i="51"/>
  <c r="B426" i="51"/>
  <c r="B436" i="51"/>
  <c r="B464" i="51"/>
  <c r="B474" i="51"/>
  <c r="B526" i="51"/>
  <c r="B532" i="51"/>
  <c r="B539" i="51"/>
  <c r="B558" i="51"/>
  <c r="B572" i="51"/>
  <c r="B578" i="51"/>
  <c r="B581" i="51"/>
  <c r="B592" i="51"/>
  <c r="B594" i="51"/>
  <c r="B614" i="51"/>
  <c r="B618" i="51"/>
  <c r="B632" i="51"/>
  <c r="B635" i="51"/>
  <c r="B638" i="51"/>
  <c r="B652" i="51"/>
  <c r="B654" i="51"/>
  <c r="B658" i="51"/>
  <c r="B665" i="51"/>
  <c r="B672" i="51"/>
  <c r="B675" i="51"/>
  <c r="B678" i="51"/>
  <c r="B692" i="51"/>
  <c r="B695" i="51"/>
  <c r="B699" i="51"/>
  <c r="B705" i="51"/>
  <c r="B715" i="51"/>
  <c r="B718" i="51"/>
  <c r="B722" i="51"/>
  <c r="B727" i="51"/>
  <c r="B732" i="51"/>
  <c r="B736" i="51"/>
  <c r="B740" i="51"/>
  <c r="B745" i="51"/>
  <c r="B753" i="51"/>
  <c r="B766" i="51"/>
  <c r="B771" i="51"/>
  <c r="B775" i="51"/>
  <c r="B779" i="51"/>
  <c r="B789" i="51"/>
  <c r="B810" i="51"/>
  <c r="B814" i="51"/>
  <c r="B818" i="51"/>
  <c r="B824" i="51"/>
  <c r="B828" i="51"/>
  <c r="B832" i="51"/>
  <c r="B837" i="51"/>
  <c r="B841" i="51"/>
  <c r="B863" i="51"/>
  <c r="B867" i="51"/>
  <c r="B871" i="51"/>
  <c r="B876" i="51"/>
  <c r="B885" i="51"/>
  <c r="B902" i="51"/>
  <c r="B906" i="51"/>
  <c r="B910" i="51"/>
  <c r="B915" i="51"/>
  <c r="B920" i="51"/>
  <c r="B924" i="51"/>
  <c r="B929" i="51"/>
  <c r="B933" i="51"/>
  <c r="B937" i="51"/>
  <c r="B954" i="51"/>
  <c r="B959" i="51"/>
  <c r="B963" i="51"/>
  <c r="B968" i="51"/>
  <c r="B970" i="51"/>
  <c r="B981" i="51"/>
  <c r="B984" i="51"/>
  <c r="B987" i="51"/>
  <c r="B990" i="51"/>
  <c r="B1003" i="51"/>
  <c r="B1007" i="51"/>
  <c r="B1017" i="51"/>
  <c r="B1020" i="51"/>
  <c r="B1023" i="51"/>
  <c r="B1026" i="51"/>
  <c r="B1033" i="51"/>
  <c r="B1037" i="51"/>
  <c r="B1040" i="51"/>
  <c r="B24" i="51"/>
  <c r="B106" i="51"/>
  <c r="B142" i="51"/>
  <c r="B169" i="51"/>
  <c r="B201" i="51"/>
  <c r="B265" i="51"/>
  <c r="B291" i="51"/>
  <c r="B302" i="51"/>
  <c r="B315" i="51"/>
  <c r="B326" i="51"/>
  <c r="B338" i="51"/>
  <c r="B362" i="51"/>
  <c r="B373" i="51"/>
  <c r="B386" i="51"/>
  <c r="B409" i="51"/>
  <c r="B440" i="51"/>
  <c r="B450" i="51"/>
  <c r="B460" i="51"/>
  <c r="B488" i="51"/>
  <c r="B515" i="51"/>
  <c r="B528" i="51"/>
  <c r="B536" i="51"/>
  <c r="B556" i="51"/>
  <c r="B569" i="51"/>
  <c r="B576" i="51"/>
  <c r="B583" i="51"/>
  <c r="B586" i="51"/>
  <c r="B600" i="51"/>
  <c r="B606" i="51"/>
  <c r="B613" i="51"/>
  <c r="B620" i="51"/>
  <c r="B624" i="51"/>
  <c r="B626" i="51"/>
  <c r="B640" i="51"/>
  <c r="B646" i="51"/>
  <c r="B660" i="51"/>
  <c r="B664" i="51"/>
  <c r="B667" i="51"/>
  <c r="B684" i="51"/>
  <c r="B686" i="51"/>
  <c r="B697" i="51"/>
  <c r="B700" i="51"/>
  <c r="B704" i="51"/>
  <c r="B707" i="51"/>
  <c r="B742" i="51"/>
  <c r="B746" i="51"/>
  <c r="B752" i="51"/>
  <c r="B755" i="51"/>
  <c r="B760" i="51"/>
  <c r="B765" i="51"/>
  <c r="B769" i="51"/>
  <c r="B773" i="51"/>
  <c r="B791" i="51"/>
  <c r="B794" i="51"/>
  <c r="B799" i="51"/>
  <c r="B804" i="51"/>
  <c r="B812" i="51"/>
  <c r="B817" i="51"/>
  <c r="B830" i="51"/>
  <c r="B838" i="51"/>
  <c r="B843" i="51"/>
  <c r="B848" i="51"/>
  <c r="B851" i="51"/>
  <c r="B861" i="51"/>
  <c r="B865" i="51"/>
  <c r="B882" i="51"/>
  <c r="B887" i="51"/>
  <c r="B890" i="51"/>
  <c r="B896" i="51"/>
  <c r="B900" i="51"/>
  <c r="B913" i="51"/>
  <c r="B926" i="51"/>
  <c r="B935" i="51"/>
  <c r="B939" i="51"/>
  <c r="B944" i="51"/>
  <c r="B949" i="51"/>
  <c r="B957" i="51"/>
  <c r="B969" i="51"/>
  <c r="B973" i="51"/>
  <c r="B976" i="51"/>
  <c r="B978" i="51"/>
  <c r="B982" i="51"/>
  <c r="B989" i="51"/>
  <c r="B995" i="51"/>
  <c r="B998" i="51"/>
  <c r="B1012" i="51"/>
  <c r="B1015" i="51"/>
  <c r="B1025" i="51"/>
  <c r="B1028" i="51"/>
  <c r="B1032" i="51"/>
  <c r="B1034" i="51"/>
  <c r="B94" i="51"/>
  <c r="B217" i="51"/>
  <c r="B247" i="51"/>
  <c r="B323" i="51"/>
  <c r="B347" i="51"/>
  <c r="B395" i="51"/>
  <c r="B476" i="51"/>
  <c r="B512" i="51"/>
  <c r="B567" i="51"/>
  <c r="B579" i="51"/>
  <c r="B599" i="51"/>
  <c r="B619" i="51"/>
  <c r="B639" i="51"/>
  <c r="B679" i="51"/>
  <c r="B706" i="51"/>
  <c r="B720" i="51"/>
  <c r="B737" i="51"/>
  <c r="B754" i="51"/>
  <c r="B762" i="51"/>
  <c r="B772" i="51"/>
  <c r="B798" i="51"/>
  <c r="B807" i="51"/>
  <c r="B816" i="51"/>
  <c r="B850" i="51"/>
  <c r="B860" i="51"/>
  <c r="B868" i="51"/>
  <c r="B894" i="51"/>
  <c r="B903" i="51"/>
  <c r="B938" i="51"/>
  <c r="B946" i="51"/>
  <c r="B956" i="51"/>
  <c r="B965" i="51"/>
  <c r="B971" i="51"/>
  <c r="B985" i="51"/>
  <c r="B991" i="51"/>
  <c r="B1005" i="51"/>
  <c r="B1010" i="51"/>
  <c r="B1030" i="51"/>
  <c r="B134" i="51"/>
  <c r="B193" i="51"/>
  <c r="B231" i="51"/>
  <c r="B263" i="51"/>
  <c r="B288" i="51"/>
  <c r="B311" i="51"/>
  <c r="B504" i="51"/>
  <c r="B547" i="51"/>
  <c r="B596" i="51"/>
  <c r="B609" i="51"/>
  <c r="B629" i="51"/>
  <c r="B636" i="51"/>
  <c r="B642" i="51"/>
  <c r="B649" i="51"/>
  <c r="B669" i="51"/>
  <c r="B682" i="51"/>
  <c r="B702" i="51"/>
  <c r="B709" i="51"/>
  <c r="B723" i="51"/>
  <c r="B733" i="51"/>
  <c r="B759" i="51"/>
  <c r="B768" i="51"/>
  <c r="B785" i="51"/>
  <c r="B811" i="51"/>
  <c r="B821" i="51"/>
  <c r="B829" i="51"/>
  <c r="B846" i="51"/>
  <c r="B855" i="51"/>
  <c r="B864" i="51"/>
  <c r="B873" i="51"/>
  <c r="B881" i="51"/>
  <c r="B899" i="51"/>
  <c r="B907" i="51"/>
  <c r="B917" i="51"/>
  <c r="B942" i="51"/>
  <c r="B952" i="51"/>
  <c r="B960" i="51"/>
  <c r="B975" i="51"/>
  <c r="B988" i="51"/>
  <c r="B994" i="51"/>
  <c r="B1001" i="51"/>
  <c r="B1008" i="51"/>
  <c r="B1014" i="51"/>
  <c r="B1021" i="51"/>
  <c r="B1027" i="51"/>
  <c r="B34" i="51"/>
  <c r="B178" i="51"/>
  <c r="B255" i="51"/>
  <c r="B353" i="51"/>
  <c r="B516" i="51"/>
  <c r="B544" i="51"/>
  <c r="B571" i="51"/>
  <c r="B587" i="51"/>
  <c r="B601" i="51"/>
  <c r="B641" i="51"/>
  <c r="B681" i="51"/>
  <c r="B739" i="51"/>
  <c r="B757" i="51"/>
  <c r="B774" i="51"/>
  <c r="B792" i="51"/>
  <c r="B809" i="51"/>
  <c r="B826" i="51"/>
  <c r="B844" i="51"/>
  <c r="B880" i="51"/>
  <c r="B897" i="51"/>
  <c r="B932" i="51"/>
  <c r="B966" i="51"/>
  <c r="B980" i="51"/>
  <c r="B993" i="51"/>
  <c r="B1019" i="51"/>
  <c r="B116" i="51"/>
  <c r="B328" i="51"/>
  <c r="B376" i="51"/>
  <c r="B424" i="51"/>
  <c r="B500" i="51"/>
  <c r="B531" i="51"/>
  <c r="B607" i="51"/>
  <c r="B647" i="51"/>
  <c r="B661" i="51"/>
  <c r="B674" i="51"/>
  <c r="B688" i="51"/>
  <c r="B701" i="51"/>
  <c r="B714" i="51"/>
  <c r="B748" i="51"/>
  <c r="B782" i="51"/>
  <c r="B801" i="51"/>
  <c r="B835" i="51"/>
  <c r="B870" i="51"/>
  <c r="B888" i="51"/>
  <c r="B922" i="51"/>
  <c r="B940" i="51"/>
  <c r="B958" i="51"/>
  <c r="B1000" i="51"/>
  <c r="B1013" i="51"/>
  <c r="B1039"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269" i="51"/>
  <c r="B577" i="51"/>
  <c r="B604" i="51"/>
  <c r="B631" i="51"/>
  <c r="B711" i="51"/>
  <c r="B743" i="51"/>
  <c r="B778" i="51"/>
  <c r="B883" i="51"/>
  <c r="B919" i="51"/>
  <c r="B983" i="51"/>
  <c r="B1035" i="51"/>
  <c r="B1100" i="51"/>
  <c r="B1104" i="51"/>
  <c r="B1108" i="51"/>
  <c r="B1112" i="51"/>
  <c r="B1116" i="51"/>
  <c r="B1120" i="51"/>
  <c r="B1124" i="51"/>
  <c r="B1128" i="51"/>
  <c r="B1132" i="51"/>
  <c r="B1136" i="51"/>
  <c r="B1140" i="51"/>
  <c r="B1144"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490" i="51"/>
  <c r="B550" i="51"/>
  <c r="B590" i="51"/>
  <c r="B617" i="51"/>
  <c r="B671" i="51"/>
  <c r="B796" i="51"/>
  <c r="B831" i="51"/>
  <c r="B901" i="51"/>
  <c r="B996" i="51"/>
  <c r="B1022" i="51"/>
  <c r="B1098" i="51"/>
  <c r="B1102" i="51"/>
  <c r="B1106" i="51"/>
  <c r="B1110" i="51"/>
  <c r="B1114" i="51"/>
  <c r="B1118" i="51"/>
  <c r="B1122" i="51"/>
  <c r="B1126" i="51"/>
  <c r="B1130" i="51"/>
  <c r="B1134" i="51"/>
  <c r="B1138" i="51"/>
  <c r="B1142" i="51"/>
  <c r="B149" i="51"/>
  <c r="B537" i="51"/>
  <c r="B611" i="51"/>
  <c r="B787" i="51"/>
  <c r="B927" i="51"/>
  <c r="B1105" i="51"/>
  <c r="B1113" i="51"/>
  <c r="B1121" i="51"/>
  <c r="B1129" i="51"/>
  <c r="B1137" i="51"/>
  <c r="B1145" i="51"/>
  <c r="B1570" i="51"/>
  <c r="B637" i="51"/>
  <c r="B893" i="51"/>
  <c r="B1016" i="51"/>
  <c r="B1101" i="51"/>
  <c r="B1109" i="51"/>
  <c r="B1117" i="51"/>
  <c r="B1125" i="51"/>
  <c r="B1133" i="51"/>
  <c r="B1141" i="51"/>
  <c r="B1568"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39" i="51"/>
  <c r="B564" i="51"/>
  <c r="B677" i="51"/>
  <c r="B805" i="51"/>
  <c r="B945" i="51"/>
  <c r="B1107" i="51"/>
  <c r="B1123" i="51"/>
  <c r="B1139" i="51"/>
  <c r="B2080" i="51"/>
  <c r="B341" i="51"/>
  <c r="B597" i="51"/>
  <c r="B1111" i="51"/>
  <c r="B1127" i="51"/>
  <c r="B1143" i="51"/>
  <c r="B1571" i="51"/>
  <c r="B2079" i="51"/>
  <c r="B510" i="51"/>
  <c r="B1119" i="51"/>
  <c r="B2081" i="51"/>
  <c r="B874" i="51"/>
  <c r="B1099" i="51"/>
  <c r="B1131" i="51"/>
  <c r="B2082" i="51"/>
  <c r="B2084" i="51"/>
  <c r="B2086" i="51"/>
  <c r="B2088" i="51"/>
  <c r="B2090" i="51"/>
  <c r="B2092" i="51"/>
  <c r="B2094" i="51"/>
  <c r="B2096" i="51"/>
  <c r="B2098" i="51"/>
  <c r="B2100" i="51"/>
  <c r="B2102" i="51"/>
  <c r="B2104" i="51"/>
  <c r="B2106" i="51"/>
  <c r="B2108" i="51"/>
  <c r="B2110" i="51"/>
  <c r="B2112" i="51"/>
  <c r="B2114" i="51"/>
  <c r="B2116" i="51"/>
  <c r="B2118" i="51"/>
  <c r="B2120" i="51"/>
  <c r="B2122" i="51"/>
  <c r="B2124" i="51"/>
  <c r="B2126" i="51"/>
  <c r="B2128" i="51"/>
  <c r="B2130" i="51"/>
  <c r="B2132" i="51"/>
  <c r="B2134"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2" i="51"/>
  <c r="B2244" i="51"/>
  <c r="B2246" i="51"/>
  <c r="B2248" i="51"/>
  <c r="B2250" i="51"/>
  <c r="B2252" i="51"/>
  <c r="B2254" i="51"/>
  <c r="B2256" i="51"/>
  <c r="B2258" i="51"/>
  <c r="B2260" i="51"/>
  <c r="B2262" i="51"/>
  <c r="B2264" i="51"/>
  <c r="B2266" i="51"/>
  <c r="B2268" i="51"/>
  <c r="B2270" i="51"/>
  <c r="B2272" i="51"/>
  <c r="B2274" i="51"/>
  <c r="B2276" i="51"/>
  <c r="B2278" i="51"/>
  <c r="B2280" i="51"/>
  <c r="B2282" i="51"/>
  <c r="B2284" i="51"/>
  <c r="B2286" i="51"/>
  <c r="B2288" i="51"/>
  <c r="B2290" i="51"/>
  <c r="B2292" i="51"/>
  <c r="B2294" i="51"/>
  <c r="B2296" i="51"/>
  <c r="B2298" i="51"/>
  <c r="B2300" i="51"/>
  <c r="B2302" i="51"/>
  <c r="B2304" i="51"/>
  <c r="B2306" i="51"/>
  <c r="B2308" i="51"/>
  <c r="B2310" i="51"/>
  <c r="B2312" i="51"/>
  <c r="B2314" i="51"/>
  <c r="B2316" i="51"/>
  <c r="B2318" i="51"/>
  <c r="B2320" i="51"/>
  <c r="B2322" i="51"/>
  <c r="B2324" i="51"/>
  <c r="B2326" i="51"/>
  <c r="B2328" i="51"/>
  <c r="B2330" i="51"/>
  <c r="B2332" i="51"/>
  <c r="B2334" i="51"/>
  <c r="B2336" i="51"/>
  <c r="B2338" i="51"/>
  <c r="B2340" i="51"/>
  <c r="B2342" i="51"/>
  <c r="B2344" i="51"/>
  <c r="B2346" i="51"/>
  <c r="B2348" i="51"/>
  <c r="B2350" i="51"/>
  <c r="B2352" i="51"/>
  <c r="B2354" i="51"/>
  <c r="B2356" i="51"/>
  <c r="B2358" i="51"/>
  <c r="B2360" i="51"/>
  <c r="B2362" i="51"/>
  <c r="B2364" i="51"/>
  <c r="B2366" i="51"/>
  <c r="B2368" i="51"/>
  <c r="B2370" i="51"/>
  <c r="B2372" i="51"/>
  <c r="B2374" i="51"/>
  <c r="B2376" i="51"/>
  <c r="B2378" i="51"/>
  <c r="B2380" i="51"/>
  <c r="B2382" i="51"/>
  <c r="B2384" i="51"/>
  <c r="B2386" i="51"/>
  <c r="B2388" i="51"/>
  <c r="B2390" i="51"/>
  <c r="B2392" i="51"/>
  <c r="B2394" i="51"/>
  <c r="B2396" i="51"/>
  <c r="B2398" i="51"/>
  <c r="B2400" i="51"/>
  <c r="B2402" i="51"/>
  <c r="B2404" i="51"/>
  <c r="B2406" i="51"/>
  <c r="B2408" i="51"/>
  <c r="B2410" i="51"/>
  <c r="B2412" i="51"/>
  <c r="B2414" i="51"/>
  <c r="B2416" i="51"/>
  <c r="B2418" i="51"/>
  <c r="B2420" i="51"/>
  <c r="B651" i="51"/>
  <c r="B1135"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3444" i="51"/>
  <c r="B1103"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002" i="51"/>
  <c r="B1569" i="51"/>
  <c r="B2089" i="51"/>
  <c r="B2097" i="51"/>
  <c r="B2105" i="51"/>
  <c r="B2113" i="51"/>
  <c r="B2121" i="51"/>
  <c r="B2129" i="51"/>
  <c r="B2137" i="51"/>
  <c r="B2145" i="51"/>
  <c r="B2153" i="51"/>
  <c r="B2161" i="51"/>
  <c r="B2169" i="51"/>
  <c r="B2177" i="51"/>
  <c r="B2185" i="51"/>
  <c r="B2193" i="51"/>
  <c r="B2201" i="51"/>
  <c r="B2209" i="51"/>
  <c r="B2217" i="51"/>
  <c r="B2225" i="51"/>
  <c r="B2233" i="51"/>
  <c r="B2241" i="51"/>
  <c r="B2249" i="51"/>
  <c r="B2257" i="51"/>
  <c r="B2265" i="51"/>
  <c r="B2273" i="51"/>
  <c r="B2281" i="51"/>
  <c r="B2289" i="51"/>
  <c r="B2297" i="51"/>
  <c r="B2305" i="51"/>
  <c r="B2313" i="51"/>
  <c r="B2321" i="51"/>
  <c r="B2329" i="51"/>
  <c r="B2337" i="51"/>
  <c r="B2345" i="51"/>
  <c r="B2353" i="51"/>
  <c r="B2361" i="51"/>
  <c r="B2369" i="51"/>
  <c r="B2377" i="51"/>
  <c r="B2385" i="51"/>
  <c r="B2393" i="51"/>
  <c r="B2401" i="51"/>
  <c r="B2409" i="51"/>
  <c r="B2417"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1115" i="51"/>
  <c r="B2085" i="51"/>
  <c r="B2093" i="51"/>
  <c r="B2101" i="51"/>
  <c r="B2109" i="51"/>
  <c r="B2117" i="51"/>
  <c r="B2125" i="51"/>
  <c r="B2133" i="51"/>
  <c r="B2141" i="51"/>
  <c r="B2149" i="51"/>
  <c r="B2157" i="51"/>
  <c r="B2165" i="51"/>
  <c r="B2173" i="51"/>
  <c r="B2181" i="51"/>
  <c r="B2189" i="51"/>
  <c r="B2197" i="51"/>
  <c r="B2205" i="51"/>
  <c r="B2213" i="51"/>
  <c r="B2221" i="51"/>
  <c r="B2229" i="51"/>
  <c r="B2237" i="51"/>
  <c r="B2245" i="51"/>
  <c r="B2253" i="51"/>
  <c r="B2261" i="51"/>
  <c r="B2269" i="51"/>
  <c r="B2277" i="51"/>
  <c r="B2285" i="51"/>
  <c r="B2293" i="51"/>
  <c r="B2301" i="51"/>
  <c r="B2309" i="51"/>
  <c r="B2317" i="51"/>
  <c r="B2325" i="51"/>
  <c r="B2333" i="51"/>
  <c r="B2341" i="51"/>
  <c r="B2349" i="51"/>
  <c r="B2357" i="51"/>
  <c r="B2365" i="51"/>
  <c r="B2373" i="51"/>
  <c r="B2381" i="51"/>
  <c r="B2389" i="51"/>
  <c r="B2397" i="51"/>
  <c r="B2405" i="51"/>
  <c r="B2413" i="51"/>
  <c r="B2421" i="51"/>
  <c r="B3445" i="51"/>
  <c r="B2087" i="51"/>
  <c r="B2103" i="51"/>
  <c r="B2119" i="51"/>
  <c r="B2135" i="51"/>
  <c r="B2151" i="51"/>
  <c r="B2167" i="51"/>
  <c r="B2183" i="51"/>
  <c r="B2199" i="51"/>
  <c r="B2215" i="51"/>
  <c r="B2231" i="51"/>
  <c r="B2247" i="51"/>
  <c r="B2263" i="51"/>
  <c r="B2279" i="51"/>
  <c r="B2295" i="51"/>
  <c r="B2311" i="51"/>
  <c r="B2327" i="51"/>
  <c r="B2343" i="51"/>
  <c r="B2359" i="51"/>
  <c r="B2375" i="51"/>
  <c r="B2391" i="51"/>
  <c r="B2407" i="51"/>
  <c r="B3935" i="51"/>
  <c r="B3939" i="51"/>
  <c r="B3943" i="51"/>
  <c r="B3947" i="51"/>
  <c r="B3951" i="51"/>
  <c r="B3955" i="51"/>
  <c r="B3959" i="51"/>
  <c r="B3963" i="51"/>
  <c r="B3967" i="51"/>
  <c r="B3971" i="51"/>
  <c r="B3975" i="51"/>
  <c r="B3979" i="51"/>
  <c r="B3983" i="51"/>
  <c r="B3987" i="51"/>
  <c r="B3991" i="51"/>
  <c r="B3995" i="51"/>
  <c r="B3999" i="51"/>
  <c r="B4003" i="51"/>
  <c r="B4007" i="51"/>
  <c r="B4011" i="51"/>
  <c r="B4015" i="51"/>
  <c r="B4019" i="51"/>
  <c r="B4023" i="51"/>
  <c r="B4027" i="51"/>
  <c r="B4031" i="51"/>
  <c r="B4035" i="51"/>
  <c r="B4039" i="51"/>
  <c r="B4043" i="51"/>
  <c r="B4047" i="51"/>
  <c r="B4051" i="51"/>
  <c r="B4055" i="51"/>
  <c r="B4059" i="51"/>
  <c r="B4063" i="51"/>
  <c r="B4067" i="51"/>
  <c r="B4071" i="51"/>
  <c r="B4075" i="51"/>
  <c r="B4079" i="51"/>
  <c r="B4083" i="51"/>
  <c r="B4087" i="51"/>
  <c r="B4091" i="51"/>
  <c r="B4095" i="51"/>
  <c r="B4099" i="51"/>
  <c r="B4103" i="51"/>
  <c r="B4107" i="51"/>
  <c r="B4111" i="51"/>
  <c r="B4115" i="51"/>
  <c r="B4119" i="51"/>
  <c r="B4123" i="51"/>
  <c r="B4127" i="51"/>
  <c r="B4131" i="51"/>
  <c r="B4135" i="51"/>
  <c r="B4139" i="51"/>
  <c r="B4143" i="51"/>
  <c r="B4147" i="51"/>
  <c r="B4151" i="51"/>
  <c r="B4155" i="51"/>
  <c r="B4159" i="51"/>
  <c r="B4163" i="51"/>
  <c r="B4167" i="51"/>
  <c r="B4171" i="51"/>
  <c r="B4175" i="51"/>
  <c r="B4179" i="51"/>
  <c r="B4183" i="51"/>
  <c r="B4187" i="51"/>
  <c r="B4191" i="51"/>
  <c r="B4195" i="51"/>
  <c r="B4199" i="51"/>
  <c r="B4203" i="51"/>
  <c r="B4207" i="51"/>
  <c r="B4211" i="51"/>
  <c r="B4215" i="51"/>
  <c r="B4219" i="51"/>
  <c r="B4223" i="51"/>
  <c r="B4227" i="51"/>
  <c r="B4231" i="51"/>
  <c r="B4235" i="51"/>
  <c r="B4239" i="51"/>
  <c r="B4243" i="51"/>
  <c r="B4247" i="51"/>
  <c r="B4251" i="51"/>
  <c r="B4255" i="51"/>
  <c r="B4259" i="51"/>
  <c r="B4263" i="51"/>
  <c r="B4267"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2091" i="51"/>
  <c r="B2107" i="51"/>
  <c r="B2123" i="51"/>
  <c r="B2139" i="51"/>
  <c r="B2155" i="51"/>
  <c r="B2171" i="51"/>
  <c r="B2187" i="51"/>
  <c r="B2203" i="51"/>
  <c r="B2219" i="51"/>
  <c r="B2235" i="51"/>
  <c r="B2251" i="51"/>
  <c r="B2267" i="51"/>
  <c r="B2283" i="51"/>
  <c r="B2299" i="51"/>
  <c r="B2315" i="51"/>
  <c r="B2331" i="51"/>
  <c r="B2347" i="51"/>
  <c r="B2363" i="51"/>
  <c r="B2379" i="51"/>
  <c r="B2395" i="51"/>
  <c r="B2411"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501" i="51"/>
  <c r="B4497" i="51"/>
  <c r="B4493" i="51"/>
  <c r="B4489" i="51"/>
  <c r="B4485" i="51"/>
  <c r="B4481" i="51"/>
  <c r="B4477" i="51"/>
  <c r="B4473" i="51"/>
  <c r="B4469" i="51"/>
  <c r="B4462" i="51"/>
  <c r="B4460" i="51"/>
  <c r="B4453" i="51"/>
  <c r="B4446" i="51"/>
  <c r="B4444" i="51"/>
  <c r="B4437" i="51"/>
  <c r="B4430" i="51"/>
  <c r="B4428" i="51"/>
  <c r="B4421" i="51"/>
  <c r="B4414" i="51"/>
  <c r="B4412" i="51"/>
  <c r="B4405" i="51"/>
  <c r="B4398" i="51"/>
  <c r="B4396" i="51"/>
  <c r="B4389" i="51"/>
  <c r="B4382" i="51"/>
  <c r="B4380" i="51"/>
  <c r="B4373" i="51"/>
  <c r="B4366" i="51"/>
  <c r="B4364" i="51"/>
  <c r="B4357" i="51"/>
  <c r="B4350" i="51"/>
  <c r="B4348" i="51"/>
  <c r="B4341" i="51"/>
  <c r="B4334" i="51"/>
  <c r="B4332" i="51"/>
  <c r="B4325" i="51"/>
  <c r="B4318" i="51"/>
  <c r="B4316" i="51"/>
  <c r="B4309" i="51"/>
  <c r="B4302" i="51"/>
  <c r="B4300" i="51"/>
  <c r="B4293" i="51"/>
  <c r="B4286" i="51"/>
  <c r="B4284" i="51"/>
  <c r="B4277" i="51"/>
  <c r="B4270" i="51"/>
  <c r="B4268" i="51"/>
  <c r="B4261" i="51"/>
  <c r="B4254" i="51"/>
  <c r="B4252" i="51"/>
  <c r="B4245" i="51"/>
  <c r="B4238" i="51"/>
  <c r="B4236" i="51"/>
  <c r="B4229" i="51"/>
  <c r="B4222" i="51"/>
  <c r="B4220" i="51"/>
  <c r="B4213" i="51"/>
  <c r="B4206" i="51"/>
  <c r="B4204" i="51"/>
  <c r="B4197" i="51"/>
  <c r="B4190" i="51"/>
  <c r="B4188" i="51"/>
  <c r="B4181" i="51"/>
  <c r="B4174" i="51"/>
  <c r="B4172" i="51"/>
  <c r="B4165" i="51"/>
  <c r="B4158" i="51"/>
  <c r="B4156" i="51"/>
  <c r="B4149" i="51"/>
  <c r="B4142" i="51"/>
  <c r="B4140" i="51"/>
  <c r="B4133" i="51"/>
  <c r="B4126" i="51"/>
  <c r="B4124" i="51"/>
  <c r="B4117" i="51"/>
  <c r="B4110" i="51"/>
  <c r="B4108" i="51"/>
  <c r="B4101" i="51"/>
  <c r="B4094" i="51"/>
  <c r="B4092" i="51"/>
  <c r="B4085" i="51"/>
  <c r="B4078" i="51"/>
  <c r="B4076" i="51"/>
  <c r="B4068" i="51"/>
  <c r="B4060" i="51"/>
  <c r="B4052" i="51"/>
  <c r="B4044" i="51"/>
  <c r="B4036" i="51"/>
  <c r="B4028" i="51"/>
  <c r="B4020" i="51"/>
  <c r="B4012" i="51"/>
  <c r="B4004" i="51"/>
  <c r="B3996" i="51"/>
  <c r="B3988" i="51"/>
  <c r="B3980" i="51"/>
  <c r="B3972" i="51"/>
  <c r="B3964" i="51"/>
  <c r="B3956" i="51"/>
  <c r="B3948" i="51"/>
  <c r="B3940" i="51"/>
  <c r="B2403" i="51"/>
  <c r="B2371" i="51"/>
  <c r="B2339" i="51"/>
  <c r="B2307" i="51"/>
  <c r="B2275" i="51"/>
  <c r="B2243" i="51"/>
  <c r="B2211" i="51"/>
  <c r="B2179" i="51"/>
  <c r="B2147" i="51"/>
  <c r="B2115" i="51"/>
  <c r="B2083" i="51"/>
  <c r="B3" i="51"/>
  <c r="B4498" i="51"/>
  <c r="B4494" i="51"/>
  <c r="B4490" i="51"/>
  <c r="B4486" i="51"/>
  <c r="B4482" i="51"/>
  <c r="B4478" i="51"/>
  <c r="B4474" i="51"/>
  <c r="B4470" i="51"/>
  <c r="B4465" i="51"/>
  <c r="B4458" i="51"/>
  <c r="B4456" i="51"/>
  <c r="B4449" i="51"/>
  <c r="B4442" i="51"/>
  <c r="B4440" i="51"/>
  <c r="B4433" i="51"/>
  <c r="B4426" i="51"/>
  <c r="B4424" i="51"/>
  <c r="B4417" i="51"/>
  <c r="B4410" i="51"/>
  <c r="B4408" i="51"/>
  <c r="B4401" i="51"/>
  <c r="B4394" i="51"/>
  <c r="B4392" i="51"/>
  <c r="B4385" i="51"/>
  <c r="B4378" i="51"/>
  <c r="B4376" i="51"/>
  <c r="B4369" i="51"/>
  <c r="B4362" i="51"/>
  <c r="B4360" i="51"/>
  <c r="B4353" i="51"/>
  <c r="B4346" i="51"/>
  <c r="B4344" i="51"/>
  <c r="B4337" i="51"/>
  <c r="B4330" i="51"/>
  <c r="B4328" i="51"/>
  <c r="B4321" i="51"/>
  <c r="B4314" i="51"/>
  <c r="B4312" i="51"/>
  <c r="B4305" i="51"/>
  <c r="B4298" i="51"/>
  <c r="B4296" i="51"/>
  <c r="B4289" i="51"/>
  <c r="B4282" i="51"/>
  <c r="B4280" i="51"/>
  <c r="B4273" i="51"/>
  <c r="B4266" i="51"/>
  <c r="B4264" i="51"/>
  <c r="B4257" i="51"/>
  <c r="B4250" i="51"/>
  <c r="B4248" i="51"/>
  <c r="B4241" i="51"/>
  <c r="B4234" i="51"/>
  <c r="B4232" i="51"/>
  <c r="B4225" i="51"/>
  <c r="B4218" i="51"/>
  <c r="B4216" i="51"/>
  <c r="B4209" i="51"/>
  <c r="B4202" i="51"/>
  <c r="B4200" i="51"/>
  <c r="B4193" i="51"/>
  <c r="B4186" i="51"/>
  <c r="B4184" i="51"/>
  <c r="B4177" i="51"/>
  <c r="B4170" i="51"/>
  <c r="B4168" i="51"/>
  <c r="B4161" i="51"/>
  <c r="B4154" i="51"/>
  <c r="B4152" i="51"/>
  <c r="B4145" i="51"/>
  <c r="B4138" i="51"/>
  <c r="B4136" i="51"/>
  <c r="B4129" i="51"/>
  <c r="B4122" i="51"/>
  <c r="B4120" i="51"/>
  <c r="B4113" i="51"/>
  <c r="B4106" i="51"/>
  <c r="B4104" i="51"/>
  <c r="B4097" i="51"/>
  <c r="B4090" i="51"/>
  <c r="B4088" i="51"/>
  <c r="B4081" i="51"/>
  <c r="B4074" i="51"/>
  <c r="B4072" i="51"/>
  <c r="B4065" i="51"/>
  <c r="B4057" i="51"/>
  <c r="B4049" i="51"/>
  <c r="B4041" i="51"/>
  <c r="B4033" i="51"/>
  <c r="B4025" i="51"/>
  <c r="B4017" i="51"/>
  <c r="B4009" i="51"/>
  <c r="B4001" i="51"/>
  <c r="B3993" i="51"/>
  <c r="B3985" i="51"/>
  <c r="B3977" i="51"/>
  <c r="B3969" i="51"/>
  <c r="B3961" i="51"/>
  <c r="B3953" i="51"/>
  <c r="B3945" i="51"/>
  <c r="B3937" i="51"/>
  <c r="B2399" i="51"/>
  <c r="B2367" i="51"/>
  <c r="B2335" i="51"/>
  <c r="B2303" i="51"/>
  <c r="B2271" i="51"/>
  <c r="B2239" i="51"/>
  <c r="B2207" i="51"/>
  <c r="B2175" i="51"/>
  <c r="B2143" i="51"/>
  <c r="B2111" i="51"/>
  <c r="E2111" i="51" l="1"/>
  <c r="F2111" i="51"/>
  <c r="C2111" i="51"/>
  <c r="D2111" i="51"/>
  <c r="E2239" i="51"/>
  <c r="F2239" i="51"/>
  <c r="C2239" i="51"/>
  <c r="D2239" i="51"/>
  <c r="D2367" i="51"/>
  <c r="E2367" i="51"/>
  <c r="F2367" i="51"/>
  <c r="C2367" i="51"/>
  <c r="E3953" i="51"/>
  <c r="F3953" i="51"/>
  <c r="C3953" i="51"/>
  <c r="D3953" i="51"/>
  <c r="E3985" i="51"/>
  <c r="F3985" i="51"/>
  <c r="C3985" i="51"/>
  <c r="D3985" i="51"/>
  <c r="E4017" i="51"/>
  <c r="F4017" i="51"/>
  <c r="C4017" i="51"/>
  <c r="D4017" i="51"/>
  <c r="E4049" i="51"/>
  <c r="F4049" i="51"/>
  <c r="C4049" i="51"/>
  <c r="D4049" i="51"/>
  <c r="E4074" i="51"/>
  <c r="F4074" i="51"/>
  <c r="C4074" i="51"/>
  <c r="D4074" i="51"/>
  <c r="E4097" i="51"/>
  <c r="F4097" i="51"/>
  <c r="C4097" i="51"/>
  <c r="D4097" i="51"/>
  <c r="E4120" i="51"/>
  <c r="F4120" i="51"/>
  <c r="C4120" i="51"/>
  <c r="D4120" i="51"/>
  <c r="E4138" i="51"/>
  <c r="F4138" i="51"/>
  <c r="C4138" i="51"/>
  <c r="D4138" i="51"/>
  <c r="E4161" i="51"/>
  <c r="F4161" i="51"/>
  <c r="C4161" i="51"/>
  <c r="D4161" i="51"/>
  <c r="E4184" i="51"/>
  <c r="F4184" i="51"/>
  <c r="C4184" i="51"/>
  <c r="D4184" i="51"/>
  <c r="E4202" i="51"/>
  <c r="F4202" i="51"/>
  <c r="C4202" i="51"/>
  <c r="D4202" i="51"/>
  <c r="E4225" i="51"/>
  <c r="F4225" i="51"/>
  <c r="C4225" i="51"/>
  <c r="D4225" i="51"/>
  <c r="E4248" i="51"/>
  <c r="F4248" i="51"/>
  <c r="C4248" i="51"/>
  <c r="D4248" i="51"/>
  <c r="E4266" i="51"/>
  <c r="F4266" i="51"/>
  <c r="C4266" i="51"/>
  <c r="D4266" i="51"/>
  <c r="E4289" i="51"/>
  <c r="F4289" i="51"/>
  <c r="C4289" i="51"/>
  <c r="D4289" i="51"/>
  <c r="F4312" i="51"/>
  <c r="D4312" i="51"/>
  <c r="C4312" i="51"/>
  <c r="E4312" i="51"/>
  <c r="C4330" i="51"/>
  <c r="D4330" i="51"/>
  <c r="E4330" i="51"/>
  <c r="F4330" i="51"/>
  <c r="C4353" i="51"/>
  <c r="D4353" i="51"/>
  <c r="E4353" i="51"/>
  <c r="F4353" i="51"/>
  <c r="C4376" i="51"/>
  <c r="D4376" i="51"/>
  <c r="E4376" i="51"/>
  <c r="F4376" i="51"/>
  <c r="C4394" i="51"/>
  <c r="D4394" i="51"/>
  <c r="E4394" i="51"/>
  <c r="F4394" i="51"/>
  <c r="C4417" i="51"/>
  <c r="D4417" i="51"/>
  <c r="E4417" i="51"/>
  <c r="F4417" i="51"/>
  <c r="C4440" i="51"/>
  <c r="D4440" i="51"/>
  <c r="E4440" i="51"/>
  <c r="F4440" i="51"/>
  <c r="D4458" i="51"/>
  <c r="E4458" i="51"/>
  <c r="F4458" i="51"/>
  <c r="C4458" i="51"/>
  <c r="D4478" i="51"/>
  <c r="E4478" i="51"/>
  <c r="F4478" i="51"/>
  <c r="C4478" i="51"/>
  <c r="C4494" i="51"/>
  <c r="D4494" i="51"/>
  <c r="E4494" i="51"/>
  <c r="F4494" i="51"/>
  <c r="E2115" i="51"/>
  <c r="F2115" i="51"/>
  <c r="C2115" i="51"/>
  <c r="D2115" i="51"/>
  <c r="E2243" i="51"/>
  <c r="F2243" i="51"/>
  <c r="C2243" i="51"/>
  <c r="D2243" i="51"/>
  <c r="D2371" i="51"/>
  <c r="E2371" i="51"/>
  <c r="F2371" i="51"/>
  <c r="C2371" i="51"/>
  <c r="E3956" i="51"/>
  <c r="F3956" i="51"/>
  <c r="C3956" i="51"/>
  <c r="D3956" i="51"/>
  <c r="E3988" i="51"/>
  <c r="F3988" i="51"/>
  <c r="C3988" i="51"/>
  <c r="D3988" i="51"/>
  <c r="E4020" i="51"/>
  <c r="F4020" i="51"/>
  <c r="C4020" i="51"/>
  <c r="D4020" i="51"/>
  <c r="E4052" i="51"/>
  <c r="F4052" i="51"/>
  <c r="C4052" i="51"/>
  <c r="D4052" i="51"/>
  <c r="E4078" i="51"/>
  <c r="F4078" i="51"/>
  <c r="C4078" i="51"/>
  <c r="D4078" i="51"/>
  <c r="E4101" i="51"/>
  <c r="F4101" i="51"/>
  <c r="C4101" i="51"/>
  <c r="D4101" i="51"/>
  <c r="E4124" i="51"/>
  <c r="F4124" i="51"/>
  <c r="C4124" i="51"/>
  <c r="D4124" i="51"/>
  <c r="E4142" i="51"/>
  <c r="F4142" i="51"/>
  <c r="C4142" i="51"/>
  <c r="D4142" i="51"/>
  <c r="E4165" i="51"/>
  <c r="F4165" i="51"/>
  <c r="C4165" i="51"/>
  <c r="D4165" i="51"/>
  <c r="E4188" i="51"/>
  <c r="F4188" i="51"/>
  <c r="C4188" i="51"/>
  <c r="D4188" i="51"/>
  <c r="E4206" i="51"/>
  <c r="F4206" i="51"/>
  <c r="C4206" i="51"/>
  <c r="D4206" i="51"/>
  <c r="E4229" i="51"/>
  <c r="F4229" i="51"/>
  <c r="C4229" i="51"/>
  <c r="D4229" i="51"/>
  <c r="E4252" i="51"/>
  <c r="F4252" i="51"/>
  <c r="C4252" i="51"/>
  <c r="D4252" i="51"/>
  <c r="E4270" i="51"/>
  <c r="F4270" i="51"/>
  <c r="C4270" i="51"/>
  <c r="D4270" i="51"/>
  <c r="E4293" i="51"/>
  <c r="F4293" i="51"/>
  <c r="C4293" i="51"/>
  <c r="D4293" i="51"/>
  <c r="C4316" i="51"/>
  <c r="D4316" i="51"/>
  <c r="E4316" i="51"/>
  <c r="F4316" i="51"/>
  <c r="C4334" i="51"/>
  <c r="D4334" i="51"/>
  <c r="E4334" i="51"/>
  <c r="F4334" i="51"/>
  <c r="C4357" i="51"/>
  <c r="D4357" i="51"/>
  <c r="E4357" i="51"/>
  <c r="F4357" i="51"/>
  <c r="C4380" i="51"/>
  <c r="D4380" i="51"/>
  <c r="E4380" i="51"/>
  <c r="F4380" i="51"/>
  <c r="C4398" i="51"/>
  <c r="D4398" i="51"/>
  <c r="E4398" i="51"/>
  <c r="F4398" i="51"/>
  <c r="C4421" i="51"/>
  <c r="D4421" i="51"/>
  <c r="E4421" i="51"/>
  <c r="F4421" i="51"/>
  <c r="D4444" i="51"/>
  <c r="E4444" i="51"/>
  <c r="F4444" i="51"/>
  <c r="C4444" i="51"/>
  <c r="D4462" i="51"/>
  <c r="E4462" i="51"/>
  <c r="F4462" i="51"/>
  <c r="C4462" i="51"/>
  <c r="C4481" i="51"/>
  <c r="D4481" i="51"/>
  <c r="E4481" i="51"/>
  <c r="F4481" i="51"/>
  <c r="C4497" i="51"/>
  <c r="D4497" i="51"/>
  <c r="E4497" i="51"/>
  <c r="F4497" i="51"/>
  <c r="E4062" i="51"/>
  <c r="F4062" i="51"/>
  <c r="C4062" i="51"/>
  <c r="D4062" i="51"/>
  <c r="E4046" i="51"/>
  <c r="F4046" i="51"/>
  <c r="C4046" i="51"/>
  <c r="D4046" i="51"/>
  <c r="E4030" i="51"/>
  <c r="F4030" i="51"/>
  <c r="C4030" i="51"/>
  <c r="D4030" i="51"/>
  <c r="E4014" i="51"/>
  <c r="F4014" i="51"/>
  <c r="C4014" i="51"/>
  <c r="D4014" i="51"/>
  <c r="E3998" i="51"/>
  <c r="F3998" i="51"/>
  <c r="C3998" i="51"/>
  <c r="D3998" i="51"/>
  <c r="E3982" i="51"/>
  <c r="F3982" i="51"/>
  <c r="C3982" i="51"/>
  <c r="D3982" i="51"/>
  <c r="E3966" i="51"/>
  <c r="F3966" i="51"/>
  <c r="C3966" i="51"/>
  <c r="D3966" i="51"/>
  <c r="E3950" i="51"/>
  <c r="F3950" i="51"/>
  <c r="C3950" i="51"/>
  <c r="D3950" i="51"/>
  <c r="E3934" i="51"/>
  <c r="F3934" i="51"/>
  <c r="C3934" i="51"/>
  <c r="D3934" i="51"/>
  <c r="D2363" i="51"/>
  <c r="E2363" i="51"/>
  <c r="F2363" i="51"/>
  <c r="C2363" i="51"/>
  <c r="D2299" i="51"/>
  <c r="E2299" i="51"/>
  <c r="F2299" i="51"/>
  <c r="C2299" i="51"/>
  <c r="E2235" i="51"/>
  <c r="F2235" i="51"/>
  <c r="C2235" i="51"/>
  <c r="D2235" i="51"/>
  <c r="E2171" i="51"/>
  <c r="F2171" i="51"/>
  <c r="C2171" i="51"/>
  <c r="D2171" i="51"/>
  <c r="E2107" i="51"/>
  <c r="F2107" i="51"/>
  <c r="C2107" i="51"/>
  <c r="D2107" i="51"/>
  <c r="C4459" i="51"/>
  <c r="D4459" i="51"/>
  <c r="E4459" i="51"/>
  <c r="F4459" i="51"/>
  <c r="C4443" i="51"/>
  <c r="D4443" i="51"/>
  <c r="E4443" i="51"/>
  <c r="F4443" i="51"/>
  <c r="C4427" i="51"/>
  <c r="D4427" i="51"/>
  <c r="E4427" i="51"/>
  <c r="F4427" i="51"/>
  <c r="C4411" i="51"/>
  <c r="D4411" i="51"/>
  <c r="E4411" i="51"/>
  <c r="F4411" i="51"/>
  <c r="C4395" i="51"/>
  <c r="D4395" i="51"/>
  <c r="E4395" i="51"/>
  <c r="F4395" i="51"/>
  <c r="C4379" i="51"/>
  <c r="D4379" i="51"/>
  <c r="E4379" i="51"/>
  <c r="F4379" i="51"/>
  <c r="C4363" i="51"/>
  <c r="D4363" i="51"/>
  <c r="E4363" i="51"/>
  <c r="F4363" i="51"/>
  <c r="C4347" i="51"/>
  <c r="D4347" i="51"/>
  <c r="E4347" i="51"/>
  <c r="F4347" i="51"/>
  <c r="C4331" i="51"/>
  <c r="D4331" i="51"/>
  <c r="E4331" i="51"/>
  <c r="F4331" i="51"/>
  <c r="C4315" i="51"/>
  <c r="D4315" i="51"/>
  <c r="E4315" i="51"/>
  <c r="F4315" i="51"/>
  <c r="E4299" i="51"/>
  <c r="F4299" i="51"/>
  <c r="C4299" i="51"/>
  <c r="D4299" i="51"/>
  <c r="E4283" i="51"/>
  <c r="F4283" i="51"/>
  <c r="C4283" i="51"/>
  <c r="D4283" i="51"/>
  <c r="E4267" i="51"/>
  <c r="F4267" i="51"/>
  <c r="C4267" i="51"/>
  <c r="D4267" i="51"/>
  <c r="E4251" i="51"/>
  <c r="F4251" i="51"/>
  <c r="C4251" i="51"/>
  <c r="D4251" i="51"/>
  <c r="E4235" i="51"/>
  <c r="F4235" i="51"/>
  <c r="C4235" i="51"/>
  <c r="D4235" i="51"/>
  <c r="E4219" i="51"/>
  <c r="F4219" i="51"/>
  <c r="C4219" i="51"/>
  <c r="D4219" i="51"/>
  <c r="E4203" i="51"/>
  <c r="F4203" i="51"/>
  <c r="C4203" i="51"/>
  <c r="D4203" i="51"/>
  <c r="E4187" i="51"/>
  <c r="F4187" i="51"/>
  <c r="C4187" i="51"/>
  <c r="D4187" i="51"/>
  <c r="E4171" i="51"/>
  <c r="F4171" i="51"/>
  <c r="C4171" i="51"/>
  <c r="D4171" i="51"/>
  <c r="E4155" i="51"/>
  <c r="F4155" i="51"/>
  <c r="C4155" i="51"/>
  <c r="D4155" i="51"/>
  <c r="E4139" i="51"/>
  <c r="F4139" i="51"/>
  <c r="C4139" i="51"/>
  <c r="D4139" i="51"/>
  <c r="E4123" i="51"/>
  <c r="F4123" i="51"/>
  <c r="C4123" i="51"/>
  <c r="D4123" i="51"/>
  <c r="E4107" i="51"/>
  <c r="F4107" i="51"/>
  <c r="C4107" i="51"/>
  <c r="D4107" i="51"/>
  <c r="E4091" i="51"/>
  <c r="F4091" i="51"/>
  <c r="C4091" i="51"/>
  <c r="D4091" i="51"/>
  <c r="E4075" i="51"/>
  <c r="F4075" i="51"/>
  <c r="C4075" i="51"/>
  <c r="D4075" i="51"/>
  <c r="E4059" i="51"/>
  <c r="F4059" i="51"/>
  <c r="C4059" i="51"/>
  <c r="D4059" i="51"/>
  <c r="E4043" i="51"/>
  <c r="F4043" i="51"/>
  <c r="C4043" i="51"/>
  <c r="D4043" i="51"/>
  <c r="E4027" i="51"/>
  <c r="F4027" i="51"/>
  <c r="C4027" i="51"/>
  <c r="D4027" i="51"/>
  <c r="E4011" i="51"/>
  <c r="F4011" i="51"/>
  <c r="C4011" i="51"/>
  <c r="D4011" i="51"/>
  <c r="E3995" i="51"/>
  <c r="F3995" i="51"/>
  <c r="C3995" i="51"/>
  <c r="D3995" i="51"/>
  <c r="E3979" i="51"/>
  <c r="F3979" i="51"/>
  <c r="C3979" i="51"/>
  <c r="D3979" i="51"/>
  <c r="E3963" i="51"/>
  <c r="F3963" i="51"/>
  <c r="C3963" i="51"/>
  <c r="D3963" i="51"/>
  <c r="E3947" i="51"/>
  <c r="F3947" i="51"/>
  <c r="C3947" i="51"/>
  <c r="D3947" i="51"/>
  <c r="D2407" i="51"/>
  <c r="E2407" i="51"/>
  <c r="F2407" i="51"/>
  <c r="C2407" i="51"/>
  <c r="D2343" i="51"/>
  <c r="E2343" i="51"/>
  <c r="F2343" i="51"/>
  <c r="C2343" i="51"/>
  <c r="F2279" i="51"/>
  <c r="D2279" i="51"/>
  <c r="C2279" i="51"/>
  <c r="E2279" i="51"/>
  <c r="E2215" i="51"/>
  <c r="F2215" i="51"/>
  <c r="C2215" i="51"/>
  <c r="D2215" i="51"/>
  <c r="E2151" i="51"/>
  <c r="F2151" i="51"/>
  <c r="C2151" i="51"/>
  <c r="D2151" i="51"/>
  <c r="E2087" i="51"/>
  <c r="F2087" i="51"/>
  <c r="C2087" i="51"/>
  <c r="D2087" i="51"/>
  <c r="D2405" i="51"/>
  <c r="E2405" i="51"/>
  <c r="F2405" i="51"/>
  <c r="C2405" i="51"/>
  <c r="D2373" i="51"/>
  <c r="E2373" i="51"/>
  <c r="F2373" i="51"/>
  <c r="C2373" i="51"/>
  <c r="D2341" i="51"/>
  <c r="E2341" i="51"/>
  <c r="F2341" i="51"/>
  <c r="C2341" i="51"/>
  <c r="D2309" i="51"/>
  <c r="E2309" i="51"/>
  <c r="F2309" i="51"/>
  <c r="C2309" i="51"/>
  <c r="F2277" i="51"/>
  <c r="D2277" i="51"/>
  <c r="C2277" i="51"/>
  <c r="E2277" i="51"/>
  <c r="E2245" i="51"/>
  <c r="F2245" i="51"/>
  <c r="C2245" i="51"/>
  <c r="D2245" i="51"/>
  <c r="E2213" i="51"/>
  <c r="F2213" i="51"/>
  <c r="C2213" i="51"/>
  <c r="D2213" i="51"/>
  <c r="E2181" i="51"/>
  <c r="F2181" i="51"/>
  <c r="C2181" i="51"/>
  <c r="D2181" i="51"/>
  <c r="E2149" i="51"/>
  <c r="F2149" i="51"/>
  <c r="C2149" i="51"/>
  <c r="D2149" i="51"/>
  <c r="E2117" i="51"/>
  <c r="F2117" i="51"/>
  <c r="C2117" i="51"/>
  <c r="D2117" i="51"/>
  <c r="E2085" i="51"/>
  <c r="F2085" i="51"/>
  <c r="C2085" i="51"/>
  <c r="D2085" i="51"/>
  <c r="E3931" i="51"/>
  <c r="F3931" i="51"/>
  <c r="C3931" i="51"/>
  <c r="D3931" i="51"/>
  <c r="E3927" i="51"/>
  <c r="F3927" i="51"/>
  <c r="C3927" i="51"/>
  <c r="D3927" i="51"/>
  <c r="E3923" i="51"/>
  <c r="F3923" i="51"/>
  <c r="C3923" i="51"/>
  <c r="D3923" i="51"/>
  <c r="E3919" i="51"/>
  <c r="F3919" i="51"/>
  <c r="C3919" i="51"/>
  <c r="D3919" i="51"/>
  <c r="E3915" i="51"/>
  <c r="F3915" i="51"/>
  <c r="C3915" i="51"/>
  <c r="D3915" i="51"/>
  <c r="E3911" i="51"/>
  <c r="F3911" i="51"/>
  <c r="C3911" i="51"/>
  <c r="D3911" i="51"/>
  <c r="E3907" i="51"/>
  <c r="F3907" i="51"/>
  <c r="C3907" i="51"/>
  <c r="D3907" i="51"/>
  <c r="E3903" i="51"/>
  <c r="F3903" i="51"/>
  <c r="C3903" i="51"/>
  <c r="D3903" i="51"/>
  <c r="E3899" i="51"/>
  <c r="F3899" i="51"/>
  <c r="C3899" i="51"/>
  <c r="D3899" i="51"/>
  <c r="E3895" i="51"/>
  <c r="F3895" i="51"/>
  <c r="C3895" i="51"/>
  <c r="D3895" i="51"/>
  <c r="E3891" i="51"/>
  <c r="F3891" i="51"/>
  <c r="C3891" i="51"/>
  <c r="D3891" i="51"/>
  <c r="E3887" i="51"/>
  <c r="F3887" i="51"/>
  <c r="C3887" i="51"/>
  <c r="D3887" i="51"/>
  <c r="E3883" i="51"/>
  <c r="F3883" i="51"/>
  <c r="C3883" i="51"/>
  <c r="D3883" i="51"/>
  <c r="E3879" i="51"/>
  <c r="F3879" i="51"/>
  <c r="C3879" i="51"/>
  <c r="D3879" i="51"/>
  <c r="E3875" i="51"/>
  <c r="F3875" i="51"/>
  <c r="C3875" i="51"/>
  <c r="D3875" i="51"/>
  <c r="E3871" i="51"/>
  <c r="F3871" i="51"/>
  <c r="C3871" i="51"/>
  <c r="D3871" i="51"/>
  <c r="E3867" i="51"/>
  <c r="F3867" i="51"/>
  <c r="C3867" i="51"/>
  <c r="D3867" i="51"/>
  <c r="E3863" i="51"/>
  <c r="F3863" i="51"/>
  <c r="C3863" i="51"/>
  <c r="D3863" i="51"/>
  <c r="E3859" i="51"/>
  <c r="F3859" i="51"/>
  <c r="C3859" i="51"/>
  <c r="D3859" i="51"/>
  <c r="E3855" i="51"/>
  <c r="F3855" i="51"/>
  <c r="C3855" i="51"/>
  <c r="D3855" i="51"/>
  <c r="E3851" i="51"/>
  <c r="F3851" i="51"/>
  <c r="C3851" i="51"/>
  <c r="D3851" i="51"/>
  <c r="E3847" i="51"/>
  <c r="F3847" i="51"/>
  <c r="C3847" i="51"/>
  <c r="D3847" i="51"/>
  <c r="E3843" i="51"/>
  <c r="F3843" i="51"/>
  <c r="C3843" i="51"/>
  <c r="D3843" i="51"/>
  <c r="E3839" i="51"/>
  <c r="F3839" i="51"/>
  <c r="C3839" i="51"/>
  <c r="D3839" i="51"/>
  <c r="E3835" i="51"/>
  <c r="F3835" i="51"/>
  <c r="C3835" i="51"/>
  <c r="D3835" i="51"/>
  <c r="E3831" i="51"/>
  <c r="F3831" i="51"/>
  <c r="C3831" i="51"/>
  <c r="D3831" i="51"/>
  <c r="E3827" i="51"/>
  <c r="F3827" i="51"/>
  <c r="C3827" i="51"/>
  <c r="D3827" i="51"/>
  <c r="E3823" i="51"/>
  <c r="F3823" i="51"/>
  <c r="C3823" i="51"/>
  <c r="D3823" i="51"/>
  <c r="E3819" i="51"/>
  <c r="F3819" i="51"/>
  <c r="C3819" i="51"/>
  <c r="D3819" i="51"/>
  <c r="E3815" i="51"/>
  <c r="F3815" i="51"/>
  <c r="C3815" i="51"/>
  <c r="D3815" i="51"/>
  <c r="E3811" i="51"/>
  <c r="F3811" i="51"/>
  <c r="C3811" i="51"/>
  <c r="D3811" i="51"/>
  <c r="E3807" i="51"/>
  <c r="F3807" i="51"/>
  <c r="C3807" i="51"/>
  <c r="D3807" i="51"/>
  <c r="E3803" i="51"/>
  <c r="F3803" i="51"/>
  <c r="C3803" i="51"/>
  <c r="D3803" i="51"/>
  <c r="E3799" i="51"/>
  <c r="F3799" i="51"/>
  <c r="C3799" i="51"/>
  <c r="D3799" i="51"/>
  <c r="E3795" i="51"/>
  <c r="F3795" i="51"/>
  <c r="C3795" i="51"/>
  <c r="D3795" i="51"/>
  <c r="E3791" i="51"/>
  <c r="F3791" i="51"/>
  <c r="C3791" i="51"/>
  <c r="D3791" i="51"/>
  <c r="E3787" i="51"/>
  <c r="F3787" i="51"/>
  <c r="C3787" i="51"/>
  <c r="D3787" i="51"/>
  <c r="E3783" i="51"/>
  <c r="F3783" i="51"/>
  <c r="C3783" i="51"/>
  <c r="D3783" i="51"/>
  <c r="E3779" i="51"/>
  <c r="F3779" i="51"/>
  <c r="C3779" i="51"/>
  <c r="D3779" i="51"/>
  <c r="E3775" i="51"/>
  <c r="F3775" i="51"/>
  <c r="C3775" i="51"/>
  <c r="D3775" i="51"/>
  <c r="E3771" i="51"/>
  <c r="F3771" i="51"/>
  <c r="C3771" i="51"/>
  <c r="D3771" i="51"/>
  <c r="E3767" i="51"/>
  <c r="F3767" i="51"/>
  <c r="C3767" i="51"/>
  <c r="D3767" i="51"/>
  <c r="E3763" i="51"/>
  <c r="F3763" i="51"/>
  <c r="C3763" i="51"/>
  <c r="D3763" i="51"/>
  <c r="E3759" i="51"/>
  <c r="F3759" i="51"/>
  <c r="C3759" i="51"/>
  <c r="D3759" i="51"/>
  <c r="E3755" i="51"/>
  <c r="F3755" i="51"/>
  <c r="C3755" i="51"/>
  <c r="D3755" i="51"/>
  <c r="E3751" i="51"/>
  <c r="F3751" i="51"/>
  <c r="C3751" i="51"/>
  <c r="D3751" i="51"/>
  <c r="E3747" i="51"/>
  <c r="F3747" i="51"/>
  <c r="C3747" i="51"/>
  <c r="D3747" i="51"/>
  <c r="E3743" i="51"/>
  <c r="F3743" i="51"/>
  <c r="C3743" i="51"/>
  <c r="D3743" i="51"/>
  <c r="E3739" i="51"/>
  <c r="F3739" i="51"/>
  <c r="C3739" i="51"/>
  <c r="D3739" i="51"/>
  <c r="E3735" i="51"/>
  <c r="F3735" i="51"/>
  <c r="C3735" i="51"/>
  <c r="D3735" i="51"/>
  <c r="E3731" i="51"/>
  <c r="F3731" i="51"/>
  <c r="C3731" i="51"/>
  <c r="D3731" i="51"/>
  <c r="E3727" i="51"/>
  <c r="F3727" i="51"/>
  <c r="C3727" i="51"/>
  <c r="D3727" i="51"/>
  <c r="E3723" i="51"/>
  <c r="F3723" i="51"/>
  <c r="C3723" i="51"/>
  <c r="D3723" i="51"/>
  <c r="E3719" i="51"/>
  <c r="F3719" i="51"/>
  <c r="C3719" i="51"/>
  <c r="D3719" i="51"/>
  <c r="E3715" i="51"/>
  <c r="F3715" i="51"/>
  <c r="C3715" i="51"/>
  <c r="D3715" i="51"/>
  <c r="E3711" i="51"/>
  <c r="F3711" i="51"/>
  <c r="C3711" i="51"/>
  <c r="D3711" i="51"/>
  <c r="E3707" i="51"/>
  <c r="F3707" i="51"/>
  <c r="C3707" i="51"/>
  <c r="D3707" i="51"/>
  <c r="E3703" i="51"/>
  <c r="F3703" i="51"/>
  <c r="C3703" i="51"/>
  <c r="D3703" i="51"/>
  <c r="E3699" i="51"/>
  <c r="F3699" i="51"/>
  <c r="C3699" i="51"/>
  <c r="D3699" i="51"/>
  <c r="E3695" i="51"/>
  <c r="F3695" i="51"/>
  <c r="C3695" i="51"/>
  <c r="D3695" i="51"/>
  <c r="E3691" i="51"/>
  <c r="F3691" i="51"/>
  <c r="C3691" i="51"/>
  <c r="D3691" i="51"/>
  <c r="E3687" i="51"/>
  <c r="F3687" i="51"/>
  <c r="C3687" i="51"/>
  <c r="D3687" i="51"/>
  <c r="E3683" i="51"/>
  <c r="F3683" i="51"/>
  <c r="C3683" i="51"/>
  <c r="D3683" i="51"/>
  <c r="E3679" i="51"/>
  <c r="F3679" i="51"/>
  <c r="C3679" i="51"/>
  <c r="D3679" i="51"/>
  <c r="E3675" i="51"/>
  <c r="F3675" i="51"/>
  <c r="C3675" i="51"/>
  <c r="D3675" i="51"/>
  <c r="E3671" i="51"/>
  <c r="F3671" i="51"/>
  <c r="C3671" i="51"/>
  <c r="D3671" i="51"/>
  <c r="E3667" i="51"/>
  <c r="F3667" i="51"/>
  <c r="C3667" i="51"/>
  <c r="D3667" i="51"/>
  <c r="E3663" i="51"/>
  <c r="F3663" i="51"/>
  <c r="C3663" i="51"/>
  <c r="D3663" i="51"/>
  <c r="E3659" i="51"/>
  <c r="F3659" i="51"/>
  <c r="C3659" i="51"/>
  <c r="D3659" i="51"/>
  <c r="E3655" i="51"/>
  <c r="F3655" i="51"/>
  <c r="C3655" i="51"/>
  <c r="D3655" i="51"/>
  <c r="E3651" i="51"/>
  <c r="F3651" i="51"/>
  <c r="C3651" i="51"/>
  <c r="D3651" i="51"/>
  <c r="E3647" i="51"/>
  <c r="F3647" i="51"/>
  <c r="C3647" i="51"/>
  <c r="D3647" i="51"/>
  <c r="E3643" i="51"/>
  <c r="F3643" i="51"/>
  <c r="C3643" i="51"/>
  <c r="D3643" i="51"/>
  <c r="E3639" i="51"/>
  <c r="F3639" i="51"/>
  <c r="C3639" i="51"/>
  <c r="D3639" i="51"/>
  <c r="E3635" i="51"/>
  <c r="F3635" i="51"/>
  <c r="C3635" i="51"/>
  <c r="D3635" i="51"/>
  <c r="F3631" i="51"/>
  <c r="C3631" i="51"/>
  <c r="D3631" i="51"/>
  <c r="E3631" i="51"/>
  <c r="F3627" i="51"/>
  <c r="C3627" i="51"/>
  <c r="D3627" i="51"/>
  <c r="E3627" i="51"/>
  <c r="F3623" i="51"/>
  <c r="C3623" i="51"/>
  <c r="D3623" i="51"/>
  <c r="E3623" i="51"/>
  <c r="F3619" i="51"/>
  <c r="C3619" i="51"/>
  <c r="D3619" i="51"/>
  <c r="E3619" i="51"/>
  <c r="F3615" i="51"/>
  <c r="C3615" i="51"/>
  <c r="D3615" i="51"/>
  <c r="E3615" i="51"/>
  <c r="F3611" i="51"/>
  <c r="C3611" i="51"/>
  <c r="D3611" i="51"/>
  <c r="E3611" i="51"/>
  <c r="F3607" i="51"/>
  <c r="C3607" i="51"/>
  <c r="D3607" i="51"/>
  <c r="E3607" i="51"/>
  <c r="F3603" i="51"/>
  <c r="C3603" i="51"/>
  <c r="D3603" i="51"/>
  <c r="E3603" i="51"/>
  <c r="F3599" i="51"/>
  <c r="C3599" i="51"/>
  <c r="D3599" i="51"/>
  <c r="E3599" i="51"/>
  <c r="F3595" i="51"/>
  <c r="C3595" i="51"/>
  <c r="D3595" i="51"/>
  <c r="E3595" i="51"/>
  <c r="F3591" i="51"/>
  <c r="C3591" i="51"/>
  <c r="D3591" i="51"/>
  <c r="E3591" i="51"/>
  <c r="F3587" i="51"/>
  <c r="C3587" i="51"/>
  <c r="D3587" i="51"/>
  <c r="E3587" i="51"/>
  <c r="F3583" i="51"/>
  <c r="C3583" i="51"/>
  <c r="D3583" i="51"/>
  <c r="E3583" i="51"/>
  <c r="F3579" i="51"/>
  <c r="C3579" i="51"/>
  <c r="D3579" i="51"/>
  <c r="E3579" i="51"/>
  <c r="F3575" i="51"/>
  <c r="C3575" i="51"/>
  <c r="D3575" i="51"/>
  <c r="E3575" i="51"/>
  <c r="F3571" i="51"/>
  <c r="C3571" i="51"/>
  <c r="D3571" i="51"/>
  <c r="E3571" i="51"/>
  <c r="F3567" i="51"/>
  <c r="C3567" i="51"/>
  <c r="D3567" i="51"/>
  <c r="E3567" i="51"/>
  <c r="F3563" i="51"/>
  <c r="C3563" i="51"/>
  <c r="D3563" i="51"/>
  <c r="E3563" i="51"/>
  <c r="F3559" i="51"/>
  <c r="C3559" i="51"/>
  <c r="D3559" i="51"/>
  <c r="E3559" i="51"/>
  <c r="F3555" i="51"/>
  <c r="C3555" i="51"/>
  <c r="D3555" i="51"/>
  <c r="E3555" i="51"/>
  <c r="F3551" i="51"/>
  <c r="C3551" i="51"/>
  <c r="D3551" i="51"/>
  <c r="E3551" i="51"/>
  <c r="F3547" i="51"/>
  <c r="C3547" i="51"/>
  <c r="D3547" i="51"/>
  <c r="E3547" i="51"/>
  <c r="F3543" i="51"/>
  <c r="C3543" i="51"/>
  <c r="D3543" i="51"/>
  <c r="E3543" i="51"/>
  <c r="F3539" i="51"/>
  <c r="C3539" i="51"/>
  <c r="D3539" i="51"/>
  <c r="E3539" i="51"/>
  <c r="F3535" i="51"/>
  <c r="C3535" i="51"/>
  <c r="D3535" i="51"/>
  <c r="E3535" i="51"/>
  <c r="F3531" i="51"/>
  <c r="C3531" i="51"/>
  <c r="D3531" i="51"/>
  <c r="E3531" i="51"/>
  <c r="F3527" i="51"/>
  <c r="C3527" i="51"/>
  <c r="D3527" i="51"/>
  <c r="E3527" i="51"/>
  <c r="F3523" i="51"/>
  <c r="C3523" i="51"/>
  <c r="D3523" i="51"/>
  <c r="E3523" i="51"/>
  <c r="F3519" i="51"/>
  <c r="C3519" i="51"/>
  <c r="D3519" i="51"/>
  <c r="E3519" i="51"/>
  <c r="F3515" i="51"/>
  <c r="C3515" i="51"/>
  <c r="D3515" i="51"/>
  <c r="E3515" i="51"/>
  <c r="F3511" i="51"/>
  <c r="C3511" i="51"/>
  <c r="D3511" i="51"/>
  <c r="E3511" i="51"/>
  <c r="F3507" i="51"/>
  <c r="C3507" i="51"/>
  <c r="D3507" i="51"/>
  <c r="E3507" i="51"/>
  <c r="F3503" i="51"/>
  <c r="C3503" i="51"/>
  <c r="D3503" i="51"/>
  <c r="E3503" i="51"/>
  <c r="F3499" i="51"/>
  <c r="C3499" i="51"/>
  <c r="D3499" i="51"/>
  <c r="E3499" i="51"/>
  <c r="F3495" i="51"/>
  <c r="C3495" i="51"/>
  <c r="D3495" i="51"/>
  <c r="E3495" i="51"/>
  <c r="F3491" i="51"/>
  <c r="C3491" i="51"/>
  <c r="D3491" i="51"/>
  <c r="E3491" i="51"/>
  <c r="F3487" i="51"/>
  <c r="C3487" i="51"/>
  <c r="D3487" i="51"/>
  <c r="E3487" i="51"/>
  <c r="F3483" i="51"/>
  <c r="C3483" i="51"/>
  <c r="D3483" i="51"/>
  <c r="E3483" i="51"/>
  <c r="F3479" i="51"/>
  <c r="C3479" i="51"/>
  <c r="D3479" i="51"/>
  <c r="E3479" i="51"/>
  <c r="F3475" i="51"/>
  <c r="C3475" i="51"/>
  <c r="D3475" i="51"/>
  <c r="E3475" i="51"/>
  <c r="F3471" i="51"/>
  <c r="C3471" i="51"/>
  <c r="D3471" i="51"/>
  <c r="E3471" i="51"/>
  <c r="F3467" i="51"/>
  <c r="C3467" i="51"/>
  <c r="D3467" i="51"/>
  <c r="E3467" i="51"/>
  <c r="F3463" i="51"/>
  <c r="C3463" i="51"/>
  <c r="D3463" i="51"/>
  <c r="E3463" i="51"/>
  <c r="F3459" i="51"/>
  <c r="C3459" i="51"/>
  <c r="D3459" i="51"/>
  <c r="E3459" i="51"/>
  <c r="F3455" i="51"/>
  <c r="C3455" i="51"/>
  <c r="D3455" i="51"/>
  <c r="E3455" i="51"/>
  <c r="F3451" i="51"/>
  <c r="C3451" i="51"/>
  <c r="D3451" i="51"/>
  <c r="E3451" i="51"/>
  <c r="F3447" i="51"/>
  <c r="C3447" i="51"/>
  <c r="D3447" i="51"/>
  <c r="E3447" i="51"/>
  <c r="D2401" i="51"/>
  <c r="E2401" i="51"/>
  <c r="F2401" i="51"/>
  <c r="C2401" i="51"/>
  <c r="D2369" i="51"/>
  <c r="E2369" i="51"/>
  <c r="F2369" i="51"/>
  <c r="C2369" i="51"/>
  <c r="D2337" i="51"/>
  <c r="E2337" i="51"/>
  <c r="F2337" i="51"/>
  <c r="C2337" i="51"/>
  <c r="D2305" i="51"/>
  <c r="E2305" i="51"/>
  <c r="F2305" i="51"/>
  <c r="C2305" i="51"/>
  <c r="F2273" i="51"/>
  <c r="D2273" i="51"/>
  <c r="C2273" i="51"/>
  <c r="E2273" i="51"/>
  <c r="E2241" i="51"/>
  <c r="F2241" i="51"/>
  <c r="C2241" i="51"/>
  <c r="D2241" i="51"/>
  <c r="E2209" i="51"/>
  <c r="F2209" i="51"/>
  <c r="C2209" i="51"/>
  <c r="D2209" i="51"/>
  <c r="E2177" i="51"/>
  <c r="F2177" i="51"/>
  <c r="C2177" i="51"/>
  <c r="D2177" i="51"/>
  <c r="E2145" i="51"/>
  <c r="F2145" i="51"/>
  <c r="C2145" i="51"/>
  <c r="D2145" i="51"/>
  <c r="E2113" i="51"/>
  <c r="F2113" i="51"/>
  <c r="C2113" i="51"/>
  <c r="D2113" i="51"/>
  <c r="F1569" i="51"/>
  <c r="C1569" i="51"/>
  <c r="D1569" i="51"/>
  <c r="E1569" i="51"/>
  <c r="F3439" i="51"/>
  <c r="C3439" i="51"/>
  <c r="D3439" i="51"/>
  <c r="E3439" i="51"/>
  <c r="F3431" i="51"/>
  <c r="C3431" i="51"/>
  <c r="D3431" i="51"/>
  <c r="E3431" i="51"/>
  <c r="F3423" i="51"/>
  <c r="C3423" i="51"/>
  <c r="D3423" i="51"/>
  <c r="E3423" i="51"/>
  <c r="F3415" i="51"/>
  <c r="C3415" i="51"/>
  <c r="D3415" i="51"/>
  <c r="E3415" i="51"/>
  <c r="F3407" i="51"/>
  <c r="C3407" i="51"/>
  <c r="D3407" i="51"/>
  <c r="E3407" i="51"/>
  <c r="F3399" i="51"/>
  <c r="C3399" i="51"/>
  <c r="D3399" i="51"/>
  <c r="E3399" i="51"/>
  <c r="F3391" i="51"/>
  <c r="C3391" i="51"/>
  <c r="D3391" i="51"/>
  <c r="E3391" i="51"/>
  <c r="F3383" i="51"/>
  <c r="C3383" i="51"/>
  <c r="D3383" i="51"/>
  <c r="E3383" i="51"/>
  <c r="F3375" i="51"/>
  <c r="C3375" i="51"/>
  <c r="D3375" i="51"/>
  <c r="E3375" i="51"/>
  <c r="F3367" i="51"/>
  <c r="C3367" i="51"/>
  <c r="D3367" i="51"/>
  <c r="E3367" i="51"/>
  <c r="F3359" i="51"/>
  <c r="C3359" i="51"/>
  <c r="D3359" i="51"/>
  <c r="E3359" i="51"/>
  <c r="F3351" i="51"/>
  <c r="C3351" i="51"/>
  <c r="D3351" i="51"/>
  <c r="E3351" i="51"/>
  <c r="F3343" i="51"/>
  <c r="C3343" i="51"/>
  <c r="D3343" i="51"/>
  <c r="E3343" i="51"/>
  <c r="F3335" i="51"/>
  <c r="C3335" i="51"/>
  <c r="D3335" i="51"/>
  <c r="E3335" i="51"/>
  <c r="F3327" i="51"/>
  <c r="C3327" i="51"/>
  <c r="D3327" i="51"/>
  <c r="E3327" i="51"/>
  <c r="F3319" i="51"/>
  <c r="C3319" i="51"/>
  <c r="D3319" i="51"/>
  <c r="E3319" i="51"/>
  <c r="F3311" i="51"/>
  <c r="C3311" i="51"/>
  <c r="D3311" i="51"/>
  <c r="E3311" i="51"/>
  <c r="F3303" i="51"/>
  <c r="C3303" i="51"/>
  <c r="D3303" i="51"/>
  <c r="E3303" i="51"/>
  <c r="F3295" i="51"/>
  <c r="C3295" i="51"/>
  <c r="D3295" i="51"/>
  <c r="E3295" i="51"/>
  <c r="F3287" i="51"/>
  <c r="C3287" i="51"/>
  <c r="D3287" i="51"/>
  <c r="E3287" i="51"/>
  <c r="F3279" i="51"/>
  <c r="C3279" i="51"/>
  <c r="D3279" i="51"/>
  <c r="E3279" i="51"/>
  <c r="F3271" i="51"/>
  <c r="C3271" i="51"/>
  <c r="D3271" i="51"/>
  <c r="E3271" i="51"/>
  <c r="F3263" i="51"/>
  <c r="C3263" i="51"/>
  <c r="D3263" i="51"/>
  <c r="E3263" i="51"/>
  <c r="F3255" i="51"/>
  <c r="C3255" i="51"/>
  <c r="D3255" i="51"/>
  <c r="E3255" i="51"/>
  <c r="F3247" i="51"/>
  <c r="C3247" i="51"/>
  <c r="D3247" i="51"/>
  <c r="E3247" i="51"/>
  <c r="F3239" i="51"/>
  <c r="C3239" i="51"/>
  <c r="D3239" i="51"/>
  <c r="E3239" i="51"/>
  <c r="F3231" i="51"/>
  <c r="C3231" i="51"/>
  <c r="D3231" i="51"/>
  <c r="E3231" i="51"/>
  <c r="F3223" i="51"/>
  <c r="C3223" i="51"/>
  <c r="D3223" i="51"/>
  <c r="E3223" i="51"/>
  <c r="F3215" i="51"/>
  <c r="C3215" i="51"/>
  <c r="D3215" i="51"/>
  <c r="E3215" i="51"/>
  <c r="F3207" i="51"/>
  <c r="C3207" i="51"/>
  <c r="D3207" i="51"/>
  <c r="E3207" i="51"/>
  <c r="F3199" i="51"/>
  <c r="C3199" i="51"/>
  <c r="D3199" i="51"/>
  <c r="E3199" i="51"/>
  <c r="F3191" i="51"/>
  <c r="C3191" i="51"/>
  <c r="D3191" i="51"/>
  <c r="E3191" i="51"/>
  <c r="F3183" i="51"/>
  <c r="C3183" i="51"/>
  <c r="D3183" i="51"/>
  <c r="E3183" i="51"/>
  <c r="F3175" i="51"/>
  <c r="C3175" i="51"/>
  <c r="D3175" i="51"/>
  <c r="E3175" i="51"/>
  <c r="F3167" i="51"/>
  <c r="C3167" i="51"/>
  <c r="D3167" i="51"/>
  <c r="E3167" i="51"/>
  <c r="F3159" i="51"/>
  <c r="C3159" i="51"/>
  <c r="D3159" i="51"/>
  <c r="E3159" i="51"/>
  <c r="F3151" i="51"/>
  <c r="C3151" i="51"/>
  <c r="D3151" i="51"/>
  <c r="E3151" i="51"/>
  <c r="F3143" i="51"/>
  <c r="C3143" i="51"/>
  <c r="D3143" i="51"/>
  <c r="E3143" i="51"/>
  <c r="F3135" i="51"/>
  <c r="C3135" i="51"/>
  <c r="D3135" i="51"/>
  <c r="E3135" i="51"/>
  <c r="F3127" i="51"/>
  <c r="C3127" i="51"/>
  <c r="D3127" i="51"/>
  <c r="E3127" i="51"/>
  <c r="F3119" i="51"/>
  <c r="C3119" i="51"/>
  <c r="D3119" i="51"/>
  <c r="E3119" i="51"/>
  <c r="F3111" i="51"/>
  <c r="C3111" i="51"/>
  <c r="D3111" i="51"/>
  <c r="E3111" i="51"/>
  <c r="F3103" i="51"/>
  <c r="C3103" i="51"/>
  <c r="D3103" i="51"/>
  <c r="E3103" i="51"/>
  <c r="F3095" i="51"/>
  <c r="C3095" i="51"/>
  <c r="D3095" i="51"/>
  <c r="E3095" i="51"/>
  <c r="F3087" i="51"/>
  <c r="C3087" i="51"/>
  <c r="D3087" i="51"/>
  <c r="E3087" i="51"/>
  <c r="F3079" i="51"/>
  <c r="C3079" i="51"/>
  <c r="D3079" i="51"/>
  <c r="E3079" i="51"/>
  <c r="F3071" i="51"/>
  <c r="C3071" i="51"/>
  <c r="D3071" i="51"/>
  <c r="E3071" i="51"/>
  <c r="F3063" i="51"/>
  <c r="C3063" i="51"/>
  <c r="D3063" i="51"/>
  <c r="E3063" i="51"/>
  <c r="F3055" i="51"/>
  <c r="C3055" i="51"/>
  <c r="D3055" i="51"/>
  <c r="E3055" i="51"/>
  <c r="F3047" i="51"/>
  <c r="C3047" i="51"/>
  <c r="D3047" i="51"/>
  <c r="E3047" i="51"/>
  <c r="F3039" i="51"/>
  <c r="C3039" i="51"/>
  <c r="D3039" i="51"/>
  <c r="E3039" i="51"/>
  <c r="F3031" i="51"/>
  <c r="C3031" i="51"/>
  <c r="D3031" i="51"/>
  <c r="E3031" i="51"/>
  <c r="F3023" i="51"/>
  <c r="C3023" i="51"/>
  <c r="D3023" i="51"/>
  <c r="E3023" i="51"/>
  <c r="F3015" i="51"/>
  <c r="C3015" i="51"/>
  <c r="D3015" i="51"/>
  <c r="E3015" i="51"/>
  <c r="F3007" i="51"/>
  <c r="C3007" i="51"/>
  <c r="D3007" i="51"/>
  <c r="E3007" i="51"/>
  <c r="F2999" i="51"/>
  <c r="C2999" i="51"/>
  <c r="D2999" i="51"/>
  <c r="E2999" i="51"/>
  <c r="F2991" i="51"/>
  <c r="C2991" i="51"/>
  <c r="D2991" i="51"/>
  <c r="E2991" i="51"/>
  <c r="F2983" i="51"/>
  <c r="C2983" i="51"/>
  <c r="D2983" i="51"/>
  <c r="E2983" i="51"/>
  <c r="F2975" i="51"/>
  <c r="C2975" i="51"/>
  <c r="D2975" i="51"/>
  <c r="E2975" i="51"/>
  <c r="F2967" i="51"/>
  <c r="C2967" i="51"/>
  <c r="D2967" i="51"/>
  <c r="E2967" i="51"/>
  <c r="F2959" i="51"/>
  <c r="C2959" i="51"/>
  <c r="D2959" i="51"/>
  <c r="E2959" i="51"/>
  <c r="E2951" i="51"/>
  <c r="C2951" i="51"/>
  <c r="D2951" i="51"/>
  <c r="F2951" i="51"/>
  <c r="E2943" i="51"/>
  <c r="C2943" i="51"/>
  <c r="D2943" i="51"/>
  <c r="F2943" i="51"/>
  <c r="D2935" i="51"/>
  <c r="E2935" i="51"/>
  <c r="F2935" i="51"/>
  <c r="C2935" i="51"/>
  <c r="D2927" i="51"/>
  <c r="E2927" i="51"/>
  <c r="F2927" i="51"/>
  <c r="C2927" i="51"/>
  <c r="D2919" i="51"/>
  <c r="E2919" i="51"/>
  <c r="F2919" i="51"/>
  <c r="C2919" i="51"/>
  <c r="D2911" i="51"/>
  <c r="E2911" i="51"/>
  <c r="F2911" i="51"/>
  <c r="C2911" i="51"/>
  <c r="D2903" i="51"/>
  <c r="E2903" i="51"/>
  <c r="F2903" i="51"/>
  <c r="C2903" i="51"/>
  <c r="D2895" i="51"/>
  <c r="E2895" i="51"/>
  <c r="F2895" i="51"/>
  <c r="C2895" i="51"/>
  <c r="D2887" i="51"/>
  <c r="E2887" i="51"/>
  <c r="F2887" i="51"/>
  <c r="C2887" i="51"/>
  <c r="D2879" i="51"/>
  <c r="E2879" i="51"/>
  <c r="F2879" i="51"/>
  <c r="C2879" i="51"/>
  <c r="D2871" i="51"/>
  <c r="E2871" i="51"/>
  <c r="F2871" i="51"/>
  <c r="C2871" i="51"/>
  <c r="D2863" i="51"/>
  <c r="E2863" i="51"/>
  <c r="F2863" i="51"/>
  <c r="C2863" i="51"/>
  <c r="D2855" i="51"/>
  <c r="E2855" i="51"/>
  <c r="F2855" i="51"/>
  <c r="C2855" i="51"/>
  <c r="D2847" i="51"/>
  <c r="E2847" i="51"/>
  <c r="F2847" i="51"/>
  <c r="C2847" i="51"/>
  <c r="D2839" i="51"/>
  <c r="E2839" i="51"/>
  <c r="F2839" i="51"/>
  <c r="C2839" i="51"/>
  <c r="D2831" i="51"/>
  <c r="E2831" i="51"/>
  <c r="F2831" i="51"/>
  <c r="C2831" i="51"/>
  <c r="D2823" i="51"/>
  <c r="E2823" i="51"/>
  <c r="F2823" i="51"/>
  <c r="C2823" i="51"/>
  <c r="D2815" i="51"/>
  <c r="E2815" i="51"/>
  <c r="F2815" i="51"/>
  <c r="C2815" i="51"/>
  <c r="D2807" i="51"/>
  <c r="E2807" i="51"/>
  <c r="F2807" i="51"/>
  <c r="C2807" i="51"/>
  <c r="D2799" i="51"/>
  <c r="E2799" i="51"/>
  <c r="F2799" i="51"/>
  <c r="C2799" i="51"/>
  <c r="D2791" i="51"/>
  <c r="E2791" i="51"/>
  <c r="F2791" i="51"/>
  <c r="C2791" i="51"/>
  <c r="D2783" i="51"/>
  <c r="E2783" i="51"/>
  <c r="F2783" i="51"/>
  <c r="C2783" i="51"/>
  <c r="D2775" i="51"/>
  <c r="E2775" i="51"/>
  <c r="F2775" i="51"/>
  <c r="C2775" i="51"/>
  <c r="D2767" i="51"/>
  <c r="E2767" i="51"/>
  <c r="F2767" i="51"/>
  <c r="C2767" i="51"/>
  <c r="D2759" i="51"/>
  <c r="E2759" i="51"/>
  <c r="F2759" i="51"/>
  <c r="C2759" i="51"/>
  <c r="D2751" i="51"/>
  <c r="E2751" i="51"/>
  <c r="F2751" i="51"/>
  <c r="C2751" i="51"/>
  <c r="D2743" i="51"/>
  <c r="E2743" i="51"/>
  <c r="F2743" i="51"/>
  <c r="C2743" i="51"/>
  <c r="D2735" i="51"/>
  <c r="E2735" i="51"/>
  <c r="F2735" i="51"/>
  <c r="C2735" i="51"/>
  <c r="D2727" i="51"/>
  <c r="E2727" i="51"/>
  <c r="F2727" i="51"/>
  <c r="C2727" i="51"/>
  <c r="D2719" i="51"/>
  <c r="E2719" i="51"/>
  <c r="F2719" i="51"/>
  <c r="C2719" i="51"/>
  <c r="D2711" i="51"/>
  <c r="E2711" i="51"/>
  <c r="F2711" i="51"/>
  <c r="C2711" i="51"/>
  <c r="D2703" i="51"/>
  <c r="E2703" i="51"/>
  <c r="F2703" i="51"/>
  <c r="C2703" i="51"/>
  <c r="D2695" i="51"/>
  <c r="E2695" i="51"/>
  <c r="F2695" i="51"/>
  <c r="C2695" i="51"/>
  <c r="D2687" i="51"/>
  <c r="E2687" i="51"/>
  <c r="F2687" i="51"/>
  <c r="C2687" i="51"/>
  <c r="D2679" i="51"/>
  <c r="E2679" i="51"/>
  <c r="F2679" i="51"/>
  <c r="C2679" i="51"/>
  <c r="D2671" i="51"/>
  <c r="E2671" i="51"/>
  <c r="F2671" i="51"/>
  <c r="C2671" i="51"/>
  <c r="D2663" i="51"/>
  <c r="E2663" i="51"/>
  <c r="F2663" i="51"/>
  <c r="C2663" i="51"/>
  <c r="D2655" i="51"/>
  <c r="E2655" i="51"/>
  <c r="F2655" i="51"/>
  <c r="C2655" i="51"/>
  <c r="D2647" i="51"/>
  <c r="E2647" i="51"/>
  <c r="F2647" i="51"/>
  <c r="C2647" i="51"/>
  <c r="D2639" i="51"/>
  <c r="E2639" i="51"/>
  <c r="F2639" i="51"/>
  <c r="C2639" i="51"/>
  <c r="D2631" i="51"/>
  <c r="E2631" i="51"/>
  <c r="F2631" i="51"/>
  <c r="C2631" i="51"/>
  <c r="D2623" i="51"/>
  <c r="E2623" i="51"/>
  <c r="F2623" i="51"/>
  <c r="C2623" i="51"/>
  <c r="D2615" i="51"/>
  <c r="E2615" i="51"/>
  <c r="F2615" i="51"/>
  <c r="C2615" i="51"/>
  <c r="D2607" i="51"/>
  <c r="E2607" i="51"/>
  <c r="F2607" i="51"/>
  <c r="C2607" i="51"/>
  <c r="D2599" i="51"/>
  <c r="E2599" i="51"/>
  <c r="F2599" i="51"/>
  <c r="C2599" i="51"/>
  <c r="D2591" i="51"/>
  <c r="E2591" i="51"/>
  <c r="F2591" i="51"/>
  <c r="C2591" i="51"/>
  <c r="D2583" i="51"/>
  <c r="E2583" i="51"/>
  <c r="F2583" i="51"/>
  <c r="C2583" i="51"/>
  <c r="D2575" i="51"/>
  <c r="E2575" i="51"/>
  <c r="F2575" i="51"/>
  <c r="C2575" i="51"/>
  <c r="D2567" i="51"/>
  <c r="E2567" i="51"/>
  <c r="F2567" i="51"/>
  <c r="C2567" i="51"/>
  <c r="D2559" i="51"/>
  <c r="E2559" i="51"/>
  <c r="F2559" i="51"/>
  <c r="C2559" i="51"/>
  <c r="D2551" i="51"/>
  <c r="E2551" i="51"/>
  <c r="F2551" i="51"/>
  <c r="C2551" i="51"/>
  <c r="D2543" i="51"/>
  <c r="E2543" i="51"/>
  <c r="F2543" i="51"/>
  <c r="C2543" i="51"/>
  <c r="D2535" i="51"/>
  <c r="E2535" i="51"/>
  <c r="F2535" i="51"/>
  <c r="C2535" i="51"/>
  <c r="D2527" i="51"/>
  <c r="E2527" i="51"/>
  <c r="F2527" i="51"/>
  <c r="C2527" i="51"/>
  <c r="D2519" i="51"/>
  <c r="E2519" i="51"/>
  <c r="F2519" i="51"/>
  <c r="C2519" i="51"/>
  <c r="D2511" i="51"/>
  <c r="E2511" i="51"/>
  <c r="F2511" i="51"/>
  <c r="C2511" i="51"/>
  <c r="D2503" i="51"/>
  <c r="E2503" i="51"/>
  <c r="F2503" i="51"/>
  <c r="C2503" i="51"/>
  <c r="D2495" i="51"/>
  <c r="E2495" i="51"/>
  <c r="F2495" i="51"/>
  <c r="C2495" i="51"/>
  <c r="D2487" i="51"/>
  <c r="E2487" i="51"/>
  <c r="F2487" i="51"/>
  <c r="C2487" i="51"/>
  <c r="D2479" i="51"/>
  <c r="E2479" i="51"/>
  <c r="F2479" i="51"/>
  <c r="C2479" i="51"/>
  <c r="D2471" i="51"/>
  <c r="E2471" i="51"/>
  <c r="F2471" i="51"/>
  <c r="C2471" i="51"/>
  <c r="D2463" i="51"/>
  <c r="E2463" i="51"/>
  <c r="F2463" i="51"/>
  <c r="C2463" i="51"/>
  <c r="D2455" i="51"/>
  <c r="E2455" i="51"/>
  <c r="F2455" i="51"/>
  <c r="C2455" i="51"/>
  <c r="D2447" i="51"/>
  <c r="E2447" i="51"/>
  <c r="F2447" i="51"/>
  <c r="C2447" i="51"/>
  <c r="D2439" i="51"/>
  <c r="E2439" i="51"/>
  <c r="F2439" i="51"/>
  <c r="C2439" i="51"/>
  <c r="D2431" i="51"/>
  <c r="E2431" i="51"/>
  <c r="F2431" i="51"/>
  <c r="C2431" i="51"/>
  <c r="D2423" i="51"/>
  <c r="E2423" i="51"/>
  <c r="F2423" i="51"/>
  <c r="C2423" i="51"/>
  <c r="F3440" i="51"/>
  <c r="C3440" i="51"/>
  <c r="D3440" i="51"/>
  <c r="E3440" i="51"/>
  <c r="F3432" i="51"/>
  <c r="C3432" i="51"/>
  <c r="D3432" i="51"/>
  <c r="E3432" i="51"/>
  <c r="F3424" i="51"/>
  <c r="C3424" i="51"/>
  <c r="D3424" i="51"/>
  <c r="E3424" i="51"/>
  <c r="F3416" i="51"/>
  <c r="C3416" i="51"/>
  <c r="D3416" i="51"/>
  <c r="E3416" i="51"/>
  <c r="F3408" i="51"/>
  <c r="C3408" i="51"/>
  <c r="D3408" i="51"/>
  <c r="E3408" i="51"/>
  <c r="F3400" i="51"/>
  <c r="C3400" i="51"/>
  <c r="D3400" i="51"/>
  <c r="E3400" i="51"/>
  <c r="F3392" i="51"/>
  <c r="C3392" i="51"/>
  <c r="D3392" i="51"/>
  <c r="E3392" i="51"/>
  <c r="F3384" i="51"/>
  <c r="C3384" i="51"/>
  <c r="D3384" i="51"/>
  <c r="E3384" i="51"/>
  <c r="F3376" i="51"/>
  <c r="C3376" i="51"/>
  <c r="D3376" i="51"/>
  <c r="E3376" i="51"/>
  <c r="F3368" i="51"/>
  <c r="C3368" i="51"/>
  <c r="D3368" i="51"/>
  <c r="E3368" i="51"/>
  <c r="F3360" i="51"/>
  <c r="C3360" i="51"/>
  <c r="D3360" i="51"/>
  <c r="E3360" i="51"/>
  <c r="F3352" i="51"/>
  <c r="C3352" i="51"/>
  <c r="D3352" i="51"/>
  <c r="E3352" i="51"/>
  <c r="F3344" i="51"/>
  <c r="C3344" i="51"/>
  <c r="D3344" i="51"/>
  <c r="E3344" i="51"/>
  <c r="F3336" i="51"/>
  <c r="C3336" i="51"/>
  <c r="D3336" i="51"/>
  <c r="E3336" i="51"/>
  <c r="F3328" i="51"/>
  <c r="C3328" i="51"/>
  <c r="D3328" i="51"/>
  <c r="E3328" i="51"/>
  <c r="F3320" i="51"/>
  <c r="C3320" i="51"/>
  <c r="D3320" i="51"/>
  <c r="E3320" i="51"/>
  <c r="F3312" i="51"/>
  <c r="C3312" i="51"/>
  <c r="D3312" i="51"/>
  <c r="E3312" i="51"/>
  <c r="F3304" i="51"/>
  <c r="C3304" i="51"/>
  <c r="D3304" i="51"/>
  <c r="E3304" i="51"/>
  <c r="F3296" i="51"/>
  <c r="C3296" i="51"/>
  <c r="D3296" i="51"/>
  <c r="E3296" i="51"/>
  <c r="F3288" i="51"/>
  <c r="C3288" i="51"/>
  <c r="D3288" i="51"/>
  <c r="E3288" i="51"/>
  <c r="F3280" i="51"/>
  <c r="C3280" i="51"/>
  <c r="D3280" i="51"/>
  <c r="E3280" i="51"/>
  <c r="F3272" i="51"/>
  <c r="C3272" i="51"/>
  <c r="D3272" i="51"/>
  <c r="E3272" i="51"/>
  <c r="F3264" i="51"/>
  <c r="C3264" i="51"/>
  <c r="D3264" i="51"/>
  <c r="E3264" i="51"/>
  <c r="F3256" i="51"/>
  <c r="C3256" i="51"/>
  <c r="D3256" i="51"/>
  <c r="E3256" i="51"/>
  <c r="F3248" i="51"/>
  <c r="C3248" i="51"/>
  <c r="D3248" i="51"/>
  <c r="E3248" i="51"/>
  <c r="F3240" i="51"/>
  <c r="C3240" i="51"/>
  <c r="D3240" i="51"/>
  <c r="E3240" i="51"/>
  <c r="F3232" i="51"/>
  <c r="C3232" i="51"/>
  <c r="D3232" i="51"/>
  <c r="E3232" i="51"/>
  <c r="F3224" i="51"/>
  <c r="C3224" i="51"/>
  <c r="D3224" i="51"/>
  <c r="E3224" i="51"/>
  <c r="F3216" i="51"/>
  <c r="C3216" i="51"/>
  <c r="D3216" i="51"/>
  <c r="E3216" i="51"/>
  <c r="F3208" i="51"/>
  <c r="C3208" i="51"/>
  <c r="D3208" i="51"/>
  <c r="E3208" i="51"/>
  <c r="F3200" i="51"/>
  <c r="C3200" i="51"/>
  <c r="D3200" i="51"/>
  <c r="E3200" i="51"/>
  <c r="F3192" i="51"/>
  <c r="C3192" i="51"/>
  <c r="D3192" i="51"/>
  <c r="E3192" i="51"/>
  <c r="F3184" i="51"/>
  <c r="C3184" i="51"/>
  <c r="D3184" i="51"/>
  <c r="E3184" i="51"/>
  <c r="F3176" i="51"/>
  <c r="C3176" i="51"/>
  <c r="D3176" i="51"/>
  <c r="E3176" i="51"/>
  <c r="F3168" i="51"/>
  <c r="C3168" i="51"/>
  <c r="D3168" i="51"/>
  <c r="E3168" i="51"/>
  <c r="F3160" i="51"/>
  <c r="C3160" i="51"/>
  <c r="D3160" i="51"/>
  <c r="E3160" i="51"/>
  <c r="F3152" i="51"/>
  <c r="C3152" i="51"/>
  <c r="D3152" i="51"/>
  <c r="E3152" i="51"/>
  <c r="F3144" i="51"/>
  <c r="C3144" i="51"/>
  <c r="D3144" i="51"/>
  <c r="E3144" i="51"/>
  <c r="F3136" i="51"/>
  <c r="C3136" i="51"/>
  <c r="D3136" i="51"/>
  <c r="E3136" i="51"/>
  <c r="F3128" i="51"/>
  <c r="C3128" i="51"/>
  <c r="D3128" i="51"/>
  <c r="E3128" i="51"/>
  <c r="F3120" i="51"/>
  <c r="C3120" i="51"/>
  <c r="D3120" i="51"/>
  <c r="E3120" i="51"/>
  <c r="F3112" i="51"/>
  <c r="C3112" i="51"/>
  <c r="D3112" i="51"/>
  <c r="E3112" i="51"/>
  <c r="F3104" i="51"/>
  <c r="C3104" i="51"/>
  <c r="D3104" i="51"/>
  <c r="E3104" i="51"/>
  <c r="F3096" i="51"/>
  <c r="C3096" i="51"/>
  <c r="D3096" i="51"/>
  <c r="E3096" i="51"/>
  <c r="F3088" i="51"/>
  <c r="C3088" i="51"/>
  <c r="D3088" i="51"/>
  <c r="E3088" i="51"/>
  <c r="F3080" i="51"/>
  <c r="C3080" i="51"/>
  <c r="D3080" i="51"/>
  <c r="E3080" i="51"/>
  <c r="F3072" i="51"/>
  <c r="C3072" i="51"/>
  <c r="D3072" i="51"/>
  <c r="E3072" i="51"/>
  <c r="F3064" i="51"/>
  <c r="C3064" i="51"/>
  <c r="D3064" i="51"/>
  <c r="E3064" i="51"/>
  <c r="F3056" i="51"/>
  <c r="C3056" i="51"/>
  <c r="D3056" i="51"/>
  <c r="E3056" i="51"/>
  <c r="F3048" i="51"/>
  <c r="C3048" i="51"/>
  <c r="D3048" i="51"/>
  <c r="E3048" i="51"/>
  <c r="F3040" i="51"/>
  <c r="C3040" i="51"/>
  <c r="D3040" i="51"/>
  <c r="E3040" i="51"/>
  <c r="F3032" i="51"/>
  <c r="C3032" i="51"/>
  <c r="D3032" i="51"/>
  <c r="E3032" i="51"/>
  <c r="F3024" i="51"/>
  <c r="C3024" i="51"/>
  <c r="D3024" i="51"/>
  <c r="E3024" i="51"/>
  <c r="F3016" i="51"/>
  <c r="C3016" i="51"/>
  <c r="D3016" i="51"/>
  <c r="E3016" i="51"/>
  <c r="F3008" i="51"/>
  <c r="C3008" i="51"/>
  <c r="D3008" i="51"/>
  <c r="E3008" i="51"/>
  <c r="F3000" i="51"/>
  <c r="C3000" i="51"/>
  <c r="D3000" i="51"/>
  <c r="E3000" i="51"/>
  <c r="F2992" i="51"/>
  <c r="C2992" i="51"/>
  <c r="D2992" i="51"/>
  <c r="E2992" i="51"/>
  <c r="F2984" i="51"/>
  <c r="C2984" i="51"/>
  <c r="D2984" i="51"/>
  <c r="E2984" i="51"/>
  <c r="F2976" i="51"/>
  <c r="C2976" i="51"/>
  <c r="D2976" i="51"/>
  <c r="E2976" i="51"/>
  <c r="F2968" i="51"/>
  <c r="C2968" i="51"/>
  <c r="D2968" i="51"/>
  <c r="E2968" i="51"/>
  <c r="F2960" i="51"/>
  <c r="C2960" i="51"/>
  <c r="D2960" i="51"/>
  <c r="E2960" i="51"/>
  <c r="E2952" i="51"/>
  <c r="C2952" i="51"/>
  <c r="D2952" i="51"/>
  <c r="F2952" i="51"/>
  <c r="E2944" i="51"/>
  <c r="C2944" i="51"/>
  <c r="D2944" i="51"/>
  <c r="F2944" i="51"/>
  <c r="D2936" i="51"/>
  <c r="E2936" i="51"/>
  <c r="F2936" i="51"/>
  <c r="C2936" i="51"/>
  <c r="D2928" i="51"/>
  <c r="E2928" i="51"/>
  <c r="F2928" i="51"/>
  <c r="C2928" i="51"/>
  <c r="D2920" i="51"/>
  <c r="E2920" i="51"/>
  <c r="F2920" i="51"/>
  <c r="C2920" i="51"/>
  <c r="D2912" i="51"/>
  <c r="E2912" i="51"/>
  <c r="F2912" i="51"/>
  <c r="C2912" i="51"/>
  <c r="D2904" i="51"/>
  <c r="E2904" i="51"/>
  <c r="F2904" i="51"/>
  <c r="C2904" i="51"/>
  <c r="D2896" i="51"/>
  <c r="E2896" i="51"/>
  <c r="F2896" i="51"/>
  <c r="C2896" i="51"/>
  <c r="D2888" i="51"/>
  <c r="E2888" i="51"/>
  <c r="F2888" i="51"/>
  <c r="C2888" i="51"/>
  <c r="D2880" i="51"/>
  <c r="E2880" i="51"/>
  <c r="F2880" i="51"/>
  <c r="C2880" i="51"/>
  <c r="D2872" i="51"/>
  <c r="E2872" i="51"/>
  <c r="F2872" i="51"/>
  <c r="C2872" i="51"/>
  <c r="D2864" i="51"/>
  <c r="E2864" i="51"/>
  <c r="F2864" i="51"/>
  <c r="C2864" i="51"/>
  <c r="D2856" i="51"/>
  <c r="E2856" i="51"/>
  <c r="F2856" i="51"/>
  <c r="C2856" i="51"/>
  <c r="D2848" i="51"/>
  <c r="E2848" i="51"/>
  <c r="F2848" i="51"/>
  <c r="C2848" i="51"/>
  <c r="D2840" i="51"/>
  <c r="E2840" i="51"/>
  <c r="F2840" i="51"/>
  <c r="C2840" i="51"/>
  <c r="D2832" i="51"/>
  <c r="E2832" i="51"/>
  <c r="F2832" i="51"/>
  <c r="C2832" i="51"/>
  <c r="D2824" i="51"/>
  <c r="E2824" i="51"/>
  <c r="F2824" i="51"/>
  <c r="C2824" i="51"/>
  <c r="D2816" i="51"/>
  <c r="E2816" i="51"/>
  <c r="F2816" i="51"/>
  <c r="C2816" i="51"/>
  <c r="D2808" i="51"/>
  <c r="E2808" i="51"/>
  <c r="F2808" i="51"/>
  <c r="C2808" i="51"/>
  <c r="D2800" i="51"/>
  <c r="E2800" i="51"/>
  <c r="F2800" i="51"/>
  <c r="C2800" i="51"/>
  <c r="D2792" i="51"/>
  <c r="E2792" i="51"/>
  <c r="F2792" i="51"/>
  <c r="C2792" i="51"/>
  <c r="D2784" i="51"/>
  <c r="E2784" i="51"/>
  <c r="F2784" i="51"/>
  <c r="C2784" i="51"/>
  <c r="D2776" i="51"/>
  <c r="E2776" i="51"/>
  <c r="F2776" i="51"/>
  <c r="C2776" i="51"/>
  <c r="D2768" i="51"/>
  <c r="E2768" i="51"/>
  <c r="F2768" i="51"/>
  <c r="C2768" i="51"/>
  <c r="D2760" i="51"/>
  <c r="E2760" i="51"/>
  <c r="F2760" i="51"/>
  <c r="C2760" i="51"/>
  <c r="D2752" i="51"/>
  <c r="E2752" i="51"/>
  <c r="F2752" i="51"/>
  <c r="C2752" i="51"/>
  <c r="D2744" i="51"/>
  <c r="E2744" i="51"/>
  <c r="F2744" i="51"/>
  <c r="C2744" i="51"/>
  <c r="D2736" i="51"/>
  <c r="E2736" i="51"/>
  <c r="F2736" i="51"/>
  <c r="C2736" i="51"/>
  <c r="D2728" i="51"/>
  <c r="E2728" i="51"/>
  <c r="F2728" i="51"/>
  <c r="C2728" i="51"/>
  <c r="D2720" i="51"/>
  <c r="E2720" i="51"/>
  <c r="F2720" i="51"/>
  <c r="C2720" i="51"/>
  <c r="D2712" i="51"/>
  <c r="E2712" i="51"/>
  <c r="F2712" i="51"/>
  <c r="C2712" i="51"/>
  <c r="D2704" i="51"/>
  <c r="E2704" i="51"/>
  <c r="F2704" i="51"/>
  <c r="C2704" i="51"/>
  <c r="D2696" i="51"/>
  <c r="E2696" i="51"/>
  <c r="F2696" i="51"/>
  <c r="C2696" i="51"/>
  <c r="D2688" i="51"/>
  <c r="E2688" i="51"/>
  <c r="F2688" i="51"/>
  <c r="C2688" i="51"/>
  <c r="D2680" i="51"/>
  <c r="E2680" i="51"/>
  <c r="F2680" i="51"/>
  <c r="C2680" i="51"/>
  <c r="D2672" i="51"/>
  <c r="E2672" i="51"/>
  <c r="F2672" i="51"/>
  <c r="C2672" i="51"/>
  <c r="D2664" i="51"/>
  <c r="E2664" i="51"/>
  <c r="F2664" i="51"/>
  <c r="C2664" i="51"/>
  <c r="D2656" i="51"/>
  <c r="E2656" i="51"/>
  <c r="F2656" i="51"/>
  <c r="C2656" i="51"/>
  <c r="D2648" i="51"/>
  <c r="E2648" i="51"/>
  <c r="F2648" i="51"/>
  <c r="C2648" i="51"/>
  <c r="D2640" i="51"/>
  <c r="E2640" i="51"/>
  <c r="F2640" i="51"/>
  <c r="C2640" i="51"/>
  <c r="D2632" i="51"/>
  <c r="E2632" i="51"/>
  <c r="F2632" i="51"/>
  <c r="C2632" i="51"/>
  <c r="D2624" i="51"/>
  <c r="E2624" i="51"/>
  <c r="F2624" i="51"/>
  <c r="C2624" i="51"/>
  <c r="D2616" i="51"/>
  <c r="E2616" i="51"/>
  <c r="F2616" i="51"/>
  <c r="C2616" i="51"/>
  <c r="D2608" i="51"/>
  <c r="E2608" i="51"/>
  <c r="F2608" i="51"/>
  <c r="C2608" i="51"/>
  <c r="D2600" i="51"/>
  <c r="E2600" i="51"/>
  <c r="F2600" i="51"/>
  <c r="C2600" i="51"/>
  <c r="D2592" i="51"/>
  <c r="E2592" i="51"/>
  <c r="F2592" i="51"/>
  <c r="C2592" i="51"/>
  <c r="D2584" i="51"/>
  <c r="E2584" i="51"/>
  <c r="F2584" i="51"/>
  <c r="C2584" i="51"/>
  <c r="D2576" i="51"/>
  <c r="E2576" i="51"/>
  <c r="F2576" i="51"/>
  <c r="C2576" i="51"/>
  <c r="D2568" i="51"/>
  <c r="E2568" i="51"/>
  <c r="F2568" i="51"/>
  <c r="C2568" i="51"/>
  <c r="D2560" i="51"/>
  <c r="E2560" i="51"/>
  <c r="F2560" i="51"/>
  <c r="C2560" i="51"/>
  <c r="D2552" i="51"/>
  <c r="E2552" i="51"/>
  <c r="F2552" i="51"/>
  <c r="C2552" i="51"/>
  <c r="D2544" i="51"/>
  <c r="E2544" i="51"/>
  <c r="F2544" i="51"/>
  <c r="C2544" i="51"/>
  <c r="D2536" i="51"/>
  <c r="E2536" i="51"/>
  <c r="F2536" i="51"/>
  <c r="C2536" i="51"/>
  <c r="D2528" i="51"/>
  <c r="E2528" i="51"/>
  <c r="F2528" i="51"/>
  <c r="C2528" i="51"/>
  <c r="D2520" i="51"/>
  <c r="E2520" i="51"/>
  <c r="F2520" i="51"/>
  <c r="C2520" i="51"/>
  <c r="D2512" i="51"/>
  <c r="E2512" i="51"/>
  <c r="F2512" i="51"/>
  <c r="C2512" i="51"/>
  <c r="D2504" i="51"/>
  <c r="E2504" i="51"/>
  <c r="F2504" i="51"/>
  <c r="C2504" i="51"/>
  <c r="D2496" i="51"/>
  <c r="E2496" i="51"/>
  <c r="F2496" i="51"/>
  <c r="C2496" i="51"/>
  <c r="D2488" i="51"/>
  <c r="E2488" i="51"/>
  <c r="F2488" i="51"/>
  <c r="C2488" i="51"/>
  <c r="D2480" i="51"/>
  <c r="E2480" i="51"/>
  <c r="F2480" i="51"/>
  <c r="C2480" i="51"/>
  <c r="D2472" i="51"/>
  <c r="E2472" i="51"/>
  <c r="F2472" i="51"/>
  <c r="C2472" i="51"/>
  <c r="D2464" i="51"/>
  <c r="E2464" i="51"/>
  <c r="F2464" i="51"/>
  <c r="C2464" i="51"/>
  <c r="D2456" i="51"/>
  <c r="E2456" i="51"/>
  <c r="F2456" i="51"/>
  <c r="C2456" i="51"/>
  <c r="D2448" i="51"/>
  <c r="E2448" i="51"/>
  <c r="F2448" i="51"/>
  <c r="C2448" i="51"/>
  <c r="D2440" i="51"/>
  <c r="E2440" i="51"/>
  <c r="F2440" i="51"/>
  <c r="C2440" i="51"/>
  <c r="D2432" i="51"/>
  <c r="E2432" i="51"/>
  <c r="F2432" i="51"/>
  <c r="C2432" i="51"/>
  <c r="D2424" i="51"/>
  <c r="E2424" i="51"/>
  <c r="F2424" i="51"/>
  <c r="C2424" i="51"/>
  <c r="D2420" i="51"/>
  <c r="E2420" i="51"/>
  <c r="F2420" i="51"/>
  <c r="C2420" i="51"/>
  <c r="D2412" i="51"/>
  <c r="E2412" i="51"/>
  <c r="F2412" i="51"/>
  <c r="C2412" i="51"/>
  <c r="D2404" i="51"/>
  <c r="E2404" i="51"/>
  <c r="F2404" i="51"/>
  <c r="C2404" i="51"/>
  <c r="D2396" i="51"/>
  <c r="E2396" i="51"/>
  <c r="F2396" i="51"/>
  <c r="C2396" i="51"/>
  <c r="D2388" i="51"/>
  <c r="E2388" i="51"/>
  <c r="F2388" i="51"/>
  <c r="C2388" i="51"/>
  <c r="D2380" i="51"/>
  <c r="E2380" i="51"/>
  <c r="F2380" i="51"/>
  <c r="C2380" i="51"/>
  <c r="D2372" i="51"/>
  <c r="E2372" i="51"/>
  <c r="F2372" i="51"/>
  <c r="C2372" i="51"/>
  <c r="D2364" i="51"/>
  <c r="E2364" i="51"/>
  <c r="F2364" i="51"/>
  <c r="C2364" i="51"/>
  <c r="D2356" i="51"/>
  <c r="E2356" i="51"/>
  <c r="F2356" i="51"/>
  <c r="C2356" i="51"/>
  <c r="D2348" i="51"/>
  <c r="E2348" i="51"/>
  <c r="F2348" i="51"/>
  <c r="C2348" i="51"/>
  <c r="D2340" i="51"/>
  <c r="E2340" i="51"/>
  <c r="F2340" i="51"/>
  <c r="C2340" i="51"/>
  <c r="D2332" i="51"/>
  <c r="E2332" i="51"/>
  <c r="F2332" i="51"/>
  <c r="C2332" i="51"/>
  <c r="D2324" i="51"/>
  <c r="E2324" i="51"/>
  <c r="F2324" i="51"/>
  <c r="C2324" i="51"/>
  <c r="D2316" i="51"/>
  <c r="E2316" i="51"/>
  <c r="F2316" i="51"/>
  <c r="C2316" i="51"/>
  <c r="D2308" i="51"/>
  <c r="E2308" i="51"/>
  <c r="F2308" i="51"/>
  <c r="C2308" i="51"/>
  <c r="D2300" i="51"/>
  <c r="E2300" i="51"/>
  <c r="F2300" i="51"/>
  <c r="C2300" i="51"/>
  <c r="F2292" i="51"/>
  <c r="D2292" i="51"/>
  <c r="C2292" i="51"/>
  <c r="E2292" i="51"/>
  <c r="F2284" i="51"/>
  <c r="D2284" i="51"/>
  <c r="C2284" i="51"/>
  <c r="E2284" i="51"/>
  <c r="F2276" i="51"/>
  <c r="D2276" i="51"/>
  <c r="C2276" i="51"/>
  <c r="E2276" i="51"/>
  <c r="F2268" i="51"/>
  <c r="D2268" i="51"/>
  <c r="C2268" i="51"/>
  <c r="E2268" i="51"/>
  <c r="F2260" i="51"/>
  <c r="D2260" i="51"/>
  <c r="C2260" i="51"/>
  <c r="E2260" i="51"/>
  <c r="E2252" i="51"/>
  <c r="F2252" i="51"/>
  <c r="C2252" i="51"/>
  <c r="D2252" i="51"/>
  <c r="E2244" i="51"/>
  <c r="F2244" i="51"/>
  <c r="C2244" i="51"/>
  <c r="D2244" i="51"/>
  <c r="E2236" i="51"/>
  <c r="F2236" i="51"/>
  <c r="C2236" i="51"/>
  <c r="D2236" i="51"/>
  <c r="E2228" i="51"/>
  <c r="F2228" i="51"/>
  <c r="C2228" i="51"/>
  <c r="D2228" i="51"/>
  <c r="E2220" i="51"/>
  <c r="F2220" i="51"/>
  <c r="C2220" i="51"/>
  <c r="D2220" i="51"/>
  <c r="E2212" i="51"/>
  <c r="F2212" i="51"/>
  <c r="C2212" i="51"/>
  <c r="D2212" i="51"/>
  <c r="E2204" i="51"/>
  <c r="F2204" i="51"/>
  <c r="C2204" i="51"/>
  <c r="D2204" i="51"/>
  <c r="E2196" i="51"/>
  <c r="F2196" i="51"/>
  <c r="C2196" i="51"/>
  <c r="D2196" i="51"/>
  <c r="E2188" i="51"/>
  <c r="F2188" i="51"/>
  <c r="C2188" i="51"/>
  <c r="D2188" i="51"/>
  <c r="E2180" i="51"/>
  <c r="F2180" i="51"/>
  <c r="C2180" i="51"/>
  <c r="D2180" i="51"/>
  <c r="E2172" i="51"/>
  <c r="F2172" i="51"/>
  <c r="C2172" i="51"/>
  <c r="D2172" i="51"/>
  <c r="E2164" i="51"/>
  <c r="F2164" i="51"/>
  <c r="C2164" i="51"/>
  <c r="D2164" i="51"/>
  <c r="E2156" i="51"/>
  <c r="F2156" i="51"/>
  <c r="C2156" i="51"/>
  <c r="D2156" i="51"/>
  <c r="E2148" i="51"/>
  <c r="F2148" i="51"/>
  <c r="C2148" i="51"/>
  <c r="D2148" i="51"/>
  <c r="E2140" i="51"/>
  <c r="F2140" i="51"/>
  <c r="C2140" i="51"/>
  <c r="D2140" i="51"/>
  <c r="E2132" i="51"/>
  <c r="F2132" i="51"/>
  <c r="C2132" i="51"/>
  <c r="D2132" i="51"/>
  <c r="E2124" i="51"/>
  <c r="F2124" i="51"/>
  <c r="C2124" i="51"/>
  <c r="D2124" i="51"/>
  <c r="E2116" i="51"/>
  <c r="F2116" i="51"/>
  <c r="C2116" i="51"/>
  <c r="D2116" i="51"/>
  <c r="E2108" i="51"/>
  <c r="F2108" i="51"/>
  <c r="C2108" i="51"/>
  <c r="D2108" i="51"/>
  <c r="E2100" i="51"/>
  <c r="F2100" i="51"/>
  <c r="C2100" i="51"/>
  <c r="D2100" i="51"/>
  <c r="E2092" i="51"/>
  <c r="F2092" i="51"/>
  <c r="C2092" i="51"/>
  <c r="D2092" i="51"/>
  <c r="E2084" i="51"/>
  <c r="F2084" i="51"/>
  <c r="C2084" i="51"/>
  <c r="D2084" i="51"/>
  <c r="E874" i="51"/>
  <c r="F874" i="51"/>
  <c r="C874" i="51"/>
  <c r="D874" i="51"/>
  <c r="E2079" i="51"/>
  <c r="F2079" i="51"/>
  <c r="C2079" i="51"/>
  <c r="D2079" i="51"/>
  <c r="F1111" i="51"/>
  <c r="C1111" i="51"/>
  <c r="D1111" i="51"/>
  <c r="E1111" i="51"/>
  <c r="F1139" i="51"/>
  <c r="C1139" i="51"/>
  <c r="D1139" i="51"/>
  <c r="E1139" i="51"/>
  <c r="E805" i="51"/>
  <c r="F805" i="51"/>
  <c r="C805" i="51"/>
  <c r="D805" i="51"/>
  <c r="E2078" i="51"/>
  <c r="F2078" i="51"/>
  <c r="C2078" i="51"/>
  <c r="D2078" i="51"/>
  <c r="E2074" i="51"/>
  <c r="F2074" i="51"/>
  <c r="C2074" i="51"/>
  <c r="D2074" i="51"/>
  <c r="E2070" i="51"/>
  <c r="F2070" i="51"/>
  <c r="C2070" i="51"/>
  <c r="D2070" i="51"/>
  <c r="E2066" i="51"/>
  <c r="F2066" i="51"/>
  <c r="C2066" i="51"/>
  <c r="D2066" i="51"/>
  <c r="E2062" i="51"/>
  <c r="F2062" i="51"/>
  <c r="C2062" i="51"/>
  <c r="D2062" i="51"/>
  <c r="E2058" i="51"/>
  <c r="F2058" i="51"/>
  <c r="C2058" i="51"/>
  <c r="D2058" i="51"/>
  <c r="E2054" i="51"/>
  <c r="F2054" i="51"/>
  <c r="C2054" i="51"/>
  <c r="D2054" i="51"/>
  <c r="E2050" i="51"/>
  <c r="F2050" i="51"/>
  <c r="C2050" i="51"/>
  <c r="D2050" i="51"/>
  <c r="E2046" i="51"/>
  <c r="F2046" i="51"/>
  <c r="C2046" i="51"/>
  <c r="D2046" i="51"/>
  <c r="E2042" i="51"/>
  <c r="F2042" i="51"/>
  <c r="C2042" i="51"/>
  <c r="D2042" i="51"/>
  <c r="E2038" i="51"/>
  <c r="F2038" i="51"/>
  <c r="C2038" i="51"/>
  <c r="D2038" i="51"/>
  <c r="E2034" i="51"/>
  <c r="F2034" i="51"/>
  <c r="C2034" i="51"/>
  <c r="D2034" i="51"/>
  <c r="E2030" i="51"/>
  <c r="F2030" i="51"/>
  <c r="C2030" i="51"/>
  <c r="D2030" i="51"/>
  <c r="E2026" i="51"/>
  <c r="F2026" i="51"/>
  <c r="C2026" i="51"/>
  <c r="D2026" i="51"/>
  <c r="E2022" i="51"/>
  <c r="F2022" i="51"/>
  <c r="C2022" i="51"/>
  <c r="D2022" i="51"/>
  <c r="E2018" i="51"/>
  <c r="F2018" i="51"/>
  <c r="C2018" i="51"/>
  <c r="D2018" i="51"/>
  <c r="E2014" i="51"/>
  <c r="F2014" i="51"/>
  <c r="C2014" i="51"/>
  <c r="D2014" i="51"/>
  <c r="E2010" i="51"/>
  <c r="F2010" i="51"/>
  <c r="C2010" i="51"/>
  <c r="D2010" i="51"/>
  <c r="E2006" i="51"/>
  <c r="F2006" i="51"/>
  <c r="C2006" i="51"/>
  <c r="D2006" i="51"/>
  <c r="E2002" i="51"/>
  <c r="F2002" i="51"/>
  <c r="C2002" i="51"/>
  <c r="D2002" i="51"/>
  <c r="E1998" i="51"/>
  <c r="F1998" i="51"/>
  <c r="C1998" i="51"/>
  <c r="D1998" i="51"/>
  <c r="E1994" i="51"/>
  <c r="F1994" i="51"/>
  <c r="C1994" i="51"/>
  <c r="D1994" i="51"/>
  <c r="E1990" i="51"/>
  <c r="F1990" i="51"/>
  <c r="C1990" i="51"/>
  <c r="D1990" i="51"/>
  <c r="E1986" i="51"/>
  <c r="F1986" i="51"/>
  <c r="C1986" i="51"/>
  <c r="D1986" i="51"/>
  <c r="E1982" i="51"/>
  <c r="F1982" i="51"/>
  <c r="C1982" i="51"/>
  <c r="D1982" i="51"/>
  <c r="E1978" i="51"/>
  <c r="F1978" i="51"/>
  <c r="C1978" i="51"/>
  <c r="D1978" i="51"/>
  <c r="E1974" i="51"/>
  <c r="F1974" i="51"/>
  <c r="C1974" i="51"/>
  <c r="D1974" i="51"/>
  <c r="E1970" i="51"/>
  <c r="F1970" i="51"/>
  <c r="C1970" i="51"/>
  <c r="D1970" i="51"/>
  <c r="E1966" i="51"/>
  <c r="F1966" i="51"/>
  <c r="C1966" i="51"/>
  <c r="D1966" i="51"/>
  <c r="E1962" i="51"/>
  <c r="F1962" i="51"/>
  <c r="C1962" i="51"/>
  <c r="D1962" i="51"/>
  <c r="E1958" i="51"/>
  <c r="F1958" i="51"/>
  <c r="C1958" i="51"/>
  <c r="D1958" i="51"/>
  <c r="E1954" i="51"/>
  <c r="F1954" i="51"/>
  <c r="C1954" i="51"/>
  <c r="D1954" i="51"/>
  <c r="C1950" i="51"/>
  <c r="D1950" i="51"/>
  <c r="E1950" i="51"/>
  <c r="F1950" i="51"/>
  <c r="C1946" i="51"/>
  <c r="D1946" i="51"/>
  <c r="E1946" i="51"/>
  <c r="F1946" i="51"/>
  <c r="C1942" i="51"/>
  <c r="D1942" i="51"/>
  <c r="E1942" i="51"/>
  <c r="F1942" i="51"/>
  <c r="C1938" i="51"/>
  <c r="D1938" i="51"/>
  <c r="E1938" i="51"/>
  <c r="F1938" i="51"/>
  <c r="C1934" i="51"/>
  <c r="D1934" i="51"/>
  <c r="E1934" i="51"/>
  <c r="F1934" i="51"/>
  <c r="C1930" i="51"/>
  <c r="D1930" i="51"/>
  <c r="E1930" i="51"/>
  <c r="F1930" i="51"/>
  <c r="C1926" i="51"/>
  <c r="D1926" i="51"/>
  <c r="E1926" i="51"/>
  <c r="F1926" i="51"/>
  <c r="C1922" i="51"/>
  <c r="D1922" i="51"/>
  <c r="E1922" i="51"/>
  <c r="F1922" i="51"/>
  <c r="C1918" i="51"/>
  <c r="D1918" i="51"/>
  <c r="E1918" i="51"/>
  <c r="F1918" i="51"/>
  <c r="C1914" i="51"/>
  <c r="D1914" i="51"/>
  <c r="E1914" i="51"/>
  <c r="F1914" i="51"/>
  <c r="C1910" i="51"/>
  <c r="D1910" i="51"/>
  <c r="E1910" i="51"/>
  <c r="F1910" i="51"/>
  <c r="C1906" i="51"/>
  <c r="D1906" i="51"/>
  <c r="E1906" i="51"/>
  <c r="F1906" i="51"/>
  <c r="C1902" i="51"/>
  <c r="D1902" i="51"/>
  <c r="E1902" i="51"/>
  <c r="F1902" i="51"/>
  <c r="C1898" i="51"/>
  <c r="D1898" i="51"/>
  <c r="E1898" i="51"/>
  <c r="F1898" i="51"/>
  <c r="C1894" i="51"/>
  <c r="D1894" i="51"/>
  <c r="E1894" i="51"/>
  <c r="F1894" i="51"/>
  <c r="C1890" i="51"/>
  <c r="D1890" i="51"/>
  <c r="E1890" i="51"/>
  <c r="F1890" i="51"/>
  <c r="C1886" i="51"/>
  <c r="D1886" i="51"/>
  <c r="E1886" i="51"/>
  <c r="F1886" i="51"/>
  <c r="C1882" i="51"/>
  <c r="D1882" i="51"/>
  <c r="E1882" i="51"/>
  <c r="F1882" i="51"/>
  <c r="C1878" i="51"/>
  <c r="D1878" i="51"/>
  <c r="E1878" i="51"/>
  <c r="F1878" i="51"/>
  <c r="C1874" i="51"/>
  <c r="D1874" i="51"/>
  <c r="E1874" i="51"/>
  <c r="F1874" i="51"/>
  <c r="C1870" i="51"/>
  <c r="D1870" i="51"/>
  <c r="E1870" i="51"/>
  <c r="F1870" i="51"/>
  <c r="C1866" i="51"/>
  <c r="D1866" i="51"/>
  <c r="E1866" i="51"/>
  <c r="F1866" i="51"/>
  <c r="C1862" i="51"/>
  <c r="D1862" i="51"/>
  <c r="E1862" i="51"/>
  <c r="F1862" i="51"/>
  <c r="C1858" i="51"/>
  <c r="D1858" i="51"/>
  <c r="E1858" i="51"/>
  <c r="F1858" i="51"/>
  <c r="C1854" i="51"/>
  <c r="D1854" i="51"/>
  <c r="E1854" i="51"/>
  <c r="F1854" i="51"/>
  <c r="C1850" i="51"/>
  <c r="D1850" i="51"/>
  <c r="E1850" i="51"/>
  <c r="F1850" i="51"/>
  <c r="C1846" i="51"/>
  <c r="D1846" i="51"/>
  <c r="E1846" i="51"/>
  <c r="F1846" i="51"/>
  <c r="C1842" i="51"/>
  <c r="D1842" i="51"/>
  <c r="E1842" i="51"/>
  <c r="F1842" i="51"/>
  <c r="C1838" i="51"/>
  <c r="D1838" i="51"/>
  <c r="E1838" i="51"/>
  <c r="F1838" i="51"/>
  <c r="C1834" i="51"/>
  <c r="D1834" i="51"/>
  <c r="E1834" i="51"/>
  <c r="F1834" i="51"/>
  <c r="C1830" i="51"/>
  <c r="D1830" i="51"/>
  <c r="E1830" i="51"/>
  <c r="F1830" i="51"/>
  <c r="C1826" i="51"/>
  <c r="D1826" i="51"/>
  <c r="E1826" i="51"/>
  <c r="F1826" i="51"/>
  <c r="C1822" i="51"/>
  <c r="D1822" i="51"/>
  <c r="E1822" i="51"/>
  <c r="F1822" i="51"/>
  <c r="C1818" i="51"/>
  <c r="D1818" i="51"/>
  <c r="E1818" i="51"/>
  <c r="F1818" i="51"/>
  <c r="C1814" i="51"/>
  <c r="D1814" i="51"/>
  <c r="E1814" i="51"/>
  <c r="F1814" i="51"/>
  <c r="C1810" i="51"/>
  <c r="D1810" i="51"/>
  <c r="E1810" i="51"/>
  <c r="F1810" i="51"/>
  <c r="C1806" i="51"/>
  <c r="D1806" i="51"/>
  <c r="E1806" i="51"/>
  <c r="F1806" i="51"/>
  <c r="C1802" i="51"/>
  <c r="D1802" i="51"/>
  <c r="E1802" i="51"/>
  <c r="F1802" i="51"/>
  <c r="C1798" i="51"/>
  <c r="D1798" i="51"/>
  <c r="E1798" i="51"/>
  <c r="F1798" i="51"/>
  <c r="C1794" i="51"/>
  <c r="D1794" i="51"/>
  <c r="E1794" i="51"/>
  <c r="F1794" i="51"/>
  <c r="C1790" i="51"/>
  <c r="D1790" i="51"/>
  <c r="E1790" i="51"/>
  <c r="F1790" i="51"/>
  <c r="C1786" i="51"/>
  <c r="D1786" i="51"/>
  <c r="E1786" i="51"/>
  <c r="F1786" i="51"/>
  <c r="C1782" i="51"/>
  <c r="D1782" i="51"/>
  <c r="E1782" i="51"/>
  <c r="F1782" i="51"/>
  <c r="C1778" i="51"/>
  <c r="D1778" i="51"/>
  <c r="E1778" i="51"/>
  <c r="F1778" i="51"/>
  <c r="C1774" i="51"/>
  <c r="D1774" i="51"/>
  <c r="E1774" i="51"/>
  <c r="F1774" i="51"/>
  <c r="C1770" i="51"/>
  <c r="D1770" i="51"/>
  <c r="E1770" i="51"/>
  <c r="F1770" i="51"/>
  <c r="C1766" i="51"/>
  <c r="D1766" i="51"/>
  <c r="E1766" i="51"/>
  <c r="F1766" i="51"/>
  <c r="C1762" i="51"/>
  <c r="D1762" i="51"/>
  <c r="E1762" i="51"/>
  <c r="F1762" i="51"/>
  <c r="C1758" i="51"/>
  <c r="D1758" i="51"/>
  <c r="E1758" i="51"/>
  <c r="F1758" i="51"/>
  <c r="C1754" i="51"/>
  <c r="D1754" i="51"/>
  <c r="E1754" i="51"/>
  <c r="F1754" i="51"/>
  <c r="C1750" i="51"/>
  <c r="D1750" i="51"/>
  <c r="E1750" i="51"/>
  <c r="F1750" i="51"/>
  <c r="C1746" i="51"/>
  <c r="D1746" i="51"/>
  <c r="E1746" i="51"/>
  <c r="F1746" i="51"/>
  <c r="C1742" i="51"/>
  <c r="D1742" i="51"/>
  <c r="E1742" i="51"/>
  <c r="F1742" i="51"/>
  <c r="C1738" i="51"/>
  <c r="D1738" i="51"/>
  <c r="E1738" i="51"/>
  <c r="F1738" i="51"/>
  <c r="C1734" i="51"/>
  <c r="D1734" i="51"/>
  <c r="E1734" i="51"/>
  <c r="F1734" i="51"/>
  <c r="C1730" i="51"/>
  <c r="D1730" i="51"/>
  <c r="E1730" i="51"/>
  <c r="F1730" i="51"/>
  <c r="C1726" i="51"/>
  <c r="D1726" i="51"/>
  <c r="E1726" i="51"/>
  <c r="F1726" i="51"/>
  <c r="C1722" i="51"/>
  <c r="D1722" i="51"/>
  <c r="E1722" i="51"/>
  <c r="F1722" i="51"/>
  <c r="C1718" i="51"/>
  <c r="D1718" i="51"/>
  <c r="E1718" i="51"/>
  <c r="F1718" i="51"/>
  <c r="C1714" i="51"/>
  <c r="D1714" i="51"/>
  <c r="E1714" i="51"/>
  <c r="F1714" i="51"/>
  <c r="C1710" i="51"/>
  <c r="D1710" i="51"/>
  <c r="E1710" i="51"/>
  <c r="F1710" i="51"/>
  <c r="C1706" i="51"/>
  <c r="D1706" i="51"/>
  <c r="E1706" i="51"/>
  <c r="F1706" i="51"/>
  <c r="C1702" i="51"/>
  <c r="D1702" i="51"/>
  <c r="E1702" i="51"/>
  <c r="F1702" i="51"/>
  <c r="C1698" i="51"/>
  <c r="D1698" i="51"/>
  <c r="E1698" i="51"/>
  <c r="F1698" i="51"/>
  <c r="C1694" i="51"/>
  <c r="D1694" i="51"/>
  <c r="E1694" i="51"/>
  <c r="F1694" i="51"/>
  <c r="C1690" i="51"/>
  <c r="D1690" i="51"/>
  <c r="E1690" i="51"/>
  <c r="F1690" i="51"/>
  <c r="C1686" i="51"/>
  <c r="D1686" i="51"/>
  <c r="E1686" i="51"/>
  <c r="F1686" i="51"/>
  <c r="C1682" i="51"/>
  <c r="D1682" i="51"/>
  <c r="E1682" i="51"/>
  <c r="F1682" i="51"/>
  <c r="C1678" i="51"/>
  <c r="D1678" i="51"/>
  <c r="E1678" i="51"/>
  <c r="F1678" i="51"/>
  <c r="C1674" i="51"/>
  <c r="D1674" i="51"/>
  <c r="E1674" i="51"/>
  <c r="F1674" i="51"/>
  <c r="C1670" i="51"/>
  <c r="D1670" i="51"/>
  <c r="E1670" i="51"/>
  <c r="F1670" i="51"/>
  <c r="C1666" i="51"/>
  <c r="D1666" i="51"/>
  <c r="E1666" i="51"/>
  <c r="F1666" i="51"/>
  <c r="C1662" i="51"/>
  <c r="D1662" i="51"/>
  <c r="E1662" i="51"/>
  <c r="F1662" i="51"/>
  <c r="C1658" i="51"/>
  <c r="D1658" i="51"/>
  <c r="E1658" i="51"/>
  <c r="F1658" i="51"/>
  <c r="C1654" i="51"/>
  <c r="D1654" i="51"/>
  <c r="E1654" i="51"/>
  <c r="F1654" i="51"/>
  <c r="C1650" i="51"/>
  <c r="D1650" i="51"/>
  <c r="E1650" i="51"/>
  <c r="F1650" i="51"/>
  <c r="C1646" i="51"/>
  <c r="D1646" i="51"/>
  <c r="E1646" i="51"/>
  <c r="F1646" i="51"/>
  <c r="C1642" i="51"/>
  <c r="D1642" i="51"/>
  <c r="E1642" i="51"/>
  <c r="F1642" i="51"/>
  <c r="C1638" i="51"/>
  <c r="D1638" i="51"/>
  <c r="E1638" i="51"/>
  <c r="F1638" i="51"/>
  <c r="C1634" i="51"/>
  <c r="D1634" i="51"/>
  <c r="E1634" i="51"/>
  <c r="F1634" i="51"/>
  <c r="C1630" i="51"/>
  <c r="D1630" i="51"/>
  <c r="E1630" i="51"/>
  <c r="F1630" i="51"/>
  <c r="C1626" i="51"/>
  <c r="D1626" i="51"/>
  <c r="E1626" i="51"/>
  <c r="F1626" i="51"/>
  <c r="C1622" i="51"/>
  <c r="D1622" i="51"/>
  <c r="E1622" i="51"/>
  <c r="F1622" i="51"/>
  <c r="C1618" i="51"/>
  <c r="D1618" i="51"/>
  <c r="E1618" i="51"/>
  <c r="F1618" i="51"/>
  <c r="C1614" i="51"/>
  <c r="D1614" i="51"/>
  <c r="E1614" i="51"/>
  <c r="F1614" i="51"/>
  <c r="F1610" i="51"/>
  <c r="C1610" i="51"/>
  <c r="D1610" i="51"/>
  <c r="E1610" i="51"/>
  <c r="F1606" i="51"/>
  <c r="C1606" i="51"/>
  <c r="D1606" i="51"/>
  <c r="E1606" i="51"/>
  <c r="F1602" i="51"/>
  <c r="C1602" i="51"/>
  <c r="D1602" i="51"/>
  <c r="E1602" i="51"/>
  <c r="F1598" i="51"/>
  <c r="C1598" i="51"/>
  <c r="D1598" i="51"/>
  <c r="E1598" i="51"/>
  <c r="F1594" i="51"/>
  <c r="C1594" i="51"/>
  <c r="D1594" i="51"/>
  <c r="E1594" i="51"/>
  <c r="F1590" i="51"/>
  <c r="C1590" i="51"/>
  <c r="D1590" i="51"/>
  <c r="E1590" i="51"/>
  <c r="F1586" i="51"/>
  <c r="C1586" i="51"/>
  <c r="D1586" i="51"/>
  <c r="E1586" i="51"/>
  <c r="F1582" i="51"/>
  <c r="C1582" i="51"/>
  <c r="D1582" i="51"/>
  <c r="E1582" i="51"/>
  <c r="F1578" i="51"/>
  <c r="C1578" i="51"/>
  <c r="D1578" i="51"/>
  <c r="E1578" i="51"/>
  <c r="F1574" i="51"/>
  <c r="C1574" i="51"/>
  <c r="D1574" i="51"/>
  <c r="E1574" i="51"/>
  <c r="F1141" i="51"/>
  <c r="C1141" i="51"/>
  <c r="D1141" i="51"/>
  <c r="E1141" i="51"/>
  <c r="F1109" i="51"/>
  <c r="C1109" i="51"/>
  <c r="D1109" i="51"/>
  <c r="E1109" i="51"/>
  <c r="D637" i="51"/>
  <c r="E637" i="51"/>
  <c r="F637" i="51"/>
  <c r="C637" i="51"/>
  <c r="F1129" i="51"/>
  <c r="C1129" i="51"/>
  <c r="D1129" i="51"/>
  <c r="E1129" i="51"/>
  <c r="F927" i="51"/>
  <c r="D927" i="51"/>
  <c r="C927" i="51"/>
  <c r="E927" i="51"/>
  <c r="F149" i="51"/>
  <c r="C149" i="51"/>
  <c r="D149" i="51"/>
  <c r="E149" i="51"/>
  <c r="F1130" i="51"/>
  <c r="C1130" i="51"/>
  <c r="D1130" i="51"/>
  <c r="E1130" i="51"/>
  <c r="F1114" i="51"/>
  <c r="C1114" i="51"/>
  <c r="D1114" i="51"/>
  <c r="E1114" i="51"/>
  <c r="F1098" i="51"/>
  <c r="C1098" i="51"/>
  <c r="D1098" i="51"/>
  <c r="E1098" i="51"/>
  <c r="E831" i="51"/>
  <c r="F831" i="51"/>
  <c r="C831" i="51"/>
  <c r="D831" i="51"/>
  <c r="D590" i="51"/>
  <c r="E590" i="51"/>
  <c r="F590" i="51"/>
  <c r="C590" i="51"/>
  <c r="F1566" i="51"/>
  <c r="C1566" i="51"/>
  <c r="D1566" i="51"/>
  <c r="E1566" i="51"/>
  <c r="F1562" i="51"/>
  <c r="C1562" i="51"/>
  <c r="D1562" i="51"/>
  <c r="E1562" i="51"/>
  <c r="F1558" i="51"/>
  <c r="C1558" i="51"/>
  <c r="D1558" i="51"/>
  <c r="E1558" i="51"/>
  <c r="F1554" i="51"/>
  <c r="C1554" i="51"/>
  <c r="D1554" i="51"/>
  <c r="E1554" i="51"/>
  <c r="F1550" i="51"/>
  <c r="C1550" i="51"/>
  <c r="D1550" i="51"/>
  <c r="E1550" i="51"/>
  <c r="F1546" i="51"/>
  <c r="C1546" i="51"/>
  <c r="D1546" i="51"/>
  <c r="E1546" i="51"/>
  <c r="F1542" i="51"/>
  <c r="C1542" i="51"/>
  <c r="D1542" i="51"/>
  <c r="E1542" i="51"/>
  <c r="F1538" i="51"/>
  <c r="C1538" i="51"/>
  <c r="D1538" i="51"/>
  <c r="E1538" i="51"/>
  <c r="F1534" i="51"/>
  <c r="C1534" i="51"/>
  <c r="D1534" i="51"/>
  <c r="E1534" i="51"/>
  <c r="F1530" i="51"/>
  <c r="C1530" i="51"/>
  <c r="D1530" i="51"/>
  <c r="E1530" i="51"/>
  <c r="F1526" i="51"/>
  <c r="C1526" i="51"/>
  <c r="D1526" i="51"/>
  <c r="E1526" i="51"/>
  <c r="F1522" i="51"/>
  <c r="C1522" i="51"/>
  <c r="D1522" i="51"/>
  <c r="E1522" i="51"/>
  <c r="F1518" i="51"/>
  <c r="C1518" i="51"/>
  <c r="D1518" i="51"/>
  <c r="E1518" i="51"/>
  <c r="F1514" i="51"/>
  <c r="C1514" i="51"/>
  <c r="D1514" i="51"/>
  <c r="E1514" i="51"/>
  <c r="F1510" i="51"/>
  <c r="C1510" i="51"/>
  <c r="D1510" i="51"/>
  <c r="E1510" i="51"/>
  <c r="F1506" i="51"/>
  <c r="C1506" i="51"/>
  <c r="D1506" i="51"/>
  <c r="E1506" i="51"/>
  <c r="F1502" i="51"/>
  <c r="C1502" i="51"/>
  <c r="D1502" i="51"/>
  <c r="E1502" i="51"/>
  <c r="F1498" i="51"/>
  <c r="C1498" i="51"/>
  <c r="D1498" i="51"/>
  <c r="E1498" i="51"/>
  <c r="F1494" i="51"/>
  <c r="C1494" i="51"/>
  <c r="D1494" i="51"/>
  <c r="E1494" i="51"/>
  <c r="F1490" i="51"/>
  <c r="C1490" i="51"/>
  <c r="D1490" i="51"/>
  <c r="E1490" i="51"/>
  <c r="F1486" i="51"/>
  <c r="C1486" i="51"/>
  <c r="D1486" i="51"/>
  <c r="E1486" i="51"/>
  <c r="F1482" i="51"/>
  <c r="C1482" i="51"/>
  <c r="D1482" i="51"/>
  <c r="E1482" i="51"/>
  <c r="F1478" i="51"/>
  <c r="C1478" i="51"/>
  <c r="D1478" i="51"/>
  <c r="E1478" i="51"/>
  <c r="F1474" i="51"/>
  <c r="C1474" i="51"/>
  <c r="D1474" i="51"/>
  <c r="E1474" i="51"/>
  <c r="F1470" i="51"/>
  <c r="C1470" i="51"/>
  <c r="D1470" i="51"/>
  <c r="E1470" i="51"/>
  <c r="F1466" i="51"/>
  <c r="C1466" i="51"/>
  <c r="D1466" i="51"/>
  <c r="E1466" i="51"/>
  <c r="F1462" i="51"/>
  <c r="C1462" i="51"/>
  <c r="D1462" i="51"/>
  <c r="E1462" i="51"/>
  <c r="F1458" i="51"/>
  <c r="C1458" i="51"/>
  <c r="D1458" i="51"/>
  <c r="E1458" i="51"/>
  <c r="F1454" i="51"/>
  <c r="C1454" i="51"/>
  <c r="D1454" i="51"/>
  <c r="E1454" i="51"/>
  <c r="F1450" i="51"/>
  <c r="C1450" i="51"/>
  <c r="D1450" i="51"/>
  <c r="E1450" i="51"/>
  <c r="F1446" i="51"/>
  <c r="C1446" i="51"/>
  <c r="D1446" i="51"/>
  <c r="E1446" i="51"/>
  <c r="F1442" i="51"/>
  <c r="C1442" i="51"/>
  <c r="D1442" i="51"/>
  <c r="E1442" i="51"/>
  <c r="F1438" i="51"/>
  <c r="C1438" i="51"/>
  <c r="D1438" i="51"/>
  <c r="E1438" i="51"/>
  <c r="F1434" i="51"/>
  <c r="C1434" i="51"/>
  <c r="D1434" i="51"/>
  <c r="E1434" i="51"/>
  <c r="F1430" i="51"/>
  <c r="C1430" i="51"/>
  <c r="D1430" i="51"/>
  <c r="E1430" i="51"/>
  <c r="F1426" i="51"/>
  <c r="C1426" i="51"/>
  <c r="D1426" i="51"/>
  <c r="E1426" i="51"/>
  <c r="F1422" i="51"/>
  <c r="C1422" i="51"/>
  <c r="D1422" i="51"/>
  <c r="E1422" i="51"/>
  <c r="F1418" i="51"/>
  <c r="C1418" i="51"/>
  <c r="D1418" i="51"/>
  <c r="E1418" i="51"/>
  <c r="F1414" i="51"/>
  <c r="C1414" i="51"/>
  <c r="D1414" i="51"/>
  <c r="E1414" i="51"/>
  <c r="F1410" i="51"/>
  <c r="C1410" i="51"/>
  <c r="D1410" i="51"/>
  <c r="E1410" i="51"/>
  <c r="F1406" i="51"/>
  <c r="C1406" i="51"/>
  <c r="D1406" i="51"/>
  <c r="E1406" i="51"/>
  <c r="F1402" i="51"/>
  <c r="C1402" i="51"/>
  <c r="D1402" i="51"/>
  <c r="E1402" i="51"/>
  <c r="F1132" i="51"/>
  <c r="C1132" i="51"/>
  <c r="D1132" i="51"/>
  <c r="E1132" i="51"/>
  <c r="F1116" i="51"/>
  <c r="C1116" i="51"/>
  <c r="D1116" i="51"/>
  <c r="E1116" i="51"/>
  <c r="F1100" i="51"/>
  <c r="C1100" i="51"/>
  <c r="D1100" i="51"/>
  <c r="E1100" i="51"/>
  <c r="E883" i="51"/>
  <c r="F883" i="51"/>
  <c r="C883" i="51"/>
  <c r="D883" i="51"/>
  <c r="D631" i="51"/>
  <c r="E631" i="51"/>
  <c r="F631" i="51"/>
  <c r="C631" i="51"/>
  <c r="F1401" i="51"/>
  <c r="C1401" i="51"/>
  <c r="D1401" i="51"/>
  <c r="E1401" i="51"/>
  <c r="F1397" i="51"/>
  <c r="C1397" i="51"/>
  <c r="D1397" i="51"/>
  <c r="E1397" i="51"/>
  <c r="F1393" i="51"/>
  <c r="C1393" i="51"/>
  <c r="D1393" i="51"/>
  <c r="E1393" i="51"/>
  <c r="F1389" i="51"/>
  <c r="C1389" i="51"/>
  <c r="D1389" i="51"/>
  <c r="E1389" i="51"/>
  <c r="F1385" i="51"/>
  <c r="C1385" i="51"/>
  <c r="D1385" i="51"/>
  <c r="E1385" i="51"/>
  <c r="F1381" i="51"/>
  <c r="C1381" i="51"/>
  <c r="D1381" i="51"/>
  <c r="E1381" i="51"/>
  <c r="F1377" i="51"/>
  <c r="C1377" i="51"/>
  <c r="D1377" i="51"/>
  <c r="E1377" i="51"/>
  <c r="F1373" i="51"/>
  <c r="C1373" i="51"/>
  <c r="D1373" i="51"/>
  <c r="E1373" i="51"/>
  <c r="F1369" i="51"/>
  <c r="C1369" i="51"/>
  <c r="D1369" i="51"/>
  <c r="E1369" i="51"/>
  <c r="F1365" i="51"/>
  <c r="C1365" i="51"/>
  <c r="D1365" i="51"/>
  <c r="E1365" i="51"/>
  <c r="F1361" i="51"/>
  <c r="C1361" i="51"/>
  <c r="D1361" i="51"/>
  <c r="E1361" i="51"/>
  <c r="F1357" i="51"/>
  <c r="C1357" i="51"/>
  <c r="D1357" i="51"/>
  <c r="E1357" i="51"/>
  <c r="F1353" i="51"/>
  <c r="C1353" i="51"/>
  <c r="D1353" i="51"/>
  <c r="E1353" i="51"/>
  <c r="F1349" i="51"/>
  <c r="C1349" i="51"/>
  <c r="D1349" i="51"/>
  <c r="E1349" i="51"/>
  <c r="F1345" i="51"/>
  <c r="C1345" i="51"/>
  <c r="D1345" i="51"/>
  <c r="E1345" i="51"/>
  <c r="F1341" i="51"/>
  <c r="C1341" i="51"/>
  <c r="D1341" i="51"/>
  <c r="E1341" i="51"/>
  <c r="F1337" i="51"/>
  <c r="C1337" i="51"/>
  <c r="D1337" i="51"/>
  <c r="E1337" i="51"/>
  <c r="F1333" i="51"/>
  <c r="C1333" i="51"/>
  <c r="D1333" i="51"/>
  <c r="E1333" i="51"/>
  <c r="F1329" i="51"/>
  <c r="C1329" i="51"/>
  <c r="D1329" i="51"/>
  <c r="E1329" i="51"/>
  <c r="F1325" i="51"/>
  <c r="C1325" i="51"/>
  <c r="D1325" i="51"/>
  <c r="E1325" i="51"/>
  <c r="F1321" i="51"/>
  <c r="C1321" i="51"/>
  <c r="D1321" i="51"/>
  <c r="E1321" i="51"/>
  <c r="F1317" i="51"/>
  <c r="C1317" i="51"/>
  <c r="D1317" i="51"/>
  <c r="E1317" i="51"/>
  <c r="F1313" i="51"/>
  <c r="C1313" i="51"/>
  <c r="D1313" i="51"/>
  <c r="E1313" i="51"/>
  <c r="F1309" i="51"/>
  <c r="C1309" i="51"/>
  <c r="D1309" i="51"/>
  <c r="E1309" i="51"/>
  <c r="F1305" i="51"/>
  <c r="C1305" i="51"/>
  <c r="D1305" i="51"/>
  <c r="E1305" i="51"/>
  <c r="F1301" i="51"/>
  <c r="C1301" i="51"/>
  <c r="D1301" i="51"/>
  <c r="E1301" i="51"/>
  <c r="F1297" i="51"/>
  <c r="C1297" i="51"/>
  <c r="D1297" i="51"/>
  <c r="E1297" i="51"/>
  <c r="F1293" i="51"/>
  <c r="C1293" i="51"/>
  <c r="D1293" i="51"/>
  <c r="E1293" i="51"/>
  <c r="F1289" i="51"/>
  <c r="C1289" i="51"/>
  <c r="D1289" i="51"/>
  <c r="E1289" i="51"/>
  <c r="F1285" i="51"/>
  <c r="C1285" i="51"/>
  <c r="D1285" i="51"/>
  <c r="E1285" i="51"/>
  <c r="F1281" i="51"/>
  <c r="C1281" i="51"/>
  <c r="D1281" i="51"/>
  <c r="E1281" i="51"/>
  <c r="F1277" i="51"/>
  <c r="C1277" i="51"/>
  <c r="D1277" i="51"/>
  <c r="E1277" i="51"/>
  <c r="F1273" i="51"/>
  <c r="C1273" i="51"/>
  <c r="D1273" i="51"/>
  <c r="E1273" i="51"/>
  <c r="C1269" i="51"/>
  <c r="D1269" i="51"/>
  <c r="E1269" i="51"/>
  <c r="F1269" i="51"/>
  <c r="F1265" i="51"/>
  <c r="C1265" i="51"/>
  <c r="D1265" i="51"/>
  <c r="E1265" i="51"/>
  <c r="F1261" i="51"/>
  <c r="C1261" i="51"/>
  <c r="D1261" i="51"/>
  <c r="E1261" i="51"/>
  <c r="F1257" i="51"/>
  <c r="C1257" i="51"/>
  <c r="D1257" i="51"/>
  <c r="E1257" i="51"/>
  <c r="F1253" i="51"/>
  <c r="C1253" i="51"/>
  <c r="D1253" i="51"/>
  <c r="E1253" i="51"/>
  <c r="F1249" i="51"/>
  <c r="C1249" i="51"/>
  <c r="D1249" i="51"/>
  <c r="E1249" i="51"/>
  <c r="F1245" i="51"/>
  <c r="C1245" i="51"/>
  <c r="D1245" i="51"/>
  <c r="E1245" i="51"/>
  <c r="F1241" i="51"/>
  <c r="C1241" i="51"/>
  <c r="D1241" i="51"/>
  <c r="E1241" i="51"/>
  <c r="F1237" i="51"/>
  <c r="C1237" i="51"/>
  <c r="D1237" i="51"/>
  <c r="E1237" i="51"/>
  <c r="F1233" i="51"/>
  <c r="C1233" i="51"/>
  <c r="D1233" i="51"/>
  <c r="E1233" i="51"/>
  <c r="F1229" i="51"/>
  <c r="C1229" i="51"/>
  <c r="D1229" i="51"/>
  <c r="E1229" i="51"/>
  <c r="F1225" i="51"/>
  <c r="C1225" i="51"/>
  <c r="D1225" i="51"/>
  <c r="E1225" i="51"/>
  <c r="F1221" i="51"/>
  <c r="C1221" i="51"/>
  <c r="D1221" i="51"/>
  <c r="E1221" i="51"/>
  <c r="F1217" i="51"/>
  <c r="C1217" i="51"/>
  <c r="D1217" i="51"/>
  <c r="E1217" i="51"/>
  <c r="F1213" i="51"/>
  <c r="C1213" i="51"/>
  <c r="D1213" i="51"/>
  <c r="E1213" i="51"/>
  <c r="F1209" i="51"/>
  <c r="C1209" i="51"/>
  <c r="D1209" i="51"/>
  <c r="E1209" i="51"/>
  <c r="F1205" i="51"/>
  <c r="C1205" i="51"/>
  <c r="D1205" i="51"/>
  <c r="E1205" i="51"/>
  <c r="F1201" i="51"/>
  <c r="C1201" i="51"/>
  <c r="D1201" i="51"/>
  <c r="E1201" i="51"/>
  <c r="F1197" i="51"/>
  <c r="C1197" i="51"/>
  <c r="D1197" i="51"/>
  <c r="E1197" i="51"/>
  <c r="F1193" i="51"/>
  <c r="C1193" i="51"/>
  <c r="D1193" i="51"/>
  <c r="E1193" i="51"/>
  <c r="F1189" i="51"/>
  <c r="C1189" i="51"/>
  <c r="D1189" i="51"/>
  <c r="E1189" i="51"/>
  <c r="F1185" i="51"/>
  <c r="C1185" i="51"/>
  <c r="D1185" i="51"/>
  <c r="E1185" i="51"/>
  <c r="F1181" i="51"/>
  <c r="C1181" i="51"/>
  <c r="D1181" i="51"/>
  <c r="E1181" i="51"/>
  <c r="F1177" i="51"/>
  <c r="C1177" i="51"/>
  <c r="D1177" i="51"/>
  <c r="E1177" i="51"/>
  <c r="F1173" i="51"/>
  <c r="C1173" i="51"/>
  <c r="D1173" i="51"/>
  <c r="E1173" i="51"/>
  <c r="F1169" i="51"/>
  <c r="C1169" i="51"/>
  <c r="D1169" i="51"/>
  <c r="E1169" i="51"/>
  <c r="F1165" i="51"/>
  <c r="C1165" i="51"/>
  <c r="D1165" i="51"/>
  <c r="E1165" i="51"/>
  <c r="F1161" i="51"/>
  <c r="C1161" i="51"/>
  <c r="D1161" i="51"/>
  <c r="E1161" i="51"/>
  <c r="F1157" i="51"/>
  <c r="C1157" i="51"/>
  <c r="D1157" i="51"/>
  <c r="E1157" i="51"/>
  <c r="F1153" i="51"/>
  <c r="C1153" i="51"/>
  <c r="D1153" i="51"/>
  <c r="E1153" i="51"/>
  <c r="F1149" i="51"/>
  <c r="C1149" i="51"/>
  <c r="D1149" i="51"/>
  <c r="E1149" i="51"/>
  <c r="F1039" i="51"/>
  <c r="C1039" i="51"/>
  <c r="D1039" i="51"/>
  <c r="E1039" i="51"/>
  <c r="F940" i="51"/>
  <c r="D940" i="51"/>
  <c r="C940" i="51"/>
  <c r="E940" i="51"/>
  <c r="E835" i="51"/>
  <c r="F835" i="51"/>
  <c r="C835" i="51"/>
  <c r="D835" i="51"/>
  <c r="E714" i="51"/>
  <c r="C714" i="51"/>
  <c r="D714" i="51"/>
  <c r="F714" i="51"/>
  <c r="D661" i="51"/>
  <c r="E661" i="51"/>
  <c r="F661" i="51"/>
  <c r="C661" i="51"/>
  <c r="F500" i="51"/>
  <c r="C500" i="51"/>
  <c r="D500" i="51"/>
  <c r="E500" i="51"/>
  <c r="D116" i="51"/>
  <c r="E116" i="51"/>
  <c r="F116" i="51"/>
  <c r="C116" i="51"/>
  <c r="F966" i="51"/>
  <c r="C966" i="51"/>
  <c r="D966" i="51"/>
  <c r="E966" i="51"/>
  <c r="E844" i="51"/>
  <c r="F844" i="51"/>
  <c r="C844" i="51"/>
  <c r="D844" i="51"/>
  <c r="E774" i="51"/>
  <c r="F774" i="51"/>
  <c r="C774" i="51"/>
  <c r="D774" i="51"/>
  <c r="D641" i="51"/>
  <c r="E641" i="51"/>
  <c r="F641" i="51"/>
  <c r="C641" i="51"/>
  <c r="C544" i="51"/>
  <c r="E544" i="51"/>
  <c r="D544" i="51"/>
  <c r="F544" i="51"/>
  <c r="F178" i="51"/>
  <c r="C178" i="51"/>
  <c r="D178" i="51"/>
  <c r="E178" i="51"/>
  <c r="F1014" i="51"/>
  <c r="C1014" i="51"/>
  <c r="D1014" i="51"/>
  <c r="E1014" i="51"/>
  <c r="F988" i="51"/>
  <c r="C988" i="51"/>
  <c r="D988" i="51"/>
  <c r="E988" i="51"/>
  <c r="F942" i="51"/>
  <c r="D942" i="51"/>
  <c r="C942" i="51"/>
  <c r="E942" i="51"/>
  <c r="E881" i="51"/>
  <c r="F881" i="51"/>
  <c r="C881" i="51"/>
  <c r="D881" i="51"/>
  <c r="E846" i="51"/>
  <c r="F846" i="51"/>
  <c r="C846" i="51"/>
  <c r="D846" i="51"/>
  <c r="E785" i="51"/>
  <c r="F785" i="51"/>
  <c r="C785" i="51"/>
  <c r="D785" i="51"/>
  <c r="E723" i="51"/>
  <c r="C723" i="51"/>
  <c r="D723" i="51"/>
  <c r="F723" i="51"/>
  <c r="D669" i="51"/>
  <c r="E669" i="51"/>
  <c r="F669" i="51"/>
  <c r="C669" i="51"/>
  <c r="D629" i="51"/>
  <c r="E629" i="51"/>
  <c r="F629" i="51"/>
  <c r="C629" i="51"/>
  <c r="C504" i="51"/>
  <c r="E504" i="51"/>
  <c r="D504" i="51"/>
  <c r="F504" i="51"/>
  <c r="C231" i="51"/>
  <c r="D231" i="51"/>
  <c r="E231" i="51"/>
  <c r="F231" i="51"/>
  <c r="F1010" i="51"/>
  <c r="C1010" i="51"/>
  <c r="D1010" i="51"/>
  <c r="E1010" i="51"/>
  <c r="F971" i="51"/>
  <c r="C971" i="51"/>
  <c r="D971" i="51"/>
  <c r="E971" i="51"/>
  <c r="F938" i="51"/>
  <c r="D938" i="51"/>
  <c r="C938" i="51"/>
  <c r="E938" i="51"/>
  <c r="E860" i="51"/>
  <c r="F860" i="51"/>
  <c r="C860" i="51"/>
  <c r="D860" i="51"/>
  <c r="E798" i="51"/>
  <c r="F798" i="51"/>
  <c r="C798" i="51"/>
  <c r="D798" i="51"/>
  <c r="E737" i="51"/>
  <c r="C737" i="51"/>
  <c r="D737" i="51"/>
  <c r="F737" i="51"/>
  <c r="D639" i="51"/>
  <c r="E639" i="51"/>
  <c r="F639" i="51"/>
  <c r="C639" i="51"/>
  <c r="C567" i="51"/>
  <c r="E567" i="51"/>
  <c r="D567" i="51"/>
  <c r="F567" i="51"/>
  <c r="E347" i="51"/>
  <c r="F347" i="51"/>
  <c r="C347" i="51"/>
  <c r="D347" i="51"/>
  <c r="F94" i="51"/>
  <c r="C94" i="51"/>
  <c r="D94" i="51"/>
  <c r="E94" i="51"/>
  <c r="F1025" i="51"/>
  <c r="C1025" i="51"/>
  <c r="D1025" i="51"/>
  <c r="E1025" i="51"/>
  <c r="F995" i="51"/>
  <c r="C995" i="51"/>
  <c r="D995" i="51"/>
  <c r="E995" i="51"/>
  <c r="F976" i="51"/>
  <c r="C976" i="51"/>
  <c r="D976" i="51"/>
  <c r="E976" i="51"/>
  <c r="F949" i="51"/>
  <c r="C949" i="51"/>
  <c r="D949" i="51"/>
  <c r="E949" i="51"/>
  <c r="F926" i="51"/>
  <c r="D926" i="51"/>
  <c r="C926" i="51"/>
  <c r="E926" i="51"/>
  <c r="E890" i="51"/>
  <c r="F890" i="51"/>
  <c r="C890" i="51"/>
  <c r="D890" i="51"/>
  <c r="E861" i="51"/>
  <c r="F861" i="51"/>
  <c r="C861" i="51"/>
  <c r="D861" i="51"/>
  <c r="E838" i="51"/>
  <c r="F838" i="51"/>
  <c r="C838" i="51"/>
  <c r="D838" i="51"/>
  <c r="E804" i="51"/>
  <c r="F804" i="51"/>
  <c r="C804" i="51"/>
  <c r="D804" i="51"/>
  <c r="E773" i="51"/>
  <c r="F773" i="51"/>
  <c r="C773" i="51"/>
  <c r="D773" i="51"/>
  <c r="E755" i="51"/>
  <c r="C755" i="51"/>
  <c r="D755" i="51"/>
  <c r="F755" i="51"/>
  <c r="D707" i="51"/>
  <c r="E707" i="51"/>
  <c r="F707" i="51"/>
  <c r="C707" i="51"/>
  <c r="D686" i="51"/>
  <c r="E686" i="51"/>
  <c r="F686" i="51"/>
  <c r="C686" i="51"/>
  <c r="D660" i="51"/>
  <c r="E660" i="51"/>
  <c r="F660" i="51"/>
  <c r="C660" i="51"/>
  <c r="D624" i="51"/>
  <c r="E624" i="51"/>
  <c r="F624" i="51"/>
  <c r="C624" i="51"/>
  <c r="D600" i="51"/>
  <c r="E600" i="51"/>
  <c r="F600" i="51"/>
  <c r="C600" i="51"/>
  <c r="C569" i="51"/>
  <c r="E569" i="51"/>
  <c r="D569" i="51"/>
  <c r="F569" i="51"/>
  <c r="C515" i="51"/>
  <c r="E515" i="51"/>
  <c r="D515" i="51"/>
  <c r="F515" i="51"/>
  <c r="F440" i="51"/>
  <c r="D440" i="51"/>
  <c r="C440" i="51"/>
  <c r="E440" i="51"/>
  <c r="E362" i="51"/>
  <c r="F362" i="51"/>
  <c r="C362" i="51"/>
  <c r="D362" i="51"/>
  <c r="E302" i="51"/>
  <c r="F302" i="51"/>
  <c r="C302" i="51"/>
  <c r="D302" i="51"/>
  <c r="F169" i="51"/>
  <c r="C169" i="51"/>
  <c r="D169" i="51"/>
  <c r="E169" i="51"/>
  <c r="F1040" i="51"/>
  <c r="C1040" i="51"/>
  <c r="D1040" i="51"/>
  <c r="E1040" i="51"/>
  <c r="F1023" i="51"/>
  <c r="C1023" i="51"/>
  <c r="D1023" i="51"/>
  <c r="E1023" i="51"/>
  <c r="F1003" i="51"/>
  <c r="C1003" i="51"/>
  <c r="D1003" i="51"/>
  <c r="E1003" i="51"/>
  <c r="F981" i="51"/>
  <c r="C981" i="51"/>
  <c r="D981" i="51"/>
  <c r="E981" i="51"/>
  <c r="F959" i="51"/>
  <c r="C959" i="51"/>
  <c r="D959" i="51"/>
  <c r="E959" i="51"/>
  <c r="F929" i="51"/>
  <c r="D929" i="51"/>
  <c r="C929" i="51"/>
  <c r="E929" i="51"/>
  <c r="F910" i="51"/>
  <c r="D910" i="51"/>
  <c r="C910" i="51"/>
  <c r="E910" i="51"/>
  <c r="E876" i="51"/>
  <c r="F876" i="51"/>
  <c r="C876" i="51"/>
  <c r="D876" i="51"/>
  <c r="E841" i="51"/>
  <c r="F841" i="51"/>
  <c r="C841" i="51"/>
  <c r="D841" i="51"/>
  <c r="E824" i="51"/>
  <c r="F824" i="51"/>
  <c r="C824" i="51"/>
  <c r="D824" i="51"/>
  <c r="E789" i="51"/>
  <c r="F789" i="51"/>
  <c r="C789" i="51"/>
  <c r="D789" i="51"/>
  <c r="E766" i="51"/>
  <c r="F766" i="51"/>
  <c r="C766" i="51"/>
  <c r="D766" i="51"/>
  <c r="E736" i="51"/>
  <c r="C736" i="51"/>
  <c r="D736" i="51"/>
  <c r="F736" i="51"/>
  <c r="E718" i="51"/>
  <c r="C718" i="51"/>
  <c r="D718" i="51"/>
  <c r="F718" i="51"/>
  <c r="D695" i="51"/>
  <c r="E695" i="51"/>
  <c r="F695" i="51"/>
  <c r="C695" i="51"/>
  <c r="D672" i="51"/>
  <c r="E672" i="51"/>
  <c r="F672" i="51"/>
  <c r="C672" i="51"/>
  <c r="D652" i="51"/>
  <c r="E652" i="51"/>
  <c r="F652" i="51"/>
  <c r="C652" i="51"/>
  <c r="D618" i="51"/>
  <c r="E618" i="51"/>
  <c r="F618" i="51"/>
  <c r="C618" i="51"/>
  <c r="C581" i="51"/>
  <c r="E581" i="51"/>
  <c r="D581" i="51"/>
  <c r="F581" i="51"/>
  <c r="C539" i="51"/>
  <c r="E539" i="51"/>
  <c r="D539" i="51"/>
  <c r="F539" i="51"/>
  <c r="F464" i="51"/>
  <c r="C464" i="51"/>
  <c r="D464" i="51"/>
  <c r="E464" i="51"/>
  <c r="E368" i="51"/>
  <c r="F368" i="51"/>
  <c r="C368" i="51"/>
  <c r="D368" i="51"/>
  <c r="E259" i="51"/>
  <c r="F259" i="51"/>
  <c r="C259" i="51"/>
  <c r="D259" i="51"/>
  <c r="F186" i="51"/>
  <c r="C186" i="51"/>
  <c r="D186" i="51"/>
  <c r="E186" i="51"/>
  <c r="C554" i="51"/>
  <c r="E554" i="51"/>
  <c r="D554" i="51"/>
  <c r="F554" i="51"/>
  <c r="C520" i="51"/>
  <c r="E520" i="51"/>
  <c r="D520" i="51"/>
  <c r="F520" i="51"/>
  <c r="F492" i="51"/>
  <c r="C492" i="51"/>
  <c r="D492" i="51"/>
  <c r="E492" i="51"/>
  <c r="F458" i="51"/>
  <c r="C458" i="51"/>
  <c r="D458" i="51"/>
  <c r="E458" i="51"/>
  <c r="F396" i="51"/>
  <c r="D396" i="51"/>
  <c r="C396" i="51"/>
  <c r="E396" i="51"/>
  <c r="E324" i="51"/>
  <c r="F324" i="51"/>
  <c r="C324" i="51"/>
  <c r="D324" i="51"/>
  <c r="E264" i="51"/>
  <c r="F264" i="51"/>
  <c r="C264" i="51"/>
  <c r="D264" i="51"/>
  <c r="C226" i="51"/>
  <c r="D226" i="51"/>
  <c r="E226" i="51"/>
  <c r="F226" i="51"/>
  <c r="D99" i="51"/>
  <c r="E99" i="51"/>
  <c r="C99" i="51"/>
  <c r="F99" i="51"/>
  <c r="C560" i="51"/>
  <c r="E560" i="51"/>
  <c r="D560" i="51"/>
  <c r="F560" i="51"/>
  <c r="C543" i="51"/>
  <c r="E543" i="51"/>
  <c r="D543" i="51"/>
  <c r="F543" i="51"/>
  <c r="F456" i="51"/>
  <c r="C456" i="51"/>
  <c r="D456" i="51"/>
  <c r="E456" i="51"/>
  <c r="F422" i="51"/>
  <c r="D422" i="51"/>
  <c r="C422" i="51"/>
  <c r="E422" i="51"/>
  <c r="E309" i="51"/>
  <c r="F309" i="51"/>
  <c r="C309" i="51"/>
  <c r="D309" i="51"/>
  <c r="E274" i="51"/>
  <c r="F274" i="51"/>
  <c r="C274" i="51"/>
  <c r="D274" i="51"/>
  <c r="C230" i="51"/>
  <c r="D230" i="51"/>
  <c r="E230" i="51"/>
  <c r="F230" i="51"/>
  <c r="D129" i="51"/>
  <c r="E129" i="51"/>
  <c r="C129" i="51"/>
  <c r="F129" i="51"/>
  <c r="D29" i="51"/>
  <c r="E29" i="51"/>
  <c r="F29" i="51"/>
  <c r="C29" i="51"/>
  <c r="F1094" i="51"/>
  <c r="C1094" i="51"/>
  <c r="D1094" i="51"/>
  <c r="E1094" i="51"/>
  <c r="F1090" i="51"/>
  <c r="C1090" i="51"/>
  <c r="D1090" i="51"/>
  <c r="E1090" i="51"/>
  <c r="F1086" i="51"/>
  <c r="C1086" i="51"/>
  <c r="D1086" i="51"/>
  <c r="E1086" i="51"/>
  <c r="F1082" i="51"/>
  <c r="C1082" i="51"/>
  <c r="D1082" i="51"/>
  <c r="E1082" i="51"/>
  <c r="F1078" i="51"/>
  <c r="C1078" i="51"/>
  <c r="D1078" i="51"/>
  <c r="E1078" i="51"/>
  <c r="F1074" i="51"/>
  <c r="C1074" i="51"/>
  <c r="D1074" i="51"/>
  <c r="E1074" i="51"/>
  <c r="F1070" i="51"/>
  <c r="C1070" i="51"/>
  <c r="D1070" i="51"/>
  <c r="E1070" i="51"/>
  <c r="F1066" i="51"/>
  <c r="C1066" i="51"/>
  <c r="D1066" i="51"/>
  <c r="E1066" i="51"/>
  <c r="F1062" i="51"/>
  <c r="C1062" i="51"/>
  <c r="D1062" i="51"/>
  <c r="E1062" i="51"/>
  <c r="F1058" i="51"/>
  <c r="C1058" i="51"/>
  <c r="D1058" i="51"/>
  <c r="E1058" i="51"/>
  <c r="F1054" i="51"/>
  <c r="C1054" i="51"/>
  <c r="D1054" i="51"/>
  <c r="E1054" i="51"/>
  <c r="F1050" i="51"/>
  <c r="C1050" i="51"/>
  <c r="D1050" i="51"/>
  <c r="E1050" i="51"/>
  <c r="F1046" i="51"/>
  <c r="C1046" i="51"/>
  <c r="D1046" i="51"/>
  <c r="E1046" i="51"/>
  <c r="F1042" i="51"/>
  <c r="C1042" i="51"/>
  <c r="D1042" i="51"/>
  <c r="E1042" i="51"/>
  <c r="F1031" i="51"/>
  <c r="C1031" i="51"/>
  <c r="D1031" i="51"/>
  <c r="E1031" i="51"/>
  <c r="F1011" i="51"/>
  <c r="C1011" i="51"/>
  <c r="D1011" i="51"/>
  <c r="E1011" i="51"/>
  <c r="F999" i="51"/>
  <c r="C999" i="51"/>
  <c r="D999" i="51"/>
  <c r="E999" i="51"/>
  <c r="F979" i="51"/>
  <c r="C979" i="51"/>
  <c r="D979" i="51"/>
  <c r="E979" i="51"/>
  <c r="F967" i="51"/>
  <c r="C967" i="51"/>
  <c r="D967" i="51"/>
  <c r="E967" i="51"/>
  <c r="D947" i="51"/>
  <c r="F947" i="51"/>
  <c r="C947" i="51"/>
  <c r="E947" i="51"/>
  <c r="F925" i="51"/>
  <c r="D925" i="51"/>
  <c r="C925" i="51"/>
  <c r="E925" i="51"/>
  <c r="E905" i="51"/>
  <c r="F905" i="51"/>
  <c r="C905" i="51"/>
  <c r="D905" i="51"/>
  <c r="E875" i="51"/>
  <c r="F875" i="51"/>
  <c r="C875" i="51"/>
  <c r="D875" i="51"/>
  <c r="E856" i="51"/>
  <c r="F856" i="51"/>
  <c r="C856" i="51"/>
  <c r="D856" i="51"/>
  <c r="E839" i="51"/>
  <c r="F839" i="51"/>
  <c r="C839" i="51"/>
  <c r="D839" i="51"/>
  <c r="E819" i="51"/>
  <c r="F819" i="51"/>
  <c r="C819" i="51"/>
  <c r="D819" i="51"/>
  <c r="E797" i="51"/>
  <c r="F797" i="51"/>
  <c r="C797" i="51"/>
  <c r="D797" i="51"/>
  <c r="E777" i="51"/>
  <c r="F777" i="51"/>
  <c r="C777" i="51"/>
  <c r="D777" i="51"/>
  <c r="E747" i="51"/>
  <c r="C747" i="51"/>
  <c r="D747" i="51"/>
  <c r="F747" i="51"/>
  <c r="E728" i="51"/>
  <c r="C728" i="51"/>
  <c r="D728" i="51"/>
  <c r="F728" i="51"/>
  <c r="E713" i="51"/>
  <c r="C713" i="51"/>
  <c r="D713" i="51"/>
  <c r="F713" i="51"/>
  <c r="D693" i="51"/>
  <c r="E693" i="51"/>
  <c r="F693" i="51"/>
  <c r="C693" i="51"/>
  <c r="D670" i="51"/>
  <c r="E670" i="51"/>
  <c r="F670" i="51"/>
  <c r="C670" i="51"/>
  <c r="D650" i="51"/>
  <c r="E650" i="51"/>
  <c r="F650" i="51"/>
  <c r="C650" i="51"/>
  <c r="D628" i="51"/>
  <c r="E628" i="51"/>
  <c r="F628" i="51"/>
  <c r="C628" i="51"/>
  <c r="D608" i="51"/>
  <c r="E608" i="51"/>
  <c r="F608" i="51"/>
  <c r="C608" i="51"/>
  <c r="D585" i="51"/>
  <c r="E585" i="51"/>
  <c r="F585" i="51"/>
  <c r="C585" i="51"/>
  <c r="C565" i="51"/>
  <c r="E565" i="51"/>
  <c r="D565" i="51"/>
  <c r="F565" i="51"/>
  <c r="C542" i="51"/>
  <c r="E542" i="51"/>
  <c r="D542" i="51"/>
  <c r="F542" i="51"/>
  <c r="C522" i="51"/>
  <c r="E522" i="51"/>
  <c r="D522" i="51"/>
  <c r="F522" i="51"/>
  <c r="F480" i="51"/>
  <c r="C480" i="51"/>
  <c r="D480" i="51"/>
  <c r="E480" i="51"/>
  <c r="F434" i="51"/>
  <c r="D434" i="51"/>
  <c r="C434" i="51"/>
  <c r="E434" i="51"/>
  <c r="E366" i="51"/>
  <c r="F366" i="51"/>
  <c r="C366" i="51"/>
  <c r="D366" i="51"/>
  <c r="E339" i="51"/>
  <c r="F339" i="51"/>
  <c r="C339" i="51"/>
  <c r="D339" i="51"/>
  <c r="E289" i="51"/>
  <c r="F289" i="51"/>
  <c r="C289" i="51"/>
  <c r="D289" i="51"/>
  <c r="C227" i="51"/>
  <c r="D227" i="51"/>
  <c r="E227" i="51"/>
  <c r="F227" i="51"/>
  <c r="F203" i="51"/>
  <c r="C203" i="51"/>
  <c r="D203" i="51"/>
  <c r="E203" i="51"/>
  <c r="F159" i="51"/>
  <c r="C159" i="51"/>
  <c r="D159" i="51"/>
  <c r="E159" i="51"/>
  <c r="D59" i="51"/>
  <c r="F59" i="51"/>
  <c r="E59" i="51"/>
  <c r="C59" i="51"/>
  <c r="C207" i="51"/>
  <c r="D207" i="51"/>
  <c r="E207" i="51"/>
  <c r="F207" i="51"/>
  <c r="D140" i="51"/>
  <c r="E140" i="51"/>
  <c r="F140" i="51"/>
  <c r="C140" i="51"/>
  <c r="D83" i="51"/>
  <c r="F83" i="51"/>
  <c r="E83" i="51"/>
  <c r="C83" i="51"/>
  <c r="D31" i="51"/>
  <c r="E31" i="51"/>
  <c r="F31" i="51"/>
  <c r="C31" i="51"/>
  <c r="F955" i="51"/>
  <c r="C955" i="51"/>
  <c r="D955" i="51"/>
  <c r="E955" i="51"/>
  <c r="F943" i="51"/>
  <c r="D943" i="51"/>
  <c r="C943" i="51"/>
  <c r="E943" i="51"/>
  <c r="F923" i="51"/>
  <c r="D923" i="51"/>
  <c r="C923" i="51"/>
  <c r="E923" i="51"/>
  <c r="F911" i="51"/>
  <c r="D911" i="51"/>
  <c r="C911" i="51"/>
  <c r="E911" i="51"/>
  <c r="E891" i="51"/>
  <c r="F891" i="51"/>
  <c r="C891" i="51"/>
  <c r="D891" i="51"/>
  <c r="E879" i="51"/>
  <c r="F879" i="51"/>
  <c r="C879" i="51"/>
  <c r="D879" i="51"/>
  <c r="E859" i="51"/>
  <c r="F859" i="51"/>
  <c r="C859" i="51"/>
  <c r="D859" i="51"/>
  <c r="E847" i="51"/>
  <c r="F847" i="51"/>
  <c r="C847" i="51"/>
  <c r="D847" i="51"/>
  <c r="E827" i="51"/>
  <c r="F827" i="51"/>
  <c r="C827" i="51"/>
  <c r="D827" i="51"/>
  <c r="E815" i="51"/>
  <c r="F815" i="51"/>
  <c r="C815" i="51"/>
  <c r="D815" i="51"/>
  <c r="E795" i="51"/>
  <c r="F795" i="51"/>
  <c r="C795" i="51"/>
  <c r="D795" i="51"/>
  <c r="E783" i="51"/>
  <c r="F783" i="51"/>
  <c r="C783" i="51"/>
  <c r="D783" i="51"/>
  <c r="E763" i="51"/>
  <c r="C763" i="51"/>
  <c r="D763" i="51"/>
  <c r="F763" i="51"/>
  <c r="E751" i="51"/>
  <c r="C751" i="51"/>
  <c r="D751" i="51"/>
  <c r="F751" i="51"/>
  <c r="E731" i="51"/>
  <c r="C731" i="51"/>
  <c r="D731" i="51"/>
  <c r="F731" i="51"/>
  <c r="E719" i="51"/>
  <c r="C719" i="51"/>
  <c r="D719" i="51"/>
  <c r="F719" i="51"/>
  <c r="D698" i="51"/>
  <c r="E698" i="51"/>
  <c r="F698" i="51"/>
  <c r="C698" i="51"/>
  <c r="D687" i="51"/>
  <c r="E687" i="51"/>
  <c r="F687" i="51"/>
  <c r="C687" i="51"/>
  <c r="D666" i="51"/>
  <c r="E666" i="51"/>
  <c r="F666" i="51"/>
  <c r="C666" i="51"/>
  <c r="D655" i="51"/>
  <c r="E655" i="51"/>
  <c r="F655" i="51"/>
  <c r="C655" i="51"/>
  <c r="D634" i="51"/>
  <c r="E634" i="51"/>
  <c r="F634" i="51"/>
  <c r="C634" i="51"/>
  <c r="D623" i="51"/>
  <c r="E623" i="51"/>
  <c r="F623" i="51"/>
  <c r="C623" i="51"/>
  <c r="D602" i="51"/>
  <c r="E602" i="51"/>
  <c r="F602" i="51"/>
  <c r="C602" i="51"/>
  <c r="D591" i="51"/>
  <c r="E591" i="51"/>
  <c r="F591" i="51"/>
  <c r="C591" i="51"/>
  <c r="C570" i="51"/>
  <c r="E570" i="51"/>
  <c r="D570" i="51"/>
  <c r="F570" i="51"/>
  <c r="C559" i="51"/>
  <c r="E559" i="51"/>
  <c r="D559" i="51"/>
  <c r="F559" i="51"/>
  <c r="C538" i="51"/>
  <c r="E538" i="51"/>
  <c r="D538" i="51"/>
  <c r="F538" i="51"/>
  <c r="C525" i="51"/>
  <c r="E525" i="51"/>
  <c r="D525" i="51"/>
  <c r="F525" i="51"/>
  <c r="C513" i="51"/>
  <c r="E513" i="51"/>
  <c r="D513" i="51"/>
  <c r="F513" i="51"/>
  <c r="F502" i="51"/>
  <c r="C502" i="51"/>
  <c r="D502" i="51"/>
  <c r="E502" i="51"/>
  <c r="F486" i="51"/>
  <c r="C486" i="51"/>
  <c r="D486" i="51"/>
  <c r="E486" i="51"/>
  <c r="F470" i="51"/>
  <c r="C470" i="51"/>
  <c r="D470" i="51"/>
  <c r="E470" i="51"/>
  <c r="F454" i="51"/>
  <c r="C454" i="51"/>
  <c r="D454" i="51"/>
  <c r="E454" i="51"/>
  <c r="F438" i="51"/>
  <c r="D438" i="51"/>
  <c r="C438" i="51"/>
  <c r="E438" i="51"/>
  <c r="F417" i="51"/>
  <c r="D417" i="51"/>
  <c r="C417" i="51"/>
  <c r="E417" i="51"/>
  <c r="F387" i="51"/>
  <c r="D387" i="51"/>
  <c r="C387" i="51"/>
  <c r="E387" i="51"/>
  <c r="F371" i="51"/>
  <c r="D371" i="51"/>
  <c r="C371" i="51"/>
  <c r="E371" i="51"/>
  <c r="E351" i="51"/>
  <c r="F351" i="51"/>
  <c r="C351" i="51"/>
  <c r="D351" i="51"/>
  <c r="E317" i="51"/>
  <c r="F317" i="51"/>
  <c r="C317" i="51"/>
  <c r="D317" i="51"/>
  <c r="E280" i="51"/>
  <c r="F280" i="51"/>
  <c r="C280" i="51"/>
  <c r="D280" i="51"/>
  <c r="E249" i="51"/>
  <c r="F249" i="51"/>
  <c r="C249" i="51"/>
  <c r="D249" i="51"/>
  <c r="C206" i="51"/>
  <c r="D206" i="51"/>
  <c r="E206" i="51"/>
  <c r="F206" i="51"/>
  <c r="F176" i="51"/>
  <c r="C176" i="51"/>
  <c r="D176" i="51"/>
  <c r="E176" i="51"/>
  <c r="D138" i="51"/>
  <c r="E138" i="51"/>
  <c r="F138" i="51"/>
  <c r="C138" i="51"/>
  <c r="F89" i="51"/>
  <c r="C89" i="51"/>
  <c r="D89" i="51"/>
  <c r="E89" i="51"/>
  <c r="D8" i="51"/>
  <c r="E8" i="51"/>
  <c r="F8" i="51"/>
  <c r="C8" i="51"/>
  <c r="F497" i="51"/>
  <c r="C497" i="51"/>
  <c r="D497" i="51"/>
  <c r="E497" i="51"/>
  <c r="F487" i="51"/>
  <c r="C487" i="51"/>
  <c r="D487" i="51"/>
  <c r="E487" i="51"/>
  <c r="F477" i="51"/>
  <c r="C477" i="51"/>
  <c r="D477" i="51"/>
  <c r="E477" i="51"/>
  <c r="F465" i="51"/>
  <c r="C465" i="51"/>
  <c r="D465" i="51"/>
  <c r="E465" i="51"/>
  <c r="F455" i="51"/>
  <c r="C455" i="51"/>
  <c r="D455" i="51"/>
  <c r="E455" i="51"/>
  <c r="F445" i="51"/>
  <c r="D445" i="51"/>
  <c r="C445" i="51"/>
  <c r="E445" i="51"/>
  <c r="F433" i="51"/>
  <c r="D433" i="51"/>
  <c r="C433" i="51"/>
  <c r="E433" i="51"/>
  <c r="F420" i="51"/>
  <c r="D420" i="51"/>
  <c r="C420" i="51"/>
  <c r="E420" i="51"/>
  <c r="F405" i="51"/>
  <c r="D405" i="51"/>
  <c r="C405" i="51"/>
  <c r="E405" i="51"/>
  <c r="F392" i="51"/>
  <c r="D392" i="51"/>
  <c r="C392" i="51"/>
  <c r="E392" i="51"/>
  <c r="F375" i="51"/>
  <c r="D375" i="51"/>
  <c r="C375" i="51"/>
  <c r="E375" i="51"/>
  <c r="E345" i="51"/>
  <c r="F345" i="51"/>
  <c r="C345" i="51"/>
  <c r="D345" i="51"/>
  <c r="E305" i="51"/>
  <c r="F305" i="51"/>
  <c r="C305" i="51"/>
  <c r="D305" i="51"/>
  <c r="E285" i="51"/>
  <c r="F285" i="51"/>
  <c r="C285" i="51"/>
  <c r="D285" i="51"/>
  <c r="E272" i="51"/>
  <c r="F272" i="51"/>
  <c r="C272" i="51"/>
  <c r="D272" i="51"/>
  <c r="E257" i="51"/>
  <c r="F257" i="51"/>
  <c r="C257" i="51"/>
  <c r="D257" i="51"/>
  <c r="C238" i="51"/>
  <c r="D238" i="51"/>
  <c r="E238" i="51"/>
  <c r="F238" i="51"/>
  <c r="C219" i="51"/>
  <c r="D219" i="51"/>
  <c r="E219" i="51"/>
  <c r="F219" i="51"/>
  <c r="F196" i="51"/>
  <c r="C196" i="51"/>
  <c r="D196" i="51"/>
  <c r="E196" i="51"/>
  <c r="F147" i="51"/>
  <c r="C147" i="51"/>
  <c r="D147" i="51"/>
  <c r="E147" i="51"/>
  <c r="D102" i="51"/>
  <c r="E102" i="51"/>
  <c r="F102" i="51"/>
  <c r="C102" i="51"/>
  <c r="D52" i="51"/>
  <c r="F52" i="51"/>
  <c r="C52" i="51"/>
  <c r="E52" i="51"/>
  <c r="F423" i="51"/>
  <c r="D423" i="51"/>
  <c r="C423" i="51"/>
  <c r="E423" i="51"/>
  <c r="F410" i="51"/>
  <c r="D410" i="51"/>
  <c r="C410" i="51"/>
  <c r="E410" i="51"/>
  <c r="F397" i="51"/>
  <c r="D397" i="51"/>
  <c r="C397" i="51"/>
  <c r="E397" i="51"/>
  <c r="F382" i="51"/>
  <c r="D382" i="51"/>
  <c r="C382" i="51"/>
  <c r="E382" i="51"/>
  <c r="F372" i="51"/>
  <c r="D372" i="51"/>
  <c r="C372" i="51"/>
  <c r="E372" i="51"/>
  <c r="E359" i="51"/>
  <c r="F359" i="51"/>
  <c r="C359" i="51"/>
  <c r="D359" i="51"/>
  <c r="E346" i="51"/>
  <c r="F346" i="51"/>
  <c r="C346" i="51"/>
  <c r="D346" i="51"/>
  <c r="E333" i="51"/>
  <c r="F333" i="51"/>
  <c r="C333" i="51"/>
  <c r="D333" i="51"/>
  <c r="E318" i="51"/>
  <c r="F318" i="51"/>
  <c r="C318" i="51"/>
  <c r="D318" i="51"/>
  <c r="E308" i="51"/>
  <c r="F308" i="51"/>
  <c r="C308" i="51"/>
  <c r="D308" i="51"/>
  <c r="E295" i="51"/>
  <c r="F295" i="51"/>
  <c r="C295" i="51"/>
  <c r="D295" i="51"/>
  <c r="E282" i="51"/>
  <c r="F282" i="51"/>
  <c r="C282" i="51"/>
  <c r="D282" i="51"/>
  <c r="E268" i="51"/>
  <c r="F268" i="51"/>
  <c r="C268" i="51"/>
  <c r="D268" i="51"/>
  <c r="C244" i="51"/>
  <c r="D244" i="51"/>
  <c r="E244" i="51"/>
  <c r="F244" i="51"/>
  <c r="C232" i="51"/>
  <c r="D232" i="51"/>
  <c r="E232" i="51"/>
  <c r="F232" i="51"/>
  <c r="C213" i="51"/>
  <c r="D213" i="51"/>
  <c r="E213" i="51"/>
  <c r="F213" i="51"/>
  <c r="F192" i="51"/>
  <c r="C192" i="51"/>
  <c r="D192" i="51"/>
  <c r="E192" i="51"/>
  <c r="F167" i="51"/>
  <c r="C167" i="51"/>
  <c r="D167" i="51"/>
  <c r="E167" i="51"/>
  <c r="F153" i="51"/>
  <c r="C153" i="51"/>
  <c r="D153" i="51"/>
  <c r="E153" i="51"/>
  <c r="D121" i="51"/>
  <c r="E121" i="51"/>
  <c r="C121" i="51"/>
  <c r="F121" i="51"/>
  <c r="F88" i="51"/>
  <c r="C88" i="51"/>
  <c r="D88" i="51"/>
  <c r="E88" i="51"/>
  <c r="D51" i="51"/>
  <c r="F51" i="51"/>
  <c r="E51" i="51"/>
  <c r="C51" i="51"/>
  <c r="D23" i="51"/>
  <c r="E23" i="51"/>
  <c r="F23" i="51"/>
  <c r="C23" i="51"/>
  <c r="F197" i="51"/>
  <c r="C197" i="51"/>
  <c r="D197" i="51"/>
  <c r="E197" i="51"/>
  <c r="F183" i="51"/>
  <c r="C183" i="51"/>
  <c r="D183" i="51"/>
  <c r="E183" i="51"/>
  <c r="F160" i="51"/>
  <c r="C160" i="51"/>
  <c r="D160" i="51"/>
  <c r="E160" i="51"/>
  <c r="F141" i="51"/>
  <c r="C141" i="51"/>
  <c r="D141" i="51"/>
  <c r="E141" i="51"/>
  <c r="D125" i="51"/>
  <c r="E125" i="51"/>
  <c r="C125" i="51"/>
  <c r="F125" i="51"/>
  <c r="D100" i="51"/>
  <c r="E100" i="51"/>
  <c r="F100" i="51"/>
  <c r="C100" i="51"/>
  <c r="D63" i="51"/>
  <c r="F63" i="51"/>
  <c r="E63" i="51"/>
  <c r="C63" i="51"/>
  <c r="D43" i="51"/>
  <c r="F43" i="51"/>
  <c r="E43" i="51"/>
  <c r="C43" i="51"/>
  <c r="D14" i="51"/>
  <c r="E14" i="51"/>
  <c r="F14" i="51"/>
  <c r="C14" i="51"/>
  <c r="F146" i="51"/>
  <c r="C146" i="51"/>
  <c r="D146" i="51"/>
  <c r="E146" i="51"/>
  <c r="D113" i="51"/>
  <c r="E113" i="51"/>
  <c r="C113" i="51"/>
  <c r="F113" i="51"/>
  <c r="D101" i="51"/>
  <c r="E101" i="51"/>
  <c r="C101" i="51"/>
  <c r="F101" i="51"/>
  <c r="D84" i="51"/>
  <c r="F84" i="51"/>
  <c r="C84" i="51"/>
  <c r="E84" i="51"/>
  <c r="D66" i="51"/>
  <c r="F66" i="51"/>
  <c r="C66" i="51"/>
  <c r="E66" i="51"/>
  <c r="D54" i="51"/>
  <c r="F54" i="51"/>
  <c r="C54" i="51"/>
  <c r="E54" i="51"/>
  <c r="D38" i="51"/>
  <c r="E38" i="51"/>
  <c r="F38" i="51"/>
  <c r="C38" i="51"/>
  <c r="D22" i="51"/>
  <c r="E22" i="51"/>
  <c r="F22" i="51"/>
  <c r="C22" i="51"/>
  <c r="D114" i="51"/>
  <c r="E114" i="51"/>
  <c r="F114" i="51"/>
  <c r="C114" i="51"/>
  <c r="F90" i="51"/>
  <c r="C90" i="51"/>
  <c r="D90" i="51"/>
  <c r="E90" i="51"/>
  <c r="D72" i="51"/>
  <c r="F72" i="51"/>
  <c r="C72" i="51"/>
  <c r="E72" i="51"/>
  <c r="D60" i="51"/>
  <c r="F60" i="51"/>
  <c r="C60" i="51"/>
  <c r="E60" i="51"/>
  <c r="D7" i="51"/>
  <c r="E7" i="51"/>
  <c r="F7" i="51"/>
  <c r="C7" i="51"/>
  <c r="E2191" i="51"/>
  <c r="F2191" i="51"/>
  <c r="C2191" i="51"/>
  <c r="D2191" i="51"/>
  <c r="D2319" i="51"/>
  <c r="E2319" i="51"/>
  <c r="F2319" i="51"/>
  <c r="C2319" i="51"/>
  <c r="E3941" i="51"/>
  <c r="F3941" i="51"/>
  <c r="C3941" i="51"/>
  <c r="D3941" i="51"/>
  <c r="E3973" i="51"/>
  <c r="F3973" i="51"/>
  <c r="C3973" i="51"/>
  <c r="D3973" i="51"/>
  <c r="E4005" i="51"/>
  <c r="F4005" i="51"/>
  <c r="C4005" i="51"/>
  <c r="D4005" i="51"/>
  <c r="E4037" i="51"/>
  <c r="F4037" i="51"/>
  <c r="C4037" i="51"/>
  <c r="D4037" i="51"/>
  <c r="E4069" i="51"/>
  <c r="F4069" i="51"/>
  <c r="C4069" i="51"/>
  <c r="D4069" i="51"/>
  <c r="E4089" i="51"/>
  <c r="F4089" i="51"/>
  <c r="C4089" i="51"/>
  <c r="D4089" i="51"/>
  <c r="E4112" i="51"/>
  <c r="F4112" i="51"/>
  <c r="C4112" i="51"/>
  <c r="D4112" i="51"/>
  <c r="E4130" i="51"/>
  <c r="F4130" i="51"/>
  <c r="C4130" i="51"/>
  <c r="D4130" i="51"/>
  <c r="E4153" i="51"/>
  <c r="F4153" i="51"/>
  <c r="C4153" i="51"/>
  <c r="D4153" i="51"/>
  <c r="E4176" i="51"/>
  <c r="F4176" i="51"/>
  <c r="C4176" i="51"/>
  <c r="D4176" i="51"/>
  <c r="E4194" i="51"/>
  <c r="F4194" i="51"/>
  <c r="C4194" i="51"/>
  <c r="D4194" i="51"/>
  <c r="E4217" i="51"/>
  <c r="F4217" i="51"/>
  <c r="C4217" i="51"/>
  <c r="D4217" i="51"/>
  <c r="E4240" i="51"/>
  <c r="F4240" i="51"/>
  <c r="C4240" i="51"/>
  <c r="D4240" i="51"/>
  <c r="E4258" i="51"/>
  <c r="F4258" i="51"/>
  <c r="C4258" i="51"/>
  <c r="D4258" i="51"/>
  <c r="E4281" i="51"/>
  <c r="F4281" i="51"/>
  <c r="C4281" i="51"/>
  <c r="D4281" i="51"/>
  <c r="E4304" i="51"/>
  <c r="F4304" i="51"/>
  <c r="C4304" i="51"/>
  <c r="D4304" i="51"/>
  <c r="C4322" i="51"/>
  <c r="D4322" i="51"/>
  <c r="E4322" i="51"/>
  <c r="F4322" i="51"/>
  <c r="C4345" i="51"/>
  <c r="D4345" i="51"/>
  <c r="E4345" i="51"/>
  <c r="F4345" i="51"/>
  <c r="C4368" i="51"/>
  <c r="D4368" i="51"/>
  <c r="E4368" i="51"/>
  <c r="F4368" i="51"/>
  <c r="C4386" i="51"/>
  <c r="D4386" i="51"/>
  <c r="E4386" i="51"/>
  <c r="F4386" i="51"/>
  <c r="C4409" i="51"/>
  <c r="D4409" i="51"/>
  <c r="E4409" i="51"/>
  <c r="F4409" i="51"/>
  <c r="C4432" i="51"/>
  <c r="D4432" i="51"/>
  <c r="E4432" i="51"/>
  <c r="F4432" i="51"/>
  <c r="D4450" i="51"/>
  <c r="E4450" i="51"/>
  <c r="F4450" i="51"/>
  <c r="C4450" i="51"/>
  <c r="C4472" i="51"/>
  <c r="D4472" i="51"/>
  <c r="E4472" i="51"/>
  <c r="F4472" i="51"/>
  <c r="D4488" i="51"/>
  <c r="E4488" i="51"/>
  <c r="F4488" i="51"/>
  <c r="C4488" i="51"/>
  <c r="E2099" i="51"/>
  <c r="F2099" i="51"/>
  <c r="C2099" i="51"/>
  <c r="D2099" i="51"/>
  <c r="E2227" i="51"/>
  <c r="F2227" i="51"/>
  <c r="C2227" i="51"/>
  <c r="D2227" i="51"/>
  <c r="D2355" i="51"/>
  <c r="E2355" i="51"/>
  <c r="F2355" i="51"/>
  <c r="C2355" i="51"/>
  <c r="E3944" i="51"/>
  <c r="F3944" i="51"/>
  <c r="C3944" i="51"/>
  <c r="D3944" i="51"/>
  <c r="E3976" i="51"/>
  <c r="F3976" i="51"/>
  <c r="C3976" i="51"/>
  <c r="D3976" i="51"/>
  <c r="E4008" i="51"/>
  <c r="F4008" i="51"/>
  <c r="C4008" i="51"/>
  <c r="D4008" i="51"/>
  <c r="E4040" i="51"/>
  <c r="F4040" i="51"/>
  <c r="C4040" i="51"/>
  <c r="D4040" i="51"/>
  <c r="E4077" i="51"/>
  <c r="F4077" i="51"/>
  <c r="C4077" i="51"/>
  <c r="D4077" i="51"/>
  <c r="E4100" i="51"/>
  <c r="F4100" i="51"/>
  <c r="C4100" i="51"/>
  <c r="D4100" i="51"/>
  <c r="E4118" i="51"/>
  <c r="F4118" i="51"/>
  <c r="C4118" i="51"/>
  <c r="D4118" i="51"/>
  <c r="E4141" i="51"/>
  <c r="F4141" i="51"/>
  <c r="C4141" i="51"/>
  <c r="D4141" i="51"/>
  <c r="E4164" i="51"/>
  <c r="F4164" i="51"/>
  <c r="C4164" i="51"/>
  <c r="D4164" i="51"/>
  <c r="E4182" i="51"/>
  <c r="F4182" i="51"/>
  <c r="C4182" i="51"/>
  <c r="D4182" i="51"/>
  <c r="E4205" i="51"/>
  <c r="F4205" i="51"/>
  <c r="C4205" i="51"/>
  <c r="D4205" i="51"/>
  <c r="E4228" i="51"/>
  <c r="F4228" i="51"/>
  <c r="C4228" i="51"/>
  <c r="D4228" i="51"/>
  <c r="E4246" i="51"/>
  <c r="F4246" i="51"/>
  <c r="C4246" i="51"/>
  <c r="D4246" i="51"/>
  <c r="E4269" i="51"/>
  <c r="F4269" i="51"/>
  <c r="C4269" i="51"/>
  <c r="D4269" i="51"/>
  <c r="E4292" i="51"/>
  <c r="F4292" i="51"/>
  <c r="C4292" i="51"/>
  <c r="D4292" i="51"/>
  <c r="F4310" i="51"/>
  <c r="D4310" i="51"/>
  <c r="C4310" i="51"/>
  <c r="E4310" i="51"/>
  <c r="C4333" i="51"/>
  <c r="D4333" i="51"/>
  <c r="E4333" i="51"/>
  <c r="F4333" i="51"/>
  <c r="C4356" i="51"/>
  <c r="D4356" i="51"/>
  <c r="E4356" i="51"/>
  <c r="F4356" i="51"/>
  <c r="C4374" i="51"/>
  <c r="D4374" i="51"/>
  <c r="E4374" i="51"/>
  <c r="F4374" i="51"/>
  <c r="C4397" i="51"/>
  <c r="D4397" i="51"/>
  <c r="E4397" i="51"/>
  <c r="F4397" i="51"/>
  <c r="C4420" i="51"/>
  <c r="D4420" i="51"/>
  <c r="E4420" i="51"/>
  <c r="F4420" i="51"/>
  <c r="C4438" i="51"/>
  <c r="D4438" i="51"/>
  <c r="E4438" i="51"/>
  <c r="F4438" i="51"/>
  <c r="C4461" i="51"/>
  <c r="D4461" i="51"/>
  <c r="E4461" i="51"/>
  <c r="F4461" i="51"/>
  <c r="C4479" i="51"/>
  <c r="D4479" i="51"/>
  <c r="E4479" i="51"/>
  <c r="F4479" i="51"/>
  <c r="D4495" i="51"/>
  <c r="E4495" i="51"/>
  <c r="F4495" i="51"/>
  <c r="C4495" i="51"/>
  <c r="F2271" i="51"/>
  <c r="D2271" i="51"/>
  <c r="C2271" i="51"/>
  <c r="E2271" i="51"/>
  <c r="D2399" i="51"/>
  <c r="E2399" i="51"/>
  <c r="F2399" i="51"/>
  <c r="C2399" i="51"/>
  <c r="E3961" i="51"/>
  <c r="F3961" i="51"/>
  <c r="C3961" i="51"/>
  <c r="D3961" i="51"/>
  <c r="E3993" i="51"/>
  <c r="F3993" i="51"/>
  <c r="C3993" i="51"/>
  <c r="D3993" i="51"/>
  <c r="E4025" i="51"/>
  <c r="F4025" i="51"/>
  <c r="C4025" i="51"/>
  <c r="D4025" i="51"/>
  <c r="E4057" i="51"/>
  <c r="F4057" i="51"/>
  <c r="C4057" i="51"/>
  <c r="D4057" i="51"/>
  <c r="E4081" i="51"/>
  <c r="F4081" i="51"/>
  <c r="C4081" i="51"/>
  <c r="D4081" i="51"/>
  <c r="E4104" i="51"/>
  <c r="F4104" i="51"/>
  <c r="C4104" i="51"/>
  <c r="D4104" i="51"/>
  <c r="E4122" i="51"/>
  <c r="F4122" i="51"/>
  <c r="C4122" i="51"/>
  <c r="D4122" i="51"/>
  <c r="E4145" i="51"/>
  <c r="F4145" i="51"/>
  <c r="C4145" i="51"/>
  <c r="D4145" i="51"/>
  <c r="E4168" i="51"/>
  <c r="F4168" i="51"/>
  <c r="C4168" i="51"/>
  <c r="D4168" i="51"/>
  <c r="E4186" i="51"/>
  <c r="F4186" i="51"/>
  <c r="C4186" i="51"/>
  <c r="D4186" i="51"/>
  <c r="E4209" i="51"/>
  <c r="F4209" i="51"/>
  <c r="C4209" i="51"/>
  <c r="D4209" i="51"/>
  <c r="E4232" i="51"/>
  <c r="F4232" i="51"/>
  <c r="C4232" i="51"/>
  <c r="D4232" i="51"/>
  <c r="E4250" i="51"/>
  <c r="F4250" i="51"/>
  <c r="C4250" i="51"/>
  <c r="D4250" i="51"/>
  <c r="E4273" i="51"/>
  <c r="F4273" i="51"/>
  <c r="C4273" i="51"/>
  <c r="D4273" i="51"/>
  <c r="E4296" i="51"/>
  <c r="F4296" i="51"/>
  <c r="C4296" i="51"/>
  <c r="D4296" i="51"/>
  <c r="F4314" i="51"/>
  <c r="D4314" i="51"/>
  <c r="C4314" i="51"/>
  <c r="E4314" i="51"/>
  <c r="C4337" i="51"/>
  <c r="D4337" i="51"/>
  <c r="E4337" i="51"/>
  <c r="F4337" i="51"/>
  <c r="C4360" i="51"/>
  <c r="D4360" i="51"/>
  <c r="E4360" i="51"/>
  <c r="F4360" i="51"/>
  <c r="C4378" i="51"/>
  <c r="D4378" i="51"/>
  <c r="E4378" i="51"/>
  <c r="F4378" i="51"/>
  <c r="C4401" i="51"/>
  <c r="D4401" i="51"/>
  <c r="E4401" i="51"/>
  <c r="F4401" i="51"/>
  <c r="C4424" i="51"/>
  <c r="D4424" i="51"/>
  <c r="E4424" i="51"/>
  <c r="F4424" i="51"/>
  <c r="C4442" i="51"/>
  <c r="D4442" i="51"/>
  <c r="E4442" i="51"/>
  <c r="F4442" i="51"/>
  <c r="C4465" i="51"/>
  <c r="D4465" i="51"/>
  <c r="E4465" i="51"/>
  <c r="F4465" i="51"/>
  <c r="D4482" i="51"/>
  <c r="E4482" i="51"/>
  <c r="F4482" i="51"/>
  <c r="C4482" i="51"/>
  <c r="D4498" i="51"/>
  <c r="E4498" i="51"/>
  <c r="F4498" i="51"/>
  <c r="C4498" i="51"/>
  <c r="E2147" i="51"/>
  <c r="F2147" i="51"/>
  <c r="C2147" i="51"/>
  <c r="D2147" i="51"/>
  <c r="F2275" i="51"/>
  <c r="D2275" i="51"/>
  <c r="C2275" i="51"/>
  <c r="E2275" i="51"/>
  <c r="D2403" i="51"/>
  <c r="E2403" i="51"/>
  <c r="F2403" i="51"/>
  <c r="C2403" i="51"/>
  <c r="E3964" i="51"/>
  <c r="F3964" i="51"/>
  <c r="C3964" i="51"/>
  <c r="D3964" i="51"/>
  <c r="E3996" i="51"/>
  <c r="F3996" i="51"/>
  <c r="C3996" i="51"/>
  <c r="D3996" i="51"/>
  <c r="E4028" i="51"/>
  <c r="F4028" i="51"/>
  <c r="C4028" i="51"/>
  <c r="D4028" i="51"/>
  <c r="E4060" i="51"/>
  <c r="F4060" i="51"/>
  <c r="C4060" i="51"/>
  <c r="D4060" i="51"/>
  <c r="E4085" i="51"/>
  <c r="F4085" i="51"/>
  <c r="C4085" i="51"/>
  <c r="D4085" i="51"/>
  <c r="E4108" i="51"/>
  <c r="F4108" i="51"/>
  <c r="C4108" i="51"/>
  <c r="D4108" i="51"/>
  <c r="E4126" i="51"/>
  <c r="F4126" i="51"/>
  <c r="C4126" i="51"/>
  <c r="D4126" i="51"/>
  <c r="E4149" i="51"/>
  <c r="F4149" i="51"/>
  <c r="C4149" i="51"/>
  <c r="D4149" i="51"/>
  <c r="E4172" i="51"/>
  <c r="F4172" i="51"/>
  <c r="C4172" i="51"/>
  <c r="D4172" i="51"/>
  <c r="E4190" i="51"/>
  <c r="F4190" i="51"/>
  <c r="C4190" i="51"/>
  <c r="D4190" i="51"/>
  <c r="E4213" i="51"/>
  <c r="F4213" i="51"/>
  <c r="C4213" i="51"/>
  <c r="D4213" i="51"/>
  <c r="E4236" i="51"/>
  <c r="F4236" i="51"/>
  <c r="C4236" i="51"/>
  <c r="D4236" i="51"/>
  <c r="E4254" i="51"/>
  <c r="F4254" i="51"/>
  <c r="C4254" i="51"/>
  <c r="D4254" i="51"/>
  <c r="E4277" i="51"/>
  <c r="F4277" i="51"/>
  <c r="C4277" i="51"/>
  <c r="D4277" i="51"/>
  <c r="E4300" i="51"/>
  <c r="F4300" i="51"/>
  <c r="C4300" i="51"/>
  <c r="D4300" i="51"/>
  <c r="C4318" i="51"/>
  <c r="D4318" i="51"/>
  <c r="E4318" i="51"/>
  <c r="F4318" i="51"/>
  <c r="C4341" i="51"/>
  <c r="D4341" i="51"/>
  <c r="E4341" i="51"/>
  <c r="F4341" i="51"/>
  <c r="C4364" i="51"/>
  <c r="D4364" i="51"/>
  <c r="E4364" i="51"/>
  <c r="F4364" i="51"/>
  <c r="C4382" i="51"/>
  <c r="D4382" i="51"/>
  <c r="E4382" i="51"/>
  <c r="F4382" i="51"/>
  <c r="C4405" i="51"/>
  <c r="D4405" i="51"/>
  <c r="E4405" i="51"/>
  <c r="F4405" i="51"/>
  <c r="C4428" i="51"/>
  <c r="D4428" i="51"/>
  <c r="E4428" i="51"/>
  <c r="F4428" i="51"/>
  <c r="C4446" i="51"/>
  <c r="D4446" i="51"/>
  <c r="E4446" i="51"/>
  <c r="F4446" i="51"/>
  <c r="D4469" i="51"/>
  <c r="E4469" i="51"/>
  <c r="F4469" i="51"/>
  <c r="C4469" i="51"/>
  <c r="C4485" i="51"/>
  <c r="D4485" i="51"/>
  <c r="E4485" i="51"/>
  <c r="F4485" i="51"/>
  <c r="D4501" i="51"/>
  <c r="E4501" i="51"/>
  <c r="F4501" i="51"/>
  <c r="C4501" i="51"/>
  <c r="E4058" i="51"/>
  <c r="F4058" i="51"/>
  <c r="C4058" i="51"/>
  <c r="D4058" i="51"/>
  <c r="E4042" i="51"/>
  <c r="F4042" i="51"/>
  <c r="C4042" i="51"/>
  <c r="D4042" i="51"/>
  <c r="E4026" i="51"/>
  <c r="F4026" i="51"/>
  <c r="C4026" i="51"/>
  <c r="D4026" i="51"/>
  <c r="E4010" i="51"/>
  <c r="F4010" i="51"/>
  <c r="C4010" i="51"/>
  <c r="D4010" i="51"/>
  <c r="E3994" i="51"/>
  <c r="F3994" i="51"/>
  <c r="C3994" i="51"/>
  <c r="D3994" i="51"/>
  <c r="E3978" i="51"/>
  <c r="F3978" i="51"/>
  <c r="C3978" i="51"/>
  <c r="D3978" i="51"/>
  <c r="E3962" i="51"/>
  <c r="F3962" i="51"/>
  <c r="C3962" i="51"/>
  <c r="D3962" i="51"/>
  <c r="E3946" i="51"/>
  <c r="F3946" i="51"/>
  <c r="C3946" i="51"/>
  <c r="D3946" i="51"/>
  <c r="D2411" i="51"/>
  <c r="E2411" i="51"/>
  <c r="F2411" i="51"/>
  <c r="C2411" i="51"/>
  <c r="D2347" i="51"/>
  <c r="E2347" i="51"/>
  <c r="F2347" i="51"/>
  <c r="C2347" i="51"/>
  <c r="F2283" i="51"/>
  <c r="D2283" i="51"/>
  <c r="C2283" i="51"/>
  <c r="E2283" i="51"/>
  <c r="E2219" i="51"/>
  <c r="F2219" i="51"/>
  <c r="C2219" i="51"/>
  <c r="D2219" i="51"/>
  <c r="E2155" i="51"/>
  <c r="F2155" i="51"/>
  <c r="C2155" i="51"/>
  <c r="D2155" i="51"/>
  <c r="E2091" i="51"/>
  <c r="F2091" i="51"/>
  <c r="C2091" i="51"/>
  <c r="D2091" i="51"/>
  <c r="C4455" i="51"/>
  <c r="D4455" i="51"/>
  <c r="E4455" i="51"/>
  <c r="F4455" i="51"/>
  <c r="C4439" i="51"/>
  <c r="D4439" i="51"/>
  <c r="E4439" i="51"/>
  <c r="F4439" i="51"/>
  <c r="C4423" i="51"/>
  <c r="D4423" i="51"/>
  <c r="E4423" i="51"/>
  <c r="F4423" i="51"/>
  <c r="C4407" i="51"/>
  <c r="D4407" i="51"/>
  <c r="E4407" i="51"/>
  <c r="F4407" i="51"/>
  <c r="C4391" i="51"/>
  <c r="D4391" i="51"/>
  <c r="E4391" i="51"/>
  <c r="F4391" i="51"/>
  <c r="C4375" i="51"/>
  <c r="D4375" i="51"/>
  <c r="E4375" i="51"/>
  <c r="F4375" i="51"/>
  <c r="C4359" i="51"/>
  <c r="D4359" i="51"/>
  <c r="E4359" i="51"/>
  <c r="F4359" i="51"/>
  <c r="C4343" i="51"/>
  <c r="D4343" i="51"/>
  <c r="E4343" i="51"/>
  <c r="F4343" i="51"/>
  <c r="C4327" i="51"/>
  <c r="D4327" i="51"/>
  <c r="E4327" i="51"/>
  <c r="F4327" i="51"/>
  <c r="F4311" i="51"/>
  <c r="D4311" i="51"/>
  <c r="C4311" i="51"/>
  <c r="E4311" i="51"/>
  <c r="E4295" i="51"/>
  <c r="F4295" i="51"/>
  <c r="C4295" i="51"/>
  <c r="D4295" i="51"/>
  <c r="E4279" i="51"/>
  <c r="F4279" i="51"/>
  <c r="C4279" i="51"/>
  <c r="D4279" i="51"/>
  <c r="E4263" i="51"/>
  <c r="F4263" i="51"/>
  <c r="C4263" i="51"/>
  <c r="D4263" i="51"/>
  <c r="E4247" i="51"/>
  <c r="F4247" i="51"/>
  <c r="C4247" i="51"/>
  <c r="D4247" i="51"/>
  <c r="E4231" i="51"/>
  <c r="F4231" i="51"/>
  <c r="C4231" i="51"/>
  <c r="D4231" i="51"/>
  <c r="E4215" i="51"/>
  <c r="F4215" i="51"/>
  <c r="C4215" i="51"/>
  <c r="D4215" i="51"/>
  <c r="E4199" i="51"/>
  <c r="F4199" i="51"/>
  <c r="C4199" i="51"/>
  <c r="D4199" i="51"/>
  <c r="E4183" i="51"/>
  <c r="F4183" i="51"/>
  <c r="C4183" i="51"/>
  <c r="D4183" i="51"/>
  <c r="E4167" i="51"/>
  <c r="F4167" i="51"/>
  <c r="C4167" i="51"/>
  <c r="D4167" i="51"/>
  <c r="E4151" i="51"/>
  <c r="F4151" i="51"/>
  <c r="C4151" i="51"/>
  <c r="D4151" i="51"/>
  <c r="E4135" i="51"/>
  <c r="F4135" i="51"/>
  <c r="C4135" i="51"/>
  <c r="D4135" i="51"/>
  <c r="E4119" i="51"/>
  <c r="F4119" i="51"/>
  <c r="C4119" i="51"/>
  <c r="D4119" i="51"/>
  <c r="E4103" i="51"/>
  <c r="F4103" i="51"/>
  <c r="C4103" i="51"/>
  <c r="D4103" i="51"/>
  <c r="E4087" i="51"/>
  <c r="F4087" i="51"/>
  <c r="C4087" i="51"/>
  <c r="D4087" i="51"/>
  <c r="E4071" i="51"/>
  <c r="F4071" i="51"/>
  <c r="C4071" i="51"/>
  <c r="D4071" i="51"/>
  <c r="E4055" i="51"/>
  <c r="F4055" i="51"/>
  <c r="C4055" i="51"/>
  <c r="D4055" i="51"/>
  <c r="E4039" i="51"/>
  <c r="F4039" i="51"/>
  <c r="C4039" i="51"/>
  <c r="D4039" i="51"/>
  <c r="E4023" i="51"/>
  <c r="F4023" i="51"/>
  <c r="C4023" i="51"/>
  <c r="D4023" i="51"/>
  <c r="E4007" i="51"/>
  <c r="F4007" i="51"/>
  <c r="C4007" i="51"/>
  <c r="D4007" i="51"/>
  <c r="E3991" i="51"/>
  <c r="F3991" i="51"/>
  <c r="C3991" i="51"/>
  <c r="D3991" i="51"/>
  <c r="E3975" i="51"/>
  <c r="F3975" i="51"/>
  <c r="C3975" i="51"/>
  <c r="D3975" i="51"/>
  <c r="E3959" i="51"/>
  <c r="F3959" i="51"/>
  <c r="C3959" i="51"/>
  <c r="D3959" i="51"/>
  <c r="E3943" i="51"/>
  <c r="F3943" i="51"/>
  <c r="C3943" i="51"/>
  <c r="D3943" i="51"/>
  <c r="D2391" i="51"/>
  <c r="E2391" i="51"/>
  <c r="F2391" i="51"/>
  <c r="C2391" i="51"/>
  <c r="D2327" i="51"/>
  <c r="E2327" i="51"/>
  <c r="F2327" i="51"/>
  <c r="C2327" i="51"/>
  <c r="F2263" i="51"/>
  <c r="D2263" i="51"/>
  <c r="C2263" i="51"/>
  <c r="E2263" i="51"/>
  <c r="E2199" i="51"/>
  <c r="F2199" i="51"/>
  <c r="C2199" i="51"/>
  <c r="D2199" i="51"/>
  <c r="E2135" i="51"/>
  <c r="F2135" i="51"/>
  <c r="C2135" i="51"/>
  <c r="D2135" i="51"/>
  <c r="F3445" i="51"/>
  <c r="C3445" i="51"/>
  <c r="D3445" i="51"/>
  <c r="E3445" i="51"/>
  <c r="D2397" i="51"/>
  <c r="E2397" i="51"/>
  <c r="F2397" i="51"/>
  <c r="C2397" i="51"/>
  <c r="D2365" i="51"/>
  <c r="E2365" i="51"/>
  <c r="F2365" i="51"/>
  <c r="C2365" i="51"/>
  <c r="D2333" i="51"/>
  <c r="E2333" i="51"/>
  <c r="F2333" i="51"/>
  <c r="C2333" i="51"/>
  <c r="D2301" i="51"/>
  <c r="G420" i="55" s="1"/>
  <c r="G418" i="55" s="1"/>
  <c r="E2301" i="51"/>
  <c r="H420" i="55" s="1"/>
  <c r="F2301" i="51"/>
  <c r="J420" i="55" s="1"/>
  <c r="J418" i="55" s="1"/>
  <c r="C2301" i="51"/>
  <c r="F420" i="55" s="1"/>
  <c r="F418" i="55" s="1"/>
  <c r="F2269" i="51"/>
  <c r="D2269" i="51"/>
  <c r="C2269" i="51"/>
  <c r="E2269" i="51"/>
  <c r="E2237" i="51"/>
  <c r="F2237" i="51"/>
  <c r="C2237" i="51"/>
  <c r="D2237" i="51"/>
  <c r="E2205" i="51"/>
  <c r="F2205" i="51"/>
  <c r="C2205" i="51"/>
  <c r="D2205" i="51"/>
  <c r="E2173" i="51"/>
  <c r="F2173" i="51"/>
  <c r="C2173" i="51"/>
  <c r="D2173" i="51"/>
  <c r="E2141" i="51"/>
  <c r="F2141" i="51"/>
  <c r="C2141" i="51"/>
  <c r="D2141" i="51"/>
  <c r="E2109" i="51"/>
  <c r="F2109" i="51"/>
  <c r="C2109" i="51"/>
  <c r="D2109" i="51"/>
  <c r="F1115" i="51"/>
  <c r="C1115" i="51"/>
  <c r="D1115" i="51"/>
  <c r="E1115" i="51"/>
  <c r="E3930" i="51"/>
  <c r="F3930" i="51"/>
  <c r="C3930" i="51"/>
  <c r="D3930" i="51"/>
  <c r="E3926" i="51"/>
  <c r="F3926" i="51"/>
  <c r="C3926" i="51"/>
  <c r="D3926" i="51"/>
  <c r="E3922" i="51"/>
  <c r="F3922" i="51"/>
  <c r="C3922" i="51"/>
  <c r="D3922" i="51"/>
  <c r="E3918" i="51"/>
  <c r="F3918" i="51"/>
  <c r="C3918" i="51"/>
  <c r="D3918" i="51"/>
  <c r="E3914" i="51"/>
  <c r="F3914" i="51"/>
  <c r="C3914" i="51"/>
  <c r="D3914" i="51"/>
  <c r="E3910" i="51"/>
  <c r="F3910" i="51"/>
  <c r="C3910" i="51"/>
  <c r="D3910" i="51"/>
  <c r="E3906" i="51"/>
  <c r="F3906" i="51"/>
  <c r="C3906" i="51"/>
  <c r="D3906" i="51"/>
  <c r="E3902" i="51"/>
  <c r="F3902" i="51"/>
  <c r="C3902" i="51"/>
  <c r="D3902" i="51"/>
  <c r="E3898" i="51"/>
  <c r="F3898" i="51"/>
  <c r="C3898" i="51"/>
  <c r="D3898" i="51"/>
  <c r="E3894" i="51"/>
  <c r="F3894" i="51"/>
  <c r="C3894" i="51"/>
  <c r="D3894" i="51"/>
  <c r="E3890" i="51"/>
  <c r="F3890" i="51"/>
  <c r="C3890" i="51"/>
  <c r="D3890" i="51"/>
  <c r="E3886" i="51"/>
  <c r="F3886" i="51"/>
  <c r="C3886" i="51"/>
  <c r="D3886" i="51"/>
  <c r="E3882" i="51"/>
  <c r="F3882" i="51"/>
  <c r="C3882" i="51"/>
  <c r="D3882" i="51"/>
  <c r="E3878" i="51"/>
  <c r="F3878" i="51"/>
  <c r="C3878" i="51"/>
  <c r="D3878" i="51"/>
  <c r="E3874" i="51"/>
  <c r="F3874" i="51"/>
  <c r="C3874" i="51"/>
  <c r="D3874" i="51"/>
  <c r="E3870" i="51"/>
  <c r="F3870" i="51"/>
  <c r="C3870" i="51"/>
  <c r="D3870" i="51"/>
  <c r="E3866" i="51"/>
  <c r="F3866" i="51"/>
  <c r="C3866" i="51"/>
  <c r="D3866" i="51"/>
  <c r="E3862" i="51"/>
  <c r="F3862" i="51"/>
  <c r="C3862" i="51"/>
  <c r="D3862" i="51"/>
  <c r="E3858" i="51"/>
  <c r="F3858" i="51"/>
  <c r="C3858" i="51"/>
  <c r="D3858" i="51"/>
  <c r="E3854" i="51"/>
  <c r="F3854" i="51"/>
  <c r="C3854" i="51"/>
  <c r="D3854" i="51"/>
  <c r="E3850" i="51"/>
  <c r="F3850" i="51"/>
  <c r="C3850" i="51"/>
  <c r="D3850" i="51"/>
  <c r="E3846" i="51"/>
  <c r="F3846" i="51"/>
  <c r="C3846" i="51"/>
  <c r="D3846" i="51"/>
  <c r="E3842" i="51"/>
  <c r="F3842" i="51"/>
  <c r="C3842" i="51"/>
  <c r="D3842" i="51"/>
  <c r="E3838" i="51"/>
  <c r="F3838" i="51"/>
  <c r="C3838" i="51"/>
  <c r="D3838" i="51"/>
  <c r="E3834" i="51"/>
  <c r="F3834" i="51"/>
  <c r="C3834" i="51"/>
  <c r="D3834" i="51"/>
  <c r="E3830" i="51"/>
  <c r="F3830" i="51"/>
  <c r="C3830" i="51"/>
  <c r="D3830" i="51"/>
  <c r="E3826" i="51"/>
  <c r="F3826" i="51"/>
  <c r="C3826" i="51"/>
  <c r="D3826" i="51"/>
  <c r="E3822" i="51"/>
  <c r="F3822" i="51"/>
  <c r="C3822" i="51"/>
  <c r="D3822" i="51"/>
  <c r="E3818" i="51"/>
  <c r="F3818" i="51"/>
  <c r="C3818" i="51"/>
  <c r="D3818" i="51"/>
  <c r="E3814" i="51"/>
  <c r="F3814" i="51"/>
  <c r="C3814" i="51"/>
  <c r="D3814" i="51"/>
  <c r="E3810" i="51"/>
  <c r="F3810" i="51"/>
  <c r="C3810" i="51"/>
  <c r="D3810" i="51"/>
  <c r="E3806" i="51"/>
  <c r="F3806" i="51"/>
  <c r="C3806" i="51"/>
  <c r="D3806" i="51"/>
  <c r="E3802" i="51"/>
  <c r="F3802" i="51"/>
  <c r="C3802" i="51"/>
  <c r="D3802" i="51"/>
  <c r="E3798" i="51"/>
  <c r="F3798" i="51"/>
  <c r="C3798" i="51"/>
  <c r="D3798" i="51"/>
  <c r="E3794" i="51"/>
  <c r="F3794" i="51"/>
  <c r="C3794" i="51"/>
  <c r="D3794" i="51"/>
  <c r="E3790" i="51"/>
  <c r="F3790" i="51"/>
  <c r="C3790" i="51"/>
  <c r="D3790" i="51"/>
  <c r="E3786" i="51"/>
  <c r="F3786" i="51"/>
  <c r="C3786" i="51"/>
  <c r="D3786" i="51"/>
  <c r="E3782" i="51"/>
  <c r="F3782" i="51"/>
  <c r="C3782" i="51"/>
  <c r="D3782" i="51"/>
  <c r="E3778" i="51"/>
  <c r="F3778" i="51"/>
  <c r="C3778" i="51"/>
  <c r="D3778" i="51"/>
  <c r="E3774" i="51"/>
  <c r="F3774" i="51"/>
  <c r="C3774" i="51"/>
  <c r="D3774" i="51"/>
  <c r="E3770" i="51"/>
  <c r="F3770" i="51"/>
  <c r="C3770" i="51"/>
  <c r="D3770" i="51"/>
  <c r="E3766" i="51"/>
  <c r="F3766" i="51"/>
  <c r="C3766" i="51"/>
  <c r="D3766" i="51"/>
  <c r="E3762" i="51"/>
  <c r="F3762" i="51"/>
  <c r="C3762" i="51"/>
  <c r="D3762" i="51"/>
  <c r="E3758" i="51"/>
  <c r="F3758" i="51"/>
  <c r="C3758" i="51"/>
  <c r="D3758" i="51"/>
  <c r="E3754" i="51"/>
  <c r="F3754" i="51"/>
  <c r="C3754" i="51"/>
  <c r="D3754" i="51"/>
  <c r="E3750" i="51"/>
  <c r="F3750" i="51"/>
  <c r="C3750" i="51"/>
  <c r="D3750" i="51"/>
  <c r="E3746" i="51"/>
  <c r="F3746" i="51"/>
  <c r="C3746" i="51"/>
  <c r="D3746" i="51"/>
  <c r="E3742" i="51"/>
  <c r="F3742" i="51"/>
  <c r="C3742" i="51"/>
  <c r="D3742" i="51"/>
  <c r="E3738" i="51"/>
  <c r="F3738" i="51"/>
  <c r="C3738" i="51"/>
  <c r="D3738" i="51"/>
  <c r="E3734" i="51"/>
  <c r="F3734" i="51"/>
  <c r="C3734" i="51"/>
  <c r="D3734" i="51"/>
  <c r="E3730" i="51"/>
  <c r="F3730" i="51"/>
  <c r="C3730" i="51"/>
  <c r="D3730" i="51"/>
  <c r="E3726" i="51"/>
  <c r="F3726" i="51"/>
  <c r="C3726" i="51"/>
  <c r="D3726" i="51"/>
  <c r="E3722" i="51"/>
  <c r="F3722" i="51"/>
  <c r="C3722" i="51"/>
  <c r="D3722" i="51"/>
  <c r="E3718" i="51"/>
  <c r="F3718" i="51"/>
  <c r="C3718" i="51"/>
  <c r="D3718" i="51"/>
  <c r="E3714" i="51"/>
  <c r="F3714" i="51"/>
  <c r="C3714" i="51"/>
  <c r="D3714" i="51"/>
  <c r="E3710" i="51"/>
  <c r="F3710" i="51"/>
  <c r="C3710" i="51"/>
  <c r="D3710" i="51"/>
  <c r="E3706" i="51"/>
  <c r="F3706" i="51"/>
  <c r="C3706" i="51"/>
  <c r="D3706" i="51"/>
  <c r="E3702" i="51"/>
  <c r="F3702" i="51"/>
  <c r="C3702" i="51"/>
  <c r="D3702" i="51"/>
  <c r="E3698" i="51"/>
  <c r="F3698" i="51"/>
  <c r="C3698" i="51"/>
  <c r="D3698" i="51"/>
  <c r="E3694" i="51"/>
  <c r="F3694" i="51"/>
  <c r="C3694" i="51"/>
  <c r="D3694" i="51"/>
  <c r="E3690" i="51"/>
  <c r="F3690" i="51"/>
  <c r="C3690" i="51"/>
  <c r="D3690" i="51"/>
  <c r="E3686" i="51"/>
  <c r="F3686" i="51"/>
  <c r="C3686" i="51"/>
  <c r="D3686" i="51"/>
  <c r="E3682" i="51"/>
  <c r="F3682" i="51"/>
  <c r="C3682" i="51"/>
  <c r="D3682" i="51"/>
  <c r="E3678" i="51"/>
  <c r="F3678" i="51"/>
  <c r="C3678" i="51"/>
  <c r="D3678" i="51"/>
  <c r="E3674" i="51"/>
  <c r="F3674" i="51"/>
  <c r="C3674" i="51"/>
  <c r="D3674" i="51"/>
  <c r="E3670" i="51"/>
  <c r="F3670" i="51"/>
  <c r="C3670" i="51"/>
  <c r="D3670" i="51"/>
  <c r="E3666" i="51"/>
  <c r="F3666" i="51"/>
  <c r="C3666" i="51"/>
  <c r="D3666" i="51"/>
  <c r="E3662" i="51"/>
  <c r="F3662" i="51"/>
  <c r="C3662" i="51"/>
  <c r="D3662" i="51"/>
  <c r="E3658" i="51"/>
  <c r="F3658" i="51"/>
  <c r="C3658" i="51"/>
  <c r="D3658" i="51"/>
  <c r="E3654" i="51"/>
  <c r="F3654" i="51"/>
  <c r="C3654" i="51"/>
  <c r="D3654" i="51"/>
  <c r="E3650" i="51"/>
  <c r="F3650" i="51"/>
  <c r="C3650" i="51"/>
  <c r="D3650" i="51"/>
  <c r="E3646" i="51"/>
  <c r="F3646" i="51"/>
  <c r="C3646" i="51"/>
  <c r="D3646" i="51"/>
  <c r="E3642" i="51"/>
  <c r="F3642" i="51"/>
  <c r="C3642" i="51"/>
  <c r="D3642" i="51"/>
  <c r="E3638" i="51"/>
  <c r="F3638" i="51"/>
  <c r="C3638" i="51"/>
  <c r="D3638" i="51"/>
  <c r="E3634" i="51"/>
  <c r="F3634" i="51"/>
  <c r="C3634" i="51"/>
  <c r="D3634" i="51"/>
  <c r="F3630" i="51"/>
  <c r="C3630" i="51"/>
  <c r="D3630" i="51"/>
  <c r="E3630" i="51"/>
  <c r="F3626" i="51"/>
  <c r="C3626" i="51"/>
  <c r="D3626" i="51"/>
  <c r="E3626" i="51"/>
  <c r="F3622" i="51"/>
  <c r="C3622" i="51"/>
  <c r="D3622" i="51"/>
  <c r="E3622" i="51"/>
  <c r="F3618" i="51"/>
  <c r="C3618" i="51"/>
  <c r="D3618" i="51"/>
  <c r="E3618" i="51"/>
  <c r="F3614" i="51"/>
  <c r="C3614" i="51"/>
  <c r="D3614" i="51"/>
  <c r="E3614" i="51"/>
  <c r="F3610" i="51"/>
  <c r="C3610" i="51"/>
  <c r="D3610" i="51"/>
  <c r="E3610" i="51"/>
  <c r="F3606" i="51"/>
  <c r="C3606" i="51"/>
  <c r="D3606" i="51"/>
  <c r="E3606" i="51"/>
  <c r="F3602" i="51"/>
  <c r="C3602" i="51"/>
  <c r="D3602" i="51"/>
  <c r="E3602" i="51"/>
  <c r="F3598" i="51"/>
  <c r="C3598" i="51"/>
  <c r="D3598" i="51"/>
  <c r="E3598" i="51"/>
  <c r="F3594" i="51"/>
  <c r="C3594" i="51"/>
  <c r="D3594" i="51"/>
  <c r="E3594" i="51"/>
  <c r="F3590" i="51"/>
  <c r="C3590" i="51"/>
  <c r="D3590" i="51"/>
  <c r="E3590" i="51"/>
  <c r="F3586" i="51"/>
  <c r="C3586" i="51"/>
  <c r="D3586" i="51"/>
  <c r="E3586" i="51"/>
  <c r="F3582" i="51"/>
  <c r="C3582" i="51"/>
  <c r="D3582" i="51"/>
  <c r="E3582" i="51"/>
  <c r="F3578" i="51"/>
  <c r="C3578" i="51"/>
  <c r="D3578" i="51"/>
  <c r="E3578" i="51"/>
  <c r="F3574" i="51"/>
  <c r="C3574" i="51"/>
  <c r="D3574" i="51"/>
  <c r="E3574" i="51"/>
  <c r="F3570" i="51"/>
  <c r="C3570" i="51"/>
  <c r="D3570" i="51"/>
  <c r="E3570" i="51"/>
  <c r="F3566" i="51"/>
  <c r="C3566" i="51"/>
  <c r="D3566" i="51"/>
  <c r="E3566" i="51"/>
  <c r="F3562" i="51"/>
  <c r="C3562" i="51"/>
  <c r="D3562" i="51"/>
  <c r="E3562" i="51"/>
  <c r="F3558" i="51"/>
  <c r="C3558" i="51"/>
  <c r="D3558" i="51"/>
  <c r="E3558" i="51"/>
  <c r="F3554" i="51"/>
  <c r="C3554" i="51"/>
  <c r="D3554" i="51"/>
  <c r="E3554" i="51"/>
  <c r="F3550" i="51"/>
  <c r="C3550" i="51"/>
  <c r="D3550" i="51"/>
  <c r="E3550" i="51"/>
  <c r="F3546" i="51"/>
  <c r="C3546" i="51"/>
  <c r="D3546" i="51"/>
  <c r="E3546" i="51"/>
  <c r="F3542" i="51"/>
  <c r="C3542" i="51"/>
  <c r="D3542" i="51"/>
  <c r="E3542" i="51"/>
  <c r="F3538" i="51"/>
  <c r="C3538" i="51"/>
  <c r="D3538" i="51"/>
  <c r="E3538" i="51"/>
  <c r="F3534" i="51"/>
  <c r="C3534" i="51"/>
  <c r="D3534" i="51"/>
  <c r="E3534" i="51"/>
  <c r="F3530" i="51"/>
  <c r="C3530" i="51"/>
  <c r="D3530" i="51"/>
  <c r="E3530" i="51"/>
  <c r="F3526" i="51"/>
  <c r="C3526" i="51"/>
  <c r="D3526" i="51"/>
  <c r="E3526" i="51"/>
  <c r="F3522" i="51"/>
  <c r="C3522" i="51"/>
  <c r="D3522" i="51"/>
  <c r="E3522" i="51"/>
  <c r="F3518" i="51"/>
  <c r="C3518" i="51"/>
  <c r="D3518" i="51"/>
  <c r="E3518" i="51"/>
  <c r="F3514" i="51"/>
  <c r="C3514" i="51"/>
  <c r="D3514" i="51"/>
  <c r="E3514" i="51"/>
  <c r="F3510" i="51"/>
  <c r="C3510" i="51"/>
  <c r="D3510" i="51"/>
  <c r="E3510" i="51"/>
  <c r="F3506" i="51"/>
  <c r="C3506" i="51"/>
  <c r="D3506" i="51"/>
  <c r="E3506" i="51"/>
  <c r="F3502" i="51"/>
  <c r="C3502" i="51"/>
  <c r="D3502" i="51"/>
  <c r="E3502" i="51"/>
  <c r="F3498" i="51"/>
  <c r="C3498" i="51"/>
  <c r="D3498" i="51"/>
  <c r="E3498" i="51"/>
  <c r="F3494" i="51"/>
  <c r="C3494" i="51"/>
  <c r="D3494" i="51"/>
  <c r="E3494" i="51"/>
  <c r="F3490" i="51"/>
  <c r="C3490" i="51"/>
  <c r="D3490" i="51"/>
  <c r="E3490" i="51"/>
  <c r="F3486" i="51"/>
  <c r="C3486" i="51"/>
  <c r="D3486" i="51"/>
  <c r="E3486" i="51"/>
  <c r="F3482" i="51"/>
  <c r="C3482" i="51"/>
  <c r="D3482" i="51"/>
  <c r="E3482" i="51"/>
  <c r="F3478" i="51"/>
  <c r="C3478" i="51"/>
  <c r="D3478" i="51"/>
  <c r="E3478" i="51"/>
  <c r="F3474" i="51"/>
  <c r="C3474" i="51"/>
  <c r="D3474" i="51"/>
  <c r="E3474" i="51"/>
  <c r="F3470" i="51"/>
  <c r="C3470" i="51"/>
  <c r="D3470" i="51"/>
  <c r="E3470" i="51"/>
  <c r="F3466" i="51"/>
  <c r="C3466" i="51"/>
  <c r="D3466" i="51"/>
  <c r="E3466" i="51"/>
  <c r="F3462" i="51"/>
  <c r="C3462" i="51"/>
  <c r="D3462" i="51"/>
  <c r="E3462" i="51"/>
  <c r="F3458" i="51"/>
  <c r="C3458" i="51"/>
  <c r="D3458" i="51"/>
  <c r="E3458" i="51"/>
  <c r="F3454" i="51"/>
  <c r="C3454" i="51"/>
  <c r="D3454" i="51"/>
  <c r="E3454" i="51"/>
  <c r="F3450" i="51"/>
  <c r="C3450" i="51"/>
  <c r="D3450" i="51"/>
  <c r="E3450" i="51"/>
  <c r="F3446" i="51"/>
  <c r="C3446" i="51"/>
  <c r="D3446" i="51"/>
  <c r="E3446" i="51"/>
  <c r="D2393" i="51"/>
  <c r="E2393" i="51"/>
  <c r="F2393" i="51"/>
  <c r="C2393" i="51"/>
  <c r="D2361" i="51"/>
  <c r="E2361" i="51"/>
  <c r="F2361" i="51"/>
  <c r="C2361" i="51"/>
  <c r="D2329" i="51"/>
  <c r="E2329" i="51"/>
  <c r="F2329" i="51"/>
  <c r="C2329" i="51"/>
  <c r="D2297" i="51"/>
  <c r="E2297" i="51"/>
  <c r="F2297" i="51"/>
  <c r="C2297" i="51"/>
  <c r="F2265" i="51"/>
  <c r="D2265" i="51"/>
  <c r="C2265" i="51"/>
  <c r="E2265" i="51"/>
  <c r="E2233" i="51"/>
  <c r="F2233" i="51"/>
  <c r="C2233" i="51"/>
  <c r="D2233" i="51"/>
  <c r="E2201" i="51"/>
  <c r="F2201" i="51"/>
  <c r="C2201" i="51"/>
  <c r="D2201" i="51"/>
  <c r="E2169" i="51"/>
  <c r="F2169" i="51"/>
  <c r="C2169" i="51"/>
  <c r="D2169" i="51"/>
  <c r="E2137" i="51"/>
  <c r="F2137" i="51"/>
  <c r="C2137" i="51"/>
  <c r="D2137" i="51"/>
  <c r="E2105" i="51"/>
  <c r="F2105" i="51"/>
  <c r="C2105" i="51"/>
  <c r="D2105" i="51"/>
  <c r="F1002" i="51"/>
  <c r="C1002" i="51"/>
  <c r="D1002" i="51"/>
  <c r="E1002" i="51"/>
  <c r="F3437" i="51"/>
  <c r="C3437" i="51"/>
  <c r="D3437" i="51"/>
  <c r="E3437" i="51"/>
  <c r="F3429" i="51"/>
  <c r="C3429" i="51"/>
  <c r="D3429" i="51"/>
  <c r="E3429" i="51"/>
  <c r="F3421" i="51"/>
  <c r="C3421" i="51"/>
  <c r="D3421" i="51"/>
  <c r="E3421" i="51"/>
  <c r="F3413" i="51"/>
  <c r="C3413" i="51"/>
  <c r="D3413" i="51"/>
  <c r="E3413" i="51"/>
  <c r="F3405" i="51"/>
  <c r="C3405" i="51"/>
  <c r="D3405" i="51"/>
  <c r="E3405" i="51"/>
  <c r="F3397" i="51"/>
  <c r="C3397" i="51"/>
  <c r="D3397" i="51"/>
  <c r="E3397" i="51"/>
  <c r="F3389" i="51"/>
  <c r="C3389" i="51"/>
  <c r="D3389" i="51"/>
  <c r="E3389" i="51"/>
  <c r="F3381" i="51"/>
  <c r="C3381" i="51"/>
  <c r="D3381" i="51"/>
  <c r="E3381" i="51"/>
  <c r="F3373" i="51"/>
  <c r="C3373" i="51"/>
  <c r="D3373" i="51"/>
  <c r="E3373" i="51"/>
  <c r="F3365" i="51"/>
  <c r="C3365" i="51"/>
  <c r="D3365" i="51"/>
  <c r="E3365" i="51"/>
  <c r="F3357" i="51"/>
  <c r="C3357" i="51"/>
  <c r="D3357" i="51"/>
  <c r="E3357" i="51"/>
  <c r="F3349" i="51"/>
  <c r="C3349" i="51"/>
  <c r="D3349" i="51"/>
  <c r="E3349" i="51"/>
  <c r="F3341" i="51"/>
  <c r="C3341" i="51"/>
  <c r="D3341" i="51"/>
  <c r="E3341" i="51"/>
  <c r="F3333" i="51"/>
  <c r="C3333" i="51"/>
  <c r="D3333" i="51"/>
  <c r="E3333" i="51"/>
  <c r="F3325" i="51"/>
  <c r="C3325" i="51"/>
  <c r="D3325" i="51"/>
  <c r="E3325" i="51"/>
  <c r="F3317" i="51"/>
  <c r="C3317" i="51"/>
  <c r="D3317" i="51"/>
  <c r="E3317" i="51"/>
  <c r="F3309" i="51"/>
  <c r="C3309" i="51"/>
  <c r="D3309" i="51"/>
  <c r="E3309" i="51"/>
  <c r="F3301" i="51"/>
  <c r="C3301" i="51"/>
  <c r="D3301" i="51"/>
  <c r="E3301" i="51"/>
  <c r="F3293" i="51"/>
  <c r="C3293" i="51"/>
  <c r="D3293" i="51"/>
  <c r="E3293" i="51"/>
  <c r="F3285" i="51"/>
  <c r="C3285" i="51"/>
  <c r="D3285" i="51"/>
  <c r="E3285" i="51"/>
  <c r="F3277" i="51"/>
  <c r="C3277" i="51"/>
  <c r="D3277" i="51"/>
  <c r="E3277" i="51"/>
  <c r="F3269" i="51"/>
  <c r="C3269" i="51"/>
  <c r="D3269" i="51"/>
  <c r="E3269" i="51"/>
  <c r="F3261" i="51"/>
  <c r="C3261" i="51"/>
  <c r="D3261" i="51"/>
  <c r="E3261" i="51"/>
  <c r="F3253" i="51"/>
  <c r="C3253" i="51"/>
  <c r="D3253" i="51"/>
  <c r="E3253" i="51"/>
  <c r="F3245" i="51"/>
  <c r="C3245" i="51"/>
  <c r="D3245" i="51"/>
  <c r="E3245" i="51"/>
  <c r="F3237" i="51"/>
  <c r="C3237" i="51"/>
  <c r="D3237" i="51"/>
  <c r="E3237" i="51"/>
  <c r="F3229" i="51"/>
  <c r="C3229" i="51"/>
  <c r="D3229" i="51"/>
  <c r="E3229" i="51"/>
  <c r="F3221" i="51"/>
  <c r="C3221" i="51"/>
  <c r="D3221" i="51"/>
  <c r="E3221" i="51"/>
  <c r="F3213" i="51"/>
  <c r="C3213" i="51"/>
  <c r="D3213" i="51"/>
  <c r="E3213" i="51"/>
  <c r="F3205" i="51"/>
  <c r="C3205" i="51"/>
  <c r="D3205" i="51"/>
  <c r="E3205" i="51"/>
  <c r="F3197" i="51"/>
  <c r="C3197" i="51"/>
  <c r="D3197" i="51"/>
  <c r="E3197" i="51"/>
  <c r="F3189" i="51"/>
  <c r="C3189" i="51"/>
  <c r="D3189" i="51"/>
  <c r="E3189" i="51"/>
  <c r="F3181" i="51"/>
  <c r="C3181" i="51"/>
  <c r="D3181" i="51"/>
  <c r="E3181" i="51"/>
  <c r="F3173" i="51"/>
  <c r="C3173" i="51"/>
  <c r="D3173" i="51"/>
  <c r="E3173" i="51"/>
  <c r="F3165" i="51"/>
  <c r="C3165" i="51"/>
  <c r="D3165" i="51"/>
  <c r="E3165" i="51"/>
  <c r="F3157" i="51"/>
  <c r="C3157" i="51"/>
  <c r="D3157" i="51"/>
  <c r="E3157" i="51"/>
  <c r="F3149" i="51"/>
  <c r="C3149" i="51"/>
  <c r="D3149" i="51"/>
  <c r="E3149" i="51"/>
  <c r="F3141" i="51"/>
  <c r="C3141" i="51"/>
  <c r="D3141" i="51"/>
  <c r="E3141" i="51"/>
  <c r="F3133" i="51"/>
  <c r="C3133" i="51"/>
  <c r="D3133" i="51"/>
  <c r="E3133" i="51"/>
  <c r="F3125" i="51"/>
  <c r="C3125" i="51"/>
  <c r="D3125" i="51"/>
  <c r="E3125" i="51"/>
  <c r="F3117" i="51"/>
  <c r="C3117" i="51"/>
  <c r="D3117" i="51"/>
  <c r="E3117" i="51"/>
  <c r="F3109" i="51"/>
  <c r="C3109" i="51"/>
  <c r="D3109" i="51"/>
  <c r="E3109" i="51"/>
  <c r="F3101" i="51"/>
  <c r="C3101" i="51"/>
  <c r="D3101" i="51"/>
  <c r="E3101" i="51"/>
  <c r="F3093" i="51"/>
  <c r="C3093" i="51"/>
  <c r="D3093" i="51"/>
  <c r="E3093" i="51"/>
  <c r="F3085" i="51"/>
  <c r="C3085" i="51"/>
  <c r="D3085" i="51"/>
  <c r="E3085" i="51"/>
  <c r="F3077" i="51"/>
  <c r="C3077" i="51"/>
  <c r="D3077" i="51"/>
  <c r="E3077" i="51"/>
  <c r="F3069" i="51"/>
  <c r="C3069" i="51"/>
  <c r="D3069" i="51"/>
  <c r="E3069" i="51"/>
  <c r="F3061" i="51"/>
  <c r="C3061" i="51"/>
  <c r="D3061" i="51"/>
  <c r="E3061" i="51"/>
  <c r="F3053" i="51"/>
  <c r="C3053" i="51"/>
  <c r="D3053" i="51"/>
  <c r="E3053" i="51"/>
  <c r="F3045" i="51"/>
  <c r="C3045" i="51"/>
  <c r="D3045" i="51"/>
  <c r="E3045" i="51"/>
  <c r="F3037" i="51"/>
  <c r="C3037" i="51"/>
  <c r="D3037" i="51"/>
  <c r="E3037" i="51"/>
  <c r="F3029" i="51"/>
  <c r="C3029" i="51"/>
  <c r="D3029" i="51"/>
  <c r="E3029" i="51"/>
  <c r="F3021" i="51"/>
  <c r="C3021" i="51"/>
  <c r="D3021" i="51"/>
  <c r="E3021" i="51"/>
  <c r="F3013" i="51"/>
  <c r="C3013" i="51"/>
  <c r="D3013" i="51"/>
  <c r="E3013" i="51"/>
  <c r="F3005" i="51"/>
  <c r="C3005" i="51"/>
  <c r="D3005" i="51"/>
  <c r="E3005" i="51"/>
  <c r="F2997" i="51"/>
  <c r="C2997" i="51"/>
  <c r="D2997" i="51"/>
  <c r="E2997" i="51"/>
  <c r="F2989" i="51"/>
  <c r="C2989" i="51"/>
  <c r="D2989" i="51"/>
  <c r="E2989" i="51"/>
  <c r="F2981" i="51"/>
  <c r="C2981" i="51"/>
  <c r="D2981" i="51"/>
  <c r="E2981" i="51"/>
  <c r="F2973" i="51"/>
  <c r="C2973" i="51"/>
  <c r="D2973" i="51"/>
  <c r="E2973" i="51"/>
  <c r="F2965" i="51"/>
  <c r="C2965" i="51"/>
  <c r="D2965" i="51"/>
  <c r="E2965" i="51"/>
  <c r="E2957" i="51"/>
  <c r="C2957" i="51"/>
  <c r="D2957" i="51"/>
  <c r="F2957" i="51"/>
  <c r="E2949" i="51"/>
  <c r="C2949" i="51"/>
  <c r="D2949" i="51"/>
  <c r="F2949" i="51"/>
  <c r="D2941" i="51"/>
  <c r="E2941" i="51"/>
  <c r="F2941" i="51"/>
  <c r="C2941" i="51"/>
  <c r="D2933" i="51"/>
  <c r="E2933" i="51"/>
  <c r="F2933" i="51"/>
  <c r="C2933" i="51"/>
  <c r="D2925" i="51"/>
  <c r="E2925" i="51"/>
  <c r="F2925" i="51"/>
  <c r="C2925" i="51"/>
  <c r="D2917" i="51"/>
  <c r="E2917" i="51"/>
  <c r="F2917" i="51"/>
  <c r="C2917" i="51"/>
  <c r="D2909" i="51"/>
  <c r="E2909" i="51"/>
  <c r="F2909" i="51"/>
  <c r="C2909" i="51"/>
  <c r="D2901" i="51"/>
  <c r="E2901" i="51"/>
  <c r="F2901" i="51"/>
  <c r="C2901" i="51"/>
  <c r="D2893" i="51"/>
  <c r="E2893" i="51"/>
  <c r="F2893" i="51"/>
  <c r="C2893" i="51"/>
  <c r="D2885" i="51"/>
  <c r="E2885" i="51"/>
  <c r="F2885" i="51"/>
  <c r="C2885" i="51"/>
  <c r="D2877" i="51"/>
  <c r="E2877" i="51"/>
  <c r="F2877" i="51"/>
  <c r="C2877" i="51"/>
  <c r="D2869" i="51"/>
  <c r="E2869" i="51"/>
  <c r="F2869" i="51"/>
  <c r="C2869" i="51"/>
  <c r="D2861" i="51"/>
  <c r="E2861" i="51"/>
  <c r="F2861" i="51"/>
  <c r="C2861" i="51"/>
  <c r="D2853" i="51"/>
  <c r="E2853" i="51"/>
  <c r="F2853" i="51"/>
  <c r="C2853" i="51"/>
  <c r="D2845" i="51"/>
  <c r="E2845" i="51"/>
  <c r="F2845" i="51"/>
  <c r="C2845" i="51"/>
  <c r="D2837" i="51"/>
  <c r="E2837" i="51"/>
  <c r="F2837" i="51"/>
  <c r="C2837" i="51"/>
  <c r="D2829" i="51"/>
  <c r="E2829" i="51"/>
  <c r="F2829" i="51"/>
  <c r="C2829" i="51"/>
  <c r="D2821" i="51"/>
  <c r="E2821" i="51"/>
  <c r="F2821" i="51"/>
  <c r="C2821" i="51"/>
  <c r="D2813" i="51"/>
  <c r="E2813" i="51"/>
  <c r="F2813" i="51"/>
  <c r="C2813" i="51"/>
  <c r="D2805" i="51"/>
  <c r="E2805" i="51"/>
  <c r="F2805" i="51"/>
  <c r="C2805" i="51"/>
  <c r="D2797" i="51"/>
  <c r="E2797" i="51"/>
  <c r="F2797" i="51"/>
  <c r="C2797" i="51"/>
  <c r="D2789" i="51"/>
  <c r="E2789" i="51"/>
  <c r="F2789" i="51"/>
  <c r="C2789" i="51"/>
  <c r="D2781" i="51"/>
  <c r="E2781" i="51"/>
  <c r="F2781" i="51"/>
  <c r="C2781" i="51"/>
  <c r="D2773" i="51"/>
  <c r="E2773" i="51"/>
  <c r="F2773" i="51"/>
  <c r="C2773" i="51"/>
  <c r="D2765" i="51"/>
  <c r="E2765" i="51"/>
  <c r="F2765" i="51"/>
  <c r="C2765" i="51"/>
  <c r="D2757" i="51"/>
  <c r="E2757" i="51"/>
  <c r="F2757" i="51"/>
  <c r="C2757" i="51"/>
  <c r="D2749" i="51"/>
  <c r="E2749" i="51"/>
  <c r="F2749" i="51"/>
  <c r="C2749" i="51"/>
  <c r="D2741" i="51"/>
  <c r="E2741" i="51"/>
  <c r="F2741" i="51"/>
  <c r="C2741" i="51"/>
  <c r="D2733" i="51"/>
  <c r="E2733" i="51"/>
  <c r="F2733" i="51"/>
  <c r="C2733" i="51"/>
  <c r="D2725" i="51"/>
  <c r="E2725" i="51"/>
  <c r="F2725" i="51"/>
  <c r="C2725" i="51"/>
  <c r="D2717" i="51"/>
  <c r="E2717" i="51"/>
  <c r="F2717" i="51"/>
  <c r="C2717" i="51"/>
  <c r="D2709" i="51"/>
  <c r="E2709" i="51"/>
  <c r="F2709" i="51"/>
  <c r="C2709" i="51"/>
  <c r="D2701" i="51"/>
  <c r="E2701" i="51"/>
  <c r="F2701" i="51"/>
  <c r="C2701" i="51"/>
  <c r="D2693" i="51"/>
  <c r="E2693" i="51"/>
  <c r="F2693" i="51"/>
  <c r="C2693" i="51"/>
  <c r="D2685" i="51"/>
  <c r="E2685" i="51"/>
  <c r="F2685" i="51"/>
  <c r="C2685" i="51"/>
  <c r="D2677" i="51"/>
  <c r="E2677" i="51"/>
  <c r="F2677" i="51"/>
  <c r="C2677" i="51"/>
  <c r="D2669" i="51"/>
  <c r="E2669" i="51"/>
  <c r="F2669" i="51"/>
  <c r="C2669" i="51"/>
  <c r="D2661" i="51"/>
  <c r="E2661" i="51"/>
  <c r="F2661" i="51"/>
  <c r="C2661" i="51"/>
  <c r="D2653" i="51"/>
  <c r="E2653" i="51"/>
  <c r="F2653" i="51"/>
  <c r="C2653" i="51"/>
  <c r="D2645" i="51"/>
  <c r="E2645" i="51"/>
  <c r="F2645" i="51"/>
  <c r="C2645" i="51"/>
  <c r="D2637" i="51"/>
  <c r="E2637" i="51"/>
  <c r="F2637" i="51"/>
  <c r="C2637" i="51"/>
  <c r="D2629" i="51"/>
  <c r="E2629" i="51"/>
  <c r="F2629" i="51"/>
  <c r="C2629" i="51"/>
  <c r="D2621" i="51"/>
  <c r="E2621" i="51"/>
  <c r="F2621" i="51"/>
  <c r="C2621" i="51"/>
  <c r="D2613" i="51"/>
  <c r="E2613" i="51"/>
  <c r="F2613" i="51"/>
  <c r="C2613" i="51"/>
  <c r="D2605" i="51"/>
  <c r="E2605" i="51"/>
  <c r="F2605" i="51"/>
  <c r="C2605" i="51"/>
  <c r="D2597" i="51"/>
  <c r="E2597" i="51"/>
  <c r="F2597" i="51"/>
  <c r="C2597" i="51"/>
  <c r="D2589" i="51"/>
  <c r="E2589" i="51"/>
  <c r="F2589" i="51"/>
  <c r="C2589" i="51"/>
  <c r="D2581" i="51"/>
  <c r="E2581" i="51"/>
  <c r="F2581" i="51"/>
  <c r="C2581" i="51"/>
  <c r="D2573" i="51"/>
  <c r="E2573" i="51"/>
  <c r="F2573" i="51"/>
  <c r="C2573" i="51"/>
  <c r="D2565" i="51"/>
  <c r="E2565" i="51"/>
  <c r="F2565" i="51"/>
  <c r="C2565" i="51"/>
  <c r="D2557" i="51"/>
  <c r="E2557" i="51"/>
  <c r="F2557" i="51"/>
  <c r="C2557" i="51"/>
  <c r="D2549" i="51"/>
  <c r="E2549" i="51"/>
  <c r="F2549" i="51"/>
  <c r="C2549" i="51"/>
  <c r="D2541" i="51"/>
  <c r="E2541" i="51"/>
  <c r="F2541" i="51"/>
  <c r="C2541" i="51"/>
  <c r="D2533" i="51"/>
  <c r="E2533" i="51"/>
  <c r="F2533" i="51"/>
  <c r="C2533" i="51"/>
  <c r="D2525" i="51"/>
  <c r="E2525" i="51"/>
  <c r="F2525" i="51"/>
  <c r="C2525" i="51"/>
  <c r="D2517" i="51"/>
  <c r="E2517" i="51"/>
  <c r="F2517" i="51"/>
  <c r="C2517" i="51"/>
  <c r="D2509" i="51"/>
  <c r="E2509" i="51"/>
  <c r="F2509" i="51"/>
  <c r="C2509" i="51"/>
  <c r="D2501" i="51"/>
  <c r="E2501" i="51"/>
  <c r="F2501" i="51"/>
  <c r="C2501" i="51"/>
  <c r="D2493" i="51"/>
  <c r="E2493" i="51"/>
  <c r="F2493" i="51"/>
  <c r="C2493" i="51"/>
  <c r="D2485" i="51"/>
  <c r="E2485" i="51"/>
  <c r="F2485" i="51"/>
  <c r="C2485" i="51"/>
  <c r="D2477" i="51"/>
  <c r="E2477" i="51"/>
  <c r="F2477" i="51"/>
  <c r="C2477" i="51"/>
  <c r="D2469" i="51"/>
  <c r="E2469" i="51"/>
  <c r="F2469" i="51"/>
  <c r="C2469" i="51"/>
  <c r="D2461" i="51"/>
  <c r="E2461" i="51"/>
  <c r="F2461" i="51"/>
  <c r="C2461" i="51"/>
  <c r="D2453" i="51"/>
  <c r="E2453" i="51"/>
  <c r="F2453" i="51"/>
  <c r="C2453" i="51"/>
  <c r="D2445" i="51"/>
  <c r="E2445" i="51"/>
  <c r="F2445" i="51"/>
  <c r="C2445" i="51"/>
  <c r="D2437" i="51"/>
  <c r="E2437" i="51"/>
  <c r="F2437" i="51"/>
  <c r="C2437" i="51"/>
  <c r="D2429" i="51"/>
  <c r="E2429" i="51"/>
  <c r="F2429" i="51"/>
  <c r="C2429" i="51"/>
  <c r="F1103" i="51"/>
  <c r="C1103" i="51"/>
  <c r="D1103" i="51"/>
  <c r="E1103" i="51"/>
  <c r="F3438" i="51"/>
  <c r="C3438" i="51"/>
  <c r="D3438" i="51"/>
  <c r="E3438" i="51"/>
  <c r="F3430" i="51"/>
  <c r="C3430" i="51"/>
  <c r="D3430" i="51"/>
  <c r="E3430" i="51"/>
  <c r="F3422" i="51"/>
  <c r="C3422" i="51"/>
  <c r="D3422" i="51"/>
  <c r="E3422" i="51"/>
  <c r="F3414" i="51"/>
  <c r="C3414" i="51"/>
  <c r="D3414" i="51"/>
  <c r="E3414" i="51"/>
  <c r="F3406" i="51"/>
  <c r="C3406" i="51"/>
  <c r="D3406" i="51"/>
  <c r="E3406" i="51"/>
  <c r="F3398" i="51"/>
  <c r="C3398" i="51"/>
  <c r="D3398" i="51"/>
  <c r="E3398" i="51"/>
  <c r="F3390" i="51"/>
  <c r="C3390" i="51"/>
  <c r="D3390" i="51"/>
  <c r="E3390" i="51"/>
  <c r="F3382" i="51"/>
  <c r="C3382" i="51"/>
  <c r="D3382" i="51"/>
  <c r="E3382" i="51"/>
  <c r="F3374" i="51"/>
  <c r="C3374" i="51"/>
  <c r="D3374" i="51"/>
  <c r="E3374" i="51"/>
  <c r="F3366" i="51"/>
  <c r="C3366" i="51"/>
  <c r="D3366" i="51"/>
  <c r="E3366" i="51"/>
  <c r="F3358" i="51"/>
  <c r="C3358" i="51"/>
  <c r="D3358" i="51"/>
  <c r="E3358" i="51"/>
  <c r="F3350" i="51"/>
  <c r="C3350" i="51"/>
  <c r="D3350" i="51"/>
  <c r="E3350" i="51"/>
  <c r="F3342" i="51"/>
  <c r="C3342" i="51"/>
  <c r="D3342" i="51"/>
  <c r="E3342" i="51"/>
  <c r="F3334" i="51"/>
  <c r="C3334" i="51"/>
  <c r="D3334" i="51"/>
  <c r="E3334" i="51"/>
  <c r="F3326" i="51"/>
  <c r="C3326" i="51"/>
  <c r="D3326" i="51"/>
  <c r="E3326" i="51"/>
  <c r="F3318" i="51"/>
  <c r="C3318" i="51"/>
  <c r="D3318" i="51"/>
  <c r="E3318" i="51"/>
  <c r="F3310" i="51"/>
  <c r="C3310" i="51"/>
  <c r="D3310" i="51"/>
  <c r="E3310" i="51"/>
  <c r="F3302" i="51"/>
  <c r="C3302" i="51"/>
  <c r="D3302" i="51"/>
  <c r="E3302" i="51"/>
  <c r="F3294" i="51"/>
  <c r="C3294" i="51"/>
  <c r="D3294" i="51"/>
  <c r="E3294" i="51"/>
  <c r="F3286" i="51"/>
  <c r="C3286" i="51"/>
  <c r="D3286" i="51"/>
  <c r="E3286" i="51"/>
  <c r="F3278" i="51"/>
  <c r="C3278" i="51"/>
  <c r="D3278" i="51"/>
  <c r="E3278" i="51"/>
  <c r="F3270" i="51"/>
  <c r="C3270" i="51"/>
  <c r="D3270" i="51"/>
  <c r="E3270" i="51"/>
  <c r="F3262" i="51"/>
  <c r="C3262" i="51"/>
  <c r="D3262" i="51"/>
  <c r="E3262" i="51"/>
  <c r="F3254" i="51"/>
  <c r="C3254" i="51"/>
  <c r="D3254" i="51"/>
  <c r="E3254" i="51"/>
  <c r="F3246" i="51"/>
  <c r="C3246" i="51"/>
  <c r="D3246" i="51"/>
  <c r="E3246" i="51"/>
  <c r="F3238" i="51"/>
  <c r="C3238" i="51"/>
  <c r="D3238" i="51"/>
  <c r="E3238" i="51"/>
  <c r="F3230" i="51"/>
  <c r="C3230" i="51"/>
  <c r="D3230" i="51"/>
  <c r="E3230" i="51"/>
  <c r="F3222" i="51"/>
  <c r="C3222" i="51"/>
  <c r="D3222" i="51"/>
  <c r="E3222" i="51"/>
  <c r="F3214" i="51"/>
  <c r="C3214" i="51"/>
  <c r="D3214" i="51"/>
  <c r="E3214" i="51"/>
  <c r="F3206" i="51"/>
  <c r="C3206" i="51"/>
  <c r="D3206" i="51"/>
  <c r="E3206" i="51"/>
  <c r="F3198" i="51"/>
  <c r="C3198" i="51"/>
  <c r="D3198" i="51"/>
  <c r="E3198" i="51"/>
  <c r="F3190" i="51"/>
  <c r="C3190" i="51"/>
  <c r="D3190" i="51"/>
  <c r="E3190" i="51"/>
  <c r="F3182" i="51"/>
  <c r="C3182" i="51"/>
  <c r="D3182" i="51"/>
  <c r="E3182" i="51"/>
  <c r="F3174" i="51"/>
  <c r="C3174" i="51"/>
  <c r="D3174" i="51"/>
  <c r="E3174" i="51"/>
  <c r="F3166" i="51"/>
  <c r="C3166" i="51"/>
  <c r="D3166" i="51"/>
  <c r="E3166" i="51"/>
  <c r="F3158" i="51"/>
  <c r="C3158" i="51"/>
  <c r="D3158" i="51"/>
  <c r="E3158" i="51"/>
  <c r="F3150" i="51"/>
  <c r="C3150" i="51"/>
  <c r="D3150" i="51"/>
  <c r="E3150" i="51"/>
  <c r="F3142" i="51"/>
  <c r="C3142" i="51"/>
  <c r="D3142" i="51"/>
  <c r="E3142" i="51"/>
  <c r="F3134" i="51"/>
  <c r="C3134" i="51"/>
  <c r="D3134" i="51"/>
  <c r="E3134" i="51"/>
  <c r="F3126" i="51"/>
  <c r="C3126" i="51"/>
  <c r="D3126" i="51"/>
  <c r="E3126" i="51"/>
  <c r="F3118" i="51"/>
  <c r="C3118" i="51"/>
  <c r="D3118" i="51"/>
  <c r="E3118" i="51"/>
  <c r="F3110" i="51"/>
  <c r="C3110" i="51"/>
  <c r="D3110" i="51"/>
  <c r="E3110" i="51"/>
  <c r="F3102" i="51"/>
  <c r="C3102" i="51"/>
  <c r="D3102" i="51"/>
  <c r="E3102" i="51"/>
  <c r="F3094" i="51"/>
  <c r="C3094" i="51"/>
  <c r="D3094" i="51"/>
  <c r="E3094" i="51"/>
  <c r="F3086" i="51"/>
  <c r="C3086" i="51"/>
  <c r="D3086" i="51"/>
  <c r="E3086" i="51"/>
  <c r="F3078" i="51"/>
  <c r="C3078" i="51"/>
  <c r="D3078" i="51"/>
  <c r="E3078" i="51"/>
  <c r="F3070" i="51"/>
  <c r="C3070" i="51"/>
  <c r="D3070" i="51"/>
  <c r="E3070" i="51"/>
  <c r="F3062" i="51"/>
  <c r="C3062" i="51"/>
  <c r="D3062" i="51"/>
  <c r="E3062" i="51"/>
  <c r="F3054" i="51"/>
  <c r="C3054" i="51"/>
  <c r="D3054" i="51"/>
  <c r="E3054" i="51"/>
  <c r="F3046" i="51"/>
  <c r="C3046" i="51"/>
  <c r="D3046" i="51"/>
  <c r="E3046" i="51"/>
  <c r="F3038" i="51"/>
  <c r="C3038" i="51"/>
  <c r="D3038" i="51"/>
  <c r="E3038" i="51"/>
  <c r="F3030" i="51"/>
  <c r="C3030" i="51"/>
  <c r="D3030" i="51"/>
  <c r="E3030" i="51"/>
  <c r="F3022" i="51"/>
  <c r="C3022" i="51"/>
  <c r="D3022" i="51"/>
  <c r="E3022" i="51"/>
  <c r="F3014" i="51"/>
  <c r="C3014" i="51"/>
  <c r="D3014" i="51"/>
  <c r="E3014" i="51"/>
  <c r="F3006" i="51"/>
  <c r="C3006" i="51"/>
  <c r="D3006" i="51"/>
  <c r="E3006" i="51"/>
  <c r="F2998" i="51"/>
  <c r="C2998" i="51"/>
  <c r="D2998" i="51"/>
  <c r="E2998" i="51"/>
  <c r="F2990" i="51"/>
  <c r="C2990" i="51"/>
  <c r="D2990" i="51"/>
  <c r="E2990" i="51"/>
  <c r="F2982" i="51"/>
  <c r="C2982" i="51"/>
  <c r="D2982" i="51"/>
  <c r="E2982" i="51"/>
  <c r="F2974" i="51"/>
  <c r="C2974" i="51"/>
  <c r="D2974" i="51"/>
  <c r="E2974" i="51"/>
  <c r="F2966" i="51"/>
  <c r="C2966" i="51"/>
  <c r="D2966" i="51"/>
  <c r="E2966" i="51"/>
  <c r="C2958" i="51"/>
  <c r="F2958" i="51"/>
  <c r="D2958" i="51"/>
  <c r="E2958" i="51"/>
  <c r="E2950" i="51"/>
  <c r="C2950" i="51"/>
  <c r="D2950" i="51"/>
  <c r="F2950" i="51"/>
  <c r="D2942" i="51"/>
  <c r="E2942" i="51"/>
  <c r="F2942" i="51"/>
  <c r="C2942" i="51"/>
  <c r="D2934" i="51"/>
  <c r="E2934" i="51"/>
  <c r="F2934" i="51"/>
  <c r="C2934" i="51"/>
  <c r="D2926" i="51"/>
  <c r="E2926" i="51"/>
  <c r="F2926" i="51"/>
  <c r="C2926" i="51"/>
  <c r="D2918" i="51"/>
  <c r="E2918" i="51"/>
  <c r="F2918" i="51"/>
  <c r="C2918" i="51"/>
  <c r="D2910" i="51"/>
  <c r="E2910" i="51"/>
  <c r="F2910" i="51"/>
  <c r="C2910" i="51"/>
  <c r="D2894" i="51"/>
  <c r="E2894" i="51"/>
  <c r="F2894" i="51"/>
  <c r="C2894" i="51"/>
  <c r="D2886" i="51"/>
  <c r="E2886" i="51"/>
  <c r="F2886" i="51"/>
  <c r="C2886" i="51"/>
  <c r="D2878" i="51"/>
  <c r="E2878" i="51"/>
  <c r="F2878" i="51"/>
  <c r="C2878" i="51"/>
  <c r="D2870" i="51"/>
  <c r="E2870" i="51"/>
  <c r="F2870" i="51"/>
  <c r="C2870" i="51"/>
  <c r="D2862" i="51"/>
  <c r="E2862" i="51"/>
  <c r="F2862" i="51"/>
  <c r="C2862" i="51"/>
  <c r="D2854" i="51"/>
  <c r="E2854" i="51"/>
  <c r="F2854" i="51"/>
  <c r="C2854" i="51"/>
  <c r="D2846" i="51"/>
  <c r="E2846" i="51"/>
  <c r="F2846" i="51"/>
  <c r="C2846" i="51"/>
  <c r="D2838" i="51"/>
  <c r="E2838" i="51"/>
  <c r="F2838" i="51"/>
  <c r="C2838" i="51"/>
  <c r="D2830" i="51"/>
  <c r="E2830" i="51"/>
  <c r="F2830" i="51"/>
  <c r="C2830" i="51"/>
  <c r="D2822" i="51"/>
  <c r="E2822" i="51"/>
  <c r="F2822" i="51"/>
  <c r="C2822" i="51"/>
  <c r="D2814" i="51"/>
  <c r="E2814" i="51"/>
  <c r="F2814" i="51"/>
  <c r="C2814" i="51"/>
  <c r="D2806" i="51"/>
  <c r="E2806" i="51"/>
  <c r="F2806" i="51"/>
  <c r="C2806" i="51"/>
  <c r="D2798" i="51"/>
  <c r="E2798" i="51"/>
  <c r="F2798" i="51"/>
  <c r="C2798" i="51"/>
  <c r="D2790" i="51"/>
  <c r="E2790" i="51"/>
  <c r="F2790" i="51"/>
  <c r="C2790" i="51"/>
  <c r="D2782" i="51"/>
  <c r="E2782" i="51"/>
  <c r="F2782" i="51"/>
  <c r="C2782" i="51"/>
  <c r="D2774" i="51"/>
  <c r="E2774" i="51"/>
  <c r="F2774" i="51"/>
  <c r="C2774" i="51"/>
  <c r="D2766" i="51"/>
  <c r="E2766" i="51"/>
  <c r="F2766" i="51"/>
  <c r="C2766" i="51"/>
  <c r="D2758" i="51"/>
  <c r="E2758" i="51"/>
  <c r="F2758" i="51"/>
  <c r="C2758" i="51"/>
  <c r="D2750" i="51"/>
  <c r="E2750" i="51"/>
  <c r="F2750" i="51"/>
  <c r="C2750" i="51"/>
  <c r="D2742" i="51"/>
  <c r="E2742" i="51"/>
  <c r="F2742" i="51"/>
  <c r="C2742" i="51"/>
  <c r="D2734" i="51"/>
  <c r="E2734" i="51"/>
  <c r="F2734" i="51"/>
  <c r="C2734" i="51"/>
  <c r="D2726" i="51"/>
  <c r="E2726" i="51"/>
  <c r="F2726" i="51"/>
  <c r="C2726" i="51"/>
  <c r="D2718" i="51"/>
  <c r="E2718" i="51"/>
  <c r="F2718" i="51"/>
  <c r="C2718" i="51"/>
  <c r="D2710" i="51"/>
  <c r="E2710" i="51"/>
  <c r="F2710" i="51"/>
  <c r="C2710" i="51"/>
  <c r="D2702" i="51"/>
  <c r="E2702" i="51"/>
  <c r="F2702" i="51"/>
  <c r="C2702" i="51"/>
  <c r="D2694" i="51"/>
  <c r="E2694" i="51"/>
  <c r="F2694" i="51"/>
  <c r="C2694" i="51"/>
  <c r="D2686" i="51"/>
  <c r="E2686" i="51"/>
  <c r="F2686" i="51"/>
  <c r="C2686" i="51"/>
  <c r="D2678" i="51"/>
  <c r="E2678" i="51"/>
  <c r="F2678" i="51"/>
  <c r="C2678" i="51"/>
  <c r="D2670" i="51"/>
  <c r="E2670" i="51"/>
  <c r="F2670" i="51"/>
  <c r="C2670" i="51"/>
  <c r="D2662" i="51"/>
  <c r="E2662" i="51"/>
  <c r="F2662" i="51"/>
  <c r="C2662" i="51"/>
  <c r="D2654" i="51"/>
  <c r="E2654" i="51"/>
  <c r="F2654" i="51"/>
  <c r="C2654" i="51"/>
  <c r="D2646" i="51"/>
  <c r="E2646" i="51"/>
  <c r="F2646" i="51"/>
  <c r="C2646" i="51"/>
  <c r="D2638" i="51"/>
  <c r="E2638" i="51"/>
  <c r="F2638" i="51"/>
  <c r="C2638" i="51"/>
  <c r="D2630" i="51"/>
  <c r="E2630" i="51"/>
  <c r="F2630" i="51"/>
  <c r="C2630" i="51"/>
  <c r="D2622" i="51"/>
  <c r="E2622" i="51"/>
  <c r="F2622" i="51"/>
  <c r="C2622" i="51"/>
  <c r="D2614" i="51"/>
  <c r="E2614" i="51"/>
  <c r="F2614" i="51"/>
  <c r="C2614" i="51"/>
  <c r="D2606" i="51"/>
  <c r="E2606" i="51"/>
  <c r="F2606" i="51"/>
  <c r="C2606" i="51"/>
  <c r="D2598" i="51"/>
  <c r="E2598" i="51"/>
  <c r="F2598" i="51"/>
  <c r="C2598" i="51"/>
  <c r="D2590" i="51"/>
  <c r="E2590" i="51"/>
  <c r="F2590" i="51"/>
  <c r="C2590" i="51"/>
  <c r="D2582" i="51"/>
  <c r="E2582" i="51"/>
  <c r="F2582" i="51"/>
  <c r="C2582" i="51"/>
  <c r="D2574" i="51"/>
  <c r="E2574" i="51"/>
  <c r="F2574" i="51"/>
  <c r="C2574" i="51"/>
  <c r="D2566" i="51"/>
  <c r="E2566" i="51"/>
  <c r="F2566" i="51"/>
  <c r="C2566" i="51"/>
  <c r="D2558" i="51"/>
  <c r="E2558" i="51"/>
  <c r="F2558" i="51"/>
  <c r="C2558" i="51"/>
  <c r="D2550" i="51"/>
  <c r="E2550" i="51"/>
  <c r="F2550" i="51"/>
  <c r="C2550" i="51"/>
  <c r="D2542" i="51"/>
  <c r="E2542" i="51"/>
  <c r="F2542" i="51"/>
  <c r="C2542" i="51"/>
  <c r="D2534" i="51"/>
  <c r="E2534" i="51"/>
  <c r="F2534" i="51"/>
  <c r="C2534" i="51"/>
  <c r="D2526" i="51"/>
  <c r="E2526" i="51"/>
  <c r="F2526" i="51"/>
  <c r="C2526" i="51"/>
  <c r="D2518" i="51"/>
  <c r="E2518" i="51"/>
  <c r="F2518" i="51"/>
  <c r="C2518" i="51"/>
  <c r="D2510" i="51"/>
  <c r="E2510" i="51"/>
  <c r="F2510" i="51"/>
  <c r="C2510" i="51"/>
  <c r="D2502" i="51"/>
  <c r="E2502" i="51"/>
  <c r="F2502" i="51"/>
  <c r="C2502" i="51"/>
  <c r="D2494" i="51"/>
  <c r="E2494" i="51"/>
  <c r="F2494" i="51"/>
  <c r="C2494" i="51"/>
  <c r="D2486" i="51"/>
  <c r="E2486" i="51"/>
  <c r="F2486" i="51"/>
  <c r="C2486" i="51"/>
  <c r="D2478" i="51"/>
  <c r="E2478" i="51"/>
  <c r="F2478" i="51"/>
  <c r="C2478" i="51"/>
  <c r="D2470" i="51"/>
  <c r="E2470" i="51"/>
  <c r="F2470" i="51"/>
  <c r="C2470" i="51"/>
  <c r="D2462" i="51"/>
  <c r="E2462" i="51"/>
  <c r="F2462" i="51"/>
  <c r="C2462" i="51"/>
  <c r="D2454" i="51"/>
  <c r="E2454" i="51"/>
  <c r="F2454" i="51"/>
  <c r="C2454" i="51"/>
  <c r="D2446" i="51"/>
  <c r="E2446" i="51"/>
  <c r="F2446" i="51"/>
  <c r="C2446" i="51"/>
  <c r="D2438" i="51"/>
  <c r="E2438" i="51"/>
  <c r="F2438" i="51"/>
  <c r="C2438" i="51"/>
  <c r="D2430" i="51"/>
  <c r="E2430" i="51"/>
  <c r="F2430" i="51"/>
  <c r="C2430" i="51"/>
  <c r="D2422" i="51"/>
  <c r="E2422" i="51"/>
  <c r="F2422" i="51"/>
  <c r="C2422" i="51"/>
  <c r="D2418" i="51"/>
  <c r="E2418" i="51"/>
  <c r="F2418" i="51"/>
  <c r="C2418" i="51"/>
  <c r="D2410" i="51"/>
  <c r="E2410" i="51"/>
  <c r="F2410" i="51"/>
  <c r="C2410" i="51"/>
  <c r="D2402" i="51"/>
  <c r="E2402" i="51"/>
  <c r="F2402" i="51"/>
  <c r="C2402" i="51"/>
  <c r="D2394" i="51"/>
  <c r="E2394" i="51"/>
  <c r="F2394" i="51"/>
  <c r="C2394" i="51"/>
  <c r="D2386" i="51"/>
  <c r="E2386" i="51"/>
  <c r="F2386" i="51"/>
  <c r="C2386" i="51"/>
  <c r="D2378" i="51"/>
  <c r="E2378" i="51"/>
  <c r="F2378" i="51"/>
  <c r="C2378" i="51"/>
  <c r="D2370" i="51"/>
  <c r="E2370" i="51"/>
  <c r="F2370" i="51"/>
  <c r="C2370" i="51"/>
  <c r="D2362" i="51"/>
  <c r="E2362" i="51"/>
  <c r="F2362" i="51"/>
  <c r="C2362" i="51"/>
  <c r="D2354" i="51"/>
  <c r="E2354" i="51"/>
  <c r="F2354" i="51"/>
  <c r="C2354" i="51"/>
  <c r="D2346" i="51"/>
  <c r="E2346" i="51"/>
  <c r="F2346" i="51"/>
  <c r="C2346" i="51"/>
  <c r="D2338" i="51"/>
  <c r="E2338" i="51"/>
  <c r="F2338" i="51"/>
  <c r="C2338" i="51"/>
  <c r="D2330" i="51"/>
  <c r="E2330" i="51"/>
  <c r="F2330" i="51"/>
  <c r="C2330" i="51"/>
  <c r="D2322" i="51"/>
  <c r="E2322" i="51"/>
  <c r="F2322" i="51"/>
  <c r="C2322" i="51"/>
  <c r="D2314" i="51"/>
  <c r="E2314" i="51"/>
  <c r="F2314" i="51"/>
  <c r="C2314" i="51"/>
  <c r="D2306" i="51"/>
  <c r="E2306" i="51"/>
  <c r="F2306" i="51"/>
  <c r="C2306" i="51"/>
  <c r="D2298" i="51"/>
  <c r="E2298" i="51"/>
  <c r="F2298" i="51"/>
  <c r="C2298" i="51"/>
  <c r="F2290" i="51"/>
  <c r="D2290" i="51"/>
  <c r="C2290" i="51"/>
  <c r="E2290" i="51"/>
  <c r="F2282" i="51"/>
  <c r="D2282" i="51"/>
  <c r="C2282" i="51"/>
  <c r="E2282" i="51"/>
  <c r="F2274" i="51"/>
  <c r="D2274" i="51"/>
  <c r="C2274" i="51"/>
  <c r="E2274" i="51"/>
  <c r="F2266" i="51"/>
  <c r="D2266" i="51"/>
  <c r="C2266" i="51"/>
  <c r="E2266" i="51"/>
  <c r="F2258" i="51"/>
  <c r="D2258" i="51"/>
  <c r="C2258" i="51"/>
  <c r="E2258" i="51"/>
  <c r="E2250" i="51"/>
  <c r="F2250" i="51"/>
  <c r="C2250" i="51"/>
  <c r="D2250" i="51"/>
  <c r="E2242" i="51"/>
  <c r="F2242" i="51"/>
  <c r="C2242" i="51"/>
  <c r="D2242" i="51"/>
  <c r="E2234" i="51"/>
  <c r="F2234" i="51"/>
  <c r="C2234" i="51"/>
  <c r="D2234" i="51"/>
  <c r="E2226" i="51"/>
  <c r="F2226" i="51"/>
  <c r="C2226" i="51"/>
  <c r="D2226" i="51"/>
  <c r="E2218" i="51"/>
  <c r="F2218" i="51"/>
  <c r="C2218" i="51"/>
  <c r="D2218" i="51"/>
  <c r="E2210" i="51"/>
  <c r="F2210" i="51"/>
  <c r="C2210" i="51"/>
  <c r="D2210" i="51"/>
  <c r="E2202" i="51"/>
  <c r="F2202" i="51"/>
  <c r="C2202" i="51"/>
  <c r="D2202" i="51"/>
  <c r="E2194" i="51"/>
  <c r="F2194" i="51"/>
  <c r="C2194" i="51"/>
  <c r="D2194" i="51"/>
  <c r="E2186" i="51"/>
  <c r="F2186" i="51"/>
  <c r="C2186" i="51"/>
  <c r="D2186" i="51"/>
  <c r="E2178" i="51"/>
  <c r="F2178" i="51"/>
  <c r="C2178" i="51"/>
  <c r="D2178" i="51"/>
  <c r="E2170" i="51"/>
  <c r="F2170" i="51"/>
  <c r="C2170" i="51"/>
  <c r="D2170" i="51"/>
  <c r="E2162" i="51"/>
  <c r="F2162" i="51"/>
  <c r="C2162" i="51"/>
  <c r="D2162" i="51"/>
  <c r="E2154" i="51"/>
  <c r="F2154" i="51"/>
  <c r="C2154" i="51"/>
  <c r="D2154" i="51"/>
  <c r="E2146" i="51"/>
  <c r="F2146" i="51"/>
  <c r="C2146" i="51"/>
  <c r="D2146" i="51"/>
  <c r="E2138" i="51"/>
  <c r="F2138" i="51"/>
  <c r="C2138" i="51"/>
  <c r="D2138" i="51"/>
  <c r="E2130" i="51"/>
  <c r="F2130" i="51"/>
  <c r="C2130" i="51"/>
  <c r="D2130" i="51"/>
  <c r="E2122" i="51"/>
  <c r="F2122" i="51"/>
  <c r="C2122" i="51"/>
  <c r="D2122" i="51"/>
  <c r="E2114" i="51"/>
  <c r="F2114" i="51"/>
  <c r="C2114" i="51"/>
  <c r="D2114" i="51"/>
  <c r="E2106" i="51"/>
  <c r="F2106" i="51"/>
  <c r="C2106" i="51"/>
  <c r="D2106" i="51"/>
  <c r="E2098" i="51"/>
  <c r="F2098" i="51"/>
  <c r="C2098" i="51"/>
  <c r="D2098" i="51"/>
  <c r="E2090" i="51"/>
  <c r="F2090" i="51"/>
  <c r="C2090" i="51"/>
  <c r="D2090" i="51"/>
  <c r="E2082" i="51"/>
  <c r="F2082" i="51"/>
  <c r="C2082" i="51"/>
  <c r="D2082" i="51"/>
  <c r="E2081" i="51"/>
  <c r="F2081" i="51"/>
  <c r="C2081" i="51"/>
  <c r="D2081" i="51"/>
  <c r="F1571" i="51"/>
  <c r="C1571" i="51"/>
  <c r="D1571" i="51"/>
  <c r="E1571" i="51"/>
  <c r="D597" i="51"/>
  <c r="E597" i="51"/>
  <c r="F597" i="51"/>
  <c r="C597" i="51"/>
  <c r="F1123" i="51"/>
  <c r="C1123" i="51"/>
  <c r="D1123" i="51"/>
  <c r="E1123" i="51"/>
  <c r="D677" i="51"/>
  <c r="E677" i="51"/>
  <c r="F677" i="51"/>
  <c r="C677" i="51"/>
  <c r="E2077" i="51"/>
  <c r="F2077" i="51"/>
  <c r="C2077" i="51"/>
  <c r="D2077" i="51"/>
  <c r="E2073" i="51"/>
  <c r="F2073" i="51"/>
  <c r="C2073" i="51"/>
  <c r="D2073" i="51"/>
  <c r="E2069" i="51"/>
  <c r="F2069" i="51"/>
  <c r="C2069" i="51"/>
  <c r="D2069" i="51"/>
  <c r="E2065" i="51"/>
  <c r="F2065" i="51"/>
  <c r="C2065" i="51"/>
  <c r="D2065" i="51"/>
  <c r="E2061" i="51"/>
  <c r="F2061" i="51"/>
  <c r="C2061" i="51"/>
  <c r="D2061" i="51"/>
  <c r="E2057" i="51"/>
  <c r="F2057" i="51"/>
  <c r="C2057" i="51"/>
  <c r="D2057" i="51"/>
  <c r="E2053" i="51"/>
  <c r="F2053" i="51"/>
  <c r="C2053" i="51"/>
  <c r="D2053" i="51"/>
  <c r="E2049" i="51"/>
  <c r="F2049" i="51"/>
  <c r="C2049" i="51"/>
  <c r="D2049" i="51"/>
  <c r="E2045" i="51"/>
  <c r="F2045" i="51"/>
  <c r="C2045" i="51"/>
  <c r="D2045" i="51"/>
  <c r="E2041" i="51"/>
  <c r="F2041" i="51"/>
  <c r="C2041" i="51"/>
  <c r="D2041" i="51"/>
  <c r="E2037" i="51"/>
  <c r="F2037" i="51"/>
  <c r="C2037" i="51"/>
  <c r="D2037" i="51"/>
  <c r="E2033" i="51"/>
  <c r="F2033" i="51"/>
  <c r="C2033" i="51"/>
  <c r="D2033" i="51"/>
  <c r="E2029" i="51"/>
  <c r="F2029" i="51"/>
  <c r="C2029" i="51"/>
  <c r="D2029" i="51"/>
  <c r="E2025" i="51"/>
  <c r="F2025" i="51"/>
  <c r="C2025" i="51"/>
  <c r="D2025" i="51"/>
  <c r="E2021" i="51"/>
  <c r="F2021" i="51"/>
  <c r="C2021" i="51"/>
  <c r="D2021" i="51"/>
  <c r="E2017" i="51"/>
  <c r="F2017" i="51"/>
  <c r="C2017" i="51"/>
  <c r="D2017" i="51"/>
  <c r="E2013" i="51"/>
  <c r="F2013" i="51"/>
  <c r="C2013" i="51"/>
  <c r="D2013" i="51"/>
  <c r="E2009" i="51"/>
  <c r="F2009" i="51"/>
  <c r="C2009" i="51"/>
  <c r="D2009" i="51"/>
  <c r="E2005" i="51"/>
  <c r="F2005" i="51"/>
  <c r="C2005" i="51"/>
  <c r="D2005" i="51"/>
  <c r="E2001" i="51"/>
  <c r="F2001" i="51"/>
  <c r="C2001" i="51"/>
  <c r="D2001" i="51"/>
  <c r="E1997" i="51"/>
  <c r="F1997" i="51"/>
  <c r="C1997" i="51"/>
  <c r="D1997" i="51"/>
  <c r="E1993" i="51"/>
  <c r="F1993" i="51"/>
  <c r="C1993" i="51"/>
  <c r="D1993" i="51"/>
  <c r="E1989" i="51"/>
  <c r="F1989" i="51"/>
  <c r="C1989" i="51"/>
  <c r="D1989" i="51"/>
  <c r="E1985" i="51"/>
  <c r="F1985" i="51"/>
  <c r="C1985" i="51"/>
  <c r="D1985" i="51"/>
  <c r="E1981" i="51"/>
  <c r="F1981" i="51"/>
  <c r="C1981" i="51"/>
  <c r="D1981" i="51"/>
  <c r="E1977" i="51"/>
  <c r="F1977" i="51"/>
  <c r="C1977" i="51"/>
  <c r="D1977" i="51"/>
  <c r="E1973" i="51"/>
  <c r="F1973" i="51"/>
  <c r="C1973" i="51"/>
  <c r="D1973" i="51"/>
  <c r="E1969" i="51"/>
  <c r="F1969" i="51"/>
  <c r="C1969" i="51"/>
  <c r="D1969" i="51"/>
  <c r="E1965" i="51"/>
  <c r="F1965" i="51"/>
  <c r="C1965" i="51"/>
  <c r="D1965" i="51"/>
  <c r="E1961" i="51"/>
  <c r="F1961" i="51"/>
  <c r="C1961" i="51"/>
  <c r="D1961" i="51"/>
  <c r="E1957" i="51"/>
  <c r="F1957" i="51"/>
  <c r="C1957" i="51"/>
  <c r="D1957" i="51"/>
  <c r="E1953" i="51"/>
  <c r="F1953" i="51"/>
  <c r="C1953" i="51"/>
  <c r="D1953" i="51"/>
  <c r="C1945" i="51"/>
  <c r="D1945" i="51"/>
  <c r="E1945" i="51"/>
  <c r="F1945" i="51"/>
  <c r="C1941" i="51"/>
  <c r="D1941" i="51"/>
  <c r="E1941" i="51"/>
  <c r="F1941" i="51"/>
  <c r="C1937" i="51"/>
  <c r="D1937" i="51"/>
  <c r="E1937" i="51"/>
  <c r="F1937" i="51"/>
  <c r="C1933" i="51"/>
  <c r="D1933" i="51"/>
  <c r="E1933" i="51"/>
  <c r="F1933" i="51"/>
  <c r="C1929" i="51"/>
  <c r="D1929" i="51"/>
  <c r="E1929" i="51"/>
  <c r="F1929" i="51"/>
  <c r="C1925" i="51"/>
  <c r="D1925" i="51"/>
  <c r="E1925" i="51"/>
  <c r="F1925" i="51"/>
  <c r="C1921" i="51"/>
  <c r="D1921" i="51"/>
  <c r="E1921" i="51"/>
  <c r="F1921" i="51"/>
  <c r="C1917" i="51"/>
  <c r="D1917" i="51"/>
  <c r="E1917" i="51"/>
  <c r="F1917" i="51"/>
  <c r="C1913" i="51"/>
  <c r="D1913" i="51"/>
  <c r="E1913" i="51"/>
  <c r="F1913" i="51"/>
  <c r="C1909" i="51"/>
  <c r="D1909" i="51"/>
  <c r="E1909" i="51"/>
  <c r="F1909" i="51"/>
  <c r="C1905" i="51"/>
  <c r="D1905" i="51"/>
  <c r="E1905" i="51"/>
  <c r="F1905" i="51"/>
  <c r="C1901" i="51"/>
  <c r="D1901" i="51"/>
  <c r="E1901" i="51"/>
  <c r="F1901" i="51"/>
  <c r="C1897" i="51"/>
  <c r="D1897" i="51"/>
  <c r="E1897" i="51"/>
  <c r="F1897" i="51"/>
  <c r="C1893" i="51"/>
  <c r="D1893" i="51"/>
  <c r="E1893" i="51"/>
  <c r="F1893" i="51"/>
  <c r="C1889" i="51"/>
  <c r="D1889" i="51"/>
  <c r="E1889" i="51"/>
  <c r="F1889" i="51"/>
  <c r="C1885" i="51"/>
  <c r="D1885" i="51"/>
  <c r="E1885" i="51"/>
  <c r="F1885" i="51"/>
  <c r="C1881" i="51"/>
  <c r="D1881" i="51"/>
  <c r="E1881" i="51"/>
  <c r="F1881" i="51"/>
  <c r="C1877" i="51"/>
  <c r="D1877" i="51"/>
  <c r="E1877" i="51"/>
  <c r="F1877" i="51"/>
  <c r="C1873" i="51"/>
  <c r="D1873" i="51"/>
  <c r="E1873" i="51"/>
  <c r="F1873" i="51"/>
  <c r="C1869" i="51"/>
  <c r="D1869" i="51"/>
  <c r="E1869" i="51"/>
  <c r="F1869" i="51"/>
  <c r="C1865" i="51"/>
  <c r="D1865" i="51"/>
  <c r="E1865" i="51"/>
  <c r="F1865" i="51"/>
  <c r="C1861" i="51"/>
  <c r="D1861" i="51"/>
  <c r="E1861" i="51"/>
  <c r="F1861" i="51"/>
  <c r="C1857" i="51"/>
  <c r="D1857" i="51"/>
  <c r="E1857" i="51"/>
  <c r="F1857" i="51"/>
  <c r="C1853" i="51"/>
  <c r="D1853" i="51"/>
  <c r="E1853" i="51"/>
  <c r="F1853" i="51"/>
  <c r="C1849" i="51"/>
  <c r="D1849" i="51"/>
  <c r="E1849" i="51"/>
  <c r="F1849" i="51"/>
  <c r="C1845" i="51"/>
  <c r="D1845" i="51"/>
  <c r="E1845" i="51"/>
  <c r="F1845" i="51"/>
  <c r="C1841" i="51"/>
  <c r="D1841" i="51"/>
  <c r="E1841" i="51"/>
  <c r="F1841" i="51"/>
  <c r="C1837" i="51"/>
  <c r="D1837" i="51"/>
  <c r="E1837" i="51"/>
  <c r="F1837" i="51"/>
  <c r="C1833" i="51"/>
  <c r="D1833" i="51"/>
  <c r="E1833" i="51"/>
  <c r="F1833" i="51"/>
  <c r="C1829" i="51"/>
  <c r="D1829" i="51"/>
  <c r="E1829" i="51"/>
  <c r="F1829" i="51"/>
  <c r="C1825" i="51"/>
  <c r="D1825" i="51"/>
  <c r="E1825" i="51"/>
  <c r="F1825" i="51"/>
  <c r="C1821" i="51"/>
  <c r="D1821" i="51"/>
  <c r="E1821" i="51"/>
  <c r="F1821" i="51"/>
  <c r="C1817" i="51"/>
  <c r="D1817" i="51"/>
  <c r="E1817" i="51"/>
  <c r="F1817" i="51"/>
  <c r="C1813" i="51"/>
  <c r="D1813" i="51"/>
  <c r="E1813" i="51"/>
  <c r="F1813" i="51"/>
  <c r="C1809" i="51"/>
  <c r="D1809" i="51"/>
  <c r="E1809" i="51"/>
  <c r="F1809" i="51"/>
  <c r="C1805" i="51"/>
  <c r="D1805" i="51"/>
  <c r="E1805" i="51"/>
  <c r="F1805" i="51"/>
  <c r="C1801" i="51"/>
  <c r="D1801" i="51"/>
  <c r="E1801" i="51"/>
  <c r="F1801" i="51"/>
  <c r="C1797" i="51"/>
  <c r="D1797" i="51"/>
  <c r="E1797" i="51"/>
  <c r="F1797" i="51"/>
  <c r="C1793" i="51"/>
  <c r="D1793" i="51"/>
  <c r="E1793" i="51"/>
  <c r="F1793" i="51"/>
  <c r="C1789" i="51"/>
  <c r="D1789" i="51"/>
  <c r="E1789" i="51"/>
  <c r="F1789" i="51"/>
  <c r="C1785" i="51"/>
  <c r="D1785" i="51"/>
  <c r="E1785" i="51"/>
  <c r="F1785" i="51"/>
  <c r="C1781" i="51"/>
  <c r="D1781" i="51"/>
  <c r="E1781" i="51"/>
  <c r="F1781" i="51"/>
  <c r="C1777" i="51"/>
  <c r="D1777" i="51"/>
  <c r="E1777" i="51"/>
  <c r="F1777" i="51"/>
  <c r="C1773" i="51"/>
  <c r="D1773" i="51"/>
  <c r="E1773" i="51"/>
  <c r="F1773" i="51"/>
  <c r="C1769" i="51"/>
  <c r="D1769" i="51"/>
  <c r="E1769" i="51"/>
  <c r="F1769" i="51"/>
  <c r="C1765" i="51"/>
  <c r="D1765" i="51"/>
  <c r="E1765" i="51"/>
  <c r="F1765" i="51"/>
  <c r="C1761" i="51"/>
  <c r="D1761" i="51"/>
  <c r="E1761" i="51"/>
  <c r="F1761" i="51"/>
  <c r="C1757" i="51"/>
  <c r="D1757" i="51"/>
  <c r="E1757" i="51"/>
  <c r="F1757" i="51"/>
  <c r="C1753" i="51"/>
  <c r="D1753" i="51"/>
  <c r="E1753" i="51"/>
  <c r="F1753" i="51"/>
  <c r="C1749" i="51"/>
  <c r="D1749" i="51"/>
  <c r="E1749" i="51"/>
  <c r="F1749" i="51"/>
  <c r="C1745" i="51"/>
  <c r="D1745" i="51"/>
  <c r="E1745" i="51"/>
  <c r="F1745" i="51"/>
  <c r="C1741" i="51"/>
  <c r="D1741" i="51"/>
  <c r="E1741" i="51"/>
  <c r="F1741" i="51"/>
  <c r="C1737" i="51"/>
  <c r="D1737" i="51"/>
  <c r="E1737" i="51"/>
  <c r="F1737" i="51"/>
  <c r="C1733" i="51"/>
  <c r="D1733" i="51"/>
  <c r="E1733" i="51"/>
  <c r="F1733" i="51"/>
  <c r="C1729" i="51"/>
  <c r="D1729" i="51"/>
  <c r="E1729" i="51"/>
  <c r="F1729" i="51"/>
  <c r="C1725" i="51"/>
  <c r="D1725" i="51"/>
  <c r="E1725" i="51"/>
  <c r="F1725" i="51"/>
  <c r="C1721" i="51"/>
  <c r="D1721" i="51"/>
  <c r="E1721" i="51"/>
  <c r="F1721" i="51"/>
  <c r="C1717" i="51"/>
  <c r="D1717" i="51"/>
  <c r="E1717" i="51"/>
  <c r="F1717" i="51"/>
  <c r="C1713" i="51"/>
  <c r="D1713" i="51"/>
  <c r="E1713" i="51"/>
  <c r="F1713" i="51"/>
  <c r="C1709" i="51"/>
  <c r="D1709" i="51"/>
  <c r="E1709" i="51"/>
  <c r="F1709" i="51"/>
  <c r="C1705" i="51"/>
  <c r="D1705" i="51"/>
  <c r="E1705" i="51"/>
  <c r="F1705" i="51"/>
  <c r="C1701" i="51"/>
  <c r="D1701" i="51"/>
  <c r="E1701" i="51"/>
  <c r="F1701" i="51"/>
  <c r="C1697" i="51"/>
  <c r="D1697" i="51"/>
  <c r="E1697" i="51"/>
  <c r="F1697" i="51"/>
  <c r="C1693" i="51"/>
  <c r="D1693" i="51"/>
  <c r="E1693" i="51"/>
  <c r="F1693" i="51"/>
  <c r="C1689" i="51"/>
  <c r="D1689" i="51"/>
  <c r="E1689" i="51"/>
  <c r="F1689" i="51"/>
  <c r="C1685" i="51"/>
  <c r="D1685" i="51"/>
  <c r="E1685" i="51"/>
  <c r="F1685" i="51"/>
  <c r="C1681" i="51"/>
  <c r="D1681" i="51"/>
  <c r="E1681" i="51"/>
  <c r="F1681" i="51"/>
  <c r="C1677" i="51"/>
  <c r="D1677" i="51"/>
  <c r="E1677" i="51"/>
  <c r="F1677" i="51"/>
  <c r="C1673" i="51"/>
  <c r="D1673" i="51"/>
  <c r="E1673" i="51"/>
  <c r="F1673" i="51"/>
  <c r="C1669" i="51"/>
  <c r="D1669" i="51"/>
  <c r="E1669" i="51"/>
  <c r="F1669" i="51"/>
  <c r="C1665" i="51"/>
  <c r="D1665" i="51"/>
  <c r="E1665" i="51"/>
  <c r="F1665" i="51"/>
  <c r="C1661" i="51"/>
  <c r="D1661" i="51"/>
  <c r="E1661" i="51"/>
  <c r="F1661" i="51"/>
  <c r="C1657" i="51"/>
  <c r="D1657" i="51"/>
  <c r="E1657" i="51"/>
  <c r="F1657" i="51"/>
  <c r="C1653" i="51"/>
  <c r="D1653" i="51"/>
  <c r="E1653" i="51"/>
  <c r="F1653" i="51"/>
  <c r="C1649" i="51"/>
  <c r="D1649" i="51"/>
  <c r="E1649" i="51"/>
  <c r="F1649" i="51"/>
  <c r="C1645" i="51"/>
  <c r="D1645" i="51"/>
  <c r="E1645" i="51"/>
  <c r="F1645" i="51"/>
  <c r="C1641" i="51"/>
  <c r="D1641" i="51"/>
  <c r="E1641" i="51"/>
  <c r="F1641" i="51"/>
  <c r="C1637" i="51"/>
  <c r="D1637" i="51"/>
  <c r="E1637" i="51"/>
  <c r="F1637" i="51"/>
  <c r="C1633" i="51"/>
  <c r="D1633" i="51"/>
  <c r="E1633" i="51"/>
  <c r="F1633" i="51"/>
  <c r="C1629" i="51"/>
  <c r="D1629" i="51"/>
  <c r="E1629" i="51"/>
  <c r="F1629" i="51"/>
  <c r="C1625" i="51"/>
  <c r="D1625" i="51"/>
  <c r="E1625" i="51"/>
  <c r="F1625" i="51"/>
  <c r="C1621" i="51"/>
  <c r="D1621" i="51"/>
  <c r="E1621" i="51"/>
  <c r="F1621" i="51"/>
  <c r="C1617" i="51"/>
  <c r="D1617" i="51"/>
  <c r="E1617" i="51"/>
  <c r="F1617" i="51"/>
  <c r="C1613" i="51"/>
  <c r="D1613" i="51"/>
  <c r="E1613" i="51"/>
  <c r="F1613" i="51"/>
  <c r="F1609" i="51"/>
  <c r="C1609" i="51"/>
  <c r="D1609" i="51"/>
  <c r="E1609" i="51"/>
  <c r="F1605" i="51"/>
  <c r="C1605" i="51"/>
  <c r="D1605" i="51"/>
  <c r="E1605" i="51"/>
  <c r="F1601" i="51"/>
  <c r="C1601" i="51"/>
  <c r="D1601" i="51"/>
  <c r="E1601" i="51"/>
  <c r="F1597" i="51"/>
  <c r="C1597" i="51"/>
  <c r="D1597" i="51"/>
  <c r="E1597" i="51"/>
  <c r="F1593" i="51"/>
  <c r="C1593" i="51"/>
  <c r="D1593" i="51"/>
  <c r="E1593" i="51"/>
  <c r="F1589" i="51"/>
  <c r="C1589" i="51"/>
  <c r="D1589" i="51"/>
  <c r="E1589" i="51"/>
  <c r="F1585" i="51"/>
  <c r="C1585" i="51"/>
  <c r="D1585" i="51"/>
  <c r="E1585" i="51"/>
  <c r="F1581" i="51"/>
  <c r="C1581" i="51"/>
  <c r="D1581" i="51"/>
  <c r="E1581" i="51"/>
  <c r="F1577" i="51"/>
  <c r="C1577" i="51"/>
  <c r="D1577" i="51"/>
  <c r="E1577" i="51"/>
  <c r="F1573" i="51"/>
  <c r="C1573" i="51"/>
  <c r="D1573" i="51"/>
  <c r="E1573" i="51"/>
  <c r="F1133" i="51"/>
  <c r="C1133" i="51"/>
  <c r="D1133" i="51"/>
  <c r="E1133" i="51"/>
  <c r="F1101" i="51"/>
  <c r="C1101" i="51"/>
  <c r="D1101" i="51"/>
  <c r="E1101" i="51"/>
  <c r="F1570" i="51"/>
  <c r="C1570" i="51"/>
  <c r="D1570" i="51"/>
  <c r="E1570" i="51"/>
  <c r="F1121" i="51"/>
  <c r="C1121" i="51"/>
  <c r="D1121" i="51"/>
  <c r="E1121" i="51"/>
  <c r="E787" i="51"/>
  <c r="F787" i="51"/>
  <c r="C787" i="51"/>
  <c r="D787" i="51"/>
  <c r="F1142" i="51"/>
  <c r="C1142" i="51"/>
  <c r="D1142" i="51"/>
  <c r="E1142" i="51"/>
  <c r="F1126" i="51"/>
  <c r="C1126" i="51"/>
  <c r="D1126" i="51"/>
  <c r="E1126" i="51"/>
  <c r="F1110" i="51"/>
  <c r="C1110" i="51"/>
  <c r="D1110" i="51"/>
  <c r="E1110" i="51"/>
  <c r="F1022" i="51"/>
  <c r="C1022" i="51"/>
  <c r="D1022" i="51"/>
  <c r="E1022" i="51"/>
  <c r="E796" i="51"/>
  <c r="F796" i="51"/>
  <c r="C796" i="51"/>
  <c r="D796" i="51"/>
  <c r="C550" i="51"/>
  <c r="E550" i="51"/>
  <c r="D550" i="51"/>
  <c r="F550" i="51"/>
  <c r="F1565" i="51"/>
  <c r="C1565" i="51"/>
  <c r="D1565" i="51"/>
  <c r="E1565" i="51"/>
  <c r="F1561" i="51"/>
  <c r="C1561" i="51"/>
  <c r="D1561" i="51"/>
  <c r="E1561" i="51"/>
  <c r="F1557" i="51"/>
  <c r="C1557" i="51"/>
  <c r="D1557" i="51"/>
  <c r="E1557" i="51"/>
  <c r="F1553" i="51"/>
  <c r="C1553" i="51"/>
  <c r="D1553" i="51"/>
  <c r="E1553" i="51"/>
  <c r="F1549" i="51"/>
  <c r="C1549" i="51"/>
  <c r="D1549" i="51"/>
  <c r="E1549" i="51"/>
  <c r="F1545" i="51"/>
  <c r="C1545" i="51"/>
  <c r="D1545" i="51"/>
  <c r="E1545" i="51"/>
  <c r="F1541" i="51"/>
  <c r="C1541" i="51"/>
  <c r="D1541" i="51"/>
  <c r="E1541" i="51"/>
  <c r="F1537" i="51"/>
  <c r="C1537" i="51"/>
  <c r="D1537" i="51"/>
  <c r="E1537" i="51"/>
  <c r="F1533" i="51"/>
  <c r="C1533" i="51"/>
  <c r="D1533" i="51"/>
  <c r="E1533" i="51"/>
  <c r="F1529" i="51"/>
  <c r="C1529" i="51"/>
  <c r="D1529" i="51"/>
  <c r="E1529" i="51"/>
  <c r="F1525" i="51"/>
  <c r="C1525" i="51"/>
  <c r="D1525" i="51"/>
  <c r="E1525" i="51"/>
  <c r="F1521" i="51"/>
  <c r="C1521" i="51"/>
  <c r="D1521" i="51"/>
  <c r="E1521" i="51"/>
  <c r="F1517" i="51"/>
  <c r="C1517" i="51"/>
  <c r="D1517" i="51"/>
  <c r="E1517" i="51"/>
  <c r="F1513" i="51"/>
  <c r="C1513" i="51"/>
  <c r="D1513" i="51"/>
  <c r="E1513" i="51"/>
  <c r="F1509" i="51"/>
  <c r="C1509" i="51"/>
  <c r="D1509" i="51"/>
  <c r="E1509" i="51"/>
  <c r="F1505" i="51"/>
  <c r="C1505" i="51"/>
  <c r="D1505" i="51"/>
  <c r="E1505" i="51"/>
  <c r="F1501" i="51"/>
  <c r="C1501" i="51"/>
  <c r="D1501" i="51"/>
  <c r="E1501" i="51"/>
  <c r="F1497" i="51"/>
  <c r="C1497" i="51"/>
  <c r="D1497" i="51"/>
  <c r="E1497" i="51"/>
  <c r="F1493" i="51"/>
  <c r="C1493" i="51"/>
  <c r="D1493" i="51"/>
  <c r="E1493" i="51"/>
  <c r="F1489" i="51"/>
  <c r="C1489" i="51"/>
  <c r="D1489" i="51"/>
  <c r="E1489" i="51"/>
  <c r="F1485" i="51"/>
  <c r="C1485" i="51"/>
  <c r="D1485" i="51"/>
  <c r="E1485" i="51"/>
  <c r="F1481" i="51"/>
  <c r="C1481" i="51"/>
  <c r="D1481" i="51"/>
  <c r="E1481" i="51"/>
  <c r="F1477" i="51"/>
  <c r="C1477" i="51"/>
  <c r="D1477" i="51"/>
  <c r="E1477" i="51"/>
  <c r="F1473" i="51"/>
  <c r="C1473" i="51"/>
  <c r="D1473" i="51"/>
  <c r="E1473" i="51"/>
  <c r="F1469" i="51"/>
  <c r="C1469" i="51"/>
  <c r="D1469" i="51"/>
  <c r="E1469" i="51"/>
  <c r="F1465" i="51"/>
  <c r="C1465" i="51"/>
  <c r="D1465" i="51"/>
  <c r="E1465" i="51"/>
  <c r="F1461" i="51"/>
  <c r="C1461" i="51"/>
  <c r="D1461" i="51"/>
  <c r="E1461" i="51"/>
  <c r="F1457" i="51"/>
  <c r="C1457" i="51"/>
  <c r="D1457" i="51"/>
  <c r="E1457" i="51"/>
  <c r="F1453" i="51"/>
  <c r="C1453" i="51"/>
  <c r="D1453" i="51"/>
  <c r="E1453" i="51"/>
  <c r="F1449" i="51"/>
  <c r="C1449" i="51"/>
  <c r="D1449" i="51"/>
  <c r="E1449" i="51"/>
  <c r="F1445" i="51"/>
  <c r="C1445" i="51"/>
  <c r="D1445" i="51"/>
  <c r="E1445" i="51"/>
  <c r="F1441" i="51"/>
  <c r="C1441" i="51"/>
  <c r="D1441" i="51"/>
  <c r="E1441" i="51"/>
  <c r="F1437" i="51"/>
  <c r="C1437" i="51"/>
  <c r="D1437" i="51"/>
  <c r="E1437" i="51"/>
  <c r="F1433" i="51"/>
  <c r="C1433" i="51"/>
  <c r="D1433" i="51"/>
  <c r="E1433" i="51"/>
  <c r="F1429" i="51"/>
  <c r="C1429" i="51"/>
  <c r="D1429" i="51"/>
  <c r="E1429" i="51"/>
  <c r="F1425" i="51"/>
  <c r="C1425" i="51"/>
  <c r="D1425" i="51"/>
  <c r="E1425" i="51"/>
  <c r="F1421" i="51"/>
  <c r="C1421" i="51"/>
  <c r="D1421" i="51"/>
  <c r="E1421" i="51"/>
  <c r="F1417" i="51"/>
  <c r="C1417" i="51"/>
  <c r="D1417" i="51"/>
  <c r="E1417" i="51"/>
  <c r="F1413" i="51"/>
  <c r="C1413" i="51"/>
  <c r="D1413" i="51"/>
  <c r="E1413" i="51"/>
  <c r="F1409" i="51"/>
  <c r="C1409" i="51"/>
  <c r="D1409" i="51"/>
  <c r="E1409" i="51"/>
  <c r="F1405" i="51"/>
  <c r="C1405" i="51"/>
  <c r="D1405" i="51"/>
  <c r="E1405" i="51"/>
  <c r="F1144" i="51"/>
  <c r="C1144" i="51"/>
  <c r="D1144" i="51"/>
  <c r="E1144" i="51"/>
  <c r="F1128" i="51"/>
  <c r="C1128" i="51"/>
  <c r="D1128" i="51"/>
  <c r="E1128" i="51"/>
  <c r="F1112" i="51"/>
  <c r="C1112" i="51"/>
  <c r="D1112" i="51"/>
  <c r="E1112" i="51"/>
  <c r="F1035" i="51"/>
  <c r="C1035" i="51"/>
  <c r="D1035" i="51"/>
  <c r="E1035" i="51"/>
  <c r="E778" i="51"/>
  <c r="F778" i="51"/>
  <c r="C778" i="51"/>
  <c r="D778" i="51"/>
  <c r="D604" i="51"/>
  <c r="E604" i="51"/>
  <c r="F604" i="51"/>
  <c r="C604" i="51"/>
  <c r="F1400" i="51"/>
  <c r="C1400" i="51"/>
  <c r="D1400" i="51"/>
  <c r="E1400" i="51"/>
  <c r="F1396" i="51"/>
  <c r="C1396" i="51"/>
  <c r="D1396" i="51"/>
  <c r="E1396" i="51"/>
  <c r="F1392" i="51"/>
  <c r="C1392" i="51"/>
  <c r="D1392" i="51"/>
  <c r="E1392" i="51"/>
  <c r="F1388" i="51"/>
  <c r="C1388" i="51"/>
  <c r="D1388" i="51"/>
  <c r="E1388" i="51"/>
  <c r="F1384" i="51"/>
  <c r="C1384" i="51"/>
  <c r="D1384" i="51"/>
  <c r="E1384" i="51"/>
  <c r="F1380" i="51"/>
  <c r="C1380" i="51"/>
  <c r="D1380" i="51"/>
  <c r="E1380" i="51"/>
  <c r="F1376" i="51"/>
  <c r="C1376" i="51"/>
  <c r="D1376" i="51"/>
  <c r="E1376" i="51"/>
  <c r="F1372" i="51"/>
  <c r="C1372" i="51"/>
  <c r="D1372" i="51"/>
  <c r="E1372" i="51"/>
  <c r="F1368" i="51"/>
  <c r="C1368" i="51"/>
  <c r="D1368" i="51"/>
  <c r="E1368" i="51"/>
  <c r="F1364" i="51"/>
  <c r="C1364" i="51"/>
  <c r="D1364" i="51"/>
  <c r="E1364" i="51"/>
  <c r="F1360" i="51"/>
  <c r="C1360" i="51"/>
  <c r="D1360" i="51"/>
  <c r="E1360" i="51"/>
  <c r="F1356" i="51"/>
  <c r="C1356" i="51"/>
  <c r="D1356" i="51"/>
  <c r="E1356" i="51"/>
  <c r="F1352" i="51"/>
  <c r="C1352" i="51"/>
  <c r="D1352" i="51"/>
  <c r="E1352" i="51"/>
  <c r="F1348" i="51"/>
  <c r="C1348" i="51"/>
  <c r="D1348" i="51"/>
  <c r="E1348" i="51"/>
  <c r="F1344" i="51"/>
  <c r="C1344" i="51"/>
  <c r="D1344" i="51"/>
  <c r="E1344" i="51"/>
  <c r="F1340" i="51"/>
  <c r="C1340" i="51"/>
  <c r="D1340" i="51"/>
  <c r="E1340" i="51"/>
  <c r="F1336" i="51"/>
  <c r="C1336" i="51"/>
  <c r="D1336" i="51"/>
  <c r="E1336" i="51"/>
  <c r="F1332" i="51"/>
  <c r="C1332" i="51"/>
  <c r="D1332" i="51"/>
  <c r="E1332" i="51"/>
  <c r="F1328" i="51"/>
  <c r="C1328" i="51"/>
  <c r="D1328" i="51"/>
  <c r="E1328" i="51"/>
  <c r="F1324" i="51"/>
  <c r="C1324" i="51"/>
  <c r="D1324" i="51"/>
  <c r="E1324" i="51"/>
  <c r="F1320" i="51"/>
  <c r="C1320" i="51"/>
  <c r="D1320" i="51"/>
  <c r="E1320" i="51"/>
  <c r="F1316" i="51"/>
  <c r="C1316" i="51"/>
  <c r="D1316" i="51"/>
  <c r="E1316" i="51"/>
  <c r="F1312" i="51"/>
  <c r="C1312" i="51"/>
  <c r="D1312" i="51"/>
  <c r="E1312" i="51"/>
  <c r="F1308" i="51"/>
  <c r="C1308" i="51"/>
  <c r="D1308" i="51"/>
  <c r="E1308" i="51"/>
  <c r="F1304" i="51"/>
  <c r="C1304" i="51"/>
  <c r="D1304" i="51"/>
  <c r="E1304" i="51"/>
  <c r="F1300" i="51"/>
  <c r="C1300" i="51"/>
  <c r="D1300" i="51"/>
  <c r="E1300" i="51"/>
  <c r="F1296" i="51"/>
  <c r="C1296" i="51"/>
  <c r="D1296" i="51"/>
  <c r="E1296" i="51"/>
  <c r="F1292" i="51"/>
  <c r="C1292" i="51"/>
  <c r="D1292" i="51"/>
  <c r="E1292" i="51"/>
  <c r="F1288" i="51"/>
  <c r="C1288" i="51"/>
  <c r="D1288" i="51"/>
  <c r="E1288" i="51"/>
  <c r="F1284" i="51"/>
  <c r="C1284" i="51"/>
  <c r="D1284" i="51"/>
  <c r="E1284" i="51"/>
  <c r="F1280" i="51"/>
  <c r="C1280" i="51"/>
  <c r="D1280" i="51"/>
  <c r="E1280" i="51"/>
  <c r="F1276" i="51"/>
  <c r="C1276" i="51"/>
  <c r="D1276" i="51"/>
  <c r="E1276" i="51"/>
  <c r="F1272" i="51"/>
  <c r="C1272" i="51"/>
  <c r="D1272" i="51"/>
  <c r="E1272" i="51"/>
  <c r="F1268" i="51"/>
  <c r="C1268" i="51"/>
  <c r="D1268" i="51"/>
  <c r="E1268" i="51"/>
  <c r="F1264" i="51"/>
  <c r="C1264" i="51"/>
  <c r="D1264" i="51"/>
  <c r="E1264" i="51"/>
  <c r="F1260" i="51"/>
  <c r="C1260" i="51"/>
  <c r="D1260" i="51"/>
  <c r="E1260" i="51"/>
  <c r="F1256" i="51"/>
  <c r="C1256" i="51"/>
  <c r="D1256" i="51"/>
  <c r="E1256" i="51"/>
  <c r="F1252" i="51"/>
  <c r="C1252" i="51"/>
  <c r="D1252" i="51"/>
  <c r="E1252" i="51"/>
  <c r="F1248" i="51"/>
  <c r="C1248" i="51"/>
  <c r="D1248" i="51"/>
  <c r="E1248" i="51"/>
  <c r="F1244" i="51"/>
  <c r="C1244" i="51"/>
  <c r="D1244" i="51"/>
  <c r="E1244" i="51"/>
  <c r="F1240" i="51"/>
  <c r="C1240" i="51"/>
  <c r="D1240" i="51"/>
  <c r="E1240" i="51"/>
  <c r="F1236" i="51"/>
  <c r="C1236" i="51"/>
  <c r="D1236" i="51"/>
  <c r="E1236" i="51"/>
  <c r="F1232" i="51"/>
  <c r="C1232" i="51"/>
  <c r="D1232" i="51"/>
  <c r="E1232" i="51"/>
  <c r="F1228" i="51"/>
  <c r="C1228" i="51"/>
  <c r="D1228" i="51"/>
  <c r="E1228" i="51"/>
  <c r="F1224" i="51"/>
  <c r="C1224" i="51"/>
  <c r="D1224" i="51"/>
  <c r="E1224" i="51"/>
  <c r="F1220" i="51"/>
  <c r="C1220" i="51"/>
  <c r="D1220" i="51"/>
  <c r="E1220" i="51"/>
  <c r="F1216" i="51"/>
  <c r="C1216" i="51"/>
  <c r="D1216" i="51"/>
  <c r="E1216" i="51"/>
  <c r="F1212" i="51"/>
  <c r="C1212" i="51"/>
  <c r="D1212" i="51"/>
  <c r="E1212" i="51"/>
  <c r="F1208" i="51"/>
  <c r="C1208" i="51"/>
  <c r="D1208" i="51"/>
  <c r="E1208" i="51"/>
  <c r="F1204" i="51"/>
  <c r="C1204" i="51"/>
  <c r="D1204" i="51"/>
  <c r="E1204" i="51"/>
  <c r="F1200" i="51"/>
  <c r="C1200" i="51"/>
  <c r="D1200" i="51"/>
  <c r="E1200" i="51"/>
  <c r="F1196" i="51"/>
  <c r="C1196" i="51"/>
  <c r="D1196" i="51"/>
  <c r="E1196" i="51"/>
  <c r="F1192" i="51"/>
  <c r="C1192" i="51"/>
  <c r="D1192" i="51"/>
  <c r="E1192" i="51"/>
  <c r="F1188" i="51"/>
  <c r="C1188" i="51"/>
  <c r="D1188" i="51"/>
  <c r="E1188" i="51"/>
  <c r="F1184" i="51"/>
  <c r="C1184" i="51"/>
  <c r="D1184" i="51"/>
  <c r="E1184" i="51"/>
  <c r="F1180" i="51"/>
  <c r="C1180" i="51"/>
  <c r="D1180" i="51"/>
  <c r="E1180" i="51"/>
  <c r="F1176" i="51"/>
  <c r="C1176" i="51"/>
  <c r="D1176" i="51"/>
  <c r="E1176" i="51"/>
  <c r="F1172" i="51"/>
  <c r="C1172" i="51"/>
  <c r="D1172" i="51"/>
  <c r="E1172" i="51"/>
  <c r="F1168" i="51"/>
  <c r="C1168" i="51"/>
  <c r="D1168" i="51"/>
  <c r="E1168" i="51"/>
  <c r="F1164" i="51"/>
  <c r="C1164" i="51"/>
  <c r="D1164" i="51"/>
  <c r="E1164" i="51"/>
  <c r="F1160" i="51"/>
  <c r="C1160" i="51"/>
  <c r="D1160" i="51"/>
  <c r="E1160" i="51"/>
  <c r="F1156" i="51"/>
  <c r="C1156" i="51"/>
  <c r="D1156" i="51"/>
  <c r="E1156" i="51"/>
  <c r="F1152" i="51"/>
  <c r="C1152" i="51"/>
  <c r="D1152" i="51"/>
  <c r="E1152" i="51"/>
  <c r="F1148" i="51"/>
  <c r="C1148" i="51"/>
  <c r="D1148" i="51"/>
  <c r="E1148" i="51"/>
  <c r="F1013" i="51"/>
  <c r="C1013" i="51"/>
  <c r="D1013" i="51"/>
  <c r="E1013" i="51"/>
  <c r="F922" i="51"/>
  <c r="D922" i="51"/>
  <c r="C922" i="51"/>
  <c r="E922" i="51"/>
  <c r="E801" i="51"/>
  <c r="F801" i="51"/>
  <c r="C801" i="51"/>
  <c r="D801" i="51"/>
  <c r="D701" i="51"/>
  <c r="E701" i="51"/>
  <c r="F701" i="51"/>
  <c r="C701" i="51"/>
  <c r="D647" i="51"/>
  <c r="E647" i="51"/>
  <c r="F647" i="51"/>
  <c r="C647" i="51"/>
  <c r="F424" i="51"/>
  <c r="D424" i="51"/>
  <c r="C424" i="51"/>
  <c r="E424" i="51"/>
  <c r="F1019" i="51"/>
  <c r="C1019" i="51"/>
  <c r="D1019" i="51"/>
  <c r="E1019" i="51"/>
  <c r="F932" i="51"/>
  <c r="D932" i="51"/>
  <c r="C932" i="51"/>
  <c r="E932" i="51"/>
  <c r="E826" i="51"/>
  <c r="F826" i="51"/>
  <c r="C826" i="51"/>
  <c r="D826" i="51"/>
  <c r="E757" i="51"/>
  <c r="C757" i="51"/>
  <c r="D757" i="51"/>
  <c r="F757" i="51"/>
  <c r="D601" i="51"/>
  <c r="E601" i="51"/>
  <c r="F601" i="51"/>
  <c r="C601" i="51"/>
  <c r="C516" i="51"/>
  <c r="E516" i="51"/>
  <c r="D516" i="51"/>
  <c r="F516" i="51"/>
  <c r="D34" i="51"/>
  <c r="E34" i="51"/>
  <c r="F34" i="51"/>
  <c r="C34" i="51"/>
  <c r="F1008" i="51"/>
  <c r="C1008" i="51"/>
  <c r="D1008" i="51"/>
  <c r="E1008" i="51"/>
  <c r="F975" i="51"/>
  <c r="C975" i="51"/>
  <c r="D975" i="51"/>
  <c r="E975" i="51"/>
  <c r="F917" i="51"/>
  <c r="D917" i="51"/>
  <c r="C917" i="51"/>
  <c r="E917" i="51"/>
  <c r="E873" i="51"/>
  <c r="F873" i="51"/>
  <c r="C873" i="51"/>
  <c r="D873" i="51"/>
  <c r="E829" i="51"/>
  <c r="F829" i="51"/>
  <c r="C829" i="51"/>
  <c r="D829" i="51"/>
  <c r="E768" i="51"/>
  <c r="F768" i="51"/>
  <c r="C768" i="51"/>
  <c r="D768" i="51"/>
  <c r="D709" i="51"/>
  <c r="E709" i="51"/>
  <c r="F709" i="51"/>
  <c r="C709" i="51"/>
  <c r="D649" i="51"/>
  <c r="E649" i="51"/>
  <c r="F649" i="51"/>
  <c r="C649" i="51"/>
  <c r="D609" i="51"/>
  <c r="E609" i="51"/>
  <c r="F609" i="51"/>
  <c r="C609" i="51"/>
  <c r="E311" i="51"/>
  <c r="F311" i="51"/>
  <c r="C311" i="51"/>
  <c r="D311" i="51"/>
  <c r="F193" i="51"/>
  <c r="C193" i="51"/>
  <c r="D193" i="51"/>
  <c r="E193" i="51"/>
  <c r="F1005" i="51"/>
  <c r="C1005" i="51"/>
  <c r="D1005" i="51"/>
  <c r="E1005" i="51"/>
  <c r="F965" i="51"/>
  <c r="C965" i="51"/>
  <c r="D965" i="51"/>
  <c r="E965" i="51"/>
  <c r="E903" i="51"/>
  <c r="F903" i="51"/>
  <c r="C903" i="51"/>
  <c r="D903" i="51"/>
  <c r="E850" i="51"/>
  <c r="F850" i="51"/>
  <c r="C850" i="51"/>
  <c r="D850" i="51"/>
  <c r="E772" i="51"/>
  <c r="F772" i="51"/>
  <c r="C772" i="51"/>
  <c r="D772" i="51"/>
  <c r="E720" i="51"/>
  <c r="C720" i="51"/>
  <c r="D720" i="51"/>
  <c r="F720" i="51"/>
  <c r="D619" i="51"/>
  <c r="E619" i="51"/>
  <c r="F619" i="51"/>
  <c r="C619" i="51"/>
  <c r="C512" i="51"/>
  <c r="E512" i="51"/>
  <c r="D512" i="51"/>
  <c r="F512" i="51"/>
  <c r="E323" i="51"/>
  <c r="F323" i="51"/>
  <c r="C323" i="51"/>
  <c r="D323" i="51"/>
  <c r="F1034" i="51"/>
  <c r="C1034" i="51"/>
  <c r="D1034" i="51"/>
  <c r="E1034" i="51"/>
  <c r="F1015" i="51"/>
  <c r="C1015" i="51"/>
  <c r="D1015" i="51"/>
  <c r="E1015" i="51"/>
  <c r="F989" i="51"/>
  <c r="C989" i="51"/>
  <c r="D989" i="51"/>
  <c r="E989" i="51"/>
  <c r="F973" i="51"/>
  <c r="C973" i="51"/>
  <c r="D973" i="51"/>
  <c r="E973" i="51"/>
  <c r="F944" i="51"/>
  <c r="D944" i="51"/>
  <c r="C944" i="51"/>
  <c r="E944" i="51"/>
  <c r="F913" i="51"/>
  <c r="D913" i="51"/>
  <c r="C913" i="51"/>
  <c r="E913" i="51"/>
  <c r="E887" i="51"/>
  <c r="F887" i="51"/>
  <c r="C887" i="51"/>
  <c r="D887" i="51"/>
  <c r="E851" i="51"/>
  <c r="F851" i="51"/>
  <c r="C851" i="51"/>
  <c r="D851" i="51"/>
  <c r="E830" i="51"/>
  <c r="F830" i="51"/>
  <c r="C830" i="51"/>
  <c r="D830" i="51"/>
  <c r="E799" i="51"/>
  <c r="F799" i="51"/>
  <c r="C799" i="51"/>
  <c r="D799" i="51"/>
  <c r="E769" i="51"/>
  <c r="F769" i="51"/>
  <c r="C769" i="51"/>
  <c r="D769" i="51"/>
  <c r="E752" i="51"/>
  <c r="C752" i="51"/>
  <c r="D752" i="51"/>
  <c r="F752" i="51"/>
  <c r="D704" i="51"/>
  <c r="E704" i="51"/>
  <c r="F704" i="51"/>
  <c r="C704" i="51"/>
  <c r="D684" i="51"/>
  <c r="E684" i="51"/>
  <c r="F684" i="51"/>
  <c r="C684" i="51"/>
  <c r="D646" i="51"/>
  <c r="E646" i="51"/>
  <c r="F646" i="51"/>
  <c r="C646" i="51"/>
  <c r="D620" i="51"/>
  <c r="E620" i="51"/>
  <c r="F620" i="51"/>
  <c r="C620" i="51"/>
  <c r="D586" i="51"/>
  <c r="E586" i="51"/>
  <c r="F586" i="51"/>
  <c r="C586" i="51"/>
  <c r="C556" i="51"/>
  <c r="E556" i="51"/>
  <c r="D556" i="51"/>
  <c r="F556" i="51"/>
  <c r="F488" i="51"/>
  <c r="C488" i="51"/>
  <c r="D488" i="51"/>
  <c r="E488" i="51"/>
  <c r="F409" i="51"/>
  <c r="D409" i="51"/>
  <c r="C409" i="51"/>
  <c r="E409" i="51"/>
  <c r="E338" i="51"/>
  <c r="F338" i="51"/>
  <c r="C338" i="51"/>
  <c r="D338" i="51"/>
  <c r="E291" i="51"/>
  <c r="F291" i="51"/>
  <c r="C291" i="51"/>
  <c r="D291" i="51"/>
  <c r="F142" i="51"/>
  <c r="C142" i="51"/>
  <c r="D142" i="51"/>
  <c r="E142" i="51"/>
  <c r="F1037" i="51"/>
  <c r="C1037" i="51"/>
  <c r="D1037" i="51"/>
  <c r="E1037" i="51"/>
  <c r="F1020" i="51"/>
  <c r="C1020" i="51"/>
  <c r="D1020" i="51"/>
  <c r="E1020" i="51"/>
  <c r="F990" i="51"/>
  <c r="C990" i="51"/>
  <c r="D990" i="51"/>
  <c r="E990" i="51"/>
  <c r="F970" i="51"/>
  <c r="C970" i="51"/>
  <c r="D970" i="51"/>
  <c r="E970" i="51"/>
  <c r="F954" i="51"/>
  <c r="C954" i="51"/>
  <c r="D954" i="51"/>
  <c r="E954" i="51"/>
  <c r="F924" i="51"/>
  <c r="D924" i="51"/>
  <c r="C924" i="51"/>
  <c r="E924" i="51"/>
  <c r="E906" i="51"/>
  <c r="F906" i="51"/>
  <c r="C906" i="51"/>
  <c r="D906" i="51"/>
  <c r="E871" i="51"/>
  <c r="F871" i="51"/>
  <c r="C871" i="51"/>
  <c r="D871" i="51"/>
  <c r="E837" i="51"/>
  <c r="F837" i="51"/>
  <c r="C837" i="51"/>
  <c r="D837" i="51"/>
  <c r="E818" i="51"/>
  <c r="F818" i="51"/>
  <c r="C818" i="51"/>
  <c r="D818" i="51"/>
  <c r="E779" i="51"/>
  <c r="F779" i="51"/>
  <c r="C779" i="51"/>
  <c r="D779" i="51"/>
  <c r="E753" i="51"/>
  <c r="C753" i="51"/>
  <c r="D753" i="51"/>
  <c r="F753" i="51"/>
  <c r="E732" i="51"/>
  <c r="C732" i="51"/>
  <c r="D732" i="51"/>
  <c r="F732" i="51"/>
  <c r="E715" i="51"/>
  <c r="C715" i="51"/>
  <c r="D715" i="51"/>
  <c r="F715" i="51"/>
  <c r="D692" i="51"/>
  <c r="E692" i="51"/>
  <c r="F692" i="51"/>
  <c r="C692" i="51"/>
  <c r="D665" i="51"/>
  <c r="E665" i="51"/>
  <c r="F665" i="51"/>
  <c r="C665" i="51"/>
  <c r="D638" i="51"/>
  <c r="E638" i="51"/>
  <c r="F638" i="51"/>
  <c r="C638" i="51"/>
  <c r="D614" i="51"/>
  <c r="E614" i="51"/>
  <c r="F614" i="51"/>
  <c r="C614" i="51"/>
  <c r="C578" i="51"/>
  <c r="E578" i="51"/>
  <c r="D578" i="51"/>
  <c r="F578" i="51"/>
  <c r="C532" i="51"/>
  <c r="E532" i="51"/>
  <c r="D532" i="51"/>
  <c r="F532" i="51"/>
  <c r="F436" i="51"/>
  <c r="D436" i="51"/>
  <c r="C436" i="51"/>
  <c r="E436" i="51"/>
  <c r="E344" i="51"/>
  <c r="F344" i="51"/>
  <c r="C344" i="51"/>
  <c r="D344" i="51"/>
  <c r="C243" i="51"/>
  <c r="D243" i="51"/>
  <c r="E243" i="51"/>
  <c r="F243" i="51"/>
  <c r="D124" i="51"/>
  <c r="E124" i="51"/>
  <c r="F124" i="51"/>
  <c r="C124" i="51"/>
  <c r="C551" i="51"/>
  <c r="E551" i="51"/>
  <c r="D551" i="51"/>
  <c r="F551" i="51"/>
  <c r="C518" i="51"/>
  <c r="E518" i="51"/>
  <c r="D518" i="51"/>
  <c r="F518" i="51"/>
  <c r="F482" i="51"/>
  <c r="C482" i="51"/>
  <c r="D482" i="51"/>
  <c r="E482" i="51"/>
  <c r="F444" i="51"/>
  <c r="D444" i="51"/>
  <c r="C444" i="51"/>
  <c r="E444" i="51"/>
  <c r="F379" i="51"/>
  <c r="D379" i="51"/>
  <c r="C379" i="51"/>
  <c r="E379" i="51"/>
  <c r="E319" i="51"/>
  <c r="F319" i="51"/>
  <c r="C319" i="51"/>
  <c r="D319" i="51"/>
  <c r="E248" i="51"/>
  <c r="F248" i="51"/>
  <c r="C248" i="51"/>
  <c r="D248" i="51"/>
  <c r="C218" i="51"/>
  <c r="D218" i="51"/>
  <c r="E218" i="51"/>
  <c r="F218" i="51"/>
  <c r="D62" i="51"/>
  <c r="F62" i="51"/>
  <c r="C62" i="51"/>
  <c r="E62" i="51"/>
  <c r="C553" i="51"/>
  <c r="E553" i="51"/>
  <c r="D553" i="51"/>
  <c r="F553" i="51"/>
  <c r="C533" i="51"/>
  <c r="E533" i="51"/>
  <c r="D533" i="51"/>
  <c r="F533" i="51"/>
  <c r="F442" i="51"/>
  <c r="D442" i="51"/>
  <c r="C442" i="51"/>
  <c r="E442" i="51"/>
  <c r="E369" i="51"/>
  <c r="F369" i="51"/>
  <c r="C369" i="51"/>
  <c r="D369" i="51"/>
  <c r="E304" i="51"/>
  <c r="F304" i="51"/>
  <c r="C304" i="51"/>
  <c r="D304" i="51"/>
  <c r="E252" i="51"/>
  <c r="F252" i="51"/>
  <c r="C252" i="51"/>
  <c r="D252" i="51"/>
  <c r="C214" i="51"/>
  <c r="D214" i="51"/>
  <c r="E214" i="51"/>
  <c r="F214" i="51"/>
  <c r="D111" i="51"/>
  <c r="E111" i="51"/>
  <c r="C111" i="51"/>
  <c r="F111" i="51"/>
  <c r="F1097" i="51"/>
  <c r="C1097" i="51"/>
  <c r="D1097" i="51"/>
  <c r="E1097" i="51"/>
  <c r="F1093" i="51"/>
  <c r="C1093" i="51"/>
  <c r="D1093" i="51"/>
  <c r="E1093" i="51"/>
  <c r="F1089" i="51"/>
  <c r="C1089" i="51"/>
  <c r="D1089" i="51"/>
  <c r="E1089" i="51"/>
  <c r="F1085" i="51"/>
  <c r="C1085" i="51"/>
  <c r="D1085" i="51"/>
  <c r="E1085" i="51"/>
  <c r="F1081" i="51"/>
  <c r="C1081" i="51"/>
  <c r="D1081" i="51"/>
  <c r="E1081" i="51"/>
  <c r="F1077" i="51"/>
  <c r="C1077" i="51"/>
  <c r="D1077" i="51"/>
  <c r="E1077" i="51"/>
  <c r="F1073" i="51"/>
  <c r="C1073" i="51"/>
  <c r="D1073" i="51"/>
  <c r="E1073" i="51"/>
  <c r="F1069" i="51"/>
  <c r="C1069" i="51"/>
  <c r="D1069" i="51"/>
  <c r="E1069" i="51"/>
  <c r="F1065" i="51"/>
  <c r="C1065" i="51"/>
  <c r="D1065" i="51"/>
  <c r="E1065" i="51"/>
  <c r="F1061" i="51"/>
  <c r="C1061" i="51"/>
  <c r="D1061" i="51"/>
  <c r="E1061" i="51"/>
  <c r="F1057" i="51"/>
  <c r="C1057" i="51"/>
  <c r="D1057" i="51"/>
  <c r="E1057" i="51"/>
  <c r="F1053" i="51"/>
  <c r="C1053" i="51"/>
  <c r="D1053" i="51"/>
  <c r="E1053" i="51"/>
  <c r="F1049" i="51"/>
  <c r="C1049" i="51"/>
  <c r="D1049" i="51"/>
  <c r="E1049" i="51"/>
  <c r="F1045" i="51"/>
  <c r="C1045" i="51"/>
  <c r="D1045" i="51"/>
  <c r="E1045" i="51"/>
  <c r="F1041" i="51"/>
  <c r="C1041" i="51"/>
  <c r="D1041" i="51"/>
  <c r="E1041" i="51"/>
  <c r="F1029" i="51"/>
  <c r="C1029" i="51"/>
  <c r="D1029" i="51"/>
  <c r="E1029" i="51"/>
  <c r="F1009" i="51"/>
  <c r="C1009" i="51"/>
  <c r="D1009" i="51"/>
  <c r="E1009" i="51"/>
  <c r="F997" i="51"/>
  <c r="C997" i="51"/>
  <c r="D997" i="51"/>
  <c r="E997" i="51"/>
  <c r="F977" i="51"/>
  <c r="C977" i="51"/>
  <c r="D977" i="51"/>
  <c r="E977" i="51"/>
  <c r="F964" i="51"/>
  <c r="C964" i="51"/>
  <c r="D964" i="51"/>
  <c r="E964" i="51"/>
  <c r="F934" i="51"/>
  <c r="D934" i="51"/>
  <c r="C934" i="51"/>
  <c r="E934" i="51"/>
  <c r="F914" i="51"/>
  <c r="D914" i="51"/>
  <c r="C914" i="51"/>
  <c r="E914" i="51"/>
  <c r="E895" i="51"/>
  <c r="F895" i="51"/>
  <c r="C895" i="51"/>
  <c r="D895" i="51"/>
  <c r="E869" i="51"/>
  <c r="F869" i="51"/>
  <c r="C869" i="51"/>
  <c r="D869" i="51"/>
  <c r="E853" i="51"/>
  <c r="F853" i="51"/>
  <c r="C853" i="51"/>
  <c r="D853" i="51"/>
  <c r="E836" i="51"/>
  <c r="F836" i="51"/>
  <c r="C836" i="51"/>
  <c r="D836" i="51"/>
  <c r="E806" i="51"/>
  <c r="F806" i="51"/>
  <c r="C806" i="51"/>
  <c r="D806" i="51"/>
  <c r="E786" i="51"/>
  <c r="F786" i="51"/>
  <c r="C786" i="51"/>
  <c r="D786" i="51"/>
  <c r="E767" i="51"/>
  <c r="F767" i="51"/>
  <c r="C767" i="51"/>
  <c r="D767" i="51"/>
  <c r="E741" i="51"/>
  <c r="C741" i="51"/>
  <c r="D741" i="51"/>
  <c r="F741" i="51"/>
  <c r="E725" i="51"/>
  <c r="C725" i="51"/>
  <c r="D725" i="51"/>
  <c r="F725" i="51"/>
  <c r="D710" i="51"/>
  <c r="E710" i="51"/>
  <c r="F710" i="51"/>
  <c r="C710" i="51"/>
  <c r="D690" i="51"/>
  <c r="E690" i="51"/>
  <c r="F690" i="51"/>
  <c r="C690" i="51"/>
  <c r="D668" i="51"/>
  <c r="E668" i="51"/>
  <c r="F668" i="51"/>
  <c r="C668" i="51"/>
  <c r="D645" i="51"/>
  <c r="E645" i="51"/>
  <c r="F645" i="51"/>
  <c r="C645" i="51"/>
  <c r="D622" i="51"/>
  <c r="E622" i="51"/>
  <c r="F622" i="51"/>
  <c r="C622" i="51"/>
  <c r="D605" i="51"/>
  <c r="E605" i="51"/>
  <c r="F605" i="51"/>
  <c r="C605" i="51"/>
  <c r="C582" i="51"/>
  <c r="D582" i="51"/>
  <c r="E582" i="51"/>
  <c r="F582" i="51"/>
  <c r="C562" i="51"/>
  <c r="E562" i="51"/>
  <c r="D562" i="51"/>
  <c r="F562" i="51"/>
  <c r="C540" i="51"/>
  <c r="E540" i="51"/>
  <c r="D540" i="51"/>
  <c r="F540" i="51"/>
  <c r="C514" i="51"/>
  <c r="E514" i="51"/>
  <c r="D514" i="51"/>
  <c r="F514" i="51"/>
  <c r="F466" i="51"/>
  <c r="C466" i="51"/>
  <c r="D466" i="51"/>
  <c r="E466" i="51"/>
  <c r="F419" i="51"/>
  <c r="D419" i="51"/>
  <c r="C419" i="51"/>
  <c r="E419" i="51"/>
  <c r="E356" i="51"/>
  <c r="F356" i="51"/>
  <c r="C356" i="51"/>
  <c r="D356" i="51"/>
  <c r="E321" i="51"/>
  <c r="F321" i="51"/>
  <c r="C321" i="51"/>
  <c r="D321" i="51"/>
  <c r="E281" i="51"/>
  <c r="F281" i="51"/>
  <c r="C281" i="51"/>
  <c r="D281" i="51"/>
  <c r="C221" i="51"/>
  <c r="D221" i="51"/>
  <c r="E221" i="51"/>
  <c r="F221" i="51"/>
  <c r="F187" i="51"/>
  <c r="C187" i="51"/>
  <c r="D187" i="51"/>
  <c r="E187" i="51"/>
  <c r="F152" i="51"/>
  <c r="C152" i="51"/>
  <c r="D152" i="51"/>
  <c r="E152" i="51"/>
  <c r="D37" i="51"/>
  <c r="E37" i="51"/>
  <c r="F37" i="51"/>
  <c r="C37" i="51"/>
  <c r="F191" i="51"/>
  <c r="C191" i="51"/>
  <c r="D191" i="51"/>
  <c r="E191" i="51"/>
  <c r="D130" i="51"/>
  <c r="E130" i="51"/>
  <c r="F130" i="51"/>
  <c r="C130" i="51"/>
  <c r="D73" i="51"/>
  <c r="F73" i="51"/>
  <c r="E73" i="51"/>
  <c r="C73" i="51"/>
  <c r="D13" i="51"/>
  <c r="E13" i="51"/>
  <c r="F13" i="51"/>
  <c r="C13" i="51"/>
  <c r="F953" i="51"/>
  <c r="C953" i="51"/>
  <c r="D953" i="51"/>
  <c r="E953" i="51"/>
  <c r="F941" i="51"/>
  <c r="D941" i="51"/>
  <c r="C941" i="51"/>
  <c r="E941" i="51"/>
  <c r="F921" i="51"/>
  <c r="D921" i="51"/>
  <c r="C921" i="51"/>
  <c r="E921" i="51"/>
  <c r="E909" i="51"/>
  <c r="F909" i="51"/>
  <c r="C909" i="51"/>
  <c r="D909" i="51"/>
  <c r="E889" i="51"/>
  <c r="F889" i="51"/>
  <c r="C889" i="51"/>
  <c r="D889" i="51"/>
  <c r="E877" i="51"/>
  <c r="F877" i="51"/>
  <c r="C877" i="51"/>
  <c r="D877" i="51"/>
  <c r="E857" i="51"/>
  <c r="F857" i="51"/>
  <c r="C857" i="51"/>
  <c r="D857" i="51"/>
  <c r="E845" i="51"/>
  <c r="F845" i="51"/>
  <c r="C845" i="51"/>
  <c r="D845" i="51"/>
  <c r="E825" i="51"/>
  <c r="F825" i="51"/>
  <c r="C825" i="51"/>
  <c r="D825" i="51"/>
  <c r="E813" i="51"/>
  <c r="F813" i="51"/>
  <c r="C813" i="51"/>
  <c r="D813" i="51"/>
  <c r="E793" i="51"/>
  <c r="F793" i="51"/>
  <c r="C793" i="51"/>
  <c r="D793" i="51"/>
  <c r="E781" i="51"/>
  <c r="F781" i="51"/>
  <c r="C781" i="51"/>
  <c r="D781" i="51"/>
  <c r="E761" i="51"/>
  <c r="C761" i="51"/>
  <c r="D761" i="51"/>
  <c r="F761" i="51"/>
  <c r="E749" i="51"/>
  <c r="C749" i="51"/>
  <c r="D749" i="51"/>
  <c r="F749" i="51"/>
  <c r="E729" i="51"/>
  <c r="C729" i="51"/>
  <c r="D729" i="51"/>
  <c r="F729" i="51"/>
  <c r="E717" i="51"/>
  <c r="C717" i="51"/>
  <c r="D717" i="51"/>
  <c r="F717" i="51"/>
  <c r="D694" i="51"/>
  <c r="E694" i="51"/>
  <c r="F694" i="51"/>
  <c r="C694" i="51"/>
  <c r="D685" i="51"/>
  <c r="E685" i="51"/>
  <c r="F685" i="51"/>
  <c r="C685" i="51"/>
  <c r="D662" i="51"/>
  <c r="E662" i="51"/>
  <c r="F662" i="51"/>
  <c r="C662" i="51"/>
  <c r="D653" i="51"/>
  <c r="E653" i="51"/>
  <c r="F653" i="51"/>
  <c r="C653" i="51"/>
  <c r="D630" i="51"/>
  <c r="E630" i="51"/>
  <c r="F630" i="51"/>
  <c r="C630" i="51"/>
  <c r="D621" i="51"/>
  <c r="E621" i="51"/>
  <c r="F621" i="51"/>
  <c r="C621" i="51"/>
  <c r="D598" i="51"/>
  <c r="E598" i="51"/>
  <c r="F598" i="51"/>
  <c r="C598" i="51"/>
  <c r="D589" i="51"/>
  <c r="E589" i="51"/>
  <c r="F589" i="51"/>
  <c r="C589" i="51"/>
  <c r="C566" i="51"/>
  <c r="E566" i="51"/>
  <c r="D566" i="51"/>
  <c r="F566" i="51"/>
  <c r="C557" i="51"/>
  <c r="E557" i="51"/>
  <c r="D557" i="51"/>
  <c r="F557" i="51"/>
  <c r="C534" i="51"/>
  <c r="E534" i="51"/>
  <c r="D534" i="51"/>
  <c r="F534" i="51"/>
  <c r="C521" i="51"/>
  <c r="E521" i="51"/>
  <c r="D521" i="51"/>
  <c r="F521" i="51"/>
  <c r="C511" i="51"/>
  <c r="E511" i="51"/>
  <c r="D511" i="51"/>
  <c r="F511" i="51"/>
  <c r="F499" i="51"/>
  <c r="C499" i="51"/>
  <c r="D499" i="51"/>
  <c r="E499" i="51"/>
  <c r="F483" i="51"/>
  <c r="C483" i="51"/>
  <c r="D483" i="51"/>
  <c r="E483" i="51"/>
  <c r="F467" i="51"/>
  <c r="C467" i="51"/>
  <c r="D467" i="51"/>
  <c r="E467" i="51"/>
  <c r="F451" i="51"/>
  <c r="D451" i="51"/>
  <c r="C451" i="51"/>
  <c r="E451" i="51"/>
  <c r="F435" i="51"/>
  <c r="D435" i="51"/>
  <c r="C435" i="51"/>
  <c r="E435" i="51"/>
  <c r="F407" i="51"/>
  <c r="D407" i="51"/>
  <c r="C407" i="51"/>
  <c r="E407" i="51"/>
  <c r="F384" i="51"/>
  <c r="D384" i="51"/>
  <c r="C384" i="51"/>
  <c r="E384" i="51"/>
  <c r="E364" i="51"/>
  <c r="F364" i="51"/>
  <c r="C364" i="51"/>
  <c r="D364" i="51"/>
  <c r="E337" i="51"/>
  <c r="F337" i="51"/>
  <c r="C337" i="51"/>
  <c r="D337" i="51"/>
  <c r="E307" i="51"/>
  <c r="F307" i="51"/>
  <c r="C307" i="51"/>
  <c r="D307" i="51"/>
  <c r="E266" i="51"/>
  <c r="F266" i="51"/>
  <c r="C266" i="51"/>
  <c r="D266" i="51"/>
  <c r="C245" i="51"/>
  <c r="D245" i="51"/>
  <c r="E245" i="51"/>
  <c r="F245" i="51"/>
  <c r="F194" i="51"/>
  <c r="C194" i="51"/>
  <c r="D194" i="51"/>
  <c r="E194" i="51"/>
  <c r="F166" i="51"/>
  <c r="C166" i="51"/>
  <c r="D166" i="51"/>
  <c r="E166" i="51"/>
  <c r="D131" i="51"/>
  <c r="E131" i="51"/>
  <c r="C131" i="51"/>
  <c r="F131" i="51"/>
  <c r="D44" i="51"/>
  <c r="F44" i="51"/>
  <c r="C44" i="51"/>
  <c r="E44" i="51"/>
  <c r="C505" i="51"/>
  <c r="E505" i="51"/>
  <c r="D505" i="51"/>
  <c r="F505" i="51"/>
  <c r="F495" i="51"/>
  <c r="C495" i="51"/>
  <c r="D495" i="51"/>
  <c r="E495" i="51"/>
  <c r="F485" i="51"/>
  <c r="C485" i="51"/>
  <c r="D485" i="51"/>
  <c r="E485" i="51"/>
  <c r="F473" i="51"/>
  <c r="C473" i="51"/>
  <c r="D473" i="51"/>
  <c r="E473" i="51"/>
  <c r="F463" i="51"/>
  <c r="C463" i="51"/>
  <c r="D463" i="51"/>
  <c r="E463" i="51"/>
  <c r="F453" i="51"/>
  <c r="C453" i="51"/>
  <c r="D453" i="51"/>
  <c r="E453" i="51"/>
  <c r="F441" i="51"/>
  <c r="D441" i="51"/>
  <c r="C441" i="51"/>
  <c r="E441" i="51"/>
  <c r="F431" i="51"/>
  <c r="D431" i="51"/>
  <c r="C431" i="51"/>
  <c r="E431" i="51"/>
  <c r="F418" i="51"/>
  <c r="D418" i="51"/>
  <c r="C418" i="51"/>
  <c r="E418" i="51"/>
  <c r="F403" i="51"/>
  <c r="D403" i="51"/>
  <c r="C403" i="51"/>
  <c r="E403" i="51"/>
  <c r="F390" i="51"/>
  <c r="D390" i="51"/>
  <c r="C390" i="51"/>
  <c r="E390" i="51"/>
  <c r="E370" i="51"/>
  <c r="F370" i="51"/>
  <c r="C370" i="51"/>
  <c r="D370" i="51"/>
  <c r="E330" i="51"/>
  <c r="F330" i="51"/>
  <c r="C330" i="51"/>
  <c r="D330" i="51"/>
  <c r="E300" i="51"/>
  <c r="F300" i="51"/>
  <c r="C300" i="51"/>
  <c r="D300" i="51"/>
  <c r="E283" i="51"/>
  <c r="F283" i="51"/>
  <c r="C283" i="51"/>
  <c r="D283" i="51"/>
  <c r="E270" i="51"/>
  <c r="F270" i="51"/>
  <c r="C270" i="51"/>
  <c r="D270" i="51"/>
  <c r="E254" i="51"/>
  <c r="F254" i="51"/>
  <c r="C254" i="51"/>
  <c r="D254" i="51"/>
  <c r="C228" i="51"/>
  <c r="D228" i="51"/>
  <c r="E228" i="51"/>
  <c r="F228" i="51"/>
  <c r="C208" i="51"/>
  <c r="D208" i="51"/>
  <c r="E208" i="51"/>
  <c r="F208" i="51"/>
  <c r="F179" i="51"/>
  <c r="C179" i="51"/>
  <c r="D179" i="51"/>
  <c r="E179" i="51"/>
  <c r="D137" i="51"/>
  <c r="E137" i="51"/>
  <c r="C137" i="51"/>
  <c r="F137" i="51"/>
  <c r="D79" i="51"/>
  <c r="F79" i="51"/>
  <c r="E79" i="51"/>
  <c r="C79" i="51"/>
  <c r="D39" i="51"/>
  <c r="E39" i="51"/>
  <c r="F39" i="51"/>
  <c r="C39" i="51"/>
  <c r="F421" i="51"/>
  <c r="D421" i="51"/>
  <c r="C421" i="51"/>
  <c r="E421" i="51"/>
  <c r="F406" i="51"/>
  <c r="D406" i="51"/>
  <c r="C406" i="51"/>
  <c r="E406" i="51"/>
  <c r="F393" i="51"/>
  <c r="D393" i="51"/>
  <c r="C393" i="51"/>
  <c r="E393" i="51"/>
  <c r="F380" i="51"/>
  <c r="D380" i="51"/>
  <c r="C380" i="51"/>
  <c r="E380" i="51"/>
  <c r="E367" i="51"/>
  <c r="F367" i="51"/>
  <c r="C367" i="51"/>
  <c r="D367" i="51"/>
  <c r="E357" i="51"/>
  <c r="F357" i="51"/>
  <c r="C357" i="51"/>
  <c r="D357" i="51"/>
  <c r="E342" i="51"/>
  <c r="F342" i="51"/>
  <c r="C342" i="51"/>
  <c r="D342" i="51"/>
  <c r="E329" i="51"/>
  <c r="F329" i="51"/>
  <c r="C329" i="51"/>
  <c r="D329" i="51"/>
  <c r="E316" i="51"/>
  <c r="F316" i="51"/>
  <c r="C316" i="51"/>
  <c r="D316" i="51"/>
  <c r="E303" i="51"/>
  <c r="F303" i="51"/>
  <c r="C303" i="51"/>
  <c r="D303" i="51"/>
  <c r="E293" i="51"/>
  <c r="F293" i="51"/>
  <c r="C293" i="51"/>
  <c r="D293" i="51"/>
  <c r="E278" i="51"/>
  <c r="F278" i="51"/>
  <c r="C278" i="51"/>
  <c r="D278" i="51"/>
  <c r="E262" i="51"/>
  <c r="F262" i="51"/>
  <c r="C262" i="51"/>
  <c r="D262" i="51"/>
  <c r="C242" i="51"/>
  <c r="D242" i="51"/>
  <c r="E242" i="51"/>
  <c r="F242" i="51"/>
  <c r="C225" i="51"/>
  <c r="D225" i="51"/>
  <c r="E225" i="51"/>
  <c r="F225" i="51"/>
  <c r="C211" i="51"/>
  <c r="D211" i="51"/>
  <c r="E211" i="51"/>
  <c r="F211" i="51"/>
  <c r="F189" i="51"/>
  <c r="C189" i="51"/>
  <c r="D189" i="51"/>
  <c r="E189" i="51"/>
  <c r="F164" i="51"/>
  <c r="C164" i="51"/>
  <c r="D164" i="51"/>
  <c r="E164" i="51"/>
  <c r="F143" i="51"/>
  <c r="C143" i="51"/>
  <c r="D143" i="51"/>
  <c r="E143" i="51"/>
  <c r="D118" i="51"/>
  <c r="E118" i="51"/>
  <c r="F118" i="51"/>
  <c r="C118" i="51"/>
  <c r="D80" i="51"/>
  <c r="F80" i="51"/>
  <c r="C80" i="51"/>
  <c r="E80" i="51"/>
  <c r="D45" i="51"/>
  <c r="F45" i="51"/>
  <c r="E45" i="51"/>
  <c r="C45" i="51"/>
  <c r="D12" i="51"/>
  <c r="E12" i="51"/>
  <c r="F12" i="51"/>
  <c r="C12" i="51"/>
  <c r="F195" i="51"/>
  <c r="C195" i="51"/>
  <c r="D195" i="51"/>
  <c r="E195" i="51"/>
  <c r="F177" i="51"/>
  <c r="C177" i="51"/>
  <c r="D177" i="51"/>
  <c r="E177" i="51"/>
  <c r="F154" i="51"/>
  <c r="C154" i="51"/>
  <c r="D154" i="51"/>
  <c r="E154" i="51"/>
  <c r="D135" i="51"/>
  <c r="E135" i="51"/>
  <c r="C135" i="51"/>
  <c r="F135" i="51"/>
  <c r="D119" i="51"/>
  <c r="E119" i="51"/>
  <c r="C119" i="51"/>
  <c r="F119" i="51"/>
  <c r="D81" i="51"/>
  <c r="F81" i="51"/>
  <c r="E81" i="51"/>
  <c r="C81" i="51"/>
  <c r="D53" i="51"/>
  <c r="F53" i="51"/>
  <c r="E53" i="51"/>
  <c r="C53" i="51"/>
  <c r="D40" i="51"/>
  <c r="E40" i="51"/>
  <c r="F40" i="51"/>
  <c r="C40" i="51"/>
  <c r="F157" i="51"/>
  <c r="C157" i="51"/>
  <c r="D157" i="51"/>
  <c r="E157" i="51"/>
  <c r="D136" i="51"/>
  <c r="E136" i="51"/>
  <c r="F136" i="51"/>
  <c r="C136" i="51"/>
  <c r="D110" i="51"/>
  <c r="E110" i="51"/>
  <c r="F110" i="51"/>
  <c r="C110" i="51"/>
  <c r="C95" i="51"/>
  <c r="D95" i="51"/>
  <c r="E95" i="51"/>
  <c r="F95" i="51"/>
  <c r="D77" i="51"/>
  <c r="F77" i="51"/>
  <c r="E77" i="51"/>
  <c r="C77" i="51"/>
  <c r="D64" i="51"/>
  <c r="F64" i="51"/>
  <c r="C64" i="51"/>
  <c r="E64" i="51"/>
  <c r="D49" i="51"/>
  <c r="F49" i="51"/>
  <c r="E49" i="51"/>
  <c r="C49" i="51"/>
  <c r="D33" i="51"/>
  <c r="E33" i="51"/>
  <c r="F33" i="51"/>
  <c r="C33" i="51"/>
  <c r="D18" i="51"/>
  <c r="E18" i="51"/>
  <c r="F18" i="51"/>
  <c r="C18" i="51"/>
  <c r="D109" i="51"/>
  <c r="E109" i="51"/>
  <c r="C109" i="51"/>
  <c r="F109" i="51"/>
  <c r="D87" i="51"/>
  <c r="F87" i="51"/>
  <c r="E87" i="51"/>
  <c r="C87" i="51"/>
  <c r="D70" i="51"/>
  <c r="F70" i="51"/>
  <c r="C70" i="51"/>
  <c r="E70" i="51"/>
  <c r="D19" i="51"/>
  <c r="E19" i="51"/>
  <c r="F19" i="51"/>
  <c r="C19" i="51"/>
  <c r="E2095" i="51"/>
  <c r="F2095" i="51"/>
  <c r="C2095" i="51"/>
  <c r="D2095" i="51"/>
  <c r="E2223" i="51"/>
  <c r="F2223" i="51"/>
  <c r="C2223" i="51"/>
  <c r="D2223" i="51"/>
  <c r="D2351" i="51"/>
  <c r="E2351" i="51"/>
  <c r="F2351" i="51"/>
  <c r="C2351" i="51"/>
  <c r="E3949" i="51"/>
  <c r="F3949" i="51"/>
  <c r="C3949" i="51"/>
  <c r="D3949" i="51"/>
  <c r="E3981" i="51"/>
  <c r="F3981" i="51"/>
  <c r="C3981" i="51"/>
  <c r="D3981" i="51"/>
  <c r="E4013" i="51"/>
  <c r="F4013" i="51"/>
  <c r="C4013" i="51"/>
  <c r="D4013" i="51"/>
  <c r="E4045" i="51"/>
  <c r="F4045" i="51"/>
  <c r="C4045" i="51"/>
  <c r="D4045" i="51"/>
  <c r="E4073" i="51"/>
  <c r="F4073" i="51"/>
  <c r="C4073" i="51"/>
  <c r="D4073" i="51"/>
  <c r="E4096" i="51"/>
  <c r="F4096" i="51"/>
  <c r="C4096" i="51"/>
  <c r="D4096" i="51"/>
  <c r="E4114" i="51"/>
  <c r="F4114" i="51"/>
  <c r="C4114" i="51"/>
  <c r="D4114" i="51"/>
  <c r="E4137" i="51"/>
  <c r="F4137" i="51"/>
  <c r="C4137" i="51"/>
  <c r="D4137" i="51"/>
  <c r="E4160" i="51"/>
  <c r="F4160" i="51"/>
  <c r="C4160" i="51"/>
  <c r="D4160" i="51"/>
  <c r="E4178" i="51"/>
  <c r="F4178" i="51"/>
  <c r="C4178" i="51"/>
  <c r="D4178" i="51"/>
  <c r="E4201" i="51"/>
  <c r="F4201" i="51"/>
  <c r="C4201" i="51"/>
  <c r="D4201" i="51"/>
  <c r="E4224" i="51"/>
  <c r="F4224" i="51"/>
  <c r="C4224" i="51"/>
  <c r="D4224" i="51"/>
  <c r="E4242" i="51"/>
  <c r="F4242" i="51"/>
  <c r="C4242" i="51"/>
  <c r="D4242" i="51"/>
  <c r="E4265" i="51"/>
  <c r="F4265" i="51"/>
  <c r="C4265" i="51"/>
  <c r="D4265" i="51"/>
  <c r="E4288" i="51"/>
  <c r="F4288" i="51"/>
  <c r="C4288" i="51"/>
  <c r="D4288" i="51"/>
  <c r="F4306" i="51"/>
  <c r="D4306" i="51"/>
  <c r="C4306" i="51"/>
  <c r="E4306" i="51"/>
  <c r="C4329" i="51"/>
  <c r="D4329" i="51"/>
  <c r="E4329" i="51"/>
  <c r="F4329" i="51"/>
  <c r="C4352" i="51"/>
  <c r="D4352" i="51"/>
  <c r="E4352" i="51"/>
  <c r="F4352" i="51"/>
  <c r="C4370" i="51"/>
  <c r="D4370" i="51"/>
  <c r="E4370" i="51"/>
  <c r="F4370" i="51"/>
  <c r="C4393" i="51"/>
  <c r="D4393" i="51"/>
  <c r="E4393" i="51"/>
  <c r="F4393" i="51"/>
  <c r="C4416" i="51"/>
  <c r="D4416" i="51"/>
  <c r="E4416" i="51"/>
  <c r="F4416" i="51"/>
  <c r="C4434" i="51"/>
  <c r="D4434" i="51"/>
  <c r="E4434" i="51"/>
  <c r="F4434" i="51"/>
  <c r="C4457" i="51"/>
  <c r="D4457" i="51"/>
  <c r="E4457" i="51"/>
  <c r="F4457" i="51"/>
  <c r="D4476" i="51"/>
  <c r="E4476" i="51"/>
  <c r="F4476" i="51"/>
  <c r="C4476" i="51"/>
  <c r="C4492" i="51"/>
  <c r="D4492" i="51"/>
  <c r="E4492" i="51"/>
  <c r="F4492" i="51"/>
  <c r="E2131" i="51"/>
  <c r="F2131" i="51"/>
  <c r="C2131" i="51"/>
  <c r="D2131" i="51"/>
  <c r="F2259" i="51"/>
  <c r="D2259" i="51"/>
  <c r="C2259" i="51"/>
  <c r="E2259" i="51"/>
  <c r="D2387" i="51"/>
  <c r="E2387" i="51"/>
  <c r="F2387" i="51"/>
  <c r="C2387" i="51"/>
  <c r="E3952" i="51"/>
  <c r="F3952" i="51"/>
  <c r="C3952" i="51"/>
  <c r="D3952" i="51"/>
  <c r="E3984" i="51"/>
  <c r="F3984" i="51"/>
  <c r="C3984" i="51"/>
  <c r="D3984" i="51"/>
  <c r="E4016" i="51"/>
  <c r="F4016" i="51"/>
  <c r="C4016" i="51"/>
  <c r="D4016" i="51"/>
  <c r="E4048" i="51"/>
  <c r="F4048" i="51"/>
  <c r="C4048" i="51"/>
  <c r="D4048" i="51"/>
  <c r="E4084" i="51"/>
  <c r="F4084" i="51"/>
  <c r="C4084" i="51"/>
  <c r="D4084" i="51"/>
  <c r="E4102" i="51"/>
  <c r="F4102" i="51"/>
  <c r="C4102" i="51"/>
  <c r="D4102" i="51"/>
  <c r="E4125" i="51"/>
  <c r="F4125" i="51"/>
  <c r="C4125" i="51"/>
  <c r="D4125" i="51"/>
  <c r="E4148" i="51"/>
  <c r="F4148" i="51"/>
  <c r="C4148" i="51"/>
  <c r="D4148" i="51"/>
  <c r="E4166" i="51"/>
  <c r="F4166" i="51"/>
  <c r="C4166" i="51"/>
  <c r="D4166" i="51"/>
  <c r="E4189" i="51"/>
  <c r="F4189" i="51"/>
  <c r="C4189" i="51"/>
  <c r="D4189" i="51"/>
  <c r="E4212" i="51"/>
  <c r="F4212" i="51"/>
  <c r="C4212" i="51"/>
  <c r="D4212" i="51"/>
  <c r="E4230" i="51"/>
  <c r="F4230" i="51"/>
  <c r="C4230" i="51"/>
  <c r="D4230" i="51"/>
  <c r="E4253" i="51"/>
  <c r="F4253" i="51"/>
  <c r="C4253" i="51"/>
  <c r="D4253" i="51"/>
  <c r="E4276" i="51"/>
  <c r="F4276" i="51"/>
  <c r="C4276" i="51"/>
  <c r="D4276" i="51"/>
  <c r="E4294" i="51"/>
  <c r="F4294" i="51"/>
  <c r="C4294" i="51"/>
  <c r="D4294" i="51"/>
  <c r="C4317" i="51"/>
  <c r="D4317" i="51"/>
  <c r="E4317" i="51"/>
  <c r="F4317" i="51"/>
  <c r="C4340" i="51"/>
  <c r="D4340" i="51"/>
  <c r="E4340" i="51"/>
  <c r="F4340" i="51"/>
  <c r="C4358" i="51"/>
  <c r="D4358" i="51"/>
  <c r="E4358" i="51"/>
  <c r="F4358" i="51"/>
  <c r="C4381" i="51"/>
  <c r="D4381" i="51"/>
  <c r="E4381" i="51"/>
  <c r="F4381" i="51"/>
  <c r="C4404" i="51"/>
  <c r="D4404" i="51"/>
  <c r="E4404" i="51"/>
  <c r="F4404" i="51"/>
  <c r="C4422" i="51"/>
  <c r="D4422" i="51"/>
  <c r="E4422" i="51"/>
  <c r="F4422" i="51"/>
  <c r="C4445" i="51"/>
  <c r="D4445" i="51"/>
  <c r="E4445" i="51"/>
  <c r="F4445" i="51"/>
  <c r="C4468" i="51"/>
  <c r="D4468" i="51"/>
  <c r="E4468" i="51"/>
  <c r="F4468" i="51"/>
  <c r="C4483" i="51"/>
  <c r="D4483" i="51"/>
  <c r="E4483" i="51"/>
  <c r="F4483" i="51"/>
  <c r="D4499" i="51"/>
  <c r="E4499" i="51"/>
  <c r="F4499" i="51"/>
  <c r="C4499" i="51"/>
  <c r="E2143" i="51"/>
  <c r="F2143" i="51"/>
  <c r="C2143" i="51"/>
  <c r="D2143" i="51"/>
  <c r="E2175" i="51"/>
  <c r="F2175" i="51"/>
  <c r="C2175" i="51"/>
  <c r="D2175" i="51"/>
  <c r="D2303" i="51"/>
  <c r="E2303" i="51"/>
  <c r="F2303" i="51"/>
  <c r="C2303" i="51"/>
  <c r="E3937" i="51"/>
  <c r="F3937" i="51"/>
  <c r="C3937" i="51"/>
  <c r="D3937" i="51"/>
  <c r="E3969" i="51"/>
  <c r="F3969" i="51"/>
  <c r="C3969" i="51"/>
  <c r="D3969" i="51"/>
  <c r="E4001" i="51"/>
  <c r="F4001" i="51"/>
  <c r="C4001" i="51"/>
  <c r="D4001" i="51"/>
  <c r="E4033" i="51"/>
  <c r="F4033" i="51"/>
  <c r="C4033" i="51"/>
  <c r="D4033" i="51"/>
  <c r="E4065" i="51"/>
  <c r="F4065" i="51"/>
  <c r="C4065" i="51"/>
  <c r="D4065" i="51"/>
  <c r="E4088" i="51"/>
  <c r="F4088" i="51"/>
  <c r="C4088" i="51"/>
  <c r="D4088" i="51"/>
  <c r="E4106" i="51"/>
  <c r="F4106" i="51"/>
  <c r="C4106" i="51"/>
  <c r="D4106" i="51"/>
  <c r="E4129" i="51"/>
  <c r="F4129" i="51"/>
  <c r="C4129" i="51"/>
  <c r="D4129" i="51"/>
  <c r="E4152" i="51"/>
  <c r="F4152" i="51"/>
  <c r="C4152" i="51"/>
  <c r="D4152" i="51"/>
  <c r="E4170" i="51"/>
  <c r="F4170" i="51"/>
  <c r="C4170" i="51"/>
  <c r="D4170" i="51"/>
  <c r="E4193" i="51"/>
  <c r="F4193" i="51"/>
  <c r="C4193" i="51"/>
  <c r="D4193" i="51"/>
  <c r="E4216" i="51"/>
  <c r="F4216" i="51"/>
  <c r="C4216" i="51"/>
  <c r="D4216" i="51"/>
  <c r="E4234" i="51"/>
  <c r="F4234" i="51"/>
  <c r="C4234" i="51"/>
  <c r="D4234" i="51"/>
  <c r="E4257" i="51"/>
  <c r="F4257" i="51"/>
  <c r="C4257" i="51"/>
  <c r="D4257" i="51"/>
  <c r="E4280" i="51"/>
  <c r="F4280" i="51"/>
  <c r="C4280" i="51"/>
  <c r="D4280" i="51"/>
  <c r="E4298" i="51"/>
  <c r="F4298" i="51"/>
  <c r="C4298" i="51"/>
  <c r="D4298" i="51"/>
  <c r="C4321" i="51"/>
  <c r="D4321" i="51"/>
  <c r="E4321" i="51"/>
  <c r="F4321" i="51"/>
  <c r="C4344" i="51"/>
  <c r="D4344" i="51"/>
  <c r="E4344" i="51"/>
  <c r="F4344" i="51"/>
  <c r="C4362" i="51"/>
  <c r="D4362" i="51"/>
  <c r="E4362" i="51"/>
  <c r="F4362" i="51"/>
  <c r="C4385" i="51"/>
  <c r="D4385" i="51"/>
  <c r="E4385" i="51"/>
  <c r="F4385" i="51"/>
  <c r="C4408" i="51"/>
  <c r="D4408" i="51"/>
  <c r="E4408" i="51"/>
  <c r="F4408" i="51"/>
  <c r="C4426" i="51"/>
  <c r="D4426" i="51"/>
  <c r="E4426" i="51"/>
  <c r="F4426" i="51"/>
  <c r="C4449" i="51"/>
  <c r="D4449" i="51"/>
  <c r="E4449" i="51"/>
  <c r="F4449" i="51"/>
  <c r="C4470" i="51"/>
  <c r="D4470" i="51"/>
  <c r="E4470" i="51"/>
  <c r="F4470" i="51"/>
  <c r="D4486" i="51"/>
  <c r="E4486" i="51"/>
  <c r="F4486" i="51"/>
  <c r="C4486" i="51"/>
  <c r="C3" i="51"/>
  <c r="D3" i="51"/>
  <c r="E3" i="51"/>
  <c r="F3" i="51"/>
  <c r="E2179" i="51"/>
  <c r="F2179" i="51"/>
  <c r="C2179" i="51"/>
  <c r="D2179" i="51"/>
  <c r="D2307" i="51"/>
  <c r="E2307" i="51"/>
  <c r="F2307" i="51"/>
  <c r="C2307" i="51"/>
  <c r="E3940" i="51"/>
  <c r="F3940" i="51"/>
  <c r="C3940" i="51"/>
  <c r="D3940" i="51"/>
  <c r="E3972" i="51"/>
  <c r="F3972" i="51"/>
  <c r="C3972" i="51"/>
  <c r="D3972" i="51"/>
  <c r="E4004" i="51"/>
  <c r="F4004" i="51"/>
  <c r="C4004" i="51"/>
  <c r="D4004" i="51"/>
  <c r="E4036" i="51"/>
  <c r="F4036" i="51"/>
  <c r="C4036" i="51"/>
  <c r="D4036" i="51"/>
  <c r="E4068" i="51"/>
  <c r="F4068" i="51"/>
  <c r="C4068" i="51"/>
  <c r="D4068" i="51"/>
  <c r="E4092" i="51"/>
  <c r="F4092" i="51"/>
  <c r="C4092" i="51"/>
  <c r="D4092" i="51"/>
  <c r="E4110" i="51"/>
  <c r="F4110" i="51"/>
  <c r="C4110" i="51"/>
  <c r="D4110" i="51"/>
  <c r="E4133" i="51"/>
  <c r="F4133" i="51"/>
  <c r="C4133" i="51"/>
  <c r="D4133" i="51"/>
  <c r="E4156" i="51"/>
  <c r="F4156" i="51"/>
  <c r="C4156" i="51"/>
  <c r="D4156" i="51"/>
  <c r="E4174" i="51"/>
  <c r="F4174" i="51"/>
  <c r="C4174" i="51"/>
  <c r="D4174" i="51"/>
  <c r="E4197" i="51"/>
  <c r="F4197" i="51"/>
  <c r="C4197" i="51"/>
  <c r="D4197" i="51"/>
  <c r="E4220" i="51"/>
  <c r="F4220" i="51"/>
  <c r="C4220" i="51"/>
  <c r="D4220" i="51"/>
  <c r="E4238" i="51"/>
  <c r="F4238" i="51"/>
  <c r="C4238" i="51"/>
  <c r="D4238" i="51"/>
  <c r="E4261" i="51"/>
  <c r="F4261" i="51"/>
  <c r="C4261" i="51"/>
  <c r="D4261" i="51"/>
  <c r="E4284" i="51"/>
  <c r="F4284" i="51"/>
  <c r="C4284" i="51"/>
  <c r="D4284" i="51"/>
  <c r="E4302" i="51"/>
  <c r="F4302" i="51"/>
  <c r="C4302" i="51"/>
  <c r="D4302" i="51"/>
  <c r="C4325" i="51"/>
  <c r="D4325" i="51"/>
  <c r="E4325" i="51"/>
  <c r="F4325" i="51"/>
  <c r="C4348" i="51"/>
  <c r="D4348" i="51"/>
  <c r="E4348" i="51"/>
  <c r="F4348" i="51"/>
  <c r="C4366" i="51"/>
  <c r="D4366" i="51"/>
  <c r="E4366" i="51"/>
  <c r="F4366" i="51"/>
  <c r="C4389" i="51"/>
  <c r="D4389" i="51"/>
  <c r="E4389" i="51"/>
  <c r="F4389" i="51"/>
  <c r="C4412" i="51"/>
  <c r="D4412" i="51"/>
  <c r="E4412" i="51"/>
  <c r="F4412" i="51"/>
  <c r="C4430" i="51"/>
  <c r="D4430" i="51"/>
  <c r="E4430" i="51"/>
  <c r="F4430" i="51"/>
  <c r="C4453" i="51"/>
  <c r="D4453" i="51"/>
  <c r="E4453" i="51"/>
  <c r="F4453" i="51"/>
  <c r="D4473" i="51"/>
  <c r="E4473" i="51"/>
  <c r="F4473" i="51"/>
  <c r="C4473" i="51"/>
  <c r="C4489" i="51"/>
  <c r="D4489" i="51"/>
  <c r="E4489" i="51"/>
  <c r="F4489" i="51"/>
  <c r="E4070" i="51"/>
  <c r="F4070" i="51"/>
  <c r="C4070" i="51"/>
  <c r="D4070" i="51"/>
  <c r="E4054" i="51"/>
  <c r="F4054" i="51"/>
  <c r="C4054" i="51"/>
  <c r="D4054" i="51"/>
  <c r="E4038" i="51"/>
  <c r="F4038" i="51"/>
  <c r="C4038" i="51"/>
  <c r="D4038" i="51"/>
  <c r="E4022" i="51"/>
  <c r="F4022" i="51"/>
  <c r="C4022" i="51"/>
  <c r="D4022" i="51"/>
  <c r="E4006" i="51"/>
  <c r="F4006" i="51"/>
  <c r="C4006" i="51"/>
  <c r="D4006" i="51"/>
  <c r="E3990" i="51"/>
  <c r="F3990" i="51"/>
  <c r="C3990" i="51"/>
  <c r="D3990" i="51"/>
  <c r="E3974" i="51"/>
  <c r="F3974" i="51"/>
  <c r="C3974" i="51"/>
  <c r="D3974" i="51"/>
  <c r="E3958" i="51"/>
  <c r="F3958" i="51"/>
  <c r="C3958" i="51"/>
  <c r="D3958" i="51"/>
  <c r="E3942" i="51"/>
  <c r="F3942" i="51"/>
  <c r="C3942" i="51"/>
  <c r="D3942" i="51"/>
  <c r="D2395" i="51"/>
  <c r="E2395" i="51"/>
  <c r="F2395" i="51"/>
  <c r="C2395" i="51"/>
  <c r="D2331" i="51"/>
  <c r="E2331" i="51"/>
  <c r="F2331" i="51"/>
  <c r="C2331" i="51"/>
  <c r="F2267" i="51"/>
  <c r="D2267" i="51"/>
  <c r="C2267" i="51"/>
  <c r="E2267" i="51"/>
  <c r="E2203" i="51"/>
  <c r="F2203" i="51"/>
  <c r="C2203" i="51"/>
  <c r="D2203" i="51"/>
  <c r="E2139" i="51"/>
  <c r="F2139" i="51"/>
  <c r="C2139" i="51"/>
  <c r="D2139" i="51"/>
  <c r="D4467" i="51"/>
  <c r="E4467" i="51"/>
  <c r="F4467" i="51"/>
  <c r="C4467" i="51"/>
  <c r="C4451" i="51"/>
  <c r="D4451" i="51"/>
  <c r="E4451" i="51"/>
  <c r="F4451" i="51"/>
  <c r="C4435" i="51"/>
  <c r="D4435" i="51"/>
  <c r="E4435" i="51"/>
  <c r="F4435" i="51"/>
  <c r="C4419" i="51"/>
  <c r="D4419" i="51"/>
  <c r="E4419" i="51"/>
  <c r="F4419" i="51"/>
  <c r="C4403" i="51"/>
  <c r="D4403" i="51"/>
  <c r="E4403" i="51"/>
  <c r="F4403" i="51"/>
  <c r="C4387" i="51"/>
  <c r="D4387" i="51"/>
  <c r="E4387" i="51"/>
  <c r="F4387" i="51"/>
  <c r="C4371" i="51"/>
  <c r="D4371" i="51"/>
  <c r="E4371" i="51"/>
  <c r="F4371" i="51"/>
  <c r="C4355" i="51"/>
  <c r="D4355" i="51"/>
  <c r="E4355" i="51"/>
  <c r="F4355" i="51"/>
  <c r="C4339" i="51"/>
  <c r="D4339" i="51"/>
  <c r="E4339" i="51"/>
  <c r="F4339" i="51"/>
  <c r="C4323" i="51"/>
  <c r="D4323" i="51"/>
  <c r="E4323" i="51"/>
  <c r="F4323" i="51"/>
  <c r="F4307" i="51"/>
  <c r="D4307" i="51"/>
  <c r="C4307" i="51"/>
  <c r="E4307" i="51"/>
  <c r="E4291" i="51"/>
  <c r="F4291" i="51"/>
  <c r="C4291" i="51"/>
  <c r="D4291" i="51"/>
  <c r="E4275" i="51"/>
  <c r="F4275" i="51"/>
  <c r="C4275" i="51"/>
  <c r="D4275" i="51"/>
  <c r="E4259" i="51"/>
  <c r="F4259" i="51"/>
  <c r="C4259" i="51"/>
  <c r="D4259" i="51"/>
  <c r="E4243" i="51"/>
  <c r="F4243" i="51"/>
  <c r="C4243" i="51"/>
  <c r="D4243" i="51"/>
  <c r="E4227" i="51"/>
  <c r="F4227" i="51"/>
  <c r="C4227" i="51"/>
  <c r="D4227" i="51"/>
  <c r="E4211" i="51"/>
  <c r="F4211" i="51"/>
  <c r="C4211" i="51"/>
  <c r="D4211" i="51"/>
  <c r="E4195" i="51"/>
  <c r="F4195" i="51"/>
  <c r="C4195" i="51"/>
  <c r="D4195" i="51"/>
  <c r="E4179" i="51"/>
  <c r="F4179" i="51"/>
  <c r="C4179" i="51"/>
  <c r="D4179" i="51"/>
  <c r="E4163" i="51"/>
  <c r="F4163" i="51"/>
  <c r="C4163" i="51"/>
  <c r="D4163" i="51"/>
  <c r="E4147" i="51"/>
  <c r="F4147" i="51"/>
  <c r="C4147" i="51"/>
  <c r="D4147" i="51"/>
  <c r="E4131" i="51"/>
  <c r="F4131" i="51"/>
  <c r="C4131" i="51"/>
  <c r="D4131" i="51"/>
  <c r="E4115" i="51"/>
  <c r="F4115" i="51"/>
  <c r="C4115" i="51"/>
  <c r="D4115" i="51"/>
  <c r="E4099" i="51"/>
  <c r="F4099" i="51"/>
  <c r="C4099" i="51"/>
  <c r="D4099" i="51"/>
  <c r="E4083" i="51"/>
  <c r="F4083" i="51"/>
  <c r="C4083" i="51"/>
  <c r="D4083" i="51"/>
  <c r="E4067" i="51"/>
  <c r="F4067" i="51"/>
  <c r="C4067" i="51"/>
  <c r="D4067" i="51"/>
  <c r="E4051" i="51"/>
  <c r="F4051" i="51"/>
  <c r="C4051" i="51"/>
  <c r="D4051" i="51"/>
  <c r="E4035" i="51"/>
  <c r="F4035" i="51"/>
  <c r="C4035" i="51"/>
  <c r="D4035" i="51"/>
  <c r="E4019" i="51"/>
  <c r="F4019" i="51"/>
  <c r="C4019" i="51"/>
  <c r="D4019" i="51"/>
  <c r="E4003" i="51"/>
  <c r="F4003" i="51"/>
  <c r="C4003" i="51"/>
  <c r="D4003" i="51"/>
  <c r="E3987" i="51"/>
  <c r="F3987" i="51"/>
  <c r="C3987" i="51"/>
  <c r="D3987" i="51"/>
  <c r="E3971" i="51"/>
  <c r="F3971" i="51"/>
  <c r="C3971" i="51"/>
  <c r="D3971" i="51"/>
  <c r="E3955" i="51"/>
  <c r="F3955" i="51"/>
  <c r="C3955" i="51"/>
  <c r="D3955" i="51"/>
  <c r="E3939" i="51"/>
  <c r="F3939" i="51"/>
  <c r="C3939" i="51"/>
  <c r="D3939" i="51"/>
  <c r="D2375" i="51"/>
  <c r="E2375" i="51"/>
  <c r="F2375" i="51"/>
  <c r="C2375" i="51"/>
  <c r="D2311" i="51"/>
  <c r="E2311" i="51"/>
  <c r="F2311" i="51"/>
  <c r="C2311" i="51"/>
  <c r="E2247" i="51"/>
  <c r="F2247" i="51"/>
  <c r="C2247" i="51"/>
  <c r="D2247" i="51"/>
  <c r="E2183" i="51"/>
  <c r="F2183" i="51"/>
  <c r="C2183" i="51"/>
  <c r="D2183" i="51"/>
  <c r="E2119" i="51"/>
  <c r="F2119" i="51"/>
  <c r="C2119" i="51"/>
  <c r="D2119" i="51"/>
  <c r="D2421" i="51"/>
  <c r="E2421" i="51"/>
  <c r="F2421" i="51"/>
  <c r="C2421" i="51"/>
  <c r="D2389" i="51"/>
  <c r="E2389" i="51"/>
  <c r="F2389" i="51"/>
  <c r="C2389" i="51"/>
  <c r="D2357" i="51"/>
  <c r="E2357" i="51"/>
  <c r="F2357" i="51"/>
  <c r="C2357" i="51"/>
  <c r="D2325" i="51"/>
  <c r="E2325" i="51"/>
  <c r="F2325" i="51"/>
  <c r="C2325" i="51"/>
  <c r="F2293" i="51"/>
  <c r="D2293" i="51"/>
  <c r="C2293" i="51"/>
  <c r="E2293" i="51"/>
  <c r="F2261" i="51"/>
  <c r="D2261" i="51"/>
  <c r="C2261" i="51"/>
  <c r="E2261" i="51"/>
  <c r="E2229" i="51"/>
  <c r="F2229" i="51"/>
  <c r="C2229" i="51"/>
  <c r="D2229" i="51"/>
  <c r="E2197" i="51"/>
  <c r="F2197" i="51"/>
  <c r="C2197" i="51"/>
  <c r="D2197" i="51"/>
  <c r="E2165" i="51"/>
  <c r="F2165" i="51"/>
  <c r="C2165" i="51"/>
  <c r="D2165" i="51"/>
  <c r="E2133" i="51"/>
  <c r="F2133" i="51"/>
  <c r="C2133" i="51"/>
  <c r="D2133" i="51"/>
  <c r="E2101" i="51"/>
  <c r="F2101" i="51"/>
  <c r="C2101" i="51"/>
  <c r="D2101" i="51"/>
  <c r="E3933" i="51"/>
  <c r="F3933" i="51"/>
  <c r="C3933" i="51"/>
  <c r="D3933" i="51"/>
  <c r="E3929" i="51"/>
  <c r="F3929" i="51"/>
  <c r="C3929" i="51"/>
  <c r="D3929" i="51"/>
  <c r="E3925" i="51"/>
  <c r="F3925" i="51"/>
  <c r="C3925" i="51"/>
  <c r="D3925" i="51"/>
  <c r="E3921" i="51"/>
  <c r="F3921" i="51"/>
  <c r="C3921" i="51"/>
  <c r="D3921" i="51"/>
  <c r="E3917" i="51"/>
  <c r="F3917" i="51"/>
  <c r="C3917" i="51"/>
  <c r="D3917" i="51"/>
  <c r="E3913" i="51"/>
  <c r="F3913" i="51"/>
  <c r="C3913" i="51"/>
  <c r="D3913" i="51"/>
  <c r="E3909" i="51"/>
  <c r="F3909" i="51"/>
  <c r="C3909" i="51"/>
  <c r="D3909" i="51"/>
  <c r="E3905" i="51"/>
  <c r="F3905" i="51"/>
  <c r="C3905" i="51"/>
  <c r="D3905" i="51"/>
  <c r="E3901" i="51"/>
  <c r="F3901" i="51"/>
  <c r="C3901" i="51"/>
  <c r="D3901" i="51"/>
  <c r="E3897" i="51"/>
  <c r="F3897" i="51"/>
  <c r="C3897" i="51"/>
  <c r="D3897" i="51"/>
  <c r="E3893" i="51"/>
  <c r="F3893" i="51"/>
  <c r="C3893" i="51"/>
  <c r="D3893" i="51"/>
  <c r="E3889" i="51"/>
  <c r="F3889" i="51"/>
  <c r="C3889" i="51"/>
  <c r="D3889" i="51"/>
  <c r="E3885" i="51"/>
  <c r="F3885" i="51"/>
  <c r="C3885" i="51"/>
  <c r="D3885" i="51"/>
  <c r="E3881" i="51"/>
  <c r="F3881" i="51"/>
  <c r="C3881" i="51"/>
  <c r="D3881" i="51"/>
  <c r="E3877" i="51"/>
  <c r="F3877" i="51"/>
  <c r="C3877" i="51"/>
  <c r="D3877" i="51"/>
  <c r="E3873" i="51"/>
  <c r="F3873" i="51"/>
  <c r="C3873" i="51"/>
  <c r="D3873" i="51"/>
  <c r="E3869" i="51"/>
  <c r="F3869" i="51"/>
  <c r="C3869" i="51"/>
  <c r="D3869" i="51"/>
  <c r="E3865" i="51"/>
  <c r="F3865" i="51"/>
  <c r="C3865" i="51"/>
  <c r="D3865" i="51"/>
  <c r="E3861" i="51"/>
  <c r="F3861" i="51"/>
  <c r="C3861" i="51"/>
  <c r="D3861" i="51"/>
  <c r="E3857" i="51"/>
  <c r="F3857" i="51"/>
  <c r="C3857" i="51"/>
  <c r="D3857" i="51"/>
  <c r="E3853" i="51"/>
  <c r="F3853" i="51"/>
  <c r="C3853" i="51"/>
  <c r="D3853" i="51"/>
  <c r="E3849" i="51"/>
  <c r="F3849" i="51"/>
  <c r="C3849" i="51"/>
  <c r="D3849" i="51"/>
  <c r="E3845" i="51"/>
  <c r="F3845" i="51"/>
  <c r="C3845" i="51"/>
  <c r="D3845" i="51"/>
  <c r="E3841" i="51"/>
  <c r="F3841" i="51"/>
  <c r="C3841" i="51"/>
  <c r="D3841" i="51"/>
  <c r="E3837" i="51"/>
  <c r="F3837" i="51"/>
  <c r="C3837" i="51"/>
  <c r="D3837" i="51"/>
  <c r="E3833" i="51"/>
  <c r="F3833" i="51"/>
  <c r="C3833" i="51"/>
  <c r="D3833" i="51"/>
  <c r="E3829" i="51"/>
  <c r="F3829" i="51"/>
  <c r="C3829" i="51"/>
  <c r="D3829" i="51"/>
  <c r="E3825" i="51"/>
  <c r="F3825" i="51"/>
  <c r="C3825" i="51"/>
  <c r="D3825" i="51"/>
  <c r="E3821" i="51"/>
  <c r="F3821" i="51"/>
  <c r="C3821" i="51"/>
  <c r="D3821" i="51"/>
  <c r="E3817" i="51"/>
  <c r="F3817" i="51"/>
  <c r="C3817" i="51"/>
  <c r="D3817" i="51"/>
  <c r="E3813" i="51"/>
  <c r="F3813" i="51"/>
  <c r="C3813" i="51"/>
  <c r="D3813" i="51"/>
  <c r="E3809" i="51"/>
  <c r="F3809" i="51"/>
  <c r="C3809" i="51"/>
  <c r="D3809" i="51"/>
  <c r="E3805" i="51"/>
  <c r="F3805" i="51"/>
  <c r="C3805" i="51"/>
  <c r="D3805" i="51"/>
  <c r="E3801" i="51"/>
  <c r="F3801" i="51"/>
  <c r="C3801" i="51"/>
  <c r="D3801" i="51"/>
  <c r="E3797" i="51"/>
  <c r="F3797" i="51"/>
  <c r="C3797" i="51"/>
  <c r="D3797" i="51"/>
  <c r="E3793" i="51"/>
  <c r="F3793" i="51"/>
  <c r="C3793" i="51"/>
  <c r="D3793" i="51"/>
  <c r="E3789" i="51"/>
  <c r="F3789" i="51"/>
  <c r="C3789" i="51"/>
  <c r="D3789" i="51"/>
  <c r="E3785" i="51"/>
  <c r="F3785" i="51"/>
  <c r="C3785" i="51"/>
  <c r="D3785" i="51"/>
  <c r="E3781" i="51"/>
  <c r="F3781" i="51"/>
  <c r="C3781" i="51"/>
  <c r="D3781" i="51"/>
  <c r="E3777" i="51"/>
  <c r="F3777" i="51"/>
  <c r="C3777" i="51"/>
  <c r="D3777" i="51"/>
  <c r="E3773" i="51"/>
  <c r="F3773" i="51"/>
  <c r="C3773" i="51"/>
  <c r="D3773" i="51"/>
  <c r="E3769" i="51"/>
  <c r="F3769" i="51"/>
  <c r="C3769" i="51"/>
  <c r="D3769" i="51"/>
  <c r="E3765" i="51"/>
  <c r="F3765" i="51"/>
  <c r="C3765" i="51"/>
  <c r="D3765" i="51"/>
  <c r="E3761" i="51"/>
  <c r="F3761" i="51"/>
  <c r="C3761" i="51"/>
  <c r="D3761" i="51"/>
  <c r="E3757" i="51"/>
  <c r="F3757" i="51"/>
  <c r="C3757" i="51"/>
  <c r="D3757" i="51"/>
  <c r="E3753" i="51"/>
  <c r="F3753" i="51"/>
  <c r="C3753" i="51"/>
  <c r="D3753" i="51"/>
  <c r="E3749" i="51"/>
  <c r="F3749" i="51"/>
  <c r="C3749" i="51"/>
  <c r="D3749" i="51"/>
  <c r="E3745" i="51"/>
  <c r="F3745" i="51"/>
  <c r="C3745" i="51"/>
  <c r="D3745" i="51"/>
  <c r="E3741" i="51"/>
  <c r="F3741" i="51"/>
  <c r="C3741" i="51"/>
  <c r="D3741" i="51"/>
  <c r="E3737" i="51"/>
  <c r="F3737" i="51"/>
  <c r="C3737" i="51"/>
  <c r="D3737" i="51"/>
  <c r="E3733" i="51"/>
  <c r="F3733" i="51"/>
  <c r="C3733" i="51"/>
  <c r="D3733" i="51"/>
  <c r="E3729" i="51"/>
  <c r="F3729" i="51"/>
  <c r="C3729" i="51"/>
  <c r="D3729" i="51"/>
  <c r="E3725" i="51"/>
  <c r="F3725" i="51"/>
  <c r="C3725" i="51"/>
  <c r="D3725" i="51"/>
  <c r="E3721" i="51"/>
  <c r="F3721" i="51"/>
  <c r="C3721" i="51"/>
  <c r="D3721" i="51"/>
  <c r="E3717" i="51"/>
  <c r="F3717" i="51"/>
  <c r="C3717" i="51"/>
  <c r="D3717" i="51"/>
  <c r="E3713" i="51"/>
  <c r="F3713" i="51"/>
  <c r="C3713" i="51"/>
  <c r="D3713" i="51"/>
  <c r="E3709" i="51"/>
  <c r="F3709" i="51"/>
  <c r="C3709" i="51"/>
  <c r="D3709" i="51"/>
  <c r="E3705" i="51"/>
  <c r="F3705" i="51"/>
  <c r="C3705" i="51"/>
  <c r="D3705" i="51"/>
  <c r="E3701" i="51"/>
  <c r="F3701" i="51"/>
  <c r="C3701" i="51"/>
  <c r="D3701" i="51"/>
  <c r="E3697" i="51"/>
  <c r="F3697" i="51"/>
  <c r="C3697" i="51"/>
  <c r="D3697" i="51"/>
  <c r="E3693" i="51"/>
  <c r="F3693" i="51"/>
  <c r="C3693" i="51"/>
  <c r="D3693" i="51"/>
  <c r="E3689" i="51"/>
  <c r="F3689" i="51"/>
  <c r="C3689" i="51"/>
  <c r="D3689" i="51"/>
  <c r="E3685" i="51"/>
  <c r="F3685" i="51"/>
  <c r="C3685" i="51"/>
  <c r="D3685" i="51"/>
  <c r="E3681" i="51"/>
  <c r="F3681" i="51"/>
  <c r="C3681" i="51"/>
  <c r="D3681" i="51"/>
  <c r="E3677" i="51"/>
  <c r="F3677" i="51"/>
  <c r="C3677" i="51"/>
  <c r="D3677" i="51"/>
  <c r="E3673" i="51"/>
  <c r="F3673" i="51"/>
  <c r="C3673" i="51"/>
  <c r="D3673" i="51"/>
  <c r="E3669" i="51"/>
  <c r="F3669" i="51"/>
  <c r="C3669" i="51"/>
  <c r="D3669" i="51"/>
  <c r="E3665" i="51"/>
  <c r="F3665" i="51"/>
  <c r="C3665" i="51"/>
  <c r="D3665" i="51"/>
  <c r="E3661" i="51"/>
  <c r="F3661" i="51"/>
  <c r="C3661" i="51"/>
  <c r="D3661" i="51"/>
  <c r="E3657" i="51"/>
  <c r="F3657" i="51"/>
  <c r="C3657" i="51"/>
  <c r="D3657" i="51"/>
  <c r="E3653" i="51"/>
  <c r="F3653" i="51"/>
  <c r="C3653" i="51"/>
  <c r="D3653" i="51"/>
  <c r="E3649" i="51"/>
  <c r="F3649" i="51"/>
  <c r="C3649" i="51"/>
  <c r="D3649" i="51"/>
  <c r="E3645" i="51"/>
  <c r="F3645" i="51"/>
  <c r="C3645" i="51"/>
  <c r="D3645" i="51"/>
  <c r="E3641" i="51"/>
  <c r="F3641" i="51"/>
  <c r="C3641" i="51"/>
  <c r="D3641" i="51"/>
  <c r="E3637" i="51"/>
  <c r="F3637" i="51"/>
  <c r="C3637" i="51"/>
  <c r="D3637" i="51"/>
  <c r="E3633" i="51"/>
  <c r="F3633" i="51"/>
  <c r="C3633" i="51"/>
  <c r="D3633" i="51"/>
  <c r="F3629" i="51"/>
  <c r="C3629" i="51"/>
  <c r="D3629" i="51"/>
  <c r="E3629" i="51"/>
  <c r="F3625" i="51"/>
  <c r="C3625" i="51"/>
  <c r="D3625" i="51"/>
  <c r="E3625" i="51"/>
  <c r="F3621" i="51"/>
  <c r="C3621" i="51"/>
  <c r="D3621" i="51"/>
  <c r="E3621" i="51"/>
  <c r="F3617" i="51"/>
  <c r="C3617" i="51"/>
  <c r="D3617" i="51"/>
  <c r="E3617" i="51"/>
  <c r="F3613" i="51"/>
  <c r="C3613" i="51"/>
  <c r="D3613" i="51"/>
  <c r="E3613" i="51"/>
  <c r="F3609" i="51"/>
  <c r="C3609" i="51"/>
  <c r="D3609" i="51"/>
  <c r="E3609" i="51"/>
  <c r="F3605" i="51"/>
  <c r="C3605" i="51"/>
  <c r="D3605" i="51"/>
  <c r="E3605" i="51"/>
  <c r="F3601" i="51"/>
  <c r="C3601" i="51"/>
  <c r="D3601" i="51"/>
  <c r="E3601" i="51"/>
  <c r="F3597" i="51"/>
  <c r="C3597" i="51"/>
  <c r="D3597" i="51"/>
  <c r="E3597" i="51"/>
  <c r="F3593" i="51"/>
  <c r="C3593" i="51"/>
  <c r="D3593" i="51"/>
  <c r="E3593" i="51"/>
  <c r="F3589" i="51"/>
  <c r="C3589" i="51"/>
  <c r="D3589" i="51"/>
  <c r="E3589" i="51"/>
  <c r="F3585" i="51"/>
  <c r="C3585" i="51"/>
  <c r="D3585" i="51"/>
  <c r="E3585" i="51"/>
  <c r="F3581" i="51"/>
  <c r="C3581" i="51"/>
  <c r="D3581" i="51"/>
  <c r="E3581" i="51"/>
  <c r="F3577" i="51"/>
  <c r="C3577" i="51"/>
  <c r="D3577" i="51"/>
  <c r="E3577" i="51"/>
  <c r="F3573" i="51"/>
  <c r="C3573" i="51"/>
  <c r="D3573" i="51"/>
  <c r="E3573" i="51"/>
  <c r="F3569" i="51"/>
  <c r="C3569" i="51"/>
  <c r="D3569" i="51"/>
  <c r="E3569" i="51"/>
  <c r="F3565" i="51"/>
  <c r="C3565" i="51"/>
  <c r="D3565" i="51"/>
  <c r="E3565" i="51"/>
  <c r="F3561" i="51"/>
  <c r="C3561" i="51"/>
  <c r="D3561" i="51"/>
  <c r="E3561" i="51"/>
  <c r="F3557" i="51"/>
  <c r="C3557" i="51"/>
  <c r="D3557" i="51"/>
  <c r="E3557" i="51"/>
  <c r="F3553" i="51"/>
  <c r="C3553" i="51"/>
  <c r="D3553" i="51"/>
  <c r="E3553" i="51"/>
  <c r="F3549" i="51"/>
  <c r="C3549" i="51"/>
  <c r="D3549" i="51"/>
  <c r="E3549" i="51"/>
  <c r="F3545" i="51"/>
  <c r="C3545" i="51"/>
  <c r="D3545" i="51"/>
  <c r="E3545" i="51"/>
  <c r="F3541" i="51"/>
  <c r="C3541" i="51"/>
  <c r="D3541" i="51"/>
  <c r="E3541" i="51"/>
  <c r="F3537" i="51"/>
  <c r="C3537" i="51"/>
  <c r="D3537" i="51"/>
  <c r="E3537" i="51"/>
  <c r="F3533" i="51"/>
  <c r="C3533" i="51"/>
  <c r="D3533" i="51"/>
  <c r="E3533" i="51"/>
  <c r="F3529" i="51"/>
  <c r="C3529" i="51"/>
  <c r="D3529" i="51"/>
  <c r="E3529" i="51"/>
  <c r="F3525" i="51"/>
  <c r="C3525" i="51"/>
  <c r="D3525" i="51"/>
  <c r="E3525" i="51"/>
  <c r="F3521" i="51"/>
  <c r="C3521" i="51"/>
  <c r="D3521" i="51"/>
  <c r="E3521" i="51"/>
  <c r="F3517" i="51"/>
  <c r="C3517" i="51"/>
  <c r="D3517" i="51"/>
  <c r="E3517" i="51"/>
  <c r="F3513" i="51"/>
  <c r="C3513" i="51"/>
  <c r="D3513" i="51"/>
  <c r="E3513" i="51"/>
  <c r="F3509" i="51"/>
  <c r="C3509" i="51"/>
  <c r="D3509" i="51"/>
  <c r="E3509" i="51"/>
  <c r="F3505" i="51"/>
  <c r="C3505" i="51"/>
  <c r="D3505" i="51"/>
  <c r="E3505" i="51"/>
  <c r="F3501" i="51"/>
  <c r="C3501" i="51"/>
  <c r="D3501" i="51"/>
  <c r="E3501" i="51"/>
  <c r="F3497" i="51"/>
  <c r="C3497" i="51"/>
  <c r="D3497" i="51"/>
  <c r="E3497" i="51"/>
  <c r="F3493" i="51"/>
  <c r="C3493" i="51"/>
  <c r="D3493" i="51"/>
  <c r="E3493" i="51"/>
  <c r="F3489" i="51"/>
  <c r="C3489" i="51"/>
  <c r="D3489" i="51"/>
  <c r="E3489" i="51"/>
  <c r="F3485" i="51"/>
  <c r="C3485" i="51"/>
  <c r="D3485" i="51"/>
  <c r="E3485" i="51"/>
  <c r="F3481" i="51"/>
  <c r="C3481" i="51"/>
  <c r="D3481" i="51"/>
  <c r="E3481" i="51"/>
  <c r="F3477" i="51"/>
  <c r="C3477" i="51"/>
  <c r="D3477" i="51"/>
  <c r="E3477" i="51"/>
  <c r="F3473" i="51"/>
  <c r="C3473" i="51"/>
  <c r="D3473" i="51"/>
  <c r="E3473" i="51"/>
  <c r="F3469" i="51"/>
  <c r="C3469" i="51"/>
  <c r="D3469" i="51"/>
  <c r="E3469" i="51"/>
  <c r="F3465" i="51"/>
  <c r="C3465" i="51"/>
  <c r="D3465" i="51"/>
  <c r="E3465" i="51"/>
  <c r="F3461" i="51"/>
  <c r="C3461" i="51"/>
  <c r="D3461" i="51"/>
  <c r="E3461" i="51"/>
  <c r="F3457" i="51"/>
  <c r="C3457" i="51"/>
  <c r="D3457" i="51"/>
  <c r="E3457" i="51"/>
  <c r="F3453" i="51"/>
  <c r="C3453" i="51"/>
  <c r="D3453" i="51"/>
  <c r="E3453" i="51"/>
  <c r="F3449" i="51"/>
  <c r="C3449" i="51"/>
  <c r="D3449" i="51"/>
  <c r="E3449" i="51"/>
  <c r="D2417" i="51"/>
  <c r="E2417" i="51"/>
  <c r="F2417" i="51"/>
  <c r="C2417" i="51"/>
  <c r="D2385" i="51"/>
  <c r="E2385" i="51"/>
  <c r="F2385" i="51"/>
  <c r="C2385" i="51"/>
  <c r="D2353" i="51"/>
  <c r="E2353" i="51"/>
  <c r="F2353" i="51"/>
  <c r="C2353" i="51"/>
  <c r="D2321" i="51"/>
  <c r="E2321" i="51"/>
  <c r="F2321" i="51"/>
  <c r="C2321" i="51"/>
  <c r="F2289" i="51"/>
  <c r="D2289" i="51"/>
  <c r="C2289" i="51"/>
  <c r="E2289" i="51"/>
  <c r="E2257" i="51"/>
  <c r="F2257" i="51"/>
  <c r="C2257" i="51"/>
  <c r="D2257" i="51"/>
  <c r="E2225" i="51"/>
  <c r="F2225" i="51"/>
  <c r="C2225" i="51"/>
  <c r="D2225" i="51"/>
  <c r="E2193" i="51"/>
  <c r="F2193" i="51"/>
  <c r="C2193" i="51"/>
  <c r="D2193" i="51"/>
  <c r="E2161" i="51"/>
  <c r="F2161" i="51"/>
  <c r="C2161" i="51"/>
  <c r="D2161" i="51"/>
  <c r="E2129" i="51"/>
  <c r="F2129" i="51"/>
  <c r="C2129" i="51"/>
  <c r="D2129" i="51"/>
  <c r="E2097" i="51"/>
  <c r="F2097" i="51"/>
  <c r="C2097" i="51"/>
  <c r="D2097" i="51"/>
  <c r="F3443" i="51"/>
  <c r="C3443" i="51"/>
  <c r="D3443" i="51"/>
  <c r="E3443" i="51"/>
  <c r="F3435" i="51"/>
  <c r="C3435" i="51"/>
  <c r="D3435" i="51"/>
  <c r="E3435" i="51"/>
  <c r="F3427" i="51"/>
  <c r="C3427" i="51"/>
  <c r="D3427" i="51"/>
  <c r="E3427" i="51"/>
  <c r="F3419" i="51"/>
  <c r="C3419" i="51"/>
  <c r="D3419" i="51"/>
  <c r="E3419" i="51"/>
  <c r="F3411" i="51"/>
  <c r="C3411" i="51"/>
  <c r="D3411" i="51"/>
  <c r="E3411" i="51"/>
  <c r="F3403" i="51"/>
  <c r="C3403" i="51"/>
  <c r="D3403" i="51"/>
  <c r="E3403" i="51"/>
  <c r="F3395" i="51"/>
  <c r="C3395" i="51"/>
  <c r="D3395" i="51"/>
  <c r="E3395" i="51"/>
  <c r="F3387" i="51"/>
  <c r="C3387" i="51"/>
  <c r="D3387" i="51"/>
  <c r="E3387" i="51"/>
  <c r="F3379" i="51"/>
  <c r="C3379" i="51"/>
  <c r="D3379" i="51"/>
  <c r="E3379" i="51"/>
  <c r="F3371" i="51"/>
  <c r="C3371" i="51"/>
  <c r="D3371" i="51"/>
  <c r="E3371" i="51"/>
  <c r="F3363" i="51"/>
  <c r="C3363" i="51"/>
  <c r="D3363" i="51"/>
  <c r="E3363" i="51"/>
  <c r="F3355" i="51"/>
  <c r="C3355" i="51"/>
  <c r="D3355" i="51"/>
  <c r="E3355" i="51"/>
  <c r="F3347" i="51"/>
  <c r="C3347" i="51"/>
  <c r="D3347" i="51"/>
  <c r="E3347" i="51"/>
  <c r="F3339" i="51"/>
  <c r="C3339" i="51"/>
  <c r="D3339" i="51"/>
  <c r="E3339" i="51"/>
  <c r="F3331" i="51"/>
  <c r="C3331" i="51"/>
  <c r="D3331" i="51"/>
  <c r="E3331" i="51"/>
  <c r="F3323" i="51"/>
  <c r="C3323" i="51"/>
  <c r="D3323" i="51"/>
  <c r="E3323" i="51"/>
  <c r="F3315" i="51"/>
  <c r="C3315" i="51"/>
  <c r="D3315" i="51"/>
  <c r="E3315" i="51"/>
  <c r="F3307" i="51"/>
  <c r="C3307" i="51"/>
  <c r="D3307" i="51"/>
  <c r="E3307" i="51"/>
  <c r="F3299" i="51"/>
  <c r="C3299" i="51"/>
  <c r="D3299" i="51"/>
  <c r="E3299" i="51"/>
  <c r="F3291" i="51"/>
  <c r="C3291" i="51"/>
  <c r="D3291" i="51"/>
  <c r="E3291" i="51"/>
  <c r="F3283" i="51"/>
  <c r="C3283" i="51"/>
  <c r="D3283" i="51"/>
  <c r="E3283" i="51"/>
  <c r="F3275" i="51"/>
  <c r="C3275" i="51"/>
  <c r="D3275" i="51"/>
  <c r="E3275" i="51"/>
  <c r="F3267" i="51"/>
  <c r="C3267" i="51"/>
  <c r="D3267" i="51"/>
  <c r="E3267" i="51"/>
  <c r="F3259" i="51"/>
  <c r="C3259" i="51"/>
  <c r="D3259" i="51"/>
  <c r="E3259" i="51"/>
  <c r="F3251" i="51"/>
  <c r="C3251" i="51"/>
  <c r="D3251" i="51"/>
  <c r="E3251" i="51"/>
  <c r="F3243" i="51"/>
  <c r="C3243" i="51"/>
  <c r="D3243" i="51"/>
  <c r="E3243" i="51"/>
  <c r="F3235" i="51"/>
  <c r="C3235" i="51"/>
  <c r="D3235" i="51"/>
  <c r="E3235" i="51"/>
  <c r="F3227" i="51"/>
  <c r="C3227" i="51"/>
  <c r="D3227" i="51"/>
  <c r="E3227" i="51"/>
  <c r="F3219" i="51"/>
  <c r="C3219" i="51"/>
  <c r="D3219" i="51"/>
  <c r="E3219" i="51"/>
  <c r="F3211" i="51"/>
  <c r="C3211" i="51"/>
  <c r="D3211" i="51"/>
  <c r="E3211" i="51"/>
  <c r="F3203" i="51"/>
  <c r="C3203" i="51"/>
  <c r="D3203" i="51"/>
  <c r="E3203" i="51"/>
  <c r="F3195" i="51"/>
  <c r="C3195" i="51"/>
  <c r="D3195" i="51"/>
  <c r="E3195" i="51"/>
  <c r="F3187" i="51"/>
  <c r="C3187" i="51"/>
  <c r="D3187" i="51"/>
  <c r="E3187" i="51"/>
  <c r="F3179" i="51"/>
  <c r="C3179" i="51"/>
  <c r="D3179" i="51"/>
  <c r="E3179" i="51"/>
  <c r="F3171" i="51"/>
  <c r="C3171" i="51"/>
  <c r="D3171" i="51"/>
  <c r="E3171" i="51"/>
  <c r="F3163" i="51"/>
  <c r="C3163" i="51"/>
  <c r="D3163" i="51"/>
  <c r="E3163" i="51"/>
  <c r="F3155" i="51"/>
  <c r="C3155" i="51"/>
  <c r="D3155" i="51"/>
  <c r="E3155" i="51"/>
  <c r="F3147" i="51"/>
  <c r="C3147" i="51"/>
  <c r="D3147" i="51"/>
  <c r="E3147" i="51"/>
  <c r="F3139" i="51"/>
  <c r="C3139" i="51"/>
  <c r="D3139" i="51"/>
  <c r="E3139" i="51"/>
  <c r="F3131" i="51"/>
  <c r="C3131" i="51"/>
  <c r="D3131" i="51"/>
  <c r="E3131" i="51"/>
  <c r="F3123" i="51"/>
  <c r="C3123" i="51"/>
  <c r="D3123" i="51"/>
  <c r="E3123" i="51"/>
  <c r="F3115" i="51"/>
  <c r="C3115" i="51"/>
  <c r="D3115" i="51"/>
  <c r="E3115" i="51"/>
  <c r="F3107" i="51"/>
  <c r="C3107" i="51"/>
  <c r="D3107" i="51"/>
  <c r="E3107" i="51"/>
  <c r="F3099" i="51"/>
  <c r="C3099" i="51"/>
  <c r="D3099" i="51"/>
  <c r="E3099" i="51"/>
  <c r="F3091" i="51"/>
  <c r="C3091" i="51"/>
  <c r="D3091" i="51"/>
  <c r="E3091" i="51"/>
  <c r="F3083" i="51"/>
  <c r="C3083" i="51"/>
  <c r="D3083" i="51"/>
  <c r="E3083" i="51"/>
  <c r="F3075" i="51"/>
  <c r="C3075" i="51"/>
  <c r="D3075" i="51"/>
  <c r="E3075" i="51"/>
  <c r="F3067" i="51"/>
  <c r="C3067" i="51"/>
  <c r="D3067" i="51"/>
  <c r="E3067" i="51"/>
  <c r="F3059" i="51"/>
  <c r="C3059" i="51"/>
  <c r="D3059" i="51"/>
  <c r="E3059" i="51"/>
  <c r="F3051" i="51"/>
  <c r="C3051" i="51"/>
  <c r="D3051" i="51"/>
  <c r="E3051" i="51"/>
  <c r="F3043" i="51"/>
  <c r="C3043" i="51"/>
  <c r="D3043" i="51"/>
  <c r="E3043" i="51"/>
  <c r="F3035" i="51"/>
  <c r="C3035" i="51"/>
  <c r="D3035" i="51"/>
  <c r="E3035" i="51"/>
  <c r="F3027" i="51"/>
  <c r="C3027" i="51"/>
  <c r="D3027" i="51"/>
  <c r="E3027" i="51"/>
  <c r="F3019" i="51"/>
  <c r="C3019" i="51"/>
  <c r="D3019" i="51"/>
  <c r="E3019" i="51"/>
  <c r="F3011" i="51"/>
  <c r="C3011" i="51"/>
  <c r="D3011" i="51"/>
  <c r="E3011" i="51"/>
  <c r="F3003" i="51"/>
  <c r="C3003" i="51"/>
  <c r="D3003" i="51"/>
  <c r="E3003" i="51"/>
  <c r="F2995" i="51"/>
  <c r="C2995" i="51"/>
  <c r="D2995" i="51"/>
  <c r="E2995" i="51"/>
  <c r="F2987" i="51"/>
  <c r="C2987" i="51"/>
  <c r="D2987" i="51"/>
  <c r="E2987" i="51"/>
  <c r="F2979" i="51"/>
  <c r="C2979" i="51"/>
  <c r="D2979" i="51"/>
  <c r="E2979" i="51"/>
  <c r="F2971" i="51"/>
  <c r="C2971" i="51"/>
  <c r="D2971" i="51"/>
  <c r="E2971" i="51"/>
  <c r="F2963" i="51"/>
  <c r="C2963" i="51"/>
  <c r="D2963" i="51"/>
  <c r="E2963" i="51"/>
  <c r="E2955" i="51"/>
  <c r="C2955" i="51"/>
  <c r="D2955" i="51"/>
  <c r="F2955" i="51"/>
  <c r="E2947" i="51"/>
  <c r="C2947" i="51"/>
  <c r="D2947" i="51"/>
  <c r="F2947" i="51"/>
  <c r="D2939" i="51"/>
  <c r="E2939" i="51"/>
  <c r="F2939" i="51"/>
  <c r="C2939" i="51"/>
  <c r="D2931" i="51"/>
  <c r="E2931" i="51"/>
  <c r="F2931" i="51"/>
  <c r="C2931" i="51"/>
  <c r="D2923" i="51"/>
  <c r="E2923" i="51"/>
  <c r="F2923" i="51"/>
  <c r="C2923" i="51"/>
  <c r="D2915" i="51"/>
  <c r="E2915" i="51"/>
  <c r="F2915" i="51"/>
  <c r="C2915" i="51"/>
  <c r="D2907" i="51"/>
  <c r="E2907" i="51"/>
  <c r="F2907" i="51"/>
  <c r="C2907" i="51"/>
  <c r="D2899" i="51"/>
  <c r="E2899" i="51"/>
  <c r="F2899" i="51"/>
  <c r="C2899" i="51"/>
  <c r="D2891" i="51"/>
  <c r="E2891" i="51"/>
  <c r="F2891" i="51"/>
  <c r="C2891" i="51"/>
  <c r="D2883" i="51"/>
  <c r="E2883" i="51"/>
  <c r="F2883" i="51"/>
  <c r="C2883" i="51"/>
  <c r="D2875" i="51"/>
  <c r="E2875" i="51"/>
  <c r="F2875" i="51"/>
  <c r="C2875" i="51"/>
  <c r="D2867" i="51"/>
  <c r="E2867" i="51"/>
  <c r="F2867" i="51"/>
  <c r="C2867" i="51"/>
  <c r="D2859" i="51"/>
  <c r="E2859" i="51"/>
  <c r="F2859" i="51"/>
  <c r="C2859" i="51"/>
  <c r="D2851" i="51"/>
  <c r="E2851" i="51"/>
  <c r="F2851" i="51"/>
  <c r="C2851" i="51"/>
  <c r="D2843" i="51"/>
  <c r="E2843" i="51"/>
  <c r="F2843" i="51"/>
  <c r="C2843" i="51"/>
  <c r="D2835" i="51"/>
  <c r="E2835" i="51"/>
  <c r="F2835" i="51"/>
  <c r="C2835" i="51"/>
  <c r="D2827" i="51"/>
  <c r="E2827" i="51"/>
  <c r="F2827" i="51"/>
  <c r="C2827" i="51"/>
  <c r="D2819" i="51"/>
  <c r="E2819" i="51"/>
  <c r="F2819" i="51"/>
  <c r="C2819" i="51"/>
  <c r="D2811" i="51"/>
  <c r="E2811" i="51"/>
  <c r="F2811" i="51"/>
  <c r="C2811" i="51"/>
  <c r="D2803" i="51"/>
  <c r="E2803" i="51"/>
  <c r="F2803" i="51"/>
  <c r="C2803" i="51"/>
  <c r="D2795" i="51"/>
  <c r="E2795" i="51"/>
  <c r="F2795" i="51"/>
  <c r="C2795" i="51"/>
  <c r="D2787" i="51"/>
  <c r="E2787" i="51"/>
  <c r="F2787" i="51"/>
  <c r="C2787" i="51"/>
  <c r="D2779" i="51"/>
  <c r="E2779" i="51"/>
  <c r="F2779" i="51"/>
  <c r="C2779" i="51"/>
  <c r="D2771" i="51"/>
  <c r="E2771" i="51"/>
  <c r="F2771" i="51"/>
  <c r="C2771" i="51"/>
  <c r="D2755" i="51"/>
  <c r="E2755" i="51"/>
  <c r="F2755" i="51"/>
  <c r="C2755" i="51"/>
  <c r="D2747" i="51"/>
  <c r="E2747" i="51"/>
  <c r="F2747" i="51"/>
  <c r="C2747" i="51"/>
  <c r="D2739" i="51"/>
  <c r="E2739" i="51"/>
  <c r="F2739" i="51"/>
  <c r="C2739" i="51"/>
  <c r="D2731" i="51"/>
  <c r="E2731" i="51"/>
  <c r="F2731" i="51"/>
  <c r="C2731" i="51"/>
  <c r="D2723" i="51"/>
  <c r="E2723" i="51"/>
  <c r="F2723" i="51"/>
  <c r="C2723" i="51"/>
  <c r="D2715" i="51"/>
  <c r="E2715" i="51"/>
  <c r="F2715" i="51"/>
  <c r="C2715" i="51"/>
  <c r="D2707" i="51"/>
  <c r="E2707" i="51"/>
  <c r="F2707" i="51"/>
  <c r="C2707" i="51"/>
  <c r="D2699" i="51"/>
  <c r="E2699" i="51"/>
  <c r="F2699" i="51"/>
  <c r="C2699" i="51"/>
  <c r="D2691" i="51"/>
  <c r="E2691" i="51"/>
  <c r="F2691" i="51"/>
  <c r="C2691" i="51"/>
  <c r="D2683" i="51"/>
  <c r="E2683" i="51"/>
  <c r="F2683" i="51"/>
  <c r="C2683" i="51"/>
  <c r="D2675" i="51"/>
  <c r="E2675" i="51"/>
  <c r="F2675" i="51"/>
  <c r="C2675" i="51"/>
  <c r="D2667" i="51"/>
  <c r="E2667" i="51"/>
  <c r="F2667" i="51"/>
  <c r="C2667" i="51"/>
  <c r="D2659" i="51"/>
  <c r="E2659" i="51"/>
  <c r="F2659" i="51"/>
  <c r="C2659" i="51"/>
  <c r="D2651" i="51"/>
  <c r="E2651" i="51"/>
  <c r="F2651" i="51"/>
  <c r="C2651" i="51"/>
  <c r="D2643" i="51"/>
  <c r="E2643" i="51"/>
  <c r="F2643" i="51"/>
  <c r="C2643" i="51"/>
  <c r="D2635" i="51"/>
  <c r="E2635" i="51"/>
  <c r="F2635" i="51"/>
  <c r="C2635" i="51"/>
  <c r="D2627" i="51"/>
  <c r="E2627" i="51"/>
  <c r="F2627" i="51"/>
  <c r="C2627" i="51"/>
  <c r="D2619" i="51"/>
  <c r="E2619" i="51"/>
  <c r="F2619" i="51"/>
  <c r="C2619" i="51"/>
  <c r="D2611" i="51"/>
  <c r="E2611" i="51"/>
  <c r="F2611" i="51"/>
  <c r="C2611" i="51"/>
  <c r="D2603" i="51"/>
  <c r="E2603" i="51"/>
  <c r="F2603" i="51"/>
  <c r="C2603" i="51"/>
  <c r="D2595" i="51"/>
  <c r="E2595" i="51"/>
  <c r="F2595" i="51"/>
  <c r="C2595" i="51"/>
  <c r="D2587" i="51"/>
  <c r="E2587" i="51"/>
  <c r="F2587" i="51"/>
  <c r="C2587" i="51"/>
  <c r="D2579" i="51"/>
  <c r="E2579" i="51"/>
  <c r="F2579" i="51"/>
  <c r="C2579" i="51"/>
  <c r="D2571" i="51"/>
  <c r="E2571" i="51"/>
  <c r="F2571" i="51"/>
  <c r="C2571" i="51"/>
  <c r="D2563" i="51"/>
  <c r="E2563" i="51"/>
  <c r="F2563" i="51"/>
  <c r="C2563" i="51"/>
  <c r="D2555" i="51"/>
  <c r="E2555" i="51"/>
  <c r="F2555" i="51"/>
  <c r="C2555" i="51"/>
  <c r="D2547" i="51"/>
  <c r="E2547" i="51"/>
  <c r="F2547" i="51"/>
  <c r="C2547" i="51"/>
  <c r="D2539" i="51"/>
  <c r="E2539" i="51"/>
  <c r="F2539" i="51"/>
  <c r="C2539" i="51"/>
  <c r="D2531" i="51"/>
  <c r="E2531" i="51"/>
  <c r="F2531" i="51"/>
  <c r="C2531" i="51"/>
  <c r="D2523" i="51"/>
  <c r="E2523" i="51"/>
  <c r="F2523" i="51"/>
  <c r="C2523" i="51"/>
  <c r="D2515" i="51"/>
  <c r="E2515" i="51"/>
  <c r="F2515" i="51"/>
  <c r="C2515" i="51"/>
  <c r="D2507" i="51"/>
  <c r="E2507" i="51"/>
  <c r="F2507" i="51"/>
  <c r="C2507" i="51"/>
  <c r="D2499" i="51"/>
  <c r="E2499" i="51"/>
  <c r="F2499" i="51"/>
  <c r="C2499" i="51"/>
  <c r="D2491" i="51"/>
  <c r="E2491" i="51"/>
  <c r="F2491" i="51"/>
  <c r="C2491" i="51"/>
  <c r="D2483" i="51"/>
  <c r="E2483" i="51"/>
  <c r="F2483" i="51"/>
  <c r="C2483" i="51"/>
  <c r="D2475" i="51"/>
  <c r="E2475" i="51"/>
  <c r="F2475" i="51"/>
  <c r="C2475" i="51"/>
  <c r="D2467" i="51"/>
  <c r="E2467" i="51"/>
  <c r="F2467" i="51"/>
  <c r="C2467" i="51"/>
  <c r="D2459" i="51"/>
  <c r="E2459" i="51"/>
  <c r="F2459" i="51"/>
  <c r="C2459" i="51"/>
  <c r="D2451" i="51"/>
  <c r="E2451" i="51"/>
  <c r="F2451" i="51"/>
  <c r="C2451" i="51"/>
  <c r="D2443" i="51"/>
  <c r="E2443" i="51"/>
  <c r="F2443" i="51"/>
  <c r="C2443" i="51"/>
  <c r="D2435" i="51"/>
  <c r="E2435" i="51"/>
  <c r="F2435" i="51"/>
  <c r="C2435" i="51"/>
  <c r="D2427" i="51"/>
  <c r="E2427" i="51"/>
  <c r="F2427" i="51"/>
  <c r="C2427" i="51"/>
  <c r="F3444" i="51"/>
  <c r="C3444" i="51"/>
  <c r="D3444" i="51"/>
  <c r="E3444" i="51"/>
  <c r="F3436" i="51"/>
  <c r="C3436" i="51"/>
  <c r="D3436" i="51"/>
  <c r="E3436" i="51"/>
  <c r="F3428" i="51"/>
  <c r="C3428" i="51"/>
  <c r="D3428" i="51"/>
  <c r="E3428" i="51"/>
  <c r="F3420" i="51"/>
  <c r="C3420" i="51"/>
  <c r="D3420" i="51"/>
  <c r="E3420" i="51"/>
  <c r="F3412" i="51"/>
  <c r="C3412" i="51"/>
  <c r="D3412" i="51"/>
  <c r="E3412" i="51"/>
  <c r="F3404" i="51"/>
  <c r="C3404" i="51"/>
  <c r="D3404" i="51"/>
  <c r="E3404" i="51"/>
  <c r="F3396" i="51"/>
  <c r="C3396" i="51"/>
  <c r="D3396" i="51"/>
  <c r="E3396" i="51"/>
  <c r="F3388" i="51"/>
  <c r="C3388" i="51"/>
  <c r="D3388" i="51"/>
  <c r="E3388" i="51"/>
  <c r="F3380" i="51"/>
  <c r="C3380" i="51"/>
  <c r="D3380" i="51"/>
  <c r="E3380" i="51"/>
  <c r="F3372" i="51"/>
  <c r="C3372" i="51"/>
  <c r="D3372" i="51"/>
  <c r="E3372" i="51"/>
  <c r="F3364" i="51"/>
  <c r="C3364" i="51"/>
  <c r="D3364" i="51"/>
  <c r="E3364" i="51"/>
  <c r="F3356" i="51"/>
  <c r="C3356" i="51"/>
  <c r="D3356" i="51"/>
  <c r="E3356" i="51"/>
  <c r="F3348" i="51"/>
  <c r="C3348" i="51"/>
  <c r="D3348" i="51"/>
  <c r="E3348" i="51"/>
  <c r="F3340" i="51"/>
  <c r="C3340" i="51"/>
  <c r="D3340" i="51"/>
  <c r="E3340" i="51"/>
  <c r="F3332" i="51"/>
  <c r="C3332" i="51"/>
  <c r="D3332" i="51"/>
  <c r="E3332" i="51"/>
  <c r="F3324" i="51"/>
  <c r="C3324" i="51"/>
  <c r="D3324" i="51"/>
  <c r="E3324" i="51"/>
  <c r="F3316" i="51"/>
  <c r="C3316" i="51"/>
  <c r="D3316" i="51"/>
  <c r="E3316" i="51"/>
  <c r="F3308" i="51"/>
  <c r="C3308" i="51"/>
  <c r="D3308" i="51"/>
  <c r="E3308" i="51"/>
  <c r="F3300" i="51"/>
  <c r="C3300" i="51"/>
  <c r="D3300" i="51"/>
  <c r="E3300" i="51"/>
  <c r="F3292" i="51"/>
  <c r="C3292" i="51"/>
  <c r="D3292" i="51"/>
  <c r="E3292" i="51"/>
  <c r="F3284" i="51"/>
  <c r="C3284" i="51"/>
  <c r="D3284" i="51"/>
  <c r="E3284" i="51"/>
  <c r="F3276" i="51"/>
  <c r="C3276" i="51"/>
  <c r="D3276" i="51"/>
  <c r="E3276" i="51"/>
  <c r="F3268" i="51"/>
  <c r="C3268" i="51"/>
  <c r="D3268" i="51"/>
  <c r="E3268" i="51"/>
  <c r="F3260" i="51"/>
  <c r="C3260" i="51"/>
  <c r="D3260" i="51"/>
  <c r="E3260" i="51"/>
  <c r="F3252" i="51"/>
  <c r="C3252" i="51"/>
  <c r="D3252" i="51"/>
  <c r="E3252" i="51"/>
  <c r="F3244" i="51"/>
  <c r="C3244" i="51"/>
  <c r="D3244" i="51"/>
  <c r="E3244" i="51"/>
  <c r="F3236" i="51"/>
  <c r="C3236" i="51"/>
  <c r="D3236" i="51"/>
  <c r="E3236" i="51"/>
  <c r="F3228" i="51"/>
  <c r="C3228" i="51"/>
  <c r="D3228" i="51"/>
  <c r="E3228" i="51"/>
  <c r="F3220" i="51"/>
  <c r="C3220" i="51"/>
  <c r="D3220" i="51"/>
  <c r="E3220" i="51"/>
  <c r="F3212" i="51"/>
  <c r="C3212" i="51"/>
  <c r="D3212" i="51"/>
  <c r="E3212" i="51"/>
  <c r="F3204" i="51"/>
  <c r="C3204" i="51"/>
  <c r="D3204" i="51"/>
  <c r="E3204" i="51"/>
  <c r="F3196" i="51"/>
  <c r="C3196" i="51"/>
  <c r="D3196" i="51"/>
  <c r="E3196" i="51"/>
  <c r="F3188" i="51"/>
  <c r="C3188" i="51"/>
  <c r="D3188" i="51"/>
  <c r="E3188" i="51"/>
  <c r="F3180" i="51"/>
  <c r="C3180" i="51"/>
  <c r="D3180" i="51"/>
  <c r="E3180" i="51"/>
  <c r="F3172" i="51"/>
  <c r="C3172" i="51"/>
  <c r="D3172" i="51"/>
  <c r="E3172" i="51"/>
  <c r="F3164" i="51"/>
  <c r="C3164" i="51"/>
  <c r="D3164" i="51"/>
  <c r="E3164" i="51"/>
  <c r="F3156" i="51"/>
  <c r="C3156" i="51"/>
  <c r="D3156" i="51"/>
  <c r="E3156" i="51"/>
  <c r="F3148" i="51"/>
  <c r="C3148" i="51"/>
  <c r="D3148" i="51"/>
  <c r="E3148" i="51"/>
  <c r="F3140" i="51"/>
  <c r="C3140" i="51"/>
  <c r="D3140" i="51"/>
  <c r="E3140" i="51"/>
  <c r="F3132" i="51"/>
  <c r="C3132" i="51"/>
  <c r="D3132" i="51"/>
  <c r="E3132" i="51"/>
  <c r="F3124" i="51"/>
  <c r="C3124" i="51"/>
  <c r="D3124" i="51"/>
  <c r="E3124" i="51"/>
  <c r="F3116" i="51"/>
  <c r="C3116" i="51"/>
  <c r="D3116" i="51"/>
  <c r="E3116" i="51"/>
  <c r="F3108" i="51"/>
  <c r="C3108" i="51"/>
  <c r="D3108" i="51"/>
  <c r="E3108" i="51"/>
  <c r="F3100" i="51"/>
  <c r="C3100" i="51"/>
  <c r="D3100" i="51"/>
  <c r="E3100" i="51"/>
  <c r="F3092" i="51"/>
  <c r="C3092" i="51"/>
  <c r="D3092" i="51"/>
  <c r="E3092" i="51"/>
  <c r="F3084" i="51"/>
  <c r="C3084" i="51"/>
  <c r="D3084" i="51"/>
  <c r="E3084" i="51"/>
  <c r="F3076" i="51"/>
  <c r="C3076" i="51"/>
  <c r="D3076" i="51"/>
  <c r="E3076" i="51"/>
  <c r="F3068" i="51"/>
  <c r="C3068" i="51"/>
  <c r="D3068" i="51"/>
  <c r="E3068" i="51"/>
  <c r="F3060" i="51"/>
  <c r="C3060" i="51"/>
  <c r="D3060" i="51"/>
  <c r="E3060" i="51"/>
  <c r="F3052" i="51"/>
  <c r="C3052" i="51"/>
  <c r="D3052" i="51"/>
  <c r="E3052" i="51"/>
  <c r="F3044" i="51"/>
  <c r="C3044" i="51"/>
  <c r="D3044" i="51"/>
  <c r="E3044" i="51"/>
  <c r="F3036" i="51"/>
  <c r="C3036" i="51"/>
  <c r="D3036" i="51"/>
  <c r="E3036" i="51"/>
  <c r="F3028" i="51"/>
  <c r="C3028" i="51"/>
  <c r="D3028" i="51"/>
  <c r="E3028" i="51"/>
  <c r="F3020" i="51"/>
  <c r="C3020" i="51"/>
  <c r="D3020" i="51"/>
  <c r="E3020" i="51"/>
  <c r="F3012" i="51"/>
  <c r="C3012" i="51"/>
  <c r="D3012" i="51"/>
  <c r="E3012" i="51"/>
  <c r="F3004" i="51"/>
  <c r="C3004" i="51"/>
  <c r="D3004" i="51"/>
  <c r="E3004" i="51"/>
  <c r="F2996" i="51"/>
  <c r="C2996" i="51"/>
  <c r="D2996" i="51"/>
  <c r="E2996" i="51"/>
  <c r="F2988" i="51"/>
  <c r="C2988" i="51"/>
  <c r="D2988" i="51"/>
  <c r="E2988" i="51"/>
  <c r="F2980" i="51"/>
  <c r="C2980" i="51"/>
  <c r="D2980" i="51"/>
  <c r="E2980" i="51"/>
  <c r="F2972" i="51"/>
  <c r="C2972" i="51"/>
  <c r="D2972" i="51"/>
  <c r="E2972" i="51"/>
  <c r="F2964" i="51"/>
  <c r="C2964" i="51"/>
  <c r="D2964" i="51"/>
  <c r="E2964" i="51"/>
  <c r="E2956" i="51"/>
  <c r="C2956" i="51"/>
  <c r="D2956" i="51"/>
  <c r="F2956" i="51"/>
  <c r="E2948" i="51"/>
  <c r="C2948" i="51"/>
  <c r="D2948" i="51"/>
  <c r="F2948" i="51"/>
  <c r="D2940" i="51"/>
  <c r="E2940" i="51"/>
  <c r="F2940" i="51"/>
  <c r="C2940" i="51"/>
  <c r="D2932" i="51"/>
  <c r="E2932" i="51"/>
  <c r="F2932" i="51"/>
  <c r="C2932" i="51"/>
  <c r="D2924" i="51"/>
  <c r="E2924" i="51"/>
  <c r="F2924" i="51"/>
  <c r="C2924" i="51"/>
  <c r="D2916" i="51"/>
  <c r="E2916" i="51"/>
  <c r="F2916" i="51"/>
  <c r="C2916" i="51"/>
  <c r="D2908" i="51"/>
  <c r="E2908" i="51"/>
  <c r="F2908" i="51"/>
  <c r="C2908" i="51"/>
  <c r="D2900" i="51"/>
  <c r="E2900" i="51"/>
  <c r="F2900" i="51"/>
  <c r="C2900" i="51"/>
  <c r="D2892" i="51"/>
  <c r="E2892" i="51"/>
  <c r="F2892" i="51"/>
  <c r="C2892" i="51"/>
  <c r="D2884" i="51"/>
  <c r="E2884" i="51"/>
  <c r="F2884" i="51"/>
  <c r="C2884" i="51"/>
  <c r="D2868" i="51"/>
  <c r="E2868" i="51"/>
  <c r="F2868" i="51"/>
  <c r="C2868" i="51"/>
  <c r="D2860" i="51"/>
  <c r="E2860" i="51"/>
  <c r="F2860" i="51"/>
  <c r="C2860" i="51"/>
  <c r="D2852" i="51"/>
  <c r="E2852" i="51"/>
  <c r="F2852" i="51"/>
  <c r="C2852" i="51"/>
  <c r="D2844" i="51"/>
  <c r="E2844" i="51"/>
  <c r="F2844" i="51"/>
  <c r="C2844" i="51"/>
  <c r="D2836" i="51"/>
  <c r="E2836" i="51"/>
  <c r="F2836" i="51"/>
  <c r="C2836" i="51"/>
  <c r="D2828" i="51"/>
  <c r="E2828" i="51"/>
  <c r="F2828" i="51"/>
  <c r="C2828" i="51"/>
  <c r="D2820" i="51"/>
  <c r="E2820" i="51"/>
  <c r="F2820" i="51"/>
  <c r="C2820" i="51"/>
  <c r="D2812" i="51"/>
  <c r="E2812" i="51"/>
  <c r="F2812" i="51"/>
  <c r="C2812" i="51"/>
  <c r="D2804" i="51"/>
  <c r="E2804" i="51"/>
  <c r="F2804" i="51"/>
  <c r="C2804" i="51"/>
  <c r="D2796" i="51"/>
  <c r="E2796" i="51"/>
  <c r="F2796" i="51"/>
  <c r="C2796" i="51"/>
  <c r="D2788" i="51"/>
  <c r="E2788" i="51"/>
  <c r="F2788" i="51"/>
  <c r="C2788" i="51"/>
  <c r="D2780" i="51"/>
  <c r="E2780" i="51"/>
  <c r="F2780" i="51"/>
  <c r="C2780" i="51"/>
  <c r="D2772" i="51"/>
  <c r="E2772" i="51"/>
  <c r="F2772" i="51"/>
  <c r="C2772" i="51"/>
  <c r="D2764" i="51"/>
  <c r="E2764" i="51"/>
  <c r="F2764" i="51"/>
  <c r="C2764" i="51"/>
  <c r="D2756" i="51"/>
  <c r="E2756" i="51"/>
  <c r="F2756" i="51"/>
  <c r="C2756" i="51"/>
  <c r="D2748" i="51"/>
  <c r="E2748" i="51"/>
  <c r="F2748" i="51"/>
  <c r="C2748" i="51"/>
  <c r="D2740" i="51"/>
  <c r="E2740" i="51"/>
  <c r="F2740" i="51"/>
  <c r="C2740" i="51"/>
  <c r="D2732" i="51"/>
  <c r="E2732" i="51"/>
  <c r="F2732" i="51"/>
  <c r="C2732" i="51"/>
  <c r="D2724" i="51"/>
  <c r="E2724" i="51"/>
  <c r="F2724" i="51"/>
  <c r="C2724" i="51"/>
  <c r="D2716" i="51"/>
  <c r="E2716" i="51"/>
  <c r="F2716" i="51"/>
  <c r="C2716" i="51"/>
  <c r="D2708" i="51"/>
  <c r="E2708" i="51"/>
  <c r="F2708" i="51"/>
  <c r="C2708" i="51"/>
  <c r="D2700" i="51"/>
  <c r="E2700" i="51"/>
  <c r="F2700" i="51"/>
  <c r="C2700" i="51"/>
  <c r="D2692" i="51"/>
  <c r="E2692" i="51"/>
  <c r="F2692" i="51"/>
  <c r="C2692" i="51"/>
  <c r="D2684" i="51"/>
  <c r="E2684" i="51"/>
  <c r="F2684" i="51"/>
  <c r="C2684" i="51"/>
  <c r="D2676" i="51"/>
  <c r="E2676" i="51"/>
  <c r="F2676" i="51"/>
  <c r="C2676" i="51"/>
  <c r="D2668" i="51"/>
  <c r="E2668" i="51"/>
  <c r="F2668" i="51"/>
  <c r="C2668" i="51"/>
  <c r="D2660" i="51"/>
  <c r="E2660" i="51"/>
  <c r="F2660" i="51"/>
  <c r="C2660" i="51"/>
  <c r="D2652" i="51"/>
  <c r="E2652" i="51"/>
  <c r="F2652" i="51"/>
  <c r="C2652" i="51"/>
  <c r="D2644" i="51"/>
  <c r="E2644" i="51"/>
  <c r="F2644" i="51"/>
  <c r="C2644" i="51"/>
  <c r="D2636" i="51"/>
  <c r="E2636" i="51"/>
  <c r="F2636" i="51"/>
  <c r="C2636" i="51"/>
  <c r="D2628" i="51"/>
  <c r="E2628" i="51"/>
  <c r="F2628" i="51"/>
  <c r="C2628" i="51"/>
  <c r="D2620" i="51"/>
  <c r="E2620" i="51"/>
  <c r="F2620" i="51"/>
  <c r="C2620" i="51"/>
  <c r="D2612" i="51"/>
  <c r="E2612" i="51"/>
  <c r="F2612" i="51"/>
  <c r="C2612" i="51"/>
  <c r="D2604" i="51"/>
  <c r="E2604" i="51"/>
  <c r="F2604" i="51"/>
  <c r="C2604" i="51"/>
  <c r="D2596" i="51"/>
  <c r="E2596" i="51"/>
  <c r="F2596" i="51"/>
  <c r="C2596" i="51"/>
  <c r="D2588" i="51"/>
  <c r="E2588" i="51"/>
  <c r="F2588" i="51"/>
  <c r="C2588" i="51"/>
  <c r="D2580" i="51"/>
  <c r="E2580" i="51"/>
  <c r="F2580" i="51"/>
  <c r="C2580" i="51"/>
  <c r="D2572" i="51"/>
  <c r="E2572" i="51"/>
  <c r="F2572" i="51"/>
  <c r="C2572" i="51"/>
  <c r="D2564" i="51"/>
  <c r="E2564" i="51"/>
  <c r="F2564" i="51"/>
  <c r="C2564" i="51"/>
  <c r="D2556" i="51"/>
  <c r="E2556" i="51"/>
  <c r="F2556" i="51"/>
  <c r="C2556" i="51"/>
  <c r="D2548" i="51"/>
  <c r="E2548" i="51"/>
  <c r="F2548" i="51"/>
  <c r="C2548" i="51"/>
  <c r="D2540" i="51"/>
  <c r="E2540" i="51"/>
  <c r="F2540" i="51"/>
  <c r="C2540" i="51"/>
  <c r="D2532" i="51"/>
  <c r="E2532" i="51"/>
  <c r="F2532" i="51"/>
  <c r="C2532" i="51"/>
  <c r="D2524" i="51"/>
  <c r="E2524" i="51"/>
  <c r="F2524" i="51"/>
  <c r="C2524" i="51"/>
  <c r="D2516" i="51"/>
  <c r="E2516" i="51"/>
  <c r="F2516" i="51"/>
  <c r="C2516" i="51"/>
  <c r="D2508" i="51"/>
  <c r="E2508" i="51"/>
  <c r="F2508" i="51"/>
  <c r="C2508" i="51"/>
  <c r="D2500" i="51"/>
  <c r="E2500" i="51"/>
  <c r="F2500" i="51"/>
  <c r="C2500" i="51"/>
  <c r="D2492" i="51"/>
  <c r="E2492" i="51"/>
  <c r="F2492" i="51"/>
  <c r="C2492" i="51"/>
  <c r="D2484" i="51"/>
  <c r="E2484" i="51"/>
  <c r="F2484" i="51"/>
  <c r="C2484" i="51"/>
  <c r="D2476" i="51"/>
  <c r="E2476" i="51"/>
  <c r="F2476" i="51"/>
  <c r="C2476" i="51"/>
  <c r="D2468" i="51"/>
  <c r="E2468" i="51"/>
  <c r="F2468" i="51"/>
  <c r="C2468" i="51"/>
  <c r="D2460" i="51"/>
  <c r="E2460" i="51"/>
  <c r="F2460" i="51"/>
  <c r="C2460" i="51"/>
  <c r="D2452" i="51"/>
  <c r="E2452" i="51"/>
  <c r="F2452" i="51"/>
  <c r="C2452" i="51"/>
  <c r="D2444" i="51"/>
  <c r="E2444" i="51"/>
  <c r="F2444" i="51"/>
  <c r="C2444" i="51"/>
  <c r="D2436" i="51"/>
  <c r="E2436" i="51"/>
  <c r="F2436" i="51"/>
  <c r="C2436" i="51"/>
  <c r="D2428" i="51"/>
  <c r="E2428" i="51"/>
  <c r="F2428" i="51"/>
  <c r="C2428" i="51"/>
  <c r="F1135" i="51"/>
  <c r="C1135" i="51"/>
  <c r="D1135" i="51"/>
  <c r="E1135" i="51"/>
  <c r="D2416" i="51"/>
  <c r="E2416" i="51"/>
  <c r="F2416" i="51"/>
  <c r="C2416" i="51"/>
  <c r="D2408" i="51"/>
  <c r="E2408" i="51"/>
  <c r="F2408" i="51"/>
  <c r="C2408" i="51"/>
  <c r="D2400" i="51"/>
  <c r="E2400" i="51"/>
  <c r="F2400" i="51"/>
  <c r="C2400" i="51"/>
  <c r="D2392" i="51"/>
  <c r="E2392" i="51"/>
  <c r="F2392" i="51"/>
  <c r="C2392" i="51"/>
  <c r="D2384" i="51"/>
  <c r="E2384" i="51"/>
  <c r="F2384" i="51"/>
  <c r="C2384" i="51"/>
  <c r="D2376" i="51"/>
  <c r="E2376" i="51"/>
  <c r="F2376" i="51"/>
  <c r="C2376" i="51"/>
  <c r="D2368" i="51"/>
  <c r="E2368" i="51"/>
  <c r="F2368" i="51"/>
  <c r="C2368" i="51"/>
  <c r="D2360" i="51"/>
  <c r="E2360" i="51"/>
  <c r="F2360" i="51"/>
  <c r="C2360" i="51"/>
  <c r="D2352" i="51"/>
  <c r="E2352" i="51"/>
  <c r="F2352" i="51"/>
  <c r="C2352" i="51"/>
  <c r="D2344" i="51"/>
  <c r="E2344" i="51"/>
  <c r="F2344" i="51"/>
  <c r="C2344" i="51"/>
  <c r="D2336" i="51"/>
  <c r="E2336" i="51"/>
  <c r="F2336" i="51"/>
  <c r="C2336" i="51"/>
  <c r="D2328" i="51"/>
  <c r="E2328" i="51"/>
  <c r="F2328" i="51"/>
  <c r="C2328" i="51"/>
  <c r="D2320" i="51"/>
  <c r="E2320" i="51"/>
  <c r="F2320" i="51"/>
  <c r="C2320" i="51"/>
  <c r="D2312" i="51"/>
  <c r="E2312" i="51"/>
  <c r="F2312" i="51"/>
  <c r="C2312" i="51"/>
  <c r="D2304" i="51"/>
  <c r="E2304" i="51"/>
  <c r="F2304" i="51"/>
  <c r="C2304" i="51"/>
  <c r="D2296" i="51"/>
  <c r="E2296" i="51"/>
  <c r="F2296" i="51"/>
  <c r="C2296" i="51"/>
  <c r="F2288" i="51"/>
  <c r="D2288" i="51"/>
  <c r="C2288" i="51"/>
  <c r="E2288" i="51"/>
  <c r="F2280" i="51"/>
  <c r="D2280" i="51"/>
  <c r="C2280" i="51"/>
  <c r="E2280" i="51"/>
  <c r="F2272" i="51"/>
  <c r="D2272" i="51"/>
  <c r="C2272" i="51"/>
  <c r="E2272" i="51"/>
  <c r="F2264" i="51"/>
  <c r="D2264" i="51"/>
  <c r="C2264" i="51"/>
  <c r="E2264" i="51"/>
  <c r="E2256" i="51"/>
  <c r="F2256" i="51"/>
  <c r="C2256" i="51"/>
  <c r="D2256" i="51"/>
  <c r="E2248" i="51"/>
  <c r="F2248" i="51"/>
  <c r="C2248" i="51"/>
  <c r="D2248" i="51"/>
  <c r="E2240" i="51"/>
  <c r="F2240" i="51"/>
  <c r="C2240" i="51"/>
  <c r="D2240" i="51"/>
  <c r="E2232" i="51"/>
  <c r="F2232" i="51"/>
  <c r="C2232" i="51"/>
  <c r="D2232" i="51"/>
  <c r="E2224" i="51"/>
  <c r="F2224" i="51"/>
  <c r="C2224" i="51"/>
  <c r="D2224" i="51"/>
  <c r="E2216" i="51"/>
  <c r="F2216" i="51"/>
  <c r="C2216" i="51"/>
  <c r="D2216" i="51"/>
  <c r="E2208" i="51"/>
  <c r="F2208" i="51"/>
  <c r="C2208" i="51"/>
  <c r="D2208" i="51"/>
  <c r="E2200" i="51"/>
  <c r="F2200" i="51"/>
  <c r="C2200" i="51"/>
  <c r="D2200" i="51"/>
  <c r="E2192" i="51"/>
  <c r="F2192" i="51"/>
  <c r="C2192" i="51"/>
  <c r="D2192" i="51"/>
  <c r="E2184" i="51"/>
  <c r="F2184" i="51"/>
  <c r="C2184" i="51"/>
  <c r="D2184" i="51"/>
  <c r="E2176" i="51"/>
  <c r="F2176" i="51"/>
  <c r="C2176" i="51"/>
  <c r="D2176" i="51"/>
  <c r="E2168" i="51"/>
  <c r="F2168" i="51"/>
  <c r="C2168" i="51"/>
  <c r="D2168" i="51"/>
  <c r="E2160" i="51"/>
  <c r="F2160" i="51"/>
  <c r="C2160" i="51"/>
  <c r="D2160" i="51"/>
  <c r="E2152" i="51"/>
  <c r="F2152" i="51"/>
  <c r="C2152" i="51"/>
  <c r="D2152" i="51"/>
  <c r="E2144" i="51"/>
  <c r="F2144" i="51"/>
  <c r="C2144" i="51"/>
  <c r="D2144" i="51"/>
  <c r="E2136" i="51"/>
  <c r="F2136" i="51"/>
  <c r="C2136" i="51"/>
  <c r="D2136" i="51"/>
  <c r="E2128" i="51"/>
  <c r="F2128" i="51"/>
  <c r="C2128" i="51"/>
  <c r="D2128" i="51"/>
  <c r="E2120" i="51"/>
  <c r="F2120" i="51"/>
  <c r="C2120" i="51"/>
  <c r="D2120" i="51"/>
  <c r="E2112" i="51"/>
  <c r="F2112" i="51"/>
  <c r="C2112" i="51"/>
  <c r="D2112" i="51"/>
  <c r="E2104" i="51"/>
  <c r="F2104" i="51"/>
  <c r="C2104" i="51"/>
  <c r="D2104" i="51"/>
  <c r="E2096" i="51"/>
  <c r="F2096" i="51"/>
  <c r="C2096" i="51"/>
  <c r="D2096" i="51"/>
  <c r="E2088" i="51"/>
  <c r="F2088" i="51"/>
  <c r="C2088" i="51"/>
  <c r="D2088" i="51"/>
  <c r="F1131" i="51"/>
  <c r="C1131" i="51"/>
  <c r="D1131" i="51"/>
  <c r="E1131" i="51"/>
  <c r="F1119" i="51"/>
  <c r="C1119" i="51"/>
  <c r="D1119" i="51"/>
  <c r="E1119" i="51"/>
  <c r="F1143" i="51"/>
  <c r="C1143" i="51"/>
  <c r="D1143" i="51"/>
  <c r="E1143" i="51"/>
  <c r="E341" i="51"/>
  <c r="F341" i="51"/>
  <c r="C341" i="51"/>
  <c r="D341" i="51"/>
  <c r="F1107" i="51"/>
  <c r="C1107" i="51"/>
  <c r="D1107" i="51"/>
  <c r="E1107" i="51"/>
  <c r="C564" i="51"/>
  <c r="E564" i="51"/>
  <c r="D564" i="51"/>
  <c r="F564" i="51"/>
  <c r="E2076" i="51"/>
  <c r="F2076" i="51"/>
  <c r="C2076" i="51"/>
  <c r="D2076" i="51"/>
  <c r="E2072" i="51"/>
  <c r="F2072" i="51"/>
  <c r="C2072" i="51"/>
  <c r="D2072" i="51"/>
  <c r="E2068" i="51"/>
  <c r="F2068" i="51"/>
  <c r="C2068" i="51"/>
  <c r="D2068" i="51"/>
  <c r="E2064" i="51"/>
  <c r="F2064" i="51"/>
  <c r="C2064" i="51"/>
  <c r="D2064" i="51"/>
  <c r="E2060" i="51"/>
  <c r="F2060" i="51"/>
  <c r="C2060" i="51"/>
  <c r="D2060" i="51"/>
  <c r="E2056" i="51"/>
  <c r="F2056" i="51"/>
  <c r="C2056" i="51"/>
  <c r="D2056" i="51"/>
  <c r="E2052" i="51"/>
  <c r="F2052" i="51"/>
  <c r="C2052" i="51"/>
  <c r="D2052" i="51"/>
  <c r="E2048" i="51"/>
  <c r="F2048" i="51"/>
  <c r="C2048" i="51"/>
  <c r="D2048" i="51"/>
  <c r="E2044" i="51"/>
  <c r="F2044" i="51"/>
  <c r="C2044" i="51"/>
  <c r="D2044" i="51"/>
  <c r="E2040" i="51"/>
  <c r="F2040" i="51"/>
  <c r="C2040" i="51"/>
  <c r="D2040" i="51"/>
  <c r="E2036" i="51"/>
  <c r="F2036" i="51"/>
  <c r="C2036" i="51"/>
  <c r="D2036" i="51"/>
  <c r="E2032" i="51"/>
  <c r="F2032" i="51"/>
  <c r="C2032" i="51"/>
  <c r="D2032" i="51"/>
  <c r="E2028" i="51"/>
  <c r="F2028" i="51"/>
  <c r="C2028" i="51"/>
  <c r="D2028" i="51"/>
  <c r="E2024" i="51"/>
  <c r="F2024" i="51"/>
  <c r="C2024" i="51"/>
  <c r="D2024" i="51"/>
  <c r="E2020" i="51"/>
  <c r="F2020" i="51"/>
  <c r="C2020" i="51"/>
  <c r="D2020" i="51"/>
  <c r="E2016" i="51"/>
  <c r="F2016" i="51"/>
  <c r="C2016" i="51"/>
  <c r="D2016" i="51"/>
  <c r="E2012" i="51"/>
  <c r="F2012" i="51"/>
  <c r="C2012" i="51"/>
  <c r="D2012" i="51"/>
  <c r="E2008" i="51"/>
  <c r="F2008" i="51"/>
  <c r="C2008" i="51"/>
  <c r="D2008" i="51"/>
  <c r="E2004" i="51"/>
  <c r="F2004" i="51"/>
  <c r="C2004" i="51"/>
  <c r="D2004" i="51"/>
  <c r="E2000" i="51"/>
  <c r="F2000" i="51"/>
  <c r="C2000" i="51"/>
  <c r="D2000" i="51"/>
  <c r="E1996" i="51"/>
  <c r="F1996" i="51"/>
  <c r="C1996" i="51"/>
  <c r="D1996" i="51"/>
  <c r="E1992" i="51"/>
  <c r="F1992" i="51"/>
  <c r="C1992" i="51"/>
  <c r="D1992" i="51"/>
  <c r="E1988" i="51"/>
  <c r="F1988" i="51"/>
  <c r="C1988" i="51"/>
  <c r="D1988" i="51"/>
  <c r="E1984" i="51"/>
  <c r="F1984" i="51"/>
  <c r="C1984" i="51"/>
  <c r="D1984" i="51"/>
  <c r="E1980" i="51"/>
  <c r="F1980" i="51"/>
  <c r="C1980" i="51"/>
  <c r="D1980" i="51"/>
  <c r="E1976" i="51"/>
  <c r="F1976" i="51"/>
  <c r="C1976" i="51"/>
  <c r="D1976" i="51"/>
  <c r="E1972" i="51"/>
  <c r="F1972" i="51"/>
  <c r="C1972" i="51"/>
  <c r="D1972" i="51"/>
  <c r="E1968" i="51"/>
  <c r="F1968" i="51"/>
  <c r="C1968" i="51"/>
  <c r="D1968" i="51"/>
  <c r="E1964" i="51"/>
  <c r="F1964" i="51"/>
  <c r="C1964" i="51"/>
  <c r="D1964" i="51"/>
  <c r="E1960" i="51"/>
  <c r="F1960" i="51"/>
  <c r="C1960" i="51"/>
  <c r="D1960" i="51"/>
  <c r="E1956" i="51"/>
  <c r="F1956" i="51"/>
  <c r="C1956" i="51"/>
  <c r="D1956" i="51"/>
  <c r="C1952" i="51"/>
  <c r="D1952" i="51"/>
  <c r="E1952" i="51"/>
  <c r="F1952" i="51"/>
  <c r="C1948" i="51"/>
  <c r="D1948" i="51"/>
  <c r="E1948" i="51"/>
  <c r="F1948" i="51"/>
  <c r="C1944" i="51"/>
  <c r="D1944" i="51"/>
  <c r="E1944" i="51"/>
  <c r="F1944" i="51"/>
  <c r="C1940" i="51"/>
  <c r="D1940" i="51"/>
  <c r="E1940" i="51"/>
  <c r="F1940" i="51"/>
  <c r="C1936" i="51"/>
  <c r="D1936" i="51"/>
  <c r="E1936" i="51"/>
  <c r="F1936" i="51"/>
  <c r="C1932" i="51"/>
  <c r="D1932" i="51"/>
  <c r="E1932" i="51"/>
  <c r="F1932" i="51"/>
  <c r="C1928" i="51"/>
  <c r="D1928" i="51"/>
  <c r="E1928" i="51"/>
  <c r="F1928" i="51"/>
  <c r="C1924" i="51"/>
  <c r="D1924" i="51"/>
  <c r="E1924" i="51"/>
  <c r="F1924" i="51"/>
  <c r="C1920" i="51"/>
  <c r="D1920" i="51"/>
  <c r="E1920" i="51"/>
  <c r="F1920" i="51"/>
  <c r="C1916" i="51"/>
  <c r="D1916" i="51"/>
  <c r="E1916" i="51"/>
  <c r="F1916" i="51"/>
  <c r="C1912" i="51"/>
  <c r="D1912" i="51"/>
  <c r="E1912" i="51"/>
  <c r="F1912" i="51"/>
  <c r="C1908" i="51"/>
  <c r="D1908" i="51"/>
  <c r="E1908" i="51"/>
  <c r="F1908" i="51"/>
  <c r="C1904" i="51"/>
  <c r="D1904" i="51"/>
  <c r="E1904" i="51"/>
  <c r="F1904" i="51"/>
  <c r="C1900" i="51"/>
  <c r="D1900" i="51"/>
  <c r="E1900" i="51"/>
  <c r="F1900" i="51"/>
  <c r="C1896" i="51"/>
  <c r="D1896" i="51"/>
  <c r="E1896" i="51"/>
  <c r="F1896" i="51"/>
  <c r="C1892" i="51"/>
  <c r="D1892" i="51"/>
  <c r="E1892" i="51"/>
  <c r="F1892" i="51"/>
  <c r="C1888" i="51"/>
  <c r="D1888" i="51"/>
  <c r="E1888" i="51"/>
  <c r="F1888" i="51"/>
  <c r="C1884" i="51"/>
  <c r="D1884" i="51"/>
  <c r="E1884" i="51"/>
  <c r="F1884" i="51"/>
  <c r="C1880" i="51"/>
  <c r="D1880" i="51"/>
  <c r="E1880" i="51"/>
  <c r="F1880" i="51"/>
  <c r="C1876" i="51"/>
  <c r="D1876" i="51"/>
  <c r="E1876" i="51"/>
  <c r="F1876" i="51"/>
  <c r="C1872" i="51"/>
  <c r="D1872" i="51"/>
  <c r="E1872" i="51"/>
  <c r="F1872" i="51"/>
  <c r="C1868" i="51"/>
  <c r="D1868" i="51"/>
  <c r="E1868" i="51"/>
  <c r="F1868" i="51"/>
  <c r="C1864" i="51"/>
  <c r="D1864" i="51"/>
  <c r="E1864" i="51"/>
  <c r="F1864" i="51"/>
  <c r="C1860" i="51"/>
  <c r="D1860" i="51"/>
  <c r="E1860" i="51"/>
  <c r="F1860" i="51"/>
  <c r="C1856" i="51"/>
  <c r="D1856" i="51"/>
  <c r="E1856" i="51"/>
  <c r="F1856" i="51"/>
  <c r="C1852" i="51"/>
  <c r="D1852" i="51"/>
  <c r="E1852" i="51"/>
  <c r="F1852" i="51"/>
  <c r="C1848" i="51"/>
  <c r="D1848" i="51"/>
  <c r="E1848" i="51"/>
  <c r="F1848" i="51"/>
  <c r="C1844" i="51"/>
  <c r="D1844" i="51"/>
  <c r="E1844" i="51"/>
  <c r="F1844" i="51"/>
  <c r="C1840" i="51"/>
  <c r="D1840" i="51"/>
  <c r="E1840" i="51"/>
  <c r="F1840" i="51"/>
  <c r="C1836" i="51"/>
  <c r="D1836" i="51"/>
  <c r="E1836" i="51"/>
  <c r="F1836" i="51"/>
  <c r="C1832" i="51"/>
  <c r="D1832" i="51"/>
  <c r="E1832" i="51"/>
  <c r="F1832" i="51"/>
  <c r="C1828" i="51"/>
  <c r="D1828" i="51"/>
  <c r="E1828" i="51"/>
  <c r="F1828" i="51"/>
  <c r="C1824" i="51"/>
  <c r="D1824" i="51"/>
  <c r="E1824" i="51"/>
  <c r="F1824" i="51"/>
  <c r="C1820" i="51"/>
  <c r="D1820" i="51"/>
  <c r="E1820" i="51"/>
  <c r="F1820" i="51"/>
  <c r="C1816" i="51"/>
  <c r="D1816" i="51"/>
  <c r="E1816" i="51"/>
  <c r="F1816" i="51"/>
  <c r="C1812" i="51"/>
  <c r="D1812" i="51"/>
  <c r="E1812" i="51"/>
  <c r="F1812" i="51"/>
  <c r="C1808" i="51"/>
  <c r="D1808" i="51"/>
  <c r="E1808" i="51"/>
  <c r="F1808" i="51"/>
  <c r="C1804" i="51"/>
  <c r="D1804" i="51"/>
  <c r="E1804" i="51"/>
  <c r="F1804" i="51"/>
  <c r="C1800" i="51"/>
  <c r="D1800" i="51"/>
  <c r="E1800" i="51"/>
  <c r="F1800" i="51"/>
  <c r="C1796" i="51"/>
  <c r="D1796" i="51"/>
  <c r="E1796" i="51"/>
  <c r="F1796" i="51"/>
  <c r="C1792" i="51"/>
  <c r="D1792" i="51"/>
  <c r="E1792" i="51"/>
  <c r="F1792" i="51"/>
  <c r="C1788" i="51"/>
  <c r="D1788" i="51"/>
  <c r="E1788" i="51"/>
  <c r="F1788" i="51"/>
  <c r="C1784" i="51"/>
  <c r="D1784" i="51"/>
  <c r="E1784" i="51"/>
  <c r="F1784" i="51"/>
  <c r="C1780" i="51"/>
  <c r="D1780" i="51"/>
  <c r="E1780" i="51"/>
  <c r="F1780" i="51"/>
  <c r="C1776" i="51"/>
  <c r="D1776" i="51"/>
  <c r="E1776" i="51"/>
  <c r="F1776" i="51"/>
  <c r="C1772" i="51"/>
  <c r="D1772" i="51"/>
  <c r="E1772" i="51"/>
  <c r="F1772" i="51"/>
  <c r="C1768" i="51"/>
  <c r="D1768" i="51"/>
  <c r="E1768" i="51"/>
  <c r="F1768" i="51"/>
  <c r="C1764" i="51"/>
  <c r="D1764" i="51"/>
  <c r="E1764" i="51"/>
  <c r="F1764" i="51"/>
  <c r="C1760" i="51"/>
  <c r="D1760" i="51"/>
  <c r="E1760" i="51"/>
  <c r="F1760" i="51"/>
  <c r="C1756" i="51"/>
  <c r="D1756" i="51"/>
  <c r="E1756" i="51"/>
  <c r="F1756" i="51"/>
  <c r="C1752" i="51"/>
  <c r="D1752" i="51"/>
  <c r="E1752" i="51"/>
  <c r="F1752" i="51"/>
  <c r="C1748" i="51"/>
  <c r="D1748" i="51"/>
  <c r="E1748" i="51"/>
  <c r="F1748" i="51"/>
  <c r="C1744" i="51"/>
  <c r="D1744" i="51"/>
  <c r="E1744" i="51"/>
  <c r="F1744" i="51"/>
  <c r="C1740" i="51"/>
  <c r="D1740" i="51"/>
  <c r="E1740" i="51"/>
  <c r="F1740" i="51"/>
  <c r="C1736" i="51"/>
  <c r="D1736" i="51"/>
  <c r="E1736" i="51"/>
  <c r="F1736" i="51"/>
  <c r="C1732" i="51"/>
  <c r="D1732" i="51"/>
  <c r="E1732" i="51"/>
  <c r="F1732" i="51"/>
  <c r="C1728" i="51"/>
  <c r="D1728" i="51"/>
  <c r="E1728" i="51"/>
  <c r="F1728" i="51"/>
  <c r="C1724" i="51"/>
  <c r="D1724" i="51"/>
  <c r="E1724" i="51"/>
  <c r="F1724" i="51"/>
  <c r="C1720" i="51"/>
  <c r="D1720" i="51"/>
  <c r="E1720" i="51"/>
  <c r="F1720" i="51"/>
  <c r="C1716" i="51"/>
  <c r="D1716" i="51"/>
  <c r="E1716" i="51"/>
  <c r="F1716" i="51"/>
  <c r="C1712" i="51"/>
  <c r="D1712" i="51"/>
  <c r="E1712" i="51"/>
  <c r="F1712" i="51"/>
  <c r="C1708" i="51"/>
  <c r="D1708" i="51"/>
  <c r="E1708" i="51"/>
  <c r="F1708" i="51"/>
  <c r="C1704" i="51"/>
  <c r="D1704" i="51"/>
  <c r="E1704" i="51"/>
  <c r="F1704" i="51"/>
  <c r="C1700" i="51"/>
  <c r="D1700" i="51"/>
  <c r="E1700" i="51"/>
  <c r="F1700" i="51"/>
  <c r="C1696" i="51"/>
  <c r="D1696" i="51"/>
  <c r="E1696" i="51"/>
  <c r="F1696" i="51"/>
  <c r="C1692" i="51"/>
  <c r="D1692" i="51"/>
  <c r="E1692" i="51"/>
  <c r="F1692" i="51"/>
  <c r="C1688" i="51"/>
  <c r="D1688" i="51"/>
  <c r="E1688" i="51"/>
  <c r="F1688" i="51"/>
  <c r="C1684" i="51"/>
  <c r="D1684" i="51"/>
  <c r="E1684" i="51"/>
  <c r="F1684" i="51"/>
  <c r="C1680" i="51"/>
  <c r="D1680" i="51"/>
  <c r="E1680" i="51"/>
  <c r="F1680" i="51"/>
  <c r="C1676" i="51"/>
  <c r="D1676" i="51"/>
  <c r="E1676" i="51"/>
  <c r="F1676" i="51"/>
  <c r="C1672" i="51"/>
  <c r="D1672" i="51"/>
  <c r="E1672" i="51"/>
  <c r="F1672" i="51"/>
  <c r="C1668" i="51"/>
  <c r="D1668" i="51"/>
  <c r="E1668" i="51"/>
  <c r="F1668" i="51"/>
  <c r="C1664" i="51"/>
  <c r="D1664" i="51"/>
  <c r="E1664" i="51"/>
  <c r="F1664" i="51"/>
  <c r="C1660" i="51"/>
  <c r="D1660" i="51"/>
  <c r="E1660" i="51"/>
  <c r="F1660" i="51"/>
  <c r="C1656" i="51"/>
  <c r="D1656" i="51"/>
  <c r="E1656" i="51"/>
  <c r="F1656" i="51"/>
  <c r="C1652" i="51"/>
  <c r="D1652" i="51"/>
  <c r="E1652" i="51"/>
  <c r="F1652" i="51"/>
  <c r="C1648" i="51"/>
  <c r="D1648" i="51"/>
  <c r="E1648" i="51"/>
  <c r="F1648" i="51"/>
  <c r="C1644" i="51"/>
  <c r="D1644" i="51"/>
  <c r="E1644" i="51"/>
  <c r="F1644" i="51"/>
  <c r="C1640" i="51"/>
  <c r="D1640" i="51"/>
  <c r="E1640" i="51"/>
  <c r="F1640" i="51"/>
  <c r="C1636" i="51"/>
  <c r="D1636" i="51"/>
  <c r="E1636" i="51"/>
  <c r="F1636" i="51"/>
  <c r="C1632" i="51"/>
  <c r="D1632" i="51"/>
  <c r="E1632" i="51"/>
  <c r="F1632" i="51"/>
  <c r="C1628" i="51"/>
  <c r="D1628" i="51"/>
  <c r="E1628" i="51"/>
  <c r="F1628" i="51"/>
  <c r="C1624" i="51"/>
  <c r="D1624" i="51"/>
  <c r="E1624" i="51"/>
  <c r="F1624" i="51"/>
  <c r="C1620" i="51"/>
  <c r="D1620" i="51"/>
  <c r="E1620" i="51"/>
  <c r="F1620" i="51"/>
  <c r="C1616" i="51"/>
  <c r="D1616" i="51"/>
  <c r="E1616" i="51"/>
  <c r="F1616" i="51"/>
  <c r="C1612" i="51"/>
  <c r="D1612" i="51"/>
  <c r="E1612" i="51"/>
  <c r="F1612" i="51"/>
  <c r="F1608" i="51"/>
  <c r="C1608" i="51"/>
  <c r="D1608" i="51"/>
  <c r="E1608" i="51"/>
  <c r="F1604" i="51"/>
  <c r="C1604" i="51"/>
  <c r="D1604" i="51"/>
  <c r="E1604" i="51"/>
  <c r="F1600" i="51"/>
  <c r="C1600" i="51"/>
  <c r="D1600" i="51"/>
  <c r="E1600" i="51"/>
  <c r="F1596" i="51"/>
  <c r="C1596" i="51"/>
  <c r="D1596" i="51"/>
  <c r="E1596" i="51"/>
  <c r="F1592" i="51"/>
  <c r="C1592" i="51"/>
  <c r="D1592" i="51"/>
  <c r="E1592" i="51"/>
  <c r="F1588" i="51"/>
  <c r="C1588" i="51"/>
  <c r="D1588" i="51"/>
  <c r="E1588" i="51"/>
  <c r="F1584" i="51"/>
  <c r="C1584" i="51"/>
  <c r="D1584" i="51"/>
  <c r="E1584" i="51"/>
  <c r="F1580" i="51"/>
  <c r="C1580" i="51"/>
  <c r="D1580" i="51"/>
  <c r="E1580" i="51"/>
  <c r="F1576" i="51"/>
  <c r="C1576" i="51"/>
  <c r="D1576" i="51"/>
  <c r="E1576" i="51"/>
  <c r="F1572" i="51"/>
  <c r="C1572" i="51"/>
  <c r="D1572" i="51"/>
  <c r="E1572" i="51"/>
  <c r="F1125" i="51"/>
  <c r="C1125" i="51"/>
  <c r="D1125" i="51"/>
  <c r="E1125" i="51"/>
  <c r="F1016" i="51"/>
  <c r="C1016" i="51"/>
  <c r="D1016" i="51"/>
  <c r="E1016" i="51"/>
  <c r="F1145" i="51"/>
  <c r="C1145" i="51"/>
  <c r="D1145" i="51"/>
  <c r="E1145" i="51"/>
  <c r="F1113" i="51"/>
  <c r="C1113" i="51"/>
  <c r="D1113" i="51"/>
  <c r="E1113" i="51"/>
  <c r="D611" i="51"/>
  <c r="E611" i="51"/>
  <c r="F611" i="51"/>
  <c r="C611" i="51"/>
  <c r="F1138" i="51"/>
  <c r="C1138" i="51"/>
  <c r="D1138" i="51"/>
  <c r="E1138" i="51"/>
  <c r="F1122" i="51"/>
  <c r="C1122" i="51"/>
  <c r="D1122" i="51"/>
  <c r="E1122" i="51"/>
  <c r="F1106" i="51"/>
  <c r="C1106" i="51"/>
  <c r="D1106" i="51"/>
  <c r="E1106" i="51"/>
  <c r="F996" i="51"/>
  <c r="C996" i="51"/>
  <c r="D996" i="51"/>
  <c r="E996" i="51"/>
  <c r="D671" i="51"/>
  <c r="E671" i="51"/>
  <c r="F671" i="51"/>
  <c r="C671" i="51"/>
  <c r="F490" i="51"/>
  <c r="C490" i="51"/>
  <c r="D490" i="51"/>
  <c r="E490" i="51"/>
  <c r="F1564" i="51"/>
  <c r="C1564" i="51"/>
  <c r="D1564" i="51"/>
  <c r="E1564" i="51"/>
  <c r="F1560" i="51"/>
  <c r="C1560" i="51"/>
  <c r="D1560" i="51"/>
  <c r="E1560" i="51"/>
  <c r="F1556" i="51"/>
  <c r="C1556" i="51"/>
  <c r="D1556" i="51"/>
  <c r="E1556" i="51"/>
  <c r="F1552" i="51"/>
  <c r="C1552" i="51"/>
  <c r="D1552" i="51"/>
  <c r="E1552" i="51"/>
  <c r="F1548" i="51"/>
  <c r="C1548" i="51"/>
  <c r="D1548" i="51"/>
  <c r="E1548" i="51"/>
  <c r="F1544" i="51"/>
  <c r="C1544" i="51"/>
  <c r="D1544" i="51"/>
  <c r="E1544" i="51"/>
  <c r="F1540" i="51"/>
  <c r="C1540" i="51"/>
  <c r="D1540" i="51"/>
  <c r="E1540" i="51"/>
  <c r="F1536" i="51"/>
  <c r="C1536" i="51"/>
  <c r="D1536" i="51"/>
  <c r="E1536" i="51"/>
  <c r="F1532" i="51"/>
  <c r="C1532" i="51"/>
  <c r="D1532" i="51"/>
  <c r="E1532" i="51"/>
  <c r="F1528" i="51"/>
  <c r="C1528" i="51"/>
  <c r="D1528" i="51"/>
  <c r="E1528" i="51"/>
  <c r="F1524" i="51"/>
  <c r="C1524" i="51"/>
  <c r="D1524" i="51"/>
  <c r="E1524" i="51"/>
  <c r="F1520" i="51"/>
  <c r="C1520" i="51"/>
  <c r="D1520" i="51"/>
  <c r="E1520" i="51"/>
  <c r="F1516" i="51"/>
  <c r="C1516" i="51"/>
  <c r="D1516" i="51"/>
  <c r="E1516" i="51"/>
  <c r="F1512" i="51"/>
  <c r="C1512" i="51"/>
  <c r="D1512" i="51"/>
  <c r="E1512" i="51"/>
  <c r="F1508" i="51"/>
  <c r="C1508" i="51"/>
  <c r="D1508" i="51"/>
  <c r="E1508" i="51"/>
  <c r="F1504" i="51"/>
  <c r="C1504" i="51"/>
  <c r="D1504" i="51"/>
  <c r="E1504" i="51"/>
  <c r="F1500" i="51"/>
  <c r="C1500" i="51"/>
  <c r="D1500" i="51"/>
  <c r="E1500" i="51"/>
  <c r="F1496" i="51"/>
  <c r="C1496" i="51"/>
  <c r="D1496" i="51"/>
  <c r="E1496" i="51"/>
  <c r="F1492" i="51"/>
  <c r="C1492" i="51"/>
  <c r="D1492" i="51"/>
  <c r="E1492" i="51"/>
  <c r="F1488" i="51"/>
  <c r="C1488" i="51"/>
  <c r="D1488" i="51"/>
  <c r="E1488" i="51"/>
  <c r="F1484" i="51"/>
  <c r="C1484" i="51"/>
  <c r="D1484" i="51"/>
  <c r="E1484" i="51"/>
  <c r="F1480" i="51"/>
  <c r="C1480" i="51"/>
  <c r="D1480" i="51"/>
  <c r="E1480" i="51"/>
  <c r="F1476" i="51"/>
  <c r="C1476" i="51"/>
  <c r="D1476" i="51"/>
  <c r="E1476" i="51"/>
  <c r="F1472" i="51"/>
  <c r="C1472" i="51"/>
  <c r="D1472" i="51"/>
  <c r="E1472" i="51"/>
  <c r="F1468" i="51"/>
  <c r="C1468" i="51"/>
  <c r="D1468" i="51"/>
  <c r="E1468" i="51"/>
  <c r="F1464" i="51"/>
  <c r="C1464" i="51"/>
  <c r="D1464" i="51"/>
  <c r="E1464" i="51"/>
  <c r="F1460" i="51"/>
  <c r="C1460" i="51"/>
  <c r="D1460" i="51"/>
  <c r="E1460" i="51"/>
  <c r="F1456" i="51"/>
  <c r="C1456" i="51"/>
  <c r="D1456" i="51"/>
  <c r="E1456" i="51"/>
  <c r="F1452" i="51"/>
  <c r="C1452" i="51"/>
  <c r="D1452" i="51"/>
  <c r="E1452" i="51"/>
  <c r="F1448" i="51"/>
  <c r="C1448" i="51"/>
  <c r="D1448" i="51"/>
  <c r="E1448" i="51"/>
  <c r="F1444" i="51"/>
  <c r="C1444" i="51"/>
  <c r="D1444" i="51"/>
  <c r="E1444" i="51"/>
  <c r="F1440" i="51"/>
  <c r="C1440" i="51"/>
  <c r="D1440" i="51"/>
  <c r="E1440" i="51"/>
  <c r="F1436" i="51"/>
  <c r="C1436" i="51"/>
  <c r="D1436" i="51"/>
  <c r="E1436" i="51"/>
  <c r="F1432" i="51"/>
  <c r="C1432" i="51"/>
  <c r="D1432" i="51"/>
  <c r="E1432" i="51"/>
  <c r="F1428" i="51"/>
  <c r="C1428" i="51"/>
  <c r="D1428" i="51"/>
  <c r="E1428" i="51"/>
  <c r="F1424" i="51"/>
  <c r="C1424" i="51"/>
  <c r="D1424" i="51"/>
  <c r="E1424" i="51"/>
  <c r="F1420" i="51"/>
  <c r="C1420" i="51"/>
  <c r="D1420" i="51"/>
  <c r="E1420" i="51"/>
  <c r="F1416" i="51"/>
  <c r="C1416" i="51"/>
  <c r="D1416" i="51"/>
  <c r="E1416" i="51"/>
  <c r="F1412" i="51"/>
  <c r="C1412" i="51"/>
  <c r="D1412" i="51"/>
  <c r="E1412" i="51"/>
  <c r="F1408" i="51"/>
  <c r="C1408" i="51"/>
  <c r="D1408" i="51"/>
  <c r="E1408" i="51"/>
  <c r="F1404" i="51"/>
  <c r="C1404" i="51"/>
  <c r="D1404" i="51"/>
  <c r="E1404" i="51"/>
  <c r="F1140" i="51"/>
  <c r="C1140" i="51"/>
  <c r="D1140" i="51"/>
  <c r="E1140" i="51"/>
  <c r="F1124" i="51"/>
  <c r="C1124" i="51"/>
  <c r="D1124" i="51"/>
  <c r="E1124" i="51"/>
  <c r="F1108" i="51"/>
  <c r="C1108" i="51"/>
  <c r="D1108" i="51"/>
  <c r="E1108" i="51"/>
  <c r="F983" i="51"/>
  <c r="C983" i="51"/>
  <c r="D983" i="51"/>
  <c r="E983" i="51"/>
  <c r="E743" i="51"/>
  <c r="C743" i="51"/>
  <c r="D743" i="51"/>
  <c r="F743" i="51"/>
  <c r="C577" i="51"/>
  <c r="E577" i="51"/>
  <c r="D577" i="51"/>
  <c r="F577" i="51"/>
  <c r="F1399" i="51"/>
  <c r="C1399" i="51"/>
  <c r="D1399" i="51"/>
  <c r="E1399" i="51"/>
  <c r="F1395" i="51"/>
  <c r="C1395" i="51"/>
  <c r="D1395" i="51"/>
  <c r="E1395" i="51"/>
  <c r="F1391" i="51"/>
  <c r="C1391" i="51"/>
  <c r="D1391" i="51"/>
  <c r="E1391" i="51"/>
  <c r="F1387" i="51"/>
  <c r="C1387" i="51"/>
  <c r="D1387" i="51"/>
  <c r="E1387" i="51"/>
  <c r="F1383" i="51"/>
  <c r="C1383" i="51"/>
  <c r="D1383" i="51"/>
  <c r="E1383" i="51"/>
  <c r="F1379" i="51"/>
  <c r="C1379" i="51"/>
  <c r="D1379" i="51"/>
  <c r="E1379" i="51"/>
  <c r="F1375" i="51"/>
  <c r="C1375" i="51"/>
  <c r="D1375" i="51"/>
  <c r="E1375" i="51"/>
  <c r="F1371" i="51"/>
  <c r="C1371" i="51"/>
  <c r="D1371" i="51"/>
  <c r="E1371" i="51"/>
  <c r="F1367" i="51"/>
  <c r="C1367" i="51"/>
  <c r="D1367" i="51"/>
  <c r="E1367" i="51"/>
  <c r="F1363" i="51"/>
  <c r="C1363" i="51"/>
  <c r="D1363" i="51"/>
  <c r="E1363" i="51"/>
  <c r="F1359" i="51"/>
  <c r="C1359" i="51"/>
  <c r="D1359" i="51"/>
  <c r="E1359" i="51"/>
  <c r="F1355" i="51"/>
  <c r="C1355" i="51"/>
  <c r="D1355" i="51"/>
  <c r="E1355" i="51"/>
  <c r="F1351" i="51"/>
  <c r="C1351" i="51"/>
  <c r="D1351" i="51"/>
  <c r="E1351" i="51"/>
  <c r="F1347" i="51"/>
  <c r="C1347" i="51"/>
  <c r="D1347" i="51"/>
  <c r="E1347" i="51"/>
  <c r="F1343" i="51"/>
  <c r="C1343" i="51"/>
  <c r="D1343" i="51"/>
  <c r="E1343" i="51"/>
  <c r="F1339" i="51"/>
  <c r="C1339" i="51"/>
  <c r="D1339" i="51"/>
  <c r="E1339" i="51"/>
  <c r="F1335" i="51"/>
  <c r="C1335" i="51"/>
  <c r="D1335" i="51"/>
  <c r="E1335" i="51"/>
  <c r="F1331" i="51"/>
  <c r="C1331" i="51"/>
  <c r="D1331" i="51"/>
  <c r="E1331" i="51"/>
  <c r="F1327" i="51"/>
  <c r="C1327" i="51"/>
  <c r="D1327" i="51"/>
  <c r="E1327" i="51"/>
  <c r="F1323" i="51"/>
  <c r="C1323" i="51"/>
  <c r="D1323" i="51"/>
  <c r="E1323" i="51"/>
  <c r="F1319" i="51"/>
  <c r="C1319" i="51"/>
  <c r="D1319" i="51"/>
  <c r="E1319" i="51"/>
  <c r="F1315" i="51"/>
  <c r="C1315" i="51"/>
  <c r="D1315" i="51"/>
  <c r="E1315" i="51"/>
  <c r="F1311" i="51"/>
  <c r="C1311" i="51"/>
  <c r="D1311" i="51"/>
  <c r="E1311" i="51"/>
  <c r="F1307" i="51"/>
  <c r="C1307" i="51"/>
  <c r="D1307" i="51"/>
  <c r="E1307" i="51"/>
  <c r="F1303" i="51"/>
  <c r="C1303" i="51"/>
  <c r="D1303" i="51"/>
  <c r="E1303" i="51"/>
  <c r="F1299" i="51"/>
  <c r="C1299" i="51"/>
  <c r="D1299" i="51"/>
  <c r="E1299" i="51"/>
  <c r="F1295" i="51"/>
  <c r="C1295" i="51"/>
  <c r="D1295" i="51"/>
  <c r="E1295" i="51"/>
  <c r="F1291" i="51"/>
  <c r="C1291" i="51"/>
  <c r="D1291" i="51"/>
  <c r="E1291" i="51"/>
  <c r="F1287" i="51"/>
  <c r="C1287" i="51"/>
  <c r="D1287" i="51"/>
  <c r="E1287" i="51"/>
  <c r="F1283" i="51"/>
  <c r="C1283" i="51"/>
  <c r="D1283" i="51"/>
  <c r="E1283" i="51"/>
  <c r="F1279" i="51"/>
  <c r="C1279" i="51"/>
  <c r="D1279" i="51"/>
  <c r="E1279" i="51"/>
  <c r="F1275" i="51"/>
  <c r="C1275" i="51"/>
  <c r="D1275" i="51"/>
  <c r="E1275" i="51"/>
  <c r="F1271" i="51"/>
  <c r="C1271" i="51"/>
  <c r="D1271" i="51"/>
  <c r="E1271" i="51"/>
  <c r="F1267" i="51"/>
  <c r="C1267" i="51"/>
  <c r="D1267" i="51"/>
  <c r="E1267" i="51"/>
  <c r="F1263" i="51"/>
  <c r="C1263" i="51"/>
  <c r="D1263" i="51"/>
  <c r="E1263" i="51"/>
  <c r="F1259" i="51"/>
  <c r="C1259" i="51"/>
  <c r="D1259" i="51"/>
  <c r="E1259" i="51"/>
  <c r="F1255" i="51"/>
  <c r="C1255" i="51"/>
  <c r="D1255" i="51"/>
  <c r="E1255" i="51"/>
  <c r="F1251" i="51"/>
  <c r="C1251" i="51"/>
  <c r="D1251" i="51"/>
  <c r="E1251" i="51"/>
  <c r="F1247" i="51"/>
  <c r="C1247" i="51"/>
  <c r="D1247" i="51"/>
  <c r="E1247" i="51"/>
  <c r="F1243" i="51"/>
  <c r="C1243" i="51"/>
  <c r="D1243" i="51"/>
  <c r="E1243" i="51"/>
  <c r="F1239" i="51"/>
  <c r="C1239" i="51"/>
  <c r="D1239" i="51"/>
  <c r="E1239" i="51"/>
  <c r="F1235" i="51"/>
  <c r="C1235" i="51"/>
  <c r="D1235" i="51"/>
  <c r="E1235" i="51"/>
  <c r="F1231" i="51"/>
  <c r="C1231" i="51"/>
  <c r="D1231" i="51"/>
  <c r="E1231" i="51"/>
  <c r="F1227" i="51"/>
  <c r="C1227" i="51"/>
  <c r="D1227" i="51"/>
  <c r="E1227" i="51"/>
  <c r="F1223" i="51"/>
  <c r="C1223" i="51"/>
  <c r="D1223" i="51"/>
  <c r="E1223" i="51"/>
  <c r="F1219" i="51"/>
  <c r="C1219" i="51"/>
  <c r="D1219" i="51"/>
  <c r="E1219" i="51"/>
  <c r="F1215" i="51"/>
  <c r="C1215" i="51"/>
  <c r="D1215" i="51"/>
  <c r="E1215" i="51"/>
  <c r="F1211" i="51"/>
  <c r="C1211" i="51"/>
  <c r="D1211" i="51"/>
  <c r="E1211" i="51"/>
  <c r="F1207" i="51"/>
  <c r="C1207" i="51"/>
  <c r="D1207" i="51"/>
  <c r="E1207" i="51"/>
  <c r="F1203" i="51"/>
  <c r="C1203" i="51"/>
  <c r="D1203" i="51"/>
  <c r="E1203" i="51"/>
  <c r="F1199" i="51"/>
  <c r="C1199" i="51"/>
  <c r="D1199" i="51"/>
  <c r="E1199" i="51"/>
  <c r="F1195" i="51"/>
  <c r="C1195" i="51"/>
  <c r="D1195" i="51"/>
  <c r="E1195" i="51"/>
  <c r="F1191" i="51"/>
  <c r="C1191" i="51"/>
  <c r="D1191" i="51"/>
  <c r="E1191" i="51"/>
  <c r="F1187" i="51"/>
  <c r="C1187" i="51"/>
  <c r="D1187" i="51"/>
  <c r="E1187" i="51"/>
  <c r="F1183" i="51"/>
  <c r="C1183" i="51"/>
  <c r="D1183" i="51"/>
  <c r="E1183" i="51"/>
  <c r="F1179" i="51"/>
  <c r="C1179" i="51"/>
  <c r="D1179" i="51"/>
  <c r="E1179" i="51"/>
  <c r="F1175" i="51"/>
  <c r="C1175" i="51"/>
  <c r="D1175" i="51"/>
  <c r="E1175" i="51"/>
  <c r="F1171" i="51"/>
  <c r="C1171" i="51"/>
  <c r="D1171" i="51"/>
  <c r="E1171" i="51"/>
  <c r="F1167" i="51"/>
  <c r="C1167" i="51"/>
  <c r="D1167" i="51"/>
  <c r="E1167" i="51"/>
  <c r="F1163" i="51"/>
  <c r="C1163" i="51"/>
  <c r="D1163" i="51"/>
  <c r="E1163" i="51"/>
  <c r="F1159" i="51"/>
  <c r="C1159" i="51"/>
  <c r="D1159" i="51"/>
  <c r="E1159" i="51"/>
  <c r="F1155" i="51"/>
  <c r="C1155" i="51"/>
  <c r="D1155" i="51"/>
  <c r="E1155" i="51"/>
  <c r="F1151" i="51"/>
  <c r="C1151" i="51"/>
  <c r="D1151" i="51"/>
  <c r="E1151" i="51"/>
  <c r="F1147" i="51"/>
  <c r="C1147" i="51"/>
  <c r="D1147" i="51"/>
  <c r="E1147" i="51"/>
  <c r="F1000" i="51"/>
  <c r="C1000" i="51"/>
  <c r="D1000" i="51"/>
  <c r="E1000" i="51"/>
  <c r="E888" i="51"/>
  <c r="F888" i="51"/>
  <c r="C888" i="51"/>
  <c r="D888" i="51"/>
  <c r="E782" i="51"/>
  <c r="F782" i="51"/>
  <c r="C782" i="51"/>
  <c r="D782" i="51"/>
  <c r="D688" i="51"/>
  <c r="E688" i="51"/>
  <c r="F688" i="51"/>
  <c r="C688" i="51"/>
  <c r="D607" i="51"/>
  <c r="E607" i="51"/>
  <c r="F607" i="51"/>
  <c r="C607" i="51"/>
  <c r="F376" i="51"/>
  <c r="D376" i="51"/>
  <c r="C376" i="51"/>
  <c r="E376" i="51"/>
  <c r="F993" i="51"/>
  <c r="C993" i="51"/>
  <c r="D993" i="51"/>
  <c r="E993" i="51"/>
  <c r="E897" i="51"/>
  <c r="F897" i="51"/>
  <c r="C897" i="51"/>
  <c r="D897" i="51"/>
  <c r="E809" i="51"/>
  <c r="F809" i="51"/>
  <c r="C809" i="51"/>
  <c r="D809" i="51"/>
  <c r="E739" i="51"/>
  <c r="C739" i="51"/>
  <c r="D739" i="51"/>
  <c r="F739" i="51"/>
  <c r="D587" i="51"/>
  <c r="E587" i="51"/>
  <c r="F587" i="51"/>
  <c r="C587" i="51"/>
  <c r="E353" i="51"/>
  <c r="F353" i="51"/>
  <c r="C353" i="51"/>
  <c r="D353" i="51"/>
  <c r="F1027" i="51"/>
  <c r="C1027" i="51"/>
  <c r="D1027" i="51"/>
  <c r="E1027" i="51"/>
  <c r="F1001" i="51"/>
  <c r="C1001" i="51"/>
  <c r="D1001" i="51"/>
  <c r="E1001" i="51"/>
  <c r="F960" i="51"/>
  <c r="C960" i="51"/>
  <c r="D960" i="51"/>
  <c r="E960" i="51"/>
  <c r="E907" i="51"/>
  <c r="F907" i="51"/>
  <c r="C907" i="51"/>
  <c r="D907" i="51"/>
  <c r="E864" i="51"/>
  <c r="F864" i="51"/>
  <c r="C864" i="51"/>
  <c r="D864" i="51"/>
  <c r="E821" i="51"/>
  <c r="F821" i="51"/>
  <c r="C821" i="51"/>
  <c r="D821" i="51"/>
  <c r="E759" i="51"/>
  <c r="C759" i="51"/>
  <c r="D759" i="51"/>
  <c r="F759" i="51"/>
  <c r="D702" i="51"/>
  <c r="E702" i="51"/>
  <c r="F702" i="51"/>
  <c r="C702" i="51"/>
  <c r="D642" i="51"/>
  <c r="E642" i="51"/>
  <c r="F642" i="51"/>
  <c r="C642" i="51"/>
  <c r="D596" i="51"/>
  <c r="E596" i="51"/>
  <c r="F596" i="51"/>
  <c r="C596" i="51"/>
  <c r="E288" i="51"/>
  <c r="F288" i="51"/>
  <c r="C288" i="51"/>
  <c r="D288" i="51"/>
  <c r="D134" i="51"/>
  <c r="E134" i="51"/>
  <c r="F134" i="51"/>
  <c r="C134" i="51"/>
  <c r="F991" i="51"/>
  <c r="C991" i="51"/>
  <c r="D991" i="51"/>
  <c r="E991" i="51"/>
  <c r="F956" i="51"/>
  <c r="C956" i="51"/>
  <c r="D956" i="51"/>
  <c r="E956" i="51"/>
  <c r="E894" i="51"/>
  <c r="F894" i="51"/>
  <c r="C894" i="51"/>
  <c r="D894" i="51"/>
  <c r="E816" i="51"/>
  <c r="F816" i="51"/>
  <c r="C816" i="51"/>
  <c r="D816" i="51"/>
  <c r="E762" i="51"/>
  <c r="C762" i="51"/>
  <c r="D762" i="51"/>
  <c r="F762" i="51"/>
  <c r="D706" i="51"/>
  <c r="E706" i="51"/>
  <c r="F706" i="51"/>
  <c r="C706" i="51"/>
  <c r="D599" i="51"/>
  <c r="E599" i="51"/>
  <c r="F599" i="51"/>
  <c r="C599" i="51"/>
  <c r="F476" i="51"/>
  <c r="C476" i="51"/>
  <c r="D476" i="51"/>
  <c r="E476" i="51"/>
  <c r="E247" i="51"/>
  <c r="F247" i="51"/>
  <c r="C247" i="51"/>
  <c r="D247" i="51"/>
  <c r="F1032" i="51"/>
  <c r="C1032" i="51"/>
  <c r="D1032" i="51"/>
  <c r="E1032" i="51"/>
  <c r="F1012" i="51"/>
  <c r="C1012" i="51"/>
  <c r="D1012" i="51"/>
  <c r="E1012" i="51"/>
  <c r="F982" i="51"/>
  <c r="C982" i="51"/>
  <c r="D982" i="51"/>
  <c r="E982" i="51"/>
  <c r="F969" i="51"/>
  <c r="C969" i="51"/>
  <c r="D969" i="51"/>
  <c r="E969" i="51"/>
  <c r="F939" i="51"/>
  <c r="D939" i="51"/>
  <c r="C939" i="51"/>
  <c r="E939" i="51"/>
  <c r="E900" i="51"/>
  <c r="F900" i="51"/>
  <c r="C900" i="51"/>
  <c r="D900" i="51"/>
  <c r="E882" i="51"/>
  <c r="F882" i="51"/>
  <c r="C882" i="51"/>
  <c r="D882" i="51"/>
  <c r="E848" i="51"/>
  <c r="F848" i="51"/>
  <c r="C848" i="51"/>
  <c r="D848" i="51"/>
  <c r="E817" i="51"/>
  <c r="F817" i="51"/>
  <c r="C817" i="51"/>
  <c r="D817" i="51"/>
  <c r="E794" i="51"/>
  <c r="F794" i="51"/>
  <c r="C794" i="51"/>
  <c r="D794" i="51"/>
  <c r="E765" i="51"/>
  <c r="C765" i="51"/>
  <c r="D765" i="51"/>
  <c r="F765" i="51"/>
  <c r="E746" i="51"/>
  <c r="C746" i="51"/>
  <c r="D746" i="51"/>
  <c r="F746" i="51"/>
  <c r="D700" i="51"/>
  <c r="E700" i="51"/>
  <c r="F700" i="51"/>
  <c r="C700" i="51"/>
  <c r="D667" i="51"/>
  <c r="E667" i="51"/>
  <c r="F667" i="51"/>
  <c r="C667" i="51"/>
  <c r="D640" i="51"/>
  <c r="E640" i="51"/>
  <c r="F640" i="51"/>
  <c r="C640" i="51"/>
  <c r="D613" i="51"/>
  <c r="E613" i="51"/>
  <c r="F613" i="51"/>
  <c r="C613" i="51"/>
  <c r="D583" i="51"/>
  <c r="E583" i="51"/>
  <c r="F583" i="51"/>
  <c r="C583" i="51"/>
  <c r="C536" i="51"/>
  <c r="E536" i="51"/>
  <c r="D536" i="51"/>
  <c r="F536" i="51"/>
  <c r="F460" i="51"/>
  <c r="C460" i="51"/>
  <c r="D460" i="51"/>
  <c r="E460" i="51"/>
  <c r="F386" i="51"/>
  <c r="D386" i="51"/>
  <c r="C386" i="51"/>
  <c r="E386" i="51"/>
  <c r="E326" i="51"/>
  <c r="F326" i="51"/>
  <c r="C326" i="51"/>
  <c r="D326" i="51"/>
  <c r="E265" i="51"/>
  <c r="F265" i="51"/>
  <c r="C265" i="51"/>
  <c r="D265" i="51"/>
  <c r="D106" i="51"/>
  <c r="E106" i="51"/>
  <c r="F106" i="51"/>
  <c r="C106" i="51"/>
  <c r="F1033" i="51"/>
  <c r="C1033" i="51"/>
  <c r="D1033" i="51"/>
  <c r="E1033" i="51"/>
  <c r="F1017" i="51"/>
  <c r="C1017" i="51"/>
  <c r="D1017" i="51"/>
  <c r="E1017" i="51"/>
  <c r="F987" i="51"/>
  <c r="C987" i="51"/>
  <c r="D987" i="51"/>
  <c r="E987" i="51"/>
  <c r="F968" i="51"/>
  <c r="C968" i="51"/>
  <c r="D968" i="51"/>
  <c r="E968" i="51"/>
  <c r="F937" i="51"/>
  <c r="D937" i="51"/>
  <c r="C937" i="51"/>
  <c r="E937" i="51"/>
  <c r="F920" i="51"/>
  <c r="D920" i="51"/>
  <c r="C920" i="51"/>
  <c r="E920" i="51"/>
  <c r="E902" i="51"/>
  <c r="F902" i="51"/>
  <c r="C902" i="51"/>
  <c r="D902" i="51"/>
  <c r="E867" i="51"/>
  <c r="F867" i="51"/>
  <c r="C867" i="51"/>
  <c r="D867" i="51"/>
  <c r="E832" i="51"/>
  <c r="F832" i="51"/>
  <c r="C832" i="51"/>
  <c r="D832" i="51"/>
  <c r="E814" i="51"/>
  <c r="F814" i="51"/>
  <c r="C814" i="51"/>
  <c r="D814" i="51"/>
  <c r="E775" i="51"/>
  <c r="F775" i="51"/>
  <c r="C775" i="51"/>
  <c r="D775" i="51"/>
  <c r="E745" i="51"/>
  <c r="C745" i="51"/>
  <c r="D745" i="51"/>
  <c r="F745" i="51"/>
  <c r="E727" i="51"/>
  <c r="C727" i="51"/>
  <c r="D727" i="51"/>
  <c r="F727" i="51"/>
  <c r="D705" i="51"/>
  <c r="E705" i="51"/>
  <c r="F705" i="51"/>
  <c r="C705" i="51"/>
  <c r="D678" i="51"/>
  <c r="E678" i="51"/>
  <c r="F678" i="51"/>
  <c r="C678" i="51"/>
  <c r="D658" i="51"/>
  <c r="E658" i="51"/>
  <c r="F658" i="51"/>
  <c r="C658" i="51"/>
  <c r="D635" i="51"/>
  <c r="E635" i="51"/>
  <c r="F635" i="51"/>
  <c r="C635" i="51"/>
  <c r="D594" i="51"/>
  <c r="E594" i="51"/>
  <c r="F594" i="51"/>
  <c r="C594" i="51"/>
  <c r="C572" i="51"/>
  <c r="E572" i="51"/>
  <c r="D572" i="51"/>
  <c r="F572" i="51"/>
  <c r="C526" i="51"/>
  <c r="E526" i="51"/>
  <c r="D526" i="51"/>
  <c r="F526" i="51"/>
  <c r="F426" i="51"/>
  <c r="D426" i="51"/>
  <c r="C426" i="51"/>
  <c r="E426" i="51"/>
  <c r="E332" i="51"/>
  <c r="F332" i="51"/>
  <c r="C332" i="51"/>
  <c r="D332" i="51"/>
  <c r="C229" i="51"/>
  <c r="D229" i="51"/>
  <c r="E229" i="51"/>
  <c r="F229" i="51"/>
  <c r="D48" i="51"/>
  <c r="F48" i="51"/>
  <c r="C48" i="51"/>
  <c r="E48" i="51"/>
  <c r="C541" i="51"/>
  <c r="E541" i="51"/>
  <c r="D541" i="51"/>
  <c r="F541" i="51"/>
  <c r="C506" i="51"/>
  <c r="E506" i="51"/>
  <c r="D506" i="51"/>
  <c r="F506" i="51"/>
  <c r="F472" i="51"/>
  <c r="C472" i="51"/>
  <c r="D472" i="51"/>
  <c r="E472" i="51"/>
  <c r="F408" i="51"/>
  <c r="D408" i="51"/>
  <c r="C408" i="51"/>
  <c r="E408" i="51"/>
  <c r="E349" i="51"/>
  <c r="F349" i="51"/>
  <c r="C349" i="51"/>
  <c r="D349" i="51"/>
  <c r="E313" i="51"/>
  <c r="F313" i="51"/>
  <c r="C313" i="51"/>
  <c r="D313" i="51"/>
  <c r="C241" i="51"/>
  <c r="D241" i="51"/>
  <c r="E241" i="51"/>
  <c r="F241" i="51"/>
  <c r="F198" i="51"/>
  <c r="C198" i="51"/>
  <c r="D198" i="51"/>
  <c r="E198" i="51"/>
  <c r="D4" i="51"/>
  <c r="E4" i="51"/>
  <c r="F4" i="51"/>
  <c r="C4" i="51"/>
  <c r="C549" i="51"/>
  <c r="E549" i="51"/>
  <c r="D549" i="51"/>
  <c r="F549" i="51"/>
  <c r="C523" i="51"/>
  <c r="E523" i="51"/>
  <c r="D523" i="51"/>
  <c r="F523" i="51"/>
  <c r="F432" i="51"/>
  <c r="D432" i="51"/>
  <c r="C432" i="51"/>
  <c r="E432" i="51"/>
  <c r="E358" i="51"/>
  <c r="F358" i="51"/>
  <c r="C358" i="51"/>
  <c r="D358" i="51"/>
  <c r="E298" i="51"/>
  <c r="F298" i="51"/>
  <c r="C298" i="51"/>
  <c r="D298" i="51"/>
  <c r="E246" i="51"/>
  <c r="F246" i="51"/>
  <c r="C246" i="51"/>
  <c r="D246" i="51"/>
  <c r="F174" i="51"/>
  <c r="C174" i="51"/>
  <c r="D174" i="51"/>
  <c r="E174" i="51"/>
  <c r="F91" i="51"/>
  <c r="C91" i="51"/>
  <c r="D91" i="51"/>
  <c r="E91" i="51"/>
  <c r="F1096" i="51"/>
  <c r="C1096" i="51"/>
  <c r="D1096" i="51"/>
  <c r="E1096" i="51"/>
  <c r="F1092" i="51"/>
  <c r="C1092" i="51"/>
  <c r="D1092" i="51"/>
  <c r="E1092" i="51"/>
  <c r="F1088" i="51"/>
  <c r="C1088" i="51"/>
  <c r="D1088" i="51"/>
  <c r="E1088" i="51"/>
  <c r="F1084" i="51"/>
  <c r="C1084" i="51"/>
  <c r="D1084" i="51"/>
  <c r="E1084" i="51"/>
  <c r="F1080" i="51"/>
  <c r="C1080" i="51"/>
  <c r="D1080" i="51"/>
  <c r="E1080" i="51"/>
  <c r="F1076" i="51"/>
  <c r="C1076" i="51"/>
  <c r="D1076" i="51"/>
  <c r="E1076" i="51"/>
  <c r="F1072" i="51"/>
  <c r="C1072" i="51"/>
  <c r="D1072" i="51"/>
  <c r="E1072" i="51"/>
  <c r="F1068" i="51"/>
  <c r="C1068" i="51"/>
  <c r="D1068" i="51"/>
  <c r="E1068" i="51"/>
  <c r="F1064" i="51"/>
  <c r="C1064" i="51"/>
  <c r="D1064" i="51"/>
  <c r="E1064" i="51"/>
  <c r="F1060" i="51"/>
  <c r="C1060" i="51"/>
  <c r="D1060" i="51"/>
  <c r="E1060" i="51"/>
  <c r="F1056" i="51"/>
  <c r="C1056" i="51"/>
  <c r="D1056" i="51"/>
  <c r="E1056" i="51"/>
  <c r="F1052" i="51"/>
  <c r="C1052" i="51"/>
  <c r="D1052" i="51"/>
  <c r="E1052" i="51"/>
  <c r="F1048" i="51"/>
  <c r="C1048" i="51"/>
  <c r="D1048" i="51"/>
  <c r="E1048" i="51"/>
  <c r="F1044" i="51"/>
  <c r="C1044" i="51"/>
  <c r="D1044" i="51"/>
  <c r="E1044" i="51"/>
  <c r="F1038" i="51"/>
  <c r="C1038" i="51"/>
  <c r="D1038" i="51"/>
  <c r="E1038" i="51"/>
  <c r="F1024" i="51"/>
  <c r="C1024" i="51"/>
  <c r="D1024" i="51"/>
  <c r="E1024" i="51"/>
  <c r="F1006" i="51"/>
  <c r="C1006" i="51"/>
  <c r="D1006" i="51"/>
  <c r="E1006" i="51"/>
  <c r="F992" i="51"/>
  <c r="C992" i="51"/>
  <c r="D992" i="51"/>
  <c r="E992" i="51"/>
  <c r="F974" i="51"/>
  <c r="C974" i="51"/>
  <c r="D974" i="51"/>
  <c r="E974" i="51"/>
  <c r="F961" i="51"/>
  <c r="C961" i="51"/>
  <c r="D961" i="51"/>
  <c r="E961" i="51"/>
  <c r="F931" i="51"/>
  <c r="D931" i="51"/>
  <c r="C931" i="51"/>
  <c r="E931" i="51"/>
  <c r="F912" i="51"/>
  <c r="D912" i="51"/>
  <c r="C912" i="51"/>
  <c r="E912" i="51"/>
  <c r="E892" i="51"/>
  <c r="F892" i="51"/>
  <c r="C892" i="51"/>
  <c r="D892" i="51"/>
  <c r="E862" i="51"/>
  <c r="F862" i="51"/>
  <c r="C862" i="51"/>
  <c r="D862" i="51"/>
  <c r="E849" i="51"/>
  <c r="F849" i="51"/>
  <c r="C849" i="51"/>
  <c r="D849" i="51"/>
  <c r="E833" i="51"/>
  <c r="F833" i="51"/>
  <c r="C833" i="51"/>
  <c r="D833" i="51"/>
  <c r="E803" i="51"/>
  <c r="F803" i="51"/>
  <c r="C803" i="51"/>
  <c r="D803" i="51"/>
  <c r="E784" i="51"/>
  <c r="F784" i="51"/>
  <c r="C784" i="51"/>
  <c r="D784" i="51"/>
  <c r="E764" i="51"/>
  <c r="C764" i="51"/>
  <c r="D764" i="51"/>
  <c r="F764" i="51"/>
  <c r="E734" i="51"/>
  <c r="C734" i="51"/>
  <c r="D734" i="51"/>
  <c r="F734" i="51"/>
  <c r="E721" i="51"/>
  <c r="C721" i="51"/>
  <c r="D721" i="51"/>
  <c r="F721" i="51"/>
  <c r="D703" i="51"/>
  <c r="E703" i="51"/>
  <c r="F703" i="51"/>
  <c r="C703" i="51"/>
  <c r="D683" i="51"/>
  <c r="E683" i="51"/>
  <c r="F683" i="51"/>
  <c r="C683" i="51"/>
  <c r="D663" i="51"/>
  <c r="E663" i="51"/>
  <c r="F663" i="51"/>
  <c r="C663" i="51"/>
  <c r="D643" i="51"/>
  <c r="E643" i="51"/>
  <c r="F643" i="51"/>
  <c r="C643" i="51"/>
  <c r="D615" i="51"/>
  <c r="E615" i="51"/>
  <c r="F615" i="51"/>
  <c r="C615" i="51"/>
  <c r="D603" i="51"/>
  <c r="E603" i="51"/>
  <c r="F603" i="51"/>
  <c r="C603" i="51"/>
  <c r="C575" i="51"/>
  <c r="E575" i="51"/>
  <c r="D575" i="51"/>
  <c r="F575" i="51"/>
  <c r="C555" i="51"/>
  <c r="E555" i="51"/>
  <c r="D555" i="51"/>
  <c r="F555" i="51"/>
  <c r="C535" i="51"/>
  <c r="E535" i="51"/>
  <c r="D535" i="51"/>
  <c r="F535" i="51"/>
  <c r="F498" i="51"/>
  <c r="C498" i="51"/>
  <c r="D498" i="51"/>
  <c r="E498" i="51"/>
  <c r="D452" i="51"/>
  <c r="F452" i="51"/>
  <c r="C452" i="51"/>
  <c r="E452" i="51"/>
  <c r="F415" i="51"/>
  <c r="D415" i="51"/>
  <c r="C415" i="51"/>
  <c r="E415" i="51"/>
  <c r="E352" i="51"/>
  <c r="F352" i="51"/>
  <c r="C352" i="51"/>
  <c r="D352" i="51"/>
  <c r="E299" i="51"/>
  <c r="F299" i="51"/>
  <c r="C299" i="51"/>
  <c r="D299" i="51"/>
  <c r="E261" i="51"/>
  <c r="F261" i="51"/>
  <c r="C261" i="51"/>
  <c r="D261" i="51"/>
  <c r="C216" i="51"/>
  <c r="D216" i="51"/>
  <c r="E216" i="51"/>
  <c r="F216" i="51"/>
  <c r="F180" i="51"/>
  <c r="C180" i="51"/>
  <c r="D180" i="51"/>
  <c r="E180" i="51"/>
  <c r="F144" i="51"/>
  <c r="C144" i="51"/>
  <c r="D144" i="51"/>
  <c r="E144" i="51"/>
  <c r="D17" i="51"/>
  <c r="E17" i="51"/>
  <c r="F17" i="51"/>
  <c r="C17" i="51"/>
  <c r="F184" i="51"/>
  <c r="C184" i="51"/>
  <c r="D184" i="51"/>
  <c r="E184" i="51"/>
  <c r="D122" i="51"/>
  <c r="E122" i="51"/>
  <c r="F122" i="51"/>
  <c r="C122" i="51"/>
  <c r="D55" i="51"/>
  <c r="F55" i="51"/>
  <c r="E55" i="51"/>
  <c r="C55" i="51"/>
  <c r="D5" i="51"/>
  <c r="E5" i="51"/>
  <c r="F5" i="51"/>
  <c r="C5" i="51"/>
  <c r="F950" i="51"/>
  <c r="C950" i="51"/>
  <c r="D950" i="51"/>
  <c r="E950" i="51"/>
  <c r="F936" i="51"/>
  <c r="D936" i="51"/>
  <c r="C936" i="51"/>
  <c r="E936" i="51"/>
  <c r="F918" i="51"/>
  <c r="D918" i="51"/>
  <c r="C918" i="51"/>
  <c r="E918" i="51"/>
  <c r="E904" i="51"/>
  <c r="F904" i="51"/>
  <c r="C904" i="51"/>
  <c r="D904" i="51"/>
  <c r="E886" i="51"/>
  <c r="F886" i="51"/>
  <c r="C886" i="51"/>
  <c r="D886" i="51"/>
  <c r="E872" i="51"/>
  <c r="F872" i="51"/>
  <c r="C872" i="51"/>
  <c r="D872" i="51"/>
  <c r="E854" i="51"/>
  <c r="F854" i="51"/>
  <c r="C854" i="51"/>
  <c r="D854" i="51"/>
  <c r="E840" i="51"/>
  <c r="F840" i="51"/>
  <c r="C840" i="51"/>
  <c r="D840" i="51"/>
  <c r="E822" i="51"/>
  <c r="F822" i="51"/>
  <c r="C822" i="51"/>
  <c r="D822" i="51"/>
  <c r="E808" i="51"/>
  <c r="F808" i="51"/>
  <c r="C808" i="51"/>
  <c r="D808" i="51"/>
  <c r="E790" i="51"/>
  <c r="F790" i="51"/>
  <c r="C790" i="51"/>
  <c r="D790" i="51"/>
  <c r="E776" i="51"/>
  <c r="F776" i="51"/>
  <c r="C776" i="51"/>
  <c r="D776" i="51"/>
  <c r="E758" i="51"/>
  <c r="C758" i="51"/>
  <c r="D758" i="51"/>
  <c r="F758" i="51"/>
  <c r="E744" i="51"/>
  <c r="C744" i="51"/>
  <c r="D744" i="51"/>
  <c r="F744" i="51"/>
  <c r="E726" i="51"/>
  <c r="C726" i="51"/>
  <c r="D726" i="51"/>
  <c r="F726" i="51"/>
  <c r="D712" i="51"/>
  <c r="E712" i="51"/>
  <c r="F712" i="51"/>
  <c r="C712" i="51"/>
  <c r="D691" i="51"/>
  <c r="E691" i="51"/>
  <c r="F691" i="51"/>
  <c r="C691" i="51"/>
  <c r="D680" i="51"/>
  <c r="E680" i="51"/>
  <c r="F680" i="51"/>
  <c r="C680" i="51"/>
  <c r="D659" i="51"/>
  <c r="E659" i="51"/>
  <c r="F659" i="51"/>
  <c r="C659" i="51"/>
  <c r="D648" i="51"/>
  <c r="E648" i="51"/>
  <c r="F648" i="51"/>
  <c r="C648" i="51"/>
  <c r="D627" i="51"/>
  <c r="E627" i="51"/>
  <c r="F627" i="51"/>
  <c r="C627" i="51"/>
  <c r="D616" i="51"/>
  <c r="E616" i="51"/>
  <c r="F616" i="51"/>
  <c r="C616" i="51"/>
  <c r="D595" i="51"/>
  <c r="E595" i="51"/>
  <c r="F595" i="51"/>
  <c r="C595" i="51"/>
  <c r="D584" i="51"/>
  <c r="E584" i="51"/>
  <c r="F584" i="51"/>
  <c r="C584" i="51"/>
  <c r="C563" i="51"/>
  <c r="E563" i="51"/>
  <c r="D563" i="51"/>
  <c r="F563" i="51"/>
  <c r="C552" i="51"/>
  <c r="E552" i="51"/>
  <c r="D552" i="51"/>
  <c r="F552" i="51"/>
  <c r="C529" i="51"/>
  <c r="E529" i="51"/>
  <c r="D529" i="51"/>
  <c r="F529" i="51"/>
  <c r="C519" i="51"/>
  <c r="E519" i="51"/>
  <c r="D519" i="51"/>
  <c r="F519" i="51"/>
  <c r="C509" i="51"/>
  <c r="E509" i="51"/>
  <c r="D509" i="51"/>
  <c r="F509" i="51"/>
  <c r="F494" i="51"/>
  <c r="C494" i="51"/>
  <c r="D494" i="51"/>
  <c r="E494" i="51"/>
  <c r="F478" i="51"/>
  <c r="C478" i="51"/>
  <c r="D478" i="51"/>
  <c r="E478" i="51"/>
  <c r="F462" i="51"/>
  <c r="C462" i="51"/>
  <c r="D462" i="51"/>
  <c r="E462" i="51"/>
  <c r="F446" i="51"/>
  <c r="D446" i="51"/>
  <c r="C446" i="51"/>
  <c r="E446" i="51"/>
  <c r="F430" i="51"/>
  <c r="D430" i="51"/>
  <c r="C430" i="51"/>
  <c r="E430" i="51"/>
  <c r="F401" i="51"/>
  <c r="D401" i="51"/>
  <c r="C401" i="51"/>
  <c r="E401" i="51"/>
  <c r="F381" i="51"/>
  <c r="D381" i="51"/>
  <c r="C381" i="51"/>
  <c r="E381" i="51"/>
  <c r="E360" i="51"/>
  <c r="F360" i="51"/>
  <c r="C360" i="51"/>
  <c r="D360" i="51"/>
  <c r="E334" i="51"/>
  <c r="F334" i="51"/>
  <c r="C334" i="51"/>
  <c r="D334" i="51"/>
  <c r="E296" i="51"/>
  <c r="F296" i="51"/>
  <c r="C296" i="51"/>
  <c r="D296" i="51"/>
  <c r="E258" i="51"/>
  <c r="F258" i="51"/>
  <c r="C258" i="51"/>
  <c r="D258" i="51"/>
  <c r="C215" i="51"/>
  <c r="D215" i="51"/>
  <c r="E215" i="51"/>
  <c r="F215" i="51"/>
  <c r="F188" i="51"/>
  <c r="C188" i="51"/>
  <c r="D188" i="51"/>
  <c r="E188" i="51"/>
  <c r="F158" i="51"/>
  <c r="C158" i="51"/>
  <c r="D158" i="51"/>
  <c r="E158" i="51"/>
  <c r="D126" i="51"/>
  <c r="E126" i="51"/>
  <c r="F126" i="51"/>
  <c r="C126" i="51"/>
  <c r="D35" i="51"/>
  <c r="E35" i="51"/>
  <c r="F35" i="51"/>
  <c r="C35" i="51"/>
  <c r="F503" i="51"/>
  <c r="C503" i="51"/>
  <c r="D503" i="51"/>
  <c r="E503" i="51"/>
  <c r="F493" i="51"/>
  <c r="C493" i="51"/>
  <c r="D493" i="51"/>
  <c r="E493" i="51"/>
  <c r="F481" i="51"/>
  <c r="C481" i="51"/>
  <c r="D481" i="51"/>
  <c r="E481" i="51"/>
  <c r="F471" i="51"/>
  <c r="C471" i="51"/>
  <c r="D471" i="51"/>
  <c r="E471" i="51"/>
  <c r="F461" i="51"/>
  <c r="C461" i="51"/>
  <c r="D461" i="51"/>
  <c r="E461" i="51"/>
  <c r="F449" i="51"/>
  <c r="D449" i="51"/>
  <c r="C449" i="51"/>
  <c r="E449" i="51"/>
  <c r="F439" i="51"/>
  <c r="D439" i="51"/>
  <c r="C439" i="51"/>
  <c r="E439" i="51"/>
  <c r="F429" i="51"/>
  <c r="D429" i="51"/>
  <c r="C429" i="51"/>
  <c r="E429" i="51"/>
  <c r="F413" i="51"/>
  <c r="D413" i="51"/>
  <c r="C413" i="51"/>
  <c r="E413" i="51"/>
  <c r="F400" i="51"/>
  <c r="D400" i="51"/>
  <c r="C400" i="51"/>
  <c r="E400" i="51"/>
  <c r="F385" i="51"/>
  <c r="D385" i="51"/>
  <c r="C385" i="51"/>
  <c r="E385" i="51"/>
  <c r="E363" i="51"/>
  <c r="F363" i="51"/>
  <c r="C363" i="51"/>
  <c r="D363" i="51"/>
  <c r="E320" i="51"/>
  <c r="F320" i="51"/>
  <c r="C320" i="51"/>
  <c r="D320" i="51"/>
  <c r="E292" i="51"/>
  <c r="F292" i="51"/>
  <c r="C292" i="51"/>
  <c r="D292" i="51"/>
  <c r="E277" i="51"/>
  <c r="F277" i="51"/>
  <c r="C277" i="51"/>
  <c r="D277" i="51"/>
  <c r="E267" i="51"/>
  <c r="F267" i="51"/>
  <c r="C267" i="51"/>
  <c r="D267" i="51"/>
  <c r="E251" i="51"/>
  <c r="F251" i="51"/>
  <c r="C251" i="51"/>
  <c r="D251" i="51"/>
  <c r="C224" i="51"/>
  <c r="D224" i="51"/>
  <c r="E224" i="51"/>
  <c r="F224" i="51"/>
  <c r="C204" i="51"/>
  <c r="D204" i="51"/>
  <c r="E204" i="51"/>
  <c r="F204" i="51"/>
  <c r="F171" i="51"/>
  <c r="C171" i="51"/>
  <c r="D171" i="51"/>
  <c r="E171" i="51"/>
  <c r="D123" i="51"/>
  <c r="E123" i="51"/>
  <c r="C123" i="51"/>
  <c r="F123" i="51"/>
  <c r="D74" i="51"/>
  <c r="F74" i="51"/>
  <c r="C74" i="51"/>
  <c r="E74" i="51"/>
  <c r="D26" i="51"/>
  <c r="E26" i="51"/>
  <c r="F26" i="51"/>
  <c r="C26" i="51"/>
  <c r="F414" i="51"/>
  <c r="D414" i="51"/>
  <c r="C414" i="51"/>
  <c r="E414" i="51"/>
  <c r="F404" i="51"/>
  <c r="D404" i="51"/>
  <c r="C404" i="51"/>
  <c r="E404" i="51"/>
  <c r="F391" i="51"/>
  <c r="D391" i="51"/>
  <c r="C391" i="51"/>
  <c r="E391" i="51"/>
  <c r="F378" i="51"/>
  <c r="D378" i="51"/>
  <c r="C378" i="51"/>
  <c r="E378" i="51"/>
  <c r="E365" i="51"/>
  <c r="F365" i="51"/>
  <c r="C365" i="51"/>
  <c r="D365" i="51"/>
  <c r="E350" i="51"/>
  <c r="F350" i="51"/>
  <c r="C350" i="51"/>
  <c r="D350" i="51"/>
  <c r="E340" i="51"/>
  <c r="F340" i="51"/>
  <c r="C340" i="51"/>
  <c r="D340" i="51"/>
  <c r="E327" i="51"/>
  <c r="F327" i="51"/>
  <c r="C327" i="51"/>
  <c r="D327" i="51"/>
  <c r="E314" i="51"/>
  <c r="F314" i="51"/>
  <c r="C314" i="51"/>
  <c r="D314" i="51"/>
  <c r="E301" i="51"/>
  <c r="F301" i="51"/>
  <c r="C301" i="51"/>
  <c r="D301" i="51"/>
  <c r="E286" i="51"/>
  <c r="F286" i="51"/>
  <c r="C286" i="51"/>
  <c r="D286" i="51"/>
  <c r="E276" i="51"/>
  <c r="F276" i="51"/>
  <c r="C276" i="51"/>
  <c r="D276" i="51"/>
  <c r="E256" i="51"/>
  <c r="F256" i="51"/>
  <c r="C256" i="51"/>
  <c r="D256" i="51"/>
  <c r="C237" i="51"/>
  <c r="D237" i="51"/>
  <c r="E237" i="51"/>
  <c r="F237" i="51"/>
  <c r="C223" i="51"/>
  <c r="D223" i="51"/>
  <c r="E223" i="51"/>
  <c r="F223" i="51"/>
  <c r="C205" i="51"/>
  <c r="D205" i="51"/>
  <c r="E205" i="51"/>
  <c r="F205" i="51"/>
  <c r="F173" i="51"/>
  <c r="C173" i="51"/>
  <c r="D173" i="51"/>
  <c r="E173" i="51"/>
  <c r="F162" i="51"/>
  <c r="C162" i="51"/>
  <c r="D162" i="51"/>
  <c r="E162" i="51"/>
  <c r="D139" i="51"/>
  <c r="E139" i="51"/>
  <c r="C139" i="51"/>
  <c r="F139" i="51"/>
  <c r="D105" i="51"/>
  <c r="E105" i="51"/>
  <c r="C105" i="51"/>
  <c r="F105" i="51"/>
  <c r="D76" i="51"/>
  <c r="F76" i="51"/>
  <c r="C76" i="51"/>
  <c r="E76" i="51"/>
  <c r="D32" i="51"/>
  <c r="E32" i="51"/>
  <c r="F32" i="51"/>
  <c r="C32" i="51"/>
  <c r="D6" i="51"/>
  <c r="E6" i="51"/>
  <c r="F6" i="51"/>
  <c r="C6" i="51"/>
  <c r="F190" i="51"/>
  <c r="C190" i="51"/>
  <c r="D190" i="51"/>
  <c r="E190" i="51"/>
  <c r="F175" i="51"/>
  <c r="C175" i="51"/>
  <c r="D175" i="51"/>
  <c r="E175" i="51"/>
  <c r="F151" i="51"/>
  <c r="C151" i="51"/>
  <c r="D151" i="51"/>
  <c r="E151" i="51"/>
  <c r="D133" i="51"/>
  <c r="E133" i="51"/>
  <c r="C133" i="51"/>
  <c r="F133" i="51"/>
  <c r="D117" i="51"/>
  <c r="E117" i="51"/>
  <c r="C117" i="51"/>
  <c r="F117" i="51"/>
  <c r="D78" i="51"/>
  <c r="F78" i="51"/>
  <c r="C78" i="51"/>
  <c r="E78" i="51"/>
  <c r="D50" i="51"/>
  <c r="F50" i="51"/>
  <c r="C50" i="51"/>
  <c r="E50" i="51"/>
  <c r="D36" i="51"/>
  <c r="E36" i="51"/>
  <c r="F36" i="51"/>
  <c r="C36" i="51"/>
  <c r="F155" i="51"/>
  <c r="C155" i="51"/>
  <c r="D155" i="51"/>
  <c r="E155" i="51"/>
  <c r="D128" i="51"/>
  <c r="E128" i="51"/>
  <c r="F128" i="51"/>
  <c r="C128" i="51"/>
  <c r="D108" i="51"/>
  <c r="E108" i="51"/>
  <c r="F108" i="51"/>
  <c r="C108" i="51"/>
  <c r="F93" i="51"/>
  <c r="C93" i="51"/>
  <c r="D93" i="51"/>
  <c r="E93" i="51"/>
  <c r="D75" i="51"/>
  <c r="F75" i="51"/>
  <c r="E75" i="51"/>
  <c r="C75" i="51"/>
  <c r="D61" i="51"/>
  <c r="F61" i="51"/>
  <c r="E61" i="51"/>
  <c r="C61" i="51"/>
  <c r="D46" i="51"/>
  <c r="F46" i="51"/>
  <c r="C46" i="51"/>
  <c r="E46" i="51"/>
  <c r="D30" i="51"/>
  <c r="E30" i="51"/>
  <c r="F30" i="51"/>
  <c r="C30" i="51"/>
  <c r="D16" i="51"/>
  <c r="E16" i="51"/>
  <c r="F16" i="51"/>
  <c r="C16" i="51"/>
  <c r="D107" i="51"/>
  <c r="E107" i="51"/>
  <c r="C107" i="51"/>
  <c r="F107" i="51"/>
  <c r="D85" i="51"/>
  <c r="F85" i="51"/>
  <c r="E85" i="51"/>
  <c r="C85" i="51"/>
  <c r="D67" i="51"/>
  <c r="F67" i="51"/>
  <c r="E67" i="51"/>
  <c r="C67" i="51"/>
  <c r="D15" i="51"/>
  <c r="E15" i="51"/>
  <c r="F15" i="51"/>
  <c r="C15" i="51"/>
  <c r="E2127" i="51"/>
  <c r="F2127" i="51"/>
  <c r="C2127" i="51"/>
  <c r="D2127" i="51"/>
  <c r="E2255" i="51"/>
  <c r="F2255" i="51"/>
  <c r="C2255" i="51"/>
  <c r="D2255" i="51"/>
  <c r="D2383" i="51"/>
  <c r="E2383" i="51"/>
  <c r="F2383" i="51"/>
  <c r="C2383" i="51"/>
  <c r="E3957" i="51"/>
  <c r="F3957" i="51"/>
  <c r="C3957" i="51"/>
  <c r="D3957" i="51"/>
  <c r="E3989" i="51"/>
  <c r="F3989" i="51"/>
  <c r="C3989" i="51"/>
  <c r="D3989" i="51"/>
  <c r="E4021" i="51"/>
  <c r="F4021" i="51"/>
  <c r="C4021" i="51"/>
  <c r="D4021" i="51"/>
  <c r="E4053" i="51"/>
  <c r="F4053" i="51"/>
  <c r="C4053" i="51"/>
  <c r="D4053" i="51"/>
  <c r="E4080" i="51"/>
  <c r="F4080" i="51"/>
  <c r="C4080" i="51"/>
  <c r="D4080" i="51"/>
  <c r="E4098" i="51"/>
  <c r="F4098" i="51"/>
  <c r="C4098" i="51"/>
  <c r="D4098" i="51"/>
  <c r="E4121" i="51"/>
  <c r="F4121" i="51"/>
  <c r="C4121" i="51"/>
  <c r="D4121" i="51"/>
  <c r="E4144" i="51"/>
  <c r="F4144" i="51"/>
  <c r="C4144" i="51"/>
  <c r="D4144" i="51"/>
  <c r="E4162" i="51"/>
  <c r="F4162" i="51"/>
  <c r="C4162" i="51"/>
  <c r="D4162" i="51"/>
  <c r="E4185" i="51"/>
  <c r="F4185" i="51"/>
  <c r="C4185" i="51"/>
  <c r="D4185" i="51"/>
  <c r="E4208" i="51"/>
  <c r="F4208" i="51"/>
  <c r="C4208" i="51"/>
  <c r="D4208" i="51"/>
  <c r="E4226" i="51"/>
  <c r="F4226" i="51"/>
  <c r="C4226" i="51"/>
  <c r="D4226" i="51"/>
  <c r="E4249" i="51"/>
  <c r="F4249" i="51"/>
  <c r="C4249" i="51"/>
  <c r="D4249" i="51"/>
  <c r="E4272" i="51"/>
  <c r="F4272" i="51"/>
  <c r="C4272" i="51"/>
  <c r="D4272" i="51"/>
  <c r="E4290" i="51"/>
  <c r="F4290" i="51"/>
  <c r="C4290" i="51"/>
  <c r="D4290" i="51"/>
  <c r="F4313" i="51"/>
  <c r="D4313" i="51"/>
  <c r="C4313" i="51"/>
  <c r="E4313" i="51"/>
  <c r="C4336" i="51"/>
  <c r="D4336" i="51"/>
  <c r="E4336" i="51"/>
  <c r="F4336" i="51"/>
  <c r="C4354" i="51"/>
  <c r="D4354" i="51"/>
  <c r="E4354" i="51"/>
  <c r="F4354" i="51"/>
  <c r="C4377" i="51"/>
  <c r="D4377" i="51"/>
  <c r="E4377" i="51"/>
  <c r="F4377" i="51"/>
  <c r="C4400" i="51"/>
  <c r="D4400" i="51"/>
  <c r="E4400" i="51"/>
  <c r="F4400" i="51"/>
  <c r="C4418" i="51"/>
  <c r="D4418" i="51"/>
  <c r="E4418" i="51"/>
  <c r="F4418" i="51"/>
  <c r="C4441" i="51"/>
  <c r="D4441" i="51"/>
  <c r="E4441" i="51"/>
  <c r="F4441" i="51"/>
  <c r="D4464" i="51"/>
  <c r="E4464" i="51"/>
  <c r="F4464" i="51"/>
  <c r="C4464" i="51"/>
  <c r="D4480" i="51"/>
  <c r="E4480" i="51"/>
  <c r="F4480" i="51"/>
  <c r="C4480" i="51"/>
  <c r="D4496" i="51"/>
  <c r="E4496" i="51"/>
  <c r="F4496" i="51"/>
  <c r="C4496" i="51"/>
  <c r="E2163" i="51"/>
  <c r="F2163" i="51"/>
  <c r="C2163" i="51"/>
  <c r="D2163" i="51"/>
  <c r="F2291" i="51"/>
  <c r="D2291" i="51"/>
  <c r="C2291" i="51"/>
  <c r="E2291" i="51"/>
  <c r="D2419" i="51"/>
  <c r="E2419" i="51"/>
  <c r="F2419" i="51"/>
  <c r="C2419" i="51"/>
  <c r="E3960" i="51"/>
  <c r="F3960" i="51"/>
  <c r="C3960" i="51"/>
  <c r="D3960" i="51"/>
  <c r="E3992" i="51"/>
  <c r="F3992" i="51"/>
  <c r="C3992" i="51"/>
  <c r="D3992" i="51"/>
  <c r="E4024" i="51"/>
  <c r="F4024" i="51"/>
  <c r="C4024" i="51"/>
  <c r="D4024" i="51"/>
  <c r="E4056" i="51"/>
  <c r="F4056" i="51"/>
  <c r="C4056" i="51"/>
  <c r="D4056" i="51"/>
  <c r="E4086" i="51"/>
  <c r="F4086" i="51"/>
  <c r="C4086" i="51"/>
  <c r="D4086" i="51"/>
  <c r="E4109" i="51"/>
  <c r="F4109" i="51"/>
  <c r="C4109" i="51"/>
  <c r="D4109" i="51"/>
  <c r="E4132" i="51"/>
  <c r="F4132" i="51"/>
  <c r="C4132" i="51"/>
  <c r="D4132" i="51"/>
  <c r="E4150" i="51"/>
  <c r="F4150" i="51"/>
  <c r="C4150" i="51"/>
  <c r="D4150" i="51"/>
  <c r="E4173" i="51"/>
  <c r="F4173" i="51"/>
  <c r="C4173" i="51"/>
  <c r="D4173" i="51"/>
  <c r="E4196" i="51"/>
  <c r="F4196" i="51"/>
  <c r="C4196" i="51"/>
  <c r="D4196" i="51"/>
  <c r="E4214" i="51"/>
  <c r="F4214" i="51"/>
  <c r="C4214" i="51"/>
  <c r="D4214" i="51"/>
  <c r="E4237" i="51"/>
  <c r="F4237" i="51"/>
  <c r="C4237" i="51"/>
  <c r="D4237" i="51"/>
  <c r="E4260" i="51"/>
  <c r="F4260" i="51"/>
  <c r="C4260" i="51"/>
  <c r="D4260" i="51"/>
  <c r="E4278" i="51"/>
  <c r="F4278" i="51"/>
  <c r="C4278" i="51"/>
  <c r="D4278" i="51"/>
  <c r="E4301" i="51"/>
  <c r="F4301" i="51"/>
  <c r="C4301" i="51"/>
  <c r="D4301" i="51"/>
  <c r="C4324" i="51"/>
  <c r="D4324" i="51"/>
  <c r="E4324" i="51"/>
  <c r="F4324" i="51"/>
  <c r="C4342" i="51"/>
  <c r="D4342" i="51"/>
  <c r="E4342" i="51"/>
  <c r="F4342" i="51"/>
  <c r="C4365" i="51"/>
  <c r="D4365" i="51"/>
  <c r="E4365" i="51"/>
  <c r="F4365" i="51"/>
  <c r="C4388" i="51"/>
  <c r="D4388" i="51"/>
  <c r="E4388" i="51"/>
  <c r="F4388" i="51"/>
  <c r="C4406" i="51"/>
  <c r="D4406" i="51"/>
  <c r="E4406" i="51"/>
  <c r="F4406" i="51"/>
  <c r="C4429" i="51"/>
  <c r="D4429" i="51"/>
  <c r="E4429" i="51"/>
  <c r="F4429" i="51"/>
  <c r="D4452" i="51"/>
  <c r="E4452" i="51"/>
  <c r="F4452" i="51"/>
  <c r="C4452" i="51"/>
  <c r="D4471" i="51"/>
  <c r="E4471" i="51"/>
  <c r="F4471" i="51"/>
  <c r="C4471" i="51"/>
  <c r="C4487" i="51"/>
  <c r="D4487" i="51"/>
  <c r="E4487" i="51"/>
  <c r="F4487" i="51"/>
  <c r="E2" i="51"/>
  <c r="D2" i="51"/>
  <c r="C2" i="51"/>
  <c r="F2" i="51"/>
  <c r="E2207" i="51"/>
  <c r="F2207" i="51"/>
  <c r="C2207" i="51"/>
  <c r="D2207" i="51"/>
  <c r="D2335" i="51"/>
  <c r="E2335" i="51"/>
  <c r="F2335" i="51"/>
  <c r="C2335" i="51"/>
  <c r="E3945" i="51"/>
  <c r="F3945" i="51"/>
  <c r="C3945" i="51"/>
  <c r="D3945" i="51"/>
  <c r="E3977" i="51"/>
  <c r="F3977" i="51"/>
  <c r="C3977" i="51"/>
  <c r="D3977" i="51"/>
  <c r="E4009" i="51"/>
  <c r="F4009" i="51"/>
  <c r="C4009" i="51"/>
  <c r="D4009" i="51"/>
  <c r="E4041" i="51"/>
  <c r="F4041" i="51"/>
  <c r="C4041" i="51"/>
  <c r="D4041" i="51"/>
  <c r="E4072" i="51"/>
  <c r="F4072" i="51"/>
  <c r="C4072" i="51"/>
  <c r="D4072" i="51"/>
  <c r="E4090" i="51"/>
  <c r="F4090" i="51"/>
  <c r="C4090" i="51"/>
  <c r="D4090" i="51"/>
  <c r="E4113" i="51"/>
  <c r="F4113" i="51"/>
  <c r="C4113" i="51"/>
  <c r="D4113" i="51"/>
  <c r="E4136" i="51"/>
  <c r="F4136" i="51"/>
  <c r="C4136" i="51"/>
  <c r="D4136" i="51"/>
  <c r="E4154" i="51"/>
  <c r="F4154" i="51"/>
  <c r="C4154" i="51"/>
  <c r="D4154" i="51"/>
  <c r="E4177" i="51"/>
  <c r="F4177" i="51"/>
  <c r="C4177" i="51"/>
  <c r="D4177" i="51"/>
  <c r="E4200" i="51"/>
  <c r="F4200" i="51"/>
  <c r="C4200" i="51"/>
  <c r="D4200" i="51"/>
  <c r="E4218" i="51"/>
  <c r="F4218" i="51"/>
  <c r="C4218" i="51"/>
  <c r="D4218" i="51"/>
  <c r="E4241" i="51"/>
  <c r="F4241" i="51"/>
  <c r="C4241" i="51"/>
  <c r="D4241" i="51"/>
  <c r="E4264" i="51"/>
  <c r="F4264" i="51"/>
  <c r="C4264" i="51"/>
  <c r="D4264" i="51"/>
  <c r="E4282" i="51"/>
  <c r="F4282" i="51"/>
  <c r="C4282" i="51"/>
  <c r="D4282" i="51"/>
  <c r="F4305" i="51"/>
  <c r="D4305" i="51"/>
  <c r="C4305" i="51"/>
  <c r="E4305" i="51"/>
  <c r="C4328" i="51"/>
  <c r="D4328" i="51"/>
  <c r="E4328" i="51"/>
  <c r="F4328" i="51"/>
  <c r="C4346" i="51"/>
  <c r="D4346" i="51"/>
  <c r="E4346" i="51"/>
  <c r="F4346" i="51"/>
  <c r="C4369" i="51"/>
  <c r="D4369" i="51"/>
  <c r="E4369" i="51"/>
  <c r="F4369" i="51"/>
  <c r="C4392" i="51"/>
  <c r="D4392" i="51"/>
  <c r="E4392" i="51"/>
  <c r="F4392" i="51"/>
  <c r="C4410" i="51"/>
  <c r="D4410" i="51"/>
  <c r="E4410" i="51"/>
  <c r="F4410" i="51"/>
  <c r="C4433" i="51"/>
  <c r="D4433" i="51"/>
  <c r="E4433" i="51"/>
  <c r="F4433" i="51"/>
  <c r="D4456" i="51"/>
  <c r="E4456" i="51"/>
  <c r="F4456" i="51"/>
  <c r="C4456" i="51"/>
  <c r="D4474" i="51"/>
  <c r="E4474" i="51"/>
  <c r="F4474" i="51"/>
  <c r="C4474" i="51"/>
  <c r="D4490" i="51"/>
  <c r="E4490" i="51"/>
  <c r="F4490" i="51"/>
  <c r="C4490" i="51"/>
  <c r="E2083" i="51"/>
  <c r="F2083" i="51"/>
  <c r="C2083" i="51"/>
  <c r="D2083" i="51"/>
  <c r="E2211" i="51"/>
  <c r="F2211" i="51"/>
  <c r="C2211" i="51"/>
  <c r="D2211" i="51"/>
  <c r="D2339" i="51"/>
  <c r="E2339" i="51"/>
  <c r="F2339" i="51"/>
  <c r="C2339" i="51"/>
  <c r="E3948" i="51"/>
  <c r="F3948" i="51"/>
  <c r="C3948" i="51"/>
  <c r="D3948" i="51"/>
  <c r="E3980" i="51"/>
  <c r="F3980" i="51"/>
  <c r="C3980" i="51"/>
  <c r="D3980" i="51"/>
  <c r="E4012" i="51"/>
  <c r="F4012" i="51"/>
  <c r="C4012" i="51"/>
  <c r="D4012" i="51"/>
  <c r="E4044" i="51"/>
  <c r="F4044" i="51"/>
  <c r="C4044" i="51"/>
  <c r="D4044" i="51"/>
  <c r="E4076" i="51"/>
  <c r="F4076" i="51"/>
  <c r="C4076" i="51"/>
  <c r="D4076" i="51"/>
  <c r="E4094" i="51"/>
  <c r="F4094" i="51"/>
  <c r="C4094" i="51"/>
  <c r="D4094" i="51"/>
  <c r="E4117" i="51"/>
  <c r="F4117" i="51"/>
  <c r="C4117" i="51"/>
  <c r="D4117" i="51"/>
  <c r="E4140" i="51"/>
  <c r="F4140" i="51"/>
  <c r="C4140" i="51"/>
  <c r="D4140" i="51"/>
  <c r="E4158" i="51"/>
  <c r="F4158" i="51"/>
  <c r="C4158" i="51"/>
  <c r="D4158" i="51"/>
  <c r="E4181" i="51"/>
  <c r="F4181" i="51"/>
  <c r="C4181" i="51"/>
  <c r="D4181" i="51"/>
  <c r="E4204" i="51"/>
  <c r="F4204" i="51"/>
  <c r="C4204" i="51"/>
  <c r="D4204" i="51"/>
  <c r="E4222" i="51"/>
  <c r="F4222" i="51"/>
  <c r="C4222" i="51"/>
  <c r="D4222" i="51"/>
  <c r="E4245" i="51"/>
  <c r="F4245" i="51"/>
  <c r="C4245" i="51"/>
  <c r="D4245" i="51"/>
  <c r="E4268" i="51"/>
  <c r="F4268" i="51"/>
  <c r="C4268" i="51"/>
  <c r="D4268" i="51"/>
  <c r="E4286" i="51"/>
  <c r="F4286" i="51"/>
  <c r="C4286" i="51"/>
  <c r="D4286" i="51"/>
  <c r="F4309" i="51"/>
  <c r="D4309" i="51"/>
  <c r="C4309" i="51"/>
  <c r="E4309" i="51"/>
  <c r="C4332" i="51"/>
  <c r="D4332" i="51"/>
  <c r="E4332" i="51"/>
  <c r="F4332" i="51"/>
  <c r="C4350" i="51"/>
  <c r="D4350" i="51"/>
  <c r="E4350" i="51"/>
  <c r="F4350" i="51"/>
  <c r="C4373" i="51"/>
  <c r="D4373" i="51"/>
  <c r="E4373" i="51"/>
  <c r="F4373" i="51"/>
  <c r="C4396" i="51"/>
  <c r="D4396" i="51"/>
  <c r="E4396" i="51"/>
  <c r="F4396" i="51"/>
  <c r="C4414" i="51"/>
  <c r="D4414" i="51"/>
  <c r="E4414" i="51"/>
  <c r="F4414" i="51"/>
  <c r="C4437" i="51"/>
  <c r="D4437" i="51"/>
  <c r="E4437" i="51"/>
  <c r="F4437" i="51"/>
  <c r="D4460" i="51"/>
  <c r="E4460" i="51"/>
  <c r="F4460" i="51"/>
  <c r="C4460" i="51"/>
  <c r="C4477" i="51"/>
  <c r="D4477" i="51"/>
  <c r="E4477" i="51"/>
  <c r="F4477" i="51"/>
  <c r="D4493" i="51"/>
  <c r="E4493" i="51"/>
  <c r="F4493" i="51"/>
  <c r="C4493" i="51"/>
  <c r="E4066" i="51"/>
  <c r="F4066" i="51"/>
  <c r="C4066" i="51"/>
  <c r="D4066" i="51"/>
  <c r="E4050" i="51"/>
  <c r="F4050" i="51"/>
  <c r="C4050" i="51"/>
  <c r="D4050" i="51"/>
  <c r="E4034" i="51"/>
  <c r="F4034" i="51"/>
  <c r="C4034" i="51"/>
  <c r="D4034" i="51"/>
  <c r="E4018" i="51"/>
  <c r="F4018" i="51"/>
  <c r="C4018" i="51"/>
  <c r="D4018" i="51"/>
  <c r="E4002" i="51"/>
  <c r="F4002" i="51"/>
  <c r="C4002" i="51"/>
  <c r="D4002" i="51"/>
  <c r="E3986" i="51"/>
  <c r="F3986" i="51"/>
  <c r="C3986" i="51"/>
  <c r="D3986" i="51"/>
  <c r="E3970" i="51"/>
  <c r="F3970" i="51"/>
  <c r="C3970" i="51"/>
  <c r="D3970" i="51"/>
  <c r="E3954" i="51"/>
  <c r="F3954" i="51"/>
  <c r="C3954" i="51"/>
  <c r="D3954" i="51"/>
  <c r="E3938" i="51"/>
  <c r="F3938" i="51"/>
  <c r="C3938" i="51"/>
  <c r="D3938" i="51"/>
  <c r="D2379" i="51"/>
  <c r="E2379" i="51"/>
  <c r="F2379" i="51"/>
  <c r="C2379" i="51"/>
  <c r="D2315" i="51"/>
  <c r="E2315" i="51"/>
  <c r="F2315" i="51"/>
  <c r="C2315" i="51"/>
  <c r="E2251" i="51"/>
  <c r="F2251" i="51"/>
  <c r="C2251" i="51"/>
  <c r="D2251" i="51"/>
  <c r="E2187" i="51"/>
  <c r="F2187" i="51"/>
  <c r="C2187" i="51"/>
  <c r="D2187" i="51"/>
  <c r="E2123" i="51"/>
  <c r="F2123" i="51"/>
  <c r="C2123" i="51"/>
  <c r="D2123" i="51"/>
  <c r="C4463" i="51"/>
  <c r="D4463" i="51"/>
  <c r="E4463" i="51"/>
  <c r="F4463" i="51"/>
  <c r="C4447" i="51"/>
  <c r="D4447" i="51"/>
  <c r="E4447" i="51"/>
  <c r="F4447" i="51"/>
  <c r="C4431" i="51"/>
  <c r="D4431" i="51"/>
  <c r="E4431" i="51"/>
  <c r="F4431" i="51"/>
  <c r="C4415" i="51"/>
  <c r="D4415" i="51"/>
  <c r="E4415" i="51"/>
  <c r="F4415" i="51"/>
  <c r="C4399" i="51"/>
  <c r="D4399" i="51"/>
  <c r="E4399" i="51"/>
  <c r="F4399" i="51"/>
  <c r="C4383" i="51"/>
  <c r="D4383" i="51"/>
  <c r="E4383" i="51"/>
  <c r="F4383" i="51"/>
  <c r="C4367" i="51"/>
  <c r="D4367" i="51"/>
  <c r="E4367" i="51"/>
  <c r="F4367" i="51"/>
  <c r="C4351" i="51"/>
  <c r="D4351" i="51"/>
  <c r="E4351" i="51"/>
  <c r="F4351" i="51"/>
  <c r="C4335" i="51"/>
  <c r="D4335" i="51"/>
  <c r="E4335" i="51"/>
  <c r="F4335" i="51"/>
  <c r="C4319" i="51"/>
  <c r="D4319" i="51"/>
  <c r="E4319" i="51"/>
  <c r="F4319" i="51"/>
  <c r="E4303" i="51"/>
  <c r="F4303" i="51"/>
  <c r="C4303" i="51"/>
  <c r="D4303" i="51"/>
  <c r="E4287" i="51"/>
  <c r="F4287" i="51"/>
  <c r="C4287" i="51"/>
  <c r="D4287" i="51"/>
  <c r="E4271" i="51"/>
  <c r="F4271" i="51"/>
  <c r="C4271" i="51"/>
  <c r="D4271" i="51"/>
  <c r="E4255" i="51"/>
  <c r="F4255" i="51"/>
  <c r="C4255" i="51"/>
  <c r="D4255" i="51"/>
  <c r="E4239" i="51"/>
  <c r="F4239" i="51"/>
  <c r="C4239" i="51"/>
  <c r="D4239" i="51"/>
  <c r="E4223" i="51"/>
  <c r="F4223" i="51"/>
  <c r="C4223" i="51"/>
  <c r="D4223" i="51"/>
  <c r="E4207" i="51"/>
  <c r="F4207" i="51"/>
  <c r="C4207" i="51"/>
  <c r="D4207" i="51"/>
  <c r="E4191" i="51"/>
  <c r="F4191" i="51"/>
  <c r="C4191" i="51"/>
  <c r="D4191" i="51"/>
  <c r="E4175" i="51"/>
  <c r="F4175" i="51"/>
  <c r="C4175" i="51"/>
  <c r="D4175" i="51"/>
  <c r="E4159" i="51"/>
  <c r="F4159" i="51"/>
  <c r="C4159" i="51"/>
  <c r="D4159" i="51"/>
  <c r="E4143" i="51"/>
  <c r="F4143" i="51"/>
  <c r="C4143" i="51"/>
  <c r="D4143" i="51"/>
  <c r="E4127" i="51"/>
  <c r="F4127" i="51"/>
  <c r="C4127" i="51"/>
  <c r="D4127" i="51"/>
  <c r="E4111" i="51"/>
  <c r="F4111" i="51"/>
  <c r="C4111" i="51"/>
  <c r="D4111" i="51"/>
  <c r="E4095" i="51"/>
  <c r="F4095" i="51"/>
  <c r="C4095" i="51"/>
  <c r="D4095" i="51"/>
  <c r="E4079" i="51"/>
  <c r="F4079" i="51"/>
  <c r="C4079" i="51"/>
  <c r="D4079" i="51"/>
  <c r="E4063" i="51"/>
  <c r="F4063" i="51"/>
  <c r="C4063" i="51"/>
  <c r="D4063" i="51"/>
  <c r="E4047" i="51"/>
  <c r="F4047" i="51"/>
  <c r="C4047" i="51"/>
  <c r="D4047" i="51"/>
  <c r="E4031" i="51"/>
  <c r="F4031" i="51"/>
  <c r="C4031" i="51"/>
  <c r="D4031" i="51"/>
  <c r="E4015" i="51"/>
  <c r="F4015" i="51"/>
  <c r="C4015" i="51"/>
  <c r="D4015" i="51"/>
  <c r="E3999" i="51"/>
  <c r="F3999" i="51"/>
  <c r="C3999" i="51"/>
  <c r="D3999" i="51"/>
  <c r="E3983" i="51"/>
  <c r="F3983" i="51"/>
  <c r="C3983" i="51"/>
  <c r="D3983" i="51"/>
  <c r="E3967" i="51"/>
  <c r="F3967" i="51"/>
  <c r="C3967" i="51"/>
  <c r="D3967" i="51"/>
  <c r="E3951" i="51"/>
  <c r="F3951" i="51"/>
  <c r="C3951" i="51"/>
  <c r="D3951" i="51"/>
  <c r="E3935" i="51"/>
  <c r="F3935" i="51"/>
  <c r="C3935" i="51"/>
  <c r="D3935" i="51"/>
  <c r="D2359" i="51"/>
  <c r="E2359" i="51"/>
  <c r="F2359" i="51"/>
  <c r="C2359" i="51"/>
  <c r="D2295" i="51"/>
  <c r="E2295" i="51"/>
  <c r="F2295" i="51"/>
  <c r="C2295" i="51"/>
  <c r="E2231" i="51"/>
  <c r="F2231" i="51"/>
  <c r="C2231" i="51"/>
  <c r="D2231" i="51"/>
  <c r="E2167" i="51"/>
  <c r="F2167" i="51"/>
  <c r="C2167" i="51"/>
  <c r="D2167" i="51"/>
  <c r="E2103" i="51"/>
  <c r="F2103" i="51"/>
  <c r="C2103" i="51"/>
  <c r="D2103" i="51"/>
  <c r="D2413" i="51"/>
  <c r="E2413" i="51"/>
  <c r="F2413" i="51"/>
  <c r="C2413" i="51"/>
  <c r="D2381" i="51"/>
  <c r="E2381" i="51"/>
  <c r="F2381" i="51"/>
  <c r="C2381" i="51"/>
  <c r="D2349" i="51"/>
  <c r="E2349" i="51"/>
  <c r="F2349" i="51"/>
  <c r="C2349" i="51"/>
  <c r="D2317" i="51"/>
  <c r="E2317" i="51"/>
  <c r="F2317" i="51"/>
  <c r="C2317" i="51"/>
  <c r="F2285" i="51"/>
  <c r="D2285" i="51"/>
  <c r="C2285" i="51"/>
  <c r="E2285" i="51"/>
  <c r="E2253" i="51"/>
  <c r="F2253" i="51"/>
  <c r="C2253" i="51"/>
  <c r="D2253" i="51"/>
  <c r="E2221" i="51"/>
  <c r="F2221" i="51"/>
  <c r="C2221" i="51"/>
  <c r="D2221" i="51"/>
  <c r="E2189" i="51"/>
  <c r="F2189" i="51"/>
  <c r="C2189" i="51"/>
  <c r="D2189" i="51"/>
  <c r="E2157" i="51"/>
  <c r="F2157" i="51"/>
  <c r="C2157" i="51"/>
  <c r="D2157" i="51"/>
  <c r="E2125" i="51"/>
  <c r="F2125" i="51"/>
  <c r="C2125" i="51"/>
  <c r="D2125" i="51"/>
  <c r="E2093" i="51"/>
  <c r="F2093" i="51"/>
  <c r="C2093" i="51"/>
  <c r="D2093" i="51"/>
  <c r="E3932" i="51"/>
  <c r="F3932" i="51"/>
  <c r="C3932" i="51"/>
  <c r="D3932" i="51"/>
  <c r="E3928" i="51"/>
  <c r="F3928" i="51"/>
  <c r="C3928" i="51"/>
  <c r="D3928" i="51"/>
  <c r="E3924" i="51"/>
  <c r="F3924" i="51"/>
  <c r="C3924" i="51"/>
  <c r="D3924" i="51"/>
  <c r="E3920" i="51"/>
  <c r="F3920" i="51"/>
  <c r="C3920" i="51"/>
  <c r="D3920" i="51"/>
  <c r="E3916" i="51"/>
  <c r="F3916" i="51"/>
  <c r="C3916" i="51"/>
  <c r="D3916" i="51"/>
  <c r="E3912" i="51"/>
  <c r="F3912" i="51"/>
  <c r="C3912" i="51"/>
  <c r="D3912" i="51"/>
  <c r="E3908" i="51"/>
  <c r="F3908" i="51"/>
  <c r="C3908" i="51"/>
  <c r="D3908" i="51"/>
  <c r="E3904" i="51"/>
  <c r="F3904" i="51"/>
  <c r="C3904" i="51"/>
  <c r="D3904" i="51"/>
  <c r="E3900" i="51"/>
  <c r="F3900" i="51"/>
  <c r="C3900" i="51"/>
  <c r="D3900" i="51"/>
  <c r="E3896" i="51"/>
  <c r="F3896" i="51"/>
  <c r="C3896" i="51"/>
  <c r="D3896" i="51"/>
  <c r="E3892" i="51"/>
  <c r="F3892" i="51"/>
  <c r="C3892" i="51"/>
  <c r="D3892" i="51"/>
  <c r="E3888" i="51"/>
  <c r="F3888" i="51"/>
  <c r="C3888" i="51"/>
  <c r="D3888" i="51"/>
  <c r="E3884" i="51"/>
  <c r="F3884" i="51"/>
  <c r="C3884" i="51"/>
  <c r="D3884" i="51"/>
  <c r="E3880" i="51"/>
  <c r="F3880" i="51"/>
  <c r="C3880" i="51"/>
  <c r="D3880" i="51"/>
  <c r="E3876" i="51"/>
  <c r="F3876" i="51"/>
  <c r="C3876" i="51"/>
  <c r="D3876" i="51"/>
  <c r="E3872" i="51"/>
  <c r="F3872" i="51"/>
  <c r="C3872" i="51"/>
  <c r="D3872" i="51"/>
  <c r="E3868" i="51"/>
  <c r="F3868" i="51"/>
  <c r="C3868" i="51"/>
  <c r="D3868" i="51"/>
  <c r="E3864" i="51"/>
  <c r="F3864" i="51"/>
  <c r="C3864" i="51"/>
  <c r="D3864" i="51"/>
  <c r="E3860" i="51"/>
  <c r="F3860" i="51"/>
  <c r="C3860" i="51"/>
  <c r="D3860" i="51"/>
  <c r="E3856" i="51"/>
  <c r="F3856" i="51"/>
  <c r="C3856" i="51"/>
  <c r="D3856" i="51"/>
  <c r="E3852" i="51"/>
  <c r="F3852" i="51"/>
  <c r="C3852" i="51"/>
  <c r="D3852" i="51"/>
  <c r="E3848" i="51"/>
  <c r="F3848" i="51"/>
  <c r="C3848" i="51"/>
  <c r="D3848" i="51"/>
  <c r="E3844" i="51"/>
  <c r="F3844" i="51"/>
  <c r="C3844" i="51"/>
  <c r="D3844" i="51"/>
  <c r="E3840" i="51"/>
  <c r="F3840" i="51"/>
  <c r="C3840" i="51"/>
  <c r="D3840" i="51"/>
  <c r="E3836" i="51"/>
  <c r="F3836" i="51"/>
  <c r="C3836" i="51"/>
  <c r="D3836" i="51"/>
  <c r="E3832" i="51"/>
  <c r="F3832" i="51"/>
  <c r="C3832" i="51"/>
  <c r="D3832" i="51"/>
  <c r="E3828" i="51"/>
  <c r="F3828" i="51"/>
  <c r="C3828" i="51"/>
  <c r="D3828" i="51"/>
  <c r="E3824" i="51"/>
  <c r="F3824" i="51"/>
  <c r="C3824" i="51"/>
  <c r="D3824" i="51"/>
  <c r="E3820" i="51"/>
  <c r="F3820" i="51"/>
  <c r="C3820" i="51"/>
  <c r="D3820" i="51"/>
  <c r="E3816" i="51"/>
  <c r="F3816" i="51"/>
  <c r="C3816" i="51"/>
  <c r="D3816" i="51"/>
  <c r="E3812" i="51"/>
  <c r="F3812" i="51"/>
  <c r="C3812" i="51"/>
  <c r="D3812" i="51"/>
  <c r="E3808" i="51"/>
  <c r="F3808" i="51"/>
  <c r="C3808" i="51"/>
  <c r="D3808" i="51"/>
  <c r="E3804" i="51"/>
  <c r="F3804" i="51"/>
  <c r="C3804" i="51"/>
  <c r="D3804" i="51"/>
  <c r="E3800" i="51"/>
  <c r="F3800" i="51"/>
  <c r="C3800" i="51"/>
  <c r="D3800" i="51"/>
  <c r="E3796" i="51"/>
  <c r="F3796" i="51"/>
  <c r="C3796" i="51"/>
  <c r="D3796" i="51"/>
  <c r="E3792" i="51"/>
  <c r="F3792" i="51"/>
  <c r="C3792" i="51"/>
  <c r="D3792" i="51"/>
  <c r="E3788" i="51"/>
  <c r="F3788" i="51"/>
  <c r="C3788" i="51"/>
  <c r="D3788" i="51"/>
  <c r="E3784" i="51"/>
  <c r="F3784" i="51"/>
  <c r="C3784" i="51"/>
  <c r="D3784" i="51"/>
  <c r="E3780" i="51"/>
  <c r="F3780" i="51"/>
  <c r="C3780" i="51"/>
  <c r="D3780" i="51"/>
  <c r="E3776" i="51"/>
  <c r="F3776" i="51"/>
  <c r="C3776" i="51"/>
  <c r="D3776" i="51"/>
  <c r="E3772" i="51"/>
  <c r="F3772" i="51"/>
  <c r="C3772" i="51"/>
  <c r="D3772" i="51"/>
  <c r="E3768" i="51"/>
  <c r="F3768" i="51"/>
  <c r="C3768" i="51"/>
  <c r="D3768" i="51"/>
  <c r="E3764" i="51"/>
  <c r="F3764" i="51"/>
  <c r="C3764" i="51"/>
  <c r="D3764" i="51"/>
  <c r="E3760" i="51"/>
  <c r="F3760" i="51"/>
  <c r="C3760" i="51"/>
  <c r="D3760" i="51"/>
  <c r="E3756" i="51"/>
  <c r="F3756" i="51"/>
  <c r="C3756" i="51"/>
  <c r="D3756" i="51"/>
  <c r="E3752" i="51"/>
  <c r="F3752" i="51"/>
  <c r="C3752" i="51"/>
  <c r="D3752" i="51"/>
  <c r="E3748" i="51"/>
  <c r="F3748" i="51"/>
  <c r="C3748" i="51"/>
  <c r="D3748" i="51"/>
  <c r="E3744" i="51"/>
  <c r="F3744" i="51"/>
  <c r="C3744" i="51"/>
  <c r="D3744" i="51"/>
  <c r="E3740" i="51"/>
  <c r="F3740" i="51"/>
  <c r="C3740" i="51"/>
  <c r="D3740" i="51"/>
  <c r="E3736" i="51"/>
  <c r="F3736" i="51"/>
  <c r="C3736" i="51"/>
  <c r="D3736" i="51"/>
  <c r="E3732" i="51"/>
  <c r="F3732" i="51"/>
  <c r="C3732" i="51"/>
  <c r="D3732" i="51"/>
  <c r="E3728" i="51"/>
  <c r="F3728" i="51"/>
  <c r="C3728" i="51"/>
  <c r="D3728" i="51"/>
  <c r="E3724" i="51"/>
  <c r="F3724" i="51"/>
  <c r="C3724" i="51"/>
  <c r="D3724" i="51"/>
  <c r="E3720" i="51"/>
  <c r="F3720" i="51"/>
  <c r="C3720" i="51"/>
  <c r="D3720" i="51"/>
  <c r="E3716" i="51"/>
  <c r="F3716" i="51"/>
  <c r="C3716" i="51"/>
  <c r="D3716" i="51"/>
  <c r="E3712" i="51"/>
  <c r="F3712" i="51"/>
  <c r="C3712" i="51"/>
  <c r="D3712" i="51"/>
  <c r="E3708" i="51"/>
  <c r="F3708" i="51"/>
  <c r="C3708" i="51"/>
  <c r="D3708" i="51"/>
  <c r="E3704" i="51"/>
  <c r="F3704" i="51"/>
  <c r="C3704" i="51"/>
  <c r="D3704" i="51"/>
  <c r="E3700" i="51"/>
  <c r="F3700" i="51"/>
  <c r="C3700" i="51"/>
  <c r="D3700" i="51"/>
  <c r="E3696" i="51"/>
  <c r="F3696" i="51"/>
  <c r="C3696" i="51"/>
  <c r="D3696" i="51"/>
  <c r="E3692" i="51"/>
  <c r="F3692" i="51"/>
  <c r="C3692" i="51"/>
  <c r="D3692" i="51"/>
  <c r="E3688" i="51"/>
  <c r="F3688" i="51"/>
  <c r="C3688" i="51"/>
  <c r="D3688" i="51"/>
  <c r="E3684" i="51"/>
  <c r="F3684" i="51"/>
  <c r="C3684" i="51"/>
  <c r="D3684" i="51"/>
  <c r="E3680" i="51"/>
  <c r="F3680" i="51"/>
  <c r="C3680" i="51"/>
  <c r="D3680" i="51"/>
  <c r="E3676" i="51"/>
  <c r="F3676" i="51"/>
  <c r="C3676" i="51"/>
  <c r="D3676" i="51"/>
  <c r="E3672" i="51"/>
  <c r="F3672" i="51"/>
  <c r="C3672" i="51"/>
  <c r="D3672" i="51"/>
  <c r="E3668" i="51"/>
  <c r="F3668" i="51"/>
  <c r="C3668" i="51"/>
  <c r="D3668" i="51"/>
  <c r="E3664" i="51"/>
  <c r="F3664" i="51"/>
  <c r="C3664" i="51"/>
  <c r="D3664" i="51"/>
  <c r="E3660" i="51"/>
  <c r="F3660" i="51"/>
  <c r="C3660" i="51"/>
  <c r="D3660" i="51"/>
  <c r="E3656" i="51"/>
  <c r="F3656" i="51"/>
  <c r="C3656" i="51"/>
  <c r="D3656" i="51"/>
  <c r="E3652" i="51"/>
  <c r="F3652" i="51"/>
  <c r="C3652" i="51"/>
  <c r="D3652" i="51"/>
  <c r="E3648" i="51"/>
  <c r="F3648" i="51"/>
  <c r="C3648" i="51"/>
  <c r="D3648" i="51"/>
  <c r="E3644" i="51"/>
  <c r="F3644" i="51"/>
  <c r="C3644" i="51"/>
  <c r="D3644" i="51"/>
  <c r="E3640" i="51"/>
  <c r="F3640" i="51"/>
  <c r="C3640" i="51"/>
  <c r="D3640" i="51"/>
  <c r="E3636" i="51"/>
  <c r="F3636" i="51"/>
  <c r="C3636" i="51"/>
  <c r="D3636" i="51"/>
  <c r="C3632" i="51"/>
  <c r="E3632" i="51"/>
  <c r="D3632" i="51"/>
  <c r="F3632" i="51"/>
  <c r="F3628" i="51"/>
  <c r="C3628" i="51"/>
  <c r="D3628" i="51"/>
  <c r="E3628" i="51"/>
  <c r="F3624" i="51"/>
  <c r="C3624" i="51"/>
  <c r="D3624" i="51"/>
  <c r="E3624" i="51"/>
  <c r="F3620" i="51"/>
  <c r="C3620" i="51"/>
  <c r="D3620" i="51"/>
  <c r="E3620" i="51"/>
  <c r="F3616" i="51"/>
  <c r="C3616" i="51"/>
  <c r="D3616" i="51"/>
  <c r="E3616" i="51"/>
  <c r="F3612" i="51"/>
  <c r="C3612" i="51"/>
  <c r="D3612" i="51"/>
  <c r="E3612" i="51"/>
  <c r="F3608" i="51"/>
  <c r="C3608" i="51"/>
  <c r="D3608" i="51"/>
  <c r="E3608" i="51"/>
  <c r="F3604" i="51"/>
  <c r="C3604" i="51"/>
  <c r="D3604" i="51"/>
  <c r="E3604" i="51"/>
  <c r="F3600" i="51"/>
  <c r="C3600" i="51"/>
  <c r="D3600" i="51"/>
  <c r="E3600" i="51"/>
  <c r="F3596" i="51"/>
  <c r="C3596" i="51"/>
  <c r="D3596" i="51"/>
  <c r="E3596" i="51"/>
  <c r="F3592" i="51"/>
  <c r="C3592" i="51"/>
  <c r="D3592" i="51"/>
  <c r="E3592" i="51"/>
  <c r="F3588" i="51"/>
  <c r="C3588" i="51"/>
  <c r="D3588" i="51"/>
  <c r="E3588" i="51"/>
  <c r="F3584" i="51"/>
  <c r="C3584" i="51"/>
  <c r="D3584" i="51"/>
  <c r="E3584" i="51"/>
  <c r="F3580" i="51"/>
  <c r="C3580" i="51"/>
  <c r="D3580" i="51"/>
  <c r="E3580" i="51"/>
  <c r="F3576" i="51"/>
  <c r="C3576" i="51"/>
  <c r="D3576" i="51"/>
  <c r="E3576" i="51"/>
  <c r="F3572" i="51"/>
  <c r="C3572" i="51"/>
  <c r="D3572" i="51"/>
  <c r="E3572" i="51"/>
  <c r="F3568" i="51"/>
  <c r="C3568" i="51"/>
  <c r="D3568" i="51"/>
  <c r="E3568" i="51"/>
  <c r="F3564" i="51"/>
  <c r="C3564" i="51"/>
  <c r="D3564" i="51"/>
  <c r="E3564" i="51"/>
  <c r="F3560" i="51"/>
  <c r="C3560" i="51"/>
  <c r="D3560" i="51"/>
  <c r="E3560" i="51"/>
  <c r="F3556" i="51"/>
  <c r="C3556" i="51"/>
  <c r="D3556" i="51"/>
  <c r="E3556" i="51"/>
  <c r="F3552" i="51"/>
  <c r="C3552" i="51"/>
  <c r="D3552" i="51"/>
  <c r="E3552" i="51"/>
  <c r="F3548" i="51"/>
  <c r="C3548" i="51"/>
  <c r="D3548" i="51"/>
  <c r="E3548" i="51"/>
  <c r="F3544" i="51"/>
  <c r="C3544" i="51"/>
  <c r="D3544" i="51"/>
  <c r="E3544" i="51"/>
  <c r="F3540" i="51"/>
  <c r="C3540" i="51"/>
  <c r="D3540" i="51"/>
  <c r="E3540" i="51"/>
  <c r="F3536" i="51"/>
  <c r="C3536" i="51"/>
  <c r="D3536" i="51"/>
  <c r="E3536" i="51"/>
  <c r="F3532" i="51"/>
  <c r="C3532" i="51"/>
  <c r="D3532" i="51"/>
  <c r="E3532" i="51"/>
  <c r="F3528" i="51"/>
  <c r="C3528" i="51"/>
  <c r="D3528" i="51"/>
  <c r="E3528" i="51"/>
  <c r="F3524" i="51"/>
  <c r="C3524" i="51"/>
  <c r="D3524" i="51"/>
  <c r="E3524" i="51"/>
  <c r="F3520" i="51"/>
  <c r="C3520" i="51"/>
  <c r="D3520" i="51"/>
  <c r="E3520" i="51"/>
  <c r="F3516" i="51"/>
  <c r="C3516" i="51"/>
  <c r="D3516" i="51"/>
  <c r="E3516" i="51"/>
  <c r="F3512" i="51"/>
  <c r="C3512" i="51"/>
  <c r="D3512" i="51"/>
  <c r="E3512" i="51"/>
  <c r="F3508" i="51"/>
  <c r="C3508" i="51"/>
  <c r="D3508" i="51"/>
  <c r="E3508" i="51"/>
  <c r="F3504" i="51"/>
  <c r="C3504" i="51"/>
  <c r="D3504" i="51"/>
  <c r="E3504" i="51"/>
  <c r="F3500" i="51"/>
  <c r="C3500" i="51"/>
  <c r="D3500" i="51"/>
  <c r="E3500" i="51"/>
  <c r="F3496" i="51"/>
  <c r="C3496" i="51"/>
  <c r="D3496" i="51"/>
  <c r="E3496" i="51"/>
  <c r="F3492" i="51"/>
  <c r="C3492" i="51"/>
  <c r="D3492" i="51"/>
  <c r="E3492" i="51"/>
  <c r="F3488" i="51"/>
  <c r="C3488" i="51"/>
  <c r="D3488" i="51"/>
  <c r="E3488" i="51"/>
  <c r="F3484" i="51"/>
  <c r="C3484" i="51"/>
  <c r="D3484" i="51"/>
  <c r="E3484" i="51"/>
  <c r="F3480" i="51"/>
  <c r="C3480" i="51"/>
  <c r="D3480" i="51"/>
  <c r="E3480" i="51"/>
  <c r="F3476" i="51"/>
  <c r="C3476" i="51"/>
  <c r="D3476" i="51"/>
  <c r="E3476" i="51"/>
  <c r="F3472" i="51"/>
  <c r="C3472" i="51"/>
  <c r="D3472" i="51"/>
  <c r="E3472" i="51"/>
  <c r="F3468" i="51"/>
  <c r="C3468" i="51"/>
  <c r="D3468" i="51"/>
  <c r="E3468" i="51"/>
  <c r="F3464" i="51"/>
  <c r="C3464" i="51"/>
  <c r="D3464" i="51"/>
  <c r="E3464" i="51"/>
  <c r="F3460" i="51"/>
  <c r="C3460" i="51"/>
  <c r="D3460" i="51"/>
  <c r="E3460" i="51"/>
  <c r="F3456" i="51"/>
  <c r="C3456" i="51"/>
  <c r="D3456" i="51"/>
  <c r="E3456" i="51"/>
  <c r="F3452" i="51"/>
  <c r="C3452" i="51"/>
  <c r="D3452" i="51"/>
  <c r="E3452" i="51"/>
  <c r="F3448" i="51"/>
  <c r="C3448" i="51"/>
  <c r="D3448" i="51"/>
  <c r="E3448" i="51"/>
  <c r="D2409" i="51"/>
  <c r="E2409" i="51"/>
  <c r="F2409" i="51"/>
  <c r="C2409" i="51"/>
  <c r="D2377" i="51"/>
  <c r="E2377" i="51"/>
  <c r="F2377" i="51"/>
  <c r="C2377" i="51"/>
  <c r="D2345" i="51"/>
  <c r="E2345" i="51"/>
  <c r="F2345" i="51"/>
  <c r="C2345" i="51"/>
  <c r="D2313" i="51"/>
  <c r="E2313" i="51"/>
  <c r="F2313" i="51"/>
  <c r="C2313" i="51"/>
  <c r="F2281" i="51"/>
  <c r="D2281" i="51"/>
  <c r="C2281" i="51"/>
  <c r="E2281" i="51"/>
  <c r="E2249" i="51"/>
  <c r="F2249" i="51"/>
  <c r="C2249" i="51"/>
  <c r="D2249" i="51"/>
  <c r="E2217" i="51"/>
  <c r="F2217" i="51"/>
  <c r="C2217" i="51"/>
  <c r="D2217" i="51"/>
  <c r="E2185" i="51"/>
  <c r="F2185" i="51"/>
  <c r="C2185" i="51"/>
  <c r="D2185" i="51"/>
  <c r="E2153" i="51"/>
  <c r="F2153" i="51"/>
  <c r="C2153" i="51"/>
  <c r="D2153" i="51"/>
  <c r="E2121" i="51"/>
  <c r="F2121" i="51"/>
  <c r="C2121" i="51"/>
  <c r="D2121" i="51"/>
  <c r="E2089" i="51"/>
  <c r="F2089" i="51"/>
  <c r="C2089" i="51"/>
  <c r="D2089" i="51"/>
  <c r="F3441" i="51"/>
  <c r="C3441" i="51"/>
  <c r="D3441" i="51"/>
  <c r="E3441" i="51"/>
  <c r="F3433" i="51"/>
  <c r="C3433" i="51"/>
  <c r="D3433" i="51"/>
  <c r="E3433" i="51"/>
  <c r="F3425" i="51"/>
  <c r="C3425" i="51"/>
  <c r="D3425" i="51"/>
  <c r="E3425" i="51"/>
  <c r="F3417" i="51"/>
  <c r="C3417" i="51"/>
  <c r="D3417" i="51"/>
  <c r="E3417" i="51"/>
  <c r="F3409" i="51"/>
  <c r="C3409" i="51"/>
  <c r="D3409" i="51"/>
  <c r="E3409" i="51"/>
  <c r="F3401" i="51"/>
  <c r="C3401" i="51"/>
  <c r="D3401" i="51"/>
  <c r="E3401" i="51"/>
  <c r="F3393" i="51"/>
  <c r="C3393" i="51"/>
  <c r="D3393" i="51"/>
  <c r="E3393" i="51"/>
  <c r="F3385" i="51"/>
  <c r="C3385" i="51"/>
  <c r="D3385" i="51"/>
  <c r="E3385" i="51"/>
  <c r="F3377" i="51"/>
  <c r="C3377" i="51"/>
  <c r="D3377" i="51"/>
  <c r="E3377" i="51"/>
  <c r="F3369" i="51"/>
  <c r="C3369" i="51"/>
  <c r="D3369" i="51"/>
  <c r="E3369" i="51"/>
  <c r="F3361" i="51"/>
  <c r="C3361" i="51"/>
  <c r="D3361" i="51"/>
  <c r="E3361" i="51"/>
  <c r="F3353" i="51"/>
  <c r="C3353" i="51"/>
  <c r="D3353" i="51"/>
  <c r="E3353" i="51"/>
  <c r="F3345" i="51"/>
  <c r="C3345" i="51"/>
  <c r="D3345" i="51"/>
  <c r="E3345" i="51"/>
  <c r="F3337" i="51"/>
  <c r="C3337" i="51"/>
  <c r="D3337" i="51"/>
  <c r="E3337" i="51"/>
  <c r="F3329" i="51"/>
  <c r="C3329" i="51"/>
  <c r="D3329" i="51"/>
  <c r="E3329" i="51"/>
  <c r="F3321" i="51"/>
  <c r="C3321" i="51"/>
  <c r="D3321" i="51"/>
  <c r="E3321" i="51"/>
  <c r="F3313" i="51"/>
  <c r="C3313" i="51"/>
  <c r="D3313" i="51"/>
  <c r="E3313" i="51"/>
  <c r="F3305" i="51"/>
  <c r="C3305" i="51"/>
  <c r="D3305" i="51"/>
  <c r="E3305" i="51"/>
  <c r="F3297" i="51"/>
  <c r="C3297" i="51"/>
  <c r="D3297" i="51"/>
  <c r="E3297" i="51"/>
  <c r="F3289" i="51"/>
  <c r="C3289" i="51"/>
  <c r="D3289" i="51"/>
  <c r="E3289" i="51"/>
  <c r="F3281" i="51"/>
  <c r="C3281" i="51"/>
  <c r="D3281" i="51"/>
  <c r="E3281" i="51"/>
  <c r="F3273" i="51"/>
  <c r="C3273" i="51"/>
  <c r="D3273" i="51"/>
  <c r="E3273" i="51"/>
  <c r="F3265" i="51"/>
  <c r="C3265" i="51"/>
  <c r="D3265" i="51"/>
  <c r="E3265" i="51"/>
  <c r="F3257" i="51"/>
  <c r="C3257" i="51"/>
  <c r="D3257" i="51"/>
  <c r="E3257" i="51"/>
  <c r="F3249" i="51"/>
  <c r="C3249" i="51"/>
  <c r="D3249" i="51"/>
  <c r="E3249" i="51"/>
  <c r="F3241" i="51"/>
  <c r="C3241" i="51"/>
  <c r="D3241" i="51"/>
  <c r="E3241" i="51"/>
  <c r="F3233" i="51"/>
  <c r="C3233" i="51"/>
  <c r="D3233" i="51"/>
  <c r="E3233" i="51"/>
  <c r="F3225" i="51"/>
  <c r="C3225" i="51"/>
  <c r="D3225" i="51"/>
  <c r="E3225" i="51"/>
  <c r="F3217" i="51"/>
  <c r="C3217" i="51"/>
  <c r="D3217" i="51"/>
  <c r="E3217" i="51"/>
  <c r="F3209" i="51"/>
  <c r="C3209" i="51"/>
  <c r="D3209" i="51"/>
  <c r="E3209" i="51"/>
  <c r="F3201" i="51"/>
  <c r="C3201" i="51"/>
  <c r="D3201" i="51"/>
  <c r="E3201" i="51"/>
  <c r="F3193" i="51"/>
  <c r="C3193" i="51"/>
  <c r="D3193" i="51"/>
  <c r="E3193" i="51"/>
  <c r="F3185" i="51"/>
  <c r="C3185" i="51"/>
  <c r="D3185" i="51"/>
  <c r="E3185" i="51"/>
  <c r="F3177" i="51"/>
  <c r="C3177" i="51"/>
  <c r="D3177" i="51"/>
  <c r="E3177" i="51"/>
  <c r="F3169" i="51"/>
  <c r="C3169" i="51"/>
  <c r="D3169" i="51"/>
  <c r="E3169" i="51"/>
  <c r="F3161" i="51"/>
  <c r="C3161" i="51"/>
  <c r="D3161" i="51"/>
  <c r="E3161" i="51"/>
  <c r="F3153" i="51"/>
  <c r="C3153" i="51"/>
  <c r="D3153" i="51"/>
  <c r="E3153" i="51"/>
  <c r="F3145" i="51"/>
  <c r="C3145" i="51"/>
  <c r="D3145" i="51"/>
  <c r="E3145" i="51"/>
  <c r="F3137" i="51"/>
  <c r="C3137" i="51"/>
  <c r="D3137" i="51"/>
  <c r="E3137" i="51"/>
  <c r="F3129" i="51"/>
  <c r="C3129" i="51"/>
  <c r="D3129" i="51"/>
  <c r="E3129" i="51"/>
  <c r="F3121" i="51"/>
  <c r="C3121" i="51"/>
  <c r="D3121" i="51"/>
  <c r="E3121" i="51"/>
  <c r="F3113" i="51"/>
  <c r="C3113" i="51"/>
  <c r="D3113" i="51"/>
  <c r="E3113" i="51"/>
  <c r="F3105" i="51"/>
  <c r="C3105" i="51"/>
  <c r="D3105" i="51"/>
  <c r="E3105" i="51"/>
  <c r="F3097" i="51"/>
  <c r="C3097" i="51"/>
  <c r="D3097" i="51"/>
  <c r="E3097" i="51"/>
  <c r="F3089" i="51"/>
  <c r="C3089" i="51"/>
  <c r="D3089" i="51"/>
  <c r="E3089" i="51"/>
  <c r="F3081" i="51"/>
  <c r="C3081" i="51"/>
  <c r="D3081" i="51"/>
  <c r="E3081" i="51"/>
  <c r="F3073" i="51"/>
  <c r="C3073" i="51"/>
  <c r="D3073" i="51"/>
  <c r="E3073" i="51"/>
  <c r="F3065" i="51"/>
  <c r="C3065" i="51"/>
  <c r="D3065" i="51"/>
  <c r="E3065" i="51"/>
  <c r="F3057" i="51"/>
  <c r="C3057" i="51"/>
  <c r="D3057" i="51"/>
  <c r="E3057" i="51"/>
  <c r="F3049" i="51"/>
  <c r="C3049" i="51"/>
  <c r="D3049" i="51"/>
  <c r="E3049" i="51"/>
  <c r="F3041" i="51"/>
  <c r="C3041" i="51"/>
  <c r="D3041" i="51"/>
  <c r="E3041" i="51"/>
  <c r="F3033" i="51"/>
  <c r="C3033" i="51"/>
  <c r="D3033" i="51"/>
  <c r="E3033" i="51"/>
  <c r="F3025" i="51"/>
  <c r="C3025" i="51"/>
  <c r="D3025" i="51"/>
  <c r="E3025" i="51"/>
  <c r="F3017" i="51"/>
  <c r="C3017" i="51"/>
  <c r="D3017" i="51"/>
  <c r="E3017" i="51"/>
  <c r="F3009" i="51"/>
  <c r="C3009" i="51"/>
  <c r="D3009" i="51"/>
  <c r="E3009" i="51"/>
  <c r="F3001" i="51"/>
  <c r="C3001" i="51"/>
  <c r="D3001" i="51"/>
  <c r="E3001" i="51"/>
  <c r="F2993" i="51"/>
  <c r="C2993" i="51"/>
  <c r="D2993" i="51"/>
  <c r="E2993" i="51"/>
  <c r="F2985" i="51"/>
  <c r="C2985" i="51"/>
  <c r="D2985" i="51"/>
  <c r="E2985" i="51"/>
  <c r="F2977" i="51"/>
  <c r="C2977" i="51"/>
  <c r="D2977" i="51"/>
  <c r="E2977" i="51"/>
  <c r="F2969" i="51"/>
  <c r="C2969" i="51"/>
  <c r="D2969" i="51"/>
  <c r="E2969" i="51"/>
  <c r="F2961" i="51"/>
  <c r="C2961" i="51"/>
  <c r="D2961" i="51"/>
  <c r="E2961" i="51"/>
  <c r="E2953" i="51"/>
  <c r="C2953" i="51"/>
  <c r="D2953" i="51"/>
  <c r="F2953" i="51"/>
  <c r="E2945" i="51"/>
  <c r="C2945" i="51"/>
  <c r="D2945" i="51"/>
  <c r="F2945" i="51"/>
  <c r="D2937" i="51"/>
  <c r="E2937" i="51"/>
  <c r="F2937" i="51"/>
  <c r="C2937" i="51"/>
  <c r="D2929" i="51"/>
  <c r="E2929" i="51"/>
  <c r="F2929" i="51"/>
  <c r="C2929" i="51"/>
  <c r="D2921" i="51"/>
  <c r="E2921" i="51"/>
  <c r="F2921" i="51"/>
  <c r="C2921" i="51"/>
  <c r="D2913" i="51"/>
  <c r="E2913" i="51"/>
  <c r="F2913" i="51"/>
  <c r="C2913" i="51"/>
  <c r="D2905" i="51"/>
  <c r="E2905" i="51"/>
  <c r="F2905" i="51"/>
  <c r="C2905" i="51"/>
  <c r="D2897" i="51"/>
  <c r="E2897" i="51"/>
  <c r="F2897" i="51"/>
  <c r="C2897" i="51"/>
  <c r="D2889" i="51"/>
  <c r="E2889" i="51"/>
  <c r="F2889" i="51"/>
  <c r="C2889" i="51"/>
  <c r="D2881" i="51"/>
  <c r="E2881" i="51"/>
  <c r="F2881" i="51"/>
  <c r="C2881" i="51"/>
  <c r="D2873" i="51"/>
  <c r="E2873" i="51"/>
  <c r="F2873" i="51"/>
  <c r="C2873" i="51"/>
  <c r="D2865" i="51"/>
  <c r="E2865" i="51"/>
  <c r="F2865" i="51"/>
  <c r="C2865" i="51"/>
  <c r="D2857" i="51"/>
  <c r="E2857" i="51"/>
  <c r="F2857" i="51"/>
  <c r="C2857" i="51"/>
  <c r="D2849" i="51"/>
  <c r="E2849" i="51"/>
  <c r="F2849" i="51"/>
  <c r="C2849" i="51"/>
  <c r="D2841" i="51"/>
  <c r="E2841" i="51"/>
  <c r="F2841" i="51"/>
  <c r="C2841" i="51"/>
  <c r="D2833" i="51"/>
  <c r="E2833" i="51"/>
  <c r="F2833" i="51"/>
  <c r="C2833" i="51"/>
  <c r="D2825" i="51"/>
  <c r="E2825" i="51"/>
  <c r="F2825" i="51"/>
  <c r="C2825" i="51"/>
  <c r="D2817" i="51"/>
  <c r="E2817" i="51"/>
  <c r="F2817" i="51"/>
  <c r="C2817" i="51"/>
  <c r="D2809" i="51"/>
  <c r="E2809" i="51"/>
  <c r="F2809" i="51"/>
  <c r="C2809" i="51"/>
  <c r="D2801" i="51"/>
  <c r="E2801" i="51"/>
  <c r="F2801" i="51"/>
  <c r="C2801" i="51"/>
  <c r="D2793" i="51"/>
  <c r="E2793" i="51"/>
  <c r="F2793" i="51"/>
  <c r="C2793" i="51"/>
  <c r="D2785" i="51"/>
  <c r="E2785" i="51"/>
  <c r="F2785" i="51"/>
  <c r="C2785" i="51"/>
  <c r="D2777" i="51"/>
  <c r="E2777" i="51"/>
  <c r="F2777" i="51"/>
  <c r="C2777" i="51"/>
  <c r="D2769" i="51"/>
  <c r="E2769" i="51"/>
  <c r="F2769" i="51"/>
  <c r="C2769" i="51"/>
  <c r="D2761" i="51"/>
  <c r="E2761" i="51"/>
  <c r="F2761" i="51"/>
  <c r="C2761" i="51"/>
  <c r="D2753" i="51"/>
  <c r="E2753" i="51"/>
  <c r="F2753" i="51"/>
  <c r="C2753" i="51"/>
  <c r="D2745" i="51"/>
  <c r="E2745" i="51"/>
  <c r="F2745" i="51"/>
  <c r="C2745" i="51"/>
  <c r="D2737" i="51"/>
  <c r="E2737" i="51"/>
  <c r="F2737" i="51"/>
  <c r="C2737" i="51"/>
  <c r="D2729" i="51"/>
  <c r="E2729" i="51"/>
  <c r="F2729" i="51"/>
  <c r="C2729" i="51"/>
  <c r="D2721" i="51"/>
  <c r="E2721" i="51"/>
  <c r="F2721" i="51"/>
  <c r="C2721" i="51"/>
  <c r="D2713" i="51"/>
  <c r="E2713" i="51"/>
  <c r="F2713" i="51"/>
  <c r="C2713" i="51"/>
  <c r="D2705" i="51"/>
  <c r="E2705" i="51"/>
  <c r="F2705" i="51"/>
  <c r="C2705" i="51"/>
  <c r="D2697" i="51"/>
  <c r="E2697" i="51"/>
  <c r="F2697" i="51"/>
  <c r="C2697" i="51"/>
  <c r="D2689" i="51"/>
  <c r="E2689" i="51"/>
  <c r="F2689" i="51"/>
  <c r="C2689" i="51"/>
  <c r="D2681" i="51"/>
  <c r="E2681" i="51"/>
  <c r="F2681" i="51"/>
  <c r="C2681" i="51"/>
  <c r="D2673" i="51"/>
  <c r="E2673" i="51"/>
  <c r="F2673" i="51"/>
  <c r="C2673" i="51"/>
  <c r="D2665" i="51"/>
  <c r="E2665" i="51"/>
  <c r="F2665" i="51"/>
  <c r="C2665" i="51"/>
  <c r="D2657" i="51"/>
  <c r="E2657" i="51"/>
  <c r="F2657" i="51"/>
  <c r="C2657" i="51"/>
  <c r="D2649" i="51"/>
  <c r="E2649" i="51"/>
  <c r="F2649" i="51"/>
  <c r="C2649" i="51"/>
  <c r="D2641" i="51"/>
  <c r="E2641" i="51"/>
  <c r="F2641" i="51"/>
  <c r="C2641" i="51"/>
  <c r="D2633" i="51"/>
  <c r="E2633" i="51"/>
  <c r="F2633" i="51"/>
  <c r="C2633" i="51"/>
  <c r="D2625" i="51"/>
  <c r="E2625" i="51"/>
  <c r="F2625" i="51"/>
  <c r="C2625" i="51"/>
  <c r="D2617" i="51"/>
  <c r="E2617" i="51"/>
  <c r="F2617" i="51"/>
  <c r="C2617" i="51"/>
  <c r="D2609" i="51"/>
  <c r="E2609" i="51"/>
  <c r="F2609" i="51"/>
  <c r="C2609" i="51"/>
  <c r="D2601" i="51"/>
  <c r="E2601" i="51"/>
  <c r="F2601" i="51"/>
  <c r="C2601" i="51"/>
  <c r="D2593" i="51"/>
  <c r="E2593" i="51"/>
  <c r="F2593" i="51"/>
  <c r="C2593" i="51"/>
  <c r="D2585" i="51"/>
  <c r="E2585" i="51"/>
  <c r="F2585" i="51"/>
  <c r="C2585" i="51"/>
  <c r="D2577" i="51"/>
  <c r="E2577" i="51"/>
  <c r="F2577" i="51"/>
  <c r="C2577" i="51"/>
  <c r="D2569" i="51"/>
  <c r="E2569" i="51"/>
  <c r="F2569" i="51"/>
  <c r="C2569" i="51"/>
  <c r="D2561" i="51"/>
  <c r="E2561" i="51"/>
  <c r="F2561" i="51"/>
  <c r="C2561" i="51"/>
  <c r="D2553" i="51"/>
  <c r="E2553" i="51"/>
  <c r="F2553" i="51"/>
  <c r="C2553" i="51"/>
  <c r="D2545" i="51"/>
  <c r="E2545" i="51"/>
  <c r="F2545" i="51"/>
  <c r="C2545" i="51"/>
  <c r="D2537" i="51"/>
  <c r="E2537" i="51"/>
  <c r="F2537" i="51"/>
  <c r="C2537" i="51"/>
  <c r="D2529" i="51"/>
  <c r="E2529" i="51"/>
  <c r="F2529" i="51"/>
  <c r="C2529" i="51"/>
  <c r="D2521" i="51"/>
  <c r="E2521" i="51"/>
  <c r="F2521" i="51"/>
  <c r="C2521" i="51"/>
  <c r="D2513" i="51"/>
  <c r="E2513" i="51"/>
  <c r="F2513" i="51"/>
  <c r="C2513" i="51"/>
  <c r="D2505" i="51"/>
  <c r="E2505" i="51"/>
  <c r="F2505" i="51"/>
  <c r="C2505" i="51"/>
  <c r="D2497" i="51"/>
  <c r="E2497" i="51"/>
  <c r="F2497" i="51"/>
  <c r="C2497" i="51"/>
  <c r="D2489" i="51"/>
  <c r="E2489" i="51"/>
  <c r="F2489" i="51"/>
  <c r="C2489" i="51"/>
  <c r="D2481" i="51"/>
  <c r="E2481" i="51"/>
  <c r="F2481" i="51"/>
  <c r="C2481" i="51"/>
  <c r="D2473" i="51"/>
  <c r="E2473" i="51"/>
  <c r="F2473" i="51"/>
  <c r="C2473" i="51"/>
  <c r="D2465" i="51"/>
  <c r="E2465" i="51"/>
  <c r="F2465" i="51"/>
  <c r="C2465" i="51"/>
  <c r="D2457" i="51"/>
  <c r="E2457" i="51"/>
  <c r="F2457" i="51"/>
  <c r="C2457" i="51"/>
  <c r="D2449" i="51"/>
  <c r="E2449" i="51"/>
  <c r="F2449" i="51"/>
  <c r="C2449" i="51"/>
  <c r="D2441" i="51"/>
  <c r="E2441" i="51"/>
  <c r="F2441" i="51"/>
  <c r="C2441" i="51"/>
  <c r="D2433" i="51"/>
  <c r="E2433" i="51"/>
  <c r="F2433" i="51"/>
  <c r="C2433" i="51"/>
  <c r="D2425" i="51"/>
  <c r="E2425" i="51"/>
  <c r="F2425" i="51"/>
  <c r="C2425" i="51"/>
  <c r="F3442" i="51"/>
  <c r="C3442" i="51"/>
  <c r="D3442" i="51"/>
  <c r="E3442" i="51"/>
  <c r="F3434" i="51"/>
  <c r="C3434" i="51"/>
  <c r="D3434" i="51"/>
  <c r="E3434" i="51"/>
  <c r="F3426" i="51"/>
  <c r="C3426" i="51"/>
  <c r="D3426" i="51"/>
  <c r="E3426" i="51"/>
  <c r="F3418" i="51"/>
  <c r="C3418" i="51"/>
  <c r="D3418" i="51"/>
  <c r="E3418" i="51"/>
  <c r="F3410" i="51"/>
  <c r="C3410" i="51"/>
  <c r="D3410" i="51"/>
  <c r="E3410" i="51"/>
  <c r="F3402" i="51"/>
  <c r="C3402" i="51"/>
  <c r="D3402" i="51"/>
  <c r="E3402" i="51"/>
  <c r="F3394" i="51"/>
  <c r="C3394" i="51"/>
  <c r="D3394" i="51"/>
  <c r="E3394" i="51"/>
  <c r="F3386" i="51"/>
  <c r="C3386" i="51"/>
  <c r="D3386" i="51"/>
  <c r="E3386" i="51"/>
  <c r="F3378" i="51"/>
  <c r="C3378" i="51"/>
  <c r="D3378" i="51"/>
  <c r="E3378" i="51"/>
  <c r="F3370" i="51"/>
  <c r="C3370" i="51"/>
  <c r="D3370" i="51"/>
  <c r="E3370" i="51"/>
  <c r="F3362" i="51"/>
  <c r="C3362" i="51"/>
  <c r="D3362" i="51"/>
  <c r="E3362" i="51"/>
  <c r="F3354" i="51"/>
  <c r="C3354" i="51"/>
  <c r="D3354" i="51"/>
  <c r="E3354" i="51"/>
  <c r="F3346" i="51"/>
  <c r="C3346" i="51"/>
  <c r="D3346" i="51"/>
  <c r="E3346" i="51"/>
  <c r="F3338" i="51"/>
  <c r="C3338" i="51"/>
  <c r="D3338" i="51"/>
  <c r="E3338" i="51"/>
  <c r="F3330" i="51"/>
  <c r="C3330" i="51"/>
  <c r="D3330" i="51"/>
  <c r="E3330" i="51"/>
  <c r="F3322" i="51"/>
  <c r="C3322" i="51"/>
  <c r="D3322" i="51"/>
  <c r="E3322" i="51"/>
  <c r="F3314" i="51"/>
  <c r="C3314" i="51"/>
  <c r="D3314" i="51"/>
  <c r="E3314" i="51"/>
  <c r="F3306" i="51"/>
  <c r="C3306" i="51"/>
  <c r="D3306" i="51"/>
  <c r="E3306" i="51"/>
  <c r="F3298" i="51"/>
  <c r="C3298" i="51"/>
  <c r="D3298" i="51"/>
  <c r="E3298" i="51"/>
  <c r="F3290" i="51"/>
  <c r="C3290" i="51"/>
  <c r="D3290" i="51"/>
  <c r="E3290" i="51"/>
  <c r="F3282" i="51"/>
  <c r="C3282" i="51"/>
  <c r="D3282" i="51"/>
  <c r="E3282" i="51"/>
  <c r="F3274" i="51"/>
  <c r="C3274" i="51"/>
  <c r="D3274" i="51"/>
  <c r="E3274" i="51"/>
  <c r="F3266" i="51"/>
  <c r="C3266" i="51"/>
  <c r="D3266" i="51"/>
  <c r="E3266" i="51"/>
  <c r="F3258" i="51"/>
  <c r="C3258" i="51"/>
  <c r="D3258" i="51"/>
  <c r="E3258" i="51"/>
  <c r="F3250" i="51"/>
  <c r="C3250" i="51"/>
  <c r="D3250" i="51"/>
  <c r="E3250" i="51"/>
  <c r="F3242" i="51"/>
  <c r="C3242" i="51"/>
  <c r="D3242" i="51"/>
  <c r="E3242" i="51"/>
  <c r="F3234" i="51"/>
  <c r="C3234" i="51"/>
  <c r="D3234" i="51"/>
  <c r="E3234" i="51"/>
  <c r="F3226" i="51"/>
  <c r="C3226" i="51"/>
  <c r="D3226" i="51"/>
  <c r="E3226" i="51"/>
  <c r="F3218" i="51"/>
  <c r="C3218" i="51"/>
  <c r="D3218" i="51"/>
  <c r="E3218" i="51"/>
  <c r="F3210" i="51"/>
  <c r="C3210" i="51"/>
  <c r="D3210" i="51"/>
  <c r="E3210" i="51"/>
  <c r="F3202" i="51"/>
  <c r="C3202" i="51"/>
  <c r="D3202" i="51"/>
  <c r="E3202" i="51"/>
  <c r="F3194" i="51"/>
  <c r="C3194" i="51"/>
  <c r="D3194" i="51"/>
  <c r="E3194" i="51"/>
  <c r="F3186" i="51"/>
  <c r="C3186" i="51"/>
  <c r="D3186" i="51"/>
  <c r="E3186" i="51"/>
  <c r="F3178" i="51"/>
  <c r="C3178" i="51"/>
  <c r="D3178" i="51"/>
  <c r="E3178" i="51"/>
  <c r="F3170" i="51"/>
  <c r="C3170" i="51"/>
  <c r="D3170" i="51"/>
  <c r="E3170" i="51"/>
  <c r="F3162" i="51"/>
  <c r="C3162" i="51"/>
  <c r="D3162" i="51"/>
  <c r="E3162" i="51"/>
  <c r="F3154" i="51"/>
  <c r="C3154" i="51"/>
  <c r="D3154" i="51"/>
  <c r="E3154" i="51"/>
  <c r="F3146" i="51"/>
  <c r="C3146" i="51"/>
  <c r="D3146" i="51"/>
  <c r="E3146" i="51"/>
  <c r="F3138" i="51"/>
  <c r="C3138" i="51"/>
  <c r="D3138" i="51"/>
  <c r="E3138" i="51"/>
  <c r="F3130" i="51"/>
  <c r="C3130" i="51"/>
  <c r="D3130" i="51"/>
  <c r="E3130" i="51"/>
  <c r="F3122" i="51"/>
  <c r="C3122" i="51"/>
  <c r="D3122" i="51"/>
  <c r="E3122" i="51"/>
  <c r="F3114" i="51"/>
  <c r="C3114" i="51"/>
  <c r="D3114" i="51"/>
  <c r="E3114" i="51"/>
  <c r="F3106" i="51"/>
  <c r="C3106" i="51"/>
  <c r="D3106" i="51"/>
  <c r="E3106" i="51"/>
  <c r="F3098" i="51"/>
  <c r="C3098" i="51"/>
  <c r="D3098" i="51"/>
  <c r="E3098" i="51"/>
  <c r="F3090" i="51"/>
  <c r="C3090" i="51"/>
  <c r="D3090" i="51"/>
  <c r="E3090" i="51"/>
  <c r="F3082" i="51"/>
  <c r="C3082" i="51"/>
  <c r="D3082" i="51"/>
  <c r="E3082" i="51"/>
  <c r="F3074" i="51"/>
  <c r="C3074" i="51"/>
  <c r="D3074" i="51"/>
  <c r="E3074" i="51"/>
  <c r="F3066" i="51"/>
  <c r="C3066" i="51"/>
  <c r="D3066" i="51"/>
  <c r="E3066" i="51"/>
  <c r="F3058" i="51"/>
  <c r="C3058" i="51"/>
  <c r="D3058" i="51"/>
  <c r="E3058" i="51"/>
  <c r="F3050" i="51"/>
  <c r="C3050" i="51"/>
  <c r="D3050" i="51"/>
  <c r="E3050" i="51"/>
  <c r="F3042" i="51"/>
  <c r="C3042" i="51"/>
  <c r="D3042" i="51"/>
  <c r="E3042" i="51"/>
  <c r="F3034" i="51"/>
  <c r="C3034" i="51"/>
  <c r="D3034" i="51"/>
  <c r="E3034" i="51"/>
  <c r="F3026" i="51"/>
  <c r="C3026" i="51"/>
  <c r="D3026" i="51"/>
  <c r="E3026" i="51"/>
  <c r="F3018" i="51"/>
  <c r="C3018" i="51"/>
  <c r="D3018" i="51"/>
  <c r="E3018" i="51"/>
  <c r="F3010" i="51"/>
  <c r="C3010" i="51"/>
  <c r="D3010" i="51"/>
  <c r="E3010" i="51"/>
  <c r="F3002" i="51"/>
  <c r="C3002" i="51"/>
  <c r="D3002" i="51"/>
  <c r="E3002" i="51"/>
  <c r="F2994" i="51"/>
  <c r="C2994" i="51"/>
  <c r="D2994" i="51"/>
  <c r="E2994" i="51"/>
  <c r="F2986" i="51"/>
  <c r="C2986" i="51"/>
  <c r="D2986" i="51"/>
  <c r="E2986" i="51"/>
  <c r="F2978" i="51"/>
  <c r="C2978" i="51"/>
  <c r="D2978" i="51"/>
  <c r="E2978" i="51"/>
  <c r="F2970" i="51"/>
  <c r="C2970" i="51"/>
  <c r="D2970" i="51"/>
  <c r="E2970" i="51"/>
  <c r="F2962" i="51"/>
  <c r="C2962" i="51"/>
  <c r="D2962" i="51"/>
  <c r="E2962" i="51"/>
  <c r="E2954" i="51"/>
  <c r="C2954" i="51"/>
  <c r="D2954" i="51"/>
  <c r="F2954" i="51"/>
  <c r="E2946" i="51"/>
  <c r="C2946" i="51"/>
  <c r="D2946" i="51"/>
  <c r="F2946" i="51"/>
  <c r="D2938" i="51"/>
  <c r="E2938" i="51"/>
  <c r="F2938" i="51"/>
  <c r="C2938" i="51"/>
  <c r="D2930" i="51"/>
  <c r="E2930" i="51"/>
  <c r="F2930" i="51"/>
  <c r="C2930" i="51"/>
  <c r="D2922" i="51"/>
  <c r="E2922" i="51"/>
  <c r="F2922" i="51"/>
  <c r="C2922" i="51"/>
  <c r="D2914" i="51"/>
  <c r="E2914" i="51"/>
  <c r="F2914" i="51"/>
  <c r="C2914" i="51"/>
  <c r="D2898" i="51"/>
  <c r="E2898" i="51"/>
  <c r="F2898" i="51"/>
  <c r="C2898" i="51"/>
  <c r="D2890" i="51"/>
  <c r="E2890" i="51"/>
  <c r="F2890" i="51"/>
  <c r="C2890" i="51"/>
  <c r="D2882" i="51"/>
  <c r="E2882" i="51"/>
  <c r="F2882" i="51"/>
  <c r="C2882" i="51"/>
  <c r="D2874" i="51"/>
  <c r="E2874" i="51"/>
  <c r="F2874" i="51"/>
  <c r="C2874" i="51"/>
  <c r="D2866" i="51"/>
  <c r="E2866" i="51"/>
  <c r="F2866" i="51"/>
  <c r="C2866" i="51"/>
  <c r="D2858" i="51"/>
  <c r="E2858" i="51"/>
  <c r="F2858" i="51"/>
  <c r="C2858" i="51"/>
  <c r="D2850" i="51"/>
  <c r="E2850" i="51"/>
  <c r="F2850" i="51"/>
  <c r="C2850" i="51"/>
  <c r="D2842" i="51"/>
  <c r="E2842" i="51"/>
  <c r="F2842" i="51"/>
  <c r="C2842" i="51"/>
  <c r="D2834" i="51"/>
  <c r="E2834" i="51"/>
  <c r="F2834" i="51"/>
  <c r="C2834" i="51"/>
  <c r="D2826" i="51"/>
  <c r="E2826" i="51"/>
  <c r="F2826" i="51"/>
  <c r="C2826" i="51"/>
  <c r="D2818" i="51"/>
  <c r="E2818" i="51"/>
  <c r="F2818" i="51"/>
  <c r="C2818" i="51"/>
  <c r="D2810" i="51"/>
  <c r="E2810" i="51"/>
  <c r="F2810" i="51"/>
  <c r="C2810" i="51"/>
  <c r="D2802" i="51"/>
  <c r="E2802" i="51"/>
  <c r="F2802" i="51"/>
  <c r="C2802" i="51"/>
  <c r="D2794" i="51"/>
  <c r="E2794" i="51"/>
  <c r="F2794" i="51"/>
  <c r="C2794" i="51"/>
  <c r="D2786" i="51"/>
  <c r="E2786" i="51"/>
  <c r="F2786" i="51"/>
  <c r="C2786" i="51"/>
  <c r="D2778" i="51"/>
  <c r="E2778" i="51"/>
  <c r="F2778" i="51"/>
  <c r="C2778" i="51"/>
  <c r="D2770" i="51"/>
  <c r="E2770" i="51"/>
  <c r="F2770" i="51"/>
  <c r="C2770" i="51"/>
  <c r="D2762" i="51"/>
  <c r="E2762" i="51"/>
  <c r="F2762" i="51"/>
  <c r="C2762" i="51"/>
  <c r="D2754" i="51"/>
  <c r="E2754" i="51"/>
  <c r="F2754" i="51"/>
  <c r="C2754" i="51"/>
  <c r="D2746" i="51"/>
  <c r="E2746" i="51"/>
  <c r="F2746" i="51"/>
  <c r="C2746" i="51"/>
  <c r="D2738" i="51"/>
  <c r="E2738" i="51"/>
  <c r="F2738" i="51"/>
  <c r="C2738" i="51"/>
  <c r="D2730" i="51"/>
  <c r="E2730" i="51"/>
  <c r="F2730" i="51"/>
  <c r="C2730" i="51"/>
  <c r="D2722" i="51"/>
  <c r="E2722" i="51"/>
  <c r="F2722" i="51"/>
  <c r="C2722" i="51"/>
  <c r="D2714" i="51"/>
  <c r="E2714" i="51"/>
  <c r="F2714" i="51"/>
  <c r="C2714" i="51"/>
  <c r="D2706" i="51"/>
  <c r="E2706" i="51"/>
  <c r="F2706" i="51"/>
  <c r="C2706" i="51"/>
  <c r="D2698" i="51"/>
  <c r="E2698" i="51"/>
  <c r="F2698" i="51"/>
  <c r="C2698" i="51"/>
  <c r="D2690" i="51"/>
  <c r="E2690" i="51"/>
  <c r="F2690" i="51"/>
  <c r="C2690" i="51"/>
  <c r="D2682" i="51"/>
  <c r="E2682" i="51"/>
  <c r="F2682" i="51"/>
  <c r="C2682" i="51"/>
  <c r="D2674" i="51"/>
  <c r="E2674" i="51"/>
  <c r="F2674" i="51"/>
  <c r="C2674" i="51"/>
  <c r="D2666" i="51"/>
  <c r="E2666" i="51"/>
  <c r="F2666" i="51"/>
  <c r="C2666" i="51"/>
  <c r="D2658" i="51"/>
  <c r="E2658" i="51"/>
  <c r="F2658" i="51"/>
  <c r="C2658" i="51"/>
  <c r="D2650" i="51"/>
  <c r="E2650" i="51"/>
  <c r="F2650" i="51"/>
  <c r="C2650" i="51"/>
  <c r="D2642" i="51"/>
  <c r="E2642" i="51"/>
  <c r="F2642" i="51"/>
  <c r="C2642" i="51"/>
  <c r="D2634" i="51"/>
  <c r="E2634" i="51"/>
  <c r="F2634" i="51"/>
  <c r="C2634" i="51"/>
  <c r="D2626" i="51"/>
  <c r="E2626" i="51"/>
  <c r="F2626" i="51"/>
  <c r="C2626" i="51"/>
  <c r="D2618" i="51"/>
  <c r="E2618" i="51"/>
  <c r="F2618" i="51"/>
  <c r="C2618" i="51"/>
  <c r="D2610" i="51"/>
  <c r="E2610" i="51"/>
  <c r="F2610" i="51"/>
  <c r="C2610" i="51"/>
  <c r="D2602" i="51"/>
  <c r="E2602" i="51"/>
  <c r="F2602" i="51"/>
  <c r="C2602" i="51"/>
  <c r="D2594" i="51"/>
  <c r="E2594" i="51"/>
  <c r="F2594" i="51"/>
  <c r="C2594" i="51"/>
  <c r="D2586" i="51"/>
  <c r="E2586" i="51"/>
  <c r="F2586" i="51"/>
  <c r="C2586" i="51"/>
  <c r="D2578" i="51"/>
  <c r="E2578" i="51"/>
  <c r="F2578" i="51"/>
  <c r="C2578" i="51"/>
  <c r="D2570" i="51"/>
  <c r="E2570" i="51"/>
  <c r="F2570" i="51"/>
  <c r="C2570" i="51"/>
  <c r="D2562" i="51"/>
  <c r="E2562" i="51"/>
  <c r="F2562" i="51"/>
  <c r="C2562" i="51"/>
  <c r="D2554" i="51"/>
  <c r="E2554" i="51"/>
  <c r="F2554" i="51"/>
  <c r="C2554" i="51"/>
  <c r="D2546" i="51"/>
  <c r="E2546" i="51"/>
  <c r="F2546" i="51"/>
  <c r="C2546" i="51"/>
  <c r="D2538" i="51"/>
  <c r="E2538" i="51"/>
  <c r="F2538" i="51"/>
  <c r="C2538" i="51"/>
  <c r="D2530" i="51"/>
  <c r="E2530" i="51"/>
  <c r="F2530" i="51"/>
  <c r="C2530" i="51"/>
  <c r="D2522" i="51"/>
  <c r="E2522" i="51"/>
  <c r="F2522" i="51"/>
  <c r="C2522" i="51"/>
  <c r="D2514" i="51"/>
  <c r="E2514" i="51"/>
  <c r="F2514" i="51"/>
  <c r="C2514" i="51"/>
  <c r="D2506" i="51"/>
  <c r="E2506" i="51"/>
  <c r="F2506" i="51"/>
  <c r="C2506" i="51"/>
  <c r="D2498" i="51"/>
  <c r="E2498" i="51"/>
  <c r="F2498" i="51"/>
  <c r="C2498" i="51"/>
  <c r="D2490" i="51"/>
  <c r="E2490" i="51"/>
  <c r="F2490" i="51"/>
  <c r="C2490" i="51"/>
  <c r="D2482" i="51"/>
  <c r="E2482" i="51"/>
  <c r="F2482" i="51"/>
  <c r="C2482" i="51"/>
  <c r="D2474" i="51"/>
  <c r="E2474" i="51"/>
  <c r="F2474" i="51"/>
  <c r="C2474" i="51"/>
  <c r="D2466" i="51"/>
  <c r="E2466" i="51"/>
  <c r="F2466" i="51"/>
  <c r="C2466" i="51"/>
  <c r="D2458" i="51"/>
  <c r="E2458" i="51"/>
  <c r="F2458" i="51"/>
  <c r="C2458" i="51"/>
  <c r="D2450" i="51"/>
  <c r="E2450" i="51"/>
  <c r="F2450" i="51"/>
  <c r="C2450" i="51"/>
  <c r="D2442" i="51"/>
  <c r="E2442" i="51"/>
  <c r="F2442" i="51"/>
  <c r="C2442" i="51"/>
  <c r="D2434" i="51"/>
  <c r="E2434" i="51"/>
  <c r="F2434" i="51"/>
  <c r="C2434" i="51"/>
  <c r="D2426" i="51"/>
  <c r="E2426" i="51"/>
  <c r="F2426" i="51"/>
  <c r="C2426" i="51"/>
  <c r="D651" i="51"/>
  <c r="E651" i="51"/>
  <c r="F651" i="51"/>
  <c r="C651" i="51"/>
  <c r="D2414" i="51"/>
  <c r="E2414" i="51"/>
  <c r="F2414" i="51"/>
  <c r="C2414" i="51"/>
  <c r="D2406" i="51"/>
  <c r="E2406" i="51"/>
  <c r="F2406" i="51"/>
  <c r="C2406" i="51"/>
  <c r="D2398" i="51"/>
  <c r="E2398" i="51"/>
  <c r="F2398" i="51"/>
  <c r="C2398" i="51"/>
  <c r="D2390" i="51"/>
  <c r="E2390" i="51"/>
  <c r="F2390" i="51"/>
  <c r="C2390" i="51"/>
  <c r="D2382" i="51"/>
  <c r="E2382" i="51"/>
  <c r="F2382" i="51"/>
  <c r="C2382" i="51"/>
  <c r="D2374" i="51"/>
  <c r="E2374" i="51"/>
  <c r="F2374" i="51"/>
  <c r="C2374" i="51"/>
  <c r="D2366" i="51"/>
  <c r="E2366" i="51"/>
  <c r="F2366" i="51"/>
  <c r="C2366" i="51"/>
  <c r="D2358" i="51"/>
  <c r="E2358" i="51"/>
  <c r="F2358" i="51"/>
  <c r="C2358" i="51"/>
  <c r="D2350" i="51"/>
  <c r="E2350" i="51"/>
  <c r="F2350" i="51"/>
  <c r="C2350" i="51"/>
  <c r="D2342" i="51"/>
  <c r="E2342" i="51"/>
  <c r="F2342" i="51"/>
  <c r="C2342" i="51"/>
  <c r="D2334" i="51"/>
  <c r="E2334" i="51"/>
  <c r="F2334" i="51"/>
  <c r="C2334" i="51"/>
  <c r="D2326" i="51"/>
  <c r="E2326" i="51"/>
  <c r="F2326" i="51"/>
  <c r="C2326" i="51"/>
  <c r="D2318" i="51"/>
  <c r="E2318" i="51"/>
  <c r="F2318" i="51"/>
  <c r="C2318" i="51"/>
  <c r="D2310" i="51"/>
  <c r="E2310" i="51"/>
  <c r="F2310" i="51"/>
  <c r="C2310" i="51"/>
  <c r="D2302" i="51"/>
  <c r="E2302" i="51"/>
  <c r="F2302" i="51"/>
  <c r="C2302" i="51"/>
  <c r="F2294" i="51"/>
  <c r="C2294" i="51"/>
  <c r="D2294" i="51"/>
  <c r="E2294" i="51"/>
  <c r="F2286" i="51"/>
  <c r="D2286" i="51"/>
  <c r="C2286" i="51"/>
  <c r="E2286" i="51"/>
  <c r="F2278" i="51"/>
  <c r="D2278" i="51"/>
  <c r="C2278" i="51"/>
  <c r="E2278" i="51"/>
  <c r="F2270" i="51"/>
  <c r="D2270" i="51"/>
  <c r="C2270" i="51"/>
  <c r="E2270" i="51"/>
  <c r="F2262" i="51"/>
  <c r="D2262" i="51"/>
  <c r="C2262" i="51"/>
  <c r="E2262" i="51"/>
  <c r="E2254" i="51"/>
  <c r="F2254" i="51"/>
  <c r="C2254" i="51"/>
  <c r="D2254" i="51"/>
  <c r="E2246" i="51"/>
  <c r="F2246" i="51"/>
  <c r="C2246" i="51"/>
  <c r="D2246" i="51"/>
  <c r="E2238" i="51"/>
  <c r="F2238" i="51"/>
  <c r="C2238" i="51"/>
  <c r="D2238" i="51"/>
  <c r="E2230" i="51"/>
  <c r="F2230" i="51"/>
  <c r="C2230" i="51"/>
  <c r="D2230" i="51"/>
  <c r="E2222" i="51"/>
  <c r="F2222" i="51"/>
  <c r="C2222" i="51"/>
  <c r="D2222" i="51"/>
  <c r="E2214" i="51"/>
  <c r="F2214" i="51"/>
  <c r="C2214" i="51"/>
  <c r="D2214" i="51"/>
  <c r="E2206" i="51"/>
  <c r="F2206" i="51"/>
  <c r="C2206" i="51"/>
  <c r="D2206" i="51"/>
  <c r="E2198" i="51"/>
  <c r="F2198" i="51"/>
  <c r="C2198" i="51"/>
  <c r="D2198" i="51"/>
  <c r="E2190" i="51"/>
  <c r="F2190" i="51"/>
  <c r="C2190" i="51"/>
  <c r="D2190" i="51"/>
  <c r="E2182" i="51"/>
  <c r="F2182" i="51"/>
  <c r="C2182" i="51"/>
  <c r="D2182" i="51"/>
  <c r="E2174" i="51"/>
  <c r="F2174" i="51"/>
  <c r="C2174" i="51"/>
  <c r="D2174" i="51"/>
  <c r="E2166" i="51"/>
  <c r="F2166" i="51"/>
  <c r="C2166" i="51"/>
  <c r="D2166" i="51"/>
  <c r="E2158" i="51"/>
  <c r="F2158" i="51"/>
  <c r="C2158" i="51"/>
  <c r="D2158" i="51"/>
  <c r="E2150" i="51"/>
  <c r="F2150" i="51"/>
  <c r="C2150" i="51"/>
  <c r="D2150" i="51"/>
  <c r="E2142" i="51"/>
  <c r="F2142" i="51"/>
  <c r="C2142" i="51"/>
  <c r="D2142" i="51"/>
  <c r="E2134" i="51"/>
  <c r="F2134" i="51"/>
  <c r="C2134" i="51"/>
  <c r="D2134" i="51"/>
  <c r="E2126" i="51"/>
  <c r="F2126" i="51"/>
  <c r="C2126" i="51"/>
  <c r="D2126" i="51"/>
  <c r="E2118" i="51"/>
  <c r="F2118" i="51"/>
  <c r="C2118" i="51"/>
  <c r="D2118" i="51"/>
  <c r="E2110" i="51"/>
  <c r="F2110" i="51"/>
  <c r="C2110" i="51"/>
  <c r="D2110" i="51"/>
  <c r="E2102" i="51"/>
  <c r="F2102" i="51"/>
  <c r="C2102" i="51"/>
  <c r="D2102" i="51"/>
  <c r="E2094" i="51"/>
  <c r="F2094" i="51"/>
  <c r="C2094" i="51"/>
  <c r="D2094" i="51"/>
  <c r="E2086" i="51"/>
  <c r="F2086" i="51"/>
  <c r="C2086" i="51"/>
  <c r="D2086" i="51"/>
  <c r="F1099" i="51"/>
  <c r="C1099" i="51"/>
  <c r="D1099" i="51"/>
  <c r="E1099" i="51"/>
  <c r="C510" i="51"/>
  <c r="E510" i="51"/>
  <c r="D510" i="51"/>
  <c r="F510" i="51"/>
  <c r="F1127" i="51"/>
  <c r="C1127" i="51"/>
  <c r="D1127" i="51"/>
  <c r="E1127" i="51"/>
  <c r="E2080" i="51"/>
  <c r="F2080" i="51"/>
  <c r="C2080" i="51"/>
  <c r="D2080" i="51"/>
  <c r="F945" i="51"/>
  <c r="D945" i="51"/>
  <c r="C945" i="51"/>
  <c r="E945" i="51"/>
  <c r="C239" i="51"/>
  <c r="D239" i="51"/>
  <c r="E239" i="51"/>
  <c r="F239" i="51"/>
  <c r="E2075" i="51"/>
  <c r="F2075" i="51"/>
  <c r="C2075" i="51"/>
  <c r="D2075" i="51"/>
  <c r="E2071" i="51"/>
  <c r="F2071" i="51"/>
  <c r="C2071" i="51"/>
  <c r="D2071" i="51"/>
  <c r="E2067" i="51"/>
  <c r="F2067" i="51"/>
  <c r="C2067" i="51"/>
  <c r="D2067" i="51"/>
  <c r="E2063" i="51"/>
  <c r="F2063" i="51"/>
  <c r="C2063" i="51"/>
  <c r="D2063" i="51"/>
  <c r="E2059" i="51"/>
  <c r="F2059" i="51"/>
  <c r="C2059" i="51"/>
  <c r="D2059" i="51"/>
  <c r="E2055" i="51"/>
  <c r="F2055" i="51"/>
  <c r="C2055" i="51"/>
  <c r="D2055" i="51"/>
  <c r="E2051" i="51"/>
  <c r="F2051" i="51"/>
  <c r="C2051" i="51"/>
  <c r="D2051" i="51"/>
  <c r="E2047" i="51"/>
  <c r="F2047" i="51"/>
  <c r="C2047" i="51"/>
  <c r="D2047" i="51"/>
  <c r="E2043" i="51"/>
  <c r="F2043" i="51"/>
  <c r="C2043" i="51"/>
  <c r="D2043" i="51"/>
  <c r="E2039" i="51"/>
  <c r="F2039" i="51"/>
  <c r="C2039" i="51"/>
  <c r="D2039" i="51"/>
  <c r="E2035" i="51"/>
  <c r="F2035" i="51"/>
  <c r="C2035" i="51"/>
  <c r="D2035" i="51"/>
  <c r="E2031" i="51"/>
  <c r="F2031" i="51"/>
  <c r="C2031" i="51"/>
  <c r="D2031" i="51"/>
  <c r="E2027" i="51"/>
  <c r="F2027" i="51"/>
  <c r="C2027" i="51"/>
  <c r="D2027" i="51"/>
  <c r="E2023" i="51"/>
  <c r="F2023" i="51"/>
  <c r="C2023" i="51"/>
  <c r="D2023" i="51"/>
  <c r="E2019" i="51"/>
  <c r="F2019" i="51"/>
  <c r="C2019" i="51"/>
  <c r="D2019" i="51"/>
  <c r="E2015" i="51"/>
  <c r="F2015" i="51"/>
  <c r="C2015" i="51"/>
  <c r="D2015" i="51"/>
  <c r="E2011" i="51"/>
  <c r="F2011" i="51"/>
  <c r="C2011" i="51"/>
  <c r="D2011" i="51"/>
  <c r="E2007" i="51"/>
  <c r="F2007" i="51"/>
  <c r="C2007" i="51"/>
  <c r="D2007" i="51"/>
  <c r="E2003" i="51"/>
  <c r="F2003" i="51"/>
  <c r="C2003" i="51"/>
  <c r="D2003" i="51"/>
  <c r="E1999" i="51"/>
  <c r="F1999" i="51"/>
  <c r="C1999" i="51"/>
  <c r="D1999" i="51"/>
  <c r="E1995" i="51"/>
  <c r="F1995" i="51"/>
  <c r="C1995" i="51"/>
  <c r="D1995" i="51"/>
  <c r="E1991" i="51"/>
  <c r="F1991" i="51"/>
  <c r="C1991" i="51"/>
  <c r="D1991" i="51"/>
  <c r="E1987" i="51"/>
  <c r="F1987" i="51"/>
  <c r="C1987" i="51"/>
  <c r="D1987" i="51"/>
  <c r="E1983" i="51"/>
  <c r="F1983" i="51"/>
  <c r="C1983" i="51"/>
  <c r="D1983" i="51"/>
  <c r="E1979" i="51"/>
  <c r="F1979" i="51"/>
  <c r="C1979" i="51"/>
  <c r="D1979" i="51"/>
  <c r="E1975" i="51"/>
  <c r="F1975" i="51"/>
  <c r="C1975" i="51"/>
  <c r="D1975" i="51"/>
  <c r="E1971" i="51"/>
  <c r="F1971" i="51"/>
  <c r="C1971" i="51"/>
  <c r="D1971" i="51"/>
  <c r="E1967" i="51"/>
  <c r="F1967" i="51"/>
  <c r="C1967" i="51"/>
  <c r="D1967" i="51"/>
  <c r="E1963" i="51"/>
  <c r="F1963" i="51"/>
  <c r="C1963" i="51"/>
  <c r="D1963" i="51"/>
  <c r="E1959" i="51"/>
  <c r="F1959" i="51"/>
  <c r="C1959" i="51"/>
  <c r="D1959" i="51"/>
  <c r="E1955" i="51"/>
  <c r="F1955" i="51"/>
  <c r="C1955" i="51"/>
  <c r="D1955" i="51"/>
  <c r="C1951" i="51"/>
  <c r="D1951" i="51"/>
  <c r="E1951" i="51"/>
  <c r="F1951" i="51"/>
  <c r="C1947" i="51"/>
  <c r="D1947" i="51"/>
  <c r="E1947" i="51"/>
  <c r="F1947" i="51"/>
  <c r="C1943" i="51"/>
  <c r="D1943" i="51"/>
  <c r="E1943" i="51"/>
  <c r="F1943" i="51"/>
  <c r="C1939" i="51"/>
  <c r="D1939" i="51"/>
  <c r="E1939" i="51"/>
  <c r="F1939" i="51"/>
  <c r="C1935" i="51"/>
  <c r="D1935" i="51"/>
  <c r="E1935" i="51"/>
  <c r="F1935" i="51"/>
  <c r="C1931" i="51"/>
  <c r="D1931" i="51"/>
  <c r="E1931" i="51"/>
  <c r="F1931" i="51"/>
  <c r="C1927" i="51"/>
  <c r="D1927" i="51"/>
  <c r="E1927" i="51"/>
  <c r="F1927" i="51"/>
  <c r="C1923" i="51"/>
  <c r="D1923" i="51"/>
  <c r="E1923" i="51"/>
  <c r="F1923" i="51"/>
  <c r="C1919" i="51"/>
  <c r="D1919" i="51"/>
  <c r="E1919" i="51"/>
  <c r="F1919" i="51"/>
  <c r="C1915" i="51"/>
  <c r="D1915" i="51"/>
  <c r="E1915" i="51"/>
  <c r="F1915" i="51"/>
  <c r="C1911" i="51"/>
  <c r="D1911" i="51"/>
  <c r="E1911" i="51"/>
  <c r="F1911" i="51"/>
  <c r="C1907" i="51"/>
  <c r="D1907" i="51"/>
  <c r="E1907" i="51"/>
  <c r="F1907" i="51"/>
  <c r="C1903" i="51"/>
  <c r="D1903" i="51"/>
  <c r="E1903" i="51"/>
  <c r="F1903" i="51"/>
  <c r="C1899" i="51"/>
  <c r="D1899" i="51"/>
  <c r="E1899" i="51"/>
  <c r="F1899" i="51"/>
  <c r="C1895" i="51"/>
  <c r="D1895" i="51"/>
  <c r="E1895" i="51"/>
  <c r="F1895" i="51"/>
  <c r="C1891" i="51"/>
  <c r="D1891" i="51"/>
  <c r="E1891" i="51"/>
  <c r="F1891" i="51"/>
  <c r="C1887" i="51"/>
  <c r="D1887" i="51"/>
  <c r="E1887" i="51"/>
  <c r="F1887" i="51"/>
  <c r="C1883" i="51"/>
  <c r="D1883" i="51"/>
  <c r="E1883" i="51"/>
  <c r="F1883" i="51"/>
  <c r="C1879" i="51"/>
  <c r="D1879" i="51"/>
  <c r="E1879" i="51"/>
  <c r="F1879" i="51"/>
  <c r="C1875" i="51"/>
  <c r="D1875" i="51"/>
  <c r="E1875" i="51"/>
  <c r="F1875" i="51"/>
  <c r="C1871" i="51"/>
  <c r="D1871" i="51"/>
  <c r="E1871" i="51"/>
  <c r="F1871" i="51"/>
  <c r="C1867" i="51"/>
  <c r="D1867" i="51"/>
  <c r="E1867" i="51"/>
  <c r="F1867" i="51"/>
  <c r="C1863" i="51"/>
  <c r="D1863" i="51"/>
  <c r="E1863" i="51"/>
  <c r="F1863" i="51"/>
  <c r="C1859" i="51"/>
  <c r="D1859" i="51"/>
  <c r="E1859" i="51"/>
  <c r="F1859" i="51"/>
  <c r="C1855" i="51"/>
  <c r="D1855" i="51"/>
  <c r="E1855" i="51"/>
  <c r="F1855" i="51"/>
  <c r="C1851" i="51"/>
  <c r="D1851" i="51"/>
  <c r="E1851" i="51"/>
  <c r="F1851" i="51"/>
  <c r="C1847" i="51"/>
  <c r="D1847" i="51"/>
  <c r="E1847" i="51"/>
  <c r="F1847" i="51"/>
  <c r="C1843" i="51"/>
  <c r="D1843" i="51"/>
  <c r="E1843" i="51"/>
  <c r="F1843" i="51"/>
  <c r="C1839" i="51"/>
  <c r="D1839" i="51"/>
  <c r="E1839" i="51"/>
  <c r="F1839" i="51"/>
  <c r="C1835" i="51"/>
  <c r="D1835" i="51"/>
  <c r="E1835" i="51"/>
  <c r="F1835" i="51"/>
  <c r="C1831" i="51"/>
  <c r="D1831" i="51"/>
  <c r="E1831" i="51"/>
  <c r="F1831" i="51"/>
  <c r="C1827" i="51"/>
  <c r="D1827" i="51"/>
  <c r="E1827" i="51"/>
  <c r="F1827" i="51"/>
  <c r="C1823" i="51"/>
  <c r="D1823" i="51"/>
  <c r="E1823" i="51"/>
  <c r="F1823" i="51"/>
  <c r="C1819" i="51"/>
  <c r="D1819" i="51"/>
  <c r="E1819" i="51"/>
  <c r="F1819" i="51"/>
  <c r="C1815" i="51"/>
  <c r="D1815" i="51"/>
  <c r="E1815" i="51"/>
  <c r="F1815" i="51"/>
  <c r="C1811" i="51"/>
  <c r="D1811" i="51"/>
  <c r="E1811" i="51"/>
  <c r="F1811" i="51"/>
  <c r="C1807" i="51"/>
  <c r="D1807" i="51"/>
  <c r="E1807" i="51"/>
  <c r="F1807" i="51"/>
  <c r="C1803" i="51"/>
  <c r="D1803" i="51"/>
  <c r="E1803" i="51"/>
  <c r="F1803" i="51"/>
  <c r="C1799" i="51"/>
  <c r="D1799" i="51"/>
  <c r="E1799" i="51"/>
  <c r="F1799" i="51"/>
  <c r="C1795" i="51"/>
  <c r="D1795" i="51"/>
  <c r="E1795" i="51"/>
  <c r="F1795" i="51"/>
  <c r="C1791" i="51"/>
  <c r="D1791" i="51"/>
  <c r="E1791" i="51"/>
  <c r="F1791" i="51"/>
  <c r="C1787" i="51"/>
  <c r="D1787" i="51"/>
  <c r="E1787" i="51"/>
  <c r="F1787" i="51"/>
  <c r="C1783" i="51"/>
  <c r="D1783" i="51"/>
  <c r="E1783" i="51"/>
  <c r="F1783" i="51"/>
  <c r="C1779" i="51"/>
  <c r="D1779" i="51"/>
  <c r="E1779" i="51"/>
  <c r="F1779" i="51"/>
  <c r="C1775" i="51"/>
  <c r="D1775" i="51"/>
  <c r="E1775" i="51"/>
  <c r="F1775" i="51"/>
  <c r="C1771" i="51"/>
  <c r="D1771" i="51"/>
  <c r="E1771" i="51"/>
  <c r="F1771" i="51"/>
  <c r="C1767" i="51"/>
  <c r="D1767" i="51"/>
  <c r="E1767" i="51"/>
  <c r="F1767" i="51"/>
  <c r="C1763" i="51"/>
  <c r="D1763" i="51"/>
  <c r="E1763" i="51"/>
  <c r="F1763" i="51"/>
  <c r="C1759" i="51"/>
  <c r="D1759" i="51"/>
  <c r="E1759" i="51"/>
  <c r="F1759" i="51"/>
  <c r="C1755" i="51"/>
  <c r="D1755" i="51"/>
  <c r="E1755" i="51"/>
  <c r="F1755" i="51"/>
  <c r="C1751" i="51"/>
  <c r="D1751" i="51"/>
  <c r="E1751" i="51"/>
  <c r="F1751" i="51"/>
  <c r="C1747" i="51"/>
  <c r="D1747" i="51"/>
  <c r="E1747" i="51"/>
  <c r="F1747" i="51"/>
  <c r="C1743" i="51"/>
  <c r="D1743" i="51"/>
  <c r="E1743" i="51"/>
  <c r="F1743" i="51"/>
  <c r="C1739" i="51"/>
  <c r="D1739" i="51"/>
  <c r="E1739" i="51"/>
  <c r="F1739" i="51"/>
  <c r="C1735" i="51"/>
  <c r="D1735" i="51"/>
  <c r="E1735" i="51"/>
  <c r="F1735" i="51"/>
  <c r="C1731" i="51"/>
  <c r="D1731" i="51"/>
  <c r="E1731" i="51"/>
  <c r="F1731" i="51"/>
  <c r="C1727" i="51"/>
  <c r="D1727" i="51"/>
  <c r="E1727" i="51"/>
  <c r="F1727" i="51"/>
  <c r="C1723" i="51"/>
  <c r="D1723" i="51"/>
  <c r="E1723" i="51"/>
  <c r="F1723" i="51"/>
  <c r="C1719" i="51"/>
  <c r="D1719" i="51"/>
  <c r="E1719" i="51"/>
  <c r="F1719" i="51"/>
  <c r="C1715" i="51"/>
  <c r="D1715" i="51"/>
  <c r="E1715" i="51"/>
  <c r="F1715" i="51"/>
  <c r="C1711" i="51"/>
  <c r="D1711" i="51"/>
  <c r="E1711" i="51"/>
  <c r="F1711" i="51"/>
  <c r="C1707" i="51"/>
  <c r="D1707" i="51"/>
  <c r="E1707" i="51"/>
  <c r="F1707" i="51"/>
  <c r="C1703" i="51"/>
  <c r="D1703" i="51"/>
  <c r="E1703" i="51"/>
  <c r="F1703" i="51"/>
  <c r="C1699" i="51"/>
  <c r="D1699" i="51"/>
  <c r="E1699" i="51"/>
  <c r="F1699" i="51"/>
  <c r="C1695" i="51"/>
  <c r="D1695" i="51"/>
  <c r="E1695" i="51"/>
  <c r="F1695" i="51"/>
  <c r="C1691" i="51"/>
  <c r="D1691" i="51"/>
  <c r="E1691" i="51"/>
  <c r="F1691" i="51"/>
  <c r="C1687" i="51"/>
  <c r="D1687" i="51"/>
  <c r="E1687" i="51"/>
  <c r="F1687" i="51"/>
  <c r="C1683" i="51"/>
  <c r="D1683" i="51"/>
  <c r="E1683" i="51"/>
  <c r="F1683" i="51"/>
  <c r="C1679" i="51"/>
  <c r="D1679" i="51"/>
  <c r="E1679" i="51"/>
  <c r="F1679" i="51"/>
  <c r="C1675" i="51"/>
  <c r="D1675" i="51"/>
  <c r="E1675" i="51"/>
  <c r="F1675" i="51"/>
  <c r="C1671" i="51"/>
  <c r="D1671" i="51"/>
  <c r="E1671" i="51"/>
  <c r="F1671" i="51"/>
  <c r="C1667" i="51"/>
  <c r="D1667" i="51"/>
  <c r="E1667" i="51"/>
  <c r="F1667" i="51"/>
  <c r="C1663" i="51"/>
  <c r="D1663" i="51"/>
  <c r="E1663" i="51"/>
  <c r="F1663" i="51"/>
  <c r="C1659" i="51"/>
  <c r="D1659" i="51"/>
  <c r="E1659" i="51"/>
  <c r="F1659" i="51"/>
  <c r="C1655" i="51"/>
  <c r="D1655" i="51"/>
  <c r="E1655" i="51"/>
  <c r="F1655" i="51"/>
  <c r="C1651" i="51"/>
  <c r="D1651" i="51"/>
  <c r="E1651" i="51"/>
  <c r="F1651" i="51"/>
  <c r="C1647" i="51"/>
  <c r="D1647" i="51"/>
  <c r="E1647" i="51"/>
  <c r="F1647" i="51"/>
  <c r="C1643" i="51"/>
  <c r="D1643" i="51"/>
  <c r="E1643" i="51"/>
  <c r="F1643" i="51"/>
  <c r="C1639" i="51"/>
  <c r="D1639" i="51"/>
  <c r="E1639" i="51"/>
  <c r="F1639" i="51"/>
  <c r="C1635" i="51"/>
  <c r="D1635" i="51"/>
  <c r="E1635" i="51"/>
  <c r="F1635" i="51"/>
  <c r="C1631" i="51"/>
  <c r="D1631" i="51"/>
  <c r="E1631" i="51"/>
  <c r="F1631" i="51"/>
  <c r="C1627" i="51"/>
  <c r="D1627" i="51"/>
  <c r="E1627" i="51"/>
  <c r="F1627" i="51"/>
  <c r="C1623" i="51"/>
  <c r="D1623" i="51"/>
  <c r="E1623" i="51"/>
  <c r="F1623" i="51"/>
  <c r="C1619" i="51"/>
  <c r="D1619" i="51"/>
  <c r="E1619" i="51"/>
  <c r="F1619" i="51"/>
  <c r="C1615" i="51"/>
  <c r="D1615" i="51"/>
  <c r="E1615" i="51"/>
  <c r="F1615" i="51"/>
  <c r="C1611" i="51"/>
  <c r="D1611" i="51"/>
  <c r="E1611" i="51"/>
  <c r="F1611" i="51"/>
  <c r="F1607" i="51"/>
  <c r="C1607" i="51"/>
  <c r="D1607" i="51"/>
  <c r="E1607" i="51"/>
  <c r="F1603" i="51"/>
  <c r="C1603" i="51"/>
  <c r="D1603" i="51"/>
  <c r="E1603" i="51"/>
  <c r="F1599" i="51"/>
  <c r="C1599" i="51"/>
  <c r="D1599" i="51"/>
  <c r="E1599" i="51"/>
  <c r="F1595" i="51"/>
  <c r="C1595" i="51"/>
  <c r="D1595" i="51"/>
  <c r="E1595" i="51"/>
  <c r="F1591" i="51"/>
  <c r="C1591" i="51"/>
  <c r="D1591" i="51"/>
  <c r="E1591" i="51"/>
  <c r="F1587" i="51"/>
  <c r="C1587" i="51"/>
  <c r="D1587" i="51"/>
  <c r="E1587" i="51"/>
  <c r="F1583" i="51"/>
  <c r="C1583" i="51"/>
  <c r="D1583" i="51"/>
  <c r="E1583" i="51"/>
  <c r="F1579" i="51"/>
  <c r="C1579" i="51"/>
  <c r="D1579" i="51"/>
  <c r="E1579" i="51"/>
  <c r="F1575" i="51"/>
  <c r="C1575" i="51"/>
  <c r="D1575" i="51"/>
  <c r="E1575" i="51"/>
  <c r="F1568" i="51"/>
  <c r="C1568" i="51"/>
  <c r="D1568" i="51"/>
  <c r="E1568" i="51"/>
  <c r="F1117" i="51"/>
  <c r="C1117" i="51"/>
  <c r="D1117" i="51"/>
  <c r="E1117" i="51"/>
  <c r="E893" i="51"/>
  <c r="F893" i="51"/>
  <c r="C893" i="51"/>
  <c r="D893" i="51"/>
  <c r="F1137" i="51"/>
  <c r="C1137" i="51"/>
  <c r="D1137" i="51"/>
  <c r="E1137" i="51"/>
  <c r="F1105" i="51"/>
  <c r="C1105" i="51"/>
  <c r="D1105" i="51"/>
  <c r="E1105" i="51"/>
  <c r="C537" i="51"/>
  <c r="E537" i="51"/>
  <c r="D537" i="51"/>
  <c r="F537" i="51"/>
  <c r="F1134" i="51"/>
  <c r="C1134" i="51"/>
  <c r="D1134" i="51"/>
  <c r="E1134" i="51"/>
  <c r="F1118" i="51"/>
  <c r="C1118" i="51"/>
  <c r="D1118" i="51"/>
  <c r="E1118" i="51"/>
  <c r="F1102" i="51"/>
  <c r="C1102" i="51"/>
  <c r="D1102" i="51"/>
  <c r="E1102" i="51"/>
  <c r="E901" i="51"/>
  <c r="F901" i="51"/>
  <c r="C901" i="51"/>
  <c r="D901" i="51"/>
  <c r="D617" i="51"/>
  <c r="E617" i="51"/>
  <c r="F617" i="51"/>
  <c r="C617" i="51"/>
  <c r="F1567" i="51"/>
  <c r="C1567" i="51"/>
  <c r="D1567" i="51"/>
  <c r="E1567" i="51"/>
  <c r="F1563" i="51"/>
  <c r="C1563" i="51"/>
  <c r="D1563" i="51"/>
  <c r="E1563" i="51"/>
  <c r="F1559" i="51"/>
  <c r="C1559" i="51"/>
  <c r="D1559" i="51"/>
  <c r="E1559" i="51"/>
  <c r="F1555" i="51"/>
  <c r="C1555" i="51"/>
  <c r="D1555" i="51"/>
  <c r="E1555" i="51"/>
  <c r="F1551" i="51"/>
  <c r="C1551" i="51"/>
  <c r="D1551" i="51"/>
  <c r="E1551" i="51"/>
  <c r="F1547" i="51"/>
  <c r="C1547" i="51"/>
  <c r="D1547" i="51"/>
  <c r="E1547" i="51"/>
  <c r="F1543" i="51"/>
  <c r="C1543" i="51"/>
  <c r="D1543" i="51"/>
  <c r="E1543" i="51"/>
  <c r="F1539" i="51"/>
  <c r="C1539" i="51"/>
  <c r="D1539" i="51"/>
  <c r="E1539" i="51"/>
  <c r="F1535" i="51"/>
  <c r="C1535" i="51"/>
  <c r="D1535" i="51"/>
  <c r="E1535" i="51"/>
  <c r="F1531" i="51"/>
  <c r="C1531" i="51"/>
  <c r="D1531" i="51"/>
  <c r="E1531" i="51"/>
  <c r="F1527" i="51"/>
  <c r="C1527" i="51"/>
  <c r="D1527" i="51"/>
  <c r="E1527" i="51"/>
  <c r="F1523" i="51"/>
  <c r="C1523" i="51"/>
  <c r="D1523" i="51"/>
  <c r="E1523" i="51"/>
  <c r="F1519" i="51"/>
  <c r="C1519" i="51"/>
  <c r="D1519" i="51"/>
  <c r="E1519" i="51"/>
  <c r="F1515" i="51"/>
  <c r="C1515" i="51"/>
  <c r="D1515" i="51"/>
  <c r="E1515" i="51"/>
  <c r="F1511" i="51"/>
  <c r="C1511" i="51"/>
  <c r="D1511" i="51"/>
  <c r="E1511" i="51"/>
  <c r="F1507" i="51"/>
  <c r="C1507" i="51"/>
  <c r="D1507" i="51"/>
  <c r="E1507" i="51"/>
  <c r="F1503" i="51"/>
  <c r="C1503" i="51"/>
  <c r="D1503" i="51"/>
  <c r="E1503" i="51"/>
  <c r="F1499" i="51"/>
  <c r="C1499" i="51"/>
  <c r="D1499" i="51"/>
  <c r="E1499" i="51"/>
  <c r="F1495" i="51"/>
  <c r="C1495" i="51"/>
  <c r="D1495" i="51"/>
  <c r="E1495" i="51"/>
  <c r="F1491" i="51"/>
  <c r="C1491" i="51"/>
  <c r="D1491" i="51"/>
  <c r="E1491" i="51"/>
  <c r="F1487" i="51"/>
  <c r="C1487" i="51"/>
  <c r="D1487" i="51"/>
  <c r="E1487" i="51"/>
  <c r="F1483" i="51"/>
  <c r="C1483" i="51"/>
  <c r="D1483" i="51"/>
  <c r="E1483" i="51"/>
  <c r="F1479" i="51"/>
  <c r="C1479" i="51"/>
  <c r="D1479" i="51"/>
  <c r="E1479" i="51"/>
  <c r="F1475" i="51"/>
  <c r="C1475" i="51"/>
  <c r="D1475" i="51"/>
  <c r="E1475" i="51"/>
  <c r="F1471" i="51"/>
  <c r="C1471" i="51"/>
  <c r="D1471" i="51"/>
  <c r="E1471" i="51"/>
  <c r="F1467" i="51"/>
  <c r="C1467" i="51"/>
  <c r="D1467" i="51"/>
  <c r="E1467" i="51"/>
  <c r="F1463" i="51"/>
  <c r="C1463" i="51"/>
  <c r="D1463" i="51"/>
  <c r="E1463" i="51"/>
  <c r="F1459" i="51"/>
  <c r="C1459" i="51"/>
  <c r="D1459" i="51"/>
  <c r="E1459" i="51"/>
  <c r="F1455" i="51"/>
  <c r="C1455" i="51"/>
  <c r="D1455" i="51"/>
  <c r="E1455" i="51"/>
  <c r="F1451" i="51"/>
  <c r="C1451" i="51"/>
  <c r="D1451" i="51"/>
  <c r="E1451" i="51"/>
  <c r="F1447" i="51"/>
  <c r="C1447" i="51"/>
  <c r="D1447" i="51"/>
  <c r="E1447" i="51"/>
  <c r="F1443" i="51"/>
  <c r="C1443" i="51"/>
  <c r="D1443" i="51"/>
  <c r="E1443" i="51"/>
  <c r="F1439" i="51"/>
  <c r="C1439" i="51"/>
  <c r="D1439" i="51"/>
  <c r="E1439" i="51"/>
  <c r="F1435" i="51"/>
  <c r="C1435" i="51"/>
  <c r="D1435" i="51"/>
  <c r="E1435" i="51"/>
  <c r="F1431" i="51"/>
  <c r="C1431" i="51"/>
  <c r="D1431" i="51"/>
  <c r="E1431" i="51"/>
  <c r="F1427" i="51"/>
  <c r="C1427" i="51"/>
  <c r="D1427" i="51"/>
  <c r="E1427" i="51"/>
  <c r="F1423" i="51"/>
  <c r="C1423" i="51"/>
  <c r="D1423" i="51"/>
  <c r="E1423" i="51"/>
  <c r="F1419" i="51"/>
  <c r="C1419" i="51"/>
  <c r="D1419" i="51"/>
  <c r="E1419" i="51"/>
  <c r="F1415" i="51"/>
  <c r="C1415" i="51"/>
  <c r="D1415" i="51"/>
  <c r="E1415" i="51"/>
  <c r="F1411" i="51"/>
  <c r="C1411" i="51"/>
  <c r="D1411" i="51"/>
  <c r="E1411" i="51"/>
  <c r="F1407" i="51"/>
  <c r="C1407" i="51"/>
  <c r="D1407" i="51"/>
  <c r="E1407" i="51"/>
  <c r="F1403" i="51"/>
  <c r="C1403" i="51"/>
  <c r="D1403" i="51"/>
  <c r="E1403" i="51"/>
  <c r="F1136" i="51"/>
  <c r="C1136" i="51"/>
  <c r="D1136" i="51"/>
  <c r="E1136" i="51"/>
  <c r="F1120" i="51"/>
  <c r="C1120" i="51"/>
  <c r="D1120" i="51"/>
  <c r="E1120" i="51"/>
  <c r="F1104" i="51"/>
  <c r="C1104" i="51"/>
  <c r="D1104" i="51"/>
  <c r="E1104" i="51"/>
  <c r="F919" i="51"/>
  <c r="D919" i="51"/>
  <c r="C919" i="51"/>
  <c r="E919" i="51"/>
  <c r="D711" i="51"/>
  <c r="E711" i="51"/>
  <c r="F711" i="51"/>
  <c r="C711" i="51"/>
  <c r="E269" i="51"/>
  <c r="F269" i="51"/>
  <c r="C269" i="51"/>
  <c r="D269" i="51"/>
  <c r="F1398" i="51"/>
  <c r="C1398" i="51"/>
  <c r="D1398" i="51"/>
  <c r="E1398" i="51"/>
  <c r="F1394" i="51"/>
  <c r="C1394" i="51"/>
  <c r="D1394" i="51"/>
  <c r="E1394" i="51"/>
  <c r="F1390" i="51"/>
  <c r="C1390" i="51"/>
  <c r="D1390" i="51"/>
  <c r="E1390" i="51"/>
  <c r="F1386" i="51"/>
  <c r="C1386" i="51"/>
  <c r="D1386" i="51"/>
  <c r="E1386" i="51"/>
  <c r="F1382" i="51"/>
  <c r="C1382" i="51"/>
  <c r="D1382" i="51"/>
  <c r="E1382" i="51"/>
  <c r="F1378" i="51"/>
  <c r="C1378" i="51"/>
  <c r="D1378" i="51"/>
  <c r="E1378" i="51"/>
  <c r="F1374" i="51"/>
  <c r="C1374" i="51"/>
  <c r="D1374" i="51"/>
  <c r="E1374" i="51"/>
  <c r="F1370" i="51"/>
  <c r="C1370" i="51"/>
  <c r="D1370" i="51"/>
  <c r="E1370" i="51"/>
  <c r="F1366" i="51"/>
  <c r="C1366" i="51"/>
  <c r="D1366" i="51"/>
  <c r="E1366" i="51"/>
  <c r="F1362" i="51"/>
  <c r="C1362" i="51"/>
  <c r="D1362" i="51"/>
  <c r="E1362" i="51"/>
  <c r="F1358" i="51"/>
  <c r="C1358" i="51"/>
  <c r="D1358" i="51"/>
  <c r="E1358" i="51"/>
  <c r="F1354" i="51"/>
  <c r="C1354" i="51"/>
  <c r="D1354" i="51"/>
  <c r="E1354" i="51"/>
  <c r="F1350" i="51"/>
  <c r="C1350" i="51"/>
  <c r="D1350" i="51"/>
  <c r="E1350" i="51"/>
  <c r="F1346" i="51"/>
  <c r="C1346" i="51"/>
  <c r="D1346" i="51"/>
  <c r="E1346" i="51"/>
  <c r="F1342" i="51"/>
  <c r="C1342" i="51"/>
  <c r="D1342" i="51"/>
  <c r="E1342" i="51"/>
  <c r="F1338" i="51"/>
  <c r="C1338" i="51"/>
  <c r="D1338" i="51"/>
  <c r="E1338" i="51"/>
  <c r="F1330" i="51"/>
  <c r="C1330" i="51"/>
  <c r="D1330" i="51"/>
  <c r="E1330" i="51"/>
  <c r="F1326" i="51"/>
  <c r="C1326" i="51"/>
  <c r="D1326" i="51"/>
  <c r="E1326" i="51"/>
  <c r="F1322" i="51"/>
  <c r="C1322" i="51"/>
  <c r="D1322" i="51"/>
  <c r="E1322" i="51"/>
  <c r="F1318" i="51"/>
  <c r="C1318" i="51"/>
  <c r="D1318" i="51"/>
  <c r="E1318" i="51"/>
  <c r="F1314" i="51"/>
  <c r="C1314" i="51"/>
  <c r="D1314" i="51"/>
  <c r="E1314" i="51"/>
  <c r="F1310" i="51"/>
  <c r="C1310" i="51"/>
  <c r="D1310" i="51"/>
  <c r="E1310" i="51"/>
  <c r="F1306" i="51"/>
  <c r="C1306" i="51"/>
  <c r="D1306" i="51"/>
  <c r="E1306" i="51"/>
  <c r="F1302" i="51"/>
  <c r="C1302" i="51"/>
  <c r="D1302" i="51"/>
  <c r="E1302" i="51"/>
  <c r="F1298" i="51"/>
  <c r="C1298" i="51"/>
  <c r="D1298" i="51"/>
  <c r="E1298" i="51"/>
  <c r="F1294" i="51"/>
  <c r="C1294" i="51"/>
  <c r="D1294" i="51"/>
  <c r="E1294" i="51"/>
  <c r="F1290" i="51"/>
  <c r="C1290" i="51"/>
  <c r="D1290" i="51"/>
  <c r="E1290" i="51"/>
  <c r="F1286" i="51"/>
  <c r="C1286" i="51"/>
  <c r="D1286" i="51"/>
  <c r="E1286" i="51"/>
  <c r="F1282" i="51"/>
  <c r="C1282" i="51"/>
  <c r="D1282" i="51"/>
  <c r="E1282" i="51"/>
  <c r="F1278" i="51"/>
  <c r="C1278" i="51"/>
  <c r="D1278" i="51"/>
  <c r="E1278" i="51"/>
  <c r="F1274" i="51"/>
  <c r="C1274" i="51"/>
  <c r="D1274" i="51"/>
  <c r="E1274" i="51"/>
  <c r="F1270" i="51"/>
  <c r="C1270" i="51"/>
  <c r="D1270" i="51"/>
  <c r="E1270" i="51"/>
  <c r="F1266" i="51"/>
  <c r="C1266" i="51"/>
  <c r="D1266" i="51"/>
  <c r="E1266" i="51"/>
  <c r="F1262" i="51"/>
  <c r="C1262" i="51"/>
  <c r="D1262" i="51"/>
  <c r="E1262" i="51"/>
  <c r="F1258" i="51"/>
  <c r="C1258" i="51"/>
  <c r="D1258" i="51"/>
  <c r="E1258" i="51"/>
  <c r="F1254" i="51"/>
  <c r="C1254" i="51"/>
  <c r="D1254" i="51"/>
  <c r="E1254" i="51"/>
  <c r="F1250" i="51"/>
  <c r="C1250" i="51"/>
  <c r="D1250" i="51"/>
  <c r="E1250" i="51"/>
  <c r="F1246" i="51"/>
  <c r="C1246" i="51"/>
  <c r="D1246" i="51"/>
  <c r="E1246" i="51"/>
  <c r="F1242" i="51"/>
  <c r="C1242" i="51"/>
  <c r="D1242" i="51"/>
  <c r="E1242" i="51"/>
  <c r="F1238" i="51"/>
  <c r="C1238" i="51"/>
  <c r="D1238" i="51"/>
  <c r="E1238" i="51"/>
  <c r="F1234" i="51"/>
  <c r="C1234" i="51"/>
  <c r="D1234" i="51"/>
  <c r="E1234" i="51"/>
  <c r="F1230" i="51"/>
  <c r="C1230" i="51"/>
  <c r="D1230" i="51"/>
  <c r="E1230" i="51"/>
  <c r="F1226" i="51"/>
  <c r="C1226" i="51"/>
  <c r="D1226" i="51"/>
  <c r="E1226" i="51"/>
  <c r="F1222" i="51"/>
  <c r="C1222" i="51"/>
  <c r="D1222" i="51"/>
  <c r="E1222" i="51"/>
  <c r="F1218" i="51"/>
  <c r="C1218" i="51"/>
  <c r="D1218" i="51"/>
  <c r="E1218" i="51"/>
  <c r="F1214" i="51"/>
  <c r="C1214" i="51"/>
  <c r="D1214" i="51"/>
  <c r="E1214" i="51"/>
  <c r="F1210" i="51"/>
  <c r="C1210" i="51"/>
  <c r="D1210" i="51"/>
  <c r="E1210" i="51"/>
  <c r="F1206" i="51"/>
  <c r="C1206" i="51"/>
  <c r="D1206" i="51"/>
  <c r="E1206" i="51"/>
  <c r="F1202" i="51"/>
  <c r="C1202" i="51"/>
  <c r="D1202" i="51"/>
  <c r="E1202" i="51"/>
  <c r="F1198" i="51"/>
  <c r="C1198" i="51"/>
  <c r="D1198" i="51"/>
  <c r="E1198" i="51"/>
  <c r="F1194" i="51"/>
  <c r="C1194" i="51"/>
  <c r="D1194" i="51"/>
  <c r="E1194" i="51"/>
  <c r="F1190" i="51"/>
  <c r="C1190" i="51"/>
  <c r="D1190" i="51"/>
  <c r="E1190" i="51"/>
  <c r="F1186" i="51"/>
  <c r="C1186" i="51"/>
  <c r="D1186" i="51"/>
  <c r="E1186" i="51"/>
  <c r="F1182" i="51"/>
  <c r="C1182" i="51"/>
  <c r="D1182" i="51"/>
  <c r="E1182" i="51"/>
  <c r="F1178" i="51"/>
  <c r="C1178" i="51"/>
  <c r="D1178" i="51"/>
  <c r="E1178" i="51"/>
  <c r="F1174" i="51"/>
  <c r="C1174" i="51"/>
  <c r="D1174" i="51"/>
  <c r="E1174" i="51"/>
  <c r="F1170" i="51"/>
  <c r="C1170" i="51"/>
  <c r="D1170" i="51"/>
  <c r="E1170" i="51"/>
  <c r="F1166" i="51"/>
  <c r="C1166" i="51"/>
  <c r="D1166" i="51"/>
  <c r="E1166" i="51"/>
  <c r="F1162" i="51"/>
  <c r="C1162" i="51"/>
  <c r="D1162" i="51"/>
  <c r="E1162" i="51"/>
  <c r="F1158" i="51"/>
  <c r="C1158" i="51"/>
  <c r="D1158" i="51"/>
  <c r="E1158" i="51"/>
  <c r="F1154" i="51"/>
  <c r="C1154" i="51"/>
  <c r="D1154" i="51"/>
  <c r="E1154" i="51"/>
  <c r="F1150" i="51"/>
  <c r="C1150" i="51"/>
  <c r="D1150" i="51"/>
  <c r="E1150" i="51"/>
  <c r="F1146" i="51"/>
  <c r="C1146" i="51"/>
  <c r="D1146" i="51"/>
  <c r="E1146" i="51"/>
  <c r="F958" i="51"/>
  <c r="C958" i="51"/>
  <c r="D958" i="51"/>
  <c r="E958" i="51"/>
  <c r="E870" i="51"/>
  <c r="F870" i="51"/>
  <c r="C870" i="51"/>
  <c r="D870" i="51"/>
  <c r="E748" i="51"/>
  <c r="C748" i="51"/>
  <c r="D748" i="51"/>
  <c r="F748" i="51"/>
  <c r="D674" i="51"/>
  <c r="E674" i="51"/>
  <c r="F674" i="51"/>
  <c r="C674" i="51"/>
  <c r="C531" i="51"/>
  <c r="E531" i="51"/>
  <c r="D531" i="51"/>
  <c r="F531" i="51"/>
  <c r="E328" i="51"/>
  <c r="F328" i="51"/>
  <c r="C328" i="51"/>
  <c r="D328" i="51"/>
  <c r="F980" i="51"/>
  <c r="C980" i="51"/>
  <c r="D980" i="51"/>
  <c r="E980" i="51"/>
  <c r="E880" i="51"/>
  <c r="F880" i="51"/>
  <c r="C880" i="51"/>
  <c r="D880" i="51"/>
  <c r="E792" i="51"/>
  <c r="F792" i="51"/>
  <c r="C792" i="51"/>
  <c r="D792" i="51"/>
  <c r="D681" i="51"/>
  <c r="E681" i="51"/>
  <c r="F681" i="51"/>
  <c r="C681" i="51"/>
  <c r="C571" i="51"/>
  <c r="E571" i="51"/>
  <c r="D571" i="51"/>
  <c r="F571" i="51"/>
  <c r="E255" i="51"/>
  <c r="F255" i="51"/>
  <c r="C255" i="51"/>
  <c r="D255" i="51"/>
  <c r="F1021" i="51"/>
  <c r="C1021" i="51"/>
  <c r="D1021" i="51"/>
  <c r="E1021" i="51"/>
  <c r="F994" i="51"/>
  <c r="C994" i="51"/>
  <c r="D994" i="51"/>
  <c r="E994" i="51"/>
  <c r="F952" i="51"/>
  <c r="C952" i="51"/>
  <c r="D952" i="51"/>
  <c r="E952" i="51"/>
  <c r="E899" i="51"/>
  <c r="F899" i="51"/>
  <c r="C899" i="51"/>
  <c r="D899" i="51"/>
  <c r="E855" i="51"/>
  <c r="F855" i="51"/>
  <c r="C855" i="51"/>
  <c r="D855" i="51"/>
  <c r="E811" i="51"/>
  <c r="F811" i="51"/>
  <c r="C811" i="51"/>
  <c r="D811" i="51"/>
  <c r="E733" i="51"/>
  <c r="C733" i="51"/>
  <c r="D733" i="51"/>
  <c r="F733" i="51"/>
  <c r="D682" i="51"/>
  <c r="E682" i="51"/>
  <c r="F682" i="51"/>
  <c r="C682" i="51"/>
  <c r="D636" i="51"/>
  <c r="E636" i="51"/>
  <c r="F636" i="51"/>
  <c r="C636" i="51"/>
  <c r="C547" i="51"/>
  <c r="E547" i="51"/>
  <c r="D547" i="51"/>
  <c r="F547" i="51"/>
  <c r="E263" i="51"/>
  <c r="F263" i="51"/>
  <c r="C263" i="51"/>
  <c r="D263" i="51"/>
  <c r="F1030" i="51"/>
  <c r="C1030" i="51"/>
  <c r="D1030" i="51"/>
  <c r="E1030" i="51"/>
  <c r="F985" i="51"/>
  <c r="C985" i="51"/>
  <c r="D985" i="51"/>
  <c r="E985" i="51"/>
  <c r="F946" i="51"/>
  <c r="D946" i="51"/>
  <c r="C946" i="51"/>
  <c r="E946" i="51"/>
  <c r="E868" i="51"/>
  <c r="F868" i="51"/>
  <c r="C868" i="51"/>
  <c r="D868" i="51"/>
  <c r="E807" i="51"/>
  <c r="F807" i="51"/>
  <c r="C807" i="51"/>
  <c r="D807" i="51"/>
  <c r="E754" i="51"/>
  <c r="C754" i="51"/>
  <c r="D754" i="51"/>
  <c r="F754" i="51"/>
  <c r="D679" i="51"/>
  <c r="E679" i="51"/>
  <c r="F679" i="51"/>
  <c r="C679" i="51"/>
  <c r="C579" i="51"/>
  <c r="E579" i="51"/>
  <c r="D579" i="51"/>
  <c r="F579" i="51"/>
  <c r="F395" i="51"/>
  <c r="D395" i="51"/>
  <c r="C395" i="51"/>
  <c r="E395" i="51"/>
  <c r="C217" i="51"/>
  <c r="D217" i="51"/>
  <c r="E217" i="51"/>
  <c r="F217" i="51"/>
  <c r="F1028" i="51"/>
  <c r="C1028" i="51"/>
  <c r="D1028" i="51"/>
  <c r="E1028" i="51"/>
  <c r="F998" i="51"/>
  <c r="C998" i="51"/>
  <c r="D998" i="51"/>
  <c r="E998" i="51"/>
  <c r="F978" i="51"/>
  <c r="C978" i="51"/>
  <c r="D978" i="51"/>
  <c r="E978" i="51"/>
  <c r="F957" i="51"/>
  <c r="C957" i="51"/>
  <c r="D957" i="51"/>
  <c r="E957" i="51"/>
  <c r="F935" i="51"/>
  <c r="D935" i="51"/>
  <c r="C935" i="51"/>
  <c r="E935" i="51"/>
  <c r="E896" i="51"/>
  <c r="F896" i="51"/>
  <c r="C896" i="51"/>
  <c r="D896" i="51"/>
  <c r="E865" i="51"/>
  <c r="F865" i="51"/>
  <c r="C865" i="51"/>
  <c r="D865" i="51"/>
  <c r="E843" i="51"/>
  <c r="F843" i="51"/>
  <c r="C843" i="51"/>
  <c r="D843" i="51"/>
  <c r="E812" i="51"/>
  <c r="F812" i="51"/>
  <c r="C812" i="51"/>
  <c r="D812" i="51"/>
  <c r="E791" i="51"/>
  <c r="F791" i="51"/>
  <c r="C791" i="51"/>
  <c r="D791" i="51"/>
  <c r="E760" i="51"/>
  <c r="C760" i="51"/>
  <c r="D760" i="51"/>
  <c r="F760" i="51"/>
  <c r="E742" i="51"/>
  <c r="C742" i="51"/>
  <c r="D742" i="51"/>
  <c r="F742" i="51"/>
  <c r="D697" i="51"/>
  <c r="E697" i="51"/>
  <c r="F697" i="51"/>
  <c r="C697" i="51"/>
  <c r="D664" i="51"/>
  <c r="E664" i="51"/>
  <c r="F664" i="51"/>
  <c r="C664" i="51"/>
  <c r="D626" i="51"/>
  <c r="E626" i="51"/>
  <c r="F626" i="51"/>
  <c r="C626" i="51"/>
  <c r="D606" i="51"/>
  <c r="E606" i="51"/>
  <c r="F606" i="51"/>
  <c r="C606" i="51"/>
  <c r="C576" i="51"/>
  <c r="E576" i="51"/>
  <c r="D576" i="51"/>
  <c r="F576" i="51"/>
  <c r="C528" i="51"/>
  <c r="E528" i="51"/>
  <c r="D528" i="51"/>
  <c r="F528" i="51"/>
  <c r="F450" i="51"/>
  <c r="D450" i="51"/>
  <c r="C450" i="51"/>
  <c r="E450" i="51"/>
  <c r="F373" i="51"/>
  <c r="D373" i="51"/>
  <c r="C373" i="51"/>
  <c r="E373" i="51"/>
  <c r="E315" i="51"/>
  <c r="F315" i="51"/>
  <c r="C315" i="51"/>
  <c r="D315" i="51"/>
  <c r="F201" i="51"/>
  <c r="C201" i="51"/>
  <c r="D201" i="51"/>
  <c r="E201" i="51"/>
  <c r="D24" i="51"/>
  <c r="E24" i="51"/>
  <c r="F24" i="51"/>
  <c r="C24" i="51"/>
  <c r="F1026" i="51"/>
  <c r="C1026" i="51"/>
  <c r="D1026" i="51"/>
  <c r="E1026" i="51"/>
  <c r="F1007" i="51"/>
  <c r="C1007" i="51"/>
  <c r="D1007" i="51"/>
  <c r="E1007" i="51"/>
  <c r="F984" i="51"/>
  <c r="C984" i="51"/>
  <c r="D984" i="51"/>
  <c r="E984" i="51"/>
  <c r="F963" i="51"/>
  <c r="C963" i="51"/>
  <c r="D963" i="51"/>
  <c r="E963" i="51"/>
  <c r="F933" i="51"/>
  <c r="D933" i="51"/>
  <c r="C933" i="51"/>
  <c r="E933" i="51"/>
  <c r="F915" i="51"/>
  <c r="D915" i="51"/>
  <c r="C915" i="51"/>
  <c r="E915" i="51"/>
  <c r="E885" i="51"/>
  <c r="F885" i="51"/>
  <c r="C885" i="51"/>
  <c r="D885" i="51"/>
  <c r="E863" i="51"/>
  <c r="F863" i="51"/>
  <c r="C863" i="51"/>
  <c r="D863" i="51"/>
  <c r="E828" i="51"/>
  <c r="F828" i="51"/>
  <c r="C828" i="51"/>
  <c r="D828" i="51"/>
  <c r="E810" i="51"/>
  <c r="F810" i="51"/>
  <c r="C810" i="51"/>
  <c r="D810" i="51"/>
  <c r="E771" i="51"/>
  <c r="F771" i="51"/>
  <c r="C771" i="51"/>
  <c r="D771" i="51"/>
  <c r="E740" i="51"/>
  <c r="C740" i="51"/>
  <c r="D740" i="51"/>
  <c r="F740" i="51"/>
  <c r="E722" i="51"/>
  <c r="C722" i="51"/>
  <c r="D722" i="51"/>
  <c r="F722" i="51"/>
  <c r="D699" i="51"/>
  <c r="E699" i="51"/>
  <c r="F699" i="51"/>
  <c r="C699" i="51"/>
  <c r="D675" i="51"/>
  <c r="E675" i="51"/>
  <c r="F675" i="51"/>
  <c r="C675" i="51"/>
  <c r="D654" i="51"/>
  <c r="E654" i="51"/>
  <c r="F654" i="51"/>
  <c r="C654" i="51"/>
  <c r="D632" i="51"/>
  <c r="E632" i="51"/>
  <c r="F632" i="51"/>
  <c r="C632" i="51"/>
  <c r="D592" i="51"/>
  <c r="E592" i="51"/>
  <c r="F592" i="51"/>
  <c r="C592" i="51"/>
  <c r="C558" i="51"/>
  <c r="E558" i="51"/>
  <c r="D558" i="51"/>
  <c r="F558" i="51"/>
  <c r="F474" i="51"/>
  <c r="C474" i="51"/>
  <c r="D474" i="51"/>
  <c r="E474" i="51"/>
  <c r="F416" i="51"/>
  <c r="D416" i="51"/>
  <c r="C416" i="51"/>
  <c r="E416" i="51"/>
  <c r="E273" i="51"/>
  <c r="F273" i="51"/>
  <c r="C273" i="51"/>
  <c r="D273" i="51"/>
  <c r="C212" i="51"/>
  <c r="D212" i="51"/>
  <c r="E212" i="51"/>
  <c r="F212" i="51"/>
  <c r="C574" i="51"/>
  <c r="E574" i="51"/>
  <c r="D574" i="51"/>
  <c r="F574" i="51"/>
  <c r="C524" i="51"/>
  <c r="E524" i="51"/>
  <c r="D524" i="51"/>
  <c r="F524" i="51"/>
  <c r="F496" i="51"/>
  <c r="C496" i="51"/>
  <c r="D496" i="51"/>
  <c r="E496" i="51"/>
  <c r="F468" i="51"/>
  <c r="C468" i="51"/>
  <c r="D468" i="51"/>
  <c r="E468" i="51"/>
  <c r="F402" i="51"/>
  <c r="D402" i="51"/>
  <c r="C402" i="51"/>
  <c r="E402" i="51"/>
  <c r="E336" i="51"/>
  <c r="F336" i="51"/>
  <c r="C336" i="51"/>
  <c r="D336" i="51"/>
  <c r="E306" i="51"/>
  <c r="F306" i="51"/>
  <c r="C306" i="51"/>
  <c r="D306" i="51"/>
  <c r="C234" i="51"/>
  <c r="D234" i="51"/>
  <c r="E234" i="51"/>
  <c r="F234" i="51"/>
  <c r="F181" i="51"/>
  <c r="C181" i="51"/>
  <c r="D181" i="51"/>
  <c r="E181" i="51"/>
  <c r="C573" i="51"/>
  <c r="E573" i="51"/>
  <c r="D573" i="51"/>
  <c r="F573" i="51"/>
  <c r="C546" i="51"/>
  <c r="E546" i="51"/>
  <c r="D546" i="51"/>
  <c r="F546" i="51"/>
  <c r="C508" i="51"/>
  <c r="E508" i="51"/>
  <c r="D508" i="51"/>
  <c r="F508" i="51"/>
  <c r="F428" i="51"/>
  <c r="D428" i="51"/>
  <c r="C428" i="51"/>
  <c r="E428" i="51"/>
  <c r="E322" i="51"/>
  <c r="F322" i="51"/>
  <c r="C322" i="51"/>
  <c r="D322" i="51"/>
  <c r="E279" i="51"/>
  <c r="F279" i="51"/>
  <c r="C279" i="51"/>
  <c r="D279" i="51"/>
  <c r="C236" i="51"/>
  <c r="D236" i="51"/>
  <c r="E236" i="51"/>
  <c r="F236" i="51"/>
  <c r="F161" i="51"/>
  <c r="C161" i="51"/>
  <c r="D161" i="51"/>
  <c r="E161" i="51"/>
  <c r="D71" i="51"/>
  <c r="F71" i="51"/>
  <c r="E71" i="51"/>
  <c r="C71" i="51"/>
  <c r="F1095" i="51"/>
  <c r="C1095" i="51"/>
  <c r="D1095" i="51"/>
  <c r="E1095" i="51"/>
  <c r="F1091" i="51"/>
  <c r="C1091" i="51"/>
  <c r="D1091" i="51"/>
  <c r="E1091" i="51"/>
  <c r="F1087" i="51"/>
  <c r="C1087" i="51"/>
  <c r="D1087" i="51"/>
  <c r="E1087" i="51"/>
  <c r="F1083" i="51"/>
  <c r="C1083" i="51"/>
  <c r="D1083" i="51"/>
  <c r="E1083" i="51"/>
  <c r="F1079" i="51"/>
  <c r="C1079" i="51"/>
  <c r="D1079" i="51"/>
  <c r="E1079" i="51"/>
  <c r="F1075" i="51"/>
  <c r="C1075" i="51"/>
  <c r="D1075" i="51"/>
  <c r="E1075" i="51"/>
  <c r="F1071" i="51"/>
  <c r="C1071" i="51"/>
  <c r="D1071" i="51"/>
  <c r="E1071" i="51"/>
  <c r="F1067" i="51"/>
  <c r="C1067" i="51"/>
  <c r="D1067" i="51"/>
  <c r="E1067" i="51"/>
  <c r="F1063" i="51"/>
  <c r="C1063" i="51"/>
  <c r="D1063" i="51"/>
  <c r="E1063" i="51"/>
  <c r="F1059" i="51"/>
  <c r="C1059" i="51"/>
  <c r="D1059" i="51"/>
  <c r="E1059" i="51"/>
  <c r="F1055" i="51"/>
  <c r="C1055" i="51"/>
  <c r="D1055" i="51"/>
  <c r="E1055" i="51"/>
  <c r="F1051" i="51"/>
  <c r="C1051" i="51"/>
  <c r="D1051" i="51"/>
  <c r="E1051" i="51"/>
  <c r="F1047" i="51"/>
  <c r="C1047" i="51"/>
  <c r="D1047" i="51"/>
  <c r="E1047" i="51"/>
  <c r="F1043" i="51"/>
  <c r="C1043" i="51"/>
  <c r="D1043" i="51"/>
  <c r="E1043" i="51"/>
  <c r="F1036" i="51"/>
  <c r="C1036" i="51"/>
  <c r="D1036" i="51"/>
  <c r="E1036" i="51"/>
  <c r="F1018" i="51"/>
  <c r="C1018" i="51"/>
  <c r="D1018" i="51"/>
  <c r="E1018" i="51"/>
  <c r="F1004" i="51"/>
  <c r="C1004" i="51"/>
  <c r="D1004" i="51"/>
  <c r="E1004" i="51"/>
  <c r="F986" i="51"/>
  <c r="C986" i="51"/>
  <c r="D986" i="51"/>
  <c r="E986" i="51"/>
  <c r="F972" i="51"/>
  <c r="C972" i="51"/>
  <c r="D972" i="51"/>
  <c r="E972" i="51"/>
  <c r="F951" i="51"/>
  <c r="C951" i="51"/>
  <c r="D951" i="51"/>
  <c r="E951" i="51"/>
  <c r="F928" i="51"/>
  <c r="D928" i="51"/>
  <c r="C928" i="51"/>
  <c r="E928" i="51"/>
  <c r="E908" i="51"/>
  <c r="F908" i="51"/>
  <c r="C908" i="51"/>
  <c r="D908" i="51"/>
  <c r="E878" i="51"/>
  <c r="F878" i="51"/>
  <c r="C878" i="51"/>
  <c r="D878" i="51"/>
  <c r="E858" i="51"/>
  <c r="F858" i="51"/>
  <c r="C858" i="51"/>
  <c r="D858" i="51"/>
  <c r="E842" i="51"/>
  <c r="F842" i="51"/>
  <c r="C842" i="51"/>
  <c r="D842" i="51"/>
  <c r="E823" i="51"/>
  <c r="F823" i="51"/>
  <c r="C823" i="51"/>
  <c r="D823" i="51"/>
  <c r="E800" i="51"/>
  <c r="F800" i="51"/>
  <c r="C800" i="51"/>
  <c r="D800" i="51"/>
  <c r="E780" i="51"/>
  <c r="F780" i="51"/>
  <c r="C780" i="51"/>
  <c r="D780" i="51"/>
  <c r="E750" i="51"/>
  <c r="C750" i="51"/>
  <c r="D750" i="51"/>
  <c r="F750" i="51"/>
  <c r="E730" i="51"/>
  <c r="C730" i="51"/>
  <c r="D730" i="51"/>
  <c r="F730" i="51"/>
  <c r="E716" i="51"/>
  <c r="C716" i="51"/>
  <c r="D716" i="51"/>
  <c r="F716" i="51"/>
  <c r="D696" i="51"/>
  <c r="E696" i="51"/>
  <c r="F696" i="51"/>
  <c r="C696" i="51"/>
  <c r="D673" i="51"/>
  <c r="E673" i="51"/>
  <c r="F673" i="51"/>
  <c r="C673" i="51"/>
  <c r="D656" i="51"/>
  <c r="E656" i="51"/>
  <c r="F656" i="51"/>
  <c r="C656" i="51"/>
  <c r="D633" i="51"/>
  <c r="E633" i="51"/>
  <c r="F633" i="51"/>
  <c r="C633" i="51"/>
  <c r="D610" i="51"/>
  <c r="E610" i="51"/>
  <c r="F610" i="51"/>
  <c r="C610" i="51"/>
  <c r="D588" i="51"/>
  <c r="E588" i="51"/>
  <c r="F588" i="51"/>
  <c r="C588" i="51"/>
  <c r="C568" i="51"/>
  <c r="E568" i="51"/>
  <c r="D568" i="51"/>
  <c r="F568" i="51"/>
  <c r="C545" i="51"/>
  <c r="E545" i="51"/>
  <c r="D545" i="51"/>
  <c r="F545" i="51"/>
  <c r="C530" i="51"/>
  <c r="E530" i="51"/>
  <c r="D530" i="51"/>
  <c r="F530" i="51"/>
  <c r="F484" i="51"/>
  <c r="C484" i="51"/>
  <c r="D484" i="51"/>
  <c r="E484" i="51"/>
  <c r="F448" i="51"/>
  <c r="D448" i="51"/>
  <c r="C448" i="51"/>
  <c r="E448" i="51"/>
  <c r="F388" i="51"/>
  <c r="D388" i="51"/>
  <c r="C388" i="51"/>
  <c r="E388" i="51"/>
  <c r="E343" i="51"/>
  <c r="F343" i="51"/>
  <c r="C343" i="51"/>
  <c r="D343" i="51"/>
  <c r="E294" i="51"/>
  <c r="F294" i="51"/>
  <c r="C294" i="51"/>
  <c r="D294" i="51"/>
  <c r="C233" i="51"/>
  <c r="D233" i="51"/>
  <c r="E233" i="51"/>
  <c r="F233" i="51"/>
  <c r="C209" i="51"/>
  <c r="D209" i="51"/>
  <c r="E209" i="51"/>
  <c r="F209" i="51"/>
  <c r="F165" i="51"/>
  <c r="C165" i="51"/>
  <c r="D165" i="51"/>
  <c r="E165" i="51"/>
  <c r="D98" i="51"/>
  <c r="E98" i="51"/>
  <c r="F98" i="51"/>
  <c r="C98" i="51"/>
  <c r="D10" i="51"/>
  <c r="E10" i="51"/>
  <c r="F10" i="51"/>
  <c r="C10" i="51"/>
  <c r="F168" i="51"/>
  <c r="C168" i="51"/>
  <c r="D168" i="51"/>
  <c r="E168" i="51"/>
  <c r="D115" i="51"/>
  <c r="E115" i="51"/>
  <c r="C115" i="51"/>
  <c r="F115" i="51"/>
  <c r="D42" i="51"/>
  <c r="E42" i="51"/>
  <c r="F42" i="51"/>
  <c r="C42" i="51"/>
  <c r="F962" i="51"/>
  <c r="C962" i="51"/>
  <c r="D962" i="51"/>
  <c r="E962" i="51"/>
  <c r="F948" i="51"/>
  <c r="C948" i="51"/>
  <c r="D948" i="51"/>
  <c r="E948" i="51"/>
  <c r="F930" i="51"/>
  <c r="D930" i="51"/>
  <c r="C930" i="51"/>
  <c r="E930" i="51"/>
  <c r="F916" i="51"/>
  <c r="D916" i="51"/>
  <c r="C916" i="51"/>
  <c r="E916" i="51"/>
  <c r="E898" i="51"/>
  <c r="F898" i="51"/>
  <c r="C898" i="51"/>
  <c r="D898" i="51"/>
  <c r="E884" i="51"/>
  <c r="F884" i="51"/>
  <c r="C884" i="51"/>
  <c r="D884" i="51"/>
  <c r="E866" i="51"/>
  <c r="F866" i="51"/>
  <c r="C866" i="51"/>
  <c r="D866" i="51"/>
  <c r="E852" i="51"/>
  <c r="F852" i="51"/>
  <c r="C852" i="51"/>
  <c r="D852" i="51"/>
  <c r="E834" i="51"/>
  <c r="F834" i="51"/>
  <c r="C834" i="51"/>
  <c r="D834" i="51"/>
  <c r="E820" i="51"/>
  <c r="F820" i="51"/>
  <c r="C820" i="51"/>
  <c r="D820" i="51"/>
  <c r="E802" i="51"/>
  <c r="F802" i="51"/>
  <c r="C802" i="51"/>
  <c r="D802" i="51"/>
  <c r="E788" i="51"/>
  <c r="F788" i="51"/>
  <c r="C788" i="51"/>
  <c r="D788" i="51"/>
  <c r="E770" i="51"/>
  <c r="F770" i="51"/>
  <c r="C770" i="51"/>
  <c r="D770" i="51"/>
  <c r="E756" i="51"/>
  <c r="C756" i="51"/>
  <c r="D756" i="51"/>
  <c r="F756" i="51"/>
  <c r="E738" i="51"/>
  <c r="C738" i="51"/>
  <c r="D738" i="51"/>
  <c r="F738" i="51"/>
  <c r="E724" i="51"/>
  <c r="C724" i="51"/>
  <c r="D724" i="51"/>
  <c r="F724" i="51"/>
  <c r="D708" i="51"/>
  <c r="E708" i="51"/>
  <c r="F708" i="51"/>
  <c r="C708" i="51"/>
  <c r="D689" i="51"/>
  <c r="E689" i="51"/>
  <c r="F689" i="51"/>
  <c r="C689" i="51"/>
  <c r="D676" i="51"/>
  <c r="E676" i="51"/>
  <c r="F676" i="51"/>
  <c r="C676" i="51"/>
  <c r="D657" i="51"/>
  <c r="E657" i="51"/>
  <c r="F657" i="51"/>
  <c r="C657" i="51"/>
  <c r="D644" i="51"/>
  <c r="E644" i="51"/>
  <c r="F644" i="51"/>
  <c r="C644" i="51"/>
  <c r="D625" i="51"/>
  <c r="E625" i="51"/>
  <c r="F625" i="51"/>
  <c r="C625" i="51"/>
  <c r="D612" i="51"/>
  <c r="E612" i="51"/>
  <c r="F612" i="51"/>
  <c r="C612" i="51"/>
  <c r="D593" i="51"/>
  <c r="E593" i="51"/>
  <c r="F593" i="51"/>
  <c r="C593" i="51"/>
  <c r="C580" i="51"/>
  <c r="E580" i="51"/>
  <c r="D580" i="51"/>
  <c r="F580" i="51"/>
  <c r="C561" i="51"/>
  <c r="E561" i="51"/>
  <c r="D561" i="51"/>
  <c r="F561" i="51"/>
  <c r="C548" i="51"/>
  <c r="E548" i="51"/>
  <c r="D548" i="51"/>
  <c r="F548" i="51"/>
  <c r="C527" i="51"/>
  <c r="E527" i="51"/>
  <c r="D527" i="51"/>
  <c r="F527" i="51"/>
  <c r="C517" i="51"/>
  <c r="E517" i="51"/>
  <c r="D517" i="51"/>
  <c r="F517" i="51"/>
  <c r="C507" i="51"/>
  <c r="E507" i="51"/>
  <c r="D507" i="51"/>
  <c r="F507" i="51"/>
  <c r="F491" i="51"/>
  <c r="C491" i="51"/>
  <c r="D491" i="51"/>
  <c r="E491" i="51"/>
  <c r="F475" i="51"/>
  <c r="C475" i="51"/>
  <c r="D475" i="51"/>
  <c r="E475" i="51"/>
  <c r="F459" i="51"/>
  <c r="C459" i="51"/>
  <c r="D459" i="51"/>
  <c r="E459" i="51"/>
  <c r="F443" i="51"/>
  <c r="D443" i="51"/>
  <c r="C443" i="51"/>
  <c r="E443" i="51"/>
  <c r="F427" i="51"/>
  <c r="D427" i="51"/>
  <c r="C427" i="51"/>
  <c r="E427" i="51"/>
  <c r="F394" i="51"/>
  <c r="D394" i="51"/>
  <c r="C394" i="51"/>
  <c r="E394" i="51"/>
  <c r="F377" i="51"/>
  <c r="D377" i="51"/>
  <c r="C377" i="51"/>
  <c r="E377" i="51"/>
  <c r="E354" i="51"/>
  <c r="F354" i="51"/>
  <c r="C354" i="51"/>
  <c r="D354" i="51"/>
  <c r="E331" i="51"/>
  <c r="F331" i="51"/>
  <c r="C331" i="51"/>
  <c r="D331" i="51"/>
  <c r="E287" i="51"/>
  <c r="F287" i="51"/>
  <c r="C287" i="51"/>
  <c r="D287" i="51"/>
  <c r="E253" i="51"/>
  <c r="F253" i="51"/>
  <c r="C253" i="51"/>
  <c r="D253" i="51"/>
  <c r="C210" i="51"/>
  <c r="D210" i="51"/>
  <c r="E210" i="51"/>
  <c r="F210" i="51"/>
  <c r="F182" i="51"/>
  <c r="C182" i="51"/>
  <c r="D182" i="51"/>
  <c r="E182" i="51"/>
  <c r="F145" i="51"/>
  <c r="C145" i="51"/>
  <c r="D145" i="51"/>
  <c r="E145" i="51"/>
  <c r="D97" i="51"/>
  <c r="E97" i="51"/>
  <c r="C97" i="51"/>
  <c r="F97" i="51"/>
  <c r="D28" i="51"/>
  <c r="E28" i="51"/>
  <c r="F28" i="51"/>
  <c r="C28" i="51"/>
  <c r="F501" i="51"/>
  <c r="C501" i="51"/>
  <c r="D501" i="51"/>
  <c r="E501" i="51"/>
  <c r="F489" i="51"/>
  <c r="C489" i="51"/>
  <c r="D489" i="51"/>
  <c r="E489" i="51"/>
  <c r="F479" i="51"/>
  <c r="C479" i="51"/>
  <c r="D479" i="51"/>
  <c r="E479" i="51"/>
  <c r="F469" i="51"/>
  <c r="C469" i="51"/>
  <c r="D469" i="51"/>
  <c r="E469" i="51"/>
  <c r="F457" i="51"/>
  <c r="C457" i="51"/>
  <c r="D457" i="51"/>
  <c r="E457" i="51"/>
  <c r="F447" i="51"/>
  <c r="D447" i="51"/>
  <c r="C447" i="51"/>
  <c r="E447" i="51"/>
  <c r="F437" i="51"/>
  <c r="D437" i="51"/>
  <c r="C437" i="51"/>
  <c r="E437" i="51"/>
  <c r="F425" i="51"/>
  <c r="D425" i="51"/>
  <c r="C425" i="51"/>
  <c r="E425" i="51"/>
  <c r="F411" i="51"/>
  <c r="D411" i="51"/>
  <c r="C411" i="51"/>
  <c r="E411" i="51"/>
  <c r="F398" i="51"/>
  <c r="D398" i="51"/>
  <c r="C398" i="51"/>
  <c r="E398" i="51"/>
  <c r="F383" i="51"/>
  <c r="D383" i="51"/>
  <c r="C383" i="51"/>
  <c r="E383" i="51"/>
  <c r="E355" i="51"/>
  <c r="F355" i="51"/>
  <c r="C355" i="51"/>
  <c r="D355" i="51"/>
  <c r="E312" i="51"/>
  <c r="F312" i="51"/>
  <c r="C312" i="51"/>
  <c r="D312" i="51"/>
  <c r="E290" i="51"/>
  <c r="F290" i="51"/>
  <c r="C290" i="51"/>
  <c r="D290" i="51"/>
  <c r="E275" i="51"/>
  <c r="F275" i="51"/>
  <c r="C275" i="51"/>
  <c r="D275" i="51"/>
  <c r="E260" i="51"/>
  <c r="F260" i="51"/>
  <c r="C260" i="51"/>
  <c r="D260" i="51"/>
  <c r="C240" i="51"/>
  <c r="D240" i="51"/>
  <c r="E240" i="51"/>
  <c r="F240" i="51"/>
  <c r="C222" i="51"/>
  <c r="D222" i="51"/>
  <c r="E222" i="51"/>
  <c r="F222" i="51"/>
  <c r="F200" i="51"/>
  <c r="C200" i="51"/>
  <c r="D200" i="51"/>
  <c r="E200" i="51"/>
  <c r="F163" i="51"/>
  <c r="C163" i="51"/>
  <c r="D163" i="51"/>
  <c r="E163" i="51"/>
  <c r="D112" i="51"/>
  <c r="E112" i="51"/>
  <c r="F112" i="51"/>
  <c r="C112" i="51"/>
  <c r="D58" i="51"/>
  <c r="F58" i="51"/>
  <c r="C58" i="51"/>
  <c r="E58" i="51"/>
  <c r="D20" i="51"/>
  <c r="E20" i="51"/>
  <c r="F20" i="51"/>
  <c r="C20" i="51"/>
  <c r="F412" i="51"/>
  <c r="D412" i="51"/>
  <c r="C412" i="51"/>
  <c r="E412" i="51"/>
  <c r="F399" i="51"/>
  <c r="D399" i="51"/>
  <c r="C399" i="51"/>
  <c r="E399" i="51"/>
  <c r="F389" i="51"/>
  <c r="D389" i="51"/>
  <c r="C389" i="51"/>
  <c r="E389" i="51"/>
  <c r="F374" i="51"/>
  <c r="D374" i="51"/>
  <c r="C374" i="51"/>
  <c r="E374" i="51"/>
  <c r="E361" i="51"/>
  <c r="F361" i="51"/>
  <c r="C361" i="51"/>
  <c r="D361" i="51"/>
  <c r="E348" i="51"/>
  <c r="F348" i="51"/>
  <c r="C348" i="51"/>
  <c r="D348" i="51"/>
  <c r="E335" i="51"/>
  <c r="F335" i="51"/>
  <c r="C335" i="51"/>
  <c r="D335" i="51"/>
  <c r="E325" i="51"/>
  <c r="F325" i="51"/>
  <c r="C325" i="51"/>
  <c r="D325" i="51"/>
  <c r="E310" i="51"/>
  <c r="F310" i="51"/>
  <c r="C310" i="51"/>
  <c r="D310" i="51"/>
  <c r="E297" i="51"/>
  <c r="F297" i="51"/>
  <c r="C297" i="51"/>
  <c r="D297" i="51"/>
  <c r="E284" i="51"/>
  <c r="F284" i="51"/>
  <c r="C284" i="51"/>
  <c r="D284" i="51"/>
  <c r="E271" i="51"/>
  <c r="F271" i="51"/>
  <c r="C271" i="51"/>
  <c r="D271" i="51"/>
  <c r="E250" i="51"/>
  <c r="F250" i="51"/>
  <c r="C250" i="51"/>
  <c r="D250" i="51"/>
  <c r="C235" i="51"/>
  <c r="D235" i="51"/>
  <c r="E235" i="51"/>
  <c r="F235" i="51"/>
  <c r="C220" i="51"/>
  <c r="D220" i="51"/>
  <c r="E220" i="51"/>
  <c r="F220" i="51"/>
  <c r="F199" i="51"/>
  <c r="C199" i="51"/>
  <c r="D199" i="51"/>
  <c r="E199" i="51"/>
  <c r="F170" i="51"/>
  <c r="C170" i="51"/>
  <c r="D170" i="51"/>
  <c r="E170" i="51"/>
  <c r="F156" i="51"/>
  <c r="C156" i="51"/>
  <c r="D156" i="51"/>
  <c r="E156" i="51"/>
  <c r="D132" i="51"/>
  <c r="E132" i="51"/>
  <c r="F132" i="51"/>
  <c r="C132" i="51"/>
  <c r="D96" i="51"/>
  <c r="E96" i="51"/>
  <c r="F96" i="51"/>
  <c r="C96" i="51"/>
  <c r="D56" i="51"/>
  <c r="F56" i="51"/>
  <c r="C56" i="51"/>
  <c r="E56" i="51"/>
  <c r="D27" i="51"/>
  <c r="E27" i="51"/>
  <c r="F27" i="51"/>
  <c r="C27" i="51"/>
  <c r="F202" i="51"/>
  <c r="C202" i="51"/>
  <c r="D202" i="51"/>
  <c r="E202" i="51"/>
  <c r="F185" i="51"/>
  <c r="C185" i="51"/>
  <c r="D185" i="51"/>
  <c r="E185" i="51"/>
  <c r="F172" i="51"/>
  <c r="C172" i="51"/>
  <c r="D172" i="51"/>
  <c r="E172" i="51"/>
  <c r="F148" i="51"/>
  <c r="C148" i="51"/>
  <c r="D148" i="51"/>
  <c r="E148" i="51"/>
  <c r="D127" i="51"/>
  <c r="E127" i="51"/>
  <c r="C127" i="51"/>
  <c r="F127" i="51"/>
  <c r="D104" i="51"/>
  <c r="E104" i="51"/>
  <c r="F104" i="51"/>
  <c r="C104" i="51"/>
  <c r="D69" i="51"/>
  <c r="F69" i="51"/>
  <c r="E69" i="51"/>
  <c r="C69" i="51"/>
  <c r="D47" i="51"/>
  <c r="F47" i="51"/>
  <c r="E47" i="51"/>
  <c r="C47" i="51"/>
  <c r="D21" i="51"/>
  <c r="E21" i="51"/>
  <c r="F21" i="51"/>
  <c r="C21" i="51"/>
  <c r="F150" i="51"/>
  <c r="C150" i="51"/>
  <c r="D150" i="51"/>
  <c r="E150" i="51"/>
  <c r="D120" i="51"/>
  <c r="E120" i="51"/>
  <c r="F120" i="51"/>
  <c r="C120" i="51"/>
  <c r="D103" i="51"/>
  <c r="E103" i="51"/>
  <c r="C103" i="51"/>
  <c r="F103" i="51"/>
  <c r="D86" i="51"/>
  <c r="F86" i="51"/>
  <c r="C86" i="51"/>
  <c r="E86" i="51"/>
  <c r="D68" i="51"/>
  <c r="F68" i="51"/>
  <c r="C68" i="51"/>
  <c r="E68" i="51"/>
  <c r="D57" i="51"/>
  <c r="F57" i="51"/>
  <c r="E57" i="51"/>
  <c r="C57" i="51"/>
  <c r="D41" i="51"/>
  <c r="E41" i="51"/>
  <c r="F41" i="51"/>
  <c r="C41" i="51"/>
  <c r="D25" i="51"/>
  <c r="E25" i="51"/>
  <c r="F25" i="51"/>
  <c r="C25" i="51"/>
  <c r="D9" i="51"/>
  <c r="E9" i="51"/>
  <c r="F9" i="51"/>
  <c r="C9" i="51"/>
  <c r="F92" i="51"/>
  <c r="C92" i="51"/>
  <c r="D92" i="51"/>
  <c r="E92" i="51"/>
  <c r="D82" i="51"/>
  <c r="F82" i="51"/>
  <c r="C82" i="51"/>
  <c r="E82" i="51"/>
  <c r="D65" i="51"/>
  <c r="F65" i="51"/>
  <c r="E65" i="51"/>
  <c r="C65" i="51"/>
  <c r="D11" i="51"/>
  <c r="E11" i="51"/>
  <c r="F11" i="51"/>
  <c r="C11" i="51"/>
  <c r="E2159" i="51"/>
  <c r="F2159" i="51"/>
  <c r="C2159" i="51"/>
  <c r="D2159" i="51"/>
  <c r="F2287" i="51"/>
  <c r="D2287" i="51"/>
  <c r="C2287" i="51"/>
  <c r="E2287" i="51"/>
  <c r="D2415" i="51"/>
  <c r="E2415" i="51"/>
  <c r="F2415" i="51"/>
  <c r="C2415" i="51"/>
  <c r="E3965" i="51"/>
  <c r="F3965" i="51"/>
  <c r="C3965" i="51"/>
  <c r="D3965" i="51"/>
  <c r="E3997" i="51"/>
  <c r="F3997" i="51"/>
  <c r="C3997" i="51"/>
  <c r="D3997" i="51"/>
  <c r="E4029" i="51"/>
  <c r="F4029" i="51"/>
  <c r="C4029" i="51"/>
  <c r="D4029" i="51"/>
  <c r="E4061" i="51"/>
  <c r="F4061" i="51"/>
  <c r="C4061" i="51"/>
  <c r="D4061" i="51"/>
  <c r="E4082" i="51"/>
  <c r="F4082" i="51"/>
  <c r="C4082" i="51"/>
  <c r="D4082" i="51"/>
  <c r="E4105" i="51"/>
  <c r="F4105" i="51"/>
  <c r="C4105" i="51"/>
  <c r="D4105" i="51"/>
  <c r="E4128" i="51"/>
  <c r="F4128" i="51"/>
  <c r="C4128" i="51"/>
  <c r="D4128" i="51"/>
  <c r="E4146" i="51"/>
  <c r="F4146" i="51"/>
  <c r="C4146" i="51"/>
  <c r="D4146" i="51"/>
  <c r="E4169" i="51"/>
  <c r="F4169" i="51"/>
  <c r="C4169" i="51"/>
  <c r="D4169" i="51"/>
  <c r="E4192" i="51"/>
  <c r="F4192" i="51"/>
  <c r="C4192" i="51"/>
  <c r="D4192" i="51"/>
  <c r="E4210" i="51"/>
  <c r="F4210" i="51"/>
  <c r="C4210" i="51"/>
  <c r="D4210" i="51"/>
  <c r="E4233" i="51"/>
  <c r="F4233" i="51"/>
  <c r="C4233" i="51"/>
  <c r="D4233" i="51"/>
  <c r="E4256" i="51"/>
  <c r="F4256" i="51"/>
  <c r="C4256" i="51"/>
  <c r="D4256" i="51"/>
  <c r="E4274" i="51"/>
  <c r="F4274" i="51"/>
  <c r="C4274" i="51"/>
  <c r="D4274" i="51"/>
  <c r="E4297" i="51"/>
  <c r="F4297" i="51"/>
  <c r="C4297" i="51"/>
  <c r="D4297" i="51"/>
  <c r="C4320" i="51"/>
  <c r="D4320" i="51"/>
  <c r="E4320" i="51"/>
  <c r="F4320" i="51"/>
  <c r="C4338" i="51"/>
  <c r="D4338" i="51"/>
  <c r="E4338" i="51"/>
  <c r="F4338" i="51"/>
  <c r="C4361" i="51"/>
  <c r="D4361" i="51"/>
  <c r="E4361" i="51"/>
  <c r="F4361" i="51"/>
  <c r="C4384" i="51"/>
  <c r="D4384" i="51"/>
  <c r="E4384" i="51"/>
  <c r="F4384" i="51"/>
  <c r="C4402" i="51"/>
  <c r="D4402" i="51"/>
  <c r="E4402" i="51"/>
  <c r="F4402" i="51"/>
  <c r="C4425" i="51"/>
  <c r="D4425" i="51"/>
  <c r="E4425" i="51"/>
  <c r="F4425" i="51"/>
  <c r="C4448" i="51"/>
  <c r="D4448" i="51"/>
  <c r="E4448" i="51"/>
  <c r="F4448" i="51"/>
  <c r="D4466" i="51"/>
  <c r="E4466" i="51"/>
  <c r="F4466" i="51"/>
  <c r="C4466" i="51"/>
  <c r="D4484" i="51"/>
  <c r="E4484" i="51"/>
  <c r="F4484" i="51"/>
  <c r="C4484" i="51"/>
  <c r="C4500" i="51"/>
  <c r="D4500" i="51"/>
  <c r="E4500" i="51"/>
  <c r="F4500" i="51"/>
  <c r="E2195" i="51"/>
  <c r="F2195" i="51"/>
  <c r="C2195" i="51"/>
  <c r="D2195" i="51"/>
  <c r="D2323" i="51"/>
  <c r="E2323" i="51"/>
  <c r="F2323" i="51"/>
  <c r="C2323" i="51"/>
  <c r="E3936" i="51"/>
  <c r="F3936" i="51"/>
  <c r="C3936" i="51"/>
  <c r="D3936" i="51"/>
  <c r="E3968" i="51"/>
  <c r="F3968" i="51"/>
  <c r="C3968" i="51"/>
  <c r="D3968" i="51"/>
  <c r="E4000" i="51"/>
  <c r="F4000" i="51"/>
  <c r="C4000" i="51"/>
  <c r="D4000" i="51"/>
  <c r="E4032" i="51"/>
  <c r="F4032" i="51"/>
  <c r="C4032" i="51"/>
  <c r="D4032" i="51"/>
  <c r="E4064" i="51"/>
  <c r="F4064" i="51"/>
  <c r="C4064" i="51"/>
  <c r="D4064" i="51"/>
  <c r="E4093" i="51"/>
  <c r="F4093" i="51"/>
  <c r="C4093" i="51"/>
  <c r="D4093" i="51"/>
  <c r="E4116" i="51"/>
  <c r="F4116" i="51"/>
  <c r="C4116" i="51"/>
  <c r="D4116" i="51"/>
  <c r="E4134" i="51"/>
  <c r="F4134" i="51"/>
  <c r="C4134" i="51"/>
  <c r="D4134" i="51"/>
  <c r="E4157" i="51"/>
  <c r="F4157" i="51"/>
  <c r="C4157" i="51"/>
  <c r="D4157" i="51"/>
  <c r="E4180" i="51"/>
  <c r="F4180" i="51"/>
  <c r="C4180" i="51"/>
  <c r="D4180" i="51"/>
  <c r="E4198" i="51"/>
  <c r="F4198" i="51"/>
  <c r="C4198" i="51"/>
  <c r="D4198" i="51"/>
  <c r="E4221" i="51"/>
  <c r="F4221" i="51"/>
  <c r="C4221" i="51"/>
  <c r="D4221" i="51"/>
  <c r="E4244" i="51"/>
  <c r="F4244" i="51"/>
  <c r="C4244" i="51"/>
  <c r="D4244" i="51"/>
  <c r="E4262" i="51"/>
  <c r="F4262" i="51"/>
  <c r="C4262" i="51"/>
  <c r="D4262" i="51"/>
  <c r="E4285" i="51"/>
  <c r="F4285" i="51"/>
  <c r="C4285" i="51"/>
  <c r="D4285" i="51"/>
  <c r="F4308" i="51"/>
  <c r="D4308" i="51"/>
  <c r="C4308" i="51"/>
  <c r="E4308" i="51"/>
  <c r="C4326" i="51"/>
  <c r="D4326" i="51"/>
  <c r="E4326" i="51"/>
  <c r="F4326" i="51"/>
  <c r="C4349" i="51"/>
  <c r="D4349" i="51"/>
  <c r="E4349" i="51"/>
  <c r="F4349" i="51"/>
  <c r="C4372" i="51"/>
  <c r="D4372" i="51"/>
  <c r="E4372" i="51"/>
  <c r="F4372" i="51"/>
  <c r="C4390" i="51"/>
  <c r="D4390" i="51"/>
  <c r="E4390" i="51"/>
  <c r="F4390" i="51"/>
  <c r="C4413" i="51"/>
  <c r="D4413" i="51"/>
  <c r="E4413" i="51"/>
  <c r="F4413" i="51"/>
  <c r="C4436" i="51"/>
  <c r="D4436" i="51"/>
  <c r="E4436" i="51"/>
  <c r="F4436" i="51"/>
  <c r="D4454" i="51"/>
  <c r="E4454" i="51"/>
  <c r="F4454" i="51"/>
  <c r="C4454" i="51"/>
  <c r="C4475" i="51"/>
  <c r="D4475" i="51"/>
  <c r="E4475" i="51"/>
  <c r="F4475" i="51"/>
  <c r="D4491" i="51"/>
  <c r="E4491" i="51"/>
  <c r="F4491" i="51"/>
  <c r="C4491" i="51"/>
  <c r="E735" i="51"/>
  <c r="C735" i="51"/>
  <c r="D735" i="51"/>
  <c r="F735" i="51"/>
  <c r="Q55" i="43"/>
  <c r="Q53" i="43" s="1"/>
  <c r="P67" i="43"/>
  <c r="P65" i="43" s="1"/>
  <c r="P49" i="43"/>
  <c r="P43" i="33"/>
  <c r="O67" i="43"/>
  <c r="O64" i="43"/>
  <c r="O61" i="43"/>
  <c r="O58" i="43"/>
  <c r="O55" i="43"/>
  <c r="O52" i="43"/>
  <c r="O49" i="43"/>
  <c r="O46" i="43"/>
  <c r="O52" i="33"/>
  <c r="O49" i="33"/>
  <c r="O46" i="33"/>
  <c r="O43" i="33"/>
  <c r="O40" i="33"/>
  <c r="O37" i="33"/>
  <c r="O34" i="33"/>
  <c r="P61" i="47"/>
  <c r="P59" i="47" s="1"/>
  <c r="Q64" i="43"/>
  <c r="Q62" i="43" s="1"/>
  <c r="Q61" i="43"/>
  <c r="Q59" i="43" s="1"/>
  <c r="Q52" i="43"/>
  <c r="Q46" i="43"/>
  <c r="Q49" i="33"/>
  <c r="Q40" i="33"/>
  <c r="Q34" i="33"/>
  <c r="P64" i="43"/>
  <c r="P62" i="43" s="1"/>
  <c r="P58" i="43"/>
  <c r="P56" i="43" s="1"/>
  <c r="P52" i="43"/>
  <c r="P52" i="33"/>
  <c r="P46" i="33"/>
  <c r="P37" i="33"/>
  <c r="P35" i="33" s="1"/>
  <c r="P34" i="33"/>
  <c r="P32" i="33" s="1"/>
  <c r="N67" i="43"/>
  <c r="N64" i="43"/>
  <c r="N61" i="43"/>
  <c r="N58" i="43"/>
  <c r="N55" i="43"/>
  <c r="N52" i="43"/>
  <c r="N49" i="43"/>
  <c r="N46" i="43"/>
  <c r="N52" i="33"/>
  <c r="N49" i="33"/>
  <c r="N46" i="33"/>
  <c r="N43" i="33"/>
  <c r="N40" i="33"/>
  <c r="N37" i="33"/>
  <c r="N34" i="33"/>
  <c r="O61" i="47"/>
  <c r="Q67" i="43"/>
  <c r="Q65" i="43" s="1"/>
  <c r="Q58" i="43"/>
  <c r="Q56" i="43" s="1"/>
  <c r="Q49" i="43"/>
  <c r="Q52" i="33"/>
  <c r="Q46" i="33"/>
  <c r="Q43" i="33"/>
  <c r="Q37" i="33"/>
  <c r="N61" i="47"/>
  <c r="P61" i="43"/>
  <c r="P59" i="43" s="1"/>
  <c r="P55" i="43"/>
  <c r="P53" i="43" s="1"/>
  <c r="P46" i="43"/>
  <c r="P49" i="33"/>
  <c r="P40" i="33"/>
  <c r="Q61" i="47"/>
  <c r="P55" i="49"/>
  <c r="P53" i="49" s="1"/>
  <c r="P43" i="49"/>
  <c r="N58" i="49"/>
  <c r="N55" i="49"/>
  <c r="N46" i="49"/>
  <c r="N43" i="49"/>
  <c r="Q64" i="49"/>
  <c r="Q62" i="49" s="1"/>
  <c r="Q58" i="49"/>
  <c r="Q56" i="49" s="1"/>
  <c r="Q55" i="49"/>
  <c r="Q53" i="49" s="1"/>
  <c r="Q52" i="49"/>
  <c r="Q50" i="49" s="1"/>
  <c r="Q46" i="49"/>
  <c r="Q43" i="49"/>
  <c r="Q40" i="49"/>
  <c r="Q69" i="23"/>
  <c r="Q53" i="23" s="1"/>
  <c r="Q52" i="23"/>
  <c r="Q46" i="23" s="1"/>
  <c r="P52" i="49"/>
  <c r="P46" i="49"/>
  <c r="P61" i="49"/>
  <c r="P59" i="49" s="1"/>
  <c r="N49" i="49"/>
  <c r="O40" i="49"/>
  <c r="O58" i="49"/>
  <c r="O43" i="49"/>
  <c r="P58" i="49"/>
  <c r="P56" i="49" s="1"/>
  <c r="Q49" i="49"/>
  <c r="N52" i="49"/>
  <c r="O46" i="49"/>
  <c r="O61" i="49"/>
  <c r="P49" i="49"/>
  <c r="N64" i="49"/>
  <c r="O52" i="49"/>
  <c r="O55" i="49"/>
  <c r="P40" i="49"/>
  <c r="Q61" i="49"/>
  <c r="Q59" i="49" s="1"/>
  <c r="N61" i="49"/>
  <c r="O49" i="49"/>
  <c r="O64" i="49"/>
  <c r="P64" i="49"/>
  <c r="P62" i="49" s="1"/>
  <c r="N40" i="49"/>
  <c r="P20" i="26"/>
  <c r="O99" i="48"/>
  <c r="O87" i="48"/>
  <c r="O76" i="48"/>
  <c r="N57" i="48"/>
  <c r="N48" i="48"/>
  <c r="N42" i="48"/>
  <c r="N39" i="48"/>
  <c r="N36" i="48"/>
  <c r="O96" i="48"/>
  <c r="O84" i="48"/>
  <c r="N63" i="48"/>
  <c r="O93" i="48"/>
  <c r="O79" i="48"/>
  <c r="O69" i="48"/>
  <c r="O45" i="48"/>
  <c r="N33" i="48"/>
  <c r="O90" i="48"/>
  <c r="O78" i="48"/>
  <c r="N69" i="48"/>
  <c r="N60" i="48"/>
  <c r="O52" i="48"/>
  <c r="N51" i="48"/>
  <c r="O39" i="48"/>
  <c r="O31" i="48"/>
  <c r="O26" i="48" s="1"/>
  <c r="N31" i="48"/>
  <c r="N69" i="23"/>
  <c r="O69" i="23"/>
  <c r="P69" i="23"/>
  <c r="P53" i="23" s="1"/>
  <c r="N52" i="23"/>
  <c r="O52" i="23"/>
  <c r="P52" i="23"/>
  <c r="P46" i="23" s="1"/>
  <c r="Q662" i="55"/>
  <c r="Q660" i="55"/>
  <c r="Q659" i="55"/>
  <c r="E656" i="55"/>
  <c r="Q656" i="55" s="1"/>
  <c r="E655" i="55"/>
  <c r="Q655" i="55" s="1"/>
  <c r="E654" i="55"/>
  <c r="Q654" i="55" s="1"/>
  <c r="E653" i="55"/>
  <c r="Q653" i="55" s="1"/>
  <c r="E652" i="55"/>
  <c r="Q652" i="55" s="1"/>
  <c r="E651" i="55"/>
  <c r="Q651" i="55" s="1"/>
  <c r="E650" i="55"/>
  <c r="Q650" i="55" s="1"/>
  <c r="E649" i="55"/>
  <c r="Q649" i="55" s="1"/>
  <c r="E648" i="55"/>
  <c r="Q648" i="55" s="1"/>
  <c r="E647" i="55"/>
  <c r="Q647" i="55" s="1"/>
  <c r="E646" i="55"/>
  <c r="Q646" i="55" s="1"/>
  <c r="E645" i="55"/>
  <c r="Q645" i="55" s="1"/>
  <c r="E644" i="55"/>
  <c r="Q644" i="55" s="1"/>
  <c r="E643" i="55"/>
  <c r="Q643" i="55" s="1"/>
  <c r="E642" i="55"/>
  <c r="Q642" i="55" s="1"/>
  <c r="E641" i="55"/>
  <c r="E638" i="55"/>
  <c r="Q638" i="55" s="1"/>
  <c r="E637" i="55"/>
  <c r="Q637" i="55" s="1"/>
  <c r="E636" i="55"/>
  <c r="Q636" i="55" s="1"/>
  <c r="E635" i="55"/>
  <c r="Q635" i="55" s="1"/>
  <c r="E634" i="55"/>
  <c r="Q634" i="55" s="1"/>
  <c r="E633" i="55"/>
  <c r="Q633" i="55" s="1"/>
  <c r="E632" i="55"/>
  <c r="Q632" i="55" s="1"/>
  <c r="E631" i="55"/>
  <c r="Q631" i="55" s="1"/>
  <c r="E630" i="55"/>
  <c r="Q630" i="55" s="1"/>
  <c r="E629" i="55"/>
  <c r="Q629" i="55" s="1"/>
  <c r="E626" i="55"/>
  <c r="Q626" i="55" s="1"/>
  <c r="E625" i="55"/>
  <c r="Q625" i="55" s="1"/>
  <c r="E624" i="55"/>
  <c r="Q624" i="55" s="1"/>
  <c r="E623" i="55"/>
  <c r="Q623" i="55" s="1"/>
  <c r="E622" i="55"/>
  <c r="Q622" i="55" s="1"/>
  <c r="E621" i="55"/>
  <c r="Q621" i="55" s="1"/>
  <c r="E620" i="55"/>
  <c r="Q620" i="55" s="1"/>
  <c r="E619" i="55"/>
  <c r="Q619" i="55" s="1"/>
  <c r="E618" i="55"/>
  <c r="Q618" i="55" s="1"/>
  <c r="E617" i="55"/>
  <c r="Q617" i="55" s="1"/>
  <c r="E616" i="55"/>
  <c r="Q616" i="55" s="1"/>
  <c r="E615" i="55"/>
  <c r="Q615" i="55" s="1"/>
  <c r="E614" i="55"/>
  <c r="Q614" i="55" s="1"/>
  <c r="E613" i="55"/>
  <c r="Q613" i="55" s="1"/>
  <c r="E612" i="55"/>
  <c r="Q612" i="55" s="1"/>
  <c r="E609" i="55"/>
  <c r="Q609" i="55" s="1"/>
  <c r="E608" i="55"/>
  <c r="Q608" i="55" s="1"/>
  <c r="E607" i="55"/>
  <c r="Q607"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3" i="55"/>
  <c r="Q593" i="55" s="1"/>
  <c r="E592" i="55"/>
  <c r="Q592" i="55" s="1"/>
  <c r="E591" i="55"/>
  <c r="Q591" i="55" s="1"/>
  <c r="E588" i="55"/>
  <c r="Q588" i="55" s="1"/>
  <c r="E587" i="55"/>
  <c r="Q587" i="55" s="1"/>
  <c r="E586" i="55"/>
  <c r="Q586" i="55" s="1"/>
  <c r="E585" i="55"/>
  <c r="Q585" i="55" s="1"/>
  <c r="E582" i="55"/>
  <c r="Q582" i="55" s="1"/>
  <c r="E581" i="55"/>
  <c r="Q581" i="55" s="1"/>
  <c r="E580" i="55"/>
  <c r="Q580" i="55" s="1"/>
  <c r="E579" i="55"/>
  <c r="Q579" i="55" s="1"/>
  <c r="E576" i="55"/>
  <c r="Q576" i="55" s="1"/>
  <c r="E575" i="55"/>
  <c r="Q575" i="55" s="1"/>
  <c r="E574" i="55"/>
  <c r="Q574" i="55" s="1"/>
  <c r="E573" i="55"/>
  <c r="Q573" i="55" s="1"/>
  <c r="E572" i="55"/>
  <c r="Q572" i="55" s="1"/>
  <c r="E571" i="55"/>
  <c r="Q571" i="55" s="1"/>
  <c r="E570" i="55"/>
  <c r="Q570" i="55" s="1"/>
  <c r="E567" i="55"/>
  <c r="Q567" i="55" s="1"/>
  <c r="E566" i="55"/>
  <c r="Q566" i="55" s="1"/>
  <c r="E565" i="55"/>
  <c r="Q565" i="55" s="1"/>
  <c r="E564" i="55"/>
  <c r="Q564" i="55" s="1"/>
  <c r="E563" i="55"/>
  <c r="Q563" i="55" s="1"/>
  <c r="E562" i="55"/>
  <c r="Q562" i="55" s="1"/>
  <c r="E561" i="55"/>
  <c r="Q561" i="55" s="1"/>
  <c r="E560" i="55"/>
  <c r="Q560" i="55" s="1"/>
  <c r="E559" i="55"/>
  <c r="Q559" i="55" s="1"/>
  <c r="E558" i="55"/>
  <c r="Q558" i="55" s="1"/>
  <c r="E557" i="55"/>
  <c r="Q557" i="55" s="1"/>
  <c r="E556" i="55"/>
  <c r="Q556" i="55" s="1"/>
  <c r="E555" i="55"/>
  <c r="Q555" i="55" s="1"/>
  <c r="E552" i="55"/>
  <c r="Q552" i="55" s="1"/>
  <c r="E549" i="55"/>
  <c r="Q549" i="55" s="1"/>
  <c r="E546" i="55"/>
  <c r="Q546" i="55" s="1"/>
  <c r="E543" i="55"/>
  <c r="Q543" i="55" s="1"/>
  <c r="E540" i="55"/>
  <c r="Q540" i="55" s="1"/>
  <c r="E539" i="55"/>
  <c r="Q539" i="55" s="1"/>
  <c r="E538" i="55"/>
  <c r="Q538" i="55" s="1"/>
  <c r="E537" i="55"/>
  <c r="Q537" i="55" s="1"/>
  <c r="E536" i="55"/>
  <c r="Q536" i="55" s="1"/>
  <c r="E535" i="55"/>
  <c r="Q535" i="55" s="1"/>
  <c r="E534" i="55"/>
  <c r="Q534" i="55" s="1"/>
  <c r="E533" i="55"/>
  <c r="Q533" i="55" s="1"/>
  <c r="E532" i="55"/>
  <c r="Q532" i="55" s="1"/>
  <c r="E531" i="55"/>
  <c r="Q531" i="55" s="1"/>
  <c r="E528" i="55"/>
  <c r="Q528" i="55" s="1"/>
  <c r="E527" i="55"/>
  <c r="Q527" i="55" s="1"/>
  <c r="E526" i="55"/>
  <c r="E523" i="55"/>
  <c r="Q523" i="55" s="1"/>
  <c r="E522" i="55"/>
  <c r="Q522" i="55" s="1"/>
  <c r="E521" i="55"/>
  <c r="Q521" i="55" s="1"/>
  <c r="E520" i="55"/>
  <c r="Q520" i="55" s="1"/>
  <c r="E519" i="55"/>
  <c r="E516" i="55"/>
  <c r="Q516" i="55" s="1"/>
  <c r="E515" i="55"/>
  <c r="Q515" i="55" s="1"/>
  <c r="E514" i="55"/>
  <c r="Q514" i="55" s="1"/>
  <c r="E513" i="55"/>
  <c r="Q513" i="55" s="1"/>
  <c r="E510" i="55"/>
  <c r="Q510" i="55" s="1"/>
  <c r="E509" i="55"/>
  <c r="Q509" i="55" s="1"/>
  <c r="E508" i="55"/>
  <c r="E505" i="55"/>
  <c r="Q505" i="55" s="1"/>
  <c r="E504" i="55"/>
  <c r="Q504" i="55" s="1"/>
  <c r="E503" i="55"/>
  <c r="Q503" i="55" s="1"/>
  <c r="E502" i="55"/>
  <c r="Q502" i="55" s="1"/>
  <c r="E501" i="55"/>
  <c r="Q501" i="55" s="1"/>
  <c r="E500" i="55"/>
  <c r="Q500" i="55" s="1"/>
  <c r="E499" i="55"/>
  <c r="Q499" i="55" s="1"/>
  <c r="E498" i="55"/>
  <c r="Q498" i="55" s="1"/>
  <c r="E497" i="55"/>
  <c r="Q497" i="55" s="1"/>
  <c r="E496" i="55"/>
  <c r="Q496" i="55" s="1"/>
  <c r="E495" i="55"/>
  <c r="Q495" i="55" s="1"/>
  <c r="E483" i="55"/>
  <c r="Q483" i="55" s="1"/>
  <c r="E480" i="55"/>
  <c r="Q480" i="55" s="1"/>
  <c r="E477" i="55"/>
  <c r="Q477" i="55" s="1"/>
  <c r="E474" i="55"/>
  <c r="Q474" i="55" s="1"/>
  <c r="E471" i="55"/>
  <c r="Q471" i="55" s="1"/>
  <c r="E470" i="55"/>
  <c r="Q470" i="55" s="1"/>
  <c r="E467" i="55"/>
  <c r="Q467" i="55" s="1"/>
  <c r="E466" i="55"/>
  <c r="Q466" i="55" s="1"/>
  <c r="E465" i="55"/>
  <c r="Q465" i="55" s="1"/>
  <c r="E464" i="55"/>
  <c r="Q464" i="55" s="1"/>
  <c r="E463" i="55"/>
  <c r="Q463" i="55" s="1"/>
  <c r="E460" i="55"/>
  <c r="Q460" i="55" s="1"/>
  <c r="E459" i="55"/>
  <c r="Q459" i="55" s="1"/>
  <c r="E458" i="55"/>
  <c r="Q458" i="55" s="1"/>
  <c r="E457" i="55"/>
  <c r="Q457" i="55" s="1"/>
  <c r="E456" i="55"/>
  <c r="Q456" i="55" s="1"/>
  <c r="E453" i="55"/>
  <c r="Q453" i="55" s="1"/>
  <c r="E452" i="55"/>
  <c r="Q452" i="55" s="1"/>
  <c r="E451" i="55"/>
  <c r="Q451" i="55" s="1"/>
  <c r="E450" i="55"/>
  <c r="Q450" i="55" s="1"/>
  <c r="E449" i="55"/>
  <c r="Q449" i="55" s="1"/>
  <c r="E448" i="55"/>
  <c r="Q448" i="55" s="1"/>
  <c r="E447" i="55"/>
  <c r="Q447" i="55" s="1"/>
  <c r="E446" i="55"/>
  <c r="Q446" i="55" s="1"/>
  <c r="E445" i="55"/>
  <c r="Q445" i="55" s="1"/>
  <c r="E444" i="55"/>
  <c r="Q444" i="55" s="1"/>
  <c r="E441" i="55"/>
  <c r="Q441" i="55" s="1"/>
  <c r="E440" i="55"/>
  <c r="Q440" i="55" s="1"/>
  <c r="E439" i="55"/>
  <c r="Q439" i="55" s="1"/>
  <c r="E438" i="55"/>
  <c r="E437" i="55"/>
  <c r="Q437" i="55" s="1"/>
  <c r="E434" i="55"/>
  <c r="Q434" i="55" s="1"/>
  <c r="E433" i="55"/>
  <c r="Q433" i="55" s="1"/>
  <c r="E432" i="55"/>
  <c r="Q432" i="55" s="1"/>
  <c r="E431" i="55"/>
  <c r="Q431" i="55" s="1"/>
  <c r="E430" i="55"/>
  <c r="Q430" i="55" s="1"/>
  <c r="E429" i="55"/>
  <c r="Q429" i="55" s="1"/>
  <c r="E428" i="55"/>
  <c r="Q428" i="55" s="1"/>
  <c r="E427" i="55"/>
  <c r="Q427" i="55" s="1"/>
  <c r="E426" i="55"/>
  <c r="Q426" i="55" s="1"/>
  <c r="E425" i="55"/>
  <c r="Q425" i="55" s="1"/>
  <c r="E424" i="55"/>
  <c r="Q424" i="55" s="1"/>
  <c r="E423" i="55"/>
  <c r="Q423" i="55" s="1"/>
  <c r="E422" i="55"/>
  <c r="Q422" i="55" s="1"/>
  <c r="E413" i="55"/>
  <c r="Q413" i="55" s="1"/>
  <c r="E412" i="55"/>
  <c r="Q412" i="55" s="1"/>
  <c r="E411" i="55"/>
  <c r="Q411" i="55" s="1"/>
  <c r="E410" i="55"/>
  <c r="Q410" i="55" s="1"/>
  <c r="E409" i="55"/>
  <c r="Q409" i="55" s="1"/>
  <c r="E406" i="55"/>
  <c r="Q406" i="55" s="1"/>
  <c r="E403" i="55"/>
  <c r="Q403" i="55" s="1"/>
  <c r="E402" i="55"/>
  <c r="Q402" i="55" s="1"/>
  <c r="E401" i="55"/>
  <c r="Q401" i="55" s="1"/>
  <c r="E400" i="55"/>
  <c r="Q400" i="55" s="1"/>
  <c r="E397" i="55"/>
  <c r="Q397" i="55" s="1"/>
  <c r="E396" i="55"/>
  <c r="Q396" i="55" s="1"/>
  <c r="E395" i="55"/>
  <c r="Q395" i="55" s="1"/>
  <c r="E394" i="55"/>
  <c r="Q394" i="55" s="1"/>
  <c r="E393" i="55"/>
  <c r="Q393" i="55" s="1"/>
  <c r="E392" i="55"/>
  <c r="Q392" i="55" s="1"/>
  <c r="E391" i="55"/>
  <c r="Q391" i="55" s="1"/>
  <c r="E390" i="55"/>
  <c r="Q390" i="55" s="1"/>
  <c r="E387" i="55"/>
  <c r="Q387" i="55" s="1"/>
  <c r="E386" i="55"/>
  <c r="Q386" i="55" s="1"/>
  <c r="E385" i="55"/>
  <c r="Q385" i="55" s="1"/>
  <c r="E384" i="55"/>
  <c r="Q384" i="55" s="1"/>
  <c r="E383" i="55"/>
  <c r="Q383" i="55" s="1"/>
  <c r="E380" i="55"/>
  <c r="Q380" i="55" s="1"/>
  <c r="E379" i="55"/>
  <c r="Q379" i="55" s="1"/>
  <c r="E378" i="55"/>
  <c r="Q378" i="55" s="1"/>
  <c r="E375" i="55"/>
  <c r="Q375" i="55" s="1"/>
  <c r="E374" i="55"/>
  <c r="Q374" i="55" s="1"/>
  <c r="E373" i="55"/>
  <c r="Q373" i="55" s="1"/>
  <c r="E372" i="55"/>
  <c r="Q372" i="55" s="1"/>
  <c r="E371" i="55"/>
  <c r="Q371" i="55" s="1"/>
  <c r="E370" i="55"/>
  <c r="Q370" i="55" s="1"/>
  <c r="E369" i="55"/>
  <c r="Q369" i="55" s="1"/>
  <c r="E368" i="55"/>
  <c r="Q368" i="55" s="1"/>
  <c r="E367" i="55"/>
  <c r="Q367" i="55" s="1"/>
  <c r="E366" i="55"/>
  <c r="Q366" i="55" s="1"/>
  <c r="E363" i="55"/>
  <c r="Q363" i="55" s="1"/>
  <c r="E362" i="55"/>
  <c r="Q362" i="55" s="1"/>
  <c r="E359" i="55"/>
  <c r="Q359" i="55" s="1"/>
  <c r="E358" i="55"/>
  <c r="Q358" i="55" s="1"/>
  <c r="E357" i="55"/>
  <c r="Q357" i="55" s="1"/>
  <c r="E356" i="55"/>
  <c r="Q356" i="55" s="1"/>
  <c r="E355" i="55"/>
  <c r="Q355" i="55" s="1"/>
  <c r="E354" i="55"/>
  <c r="Q354"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1" i="55"/>
  <c r="E332" i="55"/>
  <c r="Q332" i="55" s="1"/>
  <c r="E331" i="55"/>
  <c r="Q331" i="55" s="1"/>
  <c r="E330" i="55"/>
  <c r="Q330" i="55" s="1"/>
  <c r="E329" i="55"/>
  <c r="Q329" i="55" s="1"/>
  <c r="E328" i="55"/>
  <c r="Q328" i="55" s="1"/>
  <c r="E327" i="55"/>
  <c r="Q327" i="55" s="1"/>
  <c r="E326" i="55"/>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49"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H418" i="55" l="1"/>
  <c r="Q420" i="55"/>
  <c r="H61" i="47"/>
  <c r="Q641" i="55"/>
  <c r="E640" i="55"/>
  <c r="Q326" i="55"/>
  <c r="E325" i="55"/>
  <c r="H69" i="23"/>
  <c r="H52" i="23"/>
  <c r="P50" i="49"/>
  <c r="N59" i="48"/>
  <c r="AX59" i="48" s="1"/>
  <c r="AY59" i="48" s="1"/>
  <c r="AX60" i="48"/>
  <c r="AY60" i="48" s="1"/>
  <c r="H60" i="48"/>
  <c r="H59" i="48" s="1"/>
  <c r="N32" i="48"/>
  <c r="AX32" i="48" s="1"/>
  <c r="AY32" i="48" s="1"/>
  <c r="AX33" i="48"/>
  <c r="AY33" i="48" s="1"/>
  <c r="H33" i="48"/>
  <c r="H32" i="48" s="1"/>
  <c r="H36" i="48"/>
  <c r="H35" i="48" s="1"/>
  <c r="N35" i="48"/>
  <c r="AX35" i="48" s="1"/>
  <c r="AY35" i="48" s="1"/>
  <c r="AX36" i="48"/>
  <c r="AY36" i="48" s="1"/>
  <c r="H57" i="48"/>
  <c r="H56" i="48" s="1"/>
  <c r="AX57" i="48"/>
  <c r="AY57" i="48" s="1"/>
  <c r="N56" i="48"/>
  <c r="AX56" i="48" s="1"/>
  <c r="AY56" i="48" s="1"/>
  <c r="H39" i="48"/>
  <c r="H38" i="48" s="1"/>
  <c r="O38" i="48"/>
  <c r="O44" i="48"/>
  <c r="H45" i="48"/>
  <c r="H44" i="48" s="1"/>
  <c r="AX63" i="48"/>
  <c r="AY63" i="48" s="1"/>
  <c r="H63" i="48"/>
  <c r="H62" i="48" s="1"/>
  <c r="N62" i="48"/>
  <c r="AX62" i="48" s="1"/>
  <c r="AY62" i="48" s="1"/>
  <c r="N38" i="48"/>
  <c r="AX38" i="48" s="1"/>
  <c r="AY38" i="48" s="1"/>
  <c r="AX39" i="48"/>
  <c r="AY39" i="48" s="1"/>
  <c r="AX31" i="48"/>
  <c r="AY31" i="48" s="1"/>
  <c r="N26" i="48"/>
  <c r="AX26" i="48" s="1"/>
  <c r="AY26" i="48" s="1"/>
  <c r="H31" i="48"/>
  <c r="H26" i="48" s="1"/>
  <c r="N50" i="48"/>
  <c r="AX50" i="48" s="1"/>
  <c r="AY50" i="48" s="1"/>
  <c r="AX51" i="48"/>
  <c r="AY51" i="48" s="1"/>
  <c r="H51" i="48"/>
  <c r="AX42" i="48"/>
  <c r="AY42" i="48" s="1"/>
  <c r="H42" i="48"/>
  <c r="H41" i="48" s="1"/>
  <c r="O50" i="48"/>
  <c r="H52" i="48"/>
  <c r="H48" i="48"/>
  <c r="H47" i="48" s="1"/>
  <c r="AX48" i="48"/>
  <c r="AY48" i="48" s="1"/>
  <c r="Q341" i="55"/>
  <c r="E334" i="55"/>
  <c r="E102" i="23"/>
  <c r="F39" i="54"/>
  <c r="I418" i="55" l="1"/>
  <c r="K418" i="55" s="1"/>
  <c r="H50" i="48"/>
  <c r="R4503"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R2906" i="51"/>
  <c r="U2905" i="51"/>
  <c r="T2905" i="51"/>
  <c r="S2905" i="51"/>
  <c r="R2905" i="51"/>
  <c r="U2904" i="51"/>
  <c r="T2904" i="51"/>
  <c r="S2904" i="51"/>
  <c r="R2904" i="51"/>
  <c r="U2903" i="51"/>
  <c r="T2903" i="51"/>
  <c r="S2903" i="51"/>
  <c r="R2903"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R2876" i="51"/>
  <c r="U2875" i="51"/>
  <c r="T2875" i="51"/>
  <c r="S2875" i="51"/>
  <c r="R2875" i="51"/>
  <c r="U2874" i="51"/>
  <c r="T2874" i="51"/>
  <c r="S2874" i="51"/>
  <c r="R2874" i="51"/>
  <c r="U2873" i="51"/>
  <c r="T2873" i="51"/>
  <c r="S2873" i="51"/>
  <c r="R2873"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R2267" i="51"/>
  <c r="U2266" i="51"/>
  <c r="T2266" i="51"/>
  <c r="S2266" i="51"/>
  <c r="R2266" i="51"/>
  <c r="U2265" i="51"/>
  <c r="T2265" i="51"/>
  <c r="S2265" i="51"/>
  <c r="R2265" i="51"/>
  <c r="U2264" i="51"/>
  <c r="T2264" i="51"/>
  <c r="S2264" i="51"/>
  <c r="R2264" i="51"/>
  <c r="T2263" i="51"/>
  <c r="S2263" i="51"/>
  <c r="R2263" i="51"/>
  <c r="U2262" i="51"/>
  <c r="T2262" i="51"/>
  <c r="S2262" i="51"/>
  <c r="R2262" i="51"/>
  <c r="U2261" i="51"/>
  <c r="T2261" i="51"/>
  <c r="S2261" i="51"/>
  <c r="R2261" i="51"/>
  <c r="R2260" i="51"/>
  <c r="U2259" i="51"/>
  <c r="T2259" i="51"/>
  <c r="S2259" i="51"/>
  <c r="R2259" i="51"/>
  <c r="U2258" i="51"/>
  <c r="T2258" i="51"/>
  <c r="S2258" i="51"/>
  <c r="R2258" i="51"/>
  <c r="U2257" i="51"/>
  <c r="T2257" i="51"/>
  <c r="S2257" i="51"/>
  <c r="R2257" i="51"/>
  <c r="U2256" i="51"/>
  <c r="T2256" i="51"/>
  <c r="S2256" i="51"/>
  <c r="R2256"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R1955" i="51"/>
  <c r="U1954" i="51"/>
  <c r="T1954" i="51"/>
  <c r="S1954" i="51"/>
  <c r="R1954" i="51"/>
  <c r="U1953" i="51"/>
  <c r="T1953" i="51"/>
  <c r="S1953" i="51"/>
  <c r="R1953" i="51"/>
  <c r="U1952" i="51"/>
  <c r="T1952" i="51"/>
  <c r="S1952" i="51"/>
  <c r="R1952" i="51"/>
  <c r="U1951" i="51"/>
  <c r="T1951" i="51"/>
  <c r="S1951" i="51"/>
  <c r="R1951" i="51"/>
  <c r="T1950" i="51"/>
  <c r="S1950" i="51"/>
  <c r="R1950"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R1029" i="51"/>
  <c r="U1028" i="51"/>
  <c r="T1028" i="51"/>
  <c r="S1028" i="51"/>
  <c r="R1028" i="51"/>
  <c r="U1027" i="51"/>
  <c r="T1027" i="51"/>
  <c r="S1027" i="51"/>
  <c r="R1027" i="51"/>
  <c r="U1026" i="51"/>
  <c r="T1026" i="51"/>
  <c r="S1026" i="51"/>
  <c r="R1026"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G8" i="55" s="1"/>
  <c r="S4" i="51"/>
  <c r="R4" i="51"/>
  <c r="R3" i="51"/>
  <c r="Q418" i="55" l="1"/>
  <c r="AE96" i="25"/>
  <c r="AF79" i="26"/>
  <c r="J8" i="55"/>
  <c r="B3" i="56"/>
  <c r="B7" i="56"/>
  <c r="D13" i="56"/>
  <c r="B15" i="56"/>
  <c r="C3" i="56"/>
  <c r="C7" i="56"/>
  <c r="C15" i="56"/>
  <c r="D3" i="56"/>
  <c r="D7" i="56"/>
  <c r="B13" i="56"/>
  <c r="C14" i="56"/>
  <c r="D15" i="56"/>
  <c r="C13" i="56"/>
  <c r="D14" i="56"/>
  <c r="B14" i="56"/>
  <c r="U3" i="51"/>
  <c r="D2" i="56" s="1"/>
  <c r="T3" i="51"/>
  <c r="C2" i="56" s="1"/>
  <c r="S3" i="51"/>
  <c r="F526" i="55"/>
  <c r="Q526" i="55" s="1"/>
  <c r="F525" i="55"/>
  <c r="F519" i="55"/>
  <c r="Q519" i="55" s="1"/>
  <c r="F508" i="55"/>
  <c r="Q508" i="55" s="1"/>
  <c r="F438" i="55"/>
  <c r="F189" i="55"/>
  <c r="Q189" i="55" s="1"/>
  <c r="F80" i="55"/>
  <c r="J525" i="55"/>
  <c r="J438" i="55"/>
  <c r="J316" i="55"/>
  <c r="J307" i="55"/>
  <c r="J80" i="55"/>
  <c r="E13" i="56" l="1"/>
  <c r="AF96" i="25"/>
  <c r="Q80" i="55"/>
  <c r="Q438" i="55"/>
  <c r="E14" i="56"/>
  <c r="E3" i="56"/>
  <c r="E15" i="56"/>
  <c r="E7"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S23" i="34" s="1"/>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62" i="55"/>
  <c r="C662" i="55"/>
  <c r="D661" i="55"/>
  <c r="C661" i="55"/>
  <c r="D660" i="55"/>
  <c r="C660" i="55"/>
  <c r="D659" i="55"/>
  <c r="C659" i="55"/>
  <c r="D656" i="55"/>
  <c r="C656" i="55"/>
  <c r="D655" i="55"/>
  <c r="C655" i="55"/>
  <c r="D654" i="55"/>
  <c r="C654" i="55"/>
  <c r="K653" i="55"/>
  <c r="D653" i="55"/>
  <c r="C653" i="55"/>
  <c r="D652" i="55"/>
  <c r="C652" i="55"/>
  <c r="D651" i="55"/>
  <c r="C651" i="55"/>
  <c r="D650" i="55"/>
  <c r="C650" i="55"/>
  <c r="K649" i="55"/>
  <c r="D649" i="55"/>
  <c r="C649" i="55"/>
  <c r="D648" i="55"/>
  <c r="C648" i="55"/>
  <c r="D647" i="55"/>
  <c r="C647" i="55"/>
  <c r="D646" i="55"/>
  <c r="C646" i="55"/>
  <c r="D645" i="55"/>
  <c r="C645" i="55"/>
  <c r="D644" i="55"/>
  <c r="C644" i="55"/>
  <c r="D643" i="55"/>
  <c r="C643" i="55"/>
  <c r="D642" i="55"/>
  <c r="C642" i="55"/>
  <c r="K641" i="55"/>
  <c r="D641" i="55"/>
  <c r="C641" i="55"/>
  <c r="D638" i="55"/>
  <c r="C638" i="55"/>
  <c r="D637" i="55"/>
  <c r="C637" i="55"/>
  <c r="D636" i="55"/>
  <c r="C636" i="55"/>
  <c r="K635" i="55"/>
  <c r="D635" i="55"/>
  <c r="C635" i="55"/>
  <c r="D634" i="55"/>
  <c r="C634" i="55"/>
  <c r="D633" i="55"/>
  <c r="C633" i="55"/>
  <c r="D632" i="55"/>
  <c r="C632" i="55"/>
  <c r="K631" i="55"/>
  <c r="D631" i="55"/>
  <c r="C631" i="55"/>
  <c r="K630" i="55"/>
  <c r="D630" i="55"/>
  <c r="C630" i="55"/>
  <c r="K629" i="55"/>
  <c r="D629" i="55"/>
  <c r="C629" i="55"/>
  <c r="D626" i="55"/>
  <c r="C626" i="55"/>
  <c r="D625" i="55"/>
  <c r="C625" i="55"/>
  <c r="K624" i="55"/>
  <c r="D624" i="55"/>
  <c r="C624" i="55"/>
  <c r="K623" i="55"/>
  <c r="D623" i="55"/>
  <c r="C623" i="55"/>
  <c r="D622" i="55"/>
  <c r="C622" i="55"/>
  <c r="D621" i="55"/>
  <c r="C621" i="55"/>
  <c r="D620" i="55"/>
  <c r="C620" i="55"/>
  <c r="K619" i="55"/>
  <c r="D619" i="55"/>
  <c r="C619" i="55"/>
  <c r="D618" i="55"/>
  <c r="C618" i="55"/>
  <c r="D617" i="55"/>
  <c r="C617" i="55"/>
  <c r="K616" i="55"/>
  <c r="D616" i="55"/>
  <c r="C616" i="55"/>
  <c r="K615" i="55"/>
  <c r="D615" i="55"/>
  <c r="C615" i="55"/>
  <c r="D614" i="55"/>
  <c r="C614" i="55"/>
  <c r="D613" i="55"/>
  <c r="C613" i="55"/>
  <c r="D612" i="55"/>
  <c r="C612" i="55"/>
  <c r="D609" i="55"/>
  <c r="C609" i="55"/>
  <c r="D608" i="55"/>
  <c r="C608" i="55"/>
  <c r="D607" i="55"/>
  <c r="C607" i="55"/>
  <c r="K606" i="55"/>
  <c r="D606" i="55"/>
  <c r="C606" i="55"/>
  <c r="K605" i="55"/>
  <c r="D605" i="55"/>
  <c r="C605" i="55"/>
  <c r="D604" i="55"/>
  <c r="C604" i="55"/>
  <c r="D603" i="55"/>
  <c r="C603" i="55"/>
  <c r="D602" i="55"/>
  <c r="C602" i="55"/>
  <c r="K601" i="55"/>
  <c r="D601" i="55"/>
  <c r="C601" i="55"/>
  <c r="D600" i="55"/>
  <c r="C600" i="55"/>
  <c r="D599" i="55"/>
  <c r="C599" i="55"/>
  <c r="K598" i="55"/>
  <c r="D598" i="55"/>
  <c r="C598" i="55"/>
  <c r="D597" i="55"/>
  <c r="C597" i="55"/>
  <c r="D596" i="55"/>
  <c r="C596" i="55"/>
  <c r="D593" i="55"/>
  <c r="C593" i="55"/>
  <c r="K592" i="55"/>
  <c r="D592" i="55"/>
  <c r="C592" i="55"/>
  <c r="K591" i="55"/>
  <c r="D591" i="55"/>
  <c r="C591" i="55"/>
  <c r="D588" i="55"/>
  <c r="C588" i="55"/>
  <c r="D587" i="55"/>
  <c r="C587" i="55"/>
  <c r="K586" i="55"/>
  <c r="D586" i="55"/>
  <c r="C586" i="55"/>
  <c r="K585" i="55"/>
  <c r="D585" i="55"/>
  <c r="C585" i="55"/>
  <c r="D582" i="55"/>
  <c r="C582" i="55"/>
  <c r="D581" i="55"/>
  <c r="C581" i="55"/>
  <c r="K580" i="55"/>
  <c r="D580" i="55"/>
  <c r="C580" i="55"/>
  <c r="K579" i="55"/>
  <c r="D579" i="55"/>
  <c r="C579" i="55"/>
  <c r="D576" i="55"/>
  <c r="C576" i="55"/>
  <c r="D575" i="55"/>
  <c r="C575" i="55"/>
  <c r="K574" i="55"/>
  <c r="D574" i="55"/>
  <c r="C574" i="55"/>
  <c r="K573" i="55"/>
  <c r="D573" i="55"/>
  <c r="C573" i="55"/>
  <c r="D572" i="55"/>
  <c r="C572" i="55"/>
  <c r="K571" i="55"/>
  <c r="D571" i="55"/>
  <c r="C571" i="55"/>
  <c r="D570" i="55"/>
  <c r="C570" i="55"/>
  <c r="K567" i="55"/>
  <c r="D567" i="55"/>
  <c r="C567" i="55"/>
  <c r="D566" i="55"/>
  <c r="C566" i="55"/>
  <c r="K565" i="55"/>
  <c r="D565" i="55"/>
  <c r="C565" i="55"/>
  <c r="K564" i="55"/>
  <c r="D564" i="55"/>
  <c r="C564" i="55"/>
  <c r="D563" i="55"/>
  <c r="C563" i="55"/>
  <c r="D562" i="55"/>
  <c r="C562" i="55"/>
  <c r="K561" i="55"/>
  <c r="D561" i="55"/>
  <c r="C561" i="55"/>
  <c r="K560" i="55"/>
  <c r="D560" i="55"/>
  <c r="C560" i="55"/>
  <c r="D559" i="55"/>
  <c r="C559" i="55"/>
  <c r="D558" i="55"/>
  <c r="C558" i="55"/>
  <c r="K557" i="55"/>
  <c r="D557" i="55"/>
  <c r="C557" i="55"/>
  <c r="K556" i="55"/>
  <c r="D556" i="55"/>
  <c r="C556" i="55"/>
  <c r="D555" i="55"/>
  <c r="C555" i="55"/>
  <c r="D552" i="55"/>
  <c r="C552" i="55"/>
  <c r="D549" i="55"/>
  <c r="C549" i="55"/>
  <c r="E545" i="55"/>
  <c r="D546" i="55"/>
  <c r="C546" i="55"/>
  <c r="K543" i="55"/>
  <c r="D543" i="55"/>
  <c r="C543" i="55"/>
  <c r="D540" i="55"/>
  <c r="C540" i="55"/>
  <c r="K539" i="55"/>
  <c r="D539" i="55"/>
  <c r="C539" i="55"/>
  <c r="K538" i="55"/>
  <c r="D538" i="55"/>
  <c r="C538" i="55"/>
  <c r="D537" i="55"/>
  <c r="C537" i="55"/>
  <c r="D536" i="55"/>
  <c r="C536" i="55"/>
  <c r="K535" i="55"/>
  <c r="D535" i="55"/>
  <c r="C535" i="55"/>
  <c r="K534" i="55"/>
  <c r="D534" i="55"/>
  <c r="C534" i="55"/>
  <c r="D533" i="55"/>
  <c r="C533" i="55"/>
  <c r="D532" i="55"/>
  <c r="C532" i="55"/>
  <c r="K531" i="55"/>
  <c r="D531" i="55"/>
  <c r="C531" i="55"/>
  <c r="K528" i="55"/>
  <c r="D528" i="55"/>
  <c r="C528" i="55"/>
  <c r="D527" i="55"/>
  <c r="C527" i="55"/>
  <c r="D526" i="55"/>
  <c r="C526" i="55"/>
  <c r="K523" i="55"/>
  <c r="D523" i="55"/>
  <c r="C523" i="55"/>
  <c r="D522" i="55"/>
  <c r="C522" i="55"/>
  <c r="K521" i="55"/>
  <c r="D521" i="55"/>
  <c r="C521" i="55"/>
  <c r="D520" i="55"/>
  <c r="C520" i="55"/>
  <c r="K519" i="55"/>
  <c r="D519" i="55"/>
  <c r="C519" i="55"/>
  <c r="D516" i="55"/>
  <c r="C516" i="55"/>
  <c r="D515" i="55"/>
  <c r="C515" i="55"/>
  <c r="D514" i="55"/>
  <c r="C514" i="55"/>
  <c r="D513" i="55"/>
  <c r="C513" i="55"/>
  <c r="D510" i="55"/>
  <c r="C510" i="55"/>
  <c r="D509" i="55"/>
  <c r="C509" i="55"/>
  <c r="D508" i="55"/>
  <c r="C508" i="55"/>
  <c r="D505" i="55"/>
  <c r="C505" i="55"/>
  <c r="K504" i="55"/>
  <c r="D504" i="55"/>
  <c r="C504" i="55"/>
  <c r="K503" i="55"/>
  <c r="D503" i="55"/>
  <c r="C503" i="55"/>
  <c r="D502" i="55"/>
  <c r="C502" i="55"/>
  <c r="K501" i="55"/>
  <c r="D501" i="55"/>
  <c r="C501" i="55"/>
  <c r="K500" i="55"/>
  <c r="D500" i="55"/>
  <c r="C500" i="55"/>
  <c r="K499" i="55"/>
  <c r="D499" i="55"/>
  <c r="C499" i="55"/>
  <c r="D498" i="55"/>
  <c r="C498" i="55"/>
  <c r="K497" i="55"/>
  <c r="D497" i="55"/>
  <c r="C497" i="55"/>
  <c r="K496" i="55"/>
  <c r="D496" i="55"/>
  <c r="C496" i="55"/>
  <c r="K495" i="55"/>
  <c r="D495" i="55"/>
  <c r="C495" i="55"/>
  <c r="D483" i="55"/>
  <c r="C483" i="55"/>
  <c r="E479" i="55"/>
  <c r="D480" i="55"/>
  <c r="C480" i="55"/>
  <c r="D477" i="55"/>
  <c r="C477" i="55"/>
  <c r="K474" i="55"/>
  <c r="D474" i="55"/>
  <c r="C474" i="55"/>
  <c r="D471" i="55"/>
  <c r="C471" i="55"/>
  <c r="D470" i="55"/>
  <c r="C470" i="55"/>
  <c r="K467" i="55"/>
  <c r="D467" i="55"/>
  <c r="C467" i="55"/>
  <c r="K466" i="55"/>
  <c r="D466" i="55"/>
  <c r="C466" i="55"/>
  <c r="D465" i="55"/>
  <c r="C465" i="55"/>
  <c r="K464" i="55"/>
  <c r="D464" i="55"/>
  <c r="C464" i="55"/>
  <c r="K463" i="55"/>
  <c r="D463" i="55"/>
  <c r="C463" i="55"/>
  <c r="K460" i="55"/>
  <c r="D460" i="55"/>
  <c r="C460" i="55"/>
  <c r="D459" i="55"/>
  <c r="C459" i="55"/>
  <c r="K458" i="55"/>
  <c r="D458" i="55"/>
  <c r="C458" i="55"/>
  <c r="K457" i="55"/>
  <c r="D457" i="55"/>
  <c r="C457" i="55"/>
  <c r="K456" i="55"/>
  <c r="D456" i="55"/>
  <c r="C456" i="55"/>
  <c r="D453" i="55"/>
  <c r="C453" i="55"/>
  <c r="K452" i="55"/>
  <c r="D452" i="55"/>
  <c r="C452" i="55"/>
  <c r="K451" i="55"/>
  <c r="D451" i="55"/>
  <c r="C451" i="55"/>
  <c r="K450" i="55"/>
  <c r="D450" i="55"/>
  <c r="C450" i="55"/>
  <c r="D449" i="55"/>
  <c r="C449" i="55"/>
  <c r="K448" i="55"/>
  <c r="D448" i="55"/>
  <c r="C448" i="55"/>
  <c r="K447" i="55"/>
  <c r="D447" i="55"/>
  <c r="C447" i="55"/>
  <c r="D446" i="55"/>
  <c r="C446" i="55"/>
  <c r="D445" i="55"/>
  <c r="C445" i="55"/>
  <c r="K444" i="55"/>
  <c r="D444" i="55"/>
  <c r="C444" i="55"/>
  <c r="K441" i="55"/>
  <c r="D441" i="55"/>
  <c r="C441" i="55"/>
  <c r="K440" i="55"/>
  <c r="D440" i="55"/>
  <c r="C440" i="55"/>
  <c r="D439" i="55"/>
  <c r="C439" i="55"/>
  <c r="D438" i="55"/>
  <c r="C438" i="55"/>
  <c r="D437" i="55"/>
  <c r="C437" i="55"/>
  <c r="D434" i="55"/>
  <c r="C434" i="55"/>
  <c r="D433" i="55"/>
  <c r="C433" i="55"/>
  <c r="D432" i="55"/>
  <c r="C432" i="55"/>
  <c r="D431" i="55"/>
  <c r="C431" i="55"/>
  <c r="K430" i="55"/>
  <c r="D430" i="55"/>
  <c r="C430" i="55"/>
  <c r="D429" i="55"/>
  <c r="C429" i="55"/>
  <c r="D428" i="55"/>
  <c r="C428" i="55"/>
  <c r="D427" i="55"/>
  <c r="C427" i="55"/>
  <c r="K426" i="55"/>
  <c r="D426" i="55"/>
  <c r="C426" i="55"/>
  <c r="D425" i="55"/>
  <c r="C425" i="55"/>
  <c r="D424" i="55"/>
  <c r="C424" i="55"/>
  <c r="D423" i="55"/>
  <c r="C423" i="55"/>
  <c r="K422" i="55"/>
  <c r="D422" i="55"/>
  <c r="C422" i="55"/>
  <c r="D413" i="55"/>
  <c r="C413" i="55"/>
  <c r="D412" i="55"/>
  <c r="C412" i="55"/>
  <c r="D411" i="55"/>
  <c r="C411" i="55"/>
  <c r="K410" i="55"/>
  <c r="D410" i="55"/>
  <c r="C410" i="55"/>
  <c r="D409" i="55"/>
  <c r="C409" i="55"/>
  <c r="D406" i="55"/>
  <c r="C406" i="55"/>
  <c r="K403" i="55"/>
  <c r="D403" i="55"/>
  <c r="C403" i="55"/>
  <c r="K402" i="55"/>
  <c r="D402" i="55"/>
  <c r="C402" i="55"/>
  <c r="D401" i="55"/>
  <c r="C401" i="55"/>
  <c r="D400" i="55"/>
  <c r="C400" i="55"/>
  <c r="D397" i="55"/>
  <c r="C397" i="55"/>
  <c r="D396" i="55"/>
  <c r="C396" i="55"/>
  <c r="D395" i="55"/>
  <c r="C395" i="55"/>
  <c r="D394" i="55"/>
  <c r="C394" i="55"/>
  <c r="K393" i="55"/>
  <c r="D393" i="55"/>
  <c r="C393" i="55"/>
  <c r="K392" i="55"/>
  <c r="D392" i="55"/>
  <c r="C392" i="55"/>
  <c r="D391" i="55"/>
  <c r="C391" i="55"/>
  <c r="D390" i="55"/>
  <c r="C390" i="55"/>
  <c r="K387" i="55"/>
  <c r="D387" i="55"/>
  <c r="C387" i="55"/>
  <c r="K386" i="55"/>
  <c r="D386" i="55"/>
  <c r="C386" i="55"/>
  <c r="D385" i="55"/>
  <c r="C385" i="55"/>
  <c r="K384" i="55"/>
  <c r="D384" i="55"/>
  <c r="C384" i="55"/>
  <c r="K383" i="55"/>
  <c r="D383" i="55"/>
  <c r="C383" i="55"/>
  <c r="D380" i="55"/>
  <c r="C380" i="55"/>
  <c r="D379" i="55"/>
  <c r="C379" i="55"/>
  <c r="K378" i="55"/>
  <c r="D378" i="55"/>
  <c r="C378" i="55"/>
  <c r="K375" i="55"/>
  <c r="D375" i="55"/>
  <c r="C375" i="55"/>
  <c r="K374" i="55"/>
  <c r="D374" i="55"/>
  <c r="C374" i="55"/>
  <c r="D373" i="55"/>
  <c r="C373" i="55"/>
  <c r="K372" i="55"/>
  <c r="D372" i="55"/>
  <c r="C372" i="55"/>
  <c r="K371" i="55"/>
  <c r="D371" i="55"/>
  <c r="C371" i="55"/>
  <c r="D370" i="55"/>
  <c r="C370" i="55"/>
  <c r="D369" i="55"/>
  <c r="C369" i="55"/>
  <c r="K368" i="55"/>
  <c r="D368" i="55"/>
  <c r="C368" i="55"/>
  <c r="D367" i="55"/>
  <c r="C367" i="55"/>
  <c r="K366" i="55"/>
  <c r="D366" i="55"/>
  <c r="C366" i="55"/>
  <c r="D363" i="55"/>
  <c r="C363" i="55"/>
  <c r="K362" i="55"/>
  <c r="D362" i="55"/>
  <c r="C362" i="55"/>
  <c r="K359" i="55"/>
  <c r="D359" i="55"/>
  <c r="C359" i="55"/>
  <c r="K358" i="55"/>
  <c r="D358" i="55"/>
  <c r="C358" i="55"/>
  <c r="D357" i="55"/>
  <c r="C357" i="55"/>
  <c r="K356" i="55"/>
  <c r="D356" i="55"/>
  <c r="C356" i="55"/>
  <c r="K355" i="55"/>
  <c r="D355" i="55"/>
  <c r="C355" i="55"/>
  <c r="K354" i="55"/>
  <c r="D354" i="55"/>
  <c r="C354" i="55"/>
  <c r="D353" i="55"/>
  <c r="C353" i="55"/>
  <c r="K352" i="55"/>
  <c r="D352" i="55"/>
  <c r="C352" i="55"/>
  <c r="K351" i="55"/>
  <c r="D351" i="55"/>
  <c r="C351" i="55"/>
  <c r="K350" i="55"/>
  <c r="D350" i="55"/>
  <c r="C350" i="55"/>
  <c r="D349" i="55"/>
  <c r="C349" i="55"/>
  <c r="K348" i="55"/>
  <c r="D348" i="55"/>
  <c r="C348" i="55"/>
  <c r="K347" i="55"/>
  <c r="D347" i="55"/>
  <c r="C347" i="55"/>
  <c r="K346" i="55"/>
  <c r="D346" i="55"/>
  <c r="C346" i="55"/>
  <c r="D345" i="55"/>
  <c r="C345" i="55"/>
  <c r="K344" i="55"/>
  <c r="D344" i="55"/>
  <c r="C344" i="55"/>
  <c r="D341" i="55"/>
  <c r="C341"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26" i="55"/>
  <c r="K508"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60" i="55"/>
  <c r="K654" i="55"/>
  <c r="K650" i="55"/>
  <c r="K646" i="55"/>
  <c r="K642" i="55"/>
  <c r="K637" i="55"/>
  <c r="K636" i="55"/>
  <c r="K632" i="55"/>
  <c r="K626" i="55"/>
  <c r="K622" i="55"/>
  <c r="K618" i="55"/>
  <c r="K614" i="55"/>
  <c r="K608" i="55"/>
  <c r="K604" i="55"/>
  <c r="K600" i="55"/>
  <c r="K588" i="55"/>
  <c r="K582" i="55"/>
  <c r="K576" i="55"/>
  <c r="K566" i="55"/>
  <c r="K558" i="55"/>
  <c r="E551" i="55"/>
  <c r="K520" i="55"/>
  <c r="K514" i="55"/>
  <c r="K483" i="55"/>
  <c r="E482" i="55"/>
  <c r="K471" i="55"/>
  <c r="K453" i="55"/>
  <c r="K446" i="55"/>
  <c r="K433" i="55"/>
  <c r="K429" i="55"/>
  <c r="K425" i="55"/>
  <c r="K413" i="55"/>
  <c r="K409" i="55"/>
  <c r="K401" i="55"/>
  <c r="K396" i="55"/>
  <c r="K385" i="55"/>
  <c r="K373" i="55"/>
  <c r="K370" i="55"/>
  <c r="K369" i="55"/>
  <c r="K363" i="55"/>
  <c r="K357" i="55"/>
  <c r="K353" i="55"/>
  <c r="K349"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41" i="55"/>
  <c r="K112" i="55"/>
  <c r="K80" i="55"/>
  <c r="K546" i="55"/>
  <c r="E389" i="55"/>
  <c r="E436" i="55"/>
  <c r="E30" i="55"/>
  <c r="E86" i="55"/>
  <c r="E473" i="55"/>
  <c r="K176" i="55"/>
  <c r="K43" i="55"/>
  <c r="K470" i="55"/>
  <c r="E469" i="55"/>
  <c r="K645" i="55"/>
  <c r="E142" i="55"/>
  <c r="K400" i="55"/>
  <c r="E399" i="55"/>
  <c r="E518" i="55"/>
  <c r="E96" i="55"/>
  <c r="E128" i="55"/>
  <c r="K136" i="55"/>
  <c r="E54" i="55"/>
  <c r="K145" i="55"/>
  <c r="E554" i="55"/>
  <c r="K570" i="55"/>
  <c r="E595" i="55"/>
  <c r="K638" i="55"/>
  <c r="E101" i="55"/>
  <c r="E172" i="55"/>
  <c r="E382" i="55"/>
  <c r="E443" i="55"/>
  <c r="E9" i="55"/>
  <c r="K282" i="55"/>
  <c r="E280" i="55"/>
  <c r="K509" i="55"/>
  <c r="E507" i="55"/>
  <c r="E512" i="55"/>
  <c r="E611" i="55"/>
  <c r="E39" i="55"/>
  <c r="E110" i="55"/>
  <c r="K276" i="55"/>
  <c r="K380" i="55"/>
  <c r="K515" i="55"/>
  <c r="E542" i="55"/>
  <c r="K597" i="55"/>
  <c r="K563" i="55"/>
  <c r="E548" i="55"/>
  <c r="K555" i="55"/>
  <c r="E569" i="55"/>
  <c r="K593" i="55"/>
  <c r="K603" i="55"/>
  <c r="K621" i="55"/>
  <c r="K651" i="55"/>
  <c r="K549" i="55"/>
  <c r="K552" i="55"/>
  <c r="K559" i="55"/>
  <c r="K572" i="55"/>
  <c r="K581" i="55"/>
  <c r="E584" i="55"/>
  <c r="K602" i="55"/>
  <c r="K607" i="55"/>
  <c r="K620" i="55"/>
  <c r="K625" i="55"/>
  <c r="K647" i="55"/>
  <c r="K596" i="55"/>
  <c r="K613" i="55"/>
  <c r="K634" i="55"/>
  <c r="K643" i="55"/>
  <c r="K562" i="55"/>
  <c r="K575" i="55"/>
  <c r="E578" i="55"/>
  <c r="K587" i="55"/>
  <c r="E590" i="55"/>
  <c r="K599" i="55"/>
  <c r="K609" i="55"/>
  <c r="K612" i="55"/>
  <c r="K617" i="55"/>
  <c r="E628" i="55"/>
  <c r="K633" i="55"/>
  <c r="K655" i="55"/>
  <c r="K662" i="55"/>
  <c r="K644" i="55"/>
  <c r="K648" i="55"/>
  <c r="K652" i="55"/>
  <c r="K656" i="55"/>
  <c r="K659" i="55"/>
  <c r="E298" i="55"/>
  <c r="I298" i="55" s="1"/>
  <c r="E307" i="55"/>
  <c r="K391" i="55"/>
  <c r="K394" i="55"/>
  <c r="K427" i="55"/>
  <c r="E476" i="55"/>
  <c r="K477" i="55"/>
  <c r="E530" i="55"/>
  <c r="K532" i="55"/>
  <c r="K540" i="55"/>
  <c r="E289" i="55"/>
  <c r="K367" i="55"/>
  <c r="E365" i="55"/>
  <c r="E377" i="55"/>
  <c r="K379" i="55"/>
  <c r="K390" i="55"/>
  <c r="K424" i="55"/>
  <c r="K432" i="55"/>
  <c r="K434" i="55"/>
  <c r="K537" i="55"/>
  <c r="E271" i="55"/>
  <c r="K327" i="55"/>
  <c r="K406" i="55"/>
  <c r="E405" i="55"/>
  <c r="K412" i="55"/>
  <c r="E421" i="55"/>
  <c r="K423" i="55"/>
  <c r="K431" i="55"/>
  <c r="K438" i="55"/>
  <c r="K536" i="55"/>
  <c r="E316" i="55"/>
  <c r="E343" i="55"/>
  <c r="K345" i="55"/>
  <c r="K395" i="55"/>
  <c r="K397" i="55"/>
  <c r="E408" i="55"/>
  <c r="K411" i="55"/>
  <c r="K428" i="55"/>
  <c r="K437" i="55"/>
  <c r="K533" i="55"/>
  <c r="K445" i="55"/>
  <c r="K449" i="55"/>
  <c r="E455" i="55"/>
  <c r="K459" i="55"/>
  <c r="E462" i="55"/>
  <c r="K465" i="55"/>
  <c r="E494" i="55"/>
  <c r="K498" i="55"/>
  <c r="K502" i="55"/>
  <c r="K505" i="55"/>
  <c r="K510" i="55"/>
  <c r="K522" i="55"/>
  <c r="E525" i="55"/>
  <c r="I525" i="55" s="1"/>
  <c r="K527" i="55"/>
  <c r="E361" i="55"/>
  <c r="K439" i="55"/>
  <c r="K480" i="55"/>
  <c r="K513" i="55"/>
  <c r="K516"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S35" i="54" s="1"/>
  <c r="O11" i="54"/>
  <c r="P11" i="54" s="1"/>
  <c r="Q11" i="54" s="1"/>
  <c r="K525" i="55"/>
  <c r="K298" i="55"/>
  <c r="O32" i="54"/>
  <c r="N35" i="54"/>
  <c r="V39" i="54"/>
  <c r="M37" i="54" l="1"/>
  <c r="Q525"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W11" i="54"/>
  <c r="A9" i="34"/>
  <c r="J45" i="54" l="1"/>
  <c r="T39" i="54"/>
  <c r="T41" i="54" s="1"/>
  <c r="Q39" i="54"/>
  <c r="Z8" i="33"/>
  <c r="T40" i="54" l="1"/>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U8" i="26"/>
  <c r="AT8" i="26"/>
  <c r="AS8" i="26"/>
  <c r="AR8" i="26"/>
  <c r="AQ8" i="26"/>
  <c r="AP8" i="26"/>
  <c r="AO8" i="26"/>
  <c r="AN8" i="26"/>
  <c r="AM8" i="26"/>
  <c r="AL8" i="26"/>
  <c r="AK8" i="26"/>
  <c r="AJ8" i="26"/>
  <c r="AI8" i="26"/>
  <c r="AH8" i="26"/>
  <c r="AG8" i="26"/>
  <c r="AF8" i="26"/>
  <c r="AF93" i="26" l="1"/>
  <c r="S16" i="34" s="1"/>
  <c r="AN93" i="26"/>
  <c r="AA16" i="34" s="1"/>
  <c r="AJ93" i="26"/>
  <c r="W16" i="34" s="1"/>
  <c r="AK93" i="26"/>
  <c r="X16" i="34" s="1"/>
  <c r="AG93" i="26"/>
  <c r="T16" i="34" s="1"/>
  <c r="AS93" i="26"/>
  <c r="AF16" i="34" s="1"/>
  <c r="AW93" i="26"/>
  <c r="AJ16" i="34" s="1"/>
  <c r="AO93" i="26"/>
  <c r="AB16" i="34" s="1"/>
  <c r="AV93" i="26"/>
  <c r="AI16" i="34" s="1"/>
  <c r="AR93" i="26"/>
  <c r="AE16" i="34" s="1"/>
  <c r="AH93" i="26"/>
  <c r="U16" i="34" s="1"/>
  <c r="AL93" i="26"/>
  <c r="Y16" i="34" s="1"/>
  <c r="AP93" i="26"/>
  <c r="AC16" i="34" s="1"/>
  <c r="AT93" i="26"/>
  <c r="AG16" i="34" s="1"/>
  <c r="AI93" i="26"/>
  <c r="V16" i="34" s="1"/>
  <c r="AM93" i="26"/>
  <c r="Z16" i="34" s="1"/>
  <c r="AQ93" i="26"/>
  <c r="AD16" i="34" s="1"/>
  <c r="AU93" i="26"/>
  <c r="AH16" i="34" s="1"/>
  <c r="S49" i="54"/>
  <c r="Q49" i="54"/>
  <c r="U7" i="45"/>
  <c r="G8" i="45"/>
  <c r="W8" i="49"/>
  <c r="J27" i="49"/>
  <c r="K26" i="49"/>
  <c r="K8" i="49"/>
  <c r="E8" i="49"/>
  <c r="F9" i="49"/>
  <c r="T45" i="54" l="1"/>
  <c r="R13" i="8"/>
  <c r="T49" i="54"/>
  <c r="R52" i="54" l="1"/>
  <c r="U49" i="54"/>
  <c r="T13" i="8"/>
  <c r="R53" i="54"/>
  <c r="N76" i="47"/>
  <c r="N76" i="49"/>
  <c r="N69" i="35"/>
  <c r="N46" i="24"/>
  <c r="N45" i="46"/>
  <c r="O38" i="46"/>
  <c r="O53" i="46"/>
  <c r="O59" i="33"/>
  <c r="O56" i="33"/>
  <c r="O53" i="33"/>
  <c r="O35" i="33"/>
  <c r="O32" i="33"/>
  <c r="O66" i="24"/>
  <c r="O63" i="24"/>
  <c r="O60" i="24"/>
  <c r="O57" i="24"/>
  <c r="O54" i="24"/>
  <c r="O117" i="25"/>
  <c r="O114" i="25"/>
  <c r="O60" i="35"/>
  <c r="O57" i="35"/>
  <c r="O48" i="35"/>
  <c r="O42" i="35"/>
  <c r="O36" i="35"/>
  <c r="O33" i="35"/>
  <c r="O30" i="35"/>
  <c r="O62" i="47"/>
  <c r="O59" i="47"/>
  <c r="O65" i="43"/>
  <c r="O62" i="43"/>
  <c r="O59" i="43"/>
  <c r="O56" i="43"/>
  <c r="O53" i="43"/>
  <c r="O35" i="46"/>
  <c r="O32" i="46"/>
  <c r="O70" i="45"/>
  <c r="O64" i="45"/>
  <c r="O61" i="45"/>
  <c r="O58" i="45"/>
  <c r="O55" i="45"/>
  <c r="O49" i="45"/>
  <c r="O80" i="44"/>
  <c r="O65" i="44"/>
  <c r="O62" i="44"/>
  <c r="O59" i="44"/>
  <c r="O56" i="44"/>
  <c r="O53" i="44"/>
  <c r="O62" i="49"/>
  <c r="O59" i="49"/>
  <c r="O56" i="49"/>
  <c r="O53" i="49"/>
  <c r="O72" i="22"/>
  <c r="O66" i="22"/>
  <c r="O63" i="22"/>
  <c r="O59" i="22"/>
  <c r="O55" i="22"/>
  <c r="R54" i="54" l="1"/>
  <c r="R55" i="54" s="1"/>
  <c r="R57" i="54" s="1"/>
  <c r="E64" i="55" s="1"/>
  <c r="E63"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28" i="52" l="1"/>
  <c r="P70" i="9"/>
  <c r="AD65" i="52"/>
  <c r="S9" i="34" s="1"/>
  <c r="F31" i="52"/>
  <c r="F40" i="52"/>
  <c r="F52" i="52"/>
  <c r="F61" i="52"/>
  <c r="F49" i="52"/>
  <c r="K64" i="55"/>
  <c r="Q64" i="55"/>
  <c r="F25" i="52"/>
  <c r="E65" i="52"/>
  <c r="D10" i="8" s="1"/>
  <c r="AW37" i="52"/>
  <c r="F46" i="52"/>
  <c r="F55" i="52"/>
  <c r="X69" i="52"/>
  <c r="O55" i="52"/>
  <c r="O76" i="33"/>
  <c r="N76" i="45"/>
  <c r="O69" i="22"/>
  <c r="N70" i="24"/>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64" i="24"/>
  <c r="N49" i="24"/>
  <c r="N61" i="35"/>
  <c r="N46" i="35"/>
  <c r="N34" i="35"/>
  <c r="N60" i="43"/>
  <c r="N51" i="46"/>
  <c r="N65" i="45"/>
  <c r="N53" i="45"/>
  <c r="N75" i="44"/>
  <c r="N60" i="44"/>
  <c r="N57" i="49"/>
  <c r="O77" i="24"/>
  <c r="O76" i="43"/>
  <c r="O76" i="44"/>
  <c r="O74" i="44" s="1"/>
  <c r="O69" i="33"/>
  <c r="O69" i="35"/>
  <c r="O69" i="43"/>
  <c r="O69" i="45"/>
  <c r="O67" i="45" s="1"/>
  <c r="N69" i="49"/>
  <c r="O50" i="49"/>
  <c r="O38" i="33"/>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61" i="24"/>
  <c r="N90" i="26"/>
  <c r="N58" i="35"/>
  <c r="N43" i="35"/>
  <c r="N31" i="35"/>
  <c r="N57" i="43"/>
  <c r="N48" i="46"/>
  <c r="N62" i="45"/>
  <c r="N50" i="45"/>
  <c r="N72" i="44"/>
  <c r="N57" i="44"/>
  <c r="N51" i="49"/>
  <c r="O76" i="22"/>
  <c r="O75" i="22" s="1"/>
  <c r="O76" i="46"/>
  <c r="N69" i="33"/>
  <c r="N69" i="43"/>
  <c r="O50" i="33"/>
  <c r="O44" i="33"/>
  <c r="O44" i="43"/>
  <c r="O99" i="35"/>
  <c r="O99" i="23"/>
  <c r="O98" i="23" s="1"/>
  <c r="O96" i="46"/>
  <c r="O93" i="22"/>
  <c r="O90" i="46"/>
  <c r="O87" i="25"/>
  <c r="O87" i="49"/>
  <c r="O84" i="43"/>
  <c r="O79" i="24"/>
  <c r="O78" i="49"/>
  <c r="O79" i="45"/>
  <c r="N90" i="23"/>
  <c r="N42" i="33"/>
  <c r="N52" i="24"/>
  <c r="N49" i="35"/>
  <c r="N63" i="43"/>
  <c r="N68" i="45"/>
  <c r="N78" i="44"/>
  <c r="N60" i="49"/>
  <c r="O52" i="46"/>
  <c r="O50" i="46" s="1"/>
  <c r="O99" i="22"/>
  <c r="O93" i="49"/>
  <c r="O88" i="24"/>
  <c r="O84" i="47"/>
  <c r="O78" i="44"/>
  <c r="O79" i="46"/>
  <c r="N55" i="35"/>
  <c r="N42" i="46"/>
  <c r="N63" i="49"/>
  <c r="O76" i="35"/>
  <c r="O76" i="45"/>
  <c r="O70" i="24"/>
  <c r="O69" i="46"/>
  <c r="O53" i="24"/>
  <c r="O51" i="24" s="1"/>
  <c r="O99" i="46"/>
  <c r="O96" i="25"/>
  <c r="O96" i="49"/>
  <c r="O93" i="43"/>
  <c r="O91" i="24"/>
  <c r="O90" i="49"/>
  <c r="O87" i="47"/>
  <c r="O84" i="33"/>
  <c r="O84" i="44"/>
  <c r="O78" i="47"/>
  <c r="O80" i="24"/>
  <c r="O79" i="23"/>
  <c r="N87" i="26"/>
  <c r="N40" i="35"/>
  <c r="N51" i="43"/>
  <c r="N59" i="45"/>
  <c r="N66" i="44"/>
  <c r="N48" i="49"/>
  <c r="O76" i="47"/>
  <c r="O76" i="49"/>
  <c r="O69" i="44"/>
  <c r="O68" i="44" s="1"/>
  <c r="O50" i="43"/>
  <c r="O44" i="49"/>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G12" i="56" l="1"/>
  <c r="G7" i="56"/>
  <c r="I7" i="56" s="1"/>
  <c r="D14" i="34"/>
  <c r="AP70" i="52"/>
  <c r="AV70" i="52"/>
  <c r="AK9" i="34"/>
  <c r="Z70" i="52"/>
  <c r="AR70" i="52"/>
  <c r="AG9" i="34"/>
  <c r="AB70" i="52"/>
  <c r="Q9" i="34"/>
  <c r="AJ70" i="52"/>
  <c r="Y9" i="34"/>
  <c r="AN70" i="52"/>
  <c r="AC9" i="34"/>
  <c r="R70" i="52"/>
  <c r="AG70" i="52"/>
  <c r="V9" i="34"/>
  <c r="Q70" i="52"/>
  <c r="F9" i="34"/>
  <c r="O73" i="43"/>
  <c r="O74" i="43" s="1"/>
  <c r="H12" i="56"/>
  <c r="O88" i="44"/>
  <c r="O89" i="44" s="1"/>
  <c r="H15" i="56"/>
  <c r="J15" i="56" s="1"/>
  <c r="O74" i="24"/>
  <c r="O75" i="24" s="1"/>
  <c r="H7" i="56"/>
  <c r="J7" i="56" s="1"/>
  <c r="P71"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N69" i="52"/>
  <c r="AX69" i="52"/>
  <c r="G2" i="56" l="1"/>
  <c r="I2" i="56" s="1"/>
  <c r="AX65" i="52"/>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J64" i="49" l="1"/>
  <c r="J63" i="49"/>
  <c r="J61" i="49"/>
  <c r="J60" i="49"/>
  <c r="J58" i="49"/>
  <c r="J57" i="49"/>
  <c r="J55" i="49"/>
  <c r="J54" i="49"/>
  <c r="J52" i="49"/>
  <c r="J51" i="49"/>
  <c r="J49" i="49"/>
  <c r="J48" i="49"/>
  <c r="J46" i="49"/>
  <c r="J45" i="49"/>
  <c r="J43" i="49"/>
  <c r="J42" i="49"/>
  <c r="J40" i="49"/>
  <c r="J39" i="49"/>
  <c r="J37" i="49"/>
  <c r="J36"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O26" i="33"/>
  <c r="AN26" i="33"/>
  <c r="AM26" i="33"/>
  <c r="AL26" i="33"/>
  <c r="AK26" i="33"/>
  <c r="AJ26" i="33"/>
  <c r="AI26" i="33"/>
  <c r="AH26" i="33"/>
  <c r="AG26" i="33"/>
  <c r="AF26" i="33"/>
  <c r="AX17" i="33"/>
  <c r="AW17" i="33"/>
  <c r="AV17" i="33"/>
  <c r="AU17" i="33"/>
  <c r="AT17" i="33"/>
  <c r="AS17" i="33"/>
  <c r="AR17" i="33"/>
  <c r="AQ17" i="33"/>
  <c r="AP17" i="33"/>
  <c r="AO17" i="33"/>
  <c r="AN17" i="33"/>
  <c r="AM17" i="33"/>
  <c r="AL17" i="33"/>
  <c r="AK17" i="33"/>
  <c r="AJ17" i="33"/>
  <c r="AI17" i="33"/>
  <c r="AH17" i="33"/>
  <c r="AG17" i="33"/>
  <c r="AF17" i="33"/>
  <c r="AX8" i="33"/>
  <c r="AW8" i="33"/>
  <c r="AV8" i="33"/>
  <c r="AU8" i="33"/>
  <c r="AT8" i="33"/>
  <c r="AS8" i="33"/>
  <c r="AR8" i="33"/>
  <c r="AQ8" i="33"/>
  <c r="AP8" i="33"/>
  <c r="AO8" i="33"/>
  <c r="AN8" i="33"/>
  <c r="AM8" i="33"/>
  <c r="AL8" i="33"/>
  <c r="AK8" i="33"/>
  <c r="AJ8" i="33"/>
  <c r="AI8" i="33"/>
  <c r="AH8" i="33"/>
  <c r="AG8" i="33"/>
  <c r="AF8" i="33"/>
  <c r="AU63" i="33" l="1"/>
  <c r="AH13" i="34" s="1"/>
  <c r="AN63" i="33"/>
  <c r="AA13" i="34" s="1"/>
  <c r="AR63" i="33"/>
  <c r="AE13" i="34" s="1"/>
  <c r="AF63" i="33"/>
  <c r="S13" i="34" s="1"/>
  <c r="AJ63" i="33"/>
  <c r="W13" i="34" s="1"/>
  <c r="AV63" i="33"/>
  <c r="AI13" i="34" s="1"/>
  <c r="AM63" i="33"/>
  <c r="Z13" i="34" s="1"/>
  <c r="AQ63" i="33"/>
  <c r="AD13" i="34" s="1"/>
  <c r="AI63" i="33"/>
  <c r="V13" i="34" s="1"/>
  <c r="AR66" i="9"/>
  <c r="AG10" i="34" s="1"/>
  <c r="AV66" i="9"/>
  <c r="AK10" i="34" s="1"/>
  <c r="AF66" i="9"/>
  <c r="U10" i="34" s="1"/>
  <c r="AJ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H102" i="23"/>
  <c r="U12" i="34" s="1"/>
  <c r="AL102" i="23"/>
  <c r="Y12" i="34" s="1"/>
  <c r="AP102" i="23"/>
  <c r="AC12" i="34" s="1"/>
  <c r="AT102" i="23"/>
  <c r="AX102" i="23"/>
  <c r="AK12" i="34" s="1"/>
  <c r="AI102" i="23"/>
  <c r="V12" i="34" s="1"/>
  <c r="AM102" i="23"/>
  <c r="Z12" i="34" s="1"/>
  <c r="AQ102" i="23"/>
  <c r="AQ106" i="23" s="1"/>
  <c r="AU102" i="23"/>
  <c r="AH12" i="34" s="1"/>
  <c r="AG63" i="33"/>
  <c r="T13" i="34" s="1"/>
  <c r="AO63" i="33"/>
  <c r="AB13" i="34" s="1"/>
  <c r="AW63" i="33"/>
  <c r="AJ13" i="34" s="1"/>
  <c r="AP63" i="33"/>
  <c r="AX63" i="33"/>
  <c r="AK13" i="34" s="1"/>
  <c r="AK63" i="33"/>
  <c r="X13" i="34" s="1"/>
  <c r="AS63" i="33"/>
  <c r="AH63" i="33"/>
  <c r="AH67" i="33" s="1"/>
  <c r="AL63" i="33"/>
  <c r="AT63" i="33"/>
  <c r="AG13" i="34" s="1"/>
  <c r="AG102" i="23"/>
  <c r="T12" i="34" s="1"/>
  <c r="AK102" i="23"/>
  <c r="AO102" i="23"/>
  <c r="AB12" i="34" s="1"/>
  <c r="AS102" i="23"/>
  <c r="AF102" i="23"/>
  <c r="AN102" i="23"/>
  <c r="AR102" i="23"/>
  <c r="AV102" i="23"/>
  <c r="AJ102" i="23"/>
  <c r="AW102" i="23"/>
  <c r="AJ12" i="34" s="1"/>
  <c r="AD70" i="9"/>
  <c r="AH70" i="9"/>
  <c r="AL70" i="9"/>
  <c r="AP70" i="9"/>
  <c r="AT70" i="9"/>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W106" i="23"/>
  <c r="AW107" i="23" s="1"/>
  <c r="AP106" i="23"/>
  <c r="AP107" i="23" s="1"/>
  <c r="AU67" i="33"/>
  <c r="AU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7" i="25"/>
  <c r="AW117" i="25"/>
  <c r="AV117" i="25"/>
  <c r="AU117" i="25"/>
  <c r="AT117" i="25"/>
  <c r="AS117" i="25"/>
  <c r="AR117" i="25"/>
  <c r="AQ117" i="25"/>
  <c r="AP117" i="25"/>
  <c r="AO117" i="25"/>
  <c r="AN117" i="25"/>
  <c r="AM117" i="25"/>
  <c r="AL117" i="25"/>
  <c r="AK117" i="25"/>
  <c r="AJ117" i="25"/>
  <c r="AI117" i="25"/>
  <c r="AH117" i="25"/>
  <c r="AG117" i="25"/>
  <c r="AF117" i="25"/>
  <c r="AX114" i="25"/>
  <c r="AW114" i="25"/>
  <c r="AV114" i="25"/>
  <c r="AU114" i="25"/>
  <c r="AT114" i="25"/>
  <c r="AS114" i="25"/>
  <c r="AR114" i="25"/>
  <c r="AQ114" i="25"/>
  <c r="AP114" i="25"/>
  <c r="AO114" i="25"/>
  <c r="AN114" i="25"/>
  <c r="AM114" i="25"/>
  <c r="AL114" i="25"/>
  <c r="AK114" i="25"/>
  <c r="AJ114" i="25"/>
  <c r="AI114" i="25"/>
  <c r="AH114" i="25"/>
  <c r="AG114" i="25"/>
  <c r="AF114" i="25"/>
  <c r="AX96" i="25"/>
  <c r="AW96" i="25"/>
  <c r="AV96" i="25"/>
  <c r="AU96" i="25"/>
  <c r="AT96" i="25"/>
  <c r="AS96" i="25"/>
  <c r="AR96" i="25"/>
  <c r="AQ96" i="25"/>
  <c r="AP96" i="25"/>
  <c r="AO96" i="25"/>
  <c r="AN96" i="25"/>
  <c r="AM96" i="25"/>
  <c r="AL96" i="25"/>
  <c r="AK96" i="25"/>
  <c r="AJ96" i="25"/>
  <c r="AI96" i="25"/>
  <c r="AH96" i="25"/>
  <c r="AG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X106" i="23" l="1"/>
  <c r="AX107" i="23" s="1"/>
  <c r="AU106" i="23"/>
  <c r="AU107" i="23" s="1"/>
  <c r="AI67" i="33"/>
  <c r="AI68" i="33" s="1"/>
  <c r="AJ67" i="33"/>
  <c r="AJ68" i="33" s="1"/>
  <c r="AN67" i="33"/>
  <c r="AN68" i="33" s="1"/>
  <c r="AW67" i="33"/>
  <c r="AW68" i="33" s="1"/>
  <c r="AO67" i="33"/>
  <c r="AO68" i="33" s="1"/>
  <c r="AK67" i="33"/>
  <c r="AK68" i="33" s="1"/>
  <c r="AT67" i="33"/>
  <c r="AT68" i="33" s="1"/>
  <c r="AV71" i="9"/>
  <c r="AR67" i="33"/>
  <c r="AR68" i="33" s="1"/>
  <c r="AF67" i="33"/>
  <c r="AF68" i="33" s="1"/>
  <c r="AV67" i="33"/>
  <c r="AV68" i="33" s="1"/>
  <c r="AJ121" i="25"/>
  <c r="W15" i="34" s="1"/>
  <c r="AV121" i="25"/>
  <c r="AI15" i="34" s="1"/>
  <c r="AS121" i="25"/>
  <c r="AF15" i="34" s="1"/>
  <c r="AW121" i="25"/>
  <c r="AJ15" i="34" s="1"/>
  <c r="AX67" i="33"/>
  <c r="AX68" i="33" s="1"/>
  <c r="AR71" i="9"/>
  <c r="AF121" i="25"/>
  <c r="S15" i="34" s="1"/>
  <c r="AR121" i="25"/>
  <c r="AE15" i="34" s="1"/>
  <c r="AX83" i="22"/>
  <c r="AX84" i="22" s="1"/>
  <c r="AN121" i="25"/>
  <c r="AA15" i="34" s="1"/>
  <c r="AR83" i="22"/>
  <c r="AR84" i="22" s="1"/>
  <c r="AL106" i="23"/>
  <c r="AL107" i="23" s="1"/>
  <c r="AQ67" i="33"/>
  <c r="AQ68" i="33" s="1"/>
  <c r="AM67" i="33"/>
  <c r="AM68" i="33" s="1"/>
  <c r="AO121" i="25"/>
  <c r="AB15" i="34" s="1"/>
  <c r="AG121" i="25"/>
  <c r="T15" i="34" s="1"/>
  <c r="AK121" i="25"/>
  <c r="X15" i="34" s="1"/>
  <c r="AG67" i="33"/>
  <c r="AG68" i="33" s="1"/>
  <c r="AM106" i="23"/>
  <c r="AM107" i="23" s="1"/>
  <c r="AO106" i="23"/>
  <c r="AO107" i="23" s="1"/>
  <c r="AO83" i="22"/>
  <c r="AO84" i="22" s="1"/>
  <c r="AL83" i="22"/>
  <c r="AL84" i="22" s="1"/>
  <c r="AN106" i="23"/>
  <c r="AN107" i="23" s="1"/>
  <c r="AA12" i="34"/>
  <c r="AH68" i="33"/>
  <c r="U13" i="34"/>
  <c r="AP67" i="33"/>
  <c r="AP68" i="33" s="1"/>
  <c r="AC13" i="34"/>
  <c r="AS67" i="33"/>
  <c r="AS68" i="33" s="1"/>
  <c r="AF13" i="34"/>
  <c r="AQ107" i="23"/>
  <c r="AD12" i="34"/>
  <c r="AT106" i="23"/>
  <c r="AT107" i="23" s="1"/>
  <c r="AG12" i="34"/>
  <c r="AV106" i="23"/>
  <c r="AV107" i="23" s="1"/>
  <c r="AI12" i="34"/>
  <c r="AS106" i="23"/>
  <c r="AS107" i="23" s="1"/>
  <c r="AF12" i="34"/>
  <c r="AT71" i="9"/>
  <c r="AR106" i="23"/>
  <c r="AR107" i="23" s="1"/>
  <c r="AE12" i="34"/>
  <c r="AL67" i="33"/>
  <c r="AL68" i="33" s="1"/>
  <c r="Y13" i="34"/>
  <c r="AG106" i="23"/>
  <c r="AG107" i="23" s="1"/>
  <c r="AI106" i="23"/>
  <c r="AI107" i="23" s="1"/>
  <c r="AK106" i="23"/>
  <c r="AK107" i="23" s="1"/>
  <c r="X12" i="34"/>
  <c r="AJ106" i="23"/>
  <c r="AJ107" i="23" s="1"/>
  <c r="W12" i="34"/>
  <c r="AF106" i="23"/>
  <c r="AF107" i="23" s="1"/>
  <c r="S12" i="34"/>
  <c r="AH106" i="23"/>
  <c r="AH107" i="23" s="1"/>
  <c r="AI83" i="22"/>
  <c r="AI84" i="22" s="1"/>
  <c r="AH83" i="22"/>
  <c r="AH84" i="22" s="1"/>
  <c r="AD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I71" i="9"/>
  <c r="X10" i="34"/>
  <c r="AP71" i="9"/>
  <c r="AO71" i="9"/>
  <c r="AE71" i="9"/>
  <c r="T10" i="34"/>
  <c r="AH71" i="9"/>
  <c r="W10" i="34"/>
  <c r="AL71" i="9"/>
  <c r="AA10" i="34"/>
  <c r="AF70" i="24"/>
  <c r="U14" i="34" s="1"/>
  <c r="AJ70" i="24"/>
  <c r="Y14" i="34" s="1"/>
  <c r="AN70" i="24"/>
  <c r="AC14" i="34" s="1"/>
  <c r="AR70" i="24"/>
  <c r="AV70" i="24"/>
  <c r="AK14" i="34" s="1"/>
  <c r="AG70" i="24"/>
  <c r="AG74" i="24" s="1"/>
  <c r="AK70" i="24"/>
  <c r="AO70" i="24"/>
  <c r="AS70" i="24"/>
  <c r="AH14" i="34" s="1"/>
  <c r="AD70" i="24"/>
  <c r="S14" i="34" s="1"/>
  <c r="AH70" i="24"/>
  <c r="AH74" i="24" s="1"/>
  <c r="AL70" i="24"/>
  <c r="AP70" i="24"/>
  <c r="AE14" i="34" s="1"/>
  <c r="AT70" i="24"/>
  <c r="AI14" i="34" s="1"/>
  <c r="AE70" i="24"/>
  <c r="AI70" i="24"/>
  <c r="AM70" i="24"/>
  <c r="AB14" i="34" s="1"/>
  <c r="AQ70" i="24"/>
  <c r="AF14" i="34" s="1"/>
  <c r="AU70" i="24"/>
  <c r="AH121" i="25"/>
  <c r="AH125" i="25" s="1"/>
  <c r="AL121" i="25"/>
  <c r="Y15" i="34" s="1"/>
  <c r="AP121" i="25"/>
  <c r="AT121" i="25"/>
  <c r="AX121" i="25"/>
  <c r="AK15" i="34" s="1"/>
  <c r="AI121" i="25"/>
  <c r="V15" i="34" s="1"/>
  <c r="AM121" i="25"/>
  <c r="Z15" i="34" s="1"/>
  <c r="AQ121" i="25"/>
  <c r="AD15" i="34" s="1"/>
  <c r="AU121" i="25"/>
  <c r="AH15" i="34" s="1"/>
  <c r="AU71" i="9"/>
  <c r="AK71" i="9"/>
  <c r="AM71" i="9"/>
  <c r="AQ71" i="9"/>
  <c r="AS71" i="9"/>
  <c r="AN71" i="9"/>
  <c r="AG71" i="9"/>
  <c r="AE74" i="24"/>
  <c r="AU74" i="24"/>
  <c r="AF74" i="24"/>
  <c r="AF75" i="24" s="1"/>
  <c r="AN74" i="24"/>
  <c r="AN75" i="24" s="1"/>
  <c r="AV74" i="24"/>
  <c r="AV75" i="24" s="1"/>
  <c r="AS74" i="24"/>
  <c r="AS75" i="24" s="1"/>
  <c r="AR125" i="25"/>
  <c r="AR126" i="25" s="1"/>
  <c r="AW125" i="25"/>
  <c r="AW126" i="25" s="1"/>
  <c r="AN125" i="25" l="1"/>
  <c r="AN126" i="25" s="1"/>
  <c r="AS125" i="25"/>
  <c r="AS126" i="25" s="1"/>
  <c r="AV125" i="25"/>
  <c r="AV126" i="25" s="1"/>
  <c r="AX125" i="25"/>
  <c r="AX126" i="25" s="1"/>
  <c r="AT74" i="24"/>
  <c r="AT75" i="24" s="1"/>
  <c r="AF125" i="25"/>
  <c r="AF126" i="25" s="1"/>
  <c r="AP74" i="24"/>
  <c r="AP75" i="24" s="1"/>
  <c r="AM74" i="24"/>
  <c r="AM75" i="24" s="1"/>
  <c r="AJ125" i="25"/>
  <c r="AJ126" i="25" s="1"/>
  <c r="AD74" i="24"/>
  <c r="AD75" i="24" s="1"/>
  <c r="AQ74" i="24"/>
  <c r="AQ75" i="24" s="1"/>
  <c r="AJ74" i="24"/>
  <c r="AJ75" i="24" s="1"/>
  <c r="AO125" i="25"/>
  <c r="AO126" i="25" s="1"/>
  <c r="AQ125" i="25"/>
  <c r="AQ126" i="25" s="1"/>
  <c r="AU125" i="25"/>
  <c r="AU126" i="25" s="1"/>
  <c r="AM125" i="25"/>
  <c r="AM126" i="25" s="1"/>
  <c r="AK125" i="25"/>
  <c r="AK126" i="25" s="1"/>
  <c r="AL125" i="25"/>
  <c r="AL126" i="25" s="1"/>
  <c r="AG125" i="25"/>
  <c r="AG126" i="25" s="1"/>
  <c r="AP125" i="25"/>
  <c r="AP126" i="25" s="1"/>
  <c r="AC15" i="34"/>
  <c r="AG75" i="24"/>
  <c r="V14" i="34"/>
  <c r="AI74" i="24"/>
  <c r="AI75" i="24" s="1"/>
  <c r="X14" i="34"/>
  <c r="AL74" i="24"/>
  <c r="AL75" i="24" s="1"/>
  <c r="AA14" i="34"/>
  <c r="AO74" i="24"/>
  <c r="AO75" i="24" s="1"/>
  <c r="AD14" i="34"/>
  <c r="AR74" i="24"/>
  <c r="AR75" i="24" s="1"/>
  <c r="AG14" i="34"/>
  <c r="AT125" i="25"/>
  <c r="AT126" i="25" s="1"/>
  <c r="AG15" i="34"/>
  <c r="AU75" i="24"/>
  <c r="AJ14" i="34"/>
  <c r="AE75" i="24"/>
  <c r="T14" i="34"/>
  <c r="AH75" i="24"/>
  <c r="W14" i="34"/>
  <c r="AK74" i="24"/>
  <c r="AK75" i="24" s="1"/>
  <c r="Z14" i="34"/>
  <c r="AI125" i="25"/>
  <c r="AI126" i="25" s="1"/>
  <c r="AH126" i="25"/>
  <c r="U15" i="34"/>
  <c r="AX60" i="35"/>
  <c r="AW60" i="35"/>
  <c r="AV60" i="35"/>
  <c r="AU60" i="35"/>
  <c r="AT60" i="35"/>
  <c r="AS60" i="35"/>
  <c r="AR60" i="35"/>
  <c r="AQ60" i="35"/>
  <c r="AP60" i="35"/>
  <c r="AO60" i="35"/>
  <c r="AN60" i="35"/>
  <c r="AM60" i="35"/>
  <c r="AL60" i="35"/>
  <c r="AK60" i="35"/>
  <c r="AJ60" i="35"/>
  <c r="AI60" i="35"/>
  <c r="AH60" i="35"/>
  <c r="AG60" i="35"/>
  <c r="AF60" i="35"/>
  <c r="AX57" i="35"/>
  <c r="AW57" i="35"/>
  <c r="AV57" i="35"/>
  <c r="AU57" i="35"/>
  <c r="AT57" i="35"/>
  <c r="AS57" i="35"/>
  <c r="AR57" i="35"/>
  <c r="AQ57" i="35"/>
  <c r="AP57" i="35"/>
  <c r="AO57" i="35"/>
  <c r="AN57" i="35"/>
  <c r="AM57" i="35"/>
  <c r="AL57" i="35"/>
  <c r="AK57" i="35"/>
  <c r="AJ57" i="35"/>
  <c r="AI57" i="35"/>
  <c r="AH57" i="35"/>
  <c r="AG57" i="35"/>
  <c r="AF57" i="35"/>
  <c r="AX54" i="35"/>
  <c r="AW54" i="35"/>
  <c r="AV54" i="35"/>
  <c r="AU54" i="35"/>
  <c r="AT54" i="35"/>
  <c r="AS54" i="35"/>
  <c r="AR54" i="35"/>
  <c r="AQ54" i="35"/>
  <c r="AP54" i="35"/>
  <c r="AO54" i="35"/>
  <c r="AN54" i="35"/>
  <c r="AM54" i="35"/>
  <c r="AL54" i="35"/>
  <c r="AK54" i="35"/>
  <c r="AJ54" i="35"/>
  <c r="AI54" i="35"/>
  <c r="AH54" i="35"/>
  <c r="AG54" i="35"/>
  <c r="AF54" i="35"/>
  <c r="AX51" i="35"/>
  <c r="AW51" i="35"/>
  <c r="AV51" i="35"/>
  <c r="AU51" i="35"/>
  <c r="AT51" i="35"/>
  <c r="AS51" i="35"/>
  <c r="AR51" i="35"/>
  <c r="AQ51" i="35"/>
  <c r="AP51" i="35"/>
  <c r="AO51" i="35"/>
  <c r="AN51" i="35"/>
  <c r="AM51" i="35"/>
  <c r="AL51" i="35"/>
  <c r="AK51" i="35"/>
  <c r="AJ51" i="35"/>
  <c r="AI51" i="35"/>
  <c r="AH51" i="35"/>
  <c r="AG51" i="35"/>
  <c r="AF51" i="35"/>
  <c r="AX48" i="35"/>
  <c r="AW48" i="35"/>
  <c r="AV48" i="35"/>
  <c r="AU48" i="35"/>
  <c r="AT48" i="35"/>
  <c r="AS48" i="35"/>
  <c r="AR48" i="35"/>
  <c r="AQ48" i="35"/>
  <c r="AP48" i="35"/>
  <c r="AO48" i="35"/>
  <c r="AN48" i="35"/>
  <c r="AM48" i="35"/>
  <c r="AL48" i="35"/>
  <c r="AK48" i="35"/>
  <c r="AJ48" i="35"/>
  <c r="AI48" i="35"/>
  <c r="AH48" i="35"/>
  <c r="AG48" i="35"/>
  <c r="AF48" i="35"/>
  <c r="AX45" i="35"/>
  <c r="AW45" i="35"/>
  <c r="AV45" i="35"/>
  <c r="AU45" i="35"/>
  <c r="AT45" i="35"/>
  <c r="AS45" i="35"/>
  <c r="AR45" i="35"/>
  <c r="AQ45" i="35"/>
  <c r="AP45" i="35"/>
  <c r="AO45" i="35"/>
  <c r="AN45" i="35"/>
  <c r="AM45" i="35"/>
  <c r="AL45" i="35"/>
  <c r="AK45" i="35"/>
  <c r="AJ45" i="35"/>
  <c r="AI45" i="35"/>
  <c r="AH45" i="35"/>
  <c r="AG45" i="35"/>
  <c r="AF45" i="35"/>
  <c r="AX42" i="35"/>
  <c r="AW42" i="35"/>
  <c r="AV42" i="35"/>
  <c r="AU42" i="35"/>
  <c r="AT42" i="35"/>
  <c r="AS42" i="35"/>
  <c r="AR42" i="35"/>
  <c r="AQ42" i="35"/>
  <c r="AP42" i="35"/>
  <c r="AO42" i="35"/>
  <c r="AN42" i="35"/>
  <c r="AM42" i="35"/>
  <c r="AL42" i="35"/>
  <c r="AK42" i="35"/>
  <c r="AJ42" i="35"/>
  <c r="AI42" i="35"/>
  <c r="AH42" i="35"/>
  <c r="AG42" i="35"/>
  <c r="AF42" i="35"/>
  <c r="AX39" i="35"/>
  <c r="AW39" i="35"/>
  <c r="AV39" i="35"/>
  <c r="AU39" i="35"/>
  <c r="AT39" i="35"/>
  <c r="AS39" i="35"/>
  <c r="AR39" i="35"/>
  <c r="AQ39" i="35"/>
  <c r="AP39" i="35"/>
  <c r="AO39" i="35"/>
  <c r="AN39" i="35"/>
  <c r="AM39" i="35"/>
  <c r="AL39" i="35"/>
  <c r="AK39" i="35"/>
  <c r="AJ39" i="35"/>
  <c r="AI39" i="35"/>
  <c r="AH39" i="35"/>
  <c r="AG39" i="35"/>
  <c r="AF39" i="35"/>
  <c r="AX36" i="35"/>
  <c r="AW36" i="35"/>
  <c r="AV36" i="35"/>
  <c r="AU36" i="35"/>
  <c r="AT36" i="35"/>
  <c r="AS36" i="35"/>
  <c r="AR36" i="35"/>
  <c r="AQ36" i="35"/>
  <c r="AP36" i="35"/>
  <c r="AO36" i="35"/>
  <c r="AN36" i="35"/>
  <c r="AM36" i="35"/>
  <c r="AL36" i="35"/>
  <c r="AK36" i="35"/>
  <c r="AJ36" i="35"/>
  <c r="AI36" i="35"/>
  <c r="AH36" i="35"/>
  <c r="AG36" i="35"/>
  <c r="AF36" i="35"/>
  <c r="AX33" i="35"/>
  <c r="AW33" i="35"/>
  <c r="AV33" i="35"/>
  <c r="AU33" i="35"/>
  <c r="AT33" i="35"/>
  <c r="AS33" i="35"/>
  <c r="AR33" i="35"/>
  <c r="AQ33" i="35"/>
  <c r="AP33" i="35"/>
  <c r="AO33" i="35"/>
  <c r="AN33" i="35"/>
  <c r="AM33" i="35"/>
  <c r="AL33" i="35"/>
  <c r="AK33" i="35"/>
  <c r="AJ33" i="35"/>
  <c r="AI33" i="35"/>
  <c r="AH33" i="35"/>
  <c r="AG33" i="35"/>
  <c r="AF33" i="35"/>
  <c r="AX30" i="35"/>
  <c r="AW30" i="35"/>
  <c r="AV30" i="35"/>
  <c r="AU30" i="35"/>
  <c r="AT30" i="35"/>
  <c r="AS30" i="35"/>
  <c r="AR30" i="35"/>
  <c r="AQ30" i="35"/>
  <c r="AP30" i="35"/>
  <c r="AO30" i="35"/>
  <c r="AN30" i="35"/>
  <c r="AM30" i="35"/>
  <c r="AL30" i="35"/>
  <c r="AK30" i="35"/>
  <c r="AJ30" i="35"/>
  <c r="AI30" i="35"/>
  <c r="AH30" i="35"/>
  <c r="AG30" i="35"/>
  <c r="AF30" i="35"/>
  <c r="AX23" i="35"/>
  <c r="AW23" i="35"/>
  <c r="AV23" i="35"/>
  <c r="AU23" i="35"/>
  <c r="AT23" i="35"/>
  <c r="AS23" i="35"/>
  <c r="AR23" i="35"/>
  <c r="AQ23" i="35"/>
  <c r="AP23" i="35"/>
  <c r="AO23" i="35"/>
  <c r="AN23" i="35"/>
  <c r="AM23" i="35"/>
  <c r="AL23" i="35"/>
  <c r="AK23" i="35"/>
  <c r="AJ23" i="35"/>
  <c r="AI23" i="35"/>
  <c r="AH23" i="35"/>
  <c r="AG23" i="35"/>
  <c r="AF23" i="35"/>
  <c r="AX8" i="35"/>
  <c r="AW8" i="35"/>
  <c r="AV8" i="35"/>
  <c r="AU8" i="35"/>
  <c r="AT8" i="35"/>
  <c r="AS8" i="35"/>
  <c r="AR8" i="35"/>
  <c r="AQ8" i="35"/>
  <c r="AP8" i="35"/>
  <c r="AO8" i="35"/>
  <c r="AN8" i="35"/>
  <c r="AM8" i="35"/>
  <c r="AL8" i="35"/>
  <c r="AK8" i="35"/>
  <c r="AJ8" i="35"/>
  <c r="AI8" i="35"/>
  <c r="AH8" i="35"/>
  <c r="AG8" i="35"/>
  <c r="AF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6"/>
  <c r="AV7" i="44"/>
  <c r="AW7" i="23"/>
  <c r="AV7" i="23"/>
  <c r="AT7" i="23"/>
  <c r="AS7" i="23"/>
  <c r="AQ7" i="23"/>
  <c r="AP7" i="23"/>
  <c r="AN7" i="23"/>
  <c r="AM7" i="23"/>
  <c r="AK7" i="23"/>
  <c r="AJ7" i="23"/>
  <c r="AH7" i="23"/>
  <c r="AG7" i="23"/>
  <c r="AE7" i="23"/>
  <c r="AD7" i="23"/>
  <c r="AB7" i="23"/>
  <c r="AA7" i="23"/>
  <c r="Z7" i="23"/>
  <c r="Y7" i="23"/>
  <c r="X7" i="23"/>
  <c r="W7" i="23"/>
  <c r="V7" i="23"/>
  <c r="U7" i="23"/>
  <c r="T7" i="23"/>
  <c r="S7" i="23"/>
  <c r="AW7" i="33"/>
  <c r="AV7" i="33"/>
  <c r="AT7" i="33"/>
  <c r="AS7" i="33"/>
  <c r="AQ7" i="33"/>
  <c r="AP7" i="33"/>
  <c r="AN7" i="33"/>
  <c r="AM7" i="33"/>
  <c r="AK7" i="33"/>
  <c r="AJ7" i="33"/>
  <c r="AH7" i="33"/>
  <c r="AG7" i="33"/>
  <c r="AE7" i="33"/>
  <c r="AD7" i="33"/>
  <c r="AB7" i="33"/>
  <c r="AA7" i="33"/>
  <c r="Z7" i="33"/>
  <c r="Y7" i="33"/>
  <c r="X7" i="33"/>
  <c r="W7" i="33"/>
  <c r="V7" i="33"/>
  <c r="U7" i="33"/>
  <c r="T7" i="33"/>
  <c r="S7" i="33"/>
  <c r="AU7" i="24"/>
  <c r="AT7" i="24"/>
  <c r="AR7" i="24"/>
  <c r="AQ7" i="24"/>
  <c r="AO7" i="24"/>
  <c r="AN7" i="24"/>
  <c r="AL7" i="24"/>
  <c r="AK7" i="24"/>
  <c r="AI7" i="24"/>
  <c r="AH7" i="24"/>
  <c r="AF7" i="24"/>
  <c r="AE7" i="24"/>
  <c r="AC7" i="24"/>
  <c r="AB7" i="24"/>
  <c r="Z7" i="24"/>
  <c r="Y7" i="24"/>
  <c r="X7" i="24"/>
  <c r="W7" i="24"/>
  <c r="V7" i="24"/>
  <c r="U7" i="24"/>
  <c r="T7" i="24"/>
  <c r="S7" i="24"/>
  <c r="R7" i="24"/>
  <c r="Q7" i="24"/>
  <c r="AW7" i="25"/>
  <c r="AV7" i="25"/>
  <c r="AT7" i="25"/>
  <c r="AS7" i="25"/>
  <c r="AQ7" i="25"/>
  <c r="AP7" i="25"/>
  <c r="AN7" i="25"/>
  <c r="AM7" i="25"/>
  <c r="AK7" i="25"/>
  <c r="AJ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W7" i="35"/>
  <c r="AV7" i="35"/>
  <c r="AT7" i="35"/>
  <c r="AS7" i="35"/>
  <c r="AQ7" i="35"/>
  <c r="AP7" i="35"/>
  <c r="AN7" i="35"/>
  <c r="AM7" i="35"/>
  <c r="AK7" i="35"/>
  <c r="AJ7" i="35"/>
  <c r="AH7" i="35"/>
  <c r="AG7" i="35"/>
  <c r="AE7" i="35"/>
  <c r="AD7" i="35"/>
  <c r="AB7" i="35"/>
  <c r="AA7" i="35"/>
  <c r="Z7" i="35"/>
  <c r="Y7" i="35"/>
  <c r="X7" i="35"/>
  <c r="W7" i="35"/>
  <c r="V7" i="35"/>
  <c r="U7" i="35"/>
  <c r="T7" i="35"/>
  <c r="S7" i="35"/>
  <c r="AW7" i="47"/>
  <c r="AV7" i="47"/>
  <c r="AT7" i="47"/>
  <c r="AS7" i="47"/>
  <c r="AQ7" i="47"/>
  <c r="AP7" i="47"/>
  <c r="AN7" i="47"/>
  <c r="AM7" i="47"/>
  <c r="AK7" i="47"/>
  <c r="AJ7" i="47"/>
  <c r="AH7" i="47"/>
  <c r="AG7" i="47"/>
  <c r="AE7" i="47"/>
  <c r="AD7" i="47"/>
  <c r="AB7" i="47"/>
  <c r="AA7" i="47"/>
  <c r="Z7" i="47"/>
  <c r="Y7" i="47"/>
  <c r="X7" i="47"/>
  <c r="W7" i="47"/>
  <c r="V7" i="47"/>
  <c r="U7" i="47"/>
  <c r="T7" i="47"/>
  <c r="S7" i="47"/>
  <c r="AW7" i="43"/>
  <c r="AV7" i="43"/>
  <c r="AT7" i="43"/>
  <c r="AS7" i="43"/>
  <c r="AQ7" i="43"/>
  <c r="AP7" i="43"/>
  <c r="AN7" i="43"/>
  <c r="AM7" i="43"/>
  <c r="AK7" i="43"/>
  <c r="AJ7" i="43"/>
  <c r="AH7" i="43"/>
  <c r="AG7" i="43"/>
  <c r="AE7" i="43"/>
  <c r="AD7" i="43"/>
  <c r="AB7" i="43"/>
  <c r="AA7" i="43"/>
  <c r="Z7" i="43"/>
  <c r="Y7" i="43"/>
  <c r="X7" i="43"/>
  <c r="W7" i="43"/>
  <c r="V7" i="43"/>
  <c r="U7" i="43"/>
  <c r="T7" i="43"/>
  <c r="S7" i="43"/>
  <c r="AU7" i="46"/>
  <c r="AT7" i="46"/>
  <c r="AR7" i="46"/>
  <c r="AQ7" i="46"/>
  <c r="AO7" i="46"/>
  <c r="AN7" i="46"/>
  <c r="AL7" i="46"/>
  <c r="AK7" i="46"/>
  <c r="AI7" i="46"/>
  <c r="AH7" i="46"/>
  <c r="AF7" i="46"/>
  <c r="AE7" i="46"/>
  <c r="AC7" i="46"/>
  <c r="AB7" i="46"/>
  <c r="Z7" i="46"/>
  <c r="Y7" i="46"/>
  <c r="X7" i="46"/>
  <c r="W7" i="46"/>
  <c r="V7" i="46"/>
  <c r="U7" i="46"/>
  <c r="T7" i="46"/>
  <c r="S7" i="46"/>
  <c r="R7" i="46"/>
  <c r="Q7" i="46"/>
  <c r="AU7" i="45"/>
  <c r="AT7" i="45"/>
  <c r="AR7" i="45"/>
  <c r="AQ7" i="45"/>
  <c r="AO7" i="45"/>
  <c r="AN7" i="45"/>
  <c r="AL7" i="45"/>
  <c r="AK7" i="45"/>
  <c r="AI7" i="45"/>
  <c r="AH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T7" i="22"/>
  <c r="AS7" i="22"/>
  <c r="AQ7" i="22"/>
  <c r="AP7" i="22"/>
  <c r="AN7" i="22"/>
  <c r="AM7" i="22"/>
  <c r="AK7" i="22"/>
  <c r="AJ7" i="22"/>
  <c r="AH7" i="22"/>
  <c r="AG7" i="22"/>
  <c r="R7" i="23"/>
  <c r="R7" i="33"/>
  <c r="P7" i="24"/>
  <c r="R7" i="25"/>
  <c r="R7" i="26"/>
  <c r="R7" i="35"/>
  <c r="R7" i="47"/>
  <c r="R7" i="43"/>
  <c r="P7" i="46"/>
  <c r="P7" i="45"/>
  <c r="P7" i="44"/>
  <c r="AF7" i="9"/>
  <c r="AE7" i="9"/>
  <c r="AC7" i="9"/>
  <c r="AB7" i="9"/>
  <c r="Z7" i="9"/>
  <c r="Y7" i="9"/>
  <c r="X7" i="9"/>
  <c r="W7" i="9"/>
  <c r="U7" i="9"/>
  <c r="T7" i="9"/>
  <c r="S7" i="9"/>
  <c r="R7" i="9"/>
  <c r="Q7" i="9"/>
  <c r="V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W38" i="49"/>
  <c r="AV38" i="49"/>
  <c r="AU38" i="49"/>
  <c r="AT38" i="49"/>
  <c r="AS38" i="49"/>
  <c r="AQ38" i="49"/>
  <c r="AP38" i="49"/>
  <c r="AO38" i="49"/>
  <c r="AN38" i="49"/>
  <c r="AM38" i="49"/>
  <c r="AL38" i="49"/>
  <c r="AK38" i="49"/>
  <c r="AJ38" i="49"/>
  <c r="AI38" i="49"/>
  <c r="AH38" i="49"/>
  <c r="AG38" i="49"/>
  <c r="AE38" i="49"/>
  <c r="AD38" i="49"/>
  <c r="AC38" i="49"/>
  <c r="AB38" i="49"/>
  <c r="AA38" i="49"/>
  <c r="AW35" i="49"/>
  <c r="AW32" i="49" s="1"/>
  <c r="AV35" i="49"/>
  <c r="AV32" i="49" s="1"/>
  <c r="AU35" i="49"/>
  <c r="AU32" i="49" s="1"/>
  <c r="AT35" i="49"/>
  <c r="AT32" i="49" s="1"/>
  <c r="AS35" i="49"/>
  <c r="AS32" i="49" s="1"/>
  <c r="AQ35" i="49"/>
  <c r="AQ32" i="49" s="1"/>
  <c r="AP35" i="49"/>
  <c r="AP32" i="49" s="1"/>
  <c r="AO35" i="49"/>
  <c r="AO32" i="49" s="1"/>
  <c r="AN35" i="49"/>
  <c r="AN32" i="49" s="1"/>
  <c r="AM35" i="49"/>
  <c r="AM32" i="49" s="1"/>
  <c r="AL35" i="49"/>
  <c r="AL32" i="49" s="1"/>
  <c r="AK35" i="49"/>
  <c r="AK32" i="49" s="1"/>
  <c r="AJ35" i="49"/>
  <c r="AJ32" i="49" s="1"/>
  <c r="AI35" i="49"/>
  <c r="AI32" i="49" s="1"/>
  <c r="AH35" i="49"/>
  <c r="AH32" i="49" s="1"/>
  <c r="AG35" i="49"/>
  <c r="AG32" i="49" s="1"/>
  <c r="AE35" i="49"/>
  <c r="AE32" i="49" s="1"/>
  <c r="AD35" i="49"/>
  <c r="AD32" i="49" s="1"/>
  <c r="AC35" i="49"/>
  <c r="AC32" i="49" s="1"/>
  <c r="AB35" i="49"/>
  <c r="AB32" i="49" s="1"/>
  <c r="AA35" i="49"/>
  <c r="AA32" i="49" s="1"/>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Y44" i="49"/>
  <c r="X44" i="49"/>
  <c r="Y38" i="49"/>
  <c r="X38" i="49"/>
  <c r="Y35" i="49"/>
  <c r="Y32" i="49" s="1"/>
  <c r="X35" i="49"/>
  <c r="X32" i="49" s="1"/>
  <c r="Y26" i="49"/>
  <c r="X26" i="49"/>
  <c r="Y8" i="49"/>
  <c r="X8" i="49"/>
  <c r="AH69" i="43" l="1"/>
  <c r="U19" i="34" s="1"/>
  <c r="AL69" i="43"/>
  <c r="Y19" i="34" s="1"/>
  <c r="AP69" i="43"/>
  <c r="AC19" i="34" s="1"/>
  <c r="AT69" i="43"/>
  <c r="AG19" i="34" s="1"/>
  <c r="AX69" i="43"/>
  <c r="AK19" i="34" s="1"/>
  <c r="AL66" i="47"/>
  <c r="Y18" i="34" s="1"/>
  <c r="AP66" i="47"/>
  <c r="AC18" i="34" s="1"/>
  <c r="AT66" i="47"/>
  <c r="AG18" i="34" s="1"/>
  <c r="AX66" i="47"/>
  <c r="AK18" i="34" s="1"/>
  <c r="AM66" i="47"/>
  <c r="Z18" i="34" s="1"/>
  <c r="AQ66" i="47"/>
  <c r="AD18" i="34" s="1"/>
  <c r="AU66" i="47"/>
  <c r="AH18" i="34" s="1"/>
  <c r="AD84" i="44"/>
  <c r="AH84" i="44"/>
  <c r="AL84" i="44"/>
  <c r="AP84" i="44"/>
  <c r="AT84" i="44"/>
  <c r="AF84" i="44"/>
  <c r="AN84" i="44"/>
  <c r="AE57" i="46"/>
  <c r="T20" i="34" s="1"/>
  <c r="AI57" i="46"/>
  <c r="X20" i="34" s="1"/>
  <c r="AM57" i="46"/>
  <c r="AB20" i="34" s="1"/>
  <c r="AQ57" i="46"/>
  <c r="AF20" i="34" s="1"/>
  <c r="AU57" i="46"/>
  <c r="AJ20" i="34" s="1"/>
  <c r="AJ84" i="44"/>
  <c r="AR84" i="44"/>
  <c r="AH66" i="47"/>
  <c r="U18" i="34" s="1"/>
  <c r="AI66" i="47"/>
  <c r="V18" i="34" s="1"/>
  <c r="AF64" i="35"/>
  <c r="S17" i="34" s="1"/>
  <c r="AJ64" i="35"/>
  <c r="AN64" i="35"/>
  <c r="AA17" i="34" s="1"/>
  <c r="AR64" i="35"/>
  <c r="AE17" i="34" s="1"/>
  <c r="AV64" i="35"/>
  <c r="AG64" i="35"/>
  <c r="AK64" i="35"/>
  <c r="X17" i="34" s="1"/>
  <c r="AO64" i="35"/>
  <c r="AS64" i="35"/>
  <c r="AF17" i="34" s="1"/>
  <c r="AW64" i="35"/>
  <c r="AJ17" i="34" s="1"/>
  <c r="AH64" i="35"/>
  <c r="U17" i="34" s="1"/>
  <c r="AL64" i="35"/>
  <c r="Y17" i="34" s="1"/>
  <c r="AP64" i="35"/>
  <c r="AC17" i="34" s="1"/>
  <c r="AT64" i="35"/>
  <c r="AG17" i="34" s="1"/>
  <c r="AX64" i="35"/>
  <c r="AK17" i="34" s="1"/>
  <c r="AI64" i="35"/>
  <c r="V17" i="34" s="1"/>
  <c r="AM64" i="35"/>
  <c r="AQ64" i="35"/>
  <c r="AU64" i="35"/>
  <c r="AH17" i="34" s="1"/>
  <c r="AF66" i="47"/>
  <c r="S18" i="34" s="1"/>
  <c r="AJ66" i="47"/>
  <c r="AN66" i="47"/>
  <c r="AA18" i="34" s="1"/>
  <c r="AR66" i="47"/>
  <c r="AR70" i="47" s="1"/>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S88" i="44"/>
  <c r="AS89" i="44" s="1"/>
  <c r="AO66" i="47"/>
  <c r="AI69" i="43"/>
  <c r="V19" i="34" s="1"/>
  <c r="AM69" i="43"/>
  <c r="Z19" i="34" s="1"/>
  <c r="AQ69" i="43"/>
  <c r="AD19" i="34" s="1"/>
  <c r="AU69" i="43"/>
  <c r="AF69" i="43"/>
  <c r="AJ69" i="43"/>
  <c r="W19" i="34" s="1"/>
  <c r="AN69" i="43"/>
  <c r="AR69" i="43"/>
  <c r="AV69" i="43"/>
  <c r="AG69" i="43"/>
  <c r="AG73" i="43" s="1"/>
  <c r="AK69" i="43"/>
  <c r="X19" i="34" s="1"/>
  <c r="AO69" i="43"/>
  <c r="AS69" i="43"/>
  <c r="AW69" i="43"/>
  <c r="AJ19" i="34" s="1"/>
  <c r="AN68" i="35"/>
  <c r="AN69" i="35" s="1"/>
  <c r="AR68" i="35"/>
  <c r="AR69" i="35" s="1"/>
  <c r="AK68" i="35"/>
  <c r="AK69" i="35" s="1"/>
  <c r="AW68" i="35"/>
  <c r="AW69" i="35" s="1"/>
  <c r="AL68" i="35"/>
  <c r="AL69" i="35" s="1"/>
  <c r="AX68" i="35"/>
  <c r="AX69" i="35" s="1"/>
  <c r="AI68" i="35"/>
  <c r="AI69" i="35" s="1"/>
  <c r="AU68" i="35"/>
  <c r="AU69" i="35" s="1"/>
  <c r="AW70" i="47"/>
  <c r="AW71" i="47" s="1"/>
  <c r="AP73" i="43"/>
  <c r="AP74" i="43" s="1"/>
  <c r="AX73" i="43"/>
  <c r="AX74" i="43" s="1"/>
  <c r="AO61" i="46"/>
  <c r="AO62" i="46" s="1"/>
  <c r="AD61" i="46"/>
  <c r="AD62" i="46" s="1"/>
  <c r="AH61" i="46"/>
  <c r="AH62" i="46" s="1"/>
  <c r="AL61" i="46"/>
  <c r="AL62" i="46" s="1"/>
  <c r="AK61" i="46"/>
  <c r="AK62" i="46" s="1"/>
  <c r="AE61" i="46"/>
  <c r="AE62" i="46" s="1"/>
  <c r="AQ61" i="46"/>
  <c r="AQ62" i="46" s="1"/>
  <c r="AU61" i="46"/>
  <c r="AU62" i="46" s="1"/>
  <c r="AN61" i="46"/>
  <c r="AN62" i="46" s="1"/>
  <c r="AH78" i="45"/>
  <c r="AH79" i="45" s="1"/>
  <c r="AL78" i="45"/>
  <c r="AL79" i="45" s="1"/>
  <c r="AT78" i="45"/>
  <c r="AT79" i="45" s="1"/>
  <c r="AM78" i="45"/>
  <c r="AM79" i="45" s="1"/>
  <c r="AN78" i="45"/>
  <c r="AN79" i="45" s="1"/>
  <c r="AG78" i="45"/>
  <c r="AK78" i="45"/>
  <c r="AK79" i="45" s="1"/>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Y65" i="23"/>
  <c r="AZ65" i="23" s="1"/>
  <c r="BA65" i="23" s="1"/>
  <c r="AY66" i="23"/>
  <c r="AZ66" i="23" s="1"/>
  <c r="BA66" i="23" s="1"/>
  <c r="AT73" i="43" l="1"/>
  <c r="AT74" i="43" s="1"/>
  <c r="AR78" i="45"/>
  <c r="AR79" i="45" s="1"/>
  <c r="AO78" i="45"/>
  <c r="AO79" i="45" s="1"/>
  <c r="AP78" i="45"/>
  <c r="AP79" i="45" s="1"/>
  <c r="AQ78" i="45"/>
  <c r="AQ79" i="45" s="1"/>
  <c r="AV70" i="47"/>
  <c r="AV71" i="47" s="1"/>
  <c r="AU70" i="47"/>
  <c r="AU71" i="47" s="1"/>
  <c r="AT70" i="47"/>
  <c r="AT71" i="47" s="1"/>
  <c r="AH73" i="43"/>
  <c r="AH74" i="43" s="1"/>
  <c r="AH68" i="35"/>
  <c r="AH69" i="35" s="1"/>
  <c r="AM61" i="46"/>
  <c r="AM62" i="46" s="1"/>
  <c r="AG61" i="46"/>
  <c r="AG62" i="46" s="1"/>
  <c r="AL73" i="43"/>
  <c r="AL74" i="43" s="1"/>
  <c r="AW73" i="43"/>
  <c r="AW74" i="43" s="1"/>
  <c r="AJ78" i="45"/>
  <c r="AJ79" i="45" s="1"/>
  <c r="AJ61" i="46"/>
  <c r="AJ62" i="46" s="1"/>
  <c r="AT61" i="46"/>
  <c r="AT62" i="46" s="1"/>
  <c r="AK73" i="43"/>
  <c r="AK74" i="43" s="1"/>
  <c r="AT68" i="35"/>
  <c r="AT69" i="35" s="1"/>
  <c r="AV78" i="45"/>
  <c r="AV79" i="45" s="1"/>
  <c r="AF78" i="45"/>
  <c r="AF79" i="45" s="1"/>
  <c r="AI61" i="46"/>
  <c r="AI62" i="46" s="1"/>
  <c r="AX70" i="47"/>
  <c r="AX71" i="47" s="1"/>
  <c r="AS68" i="35"/>
  <c r="AS69" i="35" s="1"/>
  <c r="AF68" i="35"/>
  <c r="AF69" i="35" s="1"/>
  <c r="AP68" i="35"/>
  <c r="AP69" i="35" s="1"/>
  <c r="AQ73" i="43"/>
  <c r="AQ74" i="43" s="1"/>
  <c r="AH70" i="49"/>
  <c r="AH71" i="49" s="1"/>
  <c r="AN70" i="49"/>
  <c r="AN71" i="49" s="1"/>
  <c r="AM73" i="43"/>
  <c r="AM74" i="43" s="1"/>
  <c r="AJ73" i="43"/>
  <c r="AJ74" i="43" s="1"/>
  <c r="AL70" i="47"/>
  <c r="AL71" i="47" s="1"/>
  <c r="AP70" i="47"/>
  <c r="AP71" i="47" s="1"/>
  <c r="AF70" i="47"/>
  <c r="AF71" i="47" s="1"/>
  <c r="AM70" i="47"/>
  <c r="AM71" i="47" s="1"/>
  <c r="AI70" i="47"/>
  <c r="AI71" i="47" s="1"/>
  <c r="AN70" i="47"/>
  <c r="AN71" i="47" s="1"/>
  <c r="AQ70" i="47"/>
  <c r="AQ71" i="47" s="1"/>
  <c r="AH70" i="47"/>
  <c r="AH71" i="47" s="1"/>
  <c r="AE70" i="49"/>
  <c r="AE71" i="49" s="1"/>
  <c r="R23" i="34"/>
  <c r="AS70" i="49"/>
  <c r="AS71" i="49" s="1"/>
  <c r="AF23" i="34"/>
  <c r="AJ70" i="49"/>
  <c r="AJ71" i="49" s="1"/>
  <c r="W23" i="34"/>
  <c r="AO73" i="43"/>
  <c r="AO74" i="43" s="1"/>
  <c r="AB19" i="34"/>
  <c r="AR73" i="43"/>
  <c r="AR74" i="43" s="1"/>
  <c r="AE19" i="34"/>
  <c r="AU73" i="43"/>
  <c r="AU74" i="43" s="1"/>
  <c r="AH19" i="34"/>
  <c r="AO70" i="47"/>
  <c r="AO71" i="47" s="1"/>
  <c r="AB18" i="34"/>
  <c r="AG88" i="44"/>
  <c r="AG89" i="44" s="1"/>
  <c r="AI88" i="44"/>
  <c r="AI89" i="44" s="1"/>
  <c r="X22" i="34"/>
  <c r="AS70" i="47"/>
  <c r="AS71" i="47" s="1"/>
  <c r="AF18" i="34"/>
  <c r="AR71" i="47"/>
  <c r="AE18" i="34"/>
  <c r="AN88" i="44"/>
  <c r="AN89" i="44" s="1"/>
  <c r="AC22" i="34"/>
  <c r="AL88" i="44"/>
  <c r="AL89" i="44" s="1"/>
  <c r="AA22" i="34"/>
  <c r="AU70" i="49"/>
  <c r="AU71" i="49" s="1"/>
  <c r="AH23" i="34"/>
  <c r="AA70" i="49"/>
  <c r="AA71" i="49" s="1"/>
  <c r="N23" i="34"/>
  <c r="AK70" i="49"/>
  <c r="AK71" i="49" s="1"/>
  <c r="X23" i="34"/>
  <c r="AN73" i="43"/>
  <c r="AN74" i="43" s="1"/>
  <c r="AA19" i="34"/>
  <c r="AA28" i="34" s="1"/>
  <c r="AU88" i="44"/>
  <c r="AU89" i="44" s="1"/>
  <c r="AJ22" i="34"/>
  <c r="AE88" i="44"/>
  <c r="AE89" i="44" s="1"/>
  <c r="T22" i="34"/>
  <c r="AG79" i="45"/>
  <c r="V21" i="34"/>
  <c r="AI78" i="45"/>
  <c r="AI79" i="45" s="1"/>
  <c r="X21" i="34"/>
  <c r="AD78" i="45"/>
  <c r="AD79" i="45" s="1"/>
  <c r="S21" i="34"/>
  <c r="AK70" i="47"/>
  <c r="AK71" i="47" s="1"/>
  <c r="X18" i="34"/>
  <c r="AQ68" i="35"/>
  <c r="AQ69" i="35" s="1"/>
  <c r="AD17" i="34"/>
  <c r="AG68" i="35"/>
  <c r="AG69" i="35" s="1"/>
  <c r="T17" i="34"/>
  <c r="AJ68" i="35"/>
  <c r="AJ69" i="35" s="1"/>
  <c r="W17" i="34"/>
  <c r="AR88" i="44"/>
  <c r="AR89" i="44" s="1"/>
  <c r="AG22" i="34"/>
  <c r="AF88" i="44"/>
  <c r="AF89" i="44" s="1"/>
  <c r="U22" i="34"/>
  <c r="AH88" i="44"/>
  <c r="AH89" i="44" s="1"/>
  <c r="W22" i="34"/>
  <c r="AQ70" i="49"/>
  <c r="AQ71" i="49" s="1"/>
  <c r="AD23" i="34"/>
  <c r="AI70" i="49"/>
  <c r="AI71" i="49" s="1"/>
  <c r="V23" i="34"/>
  <c r="AG70" i="49"/>
  <c r="AG71" i="49" s="1"/>
  <c r="T23" i="34"/>
  <c r="AW70" i="49"/>
  <c r="AW71" i="49" s="1"/>
  <c r="AJ23" i="34"/>
  <c r="AG74" i="43"/>
  <c r="T19" i="34"/>
  <c r="AQ88" i="44"/>
  <c r="AQ89" i="44" s="1"/>
  <c r="AF22" i="34"/>
  <c r="AO88" i="44"/>
  <c r="AO89" i="44" s="1"/>
  <c r="AD22" i="34"/>
  <c r="AS78" i="45"/>
  <c r="AS79" i="45" s="1"/>
  <c r="AH21" i="34"/>
  <c r="AE78" i="45"/>
  <c r="AE79" i="45" s="1"/>
  <c r="T21" i="34"/>
  <c r="AU78" i="45"/>
  <c r="AJ21" i="34"/>
  <c r="AJ28" i="34" s="1"/>
  <c r="AP62" i="46"/>
  <c r="AE20" i="34"/>
  <c r="AS61" i="46"/>
  <c r="AS62" i="46" s="1"/>
  <c r="AH20" i="34"/>
  <c r="AV61" i="46"/>
  <c r="AV62" i="46" s="1"/>
  <c r="AK20" i="34"/>
  <c r="AF61" i="46"/>
  <c r="AF62" i="46" s="1"/>
  <c r="U20" i="34"/>
  <c r="AJ70" i="47"/>
  <c r="AJ71" i="47" s="1"/>
  <c r="W18" i="34"/>
  <c r="AM68" i="35"/>
  <c r="AM69" i="35" s="1"/>
  <c r="Z17" i="34"/>
  <c r="AV68" i="35"/>
  <c r="AV69" i="35" s="1"/>
  <c r="AI17" i="34"/>
  <c r="AJ88" i="44"/>
  <c r="AJ89" i="44" s="1"/>
  <c r="Y22" i="34"/>
  <c r="AT88" i="44"/>
  <c r="AT89" i="44" s="1"/>
  <c r="AI22" i="34"/>
  <c r="AD88" i="44"/>
  <c r="AD89" i="44" s="1"/>
  <c r="S22" i="34"/>
  <c r="AD70" i="49"/>
  <c r="AD71" i="49" s="1"/>
  <c r="Q23" i="34"/>
  <c r="AM70" i="49"/>
  <c r="AM71" i="49" s="1"/>
  <c r="Z23" i="34"/>
  <c r="AV70" i="49"/>
  <c r="AV71" i="49" s="1"/>
  <c r="AI23" i="34"/>
  <c r="AP70" i="49"/>
  <c r="AP71" i="49" s="1"/>
  <c r="AC23" i="34"/>
  <c r="AT70" i="49"/>
  <c r="AT71" i="49" s="1"/>
  <c r="AG23" i="34"/>
  <c r="AS73" i="43"/>
  <c r="AS74" i="43" s="1"/>
  <c r="AF19" i="34"/>
  <c r="AV73" i="43"/>
  <c r="AV74" i="43" s="1"/>
  <c r="AI19" i="34"/>
  <c r="AF73" i="43"/>
  <c r="AF74" i="43" s="1"/>
  <c r="S19" i="34"/>
  <c r="AM88" i="44"/>
  <c r="AM89" i="44" s="1"/>
  <c r="AB22" i="34"/>
  <c r="AK89" i="44"/>
  <c r="Z22" i="34"/>
  <c r="AR61" i="46"/>
  <c r="AR62" i="46" s="1"/>
  <c r="AG20" i="34"/>
  <c r="AO68" i="35"/>
  <c r="AO69" i="35" s="1"/>
  <c r="AB17" i="34"/>
  <c r="AP88" i="44"/>
  <c r="AP89" i="44" s="1"/>
  <c r="AE22" i="34"/>
  <c r="AG70" i="47"/>
  <c r="AG71" i="47" s="1"/>
  <c r="AI73" i="43"/>
  <c r="AI74" i="43" s="1"/>
  <c r="AU79" i="45"/>
  <c r="AB70" i="49"/>
  <c r="AB71" i="49" s="1"/>
  <c r="X70" i="49"/>
  <c r="X71" i="49" s="1"/>
  <c r="Y70" i="49"/>
  <c r="Y71" i="49" s="1"/>
  <c r="H64" i="49"/>
  <c r="H63" i="49"/>
  <c r="H61" i="49"/>
  <c r="H60" i="49"/>
  <c r="H58" i="49"/>
  <c r="H57" i="49"/>
  <c r="H55" i="49"/>
  <c r="H54" i="49"/>
  <c r="H51" i="49"/>
  <c r="H49" i="49"/>
  <c r="H48" i="49"/>
  <c r="H46" i="49"/>
  <c r="H43" i="49"/>
  <c r="H42" i="49"/>
  <c r="H40"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2" i="43"/>
  <c r="H41" i="43"/>
  <c r="H37" i="43"/>
  <c r="H36" i="43"/>
  <c r="H35" i="43"/>
  <c r="H34" i="43"/>
  <c r="H28" i="43"/>
  <c r="H29" i="43"/>
  <c r="H30" i="43"/>
  <c r="H24" i="43"/>
  <c r="H23" i="43"/>
  <c r="H63" i="47"/>
  <c r="H60" i="47"/>
  <c r="H57"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1" i="26"/>
  <c r="H78" i="26"/>
  <c r="V79" i="26" s="1"/>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9" i="25"/>
  <c r="H118" i="25"/>
  <c r="H116" i="25"/>
  <c r="H115"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8" i="34" l="1"/>
  <c r="AD28" i="34"/>
  <c r="AI28" i="34"/>
  <c r="U28" i="34"/>
  <c r="AC28" i="34"/>
  <c r="X28" i="34"/>
  <c r="Z28" i="34"/>
  <c r="AF28" i="34"/>
  <c r="W28" i="34"/>
  <c r="T28" i="34"/>
  <c r="H61" i="33"/>
  <c r="H60" i="33"/>
  <c r="H58" i="33"/>
  <c r="H57" i="33"/>
  <c r="H55" i="33"/>
  <c r="H54" i="33"/>
  <c r="H51" i="33"/>
  <c r="H49" i="33"/>
  <c r="H48" i="33"/>
  <c r="H46" i="33"/>
  <c r="H43" i="33"/>
  <c r="H42" i="33"/>
  <c r="H40"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F64" i="49" l="1"/>
  <c r="F63" i="49"/>
  <c r="F61" i="49"/>
  <c r="F60" i="49"/>
  <c r="F58" i="49"/>
  <c r="F57" i="49"/>
  <c r="F55" i="49"/>
  <c r="F54" i="49"/>
  <c r="F52" i="49"/>
  <c r="F51" i="49"/>
  <c r="F49" i="49"/>
  <c r="F48" i="49"/>
  <c r="F46" i="49"/>
  <c r="F45" i="49"/>
  <c r="F43" i="49"/>
  <c r="F42" i="49"/>
  <c r="F40" i="49"/>
  <c r="F39" i="49"/>
  <c r="F37" i="49"/>
  <c r="F36"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X79" i="26" s="1"/>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3" i="35" l="1"/>
  <c r="F39" i="35"/>
  <c r="F45" i="35"/>
  <c r="J29" i="46"/>
  <c r="J47" i="47"/>
  <c r="J59" i="47"/>
  <c r="J48" i="35"/>
  <c r="J45" i="35"/>
  <c r="J57" i="35"/>
  <c r="F41" i="47"/>
  <c r="F47" i="47"/>
  <c r="F53" i="47"/>
  <c r="F59" i="47"/>
  <c r="J50" i="46"/>
  <c r="J8" i="44"/>
  <c r="J53" i="47"/>
  <c r="J53" i="46"/>
  <c r="J58" i="45"/>
  <c r="J64" i="26"/>
  <c r="J70" i="26"/>
  <c r="J86" i="26"/>
  <c r="J38" i="47"/>
  <c r="J67" i="45"/>
  <c r="J24" i="44"/>
  <c r="J36" i="35"/>
  <c r="F38" i="46"/>
  <c r="J38" i="45"/>
  <c r="J32" i="45"/>
  <c r="J34" i="47"/>
  <c r="J62" i="47"/>
  <c r="F59" i="43"/>
  <c r="F65" i="43"/>
  <c r="F26" i="46"/>
  <c r="J20" i="46"/>
  <c r="J26" i="46"/>
  <c r="J32" i="46"/>
  <c r="J44" i="46"/>
  <c r="F26" i="26"/>
  <c r="J80" i="26"/>
  <c r="J20" i="47"/>
  <c r="J50" i="47"/>
  <c r="F41" i="46"/>
  <c r="F47" i="46"/>
  <c r="J41" i="46"/>
  <c r="J8" i="26"/>
  <c r="J26" i="26"/>
  <c r="J54" i="26"/>
  <c r="J8" i="35"/>
  <c r="F64" i="45"/>
  <c r="F83" i="26"/>
  <c r="J27" i="47"/>
  <c r="F29" i="46"/>
  <c r="F44" i="46"/>
  <c r="J23" i="46"/>
  <c r="J38" i="46"/>
  <c r="F55" i="45"/>
  <c r="F61" i="45"/>
  <c r="F44" i="47"/>
  <c r="F30" i="26"/>
  <c r="J47" i="26"/>
  <c r="J42" i="26"/>
  <c r="J73" i="26"/>
  <c r="J60" i="35"/>
  <c r="J8" i="47"/>
  <c r="J44" i="47"/>
  <c r="J21" i="43"/>
  <c r="F23" i="46"/>
  <c r="J35" i="46"/>
  <c r="F8" i="45"/>
  <c r="F67" i="45"/>
  <c r="J8" i="45"/>
  <c r="J70" i="45"/>
  <c r="J41" i="44"/>
  <c r="J30" i="26"/>
  <c r="J23" i="35"/>
  <c r="J33" i="35"/>
  <c r="F50" i="47"/>
  <c r="F56" i="47"/>
  <c r="F62" i="47"/>
  <c r="J41" i="47"/>
  <c r="J53" i="43"/>
  <c r="J59" i="43"/>
  <c r="J65" i="43"/>
  <c r="F35" i="46"/>
  <c r="F50" i="46"/>
  <c r="J47" i="46"/>
  <c r="J44" i="45"/>
  <c r="J55" i="45"/>
  <c r="J53" i="44"/>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9" i="25"/>
  <c r="J118" i="25"/>
  <c r="J116" i="25"/>
  <c r="J115" i="25"/>
  <c r="J113" i="25"/>
  <c r="J112" i="25"/>
  <c r="J104" i="25"/>
  <c r="J103" i="25"/>
  <c r="J102" i="25"/>
  <c r="J101" i="25"/>
  <c r="J100" i="25"/>
  <c r="J99" i="25"/>
  <c r="J98" i="25"/>
  <c r="J97" i="25"/>
  <c r="J95" i="25"/>
  <c r="W96" i="25" s="1"/>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9" i="25"/>
  <c r="F118" i="25"/>
  <c r="F116" i="25"/>
  <c r="F115" i="25"/>
  <c r="F113" i="25"/>
  <c r="F112"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4" i="44" l="1"/>
  <c r="J105" i="25"/>
  <c r="J41" i="33"/>
  <c r="J32" i="33"/>
  <c r="J38" i="33"/>
  <c r="J48" i="24"/>
  <c r="F38" i="33"/>
  <c r="F44" i="33"/>
  <c r="F50" i="33"/>
  <c r="F56" i="33"/>
  <c r="J53" i="33"/>
  <c r="F59" i="33"/>
  <c r="F42" i="24"/>
  <c r="F48" i="24"/>
  <c r="F54" i="24"/>
  <c r="F60" i="24"/>
  <c r="F66" i="24"/>
  <c r="F105" i="25"/>
  <c r="J57" i="46"/>
  <c r="J46" i="22"/>
  <c r="F72" i="22"/>
  <c r="J41" i="22"/>
  <c r="J86" i="23"/>
  <c r="J17" i="33"/>
  <c r="F51" i="24"/>
  <c r="F63" i="24"/>
  <c r="J78" i="25"/>
  <c r="J42" i="25"/>
  <c r="J69" i="25"/>
  <c r="J21" i="25"/>
  <c r="J98" i="23"/>
  <c r="J8" i="33"/>
  <c r="J33" i="24"/>
  <c r="J54" i="24"/>
  <c r="J60" i="24"/>
  <c r="J51" i="25"/>
  <c r="J96" i="25"/>
  <c r="J66" i="47"/>
  <c r="F35" i="33"/>
  <c r="F53" i="33"/>
  <c r="J26" i="33"/>
  <c r="J35" i="33"/>
  <c r="J32" i="25"/>
  <c r="J87" i="25"/>
  <c r="J64" i="35"/>
  <c r="J8" i="25"/>
  <c r="J60" i="25"/>
  <c r="J74" i="45"/>
  <c r="F117"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14" i="25"/>
  <c r="J114" i="25"/>
  <c r="J117" i="25"/>
  <c r="J69" i="43"/>
  <c r="J51" i="22"/>
  <c r="F86" i="23"/>
  <c r="J92" i="23"/>
  <c r="F98" i="23"/>
  <c r="J70" i="23"/>
  <c r="J83" i="23"/>
  <c r="J89" i="23"/>
  <c r="J95" i="23"/>
  <c r="F83" i="23"/>
  <c r="F95" i="23"/>
  <c r="F89" i="23"/>
  <c r="J53" i="23"/>
  <c r="F92" i="23"/>
  <c r="J40" i="23"/>
  <c r="J8" i="23"/>
  <c r="J26" i="23"/>
  <c r="J46" i="23"/>
  <c r="J8" i="22"/>
  <c r="J8" i="24"/>
  <c r="J121"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Y28" i="35"/>
  <c r="AZ28" i="35" s="1"/>
  <c r="BA28" i="35" s="1"/>
  <c r="AY27" i="35"/>
  <c r="AZ27" i="35" s="1"/>
  <c r="BA27" i="35" s="1"/>
  <c r="AY26" i="35"/>
  <c r="AZ26" i="35" s="1"/>
  <c r="BA26" i="35" s="1"/>
  <c r="AY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N62" i="49"/>
  <c r="N59" i="49"/>
  <c r="N56" i="49"/>
  <c r="N53" i="49"/>
  <c r="H52" i="49" s="1"/>
  <c r="N44" i="49"/>
  <c r="N38"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44" i="43"/>
  <c r="N62" i="47"/>
  <c r="N59" i="47"/>
  <c r="N60" i="35"/>
  <c r="N57" i="35"/>
  <c r="N51" i="35"/>
  <c r="N48" i="35"/>
  <c r="N42" i="35"/>
  <c r="N36" i="35"/>
  <c r="N33" i="35"/>
  <c r="N30" i="35"/>
  <c r="N83" i="26"/>
  <c r="N86" i="26"/>
  <c r="N89" i="26"/>
  <c r="N114" i="25"/>
  <c r="N117" i="25"/>
  <c r="N45" i="24"/>
  <c r="N54" i="24"/>
  <c r="N53" i="24" s="1"/>
  <c r="H53" i="24" s="1"/>
  <c r="N57" i="24"/>
  <c r="N60" i="24"/>
  <c r="N63" i="24"/>
  <c r="N66" i="24"/>
  <c r="N32" i="33"/>
  <c r="N35" i="33"/>
  <c r="N38" i="33"/>
  <c r="N44" i="33"/>
  <c r="N53" i="33"/>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Y30" i="33"/>
  <c r="AZ30" i="33" s="1"/>
  <c r="BA30" i="33" s="1"/>
  <c r="AY29" i="33"/>
  <c r="AZ29" i="33" s="1"/>
  <c r="BA29" i="33" s="1"/>
  <c r="AY28" i="33"/>
  <c r="AZ28" i="33" s="1"/>
  <c r="BA28" i="33" s="1"/>
  <c r="AY24" i="33"/>
  <c r="AZ24" i="33" s="1"/>
  <c r="BA24" i="33" s="1"/>
  <c r="AY23" i="33"/>
  <c r="AZ23" i="33" s="1"/>
  <c r="BA23" i="33" s="1"/>
  <c r="AY22" i="33"/>
  <c r="AZ22" i="33" s="1"/>
  <c r="BA22" i="33" s="1"/>
  <c r="AY21" i="33"/>
  <c r="AZ21" i="33" s="1"/>
  <c r="BA21" i="33" s="1"/>
  <c r="AY20" i="33"/>
  <c r="AZ20" i="33" s="1"/>
  <c r="BA20" i="33" s="1"/>
  <c r="AY19" i="33"/>
  <c r="AZ19" i="33" s="1"/>
  <c r="BA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9"/>
  <c r="AZ61" i="22"/>
  <c r="BA61" i="22" s="1"/>
  <c r="E5" i="22"/>
  <c r="E5" i="9"/>
  <c r="E3" i="49" l="1"/>
  <c r="E1" i="49"/>
  <c r="E3" i="44"/>
  <c r="E1" i="44"/>
  <c r="E3" i="45"/>
  <c r="E1" i="45"/>
  <c r="E3" i="46"/>
  <c r="E1" i="46"/>
  <c r="E3" i="43"/>
  <c r="E1" i="43"/>
  <c r="E3" i="47"/>
  <c r="E1" i="47"/>
  <c r="E3" i="35"/>
  <c r="E1" i="35"/>
  <c r="E3" i="26"/>
  <c r="B80" i="26" s="1"/>
  <c r="E1" i="26"/>
  <c r="E3" i="25"/>
  <c r="B51" i="25" s="1"/>
  <c r="E1" i="25"/>
  <c r="E3" i="24"/>
  <c r="E1" i="24"/>
  <c r="E3" i="33"/>
  <c r="E1" i="33"/>
  <c r="E3" i="23"/>
  <c r="E1" i="23"/>
  <c r="E3" i="22"/>
  <c r="E1" i="22"/>
  <c r="E3" i="9"/>
  <c r="B50" i="9" s="1"/>
  <c r="E1" i="9"/>
  <c r="B81" i="26" l="1"/>
  <c r="B415" i="55"/>
  <c r="B416" i="55" s="1"/>
  <c r="B56" i="47"/>
  <c r="B53" i="47"/>
  <c r="B50" i="47"/>
  <c r="B32" i="49"/>
  <c r="B664" i="55" s="1"/>
  <c r="B665" i="55" s="1"/>
  <c r="B35" i="49"/>
  <c r="B36" i="49" s="1"/>
  <c r="B41" i="22"/>
  <c r="B96" i="55" s="1"/>
  <c r="B99" i="55" s="1"/>
  <c r="B51" i="22"/>
  <c r="B51" i="9"/>
  <c r="N52" i="9" s="1"/>
  <c r="N50" i="9" s="1"/>
  <c r="B51" i="55"/>
  <c r="B52" i="55" s="1"/>
  <c r="B58" i="25"/>
  <c r="B280" i="55"/>
  <c r="B287" i="55" s="1"/>
  <c r="B44" i="45"/>
  <c r="B590" i="55" s="1"/>
  <c r="B593" i="55" s="1"/>
  <c r="B38" i="45"/>
  <c r="B44" i="47"/>
  <c r="B38" i="47"/>
  <c r="H51" i="9"/>
  <c r="B55" i="22"/>
  <c r="N56" i="22" s="1"/>
  <c r="B8" i="22"/>
  <c r="B63" i="55" s="1"/>
  <c r="B84" i="55" s="1"/>
  <c r="B69" i="22"/>
  <c r="N70" i="22" s="1"/>
  <c r="H42" i="22"/>
  <c r="B59" i="22"/>
  <c r="N60" i="22" s="1"/>
  <c r="B66" i="22"/>
  <c r="N67" i="22" s="1"/>
  <c r="B72" i="22"/>
  <c r="N73" i="22" s="1"/>
  <c r="B26" i="49"/>
  <c r="B30" i="49" s="1"/>
  <c r="B8" i="49"/>
  <c r="B24" i="49" s="1"/>
  <c r="B24" i="44"/>
  <c r="B8" i="44"/>
  <c r="B41" i="44"/>
  <c r="B628" i="55" s="1"/>
  <c r="B32" i="45"/>
  <c r="B23" i="45"/>
  <c r="B8" i="45"/>
  <c r="B26" i="46"/>
  <c r="B23" i="46"/>
  <c r="B29" i="46"/>
  <c r="B20" i="46"/>
  <c r="B8" i="46"/>
  <c r="B21" i="43"/>
  <c r="B507" i="55" s="1"/>
  <c r="B510" i="55" s="1"/>
  <c r="B26" i="43"/>
  <c r="B39" i="43"/>
  <c r="B525" i="55" s="1"/>
  <c r="B528" i="55" s="1"/>
  <c r="B8" i="43"/>
  <c r="B32" i="43"/>
  <c r="B27" i="47"/>
  <c r="B462" i="55" s="1"/>
  <c r="B467" i="55" s="1"/>
  <c r="B8" i="47"/>
  <c r="B47" i="47"/>
  <c r="B41" i="47"/>
  <c r="B20" i="47"/>
  <c r="B34" i="47"/>
  <c r="B469" i="55" s="1"/>
  <c r="B471" i="55" s="1"/>
  <c r="B23" i="35"/>
  <c r="B436" i="55" s="1"/>
  <c r="B441" i="55" s="1"/>
  <c r="B8" i="35"/>
  <c r="B73" i="26"/>
  <c r="B30" i="26"/>
  <c r="B8" i="26"/>
  <c r="B64" i="26"/>
  <c r="B70" i="26"/>
  <c r="B54" i="26"/>
  <c r="B42" i="26"/>
  <c r="B377" i="55" s="1"/>
  <c r="B380" i="55" s="1"/>
  <c r="B26" i="26"/>
  <c r="B47" i="26"/>
  <c r="B382" i="55" s="1"/>
  <c r="B387"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6" i="34"/>
  <c r="A17" i="34"/>
  <c r="A18" i="34"/>
  <c r="A19" i="34"/>
  <c r="A20" i="34"/>
  <c r="A21" i="34"/>
  <c r="A22" i="34"/>
  <c r="A23" i="34"/>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G44" i="49"/>
  <c r="E44" i="49"/>
  <c r="AY43" i="49"/>
  <c r="AZ43" i="49" s="1"/>
  <c r="BA43" i="49" s="1"/>
  <c r="AY42" i="49"/>
  <c r="AZ42" i="49" s="1"/>
  <c r="BA42" i="49" s="1"/>
  <c r="AX41" i="49"/>
  <c r="A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661" i="55" s="1"/>
  <c r="E38" i="49"/>
  <c r="AY37" i="49"/>
  <c r="AY36" i="49"/>
  <c r="AX35" i="49"/>
  <c r="AX32" i="49" s="1"/>
  <c r="AR35" i="49"/>
  <c r="AR32" i="49" s="1"/>
  <c r="AF35" i="49"/>
  <c r="AF32" i="49" s="1"/>
  <c r="Z35" i="49"/>
  <c r="Z32" i="49" s="1"/>
  <c r="W35" i="49"/>
  <c r="W32" i="49" s="1"/>
  <c r="V35" i="49"/>
  <c r="V32" i="49" s="1"/>
  <c r="U35" i="49"/>
  <c r="U32" i="49" s="1"/>
  <c r="T35" i="49"/>
  <c r="T32" i="49" s="1"/>
  <c r="S35" i="49"/>
  <c r="S32" i="49" s="1"/>
  <c r="R35" i="49"/>
  <c r="R32" i="49" s="1"/>
  <c r="L35" i="49"/>
  <c r="L32" i="49" s="1"/>
  <c r="K35" i="49"/>
  <c r="K32" i="49" s="1"/>
  <c r="I35" i="49"/>
  <c r="I32" i="49" s="1"/>
  <c r="G35" i="49"/>
  <c r="E35" i="49"/>
  <c r="E32" i="49" s="1"/>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Y57" i="47"/>
  <c r="AZ57" i="47" s="1"/>
  <c r="BA57" i="47" s="1"/>
  <c r="AE56" i="47"/>
  <c r="AD56" i="47"/>
  <c r="AC56" i="47"/>
  <c r="AB56" i="47"/>
  <c r="AA56" i="47"/>
  <c r="Z56" i="47"/>
  <c r="Y56" i="47"/>
  <c r="X56" i="47"/>
  <c r="W56" i="47"/>
  <c r="V56" i="47"/>
  <c r="U56" i="47"/>
  <c r="T56" i="47"/>
  <c r="S56" i="47"/>
  <c r="R56" i="47"/>
  <c r="L56" i="47"/>
  <c r="K56" i="47"/>
  <c r="I56" i="47"/>
  <c r="G56" i="47"/>
  <c r="E56" i="47"/>
  <c r="AY55" i="47"/>
  <c r="AY54" i="47"/>
  <c r="AZ54" i="47" s="1"/>
  <c r="BA54" i="47" s="1"/>
  <c r="AE53" i="47"/>
  <c r="AD53" i="47"/>
  <c r="AC53" i="47"/>
  <c r="AB53" i="47"/>
  <c r="AA53" i="47"/>
  <c r="Z53" i="47"/>
  <c r="Y53" i="47"/>
  <c r="X53" i="47"/>
  <c r="W53" i="47"/>
  <c r="V53" i="47"/>
  <c r="U53" i="47"/>
  <c r="T53" i="47"/>
  <c r="S53" i="47"/>
  <c r="R53" i="47"/>
  <c r="L53" i="47"/>
  <c r="K53" i="47"/>
  <c r="I53" i="47"/>
  <c r="G53" i="47"/>
  <c r="E53" i="47"/>
  <c r="AY52" i="47"/>
  <c r="AY51" i="47"/>
  <c r="AZ51" i="47" s="1"/>
  <c r="BA51" i="47" s="1"/>
  <c r="AE50" i="47"/>
  <c r="AD50" i="47"/>
  <c r="AC50" i="47"/>
  <c r="AB50" i="47"/>
  <c r="AA50" i="47"/>
  <c r="Z50" i="47"/>
  <c r="Y50" i="47"/>
  <c r="X50" i="47"/>
  <c r="W50" i="47"/>
  <c r="V50" i="47"/>
  <c r="U50" i="47"/>
  <c r="T50" i="47"/>
  <c r="S50" i="47"/>
  <c r="R50" i="47"/>
  <c r="L50" i="47"/>
  <c r="K50" i="47"/>
  <c r="I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G417" i="55" l="1"/>
  <c r="G415" i="55" s="1"/>
  <c r="F417" i="55"/>
  <c r="H417" i="55"/>
  <c r="H415" i="55" s="1"/>
  <c r="J417" i="55"/>
  <c r="J415" i="55" s="1"/>
  <c r="P82" i="26"/>
  <c r="Q82" i="26"/>
  <c r="O82" i="26"/>
  <c r="O80" i="26" s="1"/>
  <c r="N82" i="26"/>
  <c r="G260" i="55"/>
  <c r="F260" i="55"/>
  <c r="J260" i="55"/>
  <c r="J250" i="55" s="1"/>
  <c r="H260" i="55"/>
  <c r="H250" i="55" s="1"/>
  <c r="G594" i="55"/>
  <c r="G590" i="55" s="1"/>
  <c r="F594" i="55"/>
  <c r="J594" i="55"/>
  <c r="J590" i="55" s="1"/>
  <c r="H594" i="55"/>
  <c r="H590" i="55" s="1"/>
  <c r="G472" i="55"/>
  <c r="G469" i="55" s="1"/>
  <c r="F472" i="55"/>
  <c r="J472" i="55"/>
  <c r="J469" i="55" s="1"/>
  <c r="H472" i="55"/>
  <c r="H469" i="55" s="1"/>
  <c r="G529" i="55"/>
  <c r="F529" i="55"/>
  <c r="J529" i="55"/>
  <c r="H529" i="55"/>
  <c r="G95" i="55"/>
  <c r="G91" i="55" s="1"/>
  <c r="F95" i="55"/>
  <c r="J95" i="55"/>
  <c r="J91" i="55" s="1"/>
  <c r="H95" i="55"/>
  <c r="H91" i="55" s="1"/>
  <c r="G154" i="55"/>
  <c r="G148" i="55" s="1"/>
  <c r="F154" i="55"/>
  <c r="J154" i="55"/>
  <c r="J148" i="55" s="1"/>
  <c r="H154" i="55"/>
  <c r="H148" i="55" s="1"/>
  <c r="G388" i="55"/>
  <c r="G382" i="55" s="1"/>
  <c r="F388" i="55"/>
  <c r="F382" i="55" s="1"/>
  <c r="J388" i="55"/>
  <c r="H388" i="55"/>
  <c r="H382" i="55" s="1"/>
  <c r="G100" i="55"/>
  <c r="G96" i="55" s="1"/>
  <c r="F100" i="55"/>
  <c r="J100" i="55"/>
  <c r="J96" i="55" s="1"/>
  <c r="H100" i="55"/>
  <c r="H96" i="55" s="1"/>
  <c r="G381" i="55"/>
  <c r="G377" i="55" s="1"/>
  <c r="F381" i="55"/>
  <c r="G442" i="55"/>
  <c r="G436" i="55" s="1"/>
  <c r="F442" i="55"/>
  <c r="J442" i="55"/>
  <c r="J436" i="55" s="1"/>
  <c r="H442" i="55"/>
  <c r="H436" i="55" s="1"/>
  <c r="G171" i="55"/>
  <c r="G155" i="55" s="1"/>
  <c r="F171" i="55"/>
  <c r="J171" i="55"/>
  <c r="J155" i="55" s="1"/>
  <c r="H171" i="55"/>
  <c r="H155" i="55" s="1"/>
  <c r="G288" i="55"/>
  <c r="G280" i="55" s="1"/>
  <c r="F288" i="55"/>
  <c r="J288" i="55"/>
  <c r="J280" i="55" s="1"/>
  <c r="H288" i="55"/>
  <c r="H280" i="55" s="1"/>
  <c r="G25" i="55"/>
  <c r="G9" i="55" s="1"/>
  <c r="F25" i="55"/>
  <c r="J25" i="55"/>
  <c r="J9" i="55" s="1"/>
  <c r="H25" i="55"/>
  <c r="H9" i="55" s="1"/>
  <c r="G511" i="55"/>
  <c r="G507" i="55" s="1"/>
  <c r="F511" i="55"/>
  <c r="J511" i="55"/>
  <c r="J507" i="55" s="1"/>
  <c r="H511" i="55"/>
  <c r="H507" i="55" s="1"/>
  <c r="G53" i="55"/>
  <c r="G51" i="55" s="1"/>
  <c r="F53" i="55"/>
  <c r="J53" i="55"/>
  <c r="J51" i="55" s="1"/>
  <c r="H53" i="55"/>
  <c r="H51" i="55" s="1"/>
  <c r="B51" i="47"/>
  <c r="B485" i="55"/>
  <c r="B486" i="55" s="1"/>
  <c r="B488" i="55"/>
  <c r="B489" i="55" s="1"/>
  <c r="B54" i="47"/>
  <c r="B57" i="47"/>
  <c r="B491" i="55"/>
  <c r="B492" i="55" s="1"/>
  <c r="Q59" i="25"/>
  <c r="P59" i="25"/>
  <c r="P51" i="25" s="1"/>
  <c r="N59" i="25"/>
  <c r="N51" i="25" s="1"/>
  <c r="O59" i="25"/>
  <c r="Q31" i="49"/>
  <c r="Q26" i="49" s="1"/>
  <c r="N31" i="49"/>
  <c r="AZ31" i="49" s="1"/>
  <c r="BA31" i="49" s="1"/>
  <c r="P31" i="49"/>
  <c r="P26" i="49" s="1"/>
  <c r="O31" i="49"/>
  <c r="Q661" i="55"/>
  <c r="K661" i="55"/>
  <c r="E658" i="55"/>
  <c r="B33" i="49"/>
  <c r="B658" i="55"/>
  <c r="B662" i="55" s="1"/>
  <c r="AY32" i="49"/>
  <c r="AB84" i="44"/>
  <c r="Q22" i="34" s="1"/>
  <c r="I25" i="8"/>
  <c r="G250" i="55"/>
  <c r="AC70" i="49"/>
  <c r="AC71" i="49" s="1"/>
  <c r="P23" i="34"/>
  <c r="D25" i="8"/>
  <c r="AC84" i="44"/>
  <c r="R22" i="34" s="1"/>
  <c r="AL70" i="49"/>
  <c r="AL71" i="49" s="1"/>
  <c r="Y23" i="34"/>
  <c r="AA84" i="44"/>
  <c r="P22" i="34" s="1"/>
  <c r="AO70" i="49"/>
  <c r="AO71" i="49" s="1"/>
  <c r="AB23" i="34"/>
  <c r="B44" i="22"/>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54" i="9"/>
  <c r="N55" i="9" s="1"/>
  <c r="N53" i="9" s="1"/>
  <c r="B54" i="55"/>
  <c r="B55" i="55" s="1"/>
  <c r="B60" i="9"/>
  <c r="N61" i="9" s="1"/>
  <c r="N59" i="9" s="1"/>
  <c r="B60" i="55"/>
  <c r="B61" i="55" s="1"/>
  <c r="B42" i="9"/>
  <c r="N43" i="9" s="1"/>
  <c r="N41" i="9" s="1"/>
  <c r="B42" i="55"/>
  <c r="B43" i="55" s="1"/>
  <c r="B57" i="9"/>
  <c r="N58" i="9" s="1"/>
  <c r="N56" i="9" s="1"/>
  <c r="B57" i="55"/>
  <c r="B58" i="55" s="1"/>
  <c r="B34" i="22"/>
  <c r="B86" i="55"/>
  <c r="B89" i="55" s="1"/>
  <c r="B49" i="22"/>
  <c r="B101" i="55"/>
  <c r="B104" i="55" s="1"/>
  <c r="B24" i="23"/>
  <c r="B110" i="55"/>
  <c r="B126" i="55" s="1"/>
  <c r="B44" i="23"/>
  <c r="B142" i="55"/>
  <c r="B146" i="55" s="1"/>
  <c r="B30" i="33"/>
  <c r="B197" i="55"/>
  <c r="B201" i="55" s="1"/>
  <c r="B15" i="33"/>
  <c r="B179" i="55"/>
  <c r="B186" i="55" s="1"/>
  <c r="B22" i="24"/>
  <c r="N23" i="24" s="1"/>
  <c r="B203" i="55"/>
  <c r="B217" i="55" s="1"/>
  <c r="B31" i="24"/>
  <c r="N32" i="24" s="1"/>
  <c r="N24" i="24" s="1"/>
  <c r="B219" i="55"/>
  <c r="B226" i="55" s="1"/>
  <c r="B36" i="24"/>
  <c r="N37" i="24" s="1"/>
  <c r="N33" i="24" s="1"/>
  <c r="B228" i="55"/>
  <c r="B231" i="55" s="1"/>
  <c r="B39" i="24"/>
  <c r="N41" i="24" s="1"/>
  <c r="N38" i="24" s="1"/>
  <c r="B233" i="55"/>
  <c r="B67" i="25"/>
  <c r="B289" i="55"/>
  <c r="B296" i="55" s="1"/>
  <c r="B278" i="55"/>
  <c r="B273" i="55"/>
  <c r="B94" i="25"/>
  <c r="B316" i="55"/>
  <c r="B323" i="55" s="1"/>
  <c r="B19" i="25"/>
  <c r="B237" i="55"/>
  <c r="B248" i="55" s="1"/>
  <c r="B305" i="55"/>
  <c r="B304" i="55"/>
  <c r="B103" i="25"/>
  <c r="B325" i="55"/>
  <c r="B332" i="55" s="1"/>
  <c r="B85" i="25"/>
  <c r="B307" i="55"/>
  <c r="B314" i="55" s="1"/>
  <c r="B112" i="25"/>
  <c r="B334" i="55"/>
  <c r="B341" i="55" s="1"/>
  <c r="B28" i="26"/>
  <c r="B361" i="55"/>
  <c r="B363" i="55" s="1"/>
  <c r="B62" i="26"/>
  <c r="B389" i="55"/>
  <c r="B397" i="55" s="1"/>
  <c r="B71" i="26"/>
  <c r="B405" i="55"/>
  <c r="B406" i="55" s="1"/>
  <c r="B68" i="26"/>
  <c r="B399" i="55"/>
  <c r="B403" i="55" s="1"/>
  <c r="B24" i="26"/>
  <c r="B343" i="55"/>
  <c r="B359" i="55" s="1"/>
  <c r="B40" i="26"/>
  <c r="B365" i="55"/>
  <c r="B375" i="55" s="1"/>
  <c r="B78" i="26"/>
  <c r="B408" i="55"/>
  <c r="B413" i="55" s="1"/>
  <c r="B21" i="35"/>
  <c r="B421" i="55"/>
  <c r="B434" i="55" s="1"/>
  <c r="B25" i="47"/>
  <c r="B455" i="55"/>
  <c r="B460" i="55" s="1"/>
  <c r="B42" i="47"/>
  <c r="B476" i="55"/>
  <c r="B477" i="55" s="1"/>
  <c r="B48" i="47"/>
  <c r="B482" i="55"/>
  <c r="B483" i="55" s="1"/>
  <c r="B18" i="47"/>
  <c r="B443" i="55"/>
  <c r="B453" i="55" s="1"/>
  <c r="B37" i="43"/>
  <c r="B518" i="55"/>
  <c r="B523" i="55" s="1"/>
  <c r="B19" i="43"/>
  <c r="B494" i="55"/>
  <c r="B505" i="55" s="1"/>
  <c r="B30" i="43"/>
  <c r="B512" i="55"/>
  <c r="B516" i="55" s="1"/>
  <c r="B18" i="46"/>
  <c r="N19" i="46" s="1"/>
  <c r="N8" i="46" s="1"/>
  <c r="B530" i="55"/>
  <c r="B540" i="55" s="1"/>
  <c r="B21" i="46"/>
  <c r="N22" i="46" s="1"/>
  <c r="N20" i="46" s="1"/>
  <c r="B542" i="55"/>
  <c r="B543" i="55" s="1"/>
  <c r="B30" i="46"/>
  <c r="N31" i="46" s="1"/>
  <c r="N29" i="46" s="1"/>
  <c r="B551" i="55"/>
  <c r="B552" i="55" s="1"/>
  <c r="B24" i="46"/>
  <c r="N25" i="46" s="1"/>
  <c r="B545" i="55"/>
  <c r="B546" i="55" s="1"/>
  <c r="B27" i="46"/>
  <c r="N28" i="46" s="1"/>
  <c r="AX28" i="46" s="1"/>
  <c r="AY28" i="46" s="1"/>
  <c r="B548" i="55"/>
  <c r="B549" i="55" s="1"/>
  <c r="B21" i="45"/>
  <c r="N22" i="45" s="1"/>
  <c r="AX22" i="45" s="1"/>
  <c r="AY22" i="45" s="1"/>
  <c r="B554" i="55"/>
  <c r="B567" i="55" s="1"/>
  <c r="B24" i="45"/>
  <c r="B30" i="45" s="1"/>
  <c r="B569" i="55"/>
  <c r="B36" i="45"/>
  <c r="N37" i="45" s="1"/>
  <c r="N32" i="45" s="1"/>
  <c r="B578" i="55"/>
  <c r="B582" i="55" s="1"/>
  <c r="B638" i="55"/>
  <c r="B631" i="55"/>
  <c r="B22" i="44"/>
  <c r="N23" i="44" s="1"/>
  <c r="N8" i="44" s="1"/>
  <c r="B595" i="55"/>
  <c r="B39" i="44"/>
  <c r="N40" i="44" s="1"/>
  <c r="AX40" i="44" s="1"/>
  <c r="AY40" i="44" s="1"/>
  <c r="B611" i="55"/>
  <c r="B626" i="55" s="1"/>
  <c r="B640" i="55"/>
  <c r="B656" i="55" s="1"/>
  <c r="B39" i="47"/>
  <c r="B473" i="55"/>
  <c r="B474" i="55" s="1"/>
  <c r="B45" i="47"/>
  <c r="B479" i="55"/>
  <c r="B480" i="55" s="1"/>
  <c r="B42" i="45"/>
  <c r="N43" i="45" s="1"/>
  <c r="N38" i="45" s="1"/>
  <c r="B584" i="55"/>
  <c r="B588" i="55" s="1"/>
  <c r="O64" i="9"/>
  <c r="O62" i="9" s="1"/>
  <c r="N64" i="9"/>
  <c r="N62" i="9" s="1"/>
  <c r="AX62" i="9" s="1"/>
  <c r="AY62" i="9" s="1"/>
  <c r="AZ39" i="25"/>
  <c r="BA39" i="25" s="1"/>
  <c r="B40" i="25"/>
  <c r="N25" i="35"/>
  <c r="AZ25" i="35" s="1"/>
  <c r="BA25" i="35" s="1"/>
  <c r="B28" i="35"/>
  <c r="B44" i="44"/>
  <c r="AX45" i="44" s="1"/>
  <c r="AY45" i="44" s="1"/>
  <c r="B51" i="44"/>
  <c r="B75" i="25"/>
  <c r="AZ76" i="25" s="1"/>
  <c r="BA76" i="25" s="1"/>
  <c r="B76" i="25"/>
  <c r="AZ36" i="47"/>
  <c r="BA36" i="47" s="1"/>
  <c r="B36" i="47"/>
  <c r="AZ25" i="25"/>
  <c r="BA25" i="25" s="1"/>
  <c r="B30" i="25"/>
  <c r="AZ45" i="26"/>
  <c r="BA45" i="26" s="1"/>
  <c r="B45" i="26"/>
  <c r="AZ39" i="22"/>
  <c r="BA39" i="22" s="1"/>
  <c r="B39" i="22"/>
  <c r="AZ52" i="26"/>
  <c r="BA52" i="26" s="1"/>
  <c r="B52" i="26"/>
  <c r="AX25" i="45"/>
  <c r="AY25" i="45" s="1"/>
  <c r="N45" i="45"/>
  <c r="AX45" i="45" s="1"/>
  <c r="AY45" i="45" s="1"/>
  <c r="B47" i="45"/>
  <c r="E57" i="46"/>
  <c r="D21" i="8" s="1"/>
  <c r="H9" i="9"/>
  <c r="B23" i="9"/>
  <c r="N24" i="9" s="1"/>
  <c r="O78" i="23"/>
  <c r="O77" i="23" s="1"/>
  <c r="N78" i="23"/>
  <c r="B24" i="43"/>
  <c r="N22" i="43"/>
  <c r="AZ22" i="43" s="1"/>
  <c r="BA22" i="43" s="1"/>
  <c r="H9" i="22"/>
  <c r="B29" i="22"/>
  <c r="AX21" i="46"/>
  <c r="AY21" i="46" s="1"/>
  <c r="AX39" i="45"/>
  <c r="AY39" i="45" s="1"/>
  <c r="H9" i="23"/>
  <c r="H9" i="43"/>
  <c r="AZ18" i="43"/>
  <c r="BA18" i="43" s="1"/>
  <c r="AZ17" i="47"/>
  <c r="BA17" i="47" s="1"/>
  <c r="B24" i="33"/>
  <c r="B44" i="25"/>
  <c r="AZ45" i="25" s="1"/>
  <c r="BA45" i="25" s="1"/>
  <c r="B49" i="25"/>
  <c r="H9" i="47"/>
  <c r="B42" i="43"/>
  <c r="N40" i="43"/>
  <c r="AZ40" i="43" s="1"/>
  <c r="BA40" i="43" s="1"/>
  <c r="B12" i="44"/>
  <c r="AZ42" i="47"/>
  <c r="BA42" i="47" s="1"/>
  <c r="AX20" i="45"/>
  <c r="AY20" i="45" s="1"/>
  <c r="AX13" i="44"/>
  <c r="AY13" i="44" s="1"/>
  <c r="AZ25" i="47"/>
  <c r="BA25" i="47" s="1"/>
  <c r="B32" i="47"/>
  <c r="AX30" i="46"/>
  <c r="AY30" i="46" s="1"/>
  <c r="AX24" i="45"/>
  <c r="AY24" i="45" s="1"/>
  <c r="AX24" i="46"/>
  <c r="AY24" i="46" s="1"/>
  <c r="H9" i="44"/>
  <c r="AZ27" i="49"/>
  <c r="BA27" i="49" s="1"/>
  <c r="AZ35" i="47"/>
  <c r="BA35" i="47" s="1"/>
  <c r="AZ45" i="47"/>
  <c r="BA45" i="47" s="1"/>
  <c r="AX9" i="44"/>
  <c r="AY9" i="44" s="1"/>
  <c r="AX33" i="45"/>
  <c r="AY33" i="45" s="1"/>
  <c r="AZ48" i="47"/>
  <c r="BA48" i="47" s="1"/>
  <c r="AZ9" i="43"/>
  <c r="BA9" i="43" s="1"/>
  <c r="AX27" i="46"/>
  <c r="AY27" i="46" s="1"/>
  <c r="H45" i="9"/>
  <c r="H33" i="9"/>
  <c r="H42" i="9"/>
  <c r="H37" i="22"/>
  <c r="H76" i="22"/>
  <c r="N75" i="22"/>
  <c r="H54" i="23"/>
  <c r="N53" i="23"/>
  <c r="H25" i="24"/>
  <c r="H52" i="25"/>
  <c r="H22" i="25"/>
  <c r="H43" i="26"/>
  <c r="H24" i="35"/>
  <c r="H28" i="47"/>
  <c r="H27" i="43"/>
  <c r="H42" i="44"/>
  <c r="H27" i="49"/>
  <c r="AZ28" i="47"/>
  <c r="BA28" i="47" s="1"/>
  <c r="AZ27" i="43"/>
  <c r="BA27" i="43" s="1"/>
  <c r="AX25" i="44"/>
  <c r="AY25" i="44" s="1"/>
  <c r="H30" i="9"/>
  <c r="H26" i="9"/>
  <c r="H32" i="22"/>
  <c r="H47" i="23"/>
  <c r="N46" i="23"/>
  <c r="H41" i="23"/>
  <c r="H27" i="33"/>
  <c r="H34" i="24"/>
  <c r="H43" i="25"/>
  <c r="H70" i="25"/>
  <c r="H112" i="25"/>
  <c r="H55" i="26"/>
  <c r="H31" i="26"/>
  <c r="H35" i="47"/>
  <c r="H24" i="45"/>
  <c r="H73" i="22"/>
  <c r="N72" i="22"/>
  <c r="H56" i="22"/>
  <c r="N55" i="22"/>
  <c r="H39" i="9"/>
  <c r="H54" i="9"/>
  <c r="H63" i="9"/>
  <c r="AX63" i="9"/>
  <c r="AY63" i="9" s="1"/>
  <c r="H64" i="22"/>
  <c r="N63" i="22"/>
  <c r="H27" i="23"/>
  <c r="H39" i="24"/>
  <c r="H88" i="25"/>
  <c r="H97" i="25"/>
  <c r="H48" i="26"/>
  <c r="H71" i="26"/>
  <c r="H74" i="26"/>
  <c r="H21" i="47"/>
  <c r="H33" i="45"/>
  <c r="H67" i="22"/>
  <c r="N66" i="22"/>
  <c r="AZ21" i="47"/>
  <c r="BA21" i="47" s="1"/>
  <c r="AX42" i="44"/>
  <c r="AY42" i="44" s="1"/>
  <c r="H48" i="9"/>
  <c r="H36" i="9"/>
  <c r="H60" i="9"/>
  <c r="H57" i="9"/>
  <c r="H47" i="22"/>
  <c r="AZ47" i="22"/>
  <c r="BA47" i="22" s="1"/>
  <c r="H71" i="23"/>
  <c r="H61" i="25"/>
  <c r="H33" i="25"/>
  <c r="H79" i="25"/>
  <c r="H27" i="26"/>
  <c r="H65" i="26"/>
  <c r="H60" i="22"/>
  <c r="N59" i="22"/>
  <c r="H70" i="22"/>
  <c r="AW53" i="46"/>
  <c r="AX53" i="46" s="1"/>
  <c r="AY53" i="46" s="1"/>
  <c r="E84" i="44"/>
  <c r="D23" i="8" s="1"/>
  <c r="AW20" i="46"/>
  <c r="AX66" i="49"/>
  <c r="AR66" i="49"/>
  <c r="AF66" i="49"/>
  <c r="J62" i="49"/>
  <c r="J53" i="49"/>
  <c r="J56" i="49"/>
  <c r="J47" i="49"/>
  <c r="J59" i="49"/>
  <c r="I66" i="49"/>
  <c r="I24" i="8" s="1"/>
  <c r="G25" i="34"/>
  <c r="Y25" i="34"/>
  <c r="H25" i="34"/>
  <c r="P25" i="34"/>
  <c r="AB25" i="34"/>
  <c r="F25" i="34"/>
  <c r="M25" i="34"/>
  <c r="R66" i="49"/>
  <c r="V66" i="49"/>
  <c r="Q84" i="44"/>
  <c r="U84" i="44"/>
  <c r="Y84" i="44"/>
  <c r="S57" i="46"/>
  <c r="W57" i="46"/>
  <c r="AA57" i="46"/>
  <c r="Q57" i="46"/>
  <c r="U57" i="46"/>
  <c r="Y57" i="46"/>
  <c r="AC57" i="46"/>
  <c r="AY53" i="47"/>
  <c r="AY50" i="47"/>
  <c r="AY44" i="47"/>
  <c r="J35" i="49"/>
  <c r="J32" i="49" s="1"/>
  <c r="J38" i="49"/>
  <c r="J41" i="49"/>
  <c r="J50" i="49"/>
  <c r="J44" i="49"/>
  <c r="K66" i="49"/>
  <c r="W66" i="49"/>
  <c r="AY38" i="49"/>
  <c r="AZ38" i="49" s="1"/>
  <c r="BA38" i="49" s="1"/>
  <c r="AY50" i="49"/>
  <c r="AZ50" i="49" s="1"/>
  <c r="BA50" i="49" s="1"/>
  <c r="AY56" i="49"/>
  <c r="AZ56" i="49" s="1"/>
  <c r="BA56" i="49" s="1"/>
  <c r="E66" i="49"/>
  <c r="D24" i="8" s="1"/>
  <c r="L66" i="49"/>
  <c r="T66" i="49"/>
  <c r="Z66" i="49"/>
  <c r="AY26" i="49"/>
  <c r="AY35" i="49"/>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R66" i="47"/>
  <c r="V66" i="47"/>
  <c r="I18" i="34" s="1"/>
  <c r="Z66" i="47"/>
  <c r="AD66" i="47"/>
  <c r="AY20" i="47"/>
  <c r="S66" i="47"/>
  <c r="F18" i="34" s="1"/>
  <c r="AA66" i="47"/>
  <c r="AY34" i="47"/>
  <c r="L66" i="47"/>
  <c r="X66" i="47"/>
  <c r="AB66" i="47"/>
  <c r="AY38" i="47"/>
  <c r="AY41" i="47"/>
  <c r="AY56" i="47"/>
  <c r="AY62" i="47"/>
  <c r="AZ62" i="47" s="1"/>
  <c r="BA62" i="47" s="1"/>
  <c r="K66" i="47"/>
  <c r="W66" i="47"/>
  <c r="AE66" i="47"/>
  <c r="AY59" i="47"/>
  <c r="AZ59" i="47" s="1"/>
  <c r="BA59" i="47" s="1"/>
  <c r="E66" i="47"/>
  <c r="D19" i="8" s="1"/>
  <c r="U66" i="47"/>
  <c r="Y66" i="47"/>
  <c r="AC66" i="47"/>
  <c r="AY27" i="47"/>
  <c r="AY47" i="47"/>
  <c r="I25" i="34"/>
  <c r="D25" i="34"/>
  <c r="F25" i="8"/>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S69" i="43"/>
  <c r="F19" i="34" s="1"/>
  <c r="AY8" i="43"/>
  <c r="AY8" i="47"/>
  <c r="F8" i="47"/>
  <c r="F20" i="47"/>
  <c r="F27" i="47"/>
  <c r="F34" i="47"/>
  <c r="T66" i="47"/>
  <c r="G18" i="34" s="1"/>
  <c r="G66" i="47"/>
  <c r="F19" i="8" s="1"/>
  <c r="Q43" i="43" l="1"/>
  <c r="N43" i="43"/>
  <c r="P43" i="43"/>
  <c r="O43" i="43"/>
  <c r="Q58" i="47"/>
  <c r="N58" i="47"/>
  <c r="P58" i="47"/>
  <c r="P56" i="47" s="1"/>
  <c r="O58" i="47"/>
  <c r="O56" i="47" s="1"/>
  <c r="P31" i="43"/>
  <c r="N31" i="43"/>
  <c r="O31" i="43"/>
  <c r="Q31" i="43"/>
  <c r="P25" i="43"/>
  <c r="Q25" i="43"/>
  <c r="N25" i="43"/>
  <c r="O25" i="43"/>
  <c r="O55" i="47"/>
  <c r="O53" i="47" s="1"/>
  <c r="N55" i="47"/>
  <c r="H82" i="26"/>
  <c r="N80" i="26"/>
  <c r="Q417" i="55"/>
  <c r="F415" i="55"/>
  <c r="AB88" i="44"/>
  <c r="AB89" i="44" s="1"/>
  <c r="B27" i="55"/>
  <c r="B28" i="55"/>
  <c r="I382" i="55"/>
  <c r="K382" i="55" s="1"/>
  <c r="G306" i="55"/>
  <c r="F306" i="55"/>
  <c r="J306" i="55"/>
  <c r="H306" i="55"/>
  <c r="G109" i="55"/>
  <c r="G106" i="55" s="1"/>
  <c r="F109" i="55"/>
  <c r="J109" i="55"/>
  <c r="J106" i="55" s="1"/>
  <c r="H109" i="55"/>
  <c r="H106" i="55" s="1"/>
  <c r="G589" i="55"/>
  <c r="G584" i="55" s="1"/>
  <c r="F589" i="55"/>
  <c r="J589" i="55"/>
  <c r="J584" i="55" s="1"/>
  <c r="H589" i="55"/>
  <c r="H584" i="55" s="1"/>
  <c r="G475" i="55"/>
  <c r="F475" i="55"/>
  <c r="J475" i="55"/>
  <c r="J473" i="55" s="1"/>
  <c r="H475" i="55"/>
  <c r="H473" i="55" s="1"/>
  <c r="G627" i="55"/>
  <c r="G611" i="55" s="1"/>
  <c r="F627" i="55"/>
  <c r="J627" i="55"/>
  <c r="J611" i="55" s="1"/>
  <c r="H627" i="55"/>
  <c r="G550" i="55"/>
  <c r="G548" i="55" s="1"/>
  <c r="F550" i="55"/>
  <c r="J550" i="55"/>
  <c r="J548" i="55" s="1"/>
  <c r="H550" i="55"/>
  <c r="H548" i="55" s="1"/>
  <c r="G553" i="55"/>
  <c r="F553" i="55"/>
  <c r="J553" i="55"/>
  <c r="J551" i="55" s="1"/>
  <c r="H553" i="55"/>
  <c r="H551" i="55" s="1"/>
  <c r="G541" i="55"/>
  <c r="G530" i="55" s="1"/>
  <c r="F541" i="55"/>
  <c r="J541" i="55"/>
  <c r="J530" i="55" s="1"/>
  <c r="H541" i="55"/>
  <c r="H530" i="55" s="1"/>
  <c r="G506" i="55"/>
  <c r="G494" i="55" s="1"/>
  <c r="F506" i="55"/>
  <c r="J506" i="55"/>
  <c r="J494" i="55" s="1"/>
  <c r="H506" i="55"/>
  <c r="H494" i="55" s="1"/>
  <c r="G478" i="55"/>
  <c r="G476" i="55" s="1"/>
  <c r="F478" i="55"/>
  <c r="J478" i="55"/>
  <c r="J476" i="55" s="1"/>
  <c r="H478" i="55"/>
  <c r="H476" i="55" s="1"/>
  <c r="G404" i="55"/>
  <c r="G399" i="55" s="1"/>
  <c r="F404" i="55"/>
  <c r="G398" i="55"/>
  <c r="G389" i="55" s="1"/>
  <c r="F398" i="55"/>
  <c r="F389" i="55" s="1"/>
  <c r="G249" i="55"/>
  <c r="F249" i="55"/>
  <c r="J249" i="55"/>
  <c r="J237" i="55" s="1"/>
  <c r="H249" i="55"/>
  <c r="H237" i="55" s="1"/>
  <c r="G227" i="55"/>
  <c r="G219" i="55" s="1"/>
  <c r="F227" i="55"/>
  <c r="J227" i="55"/>
  <c r="J219" i="55" s="1"/>
  <c r="H227" i="55"/>
  <c r="H219" i="55" s="1"/>
  <c r="G187" i="55"/>
  <c r="G179" i="55" s="1"/>
  <c r="F187" i="55"/>
  <c r="J187" i="55"/>
  <c r="J179" i="55" s="1"/>
  <c r="H187" i="55"/>
  <c r="H179" i="55" s="1"/>
  <c r="G147" i="55"/>
  <c r="G142" i="55" s="1"/>
  <c r="F147" i="55"/>
  <c r="J147" i="55"/>
  <c r="J142" i="55" s="1"/>
  <c r="H147" i="55"/>
  <c r="H142" i="55" s="1"/>
  <c r="G105" i="55"/>
  <c r="G101" i="55" s="1"/>
  <c r="F105" i="55"/>
  <c r="J105" i="55"/>
  <c r="J101" i="55" s="1"/>
  <c r="H105" i="55"/>
  <c r="H101" i="55" s="1"/>
  <c r="J59" i="55"/>
  <c r="J57" i="55" s="1"/>
  <c r="G59" i="55"/>
  <c r="G57" i="55" s="1"/>
  <c r="F59" i="55"/>
  <c r="H59" i="55"/>
  <c r="H57" i="55" s="1"/>
  <c r="J62" i="55"/>
  <c r="G62" i="55"/>
  <c r="G60" i="55" s="1"/>
  <c r="F62" i="55"/>
  <c r="H62" i="55"/>
  <c r="H60" i="55" s="1"/>
  <c r="G38" i="55"/>
  <c r="G36" i="55" s="1"/>
  <c r="F38" i="55"/>
  <c r="J38" i="55"/>
  <c r="J36" i="55" s="1"/>
  <c r="H38" i="55"/>
  <c r="H36" i="55" s="1"/>
  <c r="G32" i="55"/>
  <c r="G30" i="55" s="1"/>
  <c r="F32" i="55"/>
  <c r="J32" i="55"/>
  <c r="J30" i="55" s="1"/>
  <c r="H32" i="55"/>
  <c r="H30" i="55" s="1"/>
  <c r="G50" i="55"/>
  <c r="G48" i="55" s="1"/>
  <c r="F50" i="55"/>
  <c r="J50" i="55"/>
  <c r="J48" i="55" s="1"/>
  <c r="H50" i="55"/>
  <c r="H48" i="55" s="1"/>
  <c r="G639" i="55"/>
  <c r="G628" i="55" s="1"/>
  <c r="F639" i="55"/>
  <c r="J639" i="55"/>
  <c r="J628" i="55" s="1"/>
  <c r="H639" i="55"/>
  <c r="H628" i="55" s="1"/>
  <c r="G279" i="55"/>
  <c r="G271" i="55" s="1"/>
  <c r="F279" i="55"/>
  <c r="J279" i="55"/>
  <c r="J271" i="55" s="1"/>
  <c r="H279" i="55"/>
  <c r="H271" i="55" s="1"/>
  <c r="G490" i="55"/>
  <c r="G488" i="55" s="1"/>
  <c r="F490" i="55"/>
  <c r="G481" i="55"/>
  <c r="G479" i="55" s="1"/>
  <c r="F481" i="55"/>
  <c r="J481" i="55"/>
  <c r="J479" i="55" s="1"/>
  <c r="H481" i="55"/>
  <c r="H479" i="55" s="1"/>
  <c r="G583" i="55"/>
  <c r="G578" i="55" s="1"/>
  <c r="F583" i="55"/>
  <c r="J583" i="55"/>
  <c r="J578" i="55" s="1"/>
  <c r="H583" i="55"/>
  <c r="H578" i="55" s="1"/>
  <c r="G568" i="55"/>
  <c r="G554" i="55" s="1"/>
  <c r="F568" i="55"/>
  <c r="J568" i="55"/>
  <c r="J554" i="55" s="1"/>
  <c r="H568" i="55"/>
  <c r="H554" i="55" s="1"/>
  <c r="G547" i="55"/>
  <c r="G545" i="55" s="1"/>
  <c r="F547" i="55"/>
  <c r="J547" i="55"/>
  <c r="J545" i="55" s="1"/>
  <c r="H547" i="55"/>
  <c r="H545" i="55" s="1"/>
  <c r="G544" i="55"/>
  <c r="G542" i="55" s="1"/>
  <c r="F544" i="55"/>
  <c r="J544" i="55"/>
  <c r="J542" i="55" s="1"/>
  <c r="H544" i="55"/>
  <c r="H542" i="55" s="1"/>
  <c r="G517" i="55"/>
  <c r="G512" i="55" s="1"/>
  <c r="F517" i="55"/>
  <c r="J517" i="55"/>
  <c r="J512" i="55" s="1"/>
  <c r="H517" i="55"/>
  <c r="H512" i="55" s="1"/>
  <c r="G407" i="55"/>
  <c r="G405" i="55" s="1"/>
  <c r="F407" i="55"/>
  <c r="G364" i="55"/>
  <c r="G361" i="55" s="1"/>
  <c r="F364" i="55"/>
  <c r="G315" i="55"/>
  <c r="F315" i="55"/>
  <c r="J315" i="55"/>
  <c r="H315" i="55"/>
  <c r="G324" i="55"/>
  <c r="F324" i="55"/>
  <c r="J324" i="55"/>
  <c r="H324" i="55"/>
  <c r="G297" i="55"/>
  <c r="G289" i="55" s="1"/>
  <c r="F297" i="55"/>
  <c r="G232" i="55"/>
  <c r="G228" i="55" s="1"/>
  <c r="F232" i="55"/>
  <c r="J232" i="55"/>
  <c r="J228" i="55" s="1"/>
  <c r="H232" i="55"/>
  <c r="H228" i="55" s="1"/>
  <c r="G218" i="55"/>
  <c r="G203" i="55" s="1"/>
  <c r="F218" i="55"/>
  <c r="J218" i="55"/>
  <c r="J203" i="55" s="1"/>
  <c r="H218" i="55"/>
  <c r="H203" i="55" s="1"/>
  <c r="G90" i="55"/>
  <c r="G86" i="55" s="1"/>
  <c r="F90" i="55"/>
  <c r="J90" i="55"/>
  <c r="J86" i="55" s="1"/>
  <c r="H90" i="55"/>
  <c r="H86" i="55" s="1"/>
  <c r="G44" i="55"/>
  <c r="G42" i="55" s="1"/>
  <c r="F44" i="55"/>
  <c r="J44" i="55"/>
  <c r="J42" i="55" s="1"/>
  <c r="H44" i="55"/>
  <c r="H42" i="55" s="1"/>
  <c r="G56" i="55"/>
  <c r="G54" i="55" s="1"/>
  <c r="F56" i="55"/>
  <c r="J56" i="55"/>
  <c r="J54" i="55" s="1"/>
  <c r="H56" i="55"/>
  <c r="H54" i="55" s="1"/>
  <c r="G35" i="55"/>
  <c r="G33" i="55" s="1"/>
  <c r="F35" i="55"/>
  <c r="J35" i="55"/>
  <c r="J33" i="55" s="1"/>
  <c r="H35" i="55"/>
  <c r="H33" i="55" s="1"/>
  <c r="G41" i="55"/>
  <c r="G39" i="55" s="1"/>
  <c r="F41" i="55"/>
  <c r="J41" i="55"/>
  <c r="J39" i="55" s="1"/>
  <c r="H41" i="55"/>
  <c r="H39" i="55" s="1"/>
  <c r="G47" i="55"/>
  <c r="G45" i="55" s="1"/>
  <c r="F47" i="55"/>
  <c r="J47" i="55"/>
  <c r="J45" i="55" s="1"/>
  <c r="H47" i="55"/>
  <c r="H45" i="55" s="1"/>
  <c r="G493" i="55"/>
  <c r="G491" i="55" s="1"/>
  <c r="F493" i="55"/>
  <c r="J493" i="55"/>
  <c r="J491" i="55" s="1"/>
  <c r="H493" i="55"/>
  <c r="H491" i="55" s="1"/>
  <c r="AZ43" i="43"/>
  <c r="BA43" i="43" s="1"/>
  <c r="P21" i="43"/>
  <c r="AZ25" i="43"/>
  <c r="BA25" i="43" s="1"/>
  <c r="Q40" i="22"/>
  <c r="P40" i="22"/>
  <c r="P36" i="22" s="1"/>
  <c r="N40" i="22"/>
  <c r="O40" i="22"/>
  <c r="Q31" i="25"/>
  <c r="P31" i="25"/>
  <c r="P21" i="25" s="1"/>
  <c r="O31" i="25"/>
  <c r="N31" i="25"/>
  <c r="Q77" i="25"/>
  <c r="N77" i="25"/>
  <c r="N69" i="25" s="1"/>
  <c r="P77" i="25"/>
  <c r="P69" i="25" s="1"/>
  <c r="O77" i="25"/>
  <c r="O69" i="25" s="1"/>
  <c r="Q29" i="35"/>
  <c r="N29" i="35"/>
  <c r="O29" i="35"/>
  <c r="P29" i="35"/>
  <c r="P23" i="35" s="1"/>
  <c r="Q46" i="47"/>
  <c r="P46" i="47"/>
  <c r="P44" i="47" s="1"/>
  <c r="O46" i="47"/>
  <c r="N46" i="47"/>
  <c r="AZ31" i="43"/>
  <c r="BA31" i="43" s="1"/>
  <c r="P26" i="43"/>
  <c r="O72" i="26"/>
  <c r="N72" i="26"/>
  <c r="N70" i="26" s="1"/>
  <c r="O29" i="26"/>
  <c r="N29" i="26"/>
  <c r="N26" i="26" s="1"/>
  <c r="Q86" i="25"/>
  <c r="P86" i="25"/>
  <c r="N86" i="25"/>
  <c r="N78" i="25" s="1"/>
  <c r="O86" i="25"/>
  <c r="Q95" i="25"/>
  <c r="P95" i="25"/>
  <c r="AC96" i="25" s="1"/>
  <c r="O95" i="25"/>
  <c r="AB96" i="25" s="1"/>
  <c r="N95" i="25"/>
  <c r="AA96" i="25" s="1"/>
  <c r="O68" i="25"/>
  <c r="N68" i="25"/>
  <c r="N60" i="25" s="1"/>
  <c r="Q35" i="22"/>
  <c r="N35" i="22"/>
  <c r="N31" i="22" s="1"/>
  <c r="O35" i="22"/>
  <c r="P35" i="22"/>
  <c r="P31" i="22" s="1"/>
  <c r="Q50" i="25"/>
  <c r="N50" i="25"/>
  <c r="P50" i="25"/>
  <c r="P42" i="25" s="1"/>
  <c r="O50" i="25"/>
  <c r="Q53" i="26"/>
  <c r="N53" i="26"/>
  <c r="N47" i="26" s="1"/>
  <c r="P53" i="26"/>
  <c r="P47" i="26" s="1"/>
  <c r="O53" i="26"/>
  <c r="O47" i="26" s="1"/>
  <c r="N46" i="26"/>
  <c r="O46" i="26"/>
  <c r="Q37" i="47"/>
  <c r="P37" i="47"/>
  <c r="P34" i="47" s="1"/>
  <c r="N37" i="47"/>
  <c r="O37" i="47"/>
  <c r="Q54" i="22"/>
  <c r="P54" i="22"/>
  <c r="P51" i="22" s="1"/>
  <c r="O54" i="22"/>
  <c r="N54" i="22"/>
  <c r="Q51" i="25"/>
  <c r="H59" i="25"/>
  <c r="Q40" i="47"/>
  <c r="N40" i="47"/>
  <c r="P40" i="47"/>
  <c r="P38" i="47" s="1"/>
  <c r="O40" i="47"/>
  <c r="Q20" i="43"/>
  <c r="N20" i="43"/>
  <c r="AZ20" i="43" s="1"/>
  <c r="BA20" i="43" s="1"/>
  <c r="P20" i="43"/>
  <c r="P8" i="43" s="1"/>
  <c r="O20" i="43"/>
  <c r="Q43" i="47"/>
  <c r="O43" i="47"/>
  <c r="N43" i="47"/>
  <c r="P43" i="47"/>
  <c r="N69" i="26"/>
  <c r="N64" i="26" s="1"/>
  <c r="O69" i="26"/>
  <c r="N63" i="26"/>
  <c r="N54" i="26" s="1"/>
  <c r="O63" i="26"/>
  <c r="O54" i="26" s="1"/>
  <c r="Q20" i="25"/>
  <c r="P20" i="25"/>
  <c r="P8" i="25" s="1"/>
  <c r="O20" i="25"/>
  <c r="N20" i="25"/>
  <c r="Q16" i="33"/>
  <c r="N16" i="33"/>
  <c r="P16" i="33"/>
  <c r="P8" i="33" s="1"/>
  <c r="O16" i="33"/>
  <c r="Q45" i="23"/>
  <c r="O45" i="23"/>
  <c r="P45" i="23"/>
  <c r="P40" i="23" s="1"/>
  <c r="N45" i="23"/>
  <c r="N40" i="23" s="1"/>
  <c r="Q50" i="22"/>
  <c r="Q46" i="22" s="1"/>
  <c r="N50" i="22"/>
  <c r="N46" i="22" s="1"/>
  <c r="P50" i="22"/>
  <c r="P46" i="22" s="1"/>
  <c r="O50" i="22"/>
  <c r="Q45" i="22"/>
  <c r="O45" i="22"/>
  <c r="P45" i="22"/>
  <c r="P41" i="22" s="1"/>
  <c r="N45" i="22"/>
  <c r="N41" i="22" s="1"/>
  <c r="H611" i="55"/>
  <c r="J60" i="55"/>
  <c r="AC88" i="44"/>
  <c r="AC89" i="44" s="1"/>
  <c r="G551" i="55"/>
  <c r="G237" i="55"/>
  <c r="G473" i="55"/>
  <c r="Q472" i="55"/>
  <c r="AE73" i="43"/>
  <c r="AE74" i="43" s="1"/>
  <c r="R19" i="34"/>
  <c r="Z61" i="46"/>
  <c r="Z62" i="46" s="1"/>
  <c r="O20" i="34"/>
  <c r="AB61" i="46"/>
  <c r="AB62" i="46" s="1"/>
  <c r="Q20" i="34"/>
  <c r="V78" i="45"/>
  <c r="V79" i="45" s="1"/>
  <c r="K21" i="34"/>
  <c r="Z88" i="44"/>
  <c r="Z89" i="44" s="1"/>
  <c r="O22" i="34"/>
  <c r="T70" i="49"/>
  <c r="T71" i="49" s="1"/>
  <c r="G23" i="34"/>
  <c r="AC61" i="46"/>
  <c r="AC62" i="46" s="1"/>
  <c r="R20" i="34"/>
  <c r="AA61" i="46"/>
  <c r="AA62" i="46" s="1"/>
  <c r="P20" i="34"/>
  <c r="Y88" i="44"/>
  <c r="Y89" i="44" s="1"/>
  <c r="N22" i="34"/>
  <c r="R70" i="49"/>
  <c r="R71" i="49" s="1"/>
  <c r="E23" i="34"/>
  <c r="Z73" i="43"/>
  <c r="Z74" i="43" s="1"/>
  <c r="M19" i="34"/>
  <c r="Y70" i="47"/>
  <c r="Y71" i="47" s="1"/>
  <c r="L18" i="34"/>
  <c r="X70" i="47"/>
  <c r="X71" i="47" s="1"/>
  <c r="K18" i="34"/>
  <c r="T73" i="43"/>
  <c r="T74" i="43" s="1"/>
  <c r="G19" i="34"/>
  <c r="W73" i="43"/>
  <c r="W74" i="43" s="1"/>
  <c r="J19" i="34"/>
  <c r="R73" i="43"/>
  <c r="R74" i="43" s="1"/>
  <c r="E19" i="34"/>
  <c r="Y73" i="43"/>
  <c r="Y74" i="43" s="1"/>
  <c r="L19" i="34"/>
  <c r="V61" i="46"/>
  <c r="V62" i="46" s="1"/>
  <c r="K20" i="34"/>
  <c r="X78" i="45"/>
  <c r="X79" i="45" s="1"/>
  <c r="M21" i="34"/>
  <c r="S78" i="45"/>
  <c r="H21" i="34"/>
  <c r="R78" i="45"/>
  <c r="R79" i="45" s="1"/>
  <c r="G21" i="34"/>
  <c r="V88" i="44"/>
  <c r="V89" i="44" s="1"/>
  <c r="K22" i="34"/>
  <c r="Y61" i="46"/>
  <c r="Y62" i="46" s="1"/>
  <c r="N20" i="34"/>
  <c r="W61" i="46"/>
  <c r="W62" i="46" s="1"/>
  <c r="L20" i="34"/>
  <c r="U88" i="44"/>
  <c r="U89" i="44" s="1"/>
  <c r="J22" i="34"/>
  <c r="AF70" i="49"/>
  <c r="AF71" i="49" s="1"/>
  <c r="U70" i="47"/>
  <c r="U71" i="47" s="1"/>
  <c r="H18" i="34"/>
  <c r="W70" i="47"/>
  <c r="W71" i="47" s="1"/>
  <c r="J18" i="34"/>
  <c r="R70" i="47"/>
  <c r="R71" i="47" s="1"/>
  <c r="E18" i="34"/>
  <c r="V73" i="43"/>
  <c r="V74" i="43" s="1"/>
  <c r="I19" i="34"/>
  <c r="AA73" i="43"/>
  <c r="AA74" i="43" s="1"/>
  <c r="N19" i="34"/>
  <c r="R61" i="46"/>
  <c r="R62" i="46" s="1"/>
  <c r="G20" i="34"/>
  <c r="T61" i="46"/>
  <c r="T62" i="46" s="1"/>
  <c r="I20" i="34"/>
  <c r="AB78" i="45"/>
  <c r="AB79" i="45" s="1"/>
  <c r="Q21" i="34"/>
  <c r="AV88" i="44"/>
  <c r="AV89" i="44" s="1"/>
  <c r="AK22" i="34"/>
  <c r="X88" i="44"/>
  <c r="X89" i="44" s="1"/>
  <c r="M22" i="34"/>
  <c r="W88" i="44"/>
  <c r="W89" i="44" s="1"/>
  <c r="L22" i="34"/>
  <c r="U70" i="49"/>
  <c r="U71" i="49" s="1"/>
  <c r="H23" i="34"/>
  <c r="W70" i="49"/>
  <c r="W71" i="49" s="1"/>
  <c r="J23" i="34"/>
  <c r="U61" i="46"/>
  <c r="U62" i="46" s="1"/>
  <c r="J20" i="34"/>
  <c r="S61" i="46"/>
  <c r="S62" i="46" s="1"/>
  <c r="H20" i="34"/>
  <c r="Q88" i="44"/>
  <c r="Q89" i="44" s="1"/>
  <c r="F22" i="34"/>
  <c r="AR70" i="49"/>
  <c r="AR71" i="49" s="1"/>
  <c r="AE23" i="34"/>
  <c r="AB73" i="43"/>
  <c r="AB74" i="43" s="1"/>
  <c r="O19" i="34"/>
  <c r="U73" i="43"/>
  <c r="U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Z70" i="49"/>
  <c r="Z71" i="49" s="1"/>
  <c r="M23" i="34"/>
  <c r="Q61" i="46"/>
  <c r="Q62" i="46" s="1"/>
  <c r="F20" i="34"/>
  <c r="AX70" i="49"/>
  <c r="AX71" i="49" s="1"/>
  <c r="AK23" i="34"/>
  <c r="Q25" i="55"/>
  <c r="Q288" i="55"/>
  <c r="Q100" i="55"/>
  <c r="Q95" i="55"/>
  <c r="Q442" i="55"/>
  <c r="Q260" i="55"/>
  <c r="Q53" i="55"/>
  <c r="Q511" i="55"/>
  <c r="Q594" i="55"/>
  <c r="Q388" i="55"/>
  <c r="Q154" i="55"/>
  <c r="Q529" i="55"/>
  <c r="Q171" i="55"/>
  <c r="AA70" i="47"/>
  <c r="AA71" i="47" s="1"/>
  <c r="N18" i="34"/>
  <c r="AC70" i="47"/>
  <c r="AC71" i="47" s="1"/>
  <c r="P18" i="34"/>
  <c r="AB70" i="47"/>
  <c r="AB71" i="47" s="1"/>
  <c r="O18" i="34"/>
  <c r="Z70" i="47"/>
  <c r="Z71" i="47" s="1"/>
  <c r="M18" i="34"/>
  <c r="AE70" i="47"/>
  <c r="AE71" i="47" s="1"/>
  <c r="R18" i="34"/>
  <c r="AD70" i="47"/>
  <c r="AD71" i="47" s="1"/>
  <c r="Q18" i="34"/>
  <c r="F96" i="55"/>
  <c r="I96" i="55" s="1"/>
  <c r="F9" i="55"/>
  <c r="I9" i="55" s="1"/>
  <c r="F469" i="55"/>
  <c r="I469" i="55" s="1"/>
  <c r="F590" i="55"/>
  <c r="I590" i="55" s="1"/>
  <c r="F436" i="55"/>
  <c r="I436" i="55" s="1"/>
  <c r="F377" i="55"/>
  <c r="F507" i="55"/>
  <c r="I507" i="55" s="1"/>
  <c r="F280" i="55"/>
  <c r="I280" i="55" s="1"/>
  <c r="F250" i="55"/>
  <c r="I250" i="55" s="1"/>
  <c r="F148" i="55"/>
  <c r="I148" i="55" s="1"/>
  <c r="F51" i="55"/>
  <c r="I51" i="55" s="1"/>
  <c r="F91" i="55"/>
  <c r="I91" i="55" s="1"/>
  <c r="F155" i="55"/>
  <c r="I155" i="55" s="1"/>
  <c r="N26" i="49"/>
  <c r="AX37" i="45"/>
  <c r="AY37" i="45" s="1"/>
  <c r="B235" i="55"/>
  <c r="B234" i="55"/>
  <c r="B609" i="55"/>
  <c r="B599" i="55"/>
  <c r="B576" i="55"/>
  <c r="B570" i="55"/>
  <c r="AX19" i="46"/>
  <c r="AY19" i="46" s="1"/>
  <c r="H64" i="9"/>
  <c r="H62" i="9" s="1"/>
  <c r="AX64" i="9"/>
  <c r="AY64" i="9" s="1"/>
  <c r="N8" i="45"/>
  <c r="AX8" i="45" s="1"/>
  <c r="AY8" i="45" s="1"/>
  <c r="N24" i="44"/>
  <c r="N84" i="44" s="1"/>
  <c r="N26" i="46"/>
  <c r="AX26" i="46" s="1"/>
  <c r="AY26" i="46" s="1"/>
  <c r="V70" i="49"/>
  <c r="V71" i="49" s="1"/>
  <c r="I23" i="34"/>
  <c r="U78" i="45"/>
  <c r="U79" i="45" s="1"/>
  <c r="J21" i="34"/>
  <c r="X73" i="43"/>
  <c r="X74" i="43" s="1"/>
  <c r="K19" i="34"/>
  <c r="AC73" i="43"/>
  <c r="AC74" i="43" s="1"/>
  <c r="P19" i="34"/>
  <c r="H78" i="23"/>
  <c r="N23" i="46"/>
  <c r="AX23" i="46" s="1"/>
  <c r="AY23" i="46" s="1"/>
  <c r="AX22" i="46"/>
  <c r="AY22" i="46" s="1"/>
  <c r="AX25" i="46"/>
  <c r="AY25" i="46" s="1"/>
  <c r="N48" i="45"/>
  <c r="N31" i="45"/>
  <c r="AX23" i="44"/>
  <c r="AY23" i="44" s="1"/>
  <c r="N52" i="44"/>
  <c r="AX43" i="45"/>
  <c r="AY43" i="45" s="1"/>
  <c r="AX31" i="46"/>
  <c r="AY31" i="46" s="1"/>
  <c r="N77" i="23"/>
  <c r="H40" i="43"/>
  <c r="H22" i="43"/>
  <c r="AX8" i="44"/>
  <c r="AY8" i="44" s="1"/>
  <c r="AX41" i="44"/>
  <c r="AY41" i="44" s="1"/>
  <c r="AX32" i="45"/>
  <c r="AY32" i="45" s="1"/>
  <c r="AX8" i="46"/>
  <c r="AY8" i="46" s="1"/>
  <c r="AZ41" i="47"/>
  <c r="BA41" i="47" s="1"/>
  <c r="AX20" i="46"/>
  <c r="AY20" i="46" s="1"/>
  <c r="AZ27" i="47"/>
  <c r="BA27" i="47" s="1"/>
  <c r="AZ39" i="43"/>
  <c r="BA39" i="43" s="1"/>
  <c r="AX38" i="45"/>
  <c r="AY38" i="45" s="1"/>
  <c r="N73" i="43"/>
  <c r="N74" i="43" s="1"/>
  <c r="AX29" i="46"/>
  <c r="AY29" i="46" s="1"/>
  <c r="H25" i="8"/>
  <c r="F69" i="43"/>
  <c r="AH28" i="34"/>
  <c r="V28" i="34"/>
  <c r="M25" i="8"/>
  <c r="K25" i="8"/>
  <c r="J25" i="34"/>
  <c r="S79" i="45"/>
  <c r="J66" i="49"/>
  <c r="K24" i="8"/>
  <c r="M24" i="8"/>
  <c r="AA89" i="44"/>
  <c r="H3" i="44"/>
  <c r="F84" i="44"/>
  <c r="K23" i="8"/>
  <c r="M23" i="8"/>
  <c r="Y78" i="45"/>
  <c r="Y79" i="45" s="1"/>
  <c r="F74" i="45"/>
  <c r="K22" i="8"/>
  <c r="M22" i="8"/>
  <c r="Q78" i="45"/>
  <c r="Q79" i="45" s="1"/>
  <c r="W78" i="45"/>
  <c r="W79" i="45" s="1"/>
  <c r="M21" i="8"/>
  <c r="K21" i="8"/>
  <c r="X61" i="46"/>
  <c r="X62" i="46" s="1"/>
  <c r="F57" i="46"/>
  <c r="H3" i="46"/>
  <c r="AD73" i="43"/>
  <c r="AD74" i="43" s="1"/>
  <c r="M20" i="8"/>
  <c r="K20" i="8"/>
  <c r="V70" i="47"/>
  <c r="V71" i="47" s="1"/>
  <c r="AY66" i="47"/>
  <c r="S70" i="47"/>
  <c r="S71" i="47" s="1"/>
  <c r="M19" i="8"/>
  <c r="K19" i="8"/>
  <c r="E25" i="34"/>
  <c r="AK25" i="34"/>
  <c r="H3" i="49"/>
  <c r="S70" i="49"/>
  <c r="S71" i="49" s="1"/>
  <c r="AY66" i="49"/>
  <c r="AW84" i="44"/>
  <c r="P88" i="44"/>
  <c r="P89" i="44" s="1"/>
  <c r="AW74" i="45"/>
  <c r="P78" i="45"/>
  <c r="P79" i="45" s="1"/>
  <c r="H3" i="45"/>
  <c r="AW57" i="46"/>
  <c r="P61" i="46"/>
  <c r="P62" i="46" s="1"/>
  <c r="S73" i="43"/>
  <c r="S74" i="43" s="1"/>
  <c r="AY69" i="43"/>
  <c r="H3" i="47"/>
  <c r="F66" i="47"/>
  <c r="T70" i="47"/>
  <c r="T71" i="47" s="1"/>
  <c r="G15" i="56" l="1"/>
  <c r="I15" i="56" s="1"/>
  <c r="D22" i="34"/>
  <c r="H58" i="47"/>
  <c r="H56" i="47" s="1"/>
  <c r="N56" i="47"/>
  <c r="AZ56" i="47" s="1"/>
  <c r="BA56" i="47" s="1"/>
  <c r="AZ58" i="47"/>
  <c r="BA58" i="47" s="1"/>
  <c r="I415" i="55"/>
  <c r="K415" i="55" s="1"/>
  <c r="N53" i="47"/>
  <c r="AZ53" i="47" s="1"/>
  <c r="BA53" i="47" s="1"/>
  <c r="AZ55" i="47"/>
  <c r="BA55" i="47" s="1"/>
  <c r="H37" i="47"/>
  <c r="AZ43" i="47"/>
  <c r="BA43" i="47" s="1"/>
  <c r="H43" i="47"/>
  <c r="AZ40" i="47"/>
  <c r="BA40" i="47" s="1"/>
  <c r="H40" i="47"/>
  <c r="AZ46" i="47"/>
  <c r="BA46" i="47" s="1"/>
  <c r="H46" i="47"/>
  <c r="G29" i="55"/>
  <c r="G26" i="55" s="1"/>
  <c r="F29" i="55"/>
  <c r="F26" i="55" s="1"/>
  <c r="H29" i="55"/>
  <c r="H26" i="55" s="1"/>
  <c r="J29" i="55"/>
  <c r="J26" i="55" s="1"/>
  <c r="N21" i="43"/>
  <c r="AZ21" i="43" s="1"/>
  <c r="BA21" i="43" s="1"/>
  <c r="N26" i="43"/>
  <c r="AZ26" i="43" s="1"/>
  <c r="BA26" i="43" s="1"/>
  <c r="Q382" i="55"/>
  <c r="G577" i="55"/>
  <c r="G569" i="55" s="1"/>
  <c r="F577" i="55"/>
  <c r="J577" i="55"/>
  <c r="J569" i="55" s="1"/>
  <c r="H577" i="55"/>
  <c r="H569" i="55" s="1"/>
  <c r="G610" i="55"/>
  <c r="G595" i="55" s="1"/>
  <c r="F610" i="55"/>
  <c r="J610" i="55"/>
  <c r="J595" i="55" s="1"/>
  <c r="H610" i="55"/>
  <c r="H595" i="55" s="1"/>
  <c r="G236" i="55"/>
  <c r="G233" i="55" s="1"/>
  <c r="F236" i="55"/>
  <c r="J236" i="55"/>
  <c r="J233" i="55" s="1"/>
  <c r="H236" i="55"/>
  <c r="H233" i="55" s="1"/>
  <c r="N8" i="43"/>
  <c r="AZ8" i="43" s="1"/>
  <c r="BA8" i="43" s="1"/>
  <c r="N44" i="47"/>
  <c r="AZ39" i="47" s="1"/>
  <c r="BA39" i="47" s="1"/>
  <c r="N38" i="47"/>
  <c r="AZ38" i="47" s="1"/>
  <c r="BA38" i="47" s="1"/>
  <c r="F491" i="55"/>
  <c r="Q493" i="55"/>
  <c r="F488" i="55"/>
  <c r="N87" i="25"/>
  <c r="Q40" i="23"/>
  <c r="H45" i="23"/>
  <c r="Q8" i="33"/>
  <c r="H16" i="33"/>
  <c r="Q8" i="25"/>
  <c r="H20" i="25"/>
  <c r="Q8" i="43"/>
  <c r="H20" i="43"/>
  <c r="AD96" i="25"/>
  <c r="H95" i="25"/>
  <c r="Q23" i="35"/>
  <c r="H29" i="35"/>
  <c r="Q69" i="25"/>
  <c r="H77" i="25"/>
  <c r="Q21" i="25"/>
  <c r="H31" i="25"/>
  <c r="Q36" i="22"/>
  <c r="H40" i="22"/>
  <c r="Q21" i="43"/>
  <c r="H25" i="43"/>
  <c r="Q41" i="22"/>
  <c r="H45" i="22"/>
  <c r="H50" i="22"/>
  <c r="Q38" i="47"/>
  <c r="Q26" i="43"/>
  <c r="H31" i="43"/>
  <c r="H43" i="43"/>
  <c r="Q51" i="22"/>
  <c r="H54" i="22"/>
  <c r="Q34" i="47"/>
  <c r="Q47" i="26"/>
  <c r="H53" i="26"/>
  <c r="Q42" i="25"/>
  <c r="H50" i="25"/>
  <c r="Q31" i="22"/>
  <c r="H35" i="22"/>
  <c r="H86" i="25"/>
  <c r="Q44" i="47"/>
  <c r="Q553" i="55"/>
  <c r="Q147" i="55"/>
  <c r="Q506" i="55"/>
  <c r="Q541" i="55"/>
  <c r="Q306" i="55"/>
  <c r="Q109" i="55"/>
  <c r="Q41" i="55"/>
  <c r="Q56" i="55"/>
  <c r="Q568" i="55"/>
  <c r="Q475" i="55"/>
  <c r="Q38" i="55"/>
  <c r="Q105" i="55"/>
  <c r="Q249" i="55"/>
  <c r="Q627" i="55"/>
  <c r="Q639" i="55"/>
  <c r="Q35" i="55"/>
  <c r="Q232" i="55"/>
  <c r="Q517" i="55"/>
  <c r="Q62" i="55"/>
  <c r="Q550" i="55"/>
  <c r="Q90" i="55"/>
  <c r="Q544" i="55"/>
  <c r="Q50" i="55"/>
  <c r="Q32" i="55"/>
  <c r="Q59" i="55"/>
  <c r="Q187" i="55"/>
  <c r="Q227" i="55"/>
  <c r="Q478" i="55"/>
  <c r="Q481" i="55"/>
  <c r="Q47" i="55"/>
  <c r="Q44" i="55"/>
  <c r="Q218" i="55"/>
  <c r="Q324" i="55"/>
  <c r="Q315" i="55"/>
  <c r="Q547" i="55"/>
  <c r="Q583" i="55"/>
  <c r="Q589" i="55"/>
  <c r="Q279" i="55"/>
  <c r="AX24" i="44"/>
  <c r="AY24" i="44" s="1"/>
  <c r="I8" i="55"/>
  <c r="F36" i="55"/>
  <c r="I36" i="55" s="1"/>
  <c r="F611" i="55"/>
  <c r="I611" i="55" s="1"/>
  <c r="F45" i="55"/>
  <c r="I45" i="55" s="1"/>
  <c r="F405" i="55"/>
  <c r="F512" i="55"/>
  <c r="I512" i="55" s="1"/>
  <c r="F219" i="55"/>
  <c r="I219" i="55" s="1"/>
  <c r="F494" i="55"/>
  <c r="I494" i="55" s="1"/>
  <c r="F548" i="55"/>
  <c r="I548" i="55" s="1"/>
  <c r="F479" i="55"/>
  <c r="I479" i="55" s="1"/>
  <c r="F86" i="55"/>
  <c r="I86" i="55" s="1"/>
  <c r="F228" i="55"/>
  <c r="I228" i="55" s="1"/>
  <c r="F307" i="55"/>
  <c r="I307" i="55" s="1"/>
  <c r="F48" i="55"/>
  <c r="I48" i="55" s="1"/>
  <c r="F60" i="55"/>
  <c r="I60" i="55" s="1"/>
  <c r="F57" i="55"/>
  <c r="I57" i="55" s="1"/>
  <c r="F551" i="55"/>
  <c r="I551" i="55" s="1"/>
  <c r="F33" i="55"/>
  <c r="I33" i="55" s="1"/>
  <c r="F42" i="55"/>
  <c r="I42" i="55" s="1"/>
  <c r="F289" i="55"/>
  <c r="F545" i="55"/>
  <c r="I545" i="55" s="1"/>
  <c r="F554" i="55"/>
  <c r="I554" i="55" s="1"/>
  <c r="F584" i="55"/>
  <c r="I584" i="55" s="1"/>
  <c r="F106" i="55"/>
  <c r="I106" i="55" s="1"/>
  <c r="F101" i="55"/>
  <c r="I101" i="55" s="1"/>
  <c r="F237" i="55"/>
  <c r="I237" i="55" s="1"/>
  <c r="F399" i="55"/>
  <c r="F203" i="55"/>
  <c r="I203" i="55" s="1"/>
  <c r="F473" i="55"/>
  <c r="I473" i="55" s="1"/>
  <c r="F628" i="55"/>
  <c r="I628" i="55" s="1"/>
  <c r="F316" i="55"/>
  <c r="I316" i="55" s="1"/>
  <c r="F578" i="55"/>
  <c r="I578" i="55" s="1"/>
  <c r="F271" i="55"/>
  <c r="I271" i="55" s="1"/>
  <c r="F30" i="55"/>
  <c r="I30" i="55" s="1"/>
  <c r="F142" i="55"/>
  <c r="I142" i="55" s="1"/>
  <c r="F179" i="55"/>
  <c r="I179" i="55" s="1"/>
  <c r="F476" i="55"/>
  <c r="I476" i="55" s="1"/>
  <c r="F530" i="55"/>
  <c r="I530" i="55" s="1"/>
  <c r="F39" i="55"/>
  <c r="I39" i="55" s="1"/>
  <c r="F54" i="55"/>
  <c r="I54" i="55" s="1"/>
  <c r="F361" i="55"/>
  <c r="F542" i="55"/>
  <c r="I542" i="55" s="1"/>
  <c r="AZ26" i="49"/>
  <c r="BA26" i="49" s="1"/>
  <c r="N51" i="22"/>
  <c r="N57" i="46"/>
  <c r="N88" i="44"/>
  <c r="N89" i="44" s="1"/>
  <c r="N42" i="26"/>
  <c r="AZ37" i="47"/>
  <c r="BA37" i="47" s="1"/>
  <c r="N34" i="47"/>
  <c r="N23" i="35"/>
  <c r="AX52" i="44"/>
  <c r="AY52" i="44" s="1"/>
  <c r="N42" i="25"/>
  <c r="AX48" i="45"/>
  <c r="AY48" i="45" s="1"/>
  <c r="N44" i="45"/>
  <c r="AX44" i="45" s="1"/>
  <c r="AY44" i="45" s="1"/>
  <c r="N21" i="25"/>
  <c r="N23" i="45"/>
  <c r="AX31" i="45"/>
  <c r="AY31" i="45" s="1"/>
  <c r="N36" i="22"/>
  <c r="AY70" i="47"/>
  <c r="AY71" i="47" s="1"/>
  <c r="AY70" i="49"/>
  <c r="AY71" i="49" s="1"/>
  <c r="AW88" i="44"/>
  <c r="AW89" i="44" s="1"/>
  <c r="AX84" i="44"/>
  <c r="AW78" i="45"/>
  <c r="AW79" i="45" s="1"/>
  <c r="AW61" i="46"/>
  <c r="AW62" i="46" s="1"/>
  <c r="AY73" i="43"/>
  <c r="AY74" i="43" s="1"/>
  <c r="AZ69" i="43"/>
  <c r="Q415" i="55" l="1"/>
  <c r="I26" i="55"/>
  <c r="Q29" i="55"/>
  <c r="AZ44" i="47"/>
  <c r="BA44" i="47" s="1"/>
  <c r="I491" i="55"/>
  <c r="K491" i="55" s="1"/>
  <c r="Q236" i="55"/>
  <c r="Q577" i="55"/>
  <c r="Q610" i="55"/>
  <c r="K155" i="55"/>
  <c r="Q155" i="55"/>
  <c r="K9" i="55"/>
  <c r="Q9" i="55"/>
  <c r="K590" i="55"/>
  <c r="Q590" i="55"/>
  <c r="K250" i="55"/>
  <c r="Q250" i="55"/>
  <c r="K91" i="55"/>
  <c r="Q91" i="55"/>
  <c r="K469" i="55"/>
  <c r="Q469" i="55"/>
  <c r="K507" i="55"/>
  <c r="Q507" i="55"/>
  <c r="K51" i="55"/>
  <c r="Q51" i="55"/>
  <c r="K96" i="55"/>
  <c r="Q96" i="55"/>
  <c r="K436" i="55"/>
  <c r="Q436" i="55"/>
  <c r="K148" i="55"/>
  <c r="Q148" i="55"/>
  <c r="K280" i="55"/>
  <c r="Q280" i="55"/>
  <c r="K8" i="55"/>
  <c r="Q8" i="55"/>
  <c r="F569" i="55"/>
  <c r="I569" i="55" s="1"/>
  <c r="F233" i="55"/>
  <c r="I233" i="55" s="1"/>
  <c r="F595" i="55"/>
  <c r="I595" i="55" s="1"/>
  <c r="N61" i="46"/>
  <c r="N62" i="46" s="1"/>
  <c r="G13" i="56"/>
  <c r="I13" i="56" s="1"/>
  <c r="AX57" i="46"/>
  <c r="AX61" i="46" s="1"/>
  <c r="AX62" i="46" s="1"/>
  <c r="N74" i="45"/>
  <c r="AX23" i="45"/>
  <c r="AY23" i="45" s="1"/>
  <c r="AZ34" i="47"/>
  <c r="BA34" i="47" s="1"/>
  <c r="AX88" i="44"/>
  <c r="AX89" i="44" s="1"/>
  <c r="AY84" i="44"/>
  <c r="H4" i="44" s="1"/>
  <c r="AZ73" i="43"/>
  <c r="AZ74" i="43" s="1"/>
  <c r="BA69" i="43"/>
  <c r="H4" i="43" s="1"/>
  <c r="G14" i="56" l="1"/>
  <c r="I14" i="56" s="1"/>
  <c r="Q491" i="55"/>
  <c r="K237" i="55"/>
  <c r="Q237" i="55"/>
  <c r="K512" i="55"/>
  <c r="Q512" i="55"/>
  <c r="K307" i="55"/>
  <c r="Q307" i="55"/>
  <c r="K101" i="55"/>
  <c r="Q101" i="55"/>
  <c r="K494" i="55"/>
  <c r="Q494" i="55"/>
  <c r="K39" i="55"/>
  <c r="Q39" i="55"/>
  <c r="K542" i="55"/>
  <c r="Q542" i="55"/>
  <c r="K36" i="55"/>
  <c r="Q36" i="55"/>
  <c r="K219" i="55"/>
  <c r="Q219" i="55"/>
  <c r="K57" i="55"/>
  <c r="Q57" i="55"/>
  <c r="K479" i="55"/>
  <c r="Q479" i="55"/>
  <c r="K106" i="55"/>
  <c r="Q106" i="55"/>
  <c r="K203" i="55"/>
  <c r="Q203" i="55"/>
  <c r="K578" i="55"/>
  <c r="Q578" i="55"/>
  <c r="K551" i="55"/>
  <c r="Q551" i="55"/>
  <c r="K30" i="55"/>
  <c r="Q30" i="55"/>
  <c r="K554" i="55"/>
  <c r="Q554" i="55"/>
  <c r="K530" i="55"/>
  <c r="Q530" i="55"/>
  <c r="K611" i="55"/>
  <c r="Q611" i="55"/>
  <c r="K548" i="55"/>
  <c r="Q548" i="55"/>
  <c r="K473" i="55"/>
  <c r="Q473" i="55"/>
  <c r="K628" i="55"/>
  <c r="Q628" i="55"/>
  <c r="K48" i="55"/>
  <c r="Q48" i="55"/>
  <c r="K26" i="55"/>
  <c r="Q26" i="55"/>
  <c r="K476" i="55"/>
  <c r="Q476" i="55"/>
  <c r="K33" i="55"/>
  <c r="Q33" i="55"/>
  <c r="K142" i="55"/>
  <c r="Q142" i="55"/>
  <c r="K228" i="55"/>
  <c r="Q228" i="55"/>
  <c r="K584" i="55"/>
  <c r="Q584" i="55"/>
  <c r="K86" i="55"/>
  <c r="Q86" i="55"/>
  <c r="K545" i="55"/>
  <c r="Q545" i="55"/>
  <c r="K45" i="55"/>
  <c r="Q45" i="55"/>
  <c r="K42" i="55"/>
  <c r="Q42" i="55"/>
  <c r="K316" i="55"/>
  <c r="Q316" i="55"/>
  <c r="K54" i="55"/>
  <c r="Q54" i="55"/>
  <c r="K271" i="55"/>
  <c r="Q271" i="55"/>
  <c r="K60" i="55"/>
  <c r="Q60" i="55"/>
  <c r="K179" i="55"/>
  <c r="Q179" i="55"/>
  <c r="AY57" i="46"/>
  <c r="H4" i="46" s="1"/>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4" i="26"/>
  <c r="AZ74" i="26" s="1"/>
  <c r="BA74" i="26" s="1"/>
  <c r="AX73" i="26"/>
  <c r="AE73" i="26"/>
  <c r="AD73" i="26"/>
  <c r="AC73" i="26"/>
  <c r="AB73" i="26"/>
  <c r="AA73" i="26"/>
  <c r="Z73" i="26"/>
  <c r="Y73" i="26"/>
  <c r="X73" i="26"/>
  <c r="W73" i="26"/>
  <c r="V73" i="26"/>
  <c r="U73" i="26"/>
  <c r="L73" i="26"/>
  <c r="K73" i="26"/>
  <c r="I73" i="26"/>
  <c r="G73" i="26"/>
  <c r="E73" i="26"/>
  <c r="AY72" i="26"/>
  <c r="AZ72" i="26" s="1"/>
  <c r="BA72" i="26" s="1"/>
  <c r="AY71" i="26"/>
  <c r="AZ71" i="26" s="1"/>
  <c r="BA71" i="26" s="1"/>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L26" i="26"/>
  <c r="K26" i="26"/>
  <c r="I26" i="26"/>
  <c r="G26" i="26"/>
  <c r="E26" i="26"/>
  <c r="AY25" i="26"/>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L8" i="26"/>
  <c r="K8" i="26"/>
  <c r="I8" i="26"/>
  <c r="G8" i="26"/>
  <c r="E8" i="26"/>
  <c r="AY120" i="25"/>
  <c r="AZ120" i="25" s="1"/>
  <c r="BA120" i="25" s="1"/>
  <c r="AY119" i="25"/>
  <c r="AZ119" i="25" s="1"/>
  <c r="BA119" i="25" s="1"/>
  <c r="AY118" i="25"/>
  <c r="AZ118" i="25" s="1"/>
  <c r="BA118" i="25" s="1"/>
  <c r="AE117" i="25"/>
  <c r="AD117" i="25"/>
  <c r="AC117" i="25"/>
  <c r="AB117" i="25"/>
  <c r="AA117" i="25"/>
  <c r="Z117" i="25"/>
  <c r="Y117" i="25"/>
  <c r="X117" i="25"/>
  <c r="W117" i="25"/>
  <c r="V117" i="25"/>
  <c r="U117" i="25"/>
  <c r="T117" i="25"/>
  <c r="S117" i="25"/>
  <c r="R117" i="25"/>
  <c r="L117" i="25"/>
  <c r="K117" i="25"/>
  <c r="I117" i="25"/>
  <c r="H117" i="25"/>
  <c r="G117" i="25"/>
  <c r="E117" i="25"/>
  <c r="AY116" i="25"/>
  <c r="AZ116" i="25" s="1"/>
  <c r="BA116" i="25" s="1"/>
  <c r="AY115" i="25"/>
  <c r="AZ115" i="25" s="1"/>
  <c r="BA115" i="25" s="1"/>
  <c r="AE114" i="25"/>
  <c r="AD114" i="25"/>
  <c r="AC114" i="25"/>
  <c r="AB114" i="25"/>
  <c r="AA114" i="25"/>
  <c r="Z114" i="25"/>
  <c r="Y114" i="25"/>
  <c r="X114" i="25"/>
  <c r="W114" i="25"/>
  <c r="V114" i="25"/>
  <c r="U114" i="25"/>
  <c r="T114" i="25"/>
  <c r="S114" i="25"/>
  <c r="R114" i="25"/>
  <c r="L114" i="25"/>
  <c r="K114" i="25"/>
  <c r="I114" i="25"/>
  <c r="H114" i="25"/>
  <c r="G114" i="25"/>
  <c r="E114" i="25"/>
  <c r="AY113" i="25"/>
  <c r="AY112" i="25"/>
  <c r="AZ112" i="25" s="1"/>
  <c r="BA112" i="25" s="1"/>
  <c r="AY104" i="25"/>
  <c r="AY97" i="25"/>
  <c r="AZ97" i="25" s="1"/>
  <c r="BA97" i="25" s="1"/>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Y62" i="33"/>
  <c r="AZ62" i="33" s="1"/>
  <c r="BA62" i="33" s="1"/>
  <c r="AY61" i="33"/>
  <c r="AZ61" i="33" s="1"/>
  <c r="BA61" i="33" s="1"/>
  <c r="AY60" i="33"/>
  <c r="AZ60" i="33" s="1"/>
  <c r="BA60" i="33" s="1"/>
  <c r="AE59" i="33"/>
  <c r="AD59" i="33"/>
  <c r="AC59" i="33"/>
  <c r="AB59" i="33"/>
  <c r="AA59" i="33"/>
  <c r="Z59" i="33"/>
  <c r="Y59" i="33"/>
  <c r="X59" i="33"/>
  <c r="W59" i="33"/>
  <c r="V59" i="33"/>
  <c r="U59" i="33"/>
  <c r="T59" i="33"/>
  <c r="S59" i="33"/>
  <c r="R59" i="33"/>
  <c r="L59" i="33"/>
  <c r="K59" i="33"/>
  <c r="I59" i="33"/>
  <c r="H59" i="33"/>
  <c r="G59" i="33"/>
  <c r="E59" i="33"/>
  <c r="AY58" i="33"/>
  <c r="AZ58" i="33" s="1"/>
  <c r="BA58" i="33" s="1"/>
  <c r="AY57" i="33"/>
  <c r="AZ57" i="33" s="1"/>
  <c r="BA57" i="33" s="1"/>
  <c r="AE56" i="33"/>
  <c r="AD56" i="33"/>
  <c r="AC56" i="33"/>
  <c r="AB56" i="33"/>
  <c r="AA56" i="33"/>
  <c r="Z56" i="33"/>
  <c r="Y56" i="33"/>
  <c r="X56" i="33"/>
  <c r="W56" i="33"/>
  <c r="V56" i="33"/>
  <c r="U56" i="33"/>
  <c r="T56" i="33"/>
  <c r="S56" i="33"/>
  <c r="R56" i="33"/>
  <c r="L56" i="33"/>
  <c r="K56" i="33"/>
  <c r="I56" i="33"/>
  <c r="H56" i="33"/>
  <c r="G56" i="33"/>
  <c r="E56" i="33"/>
  <c r="AY55" i="33"/>
  <c r="AZ55" i="33" s="1"/>
  <c r="BA55" i="33" s="1"/>
  <c r="AY54" i="33"/>
  <c r="AZ54" i="33" s="1"/>
  <c r="BA54" i="33" s="1"/>
  <c r="AE53" i="33"/>
  <c r="AD53" i="33"/>
  <c r="AC53" i="33"/>
  <c r="AB53" i="33"/>
  <c r="AA53" i="33"/>
  <c r="Z53" i="33"/>
  <c r="Y53" i="33"/>
  <c r="X53" i="33"/>
  <c r="W53" i="33"/>
  <c r="V53" i="33"/>
  <c r="U53" i="33"/>
  <c r="T53" i="33"/>
  <c r="S53" i="33"/>
  <c r="R53" i="33"/>
  <c r="L53" i="33"/>
  <c r="K53" i="33"/>
  <c r="I53" i="33"/>
  <c r="H53" i="33"/>
  <c r="G53" i="33"/>
  <c r="E53" i="33"/>
  <c r="AY52" i="33"/>
  <c r="AZ52" i="33" s="1"/>
  <c r="BA52" i="33" s="1"/>
  <c r="AY51" i="33"/>
  <c r="AZ51" i="33" s="1"/>
  <c r="BA51" i="33" s="1"/>
  <c r="AE50" i="33"/>
  <c r="AD50" i="33"/>
  <c r="AC50" i="33"/>
  <c r="AB50" i="33"/>
  <c r="AA50" i="33"/>
  <c r="Z50" i="33"/>
  <c r="Y50" i="33"/>
  <c r="X50" i="33"/>
  <c r="W50" i="33"/>
  <c r="V50" i="33"/>
  <c r="U50" i="33"/>
  <c r="T50" i="33"/>
  <c r="S50" i="33"/>
  <c r="R50" i="33"/>
  <c r="L50" i="33"/>
  <c r="K50" i="33"/>
  <c r="I50" i="33"/>
  <c r="G50" i="33"/>
  <c r="E50" i="33"/>
  <c r="AY49" i="33"/>
  <c r="AZ49" i="33" s="1"/>
  <c r="BA49" i="33" s="1"/>
  <c r="AY48" i="33"/>
  <c r="AZ48" i="33" s="1"/>
  <c r="BA48" i="33" s="1"/>
  <c r="AE47" i="33"/>
  <c r="AD47" i="33"/>
  <c r="AC47" i="33"/>
  <c r="AB47" i="33"/>
  <c r="AA47" i="33"/>
  <c r="Z47" i="33"/>
  <c r="Y47" i="33"/>
  <c r="X47" i="33"/>
  <c r="W47" i="33"/>
  <c r="V47" i="33"/>
  <c r="U47" i="33"/>
  <c r="T47" i="33"/>
  <c r="S47" i="33"/>
  <c r="R47" i="33"/>
  <c r="L47" i="33"/>
  <c r="K47" i="33"/>
  <c r="I47" i="33"/>
  <c r="H47" i="33"/>
  <c r="G47" i="33"/>
  <c r="E47" i="33"/>
  <c r="AY46" i="33"/>
  <c r="AZ46" i="33" s="1"/>
  <c r="BA46" i="33" s="1"/>
  <c r="AY45" i="33"/>
  <c r="AZ45" i="33" s="1"/>
  <c r="BA45" i="33" s="1"/>
  <c r="AE44" i="33"/>
  <c r="AD44" i="33"/>
  <c r="AC44" i="33"/>
  <c r="AB44" i="33"/>
  <c r="AA44" i="33"/>
  <c r="Z44" i="33"/>
  <c r="Y44" i="33"/>
  <c r="X44" i="33"/>
  <c r="W44" i="33"/>
  <c r="V44" i="33"/>
  <c r="U44" i="33"/>
  <c r="T44" i="33"/>
  <c r="S44" i="33"/>
  <c r="R44" i="33"/>
  <c r="L44" i="33"/>
  <c r="K44" i="33"/>
  <c r="I44" i="33"/>
  <c r="G44" i="33"/>
  <c r="E44" i="33"/>
  <c r="AY43" i="33"/>
  <c r="AZ43" i="33" s="1"/>
  <c r="BA43" i="33" s="1"/>
  <c r="AY42" i="33"/>
  <c r="AZ42" i="33" s="1"/>
  <c r="BA42" i="33" s="1"/>
  <c r="AE41" i="33"/>
  <c r="AD41" i="33"/>
  <c r="AC41" i="33"/>
  <c r="AB41" i="33"/>
  <c r="AA41" i="33"/>
  <c r="Z41" i="33"/>
  <c r="Y41" i="33"/>
  <c r="X41" i="33"/>
  <c r="W41" i="33"/>
  <c r="V41" i="33"/>
  <c r="U41" i="33"/>
  <c r="T41" i="33"/>
  <c r="S41" i="33"/>
  <c r="R41" i="33"/>
  <c r="L41" i="33"/>
  <c r="K41" i="33"/>
  <c r="I41" i="33"/>
  <c r="H41" i="33"/>
  <c r="G41" i="33"/>
  <c r="E41" i="33"/>
  <c r="AY40" i="33"/>
  <c r="AZ40" i="33" s="1"/>
  <c r="BA40" i="33" s="1"/>
  <c r="AY39" i="33"/>
  <c r="AZ39" i="33" s="1"/>
  <c r="BA39" i="33" s="1"/>
  <c r="AE38" i="33"/>
  <c r="AD38" i="33"/>
  <c r="AC38" i="33"/>
  <c r="AB38" i="33"/>
  <c r="AA38" i="33"/>
  <c r="Z38" i="33"/>
  <c r="Y38" i="33"/>
  <c r="X38" i="33"/>
  <c r="W38" i="33"/>
  <c r="V38" i="33"/>
  <c r="U38" i="33"/>
  <c r="T38" i="33"/>
  <c r="S38" i="33"/>
  <c r="R38" i="33"/>
  <c r="L38" i="33"/>
  <c r="K38" i="33"/>
  <c r="I38" i="33"/>
  <c r="G38" i="33"/>
  <c r="E38" i="33"/>
  <c r="AY37" i="33"/>
  <c r="AZ37" i="33" s="1"/>
  <c r="BA37" i="33" s="1"/>
  <c r="AY36" i="33"/>
  <c r="AZ36" i="33" s="1"/>
  <c r="BA36" i="33" s="1"/>
  <c r="AE35" i="33"/>
  <c r="AD35" i="33"/>
  <c r="AC35" i="33"/>
  <c r="AB35" i="33"/>
  <c r="AA35" i="33"/>
  <c r="Z35" i="33"/>
  <c r="Y35" i="33"/>
  <c r="X35" i="33"/>
  <c r="W35" i="33"/>
  <c r="V35" i="33"/>
  <c r="U35" i="33"/>
  <c r="T35" i="33"/>
  <c r="S35" i="33"/>
  <c r="R35" i="33"/>
  <c r="L35" i="33"/>
  <c r="K35" i="33"/>
  <c r="I35" i="33"/>
  <c r="H35" i="33"/>
  <c r="G35" i="33"/>
  <c r="E35" i="33"/>
  <c r="AY34" i="33"/>
  <c r="AZ34" i="33" s="1"/>
  <c r="BA34" i="33" s="1"/>
  <c r="AY33" i="33"/>
  <c r="AZ33" i="33" s="1"/>
  <c r="BA33" i="33" s="1"/>
  <c r="AE32" i="33"/>
  <c r="AD32" i="33"/>
  <c r="AC32" i="33"/>
  <c r="AB32" i="33"/>
  <c r="AA32" i="33"/>
  <c r="Z32" i="33"/>
  <c r="Y32" i="33"/>
  <c r="X32" i="33"/>
  <c r="W32" i="33"/>
  <c r="V32" i="33"/>
  <c r="U32" i="33"/>
  <c r="T32" i="33"/>
  <c r="S32" i="33"/>
  <c r="R32" i="33"/>
  <c r="L32" i="33"/>
  <c r="K32" i="33"/>
  <c r="I32" i="33"/>
  <c r="H32" i="33"/>
  <c r="G32" i="33"/>
  <c r="E32" i="33"/>
  <c r="AY31" i="33"/>
  <c r="AY27" i="33"/>
  <c r="AZ27" i="33" s="1"/>
  <c r="BA27" i="33" s="1"/>
  <c r="AE26" i="33"/>
  <c r="AD26" i="33"/>
  <c r="AC26" i="33"/>
  <c r="AB26" i="33"/>
  <c r="AA26" i="33"/>
  <c r="Z26" i="33"/>
  <c r="Y26" i="33"/>
  <c r="X26" i="33"/>
  <c r="W26" i="33"/>
  <c r="V26" i="33"/>
  <c r="U26" i="33"/>
  <c r="T26" i="33"/>
  <c r="S26" i="33"/>
  <c r="R26" i="33"/>
  <c r="L26" i="33"/>
  <c r="K26" i="33"/>
  <c r="I26" i="33"/>
  <c r="G26" i="33"/>
  <c r="E26" i="33"/>
  <c r="AY25" i="33"/>
  <c r="AY18" i="33"/>
  <c r="AE17" i="33"/>
  <c r="AD17" i="33"/>
  <c r="AC17" i="33"/>
  <c r="AB17" i="33"/>
  <c r="AA17" i="33"/>
  <c r="Z17" i="33"/>
  <c r="Y17" i="33"/>
  <c r="X17" i="33"/>
  <c r="W17" i="33"/>
  <c r="V17" i="33"/>
  <c r="U17" i="33"/>
  <c r="T17" i="33"/>
  <c r="S17" i="33"/>
  <c r="R17" i="33"/>
  <c r="L17" i="33"/>
  <c r="K17" i="33"/>
  <c r="I17" i="33"/>
  <c r="G17" i="33"/>
  <c r="E17" i="33"/>
  <c r="AY16" i="33"/>
  <c r="AZ16" i="33" s="1"/>
  <c r="BA16" i="33" s="1"/>
  <c r="AY15" i="33"/>
  <c r="AZ15" i="33" s="1"/>
  <c r="BA15" i="33" s="1"/>
  <c r="H15" i="33"/>
  <c r="AY14" i="33"/>
  <c r="AZ14" i="33" s="1"/>
  <c r="BA14" i="33" s="1"/>
  <c r="H14" i="33"/>
  <c r="AY13" i="33"/>
  <c r="AZ13" i="33" s="1"/>
  <c r="BA13" i="33" s="1"/>
  <c r="H13" i="33"/>
  <c r="AY12" i="33"/>
  <c r="AZ12" i="33" s="1"/>
  <c r="BA12" i="33" s="1"/>
  <c r="H12" i="33"/>
  <c r="AY11" i="33"/>
  <c r="AZ11" i="33" s="1"/>
  <c r="BA11" i="33" s="1"/>
  <c r="H11" i="33"/>
  <c r="AY10" i="33"/>
  <c r="AZ10" i="33" s="1"/>
  <c r="BA10" i="33" s="1"/>
  <c r="H10" i="33"/>
  <c r="AY9" i="33"/>
  <c r="AZ9" i="33" s="1"/>
  <c r="BA9" i="33" s="1"/>
  <c r="H9" i="33"/>
  <c r="AE8" i="33"/>
  <c r="AD8" i="33"/>
  <c r="AC8" i="33"/>
  <c r="AB8" i="33"/>
  <c r="AA8" i="33"/>
  <c r="Y8" i="33"/>
  <c r="X8" i="33"/>
  <c r="W8" i="33"/>
  <c r="V8" i="33"/>
  <c r="U8" i="33"/>
  <c r="T8" i="33"/>
  <c r="S8" i="33"/>
  <c r="R8" i="33"/>
  <c r="N8" i="33"/>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I82" i="23" s="1"/>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Y27" i="23"/>
  <c r="AZ27" i="23" s="1"/>
  <c r="BA27" i="23" s="1"/>
  <c r="AE26" i="23"/>
  <c r="AD26" i="23"/>
  <c r="AC26" i="23"/>
  <c r="AB26" i="23"/>
  <c r="AA26" i="23"/>
  <c r="Z26" i="23"/>
  <c r="Y26" i="23"/>
  <c r="X26" i="23"/>
  <c r="W26" i="23"/>
  <c r="V26" i="23"/>
  <c r="U26" i="23"/>
  <c r="T26" i="23"/>
  <c r="S26" i="23"/>
  <c r="R26" i="23"/>
  <c r="L26" i="23"/>
  <c r="K26" i="23"/>
  <c r="I26" i="23"/>
  <c r="G26" i="23"/>
  <c r="AY25" i="23"/>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Y29" i="22"/>
  <c r="AZ29" i="22" s="1"/>
  <c r="BA29" i="22" s="1"/>
  <c r="H29" i="22"/>
  <c r="AY28" i="22"/>
  <c r="AZ28" i="22" s="1"/>
  <c r="BA28" i="22" s="1"/>
  <c r="H28" i="22"/>
  <c r="AY27" i="22"/>
  <c r="AZ27" i="22" s="1"/>
  <c r="BA27" i="22" s="1"/>
  <c r="H27" i="22"/>
  <c r="AY26" i="22"/>
  <c r="AZ26" i="22" s="1"/>
  <c r="BA26" i="22" s="1"/>
  <c r="H26" i="22"/>
  <c r="AY25" i="22"/>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L8" i="22"/>
  <c r="K8" i="22"/>
  <c r="I8" i="22"/>
  <c r="E8" i="22"/>
  <c r="AY63" i="35"/>
  <c r="AZ63" i="35" s="1"/>
  <c r="BA63" i="35" s="1"/>
  <c r="AY62" i="35"/>
  <c r="AZ62" i="35" s="1"/>
  <c r="BA62" i="35" s="1"/>
  <c r="AY61" i="35"/>
  <c r="AZ61" i="35" s="1"/>
  <c r="BA61" i="35" s="1"/>
  <c r="AE60" i="35"/>
  <c r="AD60" i="35"/>
  <c r="AC60" i="35"/>
  <c r="AB60" i="35"/>
  <c r="AA60" i="35"/>
  <c r="Z60" i="35"/>
  <c r="Y60" i="35"/>
  <c r="X60" i="35"/>
  <c r="W60" i="35"/>
  <c r="V60" i="35"/>
  <c r="U60" i="35"/>
  <c r="T60" i="35"/>
  <c r="S60" i="35"/>
  <c r="R60" i="35"/>
  <c r="L60" i="35"/>
  <c r="K60" i="35"/>
  <c r="I60" i="35"/>
  <c r="H60" i="35"/>
  <c r="G60" i="35"/>
  <c r="E60" i="35"/>
  <c r="AY59" i="35"/>
  <c r="AZ59" i="35" s="1"/>
  <c r="BA59" i="35" s="1"/>
  <c r="AY58" i="35"/>
  <c r="AZ58" i="35" s="1"/>
  <c r="BA58" i="35" s="1"/>
  <c r="AE57" i="35"/>
  <c r="AD57" i="35"/>
  <c r="AC57" i="35"/>
  <c r="AB57" i="35"/>
  <c r="AA57" i="35"/>
  <c r="Z57" i="35"/>
  <c r="Y57" i="35"/>
  <c r="X57" i="35"/>
  <c r="W57" i="35"/>
  <c r="V57" i="35"/>
  <c r="U57" i="35"/>
  <c r="T57" i="35"/>
  <c r="S57" i="35"/>
  <c r="R57" i="35"/>
  <c r="L57" i="35"/>
  <c r="K57" i="35"/>
  <c r="I57" i="35"/>
  <c r="H57" i="35"/>
  <c r="G57" i="35"/>
  <c r="E57" i="35"/>
  <c r="AY56" i="35"/>
  <c r="AZ56" i="35" s="1"/>
  <c r="BA56" i="35" s="1"/>
  <c r="AY55" i="35"/>
  <c r="AZ55" i="35" s="1"/>
  <c r="BA55" i="35" s="1"/>
  <c r="AE54" i="35"/>
  <c r="AD54" i="35"/>
  <c r="AC54" i="35"/>
  <c r="AB54" i="35"/>
  <c r="AA54" i="35"/>
  <c r="Z54" i="35"/>
  <c r="Y54" i="35"/>
  <c r="X54" i="35"/>
  <c r="W54" i="35"/>
  <c r="V54" i="35"/>
  <c r="U54" i="35"/>
  <c r="T54" i="35"/>
  <c r="S54" i="35"/>
  <c r="R54" i="35"/>
  <c r="L54" i="35"/>
  <c r="K54" i="35"/>
  <c r="I54" i="35"/>
  <c r="H54" i="35"/>
  <c r="G54" i="35"/>
  <c r="E54" i="35"/>
  <c r="AY53" i="35"/>
  <c r="AZ53" i="35" s="1"/>
  <c r="BA53" i="35" s="1"/>
  <c r="AY52" i="35"/>
  <c r="AZ52" i="35" s="1"/>
  <c r="BA52" i="35" s="1"/>
  <c r="AE51" i="35"/>
  <c r="AD51" i="35"/>
  <c r="AC51" i="35"/>
  <c r="AB51" i="35"/>
  <c r="AA51" i="35"/>
  <c r="Z51" i="35"/>
  <c r="Y51" i="35"/>
  <c r="X51" i="35"/>
  <c r="W51" i="35"/>
  <c r="V51" i="35"/>
  <c r="U51" i="35"/>
  <c r="T51" i="35"/>
  <c r="S51" i="35"/>
  <c r="R51" i="35"/>
  <c r="L51" i="35"/>
  <c r="K51" i="35"/>
  <c r="I51" i="35"/>
  <c r="H51" i="35"/>
  <c r="G51" i="35"/>
  <c r="E51" i="35"/>
  <c r="AY50" i="35"/>
  <c r="AZ50" i="35" s="1"/>
  <c r="BA50" i="35" s="1"/>
  <c r="AY49" i="35"/>
  <c r="AZ49" i="35" s="1"/>
  <c r="BA49" i="35" s="1"/>
  <c r="AE48" i="35"/>
  <c r="AD48" i="35"/>
  <c r="AC48" i="35"/>
  <c r="AB48" i="35"/>
  <c r="AA48" i="35"/>
  <c r="Z48" i="35"/>
  <c r="Y48" i="35"/>
  <c r="X48" i="35"/>
  <c r="W48" i="35"/>
  <c r="V48" i="35"/>
  <c r="U48" i="35"/>
  <c r="T48" i="35"/>
  <c r="S48" i="35"/>
  <c r="R48" i="35"/>
  <c r="L48" i="35"/>
  <c r="K48" i="35"/>
  <c r="I48" i="35"/>
  <c r="H48" i="35"/>
  <c r="G48" i="35"/>
  <c r="E48" i="35"/>
  <c r="AY47" i="35"/>
  <c r="AZ47" i="35" s="1"/>
  <c r="BA47" i="35" s="1"/>
  <c r="AY46" i="35"/>
  <c r="AZ46" i="35" s="1"/>
  <c r="BA46" i="35" s="1"/>
  <c r="AE45" i="35"/>
  <c r="AD45" i="35"/>
  <c r="AC45" i="35"/>
  <c r="AB45" i="35"/>
  <c r="AA45" i="35"/>
  <c r="Z45" i="35"/>
  <c r="Y45" i="35"/>
  <c r="X45" i="35"/>
  <c r="W45" i="35"/>
  <c r="V45" i="35"/>
  <c r="U45" i="35"/>
  <c r="T45" i="35"/>
  <c r="S45" i="35"/>
  <c r="R45" i="35"/>
  <c r="L45" i="35"/>
  <c r="K45" i="35"/>
  <c r="I45" i="35"/>
  <c r="H45" i="35"/>
  <c r="G45" i="35"/>
  <c r="E45" i="35"/>
  <c r="AY44" i="35"/>
  <c r="AZ44" i="35" s="1"/>
  <c r="BA44" i="35" s="1"/>
  <c r="AY43" i="35"/>
  <c r="AZ43" i="35" s="1"/>
  <c r="BA43" i="35" s="1"/>
  <c r="AE42" i="35"/>
  <c r="AD42" i="35"/>
  <c r="AC42" i="35"/>
  <c r="AB42" i="35"/>
  <c r="AA42" i="35"/>
  <c r="Z42" i="35"/>
  <c r="Y42" i="35"/>
  <c r="X42" i="35"/>
  <c r="W42" i="35"/>
  <c r="V42" i="35"/>
  <c r="U42" i="35"/>
  <c r="T42" i="35"/>
  <c r="S42" i="35"/>
  <c r="R42" i="35"/>
  <c r="L42" i="35"/>
  <c r="K42" i="35"/>
  <c r="I42" i="35"/>
  <c r="H42" i="35"/>
  <c r="G42" i="35"/>
  <c r="E42" i="35"/>
  <c r="AY41" i="35"/>
  <c r="AZ41" i="35" s="1"/>
  <c r="BA41" i="35" s="1"/>
  <c r="AY40" i="35"/>
  <c r="AZ40" i="35" s="1"/>
  <c r="BA40" i="35" s="1"/>
  <c r="AE39" i="35"/>
  <c r="AD39" i="35"/>
  <c r="AC39" i="35"/>
  <c r="AB39" i="35"/>
  <c r="AA39" i="35"/>
  <c r="Z39" i="35"/>
  <c r="Y39" i="35"/>
  <c r="X39" i="35"/>
  <c r="W39" i="35"/>
  <c r="V39" i="35"/>
  <c r="U39" i="35"/>
  <c r="T39" i="35"/>
  <c r="S39" i="35"/>
  <c r="R39" i="35"/>
  <c r="L39" i="35"/>
  <c r="K39" i="35"/>
  <c r="I39" i="35"/>
  <c r="H39" i="35"/>
  <c r="G39" i="35"/>
  <c r="E39" i="35"/>
  <c r="AY38" i="35"/>
  <c r="AZ38" i="35" s="1"/>
  <c r="BA38" i="35" s="1"/>
  <c r="AY37" i="35"/>
  <c r="AZ37" i="35" s="1"/>
  <c r="BA37" i="35" s="1"/>
  <c r="AE36" i="35"/>
  <c r="AD36" i="35"/>
  <c r="AC36" i="35"/>
  <c r="AB36" i="35"/>
  <c r="AA36" i="35"/>
  <c r="Z36" i="35"/>
  <c r="Y36" i="35"/>
  <c r="X36" i="35"/>
  <c r="W36" i="35"/>
  <c r="V36" i="35"/>
  <c r="U36" i="35"/>
  <c r="T36" i="35"/>
  <c r="S36" i="35"/>
  <c r="R36" i="35"/>
  <c r="L36" i="35"/>
  <c r="K36" i="35"/>
  <c r="I36" i="35"/>
  <c r="H36" i="35"/>
  <c r="G36" i="35"/>
  <c r="E36" i="35"/>
  <c r="AY35" i="35"/>
  <c r="AZ35" i="35" s="1"/>
  <c r="BA35" i="35" s="1"/>
  <c r="AY34" i="35"/>
  <c r="AZ34" i="35" s="1"/>
  <c r="BA34" i="35" s="1"/>
  <c r="AE33" i="35"/>
  <c r="AD33" i="35"/>
  <c r="AC33" i="35"/>
  <c r="AB33" i="35"/>
  <c r="AA33" i="35"/>
  <c r="Z33" i="35"/>
  <c r="Y33" i="35"/>
  <c r="X33" i="35"/>
  <c r="W33" i="35"/>
  <c r="V33" i="35"/>
  <c r="U33" i="35"/>
  <c r="T33" i="35"/>
  <c r="S33" i="35"/>
  <c r="R33" i="35"/>
  <c r="L33" i="35"/>
  <c r="K33" i="35"/>
  <c r="I33" i="35"/>
  <c r="H33" i="35"/>
  <c r="G33" i="35"/>
  <c r="E33" i="35"/>
  <c r="AY32" i="35"/>
  <c r="AZ32" i="35" s="1"/>
  <c r="BA32" i="35" s="1"/>
  <c r="AY31" i="35"/>
  <c r="AZ31" i="35" s="1"/>
  <c r="BA31" i="35" s="1"/>
  <c r="AE30" i="35"/>
  <c r="AD30" i="35"/>
  <c r="AC30" i="35"/>
  <c r="AB30" i="35"/>
  <c r="AA30" i="35"/>
  <c r="Z30" i="35"/>
  <c r="Y30" i="35"/>
  <c r="X30" i="35"/>
  <c r="W30" i="35"/>
  <c r="V30" i="35"/>
  <c r="U30" i="35"/>
  <c r="T30" i="35"/>
  <c r="S30" i="35"/>
  <c r="R30" i="35"/>
  <c r="L30" i="35"/>
  <c r="K30" i="35"/>
  <c r="I30" i="35"/>
  <c r="H30" i="35"/>
  <c r="G30" i="35"/>
  <c r="E30" i="35"/>
  <c r="AY29" i="35"/>
  <c r="AZ29" i="35" s="1"/>
  <c r="BA29" i="35" s="1"/>
  <c r="AY24" i="35"/>
  <c r="AZ24" i="35" s="1"/>
  <c r="BA24" i="35" s="1"/>
  <c r="AE23" i="35"/>
  <c r="AD23" i="35"/>
  <c r="AC23" i="35"/>
  <c r="AB23" i="35"/>
  <c r="AA23" i="35"/>
  <c r="Z23" i="35"/>
  <c r="Y23" i="35"/>
  <c r="X23" i="35"/>
  <c r="W23" i="35"/>
  <c r="V23" i="35"/>
  <c r="U23" i="35"/>
  <c r="T23" i="35"/>
  <c r="S23" i="35"/>
  <c r="R23" i="35"/>
  <c r="L23" i="35"/>
  <c r="K23" i="35"/>
  <c r="I23" i="35"/>
  <c r="G23" i="35"/>
  <c r="E23" i="35"/>
  <c r="AY22" i="35"/>
  <c r="AY21" i="35"/>
  <c r="AZ21" i="35" s="1"/>
  <c r="BA21" i="35" s="1"/>
  <c r="H21" i="35"/>
  <c r="AY20" i="35"/>
  <c r="AZ20" i="35" s="1"/>
  <c r="BA20" i="35" s="1"/>
  <c r="H20" i="35"/>
  <c r="AY19" i="35"/>
  <c r="AZ19" i="35" s="1"/>
  <c r="BA19" i="35" s="1"/>
  <c r="H19" i="35"/>
  <c r="AY18" i="35"/>
  <c r="AZ18" i="35" s="1"/>
  <c r="BA18" i="35" s="1"/>
  <c r="H18" i="35"/>
  <c r="AY17" i="35"/>
  <c r="AZ17" i="35" s="1"/>
  <c r="BA17" i="35" s="1"/>
  <c r="H17" i="35"/>
  <c r="AY16" i="35"/>
  <c r="AZ16" i="35" s="1"/>
  <c r="BA16" i="35" s="1"/>
  <c r="H16" i="35"/>
  <c r="AY15" i="35"/>
  <c r="AZ15" i="35" s="1"/>
  <c r="BA15" i="35" s="1"/>
  <c r="H15" i="35"/>
  <c r="AY14" i="35"/>
  <c r="AZ14" i="35" s="1"/>
  <c r="BA14" i="35" s="1"/>
  <c r="H14" i="35"/>
  <c r="AY13" i="35"/>
  <c r="AZ13" i="35" s="1"/>
  <c r="BA13" i="35" s="1"/>
  <c r="H13" i="35"/>
  <c r="AY12" i="35"/>
  <c r="AZ12" i="35" s="1"/>
  <c r="BA12" i="35" s="1"/>
  <c r="AY11" i="35"/>
  <c r="AZ11" i="35" s="1"/>
  <c r="BA11" i="35" s="1"/>
  <c r="H11" i="35"/>
  <c r="AY10" i="35"/>
  <c r="AZ10" i="35" s="1"/>
  <c r="BA10" i="35" s="1"/>
  <c r="H10" i="35"/>
  <c r="AY9" i="35"/>
  <c r="AZ9" i="35" s="1"/>
  <c r="BA9" i="35" s="1"/>
  <c r="H9" i="35"/>
  <c r="AE8" i="35"/>
  <c r="AD8" i="35"/>
  <c r="AC8" i="35"/>
  <c r="AB8" i="35"/>
  <c r="AA8" i="35"/>
  <c r="Z8" i="35"/>
  <c r="Y8" i="35"/>
  <c r="X8" i="35"/>
  <c r="W8" i="35"/>
  <c r="V8" i="35"/>
  <c r="U8" i="35"/>
  <c r="T8" i="35"/>
  <c r="S8" i="35"/>
  <c r="R8" i="35"/>
  <c r="L8" i="35"/>
  <c r="K8" i="35"/>
  <c r="I8" i="35"/>
  <c r="G8" i="35"/>
  <c r="E8" i="35"/>
  <c r="K233" i="55" l="1"/>
  <c r="Q233" i="55"/>
  <c r="K595" i="55"/>
  <c r="Q595" i="55"/>
  <c r="K569" i="55"/>
  <c r="Q569" i="55"/>
  <c r="E63" i="33"/>
  <c r="D14" i="8" s="1"/>
  <c r="AY74" i="45"/>
  <c r="H4" i="45" s="1"/>
  <c r="AX78" i="45"/>
  <c r="AX79" i="45" s="1"/>
  <c r="S63" i="33"/>
  <c r="J82" i="23"/>
  <c r="I81" i="23"/>
  <c r="AC63" i="33"/>
  <c r="AA63" i="33"/>
  <c r="AE63" i="33"/>
  <c r="AY44" i="33"/>
  <c r="AZ44" i="33" s="1"/>
  <c r="BA44" i="33" s="1"/>
  <c r="AY56" i="33"/>
  <c r="AZ56" i="33" s="1"/>
  <c r="BA56" i="33" s="1"/>
  <c r="Y121" i="25"/>
  <c r="AY114" i="25"/>
  <c r="AZ114" i="25" s="1"/>
  <c r="BA114" i="25" s="1"/>
  <c r="U63" i="33"/>
  <c r="H13" i="34" s="1"/>
  <c r="Y63" i="33"/>
  <c r="AY32" i="33"/>
  <c r="AZ32" i="33" s="1"/>
  <c r="BA32" i="33" s="1"/>
  <c r="AC121" i="25"/>
  <c r="W63" i="33"/>
  <c r="Z63" i="33"/>
  <c r="AY21" i="25"/>
  <c r="AZ21" i="25" s="1"/>
  <c r="BA21" i="25" s="1"/>
  <c r="AY60" i="25"/>
  <c r="AZ60" i="25" s="1"/>
  <c r="BA60" i="25" s="1"/>
  <c r="U102" i="23"/>
  <c r="Y102" i="23"/>
  <c r="L12" i="34" s="1"/>
  <c r="AC102" i="23"/>
  <c r="U64" i="35"/>
  <c r="Y64" i="35"/>
  <c r="AC64" i="35"/>
  <c r="F23" i="35"/>
  <c r="F8" i="35"/>
  <c r="AY42" i="35"/>
  <c r="AZ42" i="35" s="1"/>
  <c r="BA42" i="35" s="1"/>
  <c r="K64" i="35"/>
  <c r="S64" i="35"/>
  <c r="W64" i="35"/>
  <c r="AA64" i="35"/>
  <c r="AE64" i="35"/>
  <c r="I64" i="35"/>
  <c r="I18" i="8" s="1"/>
  <c r="AY30" i="35"/>
  <c r="AZ30" i="35" s="1"/>
  <c r="BA30" i="35" s="1"/>
  <c r="AY36" i="35"/>
  <c r="AZ36" i="35" s="1"/>
  <c r="BA36" i="35" s="1"/>
  <c r="AY48" i="35"/>
  <c r="AZ48" i="35" s="1"/>
  <c r="BA48" i="35" s="1"/>
  <c r="G64" i="35"/>
  <c r="F18" i="8" s="1"/>
  <c r="L64" i="35"/>
  <c r="X64" i="35"/>
  <c r="AB64" i="35"/>
  <c r="T64" i="35"/>
  <c r="AY54" i="35"/>
  <c r="AZ54" i="35" s="1"/>
  <c r="BA54" i="35" s="1"/>
  <c r="AY57" i="35"/>
  <c r="AZ57" i="35" s="1"/>
  <c r="BA57" i="35" s="1"/>
  <c r="I93" i="26"/>
  <c r="I17" i="8" s="1"/>
  <c r="F64" i="26"/>
  <c r="W93" i="26"/>
  <c r="AE93" i="26"/>
  <c r="V93" i="26"/>
  <c r="Z93" i="26"/>
  <c r="F47" i="26"/>
  <c r="F73" i="26"/>
  <c r="E93" i="26"/>
  <c r="L93" i="26"/>
  <c r="X93" i="26"/>
  <c r="K16" i="34" s="1"/>
  <c r="AB93" i="26"/>
  <c r="AX93" i="26"/>
  <c r="F42" i="26"/>
  <c r="F70" i="26"/>
  <c r="AA93" i="26"/>
  <c r="AD93" i="26"/>
  <c r="G93" i="26"/>
  <c r="F17" i="8" s="1"/>
  <c r="AC93" i="26"/>
  <c r="AY26" i="26"/>
  <c r="AZ26" i="26" s="1"/>
  <c r="BA26" i="26" s="1"/>
  <c r="AY70" i="26"/>
  <c r="AZ70" i="26" s="1"/>
  <c r="BA70" i="26" s="1"/>
  <c r="AY80" i="26"/>
  <c r="AZ80" i="26" s="1"/>
  <c r="BA80" i="26" s="1"/>
  <c r="AY86" i="26"/>
  <c r="AZ86" i="26" s="1"/>
  <c r="BA86" i="26" s="1"/>
  <c r="AY8" i="26"/>
  <c r="U93" i="26"/>
  <c r="H16" i="34" s="1"/>
  <c r="Y93" i="26"/>
  <c r="AY42" i="26"/>
  <c r="AZ42" i="26" s="1"/>
  <c r="BA42" i="26" s="1"/>
  <c r="AY54" i="26"/>
  <c r="AZ54" i="26" s="1"/>
  <c r="BA54" i="26" s="1"/>
  <c r="F8" i="26"/>
  <c r="AY78" i="25"/>
  <c r="AZ78" i="25" s="1"/>
  <c r="BA78" i="25" s="1"/>
  <c r="W121" i="25"/>
  <c r="AA121" i="25"/>
  <c r="AE121" i="25"/>
  <c r="AY42" i="25"/>
  <c r="AZ42" i="25" s="1"/>
  <c r="BA42" i="25" s="1"/>
  <c r="E121" i="25"/>
  <c r="D16" i="8" s="1"/>
  <c r="L121" i="25"/>
  <c r="M16" i="8" s="1"/>
  <c r="Z121" i="25"/>
  <c r="I121" i="25"/>
  <c r="I16" i="8" s="1"/>
  <c r="F8" i="25"/>
  <c r="T121" i="25"/>
  <c r="AB121" i="25"/>
  <c r="X121" i="25"/>
  <c r="F21" i="25"/>
  <c r="F32" i="25"/>
  <c r="F42" i="25"/>
  <c r="F51" i="25"/>
  <c r="F60" i="25"/>
  <c r="F69" i="25"/>
  <c r="F78" i="25"/>
  <c r="F87" i="25"/>
  <c r="F96" i="25"/>
  <c r="AY8" i="25"/>
  <c r="AZ8" i="25" s="1"/>
  <c r="BA8" i="25" s="1"/>
  <c r="V121" i="25"/>
  <c r="I15" i="34" s="1"/>
  <c r="AD121" i="25"/>
  <c r="L70" i="24"/>
  <c r="M15" i="8" s="1"/>
  <c r="R70" i="24"/>
  <c r="Z70" i="24"/>
  <c r="O14" i="34" s="1"/>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Y17" i="33"/>
  <c r="AY38" i="33"/>
  <c r="AZ38" i="33" s="1"/>
  <c r="BA38" i="33" s="1"/>
  <c r="AY50" i="33"/>
  <c r="AZ50" i="33" s="1"/>
  <c r="BA50" i="33" s="1"/>
  <c r="L63" i="33"/>
  <c r="M14" i="8" s="1"/>
  <c r="I63" i="33"/>
  <c r="I14" i="8" s="1"/>
  <c r="F8" i="33"/>
  <c r="T63" i="33"/>
  <c r="AB63" i="33"/>
  <c r="O13" i="34" s="1"/>
  <c r="X63" i="33"/>
  <c r="K13" i="34" s="1"/>
  <c r="F17" i="33"/>
  <c r="F26" i="33"/>
  <c r="F32" i="33"/>
  <c r="AY8" i="33"/>
  <c r="AZ8" i="33" s="1"/>
  <c r="BA8" i="33" s="1"/>
  <c r="V63" i="33"/>
  <c r="AD63" i="33"/>
  <c r="Q13" i="34" s="1"/>
  <c r="K79" i="22"/>
  <c r="K12" i="8" s="1"/>
  <c r="AY8" i="22"/>
  <c r="V79" i="22"/>
  <c r="Z79" i="22"/>
  <c r="AD79" i="22"/>
  <c r="L79" i="22"/>
  <c r="M12" i="8" s="1"/>
  <c r="V102" i="23"/>
  <c r="I12" i="34" s="1"/>
  <c r="AY8" i="23"/>
  <c r="AD102" i="23"/>
  <c r="D13" i="8"/>
  <c r="L102" i="23"/>
  <c r="M13" i="8" s="1"/>
  <c r="W102" i="23"/>
  <c r="J12" i="34" s="1"/>
  <c r="AE102" i="23"/>
  <c r="T102" i="23"/>
  <c r="X102" i="23"/>
  <c r="F26" i="23"/>
  <c r="F40" i="23"/>
  <c r="F46" i="23"/>
  <c r="F53" i="23"/>
  <c r="F70" i="23"/>
  <c r="F77" i="23"/>
  <c r="S102" i="23"/>
  <c r="F12" i="34" s="1"/>
  <c r="AA102" i="23"/>
  <c r="AB102" i="23"/>
  <c r="O12" i="34" s="1"/>
  <c r="F8" i="23"/>
  <c r="AY26" i="23"/>
  <c r="Z102" i="23"/>
  <c r="AY46" i="23"/>
  <c r="AZ46" i="23" s="1"/>
  <c r="BA46" i="23" s="1"/>
  <c r="AY70" i="23"/>
  <c r="AY83" i="23"/>
  <c r="AZ83" i="23" s="1"/>
  <c r="BA83" i="23" s="1"/>
  <c r="AY89" i="23"/>
  <c r="AZ89" i="23" s="1"/>
  <c r="BA89" i="23" s="1"/>
  <c r="AY95" i="23"/>
  <c r="AZ95" i="23" s="1"/>
  <c r="BA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K93" i="26"/>
  <c r="AY30" i="26"/>
  <c r="AY47" i="26"/>
  <c r="AZ47" i="26" s="1"/>
  <c r="BA47" i="26" s="1"/>
  <c r="AY64" i="26"/>
  <c r="AZ64" i="26" s="1"/>
  <c r="BA64" i="26" s="1"/>
  <c r="AY83" i="26"/>
  <c r="AZ83" i="26" s="1"/>
  <c r="BA83" i="26" s="1"/>
  <c r="AY89" i="26"/>
  <c r="AZ89" i="26" s="1"/>
  <c r="BA89" i="26" s="1"/>
  <c r="G121" i="25"/>
  <c r="F16" i="8" s="1"/>
  <c r="K121" i="25"/>
  <c r="K16" i="8" s="1"/>
  <c r="AY32" i="25"/>
  <c r="AY51" i="25"/>
  <c r="AZ51" i="25" s="1"/>
  <c r="BA51" i="25" s="1"/>
  <c r="AY69" i="25"/>
  <c r="AZ69" i="25" s="1"/>
  <c r="BA69" i="25" s="1"/>
  <c r="AY87" i="25"/>
  <c r="AZ87" i="25" s="1"/>
  <c r="BA87" i="25" s="1"/>
  <c r="AY105" i="25"/>
  <c r="AY117" i="25"/>
  <c r="AZ117" i="25" s="1"/>
  <c r="BA117"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R63" i="33"/>
  <c r="E13" i="34" s="1"/>
  <c r="G63" i="33"/>
  <c r="F14" i="8" s="1"/>
  <c r="K63" i="33"/>
  <c r="K14" i="8" s="1"/>
  <c r="AY26" i="33"/>
  <c r="AY35" i="33"/>
  <c r="AZ35" i="33" s="1"/>
  <c r="BA35" i="33" s="1"/>
  <c r="AY41" i="33"/>
  <c r="AZ41" i="33" s="1"/>
  <c r="BA41" i="33" s="1"/>
  <c r="AY47" i="33"/>
  <c r="AZ47" i="33" s="1"/>
  <c r="BA47" i="33" s="1"/>
  <c r="AY53" i="33"/>
  <c r="AZ53" i="33" s="1"/>
  <c r="BA53" i="33" s="1"/>
  <c r="AY59" i="33"/>
  <c r="AZ59" i="33" s="1"/>
  <c r="BA59" i="33" s="1"/>
  <c r="R102" i="23"/>
  <c r="E12" i="34"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X79" i="22"/>
  <c r="K11" i="34" s="1"/>
  <c r="E79" i="22"/>
  <c r="D12" i="8" s="1"/>
  <c r="I79" i="22"/>
  <c r="I12" i="8"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AY23" i="35"/>
  <c r="AZ23" i="35" s="1"/>
  <c r="BA23" i="35" s="1"/>
  <c r="AY33" i="35"/>
  <c r="AZ33" i="35" s="1"/>
  <c r="BA33" i="35" s="1"/>
  <c r="AY39" i="35"/>
  <c r="AZ39" i="35" s="1"/>
  <c r="BA39" i="35" s="1"/>
  <c r="AY45" i="35"/>
  <c r="AZ45" i="35" s="1"/>
  <c r="BA45" i="35" s="1"/>
  <c r="AY51" i="35"/>
  <c r="AZ51" i="35" s="1"/>
  <c r="BA51" i="35" s="1"/>
  <c r="AY8" i="35"/>
  <c r="R64" i="35"/>
  <c r="E17" i="34" s="1"/>
  <c r="V64" i="35"/>
  <c r="I17" i="34" s="1"/>
  <c r="Z64" i="35"/>
  <c r="M17" i="34" s="1"/>
  <c r="AD64" i="35"/>
  <c r="Q17" i="34" s="1"/>
  <c r="AY60" i="35"/>
  <c r="AZ60" i="35" s="1"/>
  <c r="BA60" i="35" s="1"/>
  <c r="U67" i="33" l="1"/>
  <c r="U68" i="33" s="1"/>
  <c r="X97" i="26"/>
  <c r="X98" i="26" s="1"/>
  <c r="T106" i="23"/>
  <c r="T107" i="23" s="1"/>
  <c r="G12" i="34"/>
  <c r="W74" i="24"/>
  <c r="W75" i="24" s="1"/>
  <c r="L14" i="34"/>
  <c r="AC74" i="24"/>
  <c r="AC75" i="24" s="1"/>
  <c r="R14" i="34"/>
  <c r="AD125" i="25"/>
  <c r="AD126" i="25" s="1"/>
  <c r="Q15" i="34"/>
  <c r="W125" i="25"/>
  <c r="W126" i="25" s="1"/>
  <c r="J15" i="34"/>
  <c r="AA97" i="26"/>
  <c r="AA98" i="26" s="1"/>
  <c r="N16" i="34"/>
  <c r="AX97" i="26"/>
  <c r="AX98" i="26" s="1"/>
  <c r="AK16" i="34"/>
  <c r="Z97" i="26"/>
  <c r="Z98" i="26" s="1"/>
  <c r="M16" i="34"/>
  <c r="T68" i="35"/>
  <c r="T69" i="35" s="1"/>
  <c r="G17" i="34"/>
  <c r="S68" i="35"/>
  <c r="S69" i="35" s="1"/>
  <c r="F17" i="34"/>
  <c r="AC125" i="25"/>
  <c r="AC126" i="25" s="1"/>
  <c r="P15" i="34"/>
  <c r="S74" i="24"/>
  <c r="S75" i="24" s="1"/>
  <c r="H14" i="34"/>
  <c r="Y74" i="24"/>
  <c r="Y75" i="24" s="1"/>
  <c r="N14" i="34"/>
  <c r="T74" i="24"/>
  <c r="T75" i="24" s="1"/>
  <c r="I14" i="34"/>
  <c r="Z74" i="24"/>
  <c r="Z75" i="24" s="1"/>
  <c r="X125" i="25"/>
  <c r="X126" i="25" s="1"/>
  <c r="K15" i="34"/>
  <c r="AC97" i="26"/>
  <c r="AC98" i="26" s="1"/>
  <c r="P16" i="34"/>
  <c r="AB97" i="26"/>
  <c r="AB98" i="26" s="1"/>
  <c r="O16" i="34"/>
  <c r="V97" i="26"/>
  <c r="V98" i="26" s="1"/>
  <c r="I16" i="34"/>
  <c r="AE68" i="35"/>
  <c r="AE69" i="35" s="1"/>
  <c r="R17" i="34"/>
  <c r="AE67" i="33"/>
  <c r="AE68" i="33" s="1"/>
  <c r="R13" i="34"/>
  <c r="AB67" i="33"/>
  <c r="AB68" i="33" s="1"/>
  <c r="U74" i="24"/>
  <c r="U75" i="24" s="1"/>
  <c r="J14" i="34"/>
  <c r="R74" i="24"/>
  <c r="R75" i="24" s="1"/>
  <c r="G14" i="34"/>
  <c r="AB125" i="25"/>
  <c r="AB126" i="25" s="1"/>
  <c r="O15" i="34"/>
  <c r="AE125" i="25"/>
  <c r="AE126" i="25" s="1"/>
  <c r="R15" i="34"/>
  <c r="Y97" i="26"/>
  <c r="Y98" i="26" s="1"/>
  <c r="L16" i="34"/>
  <c r="AE97" i="26"/>
  <c r="AE98" i="26" s="1"/>
  <c r="R16" i="34"/>
  <c r="Y68" i="35"/>
  <c r="Y69" i="35" s="1"/>
  <c r="L17" i="34"/>
  <c r="U106" i="23"/>
  <c r="U107" i="23" s="1"/>
  <c r="H12" i="34"/>
  <c r="Z67" i="33"/>
  <c r="Z68" i="33" s="1"/>
  <c r="M13" i="34"/>
  <c r="Y125" i="25"/>
  <c r="Y126" i="25" s="1"/>
  <c r="L15" i="34"/>
  <c r="AA67" i="33"/>
  <c r="AA68" i="33" s="1"/>
  <c r="N13" i="34"/>
  <c r="S67" i="33"/>
  <c r="S68" i="33" s="1"/>
  <c r="F13" i="34"/>
  <c r="V67" i="33"/>
  <c r="V68" i="33" s="1"/>
  <c r="I13" i="34"/>
  <c r="T67" i="33"/>
  <c r="T68" i="33" s="1"/>
  <c r="G13" i="34"/>
  <c r="AA74" i="24"/>
  <c r="AA75" i="24" s="1"/>
  <c r="P14" i="34"/>
  <c r="AB74" i="24"/>
  <c r="AB75" i="24" s="1"/>
  <c r="Q14" i="34"/>
  <c r="V74" i="24"/>
  <c r="V75" i="24" s="1"/>
  <c r="K14" i="34"/>
  <c r="T125" i="25"/>
  <c r="T126" i="25" s="1"/>
  <c r="G15" i="34"/>
  <c r="AA125" i="25"/>
  <c r="AA126" i="25" s="1"/>
  <c r="N15" i="34"/>
  <c r="AD97" i="26"/>
  <c r="AD98" i="26" s="1"/>
  <c r="Q16" i="34"/>
  <c r="W97" i="26"/>
  <c r="W98" i="26" s="1"/>
  <c r="J16" i="34"/>
  <c r="W68" i="35"/>
  <c r="W69" i="35" s="1"/>
  <c r="J17" i="34"/>
  <c r="U68" i="35"/>
  <c r="U69" i="35" s="1"/>
  <c r="H17" i="34"/>
  <c r="W67" i="33"/>
  <c r="W68" i="33" s="1"/>
  <c r="J13" i="34"/>
  <c r="Y67" i="33"/>
  <c r="Y68" i="33" s="1"/>
  <c r="L13" i="34"/>
  <c r="AC67" i="33"/>
  <c r="AC68" i="33" s="1"/>
  <c r="P13" i="34"/>
  <c r="AB68" i="35"/>
  <c r="AB69" i="35" s="1"/>
  <c r="O17" i="34"/>
  <c r="AC68" i="35"/>
  <c r="AC69" i="35" s="1"/>
  <c r="P17" i="34"/>
  <c r="AA68" i="35"/>
  <c r="AA69" i="35" s="1"/>
  <c r="N17" i="34"/>
  <c r="AA106" i="23"/>
  <c r="AA107" i="23" s="1"/>
  <c r="N12" i="34"/>
  <c r="AC106" i="23"/>
  <c r="AC107" i="23" s="1"/>
  <c r="P12" i="34"/>
  <c r="AE106" i="23"/>
  <c r="AE107" i="23" s="1"/>
  <c r="R12" i="34"/>
  <c r="AD106" i="23"/>
  <c r="AD107" i="23" s="1"/>
  <c r="Q12" i="34"/>
  <c r="AB106" i="23"/>
  <c r="AB107" i="23" s="1"/>
  <c r="Z106" i="23"/>
  <c r="Z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X106" i="23"/>
  <c r="X107" i="23" s="1"/>
  <c r="K12" i="34"/>
  <c r="X68" i="35"/>
  <c r="X69" i="35" s="1"/>
  <c r="K17" i="34"/>
  <c r="V106" i="23"/>
  <c r="V107" i="23" s="1"/>
  <c r="W106" i="23"/>
  <c r="W107" i="23" s="1"/>
  <c r="Z83" i="22"/>
  <c r="Z84" i="22" s="1"/>
  <c r="M11" i="34"/>
  <c r="Y106" i="23"/>
  <c r="Y107" i="23" s="1"/>
  <c r="X67" i="33"/>
  <c r="X68" i="33" s="1"/>
  <c r="X74" i="24"/>
  <c r="X75" i="24" s="1"/>
  <c r="M14" i="34"/>
  <c r="Z125" i="25"/>
  <c r="Z126" i="25" s="1"/>
  <c r="M15" i="34"/>
  <c r="I80" i="23"/>
  <c r="J81" i="23"/>
  <c r="K18" i="8"/>
  <c r="M18" i="8"/>
  <c r="H3" i="35"/>
  <c r="D18" i="8"/>
  <c r="F64" i="35"/>
  <c r="H3" i="26"/>
  <c r="F93" i="26"/>
  <c r="D17" i="8"/>
  <c r="U97" i="26"/>
  <c r="U98" i="26" s="1"/>
  <c r="M17" i="8"/>
  <c r="K17" i="8"/>
  <c r="J93" i="26"/>
  <c r="F121" i="25"/>
  <c r="V125" i="25"/>
  <c r="V126" i="25" s="1"/>
  <c r="F70" i="24"/>
  <c r="Q74" i="24"/>
  <c r="Q75" i="24" s="1"/>
  <c r="F63" i="33"/>
  <c r="AD67" i="33"/>
  <c r="AD68" i="33" s="1"/>
  <c r="AE83" i="22"/>
  <c r="AE84" i="22" s="1"/>
  <c r="F102" i="23"/>
  <c r="S106" i="23"/>
  <c r="S107" i="23" s="1"/>
  <c r="F79" i="22"/>
  <c r="H3" i="25"/>
  <c r="H3" i="24"/>
  <c r="AW70" i="24"/>
  <c r="P74" i="24"/>
  <c r="P75" i="24" s="1"/>
  <c r="H3" i="33"/>
  <c r="AY63" i="33"/>
  <c r="R67" i="33"/>
  <c r="R68" i="33" s="1"/>
  <c r="H3" i="23"/>
  <c r="AY102" i="23"/>
  <c r="R106" i="23"/>
  <c r="R107" i="23" s="1"/>
  <c r="X83" i="22"/>
  <c r="X84" i="22" s="1"/>
  <c r="AB83" i="22"/>
  <c r="AB84" i="22" s="1"/>
  <c r="AY79" i="22"/>
  <c r="R83" i="22"/>
  <c r="R84" i="22" s="1"/>
  <c r="T83" i="22"/>
  <c r="T84" i="22" s="1"/>
  <c r="H3" i="22"/>
  <c r="AY64" i="35"/>
  <c r="R68" i="35"/>
  <c r="R69" i="35" s="1"/>
  <c r="AD68" i="35"/>
  <c r="AD69" i="35" s="1"/>
  <c r="Z68" i="35"/>
  <c r="Z69" i="35" s="1"/>
  <c r="V68" i="35"/>
  <c r="V69" i="35" s="1"/>
  <c r="J80" i="23" l="1"/>
  <c r="I79" i="23"/>
  <c r="AW74" i="24"/>
  <c r="AW75" i="24" s="1"/>
  <c r="AX70" i="24"/>
  <c r="AY67" i="33"/>
  <c r="AY68" i="33" s="1"/>
  <c r="AY106" i="23"/>
  <c r="AY107" i="23" s="1"/>
  <c r="AY83" i="22"/>
  <c r="AY84" i="22" s="1"/>
  <c r="AY68" i="35"/>
  <c r="AY69" i="35" s="1"/>
  <c r="I78" i="23" l="1"/>
  <c r="J79" i="23"/>
  <c r="AX74" i="24"/>
  <c r="AX75" i="24" s="1"/>
  <c r="AY70" i="24"/>
  <c r="H4" i="24"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8"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8" i="34"/>
  <c r="S28" i="34"/>
  <c r="Y28" i="34"/>
  <c r="AB28" i="34"/>
  <c r="AY23" i="9"/>
  <c r="AY12" i="9"/>
  <c r="AY14" i="9"/>
  <c r="AY9" i="9"/>
  <c r="AY24" i="9"/>
  <c r="AY11" i="9"/>
  <c r="AY15" i="9"/>
  <c r="AY13" i="9"/>
  <c r="AY10" i="9"/>
  <c r="AW8" i="9"/>
  <c r="R71" i="9" l="1"/>
  <c r="W71" i="9"/>
  <c r="L28" i="34" s="1"/>
  <c r="AC71" i="9"/>
  <c r="R28" i="34" s="1"/>
  <c r="Z71" i="9"/>
  <c r="O28" i="34" s="1"/>
  <c r="Y71" i="9"/>
  <c r="N28" i="34" s="1"/>
  <c r="T71" i="9"/>
  <c r="I28" i="34" s="1"/>
  <c r="S71" i="9"/>
  <c r="U71" i="9"/>
  <c r="J28" i="34" s="1"/>
  <c r="AB71" i="9"/>
  <c r="Q28" i="34" s="1"/>
  <c r="AA71" i="9"/>
  <c r="P28" i="34" s="1"/>
  <c r="X71" i="9"/>
  <c r="V71" i="9"/>
  <c r="K28" i="34" s="1"/>
  <c r="AX8" i="9"/>
  <c r="AX70" i="9" s="1"/>
  <c r="AW70" i="9"/>
  <c r="AW66" i="9"/>
  <c r="AX66" i="9" s="1"/>
  <c r="Q71" i="9"/>
  <c r="AW71" i="9" l="1"/>
  <c r="A10" i="34" l="1"/>
  <c r="L8" i="9"/>
  <c r="L66" i="9" s="1"/>
  <c r="A12" i="34" l="1"/>
  <c r="A13" i="34"/>
  <c r="A14" i="34"/>
  <c r="A15" i="34"/>
  <c r="B3" i="34"/>
  <c r="B1" i="34"/>
  <c r="I8" i="9" l="1"/>
  <c r="I66" i="9" s="1"/>
  <c r="K8" i="9"/>
  <c r="K66" i="9" s="1"/>
  <c r="G8" i="9" l="1"/>
  <c r="G66" i="9" s="1"/>
  <c r="E66" i="9"/>
  <c r="AX71" i="9" l="1"/>
  <c r="M28"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AB34" i="20"/>
  <c r="P34" i="20"/>
  <c r="T34" i="20"/>
  <c r="H34" i="20"/>
  <c r="X34" i="20"/>
  <c r="AB34" i="19"/>
  <c r="T34" i="19"/>
  <c r="X34" i="19"/>
  <c r="P34" i="19"/>
  <c r="L34" i="19"/>
  <c r="H34" i="19"/>
  <c r="L38" i="20" l="1"/>
  <c r="R12" i="8" s="1"/>
  <c r="T38" i="20"/>
  <c r="T12" i="8" s="1"/>
  <c r="AB38" i="20"/>
  <c r="V12" i="8" s="1"/>
  <c r="AB38" i="19"/>
  <c r="V11" i="8" s="1"/>
  <c r="T38" i="19"/>
  <c r="T11" i="8" s="1"/>
  <c r="L38" i="19"/>
  <c r="R11" i="8" s="1"/>
  <c r="T29" i="8" l="1"/>
  <c r="F37" i="8" s="1"/>
  <c r="R29" i="8"/>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43" i="45"/>
  <c r="H43" i="45" s="1"/>
  <c r="O59" i="52"/>
  <c r="H59" i="52" s="1"/>
  <c r="H58" i="52" s="1"/>
  <c r="O52" i="9"/>
  <c r="O25" i="46"/>
  <c r="H25" i="46" s="1"/>
  <c r="O55" i="9"/>
  <c r="O19" i="46"/>
  <c r="H19" i="46" s="1"/>
  <c r="O23" i="44"/>
  <c r="H23" i="44" s="1"/>
  <c r="O47" i="52"/>
  <c r="H47" i="52" s="1"/>
  <c r="H46" i="52" s="1"/>
  <c r="O48" i="45"/>
  <c r="H48" i="45" s="1"/>
  <c r="O44" i="52"/>
  <c r="H44" i="52" s="1"/>
  <c r="H43" i="52" s="1"/>
  <c r="O31" i="9"/>
  <c r="O31" i="45"/>
  <c r="H31" i="45" s="1"/>
  <c r="O43" i="9"/>
  <c r="O37" i="45"/>
  <c r="O53" i="52"/>
  <c r="H53" i="52" s="1"/>
  <c r="H52" i="52" s="1"/>
  <c r="O49" i="9"/>
  <c r="O35" i="52"/>
  <c r="H35" i="52" s="1"/>
  <c r="H34" i="52" s="1"/>
  <c r="H31" i="9" l="1"/>
  <c r="H29" i="9" s="1"/>
  <c r="O29" i="9"/>
  <c r="H49" i="9"/>
  <c r="H47" i="9" s="1"/>
  <c r="O47" i="9"/>
  <c r="H55" i="9"/>
  <c r="H53" i="9" s="1"/>
  <c r="O53" i="9"/>
  <c r="H52" i="9"/>
  <c r="H50" i="9" s="1"/>
  <c r="O50" i="9"/>
  <c r="H43" i="9"/>
  <c r="H41" i="9" s="1"/>
  <c r="O41" i="9"/>
  <c r="O31" i="46"/>
  <c r="H31" i="46" s="1"/>
  <c r="O22" i="46"/>
  <c r="H22" i="46" s="1"/>
  <c r="O28" i="46"/>
  <c r="H28" i="46" s="1"/>
  <c r="O40" i="44"/>
  <c r="H40" i="44" s="1"/>
  <c r="O25" i="35"/>
  <c r="H25" i="35" s="1"/>
  <c r="H45" i="44"/>
  <c r="O52" i="44"/>
  <c r="H52" i="44" s="1"/>
  <c r="O45" i="45"/>
  <c r="H45" i="45" s="1"/>
  <c r="H44" i="45" s="1"/>
  <c r="H51" i="25"/>
  <c r="O23" i="45"/>
  <c r="H76" i="25"/>
  <c r="H69" i="25" s="1"/>
  <c r="O38" i="52"/>
  <c r="H38" i="52" s="1"/>
  <c r="H37" i="52" s="1"/>
  <c r="O21" i="43"/>
  <c r="H25" i="44"/>
  <c r="O40" i="23"/>
  <c r="O24" i="9"/>
  <c r="O28" i="9"/>
  <c r="H31" i="22"/>
  <c r="H25" i="25"/>
  <c r="O40" i="9"/>
  <c r="O41" i="22"/>
  <c r="H39" i="45"/>
  <c r="H38" i="45" s="1"/>
  <c r="H78" i="25"/>
  <c r="H48" i="47"/>
  <c r="O34" i="9"/>
  <c r="O37" i="24"/>
  <c r="O33" i="24" s="1"/>
  <c r="O23" i="24"/>
  <c r="H23" i="24" s="1"/>
  <c r="H8" i="24" s="1"/>
  <c r="O29" i="52"/>
  <c r="H29" i="52" s="1"/>
  <c r="H28" i="52" s="1"/>
  <c r="O26" i="52"/>
  <c r="H26" i="52" s="1"/>
  <c r="H25" i="52" s="1"/>
  <c r="O41" i="24"/>
  <c r="O38" i="24" s="1"/>
  <c r="H52" i="26"/>
  <c r="O32" i="52"/>
  <c r="H32" i="52" s="1"/>
  <c r="H31" i="52" s="1"/>
  <c r="H42" i="47"/>
  <c r="H39" i="43"/>
  <c r="O58" i="9"/>
  <c r="O50" i="52"/>
  <c r="H50" i="52" s="1"/>
  <c r="H49" i="52" s="1"/>
  <c r="O41" i="52"/>
  <c r="H41" i="52" s="1"/>
  <c r="H40" i="52" s="1"/>
  <c r="O61" i="9"/>
  <c r="O32" i="24"/>
  <c r="H32" i="24" s="1"/>
  <c r="H24" i="24" s="1"/>
  <c r="O37" i="9"/>
  <c r="H27" i="46"/>
  <c r="O62" i="52"/>
  <c r="H62" i="52" s="1"/>
  <c r="H61" i="52" s="1"/>
  <c r="O46" i="9"/>
  <c r="O56" i="52"/>
  <c r="H56" i="52" s="1"/>
  <c r="H55" i="52" s="1"/>
  <c r="H9" i="52"/>
  <c r="O24" i="52"/>
  <c r="O8" i="44"/>
  <c r="H13" i="44"/>
  <c r="H8" i="44" s="1"/>
  <c r="O42" i="25"/>
  <c r="H45" i="25"/>
  <c r="H42" i="25" s="1"/>
  <c r="O38" i="45"/>
  <c r="O8" i="43"/>
  <c r="H18" i="43"/>
  <c r="H8" i="43" s="1"/>
  <c r="H17" i="47"/>
  <c r="O53" i="23"/>
  <c r="H53" i="23"/>
  <c r="O32" i="45"/>
  <c r="H37" i="45"/>
  <c r="H32" i="45" s="1"/>
  <c r="O64" i="26"/>
  <c r="H25" i="45"/>
  <c r="H23" i="45" s="1"/>
  <c r="O42" i="26"/>
  <c r="H45" i="26"/>
  <c r="O52" i="22"/>
  <c r="O51" i="22" s="1"/>
  <c r="O44" i="47"/>
  <c r="H45" i="47"/>
  <c r="H44" i="47" s="1"/>
  <c r="H25" i="47"/>
  <c r="O39" i="43"/>
  <c r="O36" i="22"/>
  <c r="H39" i="22"/>
  <c r="H36" i="22" s="1"/>
  <c r="O46" i="23"/>
  <c r="H46" i="23"/>
  <c r="H12" i="35"/>
  <c r="O8" i="46"/>
  <c r="H9" i="46"/>
  <c r="H8" i="46" s="1"/>
  <c r="O23" i="46"/>
  <c r="H24" i="46"/>
  <c r="H23" i="46" s="1"/>
  <c r="O8" i="45"/>
  <c r="H20" i="45"/>
  <c r="H8" i="45" s="1"/>
  <c r="H87" i="25" l="1"/>
  <c r="U96" i="25"/>
  <c r="H58" i="9"/>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D9" i="34" s="1"/>
  <c r="H23" i="35"/>
  <c r="O44" i="45"/>
  <c r="O74" i="45" s="1"/>
  <c r="D21" i="34" s="1"/>
  <c r="H47" i="26"/>
  <c r="H21" i="25"/>
  <c r="O34" i="47"/>
  <c r="O38" i="47"/>
  <c r="H41" i="47"/>
  <c r="O51" i="25"/>
  <c r="O29" i="46"/>
  <c r="O31" i="22"/>
  <c r="H26" i="46"/>
  <c r="O20" i="46"/>
  <c r="O23" i="35"/>
  <c r="H40" i="23"/>
  <c r="H24" i="44"/>
  <c r="H41" i="44"/>
  <c r="O60" i="25"/>
  <c r="O21" i="25"/>
  <c r="H41" i="22"/>
  <c r="H37" i="24"/>
  <c r="H33" i="24" s="1"/>
  <c r="O8" i="24"/>
  <c r="O24" i="44"/>
  <c r="H39" i="47"/>
  <c r="H38" i="47" s="1"/>
  <c r="O26" i="46"/>
  <c r="H39" i="25"/>
  <c r="H21" i="43"/>
  <c r="H36" i="47"/>
  <c r="H34" i="47" s="1"/>
  <c r="H30" i="46"/>
  <c r="H29" i="46" s="1"/>
  <c r="O24" i="24"/>
  <c r="H41" i="24"/>
  <c r="H38" i="24" s="1"/>
  <c r="H74" i="45"/>
  <c r="H22" i="8" s="1"/>
  <c r="H21" i="46"/>
  <c r="H20" i="46" s="1"/>
  <c r="O26" i="26"/>
  <c r="O8" i="33"/>
  <c r="H8" i="33"/>
  <c r="O46" i="22"/>
  <c r="H46" i="22"/>
  <c r="O26" i="43"/>
  <c r="H26" i="43"/>
  <c r="O70" i="26"/>
  <c r="O8" i="25"/>
  <c r="H8" i="25"/>
  <c r="O26" i="49"/>
  <c r="H31" i="49"/>
  <c r="H26" i="49" s="1"/>
  <c r="H39" i="26"/>
  <c r="H76" i="26"/>
  <c r="O38" i="49"/>
  <c r="U121" i="25" l="1"/>
  <c r="H66" i="9"/>
  <c r="H11" i="8" s="1"/>
  <c r="H70" i="9"/>
  <c r="O66" i="9"/>
  <c r="D10" i="34" s="1"/>
  <c r="H2" i="56"/>
  <c r="J2" i="56" s="1"/>
  <c r="H14" i="56"/>
  <c r="J14" i="56" s="1"/>
  <c r="O57" i="46"/>
  <c r="D20" i="34" s="1"/>
  <c r="H84" i="44"/>
  <c r="H23" i="8" s="1"/>
  <c r="H70" i="24"/>
  <c r="H15" i="8" s="1"/>
  <c r="H78" i="45"/>
  <c r="H79" i="45" s="1"/>
  <c r="H57" i="46"/>
  <c r="H61" i="46" s="1"/>
  <c r="H62" i="46" s="1"/>
  <c r="H69" i="52"/>
  <c r="H70" i="52" s="1"/>
  <c r="U125" i="25" l="1"/>
  <c r="U126" i="25" s="1"/>
  <c r="H15" i="34"/>
  <c r="H28" i="34" s="1"/>
  <c r="H71" i="9"/>
  <c r="H3" i="56"/>
  <c r="J3" i="56" s="1"/>
  <c r="H13" i="56"/>
  <c r="J13" i="56" s="1"/>
  <c r="O61" i="46"/>
  <c r="O62" i="46" s="1"/>
  <c r="H74" i="24"/>
  <c r="H75" i="24" s="1"/>
  <c r="H88" i="44"/>
  <c r="H89" i="44" s="1"/>
  <c r="H21" i="8"/>
  <c r="E667" i="55" l="1"/>
  <c r="E672" i="55" l="1"/>
  <c r="N25" i="48" l="1"/>
  <c r="F669" i="55"/>
  <c r="F667" i="55" l="1"/>
  <c r="N8" i="48"/>
  <c r="AX25" i="48"/>
  <c r="AY25" i="48" s="1"/>
  <c r="N66" i="48" l="1"/>
  <c r="AX8" i="48"/>
  <c r="AY8" i="48" s="1"/>
  <c r="AX66" i="48" l="1"/>
  <c r="N70" i="48"/>
  <c r="AY66" i="48" l="1"/>
  <c r="H4" i="48" s="1"/>
  <c r="AX70" i="48"/>
  <c r="AX71" i="48" s="1"/>
  <c r="H669" i="55" l="1"/>
  <c r="H667" i="55" s="1"/>
  <c r="R96" i="25"/>
  <c r="S79" i="26"/>
  <c r="S73" i="26" s="1"/>
  <c r="S93" i="26" s="1"/>
  <c r="S97" i="26" l="1"/>
  <c r="S98" i="26" s="1"/>
  <c r="F16" i="34"/>
  <c r="R121" i="25"/>
  <c r="E15" i="34" l="1"/>
  <c r="R125" i="25"/>
  <c r="R126" i="25" s="1"/>
  <c r="U2740" i="51" l="1"/>
  <c r="P38" i="43"/>
  <c r="P55" i="47"/>
  <c r="P53" i="47" l="1"/>
  <c r="H333" i="55"/>
  <c r="H325" i="55" s="1"/>
  <c r="P104" i="25"/>
  <c r="U1929" i="51"/>
  <c r="H342" i="55"/>
  <c r="H334" i="55" s="1"/>
  <c r="U1955" i="51"/>
  <c r="P113" i="25"/>
  <c r="P105" i="25" s="1"/>
  <c r="H376" i="55"/>
  <c r="H365" i="55" s="1"/>
  <c r="U2260" i="51"/>
  <c r="P41" i="26"/>
  <c r="P30" i="26" s="1"/>
  <c r="U1950" i="51"/>
  <c r="P68" i="25"/>
  <c r="H297" i="55"/>
  <c r="H360" i="55"/>
  <c r="H343" i="55" s="1"/>
  <c r="U2138" i="51"/>
  <c r="P25" i="26"/>
  <c r="P8" i="26" s="1"/>
  <c r="H435" i="55"/>
  <c r="H421" i="55" s="1"/>
  <c r="U2464" i="51"/>
  <c r="D10" i="56" s="1"/>
  <c r="P22" i="35"/>
  <c r="P8" i="35" s="1"/>
  <c r="P64" i="35" s="1"/>
  <c r="U2263" i="51"/>
  <c r="H398" i="55"/>
  <c r="P63" i="26"/>
  <c r="U2187" i="51"/>
  <c r="H407" i="55"/>
  <c r="P72" i="26"/>
  <c r="U2255" i="51"/>
  <c r="H364" i="55"/>
  <c r="P29" i="26"/>
  <c r="U2724" i="51"/>
  <c r="H490" i="55"/>
  <c r="U2283" i="51"/>
  <c r="H381" i="55"/>
  <c r="P46" i="26"/>
  <c r="H663" i="55"/>
  <c r="H658" i="55" s="1"/>
  <c r="U4235" i="51"/>
  <c r="P37" i="49"/>
  <c r="P35" i="49" s="1"/>
  <c r="U2163" i="51"/>
  <c r="H404" i="55"/>
  <c r="P69" i="26"/>
  <c r="H524" i="55"/>
  <c r="H518" i="55" s="1"/>
  <c r="U3183" i="51"/>
  <c r="D12" i="56" s="1"/>
  <c r="P32" i="43"/>
  <c r="H657" i="55" l="1"/>
  <c r="H640" i="55" s="1"/>
  <c r="U4401" i="51"/>
  <c r="P25" i="49"/>
  <c r="P8" i="49" s="1"/>
  <c r="H454" i="55"/>
  <c r="H443" i="55" s="1"/>
  <c r="U2872" i="51"/>
  <c r="P19" i="47"/>
  <c r="P8" i="47" s="1"/>
  <c r="P64" i="26"/>
  <c r="H361" i="55"/>
  <c r="H85" i="55"/>
  <c r="U703" i="51"/>
  <c r="D4" i="56" s="1"/>
  <c r="P30" i="22"/>
  <c r="P8" i="22" s="1"/>
  <c r="H289" i="55"/>
  <c r="H399" i="55"/>
  <c r="H488" i="55"/>
  <c r="P54" i="26"/>
  <c r="P60" i="25"/>
  <c r="P42" i="26"/>
  <c r="P70" i="26"/>
  <c r="H389" i="55"/>
  <c r="H666" i="55"/>
  <c r="H664" i="55" s="1"/>
  <c r="U4217" i="51"/>
  <c r="D16" i="56" s="1"/>
  <c r="P34" i="49"/>
  <c r="P32" i="49" s="1"/>
  <c r="H377" i="55"/>
  <c r="P26" i="26"/>
  <c r="H405" i="55"/>
  <c r="H414" i="55"/>
  <c r="H408" i="55" s="1"/>
  <c r="U2267" i="51"/>
  <c r="D9" i="56" s="1"/>
  <c r="P79" i="26"/>
  <c r="P73" i="26" s="1"/>
  <c r="P93" i="26" l="1"/>
  <c r="I389" i="55"/>
  <c r="I399" i="55"/>
  <c r="I405" i="55"/>
  <c r="I377" i="55"/>
  <c r="I488" i="55"/>
  <c r="I289" i="55"/>
  <c r="I361" i="55"/>
  <c r="H178" i="55" l="1"/>
  <c r="H172" i="55" s="1"/>
  <c r="P76" i="23"/>
  <c r="P70" i="23" s="1"/>
  <c r="U1029" i="51"/>
  <c r="P31" i="33"/>
  <c r="H202" i="55" l="1"/>
  <c r="H197" i="55" s="1"/>
  <c r="U1223" i="51"/>
  <c r="P26" i="33"/>
  <c r="P39" i="23"/>
  <c r="P26" i="23" s="1"/>
  <c r="U1025" i="51"/>
  <c r="H141" i="55"/>
  <c r="H128" i="55" s="1"/>
  <c r="U4503" i="51"/>
  <c r="H127" i="55" l="1"/>
  <c r="H110" i="55" s="1"/>
  <c r="U963" i="51"/>
  <c r="D5" i="56" s="1"/>
  <c r="P25" i="23"/>
  <c r="P8" i="23" s="1"/>
  <c r="U4502" i="51" l="1"/>
  <c r="N31" i="33" l="1"/>
  <c r="N38" i="43"/>
  <c r="S2740" i="51"/>
  <c r="Q38" i="43"/>
  <c r="Q31" i="33"/>
  <c r="J490" i="55" l="1"/>
  <c r="J488" i="55" s="1"/>
  <c r="Q55" i="47"/>
  <c r="H55" i="47" s="1"/>
  <c r="H53" i="47" s="1"/>
  <c r="Q63" i="26"/>
  <c r="J398" i="55"/>
  <c r="Q68" i="25"/>
  <c r="J297" i="55"/>
  <c r="J376" i="55"/>
  <c r="J365" i="55" s="1"/>
  <c r="Q41" i="26"/>
  <c r="Q30" i="26" s="1"/>
  <c r="Q32" i="43"/>
  <c r="J524" i="55"/>
  <c r="J518" i="55" s="1"/>
  <c r="Q72" i="26"/>
  <c r="J407" i="55"/>
  <c r="F376" i="55"/>
  <c r="S2260" i="51"/>
  <c r="N41" i="26"/>
  <c r="F657" i="55"/>
  <c r="S4401" i="51"/>
  <c r="N25" i="49"/>
  <c r="F524" i="55"/>
  <c r="S3183" i="51"/>
  <c r="B12" i="56" s="1"/>
  <c r="I12" i="56" s="1"/>
  <c r="N33" i="43"/>
  <c r="F178" i="55"/>
  <c r="N76" i="23"/>
  <c r="S1029" i="51"/>
  <c r="F454" i="55"/>
  <c r="N19" i="47"/>
  <c r="S2872" i="51"/>
  <c r="J333" i="55"/>
  <c r="J325" i="55" s="1"/>
  <c r="Q104" i="25"/>
  <c r="F435" i="55"/>
  <c r="N22" i="35"/>
  <c r="S2464" i="51"/>
  <c r="B10" i="56" s="1"/>
  <c r="F342" i="55"/>
  <c r="N113" i="25"/>
  <c r="S1955" i="51"/>
  <c r="F333" i="55"/>
  <c r="S1929" i="51"/>
  <c r="N104" i="25"/>
  <c r="F202" i="55"/>
  <c r="S1223" i="51"/>
  <c r="Q37" i="49"/>
  <c r="Q35" i="49" s="1"/>
  <c r="J663" i="55"/>
  <c r="J658" i="55" s="1"/>
  <c r="Q113" i="25"/>
  <c r="Q105" i="25" s="1"/>
  <c r="J342" i="55"/>
  <c r="J334" i="55" s="1"/>
  <c r="F666" i="55"/>
  <c r="N34" i="49"/>
  <c r="S4217" i="51"/>
  <c r="F663" i="55"/>
  <c r="N37" i="49"/>
  <c r="N36" i="49"/>
  <c r="S4235" i="51"/>
  <c r="F127" i="55"/>
  <c r="S963" i="51"/>
  <c r="N25" i="23"/>
  <c r="G435" i="55"/>
  <c r="G421" i="55" s="1"/>
  <c r="O22" i="35"/>
  <c r="O8" i="35" s="1"/>
  <c r="O64" i="35" s="1"/>
  <c r="T2464" i="51"/>
  <c r="C10" i="56" s="1"/>
  <c r="E10" i="56" s="1"/>
  <c r="Q69" i="26"/>
  <c r="J404" i="55"/>
  <c r="Q29" i="26"/>
  <c r="J364" i="55"/>
  <c r="J435" i="55"/>
  <c r="J421" i="55" s="1"/>
  <c r="Q22" i="35"/>
  <c r="Q8" i="35" s="1"/>
  <c r="Q64" i="35" s="1"/>
  <c r="Q26" i="33"/>
  <c r="J202" i="55"/>
  <c r="J197" i="55" s="1"/>
  <c r="N39" i="23"/>
  <c r="S1025" i="51"/>
  <c r="F141" i="55"/>
  <c r="Q490" i="55" l="1"/>
  <c r="F128" i="55"/>
  <c r="Q64" i="26"/>
  <c r="H69" i="26"/>
  <c r="H64" i="26" s="1"/>
  <c r="N8" i="23"/>
  <c r="AZ25" i="23"/>
  <c r="BA25" i="23" s="1"/>
  <c r="H36" i="49"/>
  <c r="N35" i="49"/>
  <c r="AZ35" i="49" s="1"/>
  <c r="BA35" i="49" s="1"/>
  <c r="AZ36" i="49"/>
  <c r="BA36" i="49" s="1"/>
  <c r="AZ34" i="49"/>
  <c r="BA34" i="49" s="1"/>
  <c r="J666" i="55"/>
  <c r="J664" i="55" s="1"/>
  <c r="Q34" i="49"/>
  <c r="Q32" i="49" s="1"/>
  <c r="F197" i="55"/>
  <c r="N8" i="35"/>
  <c r="AZ22" i="35"/>
  <c r="BA22" i="35" s="1"/>
  <c r="H22" i="35"/>
  <c r="H8" i="35" s="1"/>
  <c r="H64" i="35" s="1"/>
  <c r="N70" i="23"/>
  <c r="AZ70" i="23" s="1"/>
  <c r="BA70" i="23" s="1"/>
  <c r="AZ76" i="23"/>
  <c r="BA76" i="23" s="1"/>
  <c r="AZ38" i="43"/>
  <c r="BA38" i="43" s="1"/>
  <c r="F640" i="55"/>
  <c r="AZ41" i="26"/>
  <c r="BA41" i="26" s="1"/>
  <c r="N30" i="26"/>
  <c r="AZ30" i="26" s="1"/>
  <c r="BA30" i="26" s="1"/>
  <c r="Q70" i="26"/>
  <c r="H72" i="26"/>
  <c r="H70" i="26" s="1"/>
  <c r="J289" i="55"/>
  <c r="Q297" i="55"/>
  <c r="Q39" i="23"/>
  <c r="Q26" i="23" s="1"/>
  <c r="J141" i="55"/>
  <c r="J128" i="55" s="1"/>
  <c r="J669" i="55"/>
  <c r="J667" i="55" s="1"/>
  <c r="T79" i="26"/>
  <c r="T73" i="26" s="1"/>
  <c r="T93" i="26" s="1"/>
  <c r="S96" i="25"/>
  <c r="P84" i="49"/>
  <c r="P90" i="49"/>
  <c r="P87" i="47"/>
  <c r="P69" i="43"/>
  <c r="D19" i="34" s="1"/>
  <c r="P93" i="47"/>
  <c r="P78" i="47"/>
  <c r="P96" i="47"/>
  <c r="P69" i="47"/>
  <c r="P79" i="47"/>
  <c r="P76" i="47"/>
  <c r="P99" i="49"/>
  <c r="P76" i="49"/>
  <c r="P69" i="49"/>
  <c r="P78" i="49"/>
  <c r="P99" i="47"/>
  <c r="P90" i="47"/>
  <c r="P84" i="47"/>
  <c r="P79" i="49"/>
  <c r="P87" i="49"/>
  <c r="P96" i="49"/>
  <c r="P93" i="49"/>
  <c r="AZ37" i="49"/>
  <c r="BA37" i="49" s="1"/>
  <c r="F414" i="55"/>
  <c r="N79" i="26"/>
  <c r="S2267" i="51"/>
  <c r="F664" i="55"/>
  <c r="N96" i="25"/>
  <c r="AZ104" i="25"/>
  <c r="BA104" i="25" s="1"/>
  <c r="N105" i="25"/>
  <c r="AZ105" i="25" s="1"/>
  <c r="BA105" i="25" s="1"/>
  <c r="AZ113" i="25"/>
  <c r="BA113" i="25" s="1"/>
  <c r="F421" i="55"/>
  <c r="Q435" i="55"/>
  <c r="AZ19" i="47"/>
  <c r="BA19" i="47" s="1"/>
  <c r="N8" i="47"/>
  <c r="F172" i="55"/>
  <c r="F518" i="55"/>
  <c r="Q60" i="25"/>
  <c r="H68" i="25"/>
  <c r="H60" i="25" s="1"/>
  <c r="N26" i="23"/>
  <c r="AZ26" i="23" s="1"/>
  <c r="BA26" i="23" s="1"/>
  <c r="AZ39" i="23"/>
  <c r="BA39" i="23" s="1"/>
  <c r="J381" i="55"/>
  <c r="Q46" i="26"/>
  <c r="J361" i="55"/>
  <c r="Q364" i="55"/>
  <c r="Q25" i="49"/>
  <c r="Q8" i="49" s="1"/>
  <c r="J657" i="55"/>
  <c r="J640" i="55" s="1"/>
  <c r="H10" i="56"/>
  <c r="J10" i="56" s="1"/>
  <c r="O68" i="35"/>
  <c r="F110" i="55"/>
  <c r="F658" i="55"/>
  <c r="J454" i="55"/>
  <c r="J443" i="55" s="1"/>
  <c r="Q19" i="47"/>
  <c r="Q8" i="47" s="1"/>
  <c r="N26" i="33"/>
  <c r="AZ26" i="33" s="1"/>
  <c r="BA26" i="33" s="1"/>
  <c r="AZ31" i="33"/>
  <c r="BA31" i="33" s="1"/>
  <c r="F334" i="55"/>
  <c r="Q76" i="23"/>
  <c r="Q70" i="23" s="1"/>
  <c r="J178" i="55"/>
  <c r="J172" i="55" s="1"/>
  <c r="J85" i="55"/>
  <c r="J63" i="55" s="1"/>
  <c r="Q30" i="22"/>
  <c r="Q8" i="22" s="1"/>
  <c r="F443" i="55"/>
  <c r="H33" i="43"/>
  <c r="AZ33" i="43"/>
  <c r="BA33" i="43" s="1"/>
  <c r="N32" i="43"/>
  <c r="AZ32" i="43" s="1"/>
  <c r="BA32" i="43" s="1"/>
  <c r="N8" i="49"/>
  <c r="AZ25" i="49"/>
  <c r="BA25" i="49" s="1"/>
  <c r="F365" i="55"/>
  <c r="J127" i="55"/>
  <c r="J110" i="55" s="1"/>
  <c r="Q25" i="23"/>
  <c r="Q8" i="23" s="1"/>
  <c r="J389" i="55"/>
  <c r="Q398" i="55"/>
  <c r="J360" i="55"/>
  <c r="J343" i="55" s="1"/>
  <c r="Q25" i="26"/>
  <c r="Q8" i="26" s="1"/>
  <c r="Q26" i="26"/>
  <c r="H29" i="26"/>
  <c r="H26" i="26" s="1"/>
  <c r="J399" i="55"/>
  <c r="Q404" i="55"/>
  <c r="F360" i="55"/>
  <c r="S2138" i="51"/>
  <c r="N25" i="26"/>
  <c r="B16" i="56"/>
  <c r="J414" i="55"/>
  <c r="J408" i="55" s="1"/>
  <c r="Q79" i="26"/>
  <c r="Q73" i="26" s="1"/>
  <c r="F325" i="55"/>
  <c r="B5" i="56"/>
  <c r="J405" i="55"/>
  <c r="Q407" i="55"/>
  <c r="Q488" i="55"/>
  <c r="K488" i="55"/>
  <c r="Q54" i="26"/>
  <c r="H63" i="26"/>
  <c r="H54" i="26" s="1"/>
  <c r="B9" i="56" l="1"/>
  <c r="N32" i="49"/>
  <c r="AZ32" i="49" s="1"/>
  <c r="BA32" i="49" s="1"/>
  <c r="G333" i="55"/>
  <c r="O104" i="25"/>
  <c r="H104" i="25" s="1"/>
  <c r="H96" i="25" s="1"/>
  <c r="T1929" i="51"/>
  <c r="N8" i="26"/>
  <c r="AZ25" i="26"/>
  <c r="BA25" i="26" s="1"/>
  <c r="Q399" i="55"/>
  <c r="K399" i="55"/>
  <c r="O39" i="23"/>
  <c r="T1025" i="51"/>
  <c r="G141" i="55"/>
  <c r="G666" i="55"/>
  <c r="T4217" i="51"/>
  <c r="O34" i="49"/>
  <c r="H34" i="49" s="1"/>
  <c r="H32" i="49" s="1"/>
  <c r="AZ8" i="47"/>
  <c r="BA8" i="47" s="1"/>
  <c r="N73" i="26"/>
  <c r="P44" i="33"/>
  <c r="H45" i="33"/>
  <c r="H44" i="33" s="1"/>
  <c r="N64" i="35"/>
  <c r="D17" i="34" s="1"/>
  <c r="AZ8" i="35"/>
  <c r="BA8" i="35" s="1"/>
  <c r="S4503" i="51"/>
  <c r="T2740" i="51"/>
  <c r="Q361" i="55"/>
  <c r="K361" i="55"/>
  <c r="F408" i="55"/>
  <c r="H52" i="33"/>
  <c r="H50" i="33" s="1"/>
  <c r="S121" i="25"/>
  <c r="AY96" i="25"/>
  <c r="AZ96" i="25" s="1"/>
  <c r="BA96" i="25" s="1"/>
  <c r="AZ8" i="23"/>
  <c r="BA8" i="23" s="1"/>
  <c r="N102" i="23"/>
  <c r="O38" i="43"/>
  <c r="Q405" i="55"/>
  <c r="K405" i="55"/>
  <c r="F343" i="55"/>
  <c r="N66" i="49"/>
  <c r="AZ8" i="49"/>
  <c r="BA8" i="49" s="1"/>
  <c r="Q42" i="26"/>
  <c r="Q93" i="26" s="1"/>
  <c r="H46" i="26"/>
  <c r="H42" i="26" s="1"/>
  <c r="P44" i="49"/>
  <c r="P38" i="49"/>
  <c r="T97" i="26"/>
  <c r="T98" i="26" s="1"/>
  <c r="G16" i="34"/>
  <c r="G28" i="34" s="1"/>
  <c r="H18" i="8"/>
  <c r="H68" i="35"/>
  <c r="H69" i="35" s="1"/>
  <c r="O31" i="33"/>
  <c r="Q389" i="55"/>
  <c r="K389" i="55"/>
  <c r="J377" i="55"/>
  <c r="Q381" i="55"/>
  <c r="I421" i="55"/>
  <c r="K421" i="55" s="1"/>
  <c r="P44" i="43"/>
  <c r="P50" i="43"/>
  <c r="P38" i="33"/>
  <c r="H39" i="33"/>
  <c r="H38" i="33" s="1"/>
  <c r="Q289" i="55"/>
  <c r="K289" i="55"/>
  <c r="P66" i="49" l="1"/>
  <c r="P70" i="49" s="1"/>
  <c r="Q421" i="55"/>
  <c r="T4503" i="51"/>
  <c r="N70" i="49"/>
  <c r="AZ66" i="49"/>
  <c r="G16" i="56"/>
  <c r="I16" i="56" s="1"/>
  <c r="S125" i="25"/>
  <c r="S126" i="25" s="1"/>
  <c r="F15" i="34"/>
  <c r="F28" i="34" s="1"/>
  <c r="AY121" i="25"/>
  <c r="G414" i="55"/>
  <c r="T2267" i="51"/>
  <c r="O79" i="26"/>
  <c r="AZ8" i="26"/>
  <c r="BA8" i="26" s="1"/>
  <c r="N93" i="26"/>
  <c r="G127" i="55"/>
  <c r="O25" i="23"/>
  <c r="T963" i="51"/>
  <c r="Q377" i="55"/>
  <c r="K377" i="55"/>
  <c r="G663" i="55"/>
  <c r="O37" i="49"/>
  <c r="T4235" i="51"/>
  <c r="G85" i="55"/>
  <c r="T703" i="51"/>
  <c r="C4" i="56" s="1"/>
  <c r="E4" i="56" s="1"/>
  <c r="O30" i="22"/>
  <c r="O8" i="22" s="1"/>
  <c r="O79" i="22" s="1"/>
  <c r="G524" i="55"/>
  <c r="T3183" i="51"/>
  <c r="C12" i="56" s="1"/>
  <c r="E12" i="56" s="1"/>
  <c r="J12" i="56" s="1"/>
  <c r="N106" i="23"/>
  <c r="N107" i="23" s="1"/>
  <c r="G5" i="56"/>
  <c r="I5" i="56" s="1"/>
  <c r="AZ102" i="23"/>
  <c r="G128" i="55"/>
  <c r="Q141" i="55"/>
  <c r="G325" i="55"/>
  <c r="Q333" i="55"/>
  <c r="G657" i="55"/>
  <c r="T4401" i="51"/>
  <c r="O25" i="49"/>
  <c r="G664" i="55"/>
  <c r="Q666" i="55"/>
  <c r="G360" i="55"/>
  <c r="T2138" i="51"/>
  <c r="O25" i="26"/>
  <c r="G454" i="55"/>
  <c r="T2872" i="51"/>
  <c r="O19" i="47"/>
  <c r="G202" i="55"/>
  <c r="T1223" i="51"/>
  <c r="G669" i="55"/>
  <c r="V13" i="8" s="1"/>
  <c r="V29" i="8" s="1"/>
  <c r="H37" i="8" s="1"/>
  <c r="O25" i="48"/>
  <c r="Q96" i="25"/>
  <c r="Q78" i="25"/>
  <c r="Q69" i="43"/>
  <c r="R79" i="26"/>
  <c r="Q87" i="25"/>
  <c r="Q39" i="43"/>
  <c r="G376" i="55"/>
  <c r="T2260" i="51"/>
  <c r="O41" i="26"/>
  <c r="G342" i="55"/>
  <c r="T1955" i="51"/>
  <c r="O113" i="25"/>
  <c r="G178" i="55"/>
  <c r="O76" i="23"/>
  <c r="T1029" i="51"/>
  <c r="F85" i="55"/>
  <c r="N25" i="22"/>
  <c r="N30" i="22"/>
  <c r="S703" i="51"/>
  <c r="B4" i="56" s="1"/>
  <c r="G10" i="56"/>
  <c r="I10" i="56" s="1"/>
  <c r="N68" i="35"/>
  <c r="AZ64" i="35"/>
  <c r="O26" i="23"/>
  <c r="H39" i="23"/>
  <c r="H26" i="23" s="1"/>
  <c r="C16" i="56" l="1"/>
  <c r="E16" i="56" s="1"/>
  <c r="N8" i="22"/>
  <c r="AZ25" i="22"/>
  <c r="BA25" i="22" s="1"/>
  <c r="H25" i="22"/>
  <c r="G172" i="55"/>
  <c r="Q178" i="55"/>
  <c r="O30" i="26"/>
  <c r="H41" i="26"/>
  <c r="H30" i="26" s="1"/>
  <c r="Q38" i="49"/>
  <c r="H39" i="49"/>
  <c r="H38" i="49" s="1"/>
  <c r="O26" i="33"/>
  <c r="H31" i="33"/>
  <c r="H26" i="33" s="1"/>
  <c r="G343" i="55"/>
  <c r="Q360" i="55"/>
  <c r="O32" i="43"/>
  <c r="H38" i="43"/>
  <c r="H32" i="43" s="1"/>
  <c r="G110" i="55"/>
  <c r="Q127" i="55"/>
  <c r="O73" i="26"/>
  <c r="H79" i="26"/>
  <c r="H73" i="26" s="1"/>
  <c r="Q85" i="55"/>
  <c r="O105" i="25"/>
  <c r="H113" i="25"/>
  <c r="H105" i="25" s="1"/>
  <c r="Q44" i="49"/>
  <c r="H45" i="49"/>
  <c r="H44" i="49" s="1"/>
  <c r="G443" i="55"/>
  <c r="Q454" i="55"/>
  <c r="G640" i="55"/>
  <c r="I640" i="55" s="1"/>
  <c r="K640" i="55" s="1"/>
  <c r="Q640" i="55" s="1"/>
  <c r="Q657" i="55"/>
  <c r="I325" i="55"/>
  <c r="K325" i="55" s="1"/>
  <c r="BA102" i="23"/>
  <c r="H4" i="23" s="1"/>
  <c r="AZ106" i="23"/>
  <c r="AZ107" i="23" s="1"/>
  <c r="O35" i="49"/>
  <c r="O32" i="49" s="1"/>
  <c r="H37" i="49"/>
  <c r="H35" i="49" s="1"/>
  <c r="N97" i="26"/>
  <c r="N98" i="26" s="1"/>
  <c r="G9" i="56"/>
  <c r="I9" i="56" s="1"/>
  <c r="AY125" i="25"/>
  <c r="AY126" i="25" s="1"/>
  <c r="AZ68" i="35"/>
  <c r="AZ69" i="35" s="1"/>
  <c r="BA64" i="35"/>
  <c r="H4" i="35" s="1"/>
  <c r="G365" i="55"/>
  <c r="Q376" i="55"/>
  <c r="AY79" i="26"/>
  <c r="AZ79" i="26" s="1"/>
  <c r="BA79" i="26" s="1"/>
  <c r="R73" i="26"/>
  <c r="Q44" i="43"/>
  <c r="H45" i="43"/>
  <c r="H44" i="43" s="1"/>
  <c r="O8" i="48"/>
  <c r="O66" i="48" s="1"/>
  <c r="O70" i="48" s="1"/>
  <c r="H25" i="48"/>
  <c r="H8" i="48" s="1"/>
  <c r="H66" i="48" s="1"/>
  <c r="H70" i="48" s="1"/>
  <c r="H71" i="48" s="1"/>
  <c r="G197" i="55"/>
  <c r="Q202" i="55"/>
  <c r="O8" i="26"/>
  <c r="H25" i="26"/>
  <c r="H8" i="26" s="1"/>
  <c r="I664" i="55"/>
  <c r="K664" i="55" s="1"/>
  <c r="G518" i="55"/>
  <c r="Q524" i="55"/>
  <c r="G658" i="55"/>
  <c r="Q663" i="55"/>
  <c r="C5" i="56"/>
  <c r="E5" i="56" s="1"/>
  <c r="G408" i="55"/>
  <c r="Q414" i="55"/>
  <c r="AZ70" i="49"/>
  <c r="AZ71" i="49" s="1"/>
  <c r="BA66" i="49"/>
  <c r="H4" i="49" s="1"/>
  <c r="S4502" i="51"/>
  <c r="AZ30" i="22"/>
  <c r="BA30" i="22" s="1"/>
  <c r="H30" i="22"/>
  <c r="O70" i="23"/>
  <c r="H76" i="23"/>
  <c r="H70" i="23" s="1"/>
  <c r="G334" i="55"/>
  <c r="Q342" i="55"/>
  <c r="T4502" i="51"/>
  <c r="Q50" i="43"/>
  <c r="H52" i="43"/>
  <c r="H50" i="43" s="1"/>
  <c r="G667" i="55"/>
  <c r="Q669" i="55"/>
  <c r="O8" i="47"/>
  <c r="H19" i="47"/>
  <c r="H8" i="47" s="1"/>
  <c r="C9" i="56"/>
  <c r="E9" i="56" s="1"/>
  <c r="O8" i="49"/>
  <c r="H25" i="49"/>
  <c r="H8" i="49" s="1"/>
  <c r="I128" i="55"/>
  <c r="K128" i="55" s="1"/>
  <c r="H4" i="56"/>
  <c r="J4" i="56" s="1"/>
  <c r="O83" i="22"/>
  <c r="O8" i="23"/>
  <c r="H25" i="23"/>
  <c r="H8" i="23" s="1"/>
  <c r="H8" i="22" l="1"/>
  <c r="H79" i="22" s="1"/>
  <c r="H12" i="8" s="1"/>
  <c r="H102" i="23"/>
  <c r="H13" i="8" s="1"/>
  <c r="O93" i="26"/>
  <c r="D16" i="34" s="1"/>
  <c r="O66" i="49"/>
  <c r="H66" i="49"/>
  <c r="H24" i="8" s="1"/>
  <c r="Q128" i="55"/>
  <c r="H93" i="26"/>
  <c r="H97" i="26" s="1"/>
  <c r="H98" i="26" s="1"/>
  <c r="O102" i="23"/>
  <c r="D12" i="34" s="1"/>
  <c r="Q664" i="55"/>
  <c r="I667" i="55"/>
  <c r="K667" i="55" s="1"/>
  <c r="I658" i="55"/>
  <c r="K658" i="55" s="1"/>
  <c r="Q325" i="55"/>
  <c r="I63" i="55"/>
  <c r="K63" i="55" s="1"/>
  <c r="I408" i="55"/>
  <c r="K408" i="55" s="1"/>
  <c r="I197" i="55"/>
  <c r="K197" i="55" s="1"/>
  <c r="I365" i="55"/>
  <c r="K365" i="55" s="1"/>
  <c r="N79" i="22"/>
  <c r="D11" i="34" s="1"/>
  <c r="AZ8" i="22"/>
  <c r="BA8" i="22" s="1"/>
  <c r="I518" i="55"/>
  <c r="K518" i="55" s="1"/>
  <c r="R93" i="26"/>
  <c r="AY73" i="26"/>
  <c r="AZ73" i="26" s="1"/>
  <c r="BA73" i="26" s="1"/>
  <c r="I443" i="55"/>
  <c r="K443" i="55" s="1"/>
  <c r="I110" i="55"/>
  <c r="K110" i="55" s="1"/>
  <c r="I343" i="55"/>
  <c r="K343" i="55" s="1"/>
  <c r="I172" i="55"/>
  <c r="K172" i="55" s="1"/>
  <c r="I334" i="55"/>
  <c r="K334" i="55" s="1"/>
  <c r="H9" i="56"/>
  <c r="J9" i="56" s="1"/>
  <c r="H69" i="43"/>
  <c r="H5" i="56" l="1"/>
  <c r="J5" i="56" s="1"/>
  <c r="O106" i="23"/>
  <c r="O107" i="23" s="1"/>
  <c r="H16" i="56"/>
  <c r="J16" i="56" s="1"/>
  <c r="D23" i="34"/>
  <c r="O97" i="26"/>
  <c r="O98" i="26" s="1"/>
  <c r="H106" i="23"/>
  <c r="H107" i="23" s="1"/>
  <c r="H83" i="22"/>
  <c r="H84" i="22" s="1"/>
  <c r="H70" i="49"/>
  <c r="H71" i="49" s="1"/>
  <c r="O70" i="49"/>
  <c r="H17" i="8"/>
  <c r="Q334" i="55"/>
  <c r="Q63" i="55"/>
  <c r="Q658" i="55"/>
  <c r="Q667" i="55"/>
  <c r="Q343" i="55"/>
  <c r="Q443" i="55"/>
  <c r="E16" i="34"/>
  <c r="E28" i="34" s="1"/>
  <c r="AY93" i="26"/>
  <c r="R97" i="26"/>
  <c r="R98" i="26" s="1"/>
  <c r="Q518" i="55"/>
  <c r="Q197" i="55"/>
  <c r="H20" i="8"/>
  <c r="H73" i="43"/>
  <c r="H74" i="43" s="1"/>
  <c r="Q172" i="55"/>
  <c r="Q110" i="55"/>
  <c r="Q365" i="55"/>
  <c r="AZ79" i="22"/>
  <c r="N83" i="22"/>
  <c r="N84" i="22" s="1"/>
  <c r="G4" i="56"/>
  <c r="I4" i="56" s="1"/>
  <c r="Q408" i="55"/>
  <c r="AZ83" i="22" l="1"/>
  <c r="AZ84" i="22" s="1"/>
  <c r="BA79" i="22"/>
  <c r="H4" i="22" s="1"/>
  <c r="AY97" i="26"/>
  <c r="AY98" i="26" s="1"/>
  <c r="AZ93" i="26"/>
  <c r="AZ97" i="26" l="1"/>
  <c r="AZ98" i="26" s="1"/>
  <c r="BA93" i="26"/>
  <c r="H4" i="26" s="1"/>
  <c r="E2876" i="51" l="1"/>
  <c r="E1949" i="51"/>
  <c r="E2763" i="51"/>
  <c r="E2906" i="51"/>
  <c r="E1334" i="51"/>
  <c r="P25" i="33" l="1"/>
  <c r="U1334" i="51"/>
  <c r="D6" i="56" s="1"/>
  <c r="H196" i="55"/>
  <c r="U2763" i="51"/>
  <c r="H487" i="55"/>
  <c r="P52" i="47"/>
  <c r="U1949" i="51"/>
  <c r="D8" i="56" s="1"/>
  <c r="H270" i="55"/>
  <c r="P41" i="25"/>
  <c r="U2906" i="51"/>
  <c r="H468" i="55"/>
  <c r="P33" i="47"/>
  <c r="H484" i="55"/>
  <c r="U2876" i="51"/>
  <c r="P49" i="47"/>
  <c r="H482" i="55" l="1"/>
  <c r="P50" i="47"/>
  <c r="H462" i="55"/>
  <c r="P17" i="33"/>
  <c r="P63" i="33" s="1"/>
  <c r="P32" i="25"/>
  <c r="H485" i="55"/>
  <c r="H188" i="55"/>
  <c r="P47" i="47"/>
  <c r="P27" i="47"/>
  <c r="H261" i="55"/>
  <c r="E2902" i="51" l="1"/>
  <c r="U2902" i="51" l="1"/>
  <c r="D11" i="56" s="1"/>
  <c r="P26" i="47"/>
  <c r="H461" i="55"/>
  <c r="P20" i="47" l="1"/>
  <c r="P66" i="47" s="1"/>
  <c r="P70" i="47" s="1"/>
  <c r="H455" i="55"/>
  <c r="H672" i="55" l="1"/>
  <c r="C1334" i="51" l="1"/>
  <c r="C2763" i="51"/>
  <c r="C1949" i="51"/>
  <c r="C2902" i="51"/>
  <c r="F2876" i="51"/>
  <c r="F2902" i="51"/>
  <c r="F1334" i="51"/>
  <c r="F2906" i="51"/>
  <c r="F1949" i="51"/>
  <c r="F2763" i="51" l="1"/>
  <c r="J270" i="55"/>
  <c r="J261" i="55" s="1"/>
  <c r="Q41" i="25"/>
  <c r="Q32" i="25" s="1"/>
  <c r="S1949" i="51"/>
  <c r="B8" i="56" s="1"/>
  <c r="F270" i="55"/>
  <c r="N41" i="25"/>
  <c r="S2763" i="51"/>
  <c r="N52" i="47"/>
  <c r="F487" i="55"/>
  <c r="J484" i="55"/>
  <c r="J482" i="55" s="1"/>
  <c r="Q49" i="47"/>
  <c r="Q47" i="47" s="1"/>
  <c r="N25" i="33"/>
  <c r="N18" i="33"/>
  <c r="F196" i="55"/>
  <c r="S1334" i="51"/>
  <c r="B6" i="56" s="1"/>
  <c r="Q33" i="47"/>
  <c r="Q27" i="47" s="1"/>
  <c r="J468" i="55"/>
  <c r="J462" i="55" s="1"/>
  <c r="Q25" i="33"/>
  <c r="Q17" i="33" s="1"/>
  <c r="J196" i="55"/>
  <c r="J188" i="55" s="1"/>
  <c r="J461" i="55"/>
  <c r="J455" i="55" s="1"/>
  <c r="Q26" i="47"/>
  <c r="Q20" i="47" s="1"/>
  <c r="S2902" i="51"/>
  <c r="N26" i="47"/>
  <c r="F461" i="55"/>
  <c r="C2876" i="51"/>
  <c r="C2906" i="51"/>
  <c r="S2876" i="51" l="1"/>
  <c r="N49" i="47"/>
  <c r="F484" i="55"/>
  <c r="Q66" i="47"/>
  <c r="P78" i="25"/>
  <c r="N17" i="33"/>
  <c r="AZ18" i="33"/>
  <c r="BA18" i="33" s="1"/>
  <c r="H18" i="33"/>
  <c r="F455" i="55"/>
  <c r="P87" i="25"/>
  <c r="AZ25" i="33"/>
  <c r="BA25" i="33" s="1"/>
  <c r="N32" i="25"/>
  <c r="AZ41" i="25"/>
  <c r="BA41" i="25" s="1"/>
  <c r="S2906" i="51"/>
  <c r="B11" i="56" s="1"/>
  <c r="F468" i="55"/>
  <c r="N33" i="47"/>
  <c r="N20" i="47"/>
  <c r="AZ26" i="47"/>
  <c r="BA26" i="47" s="1"/>
  <c r="P96" i="25"/>
  <c r="F485" i="55"/>
  <c r="F261" i="55"/>
  <c r="Q52" i="47"/>
  <c r="J487" i="55"/>
  <c r="J485" i="55" s="1"/>
  <c r="J672" i="55" s="1"/>
  <c r="P39" i="43"/>
  <c r="F188" i="55"/>
  <c r="N50" i="47"/>
  <c r="AZ50" i="47" s="1"/>
  <c r="BA50" i="47" s="1"/>
  <c r="AZ52" i="47"/>
  <c r="BA52" i="47" s="1"/>
  <c r="AZ20" i="47" l="1"/>
  <c r="BA20" i="47" s="1"/>
  <c r="AZ17" i="33"/>
  <c r="BA17" i="33" s="1"/>
  <c r="N63" i="33"/>
  <c r="D2902" i="51"/>
  <c r="P121" i="25"/>
  <c r="P125" i="25" s="1"/>
  <c r="P126" i="25" s="1"/>
  <c r="D2906" i="51"/>
  <c r="D2876" i="51"/>
  <c r="D1334" i="51"/>
  <c r="AZ33" i="47"/>
  <c r="BA33" i="47" s="1"/>
  <c r="AZ32" i="25"/>
  <c r="BA32" i="25" s="1"/>
  <c r="N121" i="25"/>
  <c r="F482" i="55"/>
  <c r="D1949" i="51"/>
  <c r="D2763" i="51"/>
  <c r="F462" i="55"/>
  <c r="AZ49" i="47"/>
  <c r="BA49" i="47" s="1"/>
  <c r="N47" i="47"/>
  <c r="AZ47" i="47" s="1"/>
  <c r="BA47" i="47" s="1"/>
  <c r="O25" i="33" l="1"/>
  <c r="G196" i="55"/>
  <c r="T1334" i="51"/>
  <c r="C6" i="56" s="1"/>
  <c r="E6" i="56" s="1"/>
  <c r="T2906" i="51"/>
  <c r="G468" i="55"/>
  <c r="O33" i="47"/>
  <c r="G6" i="56"/>
  <c r="I6" i="56" s="1"/>
  <c r="AZ63" i="33"/>
  <c r="N67" i="33"/>
  <c r="N68" i="33" s="1"/>
  <c r="T1949" i="51"/>
  <c r="C8" i="56" s="1"/>
  <c r="E8" i="56" s="1"/>
  <c r="G270" i="55"/>
  <c r="O41" i="25"/>
  <c r="N66" i="47"/>
  <c r="G8" i="56"/>
  <c r="I8" i="56" s="1"/>
  <c r="N125" i="25"/>
  <c r="N126" i="25" s="1"/>
  <c r="AZ121" i="25"/>
  <c r="G484" i="55"/>
  <c r="O49" i="47"/>
  <c r="T2876" i="51"/>
  <c r="T2763" i="51"/>
  <c r="O52" i="47"/>
  <c r="G487" i="55"/>
  <c r="T2902" i="51"/>
  <c r="G461" i="55"/>
  <c r="O26" i="47"/>
  <c r="F672" i="55"/>
  <c r="G455" i="55" l="1"/>
  <c r="Q461" i="55"/>
  <c r="G485" i="55"/>
  <c r="Q487" i="55"/>
  <c r="G482" i="55"/>
  <c r="Q484" i="55"/>
  <c r="BA63" i="33"/>
  <c r="H4" i="33" s="1"/>
  <c r="AZ67" i="33"/>
  <c r="AZ68" i="33" s="1"/>
  <c r="O50" i="47"/>
  <c r="H52" i="47"/>
  <c r="H50" i="47" s="1"/>
  <c r="O32" i="25"/>
  <c r="O121" i="25" s="1"/>
  <c r="D15" i="34" s="1"/>
  <c r="H41" i="25"/>
  <c r="H32" i="25" s="1"/>
  <c r="H121" i="25" s="1"/>
  <c r="O27" i="47"/>
  <c r="H33" i="47"/>
  <c r="H27" i="47" s="1"/>
  <c r="G188" i="55"/>
  <c r="Q196" i="55"/>
  <c r="C11" i="56"/>
  <c r="E11" i="56" s="1"/>
  <c r="AZ125" i="25"/>
  <c r="AZ126" i="25" s="1"/>
  <c r="BA121" i="25"/>
  <c r="H4" i="25" s="1"/>
  <c r="G261" i="55"/>
  <c r="K270" i="55"/>
  <c r="Q270" i="55"/>
  <c r="G462" i="55"/>
  <c r="I462" i="55" s="1"/>
  <c r="K462" i="55" s="1"/>
  <c r="Q462" i="55" s="1"/>
  <c r="Q468" i="55"/>
  <c r="O17" i="33"/>
  <c r="O63" i="33" s="1"/>
  <c r="D13" i="34" s="1"/>
  <c r="H25" i="33"/>
  <c r="H17" i="33" s="1"/>
  <c r="H63" i="33" s="1"/>
  <c r="O20" i="47"/>
  <c r="H26" i="47"/>
  <c r="H20" i="47" s="1"/>
  <c r="O47" i="47"/>
  <c r="H49" i="47"/>
  <c r="H47" i="47" s="1"/>
  <c r="G11" i="56"/>
  <c r="I11" i="56" s="1"/>
  <c r="N70" i="47"/>
  <c r="AZ66" i="47"/>
  <c r="O66" i="47" l="1"/>
  <c r="D18" i="34" s="1"/>
  <c r="AZ70" i="47"/>
  <c r="AZ71" i="47" s="1"/>
  <c r="BA66" i="47"/>
  <c r="H4" i="47" s="1"/>
  <c r="H66" i="47"/>
  <c r="O70" i="47"/>
  <c r="H67" i="33"/>
  <c r="H68" i="33" s="1"/>
  <c r="H14" i="8"/>
  <c r="H125" i="25"/>
  <c r="H126" i="25" s="1"/>
  <c r="H16" i="8"/>
  <c r="I485" i="55"/>
  <c r="K485" i="55" s="1"/>
  <c r="H6" i="56"/>
  <c r="J6" i="56" s="1"/>
  <c r="O67" i="33"/>
  <c r="O68" i="33" s="1"/>
  <c r="I261" i="55"/>
  <c r="K261" i="55" s="1"/>
  <c r="G672" i="55"/>
  <c r="I188" i="55"/>
  <c r="K188" i="55" s="1"/>
  <c r="O125" i="25"/>
  <c r="O126" i="25" s="1"/>
  <c r="H8" i="56"/>
  <c r="J8" i="56" s="1"/>
  <c r="I482" i="55"/>
  <c r="K482" i="55" s="1"/>
  <c r="I455" i="55"/>
  <c r="K455" i="55" s="1"/>
  <c r="Q485" i="55" l="1"/>
  <c r="H11" i="56"/>
  <c r="J11" i="56" s="1"/>
  <c r="Q188" i="55"/>
  <c r="I672" i="55"/>
  <c r="K672" i="55" s="1"/>
  <c r="D28" i="34"/>
  <c r="H19" i="8"/>
  <c r="H29" i="8" s="1"/>
  <c r="H33" i="8" s="1"/>
  <c r="H39" i="8" s="1"/>
  <c r="H70" i="47"/>
  <c r="H71" i="47" s="1"/>
  <c r="Q455" i="55"/>
  <c r="Q482" i="55"/>
  <c r="Q261" i="55"/>
</calcChain>
</file>

<file path=xl/sharedStrings.xml><?xml version="1.0" encoding="utf-8"?>
<sst xmlns="http://schemas.openxmlformats.org/spreadsheetml/2006/main" count="14998" uniqueCount="5183">
  <si>
    <t>Cost centre</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</si>
  <si>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</si>
  <si>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</si>
  <si>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</si>
  <si>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</si>
  <si>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</si>
  <si>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</si>
  <si>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</si>
  <si>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</si>
  <si>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</si>
  <si>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</si>
  <si>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</si>
  <si>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</si>
  <si>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</si>
  <si>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</si>
  <si>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</si>
  <si>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</si>
  <si>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</si>
  <si>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</si>
  <si>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</si>
  <si>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</si>
  <si>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</si>
  <si>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</si>
  <si>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</si>
  <si>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</si>
  <si>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</si>
  <si>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</si>
  <si>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</si>
  <si>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</si>
  <si>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</si>
  <si>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</si>
  <si>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</si>
  <si>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</si>
  <si>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</si>
  <si>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</si>
  <si>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</si>
  <si>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</si>
  <si>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</si>
  <si>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</si>
  <si>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</si>
  <si>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</si>
  <si>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</si>
  <si>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</si>
  <si>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</si>
  <si>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</si>
  <si>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</si>
  <si>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</si>
  <si>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</si>
  <si>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</si>
  <si>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</si>
  <si>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</si>
  <si>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</si>
  <si>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</si>
  <si>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</si>
  <si>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</si>
  <si>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</si>
  <si>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</si>
  <si>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</si>
  <si>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</si>
  <si>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</si>
  <si>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</si>
  <si>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</si>
  <si>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</si>
  <si>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</si>
  <si>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</si>
  <si>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</si>
  <si>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</si>
  <si>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</si>
  <si>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</si>
  <si>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</si>
  <si>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</si>
  <si>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</si>
  <si>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</si>
  <si>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</si>
  <si>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</si>
  <si>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</si>
  <si>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</si>
  <si>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</si>
  <si>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</si>
  <si>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</si>
  <si>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</si>
  <si>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</si>
  <si>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</si>
  <si>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</si>
  <si>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</si>
  <si>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</si>
  <si>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</si>
  <si>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</si>
  <si>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</si>
  <si>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</si>
  <si>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</si>
  <si>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</si>
  <si>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</si>
  <si>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</si>
  <si>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</si>
  <si>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</si>
  <si>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</si>
  <si>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</si>
  <si>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</si>
  <si>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</si>
  <si>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</si>
  <si>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</si>
  <si>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</si>
  <si>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</si>
  <si>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</si>
  <si>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</si>
  <si>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</si>
  <si>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</si>
  <si>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</si>
  <si>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</si>
  <si>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</si>
  <si>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</si>
  <si>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</si>
  <si>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</si>
  <si>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</si>
  <si>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</si>
  <si>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</si>
  <si>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</si>
  <si>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</si>
  <si>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</si>
  <si>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</si>
  <si>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</si>
  <si>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</si>
  <si>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</si>
  <si>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</si>
  <si>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</si>
  <si>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</si>
  <si>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</si>
  <si>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</si>
  <si>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</si>
  <si>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</si>
  <si>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</si>
  <si>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</si>
  <si>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</si>
  <si>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</si>
  <si>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</si>
  <si>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</si>
  <si>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</si>
  <si>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</si>
  <si>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</si>
  <si>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</si>
  <si>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</si>
  <si>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</si>
  <si>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</si>
  <si>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</si>
  <si>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</si>
  <si>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</si>
  <si>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</si>
  <si>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</si>
  <si>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</si>
  <si>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</si>
  <si>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</si>
  <si>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</si>
  <si>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</si>
  <si>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</si>
  <si>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</si>
  <si>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</si>
  <si>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</si>
  <si>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</si>
  <si>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</si>
  <si>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</si>
  <si>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</si>
  <si>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</si>
  <si>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</si>
  <si>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</si>
  <si>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</si>
  <si>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</si>
  <si>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</si>
  <si>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</si>
  <si>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</si>
  <si>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</si>
  <si>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</si>
  <si>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</si>
  <si>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</si>
  <si>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</si>
  <si>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</si>
  <si>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</si>
  <si>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</si>
  <si>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</si>
  <si>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</si>
  <si>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</si>
  <si>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</si>
  <si>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</si>
  <si>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</si>
  <si>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</si>
  <si>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</si>
  <si>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</si>
  <si>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</si>
  <si>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</si>
  <si>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</si>
  <si>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</si>
  <si>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</si>
  <si>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</si>
  <si>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</si>
  <si>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</si>
  <si>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</si>
  <si>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</si>
  <si>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</si>
  <si>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</si>
  <si>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</si>
  <si>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</si>
  <si>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</si>
  <si>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</si>
  <si>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</si>
  <si>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</si>
  <si>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</si>
  <si>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</si>
  <si>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</si>
  <si>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</si>
  <si>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</si>
  <si>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</si>
  <si>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</si>
  <si>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</si>
  <si>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</si>
  <si>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</si>
  <si>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</si>
  <si>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</si>
  <si>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</si>
  <si>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</si>
  <si>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</si>
  <si>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</si>
  <si>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</si>
  <si>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</si>
  <si>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</si>
  <si>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</si>
  <si>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</si>
  <si>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</si>
  <si>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</si>
  <si>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</si>
  <si>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</si>
  <si>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</si>
  <si>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</si>
  <si>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</si>
  <si>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</si>
  <si>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</si>
  <si>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</si>
  <si>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</si>
  <si>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</si>
  <si>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</si>
  <si>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</si>
  <si>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</si>
  <si>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</si>
  <si>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</si>
  <si>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</si>
  <si>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</si>
  <si>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</si>
  <si>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</si>
  <si>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</si>
  <si>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</si>
  <si>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</si>
  <si>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</si>
  <si>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</si>
  <si>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</si>
  <si>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</si>
  <si>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</si>
  <si>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</si>
  <si>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</si>
  <si>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</si>
  <si>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</si>
  <si>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</si>
  <si>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</si>
  <si>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</si>
  <si>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</si>
  <si>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</si>
  <si>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</si>
  <si>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</si>
  <si>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</si>
  <si>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</si>
  <si>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</si>
  <si>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</si>
  <si>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</si>
  <si>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</si>
  <si>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</si>
  <si>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</si>
  <si>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</si>
  <si>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</si>
  <si>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</si>
  <si>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</si>
  <si>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</si>
  <si>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</si>
  <si>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</si>
  <si>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</si>
  <si>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</si>
  <si>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</si>
  <si>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</si>
  <si>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</si>
  <si>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</si>
  <si>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</si>
  <si>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</si>
  <si>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</si>
  <si>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</si>
  <si>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</si>
  <si>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</si>
  <si>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</si>
  <si>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</si>
  <si>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</si>
  <si>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</si>
  <si>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</si>
  <si>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</si>
  <si>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</si>
  <si>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</si>
  <si>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</si>
  <si>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</si>
  <si>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</si>
  <si>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</si>
  <si>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</si>
  <si>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</si>
  <si>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</si>
  <si>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</si>
  <si>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</si>
  <si>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</si>
  <si>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</si>
  <si>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</si>
  <si>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</si>
  <si>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</si>
  <si>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</si>
  <si>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</si>
  <si>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</si>
  <si>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</si>
  <si>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</si>
  <si>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</si>
  <si>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</si>
  <si>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</si>
  <si>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</si>
  <si>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</si>
  <si>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</si>
  <si>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</si>
  <si>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</si>
  <si>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</si>
  <si>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</si>
  <si>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</si>
  <si>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</si>
  <si>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</si>
  <si>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</si>
  <si>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</si>
  <si>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</si>
  <si>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</si>
  <si>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</si>
  <si>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</si>
  <si>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</si>
  <si>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</si>
  <si>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</si>
  <si>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</si>
  <si>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</si>
  <si>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</si>
  <si>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</si>
  <si>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</si>
  <si>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</si>
  <si>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</si>
  <si>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</si>
  <si>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</si>
  <si>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</si>
  <si>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</si>
  <si>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</si>
  <si>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</si>
  <si>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</si>
  <si>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</si>
  <si>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</si>
  <si>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</si>
  <si>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</si>
  <si>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</si>
  <si>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</si>
  <si>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</si>
  <si>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</si>
  <si>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</si>
  <si>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</si>
  <si>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</si>
  <si>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</si>
  <si>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</si>
  <si>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</si>
  <si>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</si>
  <si>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</si>
  <si>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</si>
  <si>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</si>
  <si>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</si>
  <si>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</si>
  <si>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</si>
  <si>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</si>
  <si>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</si>
  <si>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</si>
  <si>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</si>
  <si>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</si>
  <si>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</si>
  <si>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</si>
  <si>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</si>
  <si>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</si>
  <si>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</si>
  <si>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</si>
  <si>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</si>
  <si>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</si>
  <si>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</si>
  <si>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</si>
  <si>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</si>
  <si>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</si>
  <si>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</si>
  <si>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</si>
  <si>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</si>
  <si>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</si>
  <si>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</si>
  <si>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</si>
  <si>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</si>
  <si>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</si>
  <si>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</si>
  <si>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</si>
  <si>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</si>
  <si>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</si>
  <si>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</si>
  <si>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</si>
  <si>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</si>
  <si>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</si>
  <si>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</si>
  <si>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</si>
  <si>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</si>
  <si>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</si>
  <si>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</si>
  <si>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</si>
  <si>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</si>
  <si>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</si>
  <si>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</si>
  <si>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</si>
  <si>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</si>
  <si>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</si>
  <si>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</si>
  <si>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</si>
  <si>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</si>
  <si>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</si>
  <si>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</si>
  <si>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</si>
  <si>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</si>
  <si>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</si>
  <si>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</si>
  <si>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</si>
  <si>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</si>
  <si>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</si>
  <si>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</si>
  <si>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</si>
  <si>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</si>
  <si>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</si>
  <si>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</si>
  <si>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</si>
  <si>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</si>
  <si>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</si>
  <si>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</si>
  <si>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</si>
  <si>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</si>
  <si>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</si>
  <si>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</si>
  <si>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</si>
  <si>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</si>
  <si>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</si>
  <si>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</si>
  <si>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</si>
  <si>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</si>
  <si>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</si>
  <si>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</si>
  <si>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</si>
  <si>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</si>
  <si>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</si>
  <si>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</si>
  <si>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</si>
  <si>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</si>
  <si>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</si>
  <si>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</si>
  <si>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</si>
  <si>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</si>
  <si>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</si>
  <si>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</si>
  <si>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</si>
  <si>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</si>
  <si>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</si>
  <si>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</si>
  <si>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</si>
  <si>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</si>
  <si>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</si>
  <si>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</si>
  <si>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</si>
  <si>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</si>
  <si>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</si>
  <si>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</si>
  <si>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</si>
  <si>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</si>
  <si>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</si>
  <si>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</si>
  <si>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</si>
  <si>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</si>
  <si>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</si>
  <si>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</si>
  <si>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</si>
  <si>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</si>
  <si>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</si>
  <si>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</si>
  <si>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</si>
  <si>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</si>
  <si>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</si>
  <si>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</si>
  <si>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</si>
  <si>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</si>
  <si>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</si>
  <si>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</si>
  <si>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</si>
  <si>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</si>
  <si>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</si>
  <si>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</si>
  <si>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</si>
  <si>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</si>
  <si>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</si>
  <si>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</si>
  <si>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</si>
  <si>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</si>
  <si>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</si>
  <si>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</si>
  <si>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</si>
  <si>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</si>
  <si>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</si>
  <si>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</si>
  <si>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</si>
  <si>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</si>
  <si>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</si>
  <si>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</si>
  <si>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</si>
  <si>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</si>
  <si>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</si>
  <si>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</si>
  <si>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</si>
  <si>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</si>
  <si>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</si>
  <si>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</si>
  <si>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</si>
  <si>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</si>
  <si>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</si>
  <si>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</si>
  <si>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</si>
  <si>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</si>
  <si>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</si>
  <si>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</si>
  <si>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</si>
  <si>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</si>
  <si>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</si>
  <si>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</si>
  <si>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</si>
  <si>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</si>
  <si>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</si>
  <si>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</si>
  <si>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</si>
  <si>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</si>
  <si>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</si>
  <si>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</si>
  <si>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</si>
  <si>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</si>
  <si>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</si>
  <si>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</si>
  <si>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</si>
  <si>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</si>
  <si>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</si>
  <si>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</si>
  <si>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</si>
  <si>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</si>
  <si>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</si>
  <si>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</si>
  <si>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</si>
  <si>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</si>
  <si>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</si>
  <si>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</si>
  <si>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</si>
  <si>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</si>
  <si>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</si>
  <si>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</si>
  <si>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</si>
  <si>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</si>
  <si>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</si>
  <si>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</si>
  <si>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</si>
  <si>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</si>
  <si>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</si>
  <si>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</si>
  <si>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</si>
  <si>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</si>
  <si>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</si>
  <si>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</si>
  <si>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</si>
  <si>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</si>
  <si>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</si>
  <si>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</si>
  <si>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</si>
  <si>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</si>
  <si>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</si>
  <si>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</si>
  <si>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</si>
  <si>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</si>
  <si>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</si>
  <si>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</si>
  <si>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</si>
  <si>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</si>
  <si>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</si>
  <si>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</si>
  <si>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</si>
  <si>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</si>
  <si>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</si>
  <si>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</si>
  <si>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</si>
  <si>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</si>
  <si>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</si>
  <si>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</si>
  <si>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</si>
  <si>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</si>
  <si>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</si>
  <si>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</si>
  <si>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</si>
  <si>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</si>
  <si>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</si>
  <si>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</si>
  <si>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</si>
  <si>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</si>
  <si>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</si>
  <si>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</si>
  <si>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</si>
  <si>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</si>
  <si>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</si>
  <si>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</si>
  <si>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</si>
  <si>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</si>
  <si>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</si>
  <si>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</si>
  <si>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</si>
  <si>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</si>
  <si>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</si>
  <si>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</si>
  <si>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</si>
  <si>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</si>
  <si>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</si>
  <si>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</si>
  <si>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</si>
  <si>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</si>
  <si>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</si>
  <si>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</si>
  <si>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</si>
  <si>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</si>
  <si>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</si>
  <si>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</si>
  <si>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</si>
  <si>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</si>
  <si>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</si>
  <si>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</si>
  <si>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</si>
  <si>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</si>
  <si>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</si>
  <si>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</si>
  <si>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</si>
  <si>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</si>
  <si>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</si>
  <si>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</si>
  <si>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</si>
  <si>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</si>
  <si>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</si>
  <si>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</si>
  <si>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</si>
  <si>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</si>
  <si>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</si>
  <si>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</si>
  <si>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</si>
  <si>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</si>
  <si>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</si>
  <si>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</si>
  <si>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</si>
  <si>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</si>
  <si>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</si>
  <si>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</si>
  <si>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</si>
  <si>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</si>
  <si>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</si>
  <si>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</si>
  <si>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</si>
  <si>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</si>
  <si>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</si>
  <si>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</si>
  <si>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</si>
  <si>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</si>
  <si>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</si>
  <si>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</si>
  <si>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</si>
  <si>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</si>
  <si>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</si>
  <si>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</si>
  <si>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</si>
  <si>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</si>
  <si>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</si>
  <si>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</si>
  <si>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</si>
  <si>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</si>
  <si>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</si>
  <si>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</si>
  <si>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</si>
  <si>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</si>
  <si>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</si>
  <si>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</si>
  <si>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</si>
  <si>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</si>
  <si>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</si>
  <si>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</si>
  <si>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</si>
  <si>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</si>
  <si>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</si>
  <si>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</si>
  <si>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</si>
  <si>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</si>
  <si>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</si>
  <si>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</si>
  <si>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</si>
  <si>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</si>
  <si>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</si>
  <si>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</si>
  <si>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</si>
  <si>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</si>
  <si>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</si>
  <si>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</si>
  <si>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</si>
  <si>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</si>
  <si>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</si>
  <si>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</si>
  <si>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</si>
  <si>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</si>
  <si>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</si>
  <si>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</si>
  <si>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</si>
  <si>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</si>
  <si>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</si>
  <si>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</si>
  <si>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</si>
  <si>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</si>
  <si>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</si>
  <si>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</si>
  <si>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</si>
  <si>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</si>
  <si>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</si>
  <si>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</si>
  <si>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</si>
  <si>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</si>
  <si>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</si>
  <si>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</si>
  <si>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</si>
  <si>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</si>
  <si>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</si>
  <si>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</si>
  <si>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</si>
  <si>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</si>
  <si>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</si>
  <si>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</si>
  <si>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</si>
  <si>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</si>
  <si>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</si>
  <si>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</si>
  <si>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</si>
  <si>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</si>
  <si>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</si>
  <si>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</si>
  <si>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</si>
  <si>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</si>
  <si>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</si>
  <si>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</si>
  <si>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</si>
  <si>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</si>
  <si>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</si>
  <si>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</si>
  <si>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</si>
  <si>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</si>
  <si>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</si>
  <si>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</si>
  <si>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</si>
  <si>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</si>
  <si>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</si>
  <si>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</si>
  <si>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</si>
  <si>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</si>
  <si>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</si>
  <si>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</si>
  <si>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</si>
  <si>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</si>
  <si>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</si>
  <si>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</si>
  <si>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</si>
  <si>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</si>
  <si>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</si>
  <si>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</si>
  <si>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</si>
  <si>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</si>
  <si>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</si>
  <si>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</si>
  <si>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</si>
  <si>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</si>
  <si>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</si>
  <si>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</si>
  <si>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</si>
  <si>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</si>
  <si>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</si>
  <si>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</si>
  <si>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</si>
  <si>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</si>
  <si>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</si>
  <si>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</si>
  <si>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</si>
  <si>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</si>
  <si>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</si>
  <si>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</si>
  <si>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</si>
  <si>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</si>
  <si>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</si>
  <si>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</si>
  <si>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</si>
  <si>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</si>
  <si>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</si>
  <si>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</si>
  <si>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</si>
  <si>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</si>
  <si>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</si>
  <si>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</si>
  <si>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</si>
  <si>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</si>
  <si>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</si>
  <si>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</si>
  <si>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</si>
  <si>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</si>
  <si>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</si>
  <si>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</si>
  <si>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</si>
  <si>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</si>
  <si>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</si>
  <si>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</si>
  <si>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</si>
  <si>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</si>
  <si>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</si>
  <si>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</si>
  <si>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</si>
  <si>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</si>
  <si>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</si>
  <si>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</si>
  <si>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</si>
  <si>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</si>
  <si>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</si>
  <si>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</si>
  <si>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</si>
  <si>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</si>
  <si>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</si>
  <si>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</si>
  <si>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</si>
  <si>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</si>
  <si>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</si>
  <si>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</si>
  <si>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</si>
  <si>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</si>
  <si>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</si>
  <si>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</si>
  <si>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</si>
  <si>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</si>
  <si>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</si>
  <si>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</si>
  <si>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</si>
  <si>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</si>
  <si>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</si>
  <si>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</si>
  <si>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</si>
  <si>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</si>
  <si>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</si>
  <si>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</si>
  <si>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</si>
  <si>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</si>
  <si>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</si>
  <si>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</si>
  <si>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</si>
  <si>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</si>
  <si>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</si>
  <si>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</si>
  <si>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</si>
  <si>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</si>
  <si>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</si>
  <si>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</si>
  <si>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</si>
  <si>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</si>
  <si>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</si>
  <si>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</si>
  <si>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</si>
  <si>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</si>
  <si>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</si>
  <si>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</si>
  <si>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</si>
  <si>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</si>
  <si>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</si>
  <si>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</si>
  <si>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</si>
  <si>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</si>
  <si>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</si>
  <si>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</si>
  <si>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</si>
  <si>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</si>
  <si>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</si>
  <si>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</si>
  <si>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</si>
  <si>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</si>
  <si>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</si>
  <si>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</si>
  <si>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</si>
  <si>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</si>
  <si>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</si>
  <si>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</si>
  <si>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</si>
  <si>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</si>
  <si>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</si>
  <si>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</si>
  <si>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</si>
  <si>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</si>
  <si>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</si>
  <si>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</si>
  <si>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</si>
  <si>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</si>
  <si>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</si>
  <si>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</si>
  <si>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</si>
  <si>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</si>
  <si>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</si>
  <si>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</si>
  <si>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</si>
  <si>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</si>
  <si>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</si>
  <si>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</si>
  <si>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</si>
  <si>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</si>
  <si>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</si>
  <si>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</si>
  <si>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</si>
  <si>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</si>
  <si>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</si>
  <si>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</si>
  <si>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</si>
  <si>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</si>
  <si>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</si>
  <si>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</si>
  <si>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</si>
  <si>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</si>
  <si>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</si>
  <si>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</si>
  <si>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</si>
  <si>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</si>
  <si>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</si>
  <si>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</si>
  <si>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</si>
  <si>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</si>
  <si>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</si>
  <si>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</si>
  <si>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</si>
  <si>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</si>
  <si>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</si>
  <si>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</si>
  <si>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</si>
  <si>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</si>
  <si>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</si>
  <si>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</si>
  <si>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</si>
  <si>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</si>
  <si>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</si>
  <si>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</si>
  <si>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</si>
  <si>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</si>
  <si>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</si>
  <si>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</si>
  <si>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</si>
  <si>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</si>
  <si>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</si>
  <si>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</si>
  <si>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</si>
  <si>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</si>
  <si>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</si>
  <si>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</si>
  <si>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</si>
  <si>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</si>
  <si>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</si>
  <si>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</si>
  <si>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</si>
  <si>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</si>
  <si>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</si>
  <si>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</si>
  <si>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</si>
  <si>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</si>
  <si>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</si>
  <si>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</si>
  <si>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</si>
  <si>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</si>
  <si>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</si>
  <si>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</si>
  <si>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</si>
  <si>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</si>
  <si>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</si>
  <si>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</si>
  <si>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</si>
  <si>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</si>
  <si>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</si>
  <si>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</si>
  <si>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</si>
  <si>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</si>
  <si>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</si>
  <si>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</si>
  <si>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</si>
  <si>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</si>
  <si>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</si>
  <si>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</si>
  <si>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</si>
  <si>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</si>
  <si>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</si>
  <si>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</si>
  <si>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</si>
  <si>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</si>
  <si>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</si>
  <si>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</si>
  <si>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</si>
  <si>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</si>
  <si>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</si>
  <si>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</si>
  <si>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</si>
  <si>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</si>
  <si>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</si>
  <si>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</si>
  <si>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</si>
  <si>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</si>
  <si>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</si>
  <si>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</si>
  <si>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</si>
  <si>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</si>
  <si>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</si>
  <si>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</si>
  <si>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</si>
  <si>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</si>
  <si>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</si>
  <si>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</si>
  <si>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</si>
  <si>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</si>
  <si>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</si>
  <si>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</si>
  <si>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</si>
  <si>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</si>
  <si>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</si>
  <si>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</si>
  <si>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</si>
  <si>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</si>
  <si>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</si>
  <si>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</si>
  <si>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</si>
  <si>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</si>
  <si>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</si>
  <si>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</si>
  <si>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</si>
  <si>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</si>
  <si>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</si>
  <si>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</si>
  <si>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</si>
  <si>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</si>
  <si>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</si>
  <si>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</si>
  <si>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</si>
  <si>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</si>
  <si>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</si>
  <si>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</si>
  <si>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</si>
  <si>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</si>
  <si>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</si>
  <si>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</si>
  <si>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</si>
  <si>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</si>
  <si>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</si>
  <si>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</si>
  <si>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</si>
  <si>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</si>
  <si>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</si>
  <si>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</si>
  <si>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</si>
  <si>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</si>
  <si>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</si>
  <si>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</si>
  <si>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</si>
  <si>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</si>
  <si>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</si>
  <si>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</si>
  <si>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</si>
  <si>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</si>
  <si>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</si>
  <si>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</si>
  <si>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</si>
  <si>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</si>
  <si>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</si>
  <si>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</si>
  <si>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</si>
  <si>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</si>
  <si>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</si>
  <si>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</si>
  <si>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</si>
  <si>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</si>
  <si>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</si>
  <si>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</si>
  <si>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</si>
  <si>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</si>
  <si>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</si>
  <si>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</si>
  <si>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</si>
  <si>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</si>
  <si>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</si>
  <si>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</si>
  <si>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</si>
  <si>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</si>
  <si>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</si>
  <si>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</si>
  <si>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</si>
  <si>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</si>
  <si>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</si>
  <si>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</si>
  <si>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</si>
  <si>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</si>
  <si>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</si>
  <si>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</si>
  <si>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</si>
  <si>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</si>
  <si>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</si>
  <si>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</si>
  <si>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</si>
  <si>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</si>
  <si>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</si>
  <si>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</si>
  <si>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</si>
  <si>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</si>
  <si>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</si>
  <si>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</si>
  <si>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</si>
  <si>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</si>
  <si>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</si>
  <si>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</si>
  <si>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</si>
  <si>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</si>
  <si>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</si>
  <si>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</si>
  <si>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</si>
  <si>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</si>
  <si>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</si>
  <si>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</si>
  <si>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</si>
  <si>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</si>
  <si>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</si>
  <si>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</si>
  <si>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</si>
  <si>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</si>
  <si>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</si>
  <si>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</si>
  <si>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</si>
  <si>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</si>
  <si>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</si>
  <si>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</si>
  <si>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</si>
  <si>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</si>
  <si>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</si>
  <si>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</si>
  <si>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</si>
  <si>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</si>
  <si>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</si>
  <si>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</si>
  <si>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</si>
  <si>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</si>
  <si>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</si>
  <si>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</si>
  <si>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</si>
  <si>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</si>
  <si>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</si>
  <si>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</si>
  <si>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</si>
  <si>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</si>
  <si>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</si>
  <si>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</si>
  <si>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</si>
  <si>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</si>
  <si>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</si>
  <si>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</si>
  <si>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</si>
  <si>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</si>
  <si>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</si>
  <si>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</si>
  <si>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</si>
  <si>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</si>
  <si>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</si>
  <si>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</si>
  <si>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</si>
  <si>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</si>
  <si>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</si>
  <si>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</si>
  <si>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</si>
  <si>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</si>
  <si>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</si>
  <si>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</si>
  <si>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</si>
  <si>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</si>
  <si>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</si>
  <si>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</si>
  <si>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</si>
  <si>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</si>
  <si>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</si>
  <si>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</si>
  <si>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</si>
  <si>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</si>
  <si>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</si>
  <si>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</si>
  <si>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</si>
  <si>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</si>
  <si>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</si>
  <si>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</si>
  <si>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</si>
  <si>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</si>
  <si>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</si>
  <si>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</si>
  <si>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</si>
  <si>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</si>
  <si>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</si>
  <si>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</si>
  <si>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</si>
  <si>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</si>
  <si>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</si>
  <si>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</si>
  <si>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</si>
  <si>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</si>
  <si>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</si>
  <si>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</si>
  <si>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</si>
  <si>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</si>
  <si>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</si>
  <si>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</si>
  <si>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</si>
  <si>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</si>
  <si>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</si>
  <si>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</si>
  <si>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</si>
  <si>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</si>
  <si>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</si>
  <si>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</si>
  <si>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</si>
  <si>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</si>
  <si>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</si>
  <si>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</si>
  <si>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</si>
  <si>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</si>
  <si>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</si>
  <si>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</si>
  <si>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</si>
  <si>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</si>
  <si>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</si>
  <si>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</si>
  <si>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</si>
  <si>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</si>
  <si>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</si>
  <si>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</si>
  <si>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</si>
  <si>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</si>
  <si>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</si>
  <si>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</si>
  <si>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</si>
  <si>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</si>
  <si>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</si>
  <si>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</si>
  <si>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</si>
  <si>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</si>
  <si>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</si>
  <si>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</si>
  <si>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</si>
  <si>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</si>
  <si>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</si>
  <si>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</si>
  <si>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</si>
  <si>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</si>
  <si>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</si>
  <si>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</si>
  <si>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</si>
  <si>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</si>
  <si>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</si>
  <si>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</si>
  <si>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</si>
  <si>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</si>
  <si>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</si>
  <si>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</si>
  <si>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</si>
  <si>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</si>
  <si>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</si>
  <si>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</si>
  <si>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</si>
  <si>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</si>
  <si>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</si>
  <si>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</si>
  <si>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</si>
  <si>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</si>
  <si>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</si>
  <si>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</si>
  <si>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</si>
  <si>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</si>
  <si>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</si>
  <si>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</si>
  <si>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</si>
  <si>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</si>
  <si>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</si>
  <si>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</si>
  <si>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</si>
  <si>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</si>
  <si>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</si>
  <si>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</si>
  <si>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</si>
  <si>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</si>
  <si>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</si>
  <si>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</si>
  <si>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</si>
  <si>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</si>
  <si>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</si>
  <si>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</si>
  <si>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</si>
  <si>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</si>
  <si>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</si>
  <si>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</si>
  <si>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</si>
  <si>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</si>
  <si>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</si>
  <si>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</si>
  <si>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</si>
  <si>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</si>
  <si>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</si>
  <si>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</si>
  <si>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</si>
  <si>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</si>
  <si>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</si>
  <si>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</si>
  <si>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</si>
  <si>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</si>
  <si>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</si>
  <si>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</si>
  <si>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</si>
  <si>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</si>
  <si>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</si>
  <si>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</si>
  <si>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</si>
  <si>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</si>
  <si>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</si>
  <si>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</si>
  <si>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</si>
  <si>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</si>
  <si>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</si>
  <si>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</si>
  <si>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</si>
  <si>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</si>
  <si>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</si>
  <si>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</si>
  <si>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</si>
  <si>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</si>
  <si>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</si>
  <si>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</si>
  <si>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</si>
  <si>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</si>
  <si>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</si>
  <si>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</si>
  <si>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</si>
  <si>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</si>
  <si>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</si>
  <si>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</si>
  <si>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</si>
  <si>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</si>
  <si>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</si>
  <si>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</si>
  <si>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</si>
  <si>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</si>
  <si>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</si>
  <si>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</si>
  <si>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</si>
  <si>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</si>
  <si>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</si>
  <si>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</si>
  <si>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</si>
  <si>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</si>
  <si>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</si>
  <si>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</si>
  <si>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</si>
  <si>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</si>
  <si>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</si>
  <si>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</si>
  <si>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</si>
  <si>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</si>
  <si>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</si>
  <si>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</si>
  <si>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</si>
  <si>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</si>
  <si>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</si>
  <si>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</si>
  <si>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</si>
  <si>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</si>
  <si>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</si>
  <si>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</si>
  <si>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</si>
  <si>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</si>
  <si>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</si>
  <si>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</si>
  <si>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</si>
  <si>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</si>
  <si>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</si>
  <si>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</si>
  <si>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</si>
  <si>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</si>
  <si>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</si>
  <si>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</si>
  <si>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</si>
  <si>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</si>
  <si>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</si>
  <si>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</si>
  <si>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</si>
  <si>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</si>
  <si>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</si>
  <si>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</si>
  <si>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</si>
  <si>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</si>
  <si>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</si>
  <si>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</si>
  <si>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</si>
  <si>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</si>
  <si>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</si>
  <si>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</si>
  <si>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</si>
  <si>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</si>
  <si>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</si>
  <si>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</si>
  <si>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</si>
  <si>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</si>
  <si>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</si>
  <si>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</si>
  <si>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</si>
  <si>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</si>
  <si>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</si>
  <si>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</si>
  <si>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</si>
  <si>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</si>
  <si>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</si>
  <si>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</si>
  <si>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</si>
  <si>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</si>
  <si>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</si>
  <si>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</si>
  <si>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</si>
  <si>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</si>
  <si>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</si>
  <si>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</si>
  <si>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</si>
  <si>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</si>
  <si>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</si>
  <si>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</si>
  <si>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</si>
  <si>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</si>
  <si>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</si>
  <si>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</si>
  <si>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</si>
  <si>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</si>
  <si>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</si>
  <si>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</si>
  <si>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</si>
  <si>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</si>
  <si>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</si>
  <si>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</si>
  <si>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</si>
  <si>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</si>
  <si>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</si>
  <si>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</si>
  <si>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</si>
  <si>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</si>
  <si>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</si>
  <si>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</si>
  <si>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</si>
  <si>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</si>
  <si>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</si>
  <si>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</si>
  <si>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</si>
  <si>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</si>
  <si>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</si>
  <si>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</si>
  <si>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</si>
  <si>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</si>
  <si>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</si>
  <si>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</si>
  <si>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</si>
  <si>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</si>
  <si>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</si>
  <si>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</si>
  <si>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</si>
  <si>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</si>
  <si>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</si>
  <si>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</si>
  <si>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</si>
  <si>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</si>
  <si>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</si>
  <si>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</si>
  <si>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</si>
  <si>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</si>
  <si>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</si>
  <si>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</si>
  <si>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</si>
  <si>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</si>
  <si>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</si>
  <si>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</si>
  <si>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</si>
  <si>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</si>
  <si>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</si>
  <si>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</si>
  <si>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</si>
  <si>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</si>
  <si>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</si>
  <si>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</si>
  <si>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</si>
  <si>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</si>
  <si>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</si>
  <si>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</si>
  <si>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</si>
  <si>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</si>
  <si>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</si>
  <si>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</si>
  <si>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</si>
  <si>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</si>
  <si>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</si>
  <si>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</si>
  <si>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</si>
  <si>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</si>
  <si>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</si>
  <si>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</si>
  <si>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</si>
  <si>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</si>
  <si>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</si>
  <si>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</si>
  <si>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</si>
  <si>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</si>
  <si>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</si>
  <si>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</si>
  <si>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</si>
  <si>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</si>
  <si>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</si>
  <si>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</si>
  <si>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</si>
  <si>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</si>
  <si>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</si>
  <si>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</si>
  <si>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</si>
  <si>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</si>
  <si>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</si>
  <si>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</si>
  <si>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</si>
  <si>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</si>
  <si>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</si>
  <si>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</si>
  <si>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</si>
  <si>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</si>
  <si>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</si>
  <si>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</si>
  <si>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</si>
  <si>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</si>
  <si>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</si>
  <si>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</si>
  <si>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</si>
  <si>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</si>
  <si>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</si>
  <si>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</si>
  <si>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</si>
  <si>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</si>
  <si>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</si>
  <si>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</si>
  <si>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</si>
  <si>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</si>
  <si>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</si>
  <si>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</si>
  <si>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</si>
  <si>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</si>
  <si>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</si>
  <si>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</si>
  <si>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</si>
  <si>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</si>
  <si>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</si>
  <si>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</si>
  <si>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</si>
  <si>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</si>
  <si>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</si>
  <si>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</si>
  <si>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</si>
  <si>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</si>
  <si>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</si>
  <si>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</si>
  <si>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</si>
  <si>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</si>
  <si>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</si>
  <si>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</si>
  <si>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</si>
  <si>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</si>
  <si>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</si>
  <si>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</si>
  <si>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</si>
  <si>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</si>
  <si>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</si>
  <si>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</si>
  <si>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</si>
  <si>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</si>
  <si>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</si>
  <si>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</si>
  <si>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</si>
  <si>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</si>
  <si>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</si>
  <si>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</si>
  <si>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</si>
  <si>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</si>
  <si>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</si>
  <si>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</si>
  <si>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</si>
  <si>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</si>
  <si>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</si>
  <si>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</si>
  <si>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</si>
  <si>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</si>
  <si>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</si>
  <si>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</si>
  <si>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</si>
  <si>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</si>
  <si>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</si>
  <si>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</si>
  <si>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</si>
  <si>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</si>
  <si>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</si>
  <si>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</si>
  <si>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</si>
  <si>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</si>
  <si>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</si>
  <si>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</si>
  <si>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</si>
  <si>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</si>
  <si>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</si>
  <si>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</si>
  <si>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</si>
  <si>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</si>
  <si>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</si>
  <si>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</si>
  <si>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</si>
  <si>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</si>
  <si>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</si>
  <si>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</si>
  <si>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</si>
  <si>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</si>
  <si>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</si>
  <si>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</si>
  <si>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</si>
  <si>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</si>
  <si>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</si>
  <si>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</si>
  <si>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</si>
  <si>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</si>
  <si>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</si>
  <si>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</si>
  <si>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</si>
  <si>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</si>
  <si>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</si>
  <si>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</si>
  <si>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</si>
  <si>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</si>
  <si>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</si>
  <si>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</si>
  <si>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</si>
  <si>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</si>
  <si>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</si>
  <si>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</si>
  <si>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</si>
  <si>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</si>
  <si>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</si>
  <si>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</si>
  <si>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</si>
  <si>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</si>
  <si>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</si>
  <si>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</si>
  <si>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</si>
  <si>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</si>
  <si>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</si>
  <si>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</si>
  <si>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</si>
  <si>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</si>
  <si>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</si>
  <si>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</si>
  <si>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</si>
  <si>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</si>
  <si>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</si>
  <si>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</si>
  <si>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</si>
  <si>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</si>
  <si>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</si>
  <si>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</si>
  <si>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</si>
  <si>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</si>
  <si>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</si>
  <si>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</si>
  <si>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</si>
  <si>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</si>
  <si>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</si>
  <si>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</si>
  <si>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</si>
  <si>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</si>
  <si>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</si>
  <si>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</si>
  <si>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</si>
  <si>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</si>
  <si>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</si>
  <si>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</si>
  <si>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</si>
  <si>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</si>
  <si>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</si>
  <si>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</si>
  <si>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</si>
  <si>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</si>
  <si>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</si>
  <si>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</si>
  <si>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</si>
  <si>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</si>
  <si>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</si>
  <si>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</si>
  <si>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</si>
  <si>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</si>
  <si>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</si>
  <si>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</si>
  <si>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</si>
  <si>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</si>
  <si>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</si>
  <si>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</si>
  <si>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</si>
  <si>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</si>
  <si>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</si>
  <si>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</si>
  <si>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</si>
  <si>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</si>
  <si>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</si>
  <si>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</si>
  <si>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</si>
  <si>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</si>
  <si>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</si>
  <si>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</si>
  <si>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</si>
  <si>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</si>
  <si>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</si>
  <si>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</si>
  <si>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</si>
  <si>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</si>
  <si>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</si>
  <si>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</si>
  <si>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</si>
  <si>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</si>
  <si>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</si>
  <si>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</si>
  <si>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</si>
  <si>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</si>
  <si>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</si>
  <si>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</si>
  <si>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</si>
  <si>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</si>
  <si>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</si>
  <si>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</si>
  <si>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</si>
  <si>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</si>
  <si>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</si>
  <si>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</si>
  <si>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</si>
  <si>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</si>
  <si>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</si>
  <si>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</si>
  <si>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</si>
  <si>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</si>
  <si>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</si>
  <si>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</si>
  <si>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</si>
  <si>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</si>
  <si>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</si>
  <si>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</si>
  <si>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</si>
  <si>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</si>
  <si>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</si>
  <si>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</si>
  <si>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</si>
  <si>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</si>
  <si>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</si>
  <si>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</si>
  <si>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</si>
  <si>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</si>
  <si>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</si>
  <si>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</si>
  <si>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</si>
  <si>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</si>
  <si>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</si>
  <si>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</si>
  <si>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</si>
  <si>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</si>
  <si>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</si>
  <si>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</si>
  <si>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</si>
  <si>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</si>
  <si>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</si>
  <si>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</si>
  <si>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</si>
  <si>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</si>
  <si>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</si>
  <si>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</si>
  <si>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</si>
  <si>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</si>
  <si>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</si>
  <si>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</si>
  <si>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</si>
  <si>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</si>
  <si>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</si>
  <si>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</si>
  <si>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</si>
  <si>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</si>
  <si>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</si>
  <si>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</si>
  <si>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</si>
  <si>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</si>
  <si>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</si>
  <si>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</si>
  <si>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</si>
  <si>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</si>
  <si>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</si>
  <si>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</si>
  <si>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</si>
  <si>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</si>
  <si>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</si>
  <si>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</si>
  <si>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</si>
  <si>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</si>
  <si>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</si>
  <si>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</si>
  <si>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</si>
  <si>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</si>
  <si>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</si>
  <si>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</si>
  <si>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</si>
  <si>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</si>
  <si>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</si>
  <si>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</si>
  <si>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</si>
  <si>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</si>
  <si>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</si>
  <si>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</si>
  <si>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</si>
  <si>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</si>
  <si>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</si>
  <si>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</si>
  <si>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</si>
  <si>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</si>
  <si>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</si>
  <si>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</si>
  <si>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</si>
  <si>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</si>
  <si>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</si>
  <si>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</si>
  <si>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</si>
  <si>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</si>
  <si>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</si>
  <si>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</si>
  <si>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</si>
  <si>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</si>
  <si>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</si>
  <si>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</si>
  <si>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</si>
  <si>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</si>
  <si>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</si>
  <si>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</si>
  <si>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</si>
  <si>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</si>
  <si>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</si>
  <si>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</si>
  <si>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</si>
  <si>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</si>
  <si>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</si>
  <si>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</si>
  <si>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</si>
  <si>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</si>
  <si>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</si>
  <si>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</si>
  <si>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</si>
  <si>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</si>
  <si>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</si>
  <si>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</si>
  <si>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</si>
  <si>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</si>
  <si>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</si>
  <si>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</si>
  <si>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</si>
  <si>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</si>
  <si>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</si>
  <si>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</si>
  <si>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</si>
  <si>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</si>
  <si>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</si>
  <si>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</si>
  <si>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</si>
  <si>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</si>
  <si>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</si>
  <si>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</si>
  <si>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</si>
  <si>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</si>
  <si>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</si>
  <si>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</si>
  <si>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</si>
  <si>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</si>
  <si>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</si>
  <si>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</si>
  <si>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</si>
  <si>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</si>
  <si>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</si>
  <si>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</si>
  <si>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</si>
  <si>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</si>
  <si>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</si>
  <si>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</si>
  <si>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</si>
  <si>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</si>
  <si>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</si>
  <si>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</si>
  <si>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</si>
  <si>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</si>
  <si>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</si>
  <si>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</si>
  <si>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</si>
  <si>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</si>
  <si>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</si>
  <si>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</si>
  <si>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</si>
  <si>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</si>
  <si>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</si>
  <si>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</si>
  <si>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</si>
  <si>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</si>
  <si>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</si>
  <si>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</si>
  <si>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</si>
  <si>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</si>
  <si>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</si>
  <si>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</si>
  <si>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</si>
  <si>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</si>
  <si>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</si>
  <si>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</si>
  <si>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</si>
  <si>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</si>
  <si>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</si>
  <si>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</si>
  <si>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</si>
  <si>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</si>
  <si>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</si>
  <si>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</si>
  <si>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</si>
  <si>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</si>
  <si>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</si>
  <si>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</si>
  <si>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</si>
  <si>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</si>
  <si>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</si>
  <si>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</si>
  <si>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</si>
  <si>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</si>
  <si>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</si>
  <si>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</si>
  <si>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</si>
  <si>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</si>
  <si>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</si>
  <si>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</si>
  <si>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</si>
  <si>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</si>
  <si>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</si>
  <si>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</si>
  <si>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</si>
  <si>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</si>
  <si>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</si>
  <si>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</si>
  <si>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</si>
  <si>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</si>
  <si>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</si>
  <si>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</si>
  <si>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</si>
  <si>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</si>
  <si>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</si>
  <si>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</si>
  <si>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</si>
  <si>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</si>
  <si>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</si>
  <si>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</si>
  <si>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</si>
  <si>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</si>
  <si>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</si>
  <si>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</si>
  <si>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</si>
  <si>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</si>
  <si>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</si>
  <si>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</si>
  <si>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</si>
  <si>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</si>
  <si>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</si>
  <si>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</si>
  <si>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</si>
  <si>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</si>
  <si>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</si>
  <si>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</si>
  <si>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</si>
  <si>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</si>
  <si>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</si>
  <si>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</si>
  <si>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</si>
  <si>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</si>
  <si>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</si>
  <si>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</si>
  <si>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</si>
  <si>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</si>
  <si>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</si>
  <si>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</si>
  <si>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</si>
  <si>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</si>
  <si>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</si>
  <si>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</si>
  <si>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</si>
  <si>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</si>
  <si>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</si>
  <si>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</si>
  <si>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</si>
  <si>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</si>
  <si>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</si>
  <si>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</si>
  <si>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</si>
  <si>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</si>
  <si>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</si>
  <si>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</si>
  <si>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</si>
  <si>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</si>
  <si>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</si>
  <si>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</si>
  <si>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</si>
  <si>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</si>
  <si>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</si>
  <si>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</si>
  <si>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</si>
  <si>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</si>
  <si>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</si>
  <si>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</si>
  <si>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</si>
  <si>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</si>
  <si>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</si>
  <si>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</si>
  <si>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</si>
  <si>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</si>
  <si>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</si>
  <si>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</si>
  <si>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</si>
  <si>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</si>
  <si>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</si>
  <si>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</si>
  <si>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</si>
  <si>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</si>
  <si>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</si>
  <si>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</si>
  <si>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</si>
  <si>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</si>
  <si>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</si>
  <si>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</si>
  <si>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</si>
  <si>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</si>
  <si>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</si>
  <si>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</si>
  <si>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</si>
  <si>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</si>
  <si>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</si>
  <si>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</si>
  <si>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</si>
  <si>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</si>
  <si>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</si>
  <si>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</si>
  <si>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</si>
  <si>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</si>
  <si>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</si>
  <si>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</si>
  <si>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</si>
  <si>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</si>
  <si>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</si>
  <si>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</si>
  <si>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</si>
  <si>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</si>
  <si>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</si>
  <si>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</si>
  <si>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</si>
  <si>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</si>
  <si>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</si>
  <si>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</si>
  <si>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</si>
  <si>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</si>
  <si>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</si>
  <si>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</si>
  <si>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</si>
  <si>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</si>
  <si>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</si>
  <si>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</si>
  <si>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</si>
  <si>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</si>
  <si>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</si>
  <si>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</si>
  <si>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</si>
  <si>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</si>
  <si>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</si>
  <si>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</si>
  <si>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</si>
  <si>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</si>
  <si>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</si>
  <si>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</si>
  <si>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</si>
  <si>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</si>
  <si>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</si>
  <si>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</si>
  <si>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</si>
  <si>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</si>
  <si>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</si>
  <si>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</si>
  <si>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</si>
  <si>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</si>
  <si>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</si>
  <si>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</si>
  <si>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</si>
  <si>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</si>
  <si>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</si>
  <si>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</si>
  <si>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</si>
  <si>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</si>
  <si>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</si>
  <si>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</si>
  <si>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</si>
  <si>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</si>
  <si>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</si>
  <si>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</si>
  <si>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</si>
  <si>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</si>
  <si>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</si>
  <si>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</si>
  <si>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</si>
  <si>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</si>
  <si>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</si>
  <si>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</si>
  <si>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</si>
  <si>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</si>
  <si>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</si>
  <si>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</si>
  <si>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</si>
  <si>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</si>
  <si>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</si>
  <si>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</si>
  <si>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</si>
  <si>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</si>
  <si>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</si>
  <si>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</si>
  <si>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</si>
  <si>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</si>
  <si>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</si>
  <si>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</si>
  <si>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</si>
  <si>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</si>
  <si>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</si>
  <si>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</si>
  <si>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</si>
  <si>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</si>
  <si>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</si>
  <si>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</si>
  <si>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</si>
  <si>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</si>
  <si>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</si>
  <si>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</si>
  <si>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</si>
  <si>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</si>
  <si>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</si>
  <si>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</si>
  <si>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</si>
  <si>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</si>
  <si>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</si>
  <si>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</si>
  <si>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</si>
  <si>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</si>
  <si>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</si>
  <si>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</si>
  <si>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</si>
  <si>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</si>
  <si>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</si>
  <si>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</si>
  <si>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</si>
  <si>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</si>
  <si>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</si>
  <si>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</si>
  <si>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</si>
  <si>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</si>
  <si>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</si>
  <si>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</si>
  <si>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</si>
  <si>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</si>
  <si>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</si>
  <si>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</si>
  <si>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</si>
  <si>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</si>
  <si>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</si>
  <si>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</si>
  <si>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</si>
  <si>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</si>
  <si>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</si>
  <si>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</si>
  <si>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</si>
  <si>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</si>
  <si>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</si>
  <si>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</si>
  <si>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</si>
  <si>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</si>
  <si>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</si>
  <si>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</si>
  <si>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</si>
  <si>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</si>
  <si>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</si>
  <si>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</si>
  <si>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</si>
  <si>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</si>
  <si>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</si>
  <si>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</si>
  <si>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</si>
  <si>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</si>
  <si>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</si>
  <si>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</si>
  <si>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</si>
  <si>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</si>
  <si>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</si>
  <si>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</si>
  <si>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</si>
  <si>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</si>
  <si>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</si>
  <si>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</si>
  <si>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</si>
  <si>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</si>
  <si>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</si>
  <si>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</si>
  <si>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</si>
  <si>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</si>
  <si>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</si>
  <si>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</si>
  <si>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</si>
  <si>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</si>
  <si>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</si>
  <si>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</si>
  <si>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</si>
  <si>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</si>
  <si>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</si>
  <si>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</si>
  <si>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</si>
  <si>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</si>
  <si>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</si>
  <si>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</si>
  <si>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</si>
  <si>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</si>
  <si>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</si>
  <si>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</si>
  <si>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</si>
  <si>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</si>
  <si>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</si>
  <si>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</si>
  <si>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</si>
  <si>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</si>
  <si>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</si>
  <si>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</si>
  <si>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</si>
  <si>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</si>
  <si>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</si>
  <si>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</si>
  <si>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</si>
  <si>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</si>
  <si>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</si>
  <si>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</si>
  <si>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</si>
  <si>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</si>
  <si>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</si>
  <si>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</si>
  <si>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</si>
  <si>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</si>
  <si>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</si>
  <si>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</si>
  <si>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</si>
  <si>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</si>
  <si>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</si>
  <si>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</si>
  <si>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</si>
  <si>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</si>
  <si>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</si>
  <si>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</si>
  <si>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</si>
  <si>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</si>
  <si>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</si>
  <si>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</si>
  <si>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</si>
  <si>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</si>
  <si>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</si>
  <si>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</si>
  <si>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</si>
  <si>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</si>
  <si>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</si>
  <si>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</si>
  <si>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</si>
  <si>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</si>
  <si>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</si>
  <si>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</si>
  <si>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</si>
  <si>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</si>
  <si>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</si>
  <si>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</si>
  <si>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</si>
  <si>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</si>
  <si>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</si>
  <si>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</si>
  <si>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</si>
  <si>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</si>
  <si>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</si>
  <si>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</si>
  <si>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</si>
  <si>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</si>
  <si>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</si>
  <si>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</si>
  <si>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</si>
  <si>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</si>
  <si>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</si>
  <si>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</si>
  <si>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</si>
  <si>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</si>
  <si>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</si>
  <si>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</si>
  <si>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</si>
  <si>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</si>
  <si>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</si>
  <si>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</si>
  <si>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</si>
  <si>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</si>
  <si>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</si>
  <si>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</si>
  <si>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</si>
  <si>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</si>
  <si>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</si>
  <si>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</si>
  <si>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</si>
  <si>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</si>
  <si>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</si>
  <si>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</si>
  <si>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</si>
  <si>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</si>
  <si>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</si>
  <si>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</si>
  <si>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</si>
  <si>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</si>
  <si>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</si>
  <si>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</si>
  <si>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</si>
  <si>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</si>
  <si>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</si>
  <si>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</si>
  <si>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</si>
  <si>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</si>
  <si>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</si>
  <si>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</si>
  <si>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</si>
  <si>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</si>
  <si>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</si>
  <si>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</si>
  <si>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</si>
  <si>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</si>
  <si>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</si>
  <si>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</si>
  <si>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</si>
  <si>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</si>
  <si>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</si>
  <si>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</si>
  <si>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</si>
  <si>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</si>
  <si>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</si>
  <si>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</si>
  <si>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</si>
  <si>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</si>
  <si>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</si>
  <si>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</si>
  <si>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</si>
  <si>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</si>
  <si>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</si>
  <si>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</si>
  <si>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</si>
  <si>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</si>
  <si>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</si>
  <si>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</si>
  <si>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</si>
  <si>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</si>
  <si>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</si>
  <si>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</si>
  <si>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</si>
  <si>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</si>
  <si>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</si>
  <si>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</si>
  <si>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</si>
  <si>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</si>
  <si>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</si>
  <si>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</si>
  <si>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</si>
  <si>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</si>
  <si>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</si>
  <si>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</si>
  <si>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</si>
  <si>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</si>
  <si>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</si>
  <si>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</si>
  <si>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</si>
  <si>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</si>
  <si>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</si>
  <si>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</si>
  <si>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</si>
  <si>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</si>
  <si>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</si>
  <si>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</si>
  <si>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</si>
  <si>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</si>
  <si>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</si>
  <si>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</si>
  <si>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</si>
  <si>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</si>
  <si>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</si>
  <si>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</si>
  <si>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</si>
  <si>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</si>
  <si>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</si>
  <si>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</si>
  <si>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</si>
  <si>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</si>
  <si>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</si>
  <si>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</si>
  <si>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</si>
  <si>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</si>
  <si>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</si>
  <si>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</si>
  <si>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</si>
  <si>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</si>
  <si>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</si>
  <si>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</si>
  <si>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</si>
  <si>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</si>
  <si>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</si>
  <si>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</si>
  <si>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</si>
  <si>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</si>
  <si>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</si>
  <si>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</si>
  <si>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</si>
  <si>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</si>
  <si>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</si>
  <si>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</si>
  <si>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</si>
  <si>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</si>
  <si>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</si>
  <si>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</si>
  <si>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</si>
  <si>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</si>
  <si>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</si>
  <si>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</si>
  <si>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</si>
  <si>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</si>
  <si>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</si>
  <si>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</si>
  <si>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</si>
  <si>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</si>
  <si>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</si>
  <si>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</si>
  <si>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</si>
  <si>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</si>
  <si>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</si>
  <si>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</si>
  <si>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</si>
  <si>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</si>
  <si>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</si>
  <si>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</si>
  <si>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</si>
  <si>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</si>
  <si>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</si>
  <si>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</si>
  <si>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</si>
  <si>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</si>
  <si>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</si>
  <si>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</si>
  <si>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</si>
  <si>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</si>
  <si>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</si>
  <si>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</si>
  <si>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</si>
  <si>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</si>
  <si>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</si>
  <si>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</si>
  <si>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</si>
  <si>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</si>
  <si>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</si>
  <si>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</si>
  <si>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</si>
  <si>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</si>
  <si>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</si>
  <si>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</si>
  <si>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</si>
  <si>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</si>
  <si>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</si>
  <si>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</si>
  <si>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</si>
  <si>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</si>
  <si>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</si>
  <si>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</si>
  <si>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</si>
  <si>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</si>
  <si>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</si>
  <si>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</si>
  <si>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</si>
  <si>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</si>
  <si>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</si>
  <si>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</si>
  <si>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</si>
  <si>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</si>
  <si>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</si>
  <si>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</si>
  <si>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</si>
  <si>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</si>
  <si>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</si>
  <si>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</si>
  <si>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</si>
  <si>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</si>
  <si>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</si>
  <si>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</si>
  <si>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</si>
  <si>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</si>
  <si>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</si>
  <si>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</si>
  <si>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</si>
  <si>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</si>
  <si>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</si>
  <si>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</si>
  <si>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</si>
  <si>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</si>
  <si>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</si>
  <si>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</si>
  <si>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</si>
  <si>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</si>
  <si>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</si>
  <si>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</si>
  <si>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</si>
  <si>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</si>
  <si>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</si>
  <si>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</si>
  <si>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</si>
  <si>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</si>
  <si>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</si>
  <si>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</si>
  <si>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</si>
  <si>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</si>
  <si>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</si>
  <si>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</si>
  <si>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</si>
  <si>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</si>
  <si>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</si>
  <si>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</si>
  <si>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</si>
  <si>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</si>
  <si>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</si>
  <si>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</si>
  <si>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</si>
  <si>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</si>
  <si>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</si>
  <si>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</si>
  <si>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</si>
  <si>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</si>
  <si>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</si>
  <si>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</si>
  <si>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</si>
  <si>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</si>
  <si>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</si>
  <si>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</si>
  <si>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</si>
  <si>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</si>
  <si>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</si>
  <si>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</si>
  <si>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</si>
  <si>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</si>
  <si>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</si>
  <si>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</si>
  <si>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</si>
  <si>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</si>
  <si>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</si>
  <si>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</si>
  <si>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</si>
  <si>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</si>
  <si>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</si>
  <si>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</si>
  <si>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</si>
  <si>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</si>
  <si>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</si>
  <si>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</si>
  <si>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</si>
  <si>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</si>
  <si>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</si>
  <si>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</si>
  <si>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</si>
  <si>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</si>
  <si>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</si>
  <si>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</si>
  <si>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</si>
  <si>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</si>
  <si>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</si>
  <si>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</si>
  <si>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</si>
  <si>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</si>
  <si>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</si>
  <si>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</si>
  <si>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</si>
  <si>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</si>
  <si>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</si>
  <si>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</si>
  <si>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</si>
  <si>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</si>
  <si>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</si>
  <si>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</si>
  <si>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</si>
  <si>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</si>
  <si>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</si>
  <si>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</si>
  <si>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</si>
  <si>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</si>
  <si>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</si>
  <si>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</si>
  <si>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</si>
  <si>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</si>
  <si>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</si>
  <si>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</si>
  <si>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</si>
  <si>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</si>
  <si>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</si>
  <si>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</si>
  <si>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</si>
  <si>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</si>
  <si>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</si>
  <si>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</si>
  <si>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</si>
  <si>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</si>
  <si>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</si>
  <si>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</si>
  <si>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</si>
  <si>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</si>
  <si>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</si>
  <si>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</si>
  <si>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</si>
  <si>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</si>
  <si>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</si>
  <si>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</si>
  <si>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</si>
  <si>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</si>
  <si>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</si>
  <si>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</si>
  <si>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</si>
  <si>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</si>
  <si>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</si>
  <si>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</si>
  <si>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</si>
  <si>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</si>
  <si>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</si>
  <si>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</si>
  <si>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</si>
  <si>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</si>
  <si>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</si>
  <si>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</si>
  <si>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</si>
  <si>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</si>
  <si>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</si>
  <si>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</si>
  <si>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</si>
  <si>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</si>
  <si>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</si>
  <si>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</si>
  <si>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</si>
  <si>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</si>
  <si>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</si>
  <si>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</si>
  <si>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</si>
  <si>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</si>
  <si>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</si>
  <si>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</si>
  <si>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</si>
  <si>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</si>
  <si>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</si>
  <si>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</si>
  <si>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</si>
  <si>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</si>
  <si>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</si>
  <si>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</si>
  <si>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</si>
  <si>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</si>
  <si>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</si>
  <si>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</si>
  <si>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</si>
  <si>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</si>
  <si>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</si>
  <si>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</si>
  <si>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</si>
  <si>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</si>
  <si>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</si>
  <si>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</si>
  <si>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</si>
  <si>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</si>
  <si>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</si>
  <si>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</si>
  <si>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</si>
  <si>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</si>
  <si>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</si>
  <si>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</si>
  <si>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</si>
  <si>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</si>
  <si>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</si>
  <si>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</si>
  <si>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</si>
  <si>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</si>
  <si>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</si>
  <si>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</si>
  <si>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</si>
  <si>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</si>
  <si>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</si>
  <si>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</si>
  <si>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</si>
  <si>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</si>
  <si>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</si>
  <si>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</si>
  <si>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</si>
  <si>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</si>
  <si>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</si>
  <si>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</si>
  <si>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</si>
  <si>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</si>
  <si>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</si>
  <si>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</si>
  <si>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</si>
  <si>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</si>
  <si>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</si>
  <si>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</si>
  <si>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</si>
  <si>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</si>
  <si>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</si>
  <si>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</si>
  <si>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</si>
  <si>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</si>
  <si>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</si>
  <si>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</si>
  <si>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</si>
  <si>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</si>
  <si>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</si>
  <si>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</si>
  <si>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</si>
  <si>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</si>
  <si>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</si>
  <si>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</si>
  <si>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</si>
  <si>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</si>
  <si>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</si>
  <si>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</si>
  <si>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</si>
  <si>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</si>
  <si>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</si>
  <si>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</si>
  <si>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</si>
  <si>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</si>
  <si>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</si>
  <si>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</si>
  <si>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</si>
  <si>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</si>
  <si>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</si>
  <si>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</si>
  <si>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</si>
  <si>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</si>
  <si>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</si>
  <si>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</si>
  <si>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</si>
  <si>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</si>
  <si>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</si>
  <si>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</si>
  <si>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</si>
  <si>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</si>
  <si>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</si>
  <si>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</si>
  <si>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</si>
  <si>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</si>
  <si>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</si>
  <si>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</si>
  <si>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</si>
  <si>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</si>
  <si>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</si>
  <si>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</si>
  <si>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</si>
  <si>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</si>
  <si>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</si>
  <si>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</si>
  <si>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</si>
  <si>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</si>
  <si>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</si>
  <si>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</si>
  <si>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</si>
  <si>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</si>
  <si>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</si>
  <si>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</si>
  <si>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</si>
  <si>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</si>
  <si>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</si>
  <si>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</si>
  <si>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</si>
  <si>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</si>
  <si>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</si>
  <si>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</si>
  <si>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</si>
  <si>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</si>
  <si>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</si>
  <si>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</si>
  <si>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</si>
  <si>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</si>
  <si>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</si>
  <si>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</si>
  <si>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</si>
  <si>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</si>
  <si>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</si>
  <si>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</si>
  <si>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</si>
  <si>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</si>
  <si>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</si>
  <si>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</si>
  <si>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</si>
  <si>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</si>
  <si>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</si>
  <si>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</si>
  <si>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</si>
  <si>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</si>
  <si>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</si>
  <si>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</si>
  <si>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</si>
  <si>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</si>
  <si>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</si>
  <si>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</si>
  <si>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</si>
  <si>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</si>
  <si>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</si>
  <si>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</si>
  <si>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</si>
  <si>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</si>
  <si>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</si>
  <si>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</si>
  <si>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</si>
  <si>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</si>
  <si>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</si>
  <si>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</si>
  <si>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</si>
  <si>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</si>
  <si>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</si>
  <si>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</si>
  <si>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</si>
  <si>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</si>
  <si>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</si>
  <si>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</si>
  <si>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</si>
  <si>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</si>
  <si>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</si>
  <si>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</si>
  <si>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</si>
  <si>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</si>
  <si>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</si>
  <si>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</si>
  <si>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</si>
  <si>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</si>
  <si>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</si>
  <si>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</si>
  <si>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</si>
  <si>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</si>
  <si>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</si>
  <si>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</si>
  <si>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</si>
  <si>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</si>
  <si>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</si>
  <si>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</si>
  <si>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</si>
  <si>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</si>
  <si>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</si>
  <si>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</si>
  <si>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</si>
  <si>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</si>
  <si>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</si>
  <si>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</si>
  <si>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</si>
  <si>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</si>
  <si>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</si>
  <si>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</si>
  <si>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</si>
  <si>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</si>
  <si>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</si>
  <si>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</si>
  <si>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</si>
  <si>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</si>
  <si>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</si>
  <si>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</si>
  <si>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</si>
  <si>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</si>
  <si>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</si>
  <si>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</si>
  <si>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</si>
  <si>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</si>
  <si>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</si>
  <si>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</si>
  <si>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</si>
  <si>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</si>
  <si>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</si>
  <si>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</si>
  <si>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</si>
  <si>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</si>
  <si>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</si>
  <si>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</si>
  <si>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</si>
  <si>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</si>
  <si>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</si>
  <si>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</si>
  <si>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</si>
  <si>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</si>
  <si>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</si>
  <si>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</si>
  <si>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</si>
  <si>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</si>
  <si>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</si>
  <si>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</si>
  <si>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</si>
  <si>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</si>
  <si>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</si>
  <si>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</si>
  <si>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</si>
  <si>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</si>
  <si>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</si>
  <si>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</si>
  <si>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</si>
  <si>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</si>
  <si>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</si>
  <si>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</si>
  <si>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</si>
  <si>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</si>
  <si>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</si>
  <si>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</si>
  <si>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</si>
  <si>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</si>
  <si>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</si>
  <si>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</si>
  <si>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</si>
  <si>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</si>
  <si>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</si>
  <si>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</si>
  <si>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</si>
  <si>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</si>
  <si>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</si>
  <si>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</si>
  <si>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</si>
  <si>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</si>
  <si>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</si>
  <si>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</si>
  <si>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</si>
  <si>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</si>
  <si>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</si>
  <si>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</si>
  <si>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</si>
  <si>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</si>
  <si>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</si>
  <si>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</si>
  <si>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</si>
  <si>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</si>
  <si>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</si>
  <si>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</si>
  <si>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</si>
  <si>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</si>
  <si>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</si>
  <si>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</si>
  <si>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</si>
  <si>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</si>
  <si>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</si>
  <si>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</si>
  <si>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</si>
  <si>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</si>
  <si>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</si>
  <si>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</si>
  <si>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</si>
  <si>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</si>
  <si>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</si>
  <si>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</si>
  <si>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</si>
  <si>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</si>
  <si>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</si>
  <si>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</si>
  <si>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</si>
  <si>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</si>
  <si>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</si>
  <si>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</si>
  <si>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</si>
  <si>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</si>
  <si>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</si>
  <si>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</si>
  <si>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</si>
  <si>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</si>
  <si>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</si>
  <si>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</si>
  <si>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</si>
  <si>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</si>
  <si>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</si>
  <si>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</si>
  <si>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</si>
  <si>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</si>
  <si>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</si>
  <si>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</si>
  <si>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</si>
  <si>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</si>
  <si>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</si>
  <si>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</si>
  <si>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</si>
  <si>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</si>
  <si>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</si>
  <si>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</si>
  <si>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</si>
  <si>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</si>
  <si>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</si>
  <si>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</si>
  <si>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</si>
  <si>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</si>
  <si>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</si>
  <si>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</si>
  <si>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</si>
  <si>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</si>
  <si>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</si>
  <si>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</si>
  <si>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</si>
  <si>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</si>
  <si>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</si>
  <si>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</si>
  <si>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</si>
  <si>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</si>
  <si>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</si>
  <si>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</si>
  <si>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</si>
  <si>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</si>
  <si>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</si>
  <si>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</si>
  <si>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</si>
  <si>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</si>
  <si>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</si>
  <si>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</si>
  <si>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</si>
  <si>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</si>
  <si>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</si>
  <si>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</si>
  <si>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</si>
  <si>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</si>
  <si>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</si>
  <si>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</si>
  <si>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</si>
  <si>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</si>
  <si>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</si>
  <si>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</si>
  <si>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</si>
  <si>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</si>
  <si>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</si>
  <si>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</si>
  <si>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</si>
  <si>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</si>
  <si>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</si>
  <si>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</si>
  <si>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</si>
  <si>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</si>
  <si>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</si>
  <si>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</si>
  <si>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</si>
  <si>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</si>
  <si>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</si>
  <si>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</si>
  <si>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</si>
  <si>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</si>
  <si>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</si>
  <si>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</si>
  <si>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</si>
  <si>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</si>
  <si>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</si>
  <si>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</si>
  <si>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</si>
  <si>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</si>
  <si>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</si>
  <si>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</si>
  <si>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</si>
  <si>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</si>
  <si>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</si>
  <si>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</si>
  <si>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</si>
  <si>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</si>
  <si>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</si>
  <si>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</si>
  <si>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</si>
  <si>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</si>
  <si>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</si>
  <si>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</si>
  <si>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</si>
  <si>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</si>
  <si>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</si>
  <si>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</si>
  <si>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</si>
  <si>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</si>
  <si>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</si>
  <si>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</si>
  <si>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</si>
  <si>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</si>
  <si>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</si>
  <si>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</si>
  <si>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</si>
  <si>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</si>
  <si>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</si>
  <si>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</si>
  <si>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</si>
  <si>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</si>
  <si>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</si>
  <si>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</si>
  <si>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</si>
  <si>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</si>
  <si>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</si>
  <si>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</si>
  <si>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</si>
  <si>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</si>
  <si>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</si>
  <si>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</si>
  <si>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</si>
  <si>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</si>
  <si>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</si>
  <si>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</si>
  <si>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</si>
  <si>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</si>
  <si>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</si>
  <si>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</si>
  <si>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</si>
  <si>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</si>
  <si>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</si>
  <si>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</si>
  <si>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</si>
  <si>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</si>
  <si>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</si>
  <si>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</si>
  <si>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</si>
  <si>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</si>
  <si>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</si>
  <si>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</si>
  <si>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</si>
  <si>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</si>
  <si>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</si>
  <si>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</si>
  <si>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</si>
  <si>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</si>
  <si>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</si>
  <si>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</si>
  <si>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</si>
  <si>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</si>
  <si>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</si>
  <si>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</si>
  <si>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</si>
  <si>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</si>
  <si>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</si>
  <si>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</si>
  <si>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</si>
  <si>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</si>
  <si>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</si>
  <si>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</si>
  <si>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</si>
  <si>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</si>
  <si>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</si>
  <si>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</si>
  <si>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</si>
  <si>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</si>
  <si>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</si>
  <si>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</si>
  <si>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</si>
  <si>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</si>
  <si>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</si>
  <si>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</si>
  <si>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</si>
  <si>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</si>
  <si>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</si>
  <si>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</si>
  <si>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</si>
  <si>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</si>
  <si>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</si>
  <si>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</si>
  <si>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</si>
  <si>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</si>
  <si>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</si>
  <si>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</si>
  <si>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</si>
  <si>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</si>
  <si>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</si>
  <si>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</si>
  <si>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</si>
  <si>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</si>
  <si>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</si>
  <si>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</si>
  <si>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</si>
  <si>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</si>
  <si>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</si>
  <si>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</si>
  <si>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</si>
  <si>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</si>
  <si>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</si>
  <si>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</si>
  <si>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</si>
  <si>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</si>
  <si>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</si>
  <si>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</si>
  <si>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</si>
  <si>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</si>
  <si>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</si>
  <si>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</si>
  <si>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</si>
  <si>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</si>
  <si>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</si>
  <si>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</si>
  <si>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</si>
  <si>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</si>
  <si>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</si>
  <si>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</si>
  <si>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</si>
  <si>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</si>
  <si>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</si>
  <si>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</si>
  <si>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</si>
  <si>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</si>
  <si>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</si>
  <si>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</si>
  <si>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</si>
  <si>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</si>
  <si>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</si>
  <si>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</si>
  <si>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</si>
  <si>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</si>
  <si>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</si>
  <si>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</si>
  <si>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</si>
  <si>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</si>
  <si>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</si>
  <si>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</si>
  <si>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</si>
  <si>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</si>
  <si>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</si>
  <si>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</si>
  <si>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</si>
  <si>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</si>
  <si>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</si>
  <si>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</si>
  <si>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</si>
  <si>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</si>
  <si>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</si>
  <si>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</si>
  <si>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</si>
  <si>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</si>
  <si>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</si>
  <si>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</si>
  <si>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</si>
  <si>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</si>
  <si>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</si>
  <si>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</si>
  <si>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</si>
  <si>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</si>
  <si>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</si>
  <si>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</si>
  <si>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</si>
  <si>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</si>
  <si>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</si>
  <si>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</si>
  <si>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</si>
  <si>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</si>
  <si>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</si>
  <si>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</si>
  <si>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</si>
  <si>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</si>
  <si>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</si>
  <si>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</si>
  <si>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</si>
  <si>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</si>
  <si>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</si>
  <si>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</si>
  <si>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</si>
  <si>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</si>
  <si>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</si>
  <si>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</si>
  <si>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</si>
  <si>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</si>
  <si>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</si>
  <si>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</si>
  <si>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</si>
  <si>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</si>
  <si>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</si>
  <si>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</si>
  <si>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</si>
  <si>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</si>
  <si>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</si>
  <si>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</si>
  <si>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</si>
  <si>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</si>
  <si>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</si>
  <si>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</si>
  <si>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</si>
  <si>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</si>
  <si>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</si>
  <si>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</si>
  <si>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</si>
  <si>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</si>
  <si>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</si>
  <si>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</si>
  <si>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</si>
  <si>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</si>
  <si>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</si>
  <si>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</si>
  <si>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</si>
  <si>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</si>
  <si>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</si>
  <si>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</si>
  <si>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</si>
  <si>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</si>
  <si>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</si>
  <si>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</si>
  <si>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</si>
  <si>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</si>
  <si>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</si>
  <si>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</si>
  <si>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</si>
  <si>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</si>
  <si>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</si>
  <si>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</si>
  <si>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</si>
  <si>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</si>
  <si>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</si>
  <si>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</si>
  <si>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</si>
  <si>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</si>
  <si>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</si>
  <si>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</si>
  <si>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</si>
  <si>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</si>
  <si>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</si>
  <si>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</si>
  <si>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</si>
  <si>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</si>
  <si>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</si>
  <si>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</si>
  <si>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</si>
  <si>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</si>
  <si>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</si>
  <si>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</si>
  <si>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</si>
  <si>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</si>
  <si>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</si>
  <si>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</si>
  <si>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</si>
  <si>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</si>
  <si>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</si>
  <si>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</si>
  <si>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</si>
  <si>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</si>
  <si>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</si>
  <si>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</si>
  <si>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</si>
  <si>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</si>
  <si>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</si>
  <si>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</si>
  <si>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</si>
  <si>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</si>
  <si>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</si>
  <si>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</si>
  <si>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</si>
  <si>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</si>
  <si>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</si>
  <si>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</si>
  <si>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</si>
  <si>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</si>
  <si>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</si>
  <si>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</si>
  <si>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</si>
  <si>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</si>
  <si>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</si>
  <si>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</si>
  <si>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</si>
  <si>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</si>
  <si>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</si>
  <si>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</si>
  <si>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</si>
  <si>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</si>
  <si>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</si>
  <si>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</si>
  <si>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</si>
  <si>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</si>
  <si>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</si>
  <si>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</si>
  <si>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</si>
  <si>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</si>
  <si>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</si>
  <si>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</si>
  <si>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</si>
  <si>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</si>
  <si>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</si>
  <si>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</si>
  <si>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</si>
  <si>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</si>
  <si>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</si>
  <si>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</si>
  <si>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</si>
  <si>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</si>
  <si>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</si>
  <si>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</si>
  <si>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</si>
  <si>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</si>
  <si>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</si>
  <si>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</si>
  <si>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</si>
  <si>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</si>
  <si>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</si>
  <si>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</si>
  <si>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</si>
  <si>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</si>
  <si>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</si>
  <si>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</si>
  <si>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</si>
  <si>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</si>
  <si>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</si>
  <si>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</si>
  <si>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</si>
  <si>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</si>
  <si>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</si>
  <si>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</si>
  <si>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</si>
  <si>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</si>
  <si>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</si>
  <si>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</si>
  <si>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</si>
  <si>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</si>
  <si>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</si>
  <si>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</si>
  <si>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</si>
  <si>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</si>
  <si>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</si>
  <si>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</si>
  <si>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</si>
  <si>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</si>
  <si>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</si>
  <si>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</si>
  <si>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</si>
  <si>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</si>
  <si>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</si>
  <si>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</si>
  <si>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</si>
  <si>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</si>
  <si>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</si>
  <si>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</si>
  <si>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</si>
  <si>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</si>
  <si>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</si>
  <si>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</si>
  <si>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</si>
  <si>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</si>
  <si>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</si>
  <si>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</si>
  <si>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</si>
  <si>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</si>
  <si>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</si>
  <si>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</si>
  <si>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</si>
  <si>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</si>
  <si>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</si>
  <si>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</si>
  <si>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</si>
  <si>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</si>
  <si>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</si>
  <si>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</si>
  <si>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</si>
  <si>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</si>
  <si>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</si>
  <si>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</si>
  <si>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</si>
  <si>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</si>
  <si>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</si>
  <si>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</si>
  <si>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</si>
  <si>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</si>
  <si>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</si>
  <si>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</si>
  <si>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</si>
  <si>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</si>
  <si>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</si>
  <si>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</si>
  <si>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</si>
  <si>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</si>
  <si>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</si>
  <si>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</si>
  <si>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</si>
  <si>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</si>
  <si>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</si>
  <si>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</si>
  <si>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</si>
  <si>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</si>
  <si>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</si>
  <si>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</si>
  <si>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</si>
  <si>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</si>
  <si>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</si>
  <si>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</si>
  <si>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</si>
  <si>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</si>
  <si>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</si>
  <si>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</si>
  <si>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</si>
  <si>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</si>
  <si>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</si>
  <si>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</si>
  <si>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</si>
  <si>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</si>
  <si>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</si>
  <si>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</si>
  <si>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</si>
  <si>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</si>
  <si>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</si>
  <si>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</si>
  <si>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</si>
  <si>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</si>
  <si>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</si>
  <si>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</si>
  <si>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</si>
  <si>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</si>
  <si>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</si>
  <si>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</si>
  <si>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</si>
  <si>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</si>
  <si>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</si>
  <si>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</si>
  <si>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</si>
  <si>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</si>
  <si>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</si>
  <si>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</si>
  <si>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</si>
  <si>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</si>
  <si>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</si>
  <si>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</si>
  <si>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</si>
  <si>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</si>
  <si>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</si>
  <si>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</si>
  <si>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</si>
  <si>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</si>
  <si>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</si>
  <si>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</si>
  <si>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</si>
  <si>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</si>
  <si>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</si>
  <si>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</si>
  <si>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</si>
  <si>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</si>
  <si>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</si>
  <si>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</si>
  <si>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</si>
  <si>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</si>
  <si>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</si>
  <si>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</si>
  <si>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</si>
  <si>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</si>
  <si>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</si>
  <si>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</si>
  <si>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</si>
  <si>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</si>
  <si>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</si>
  <si>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</si>
  <si>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</si>
  <si>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</si>
  <si>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</si>
  <si>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</si>
  <si>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</si>
  <si>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</si>
  <si>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</si>
  <si>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</si>
  <si>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</si>
  <si>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</si>
  <si>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</si>
  <si>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</si>
  <si>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</si>
  <si>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</si>
  <si>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</si>
  <si>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</si>
  <si>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</si>
  <si>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</si>
  <si>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</si>
  <si>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</si>
  <si>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</si>
  <si>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</si>
  <si>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</si>
  <si>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</si>
  <si>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</si>
  <si>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</si>
  <si>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</si>
  <si>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</si>
  <si>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</si>
  <si>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</si>
  <si>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</si>
  <si>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</si>
  <si>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</si>
  <si>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</si>
  <si>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</si>
  <si>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</si>
  <si>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</si>
  <si>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</si>
  <si>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</si>
  <si>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</si>
  <si>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</si>
  <si>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</si>
  <si>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</si>
  <si>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</si>
  <si>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</si>
  <si>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</si>
  <si>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</si>
  <si>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</si>
  <si>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</si>
  <si>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</si>
  <si>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</si>
  <si>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</si>
  <si>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</si>
  <si>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</si>
  <si>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</si>
  <si>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</si>
  <si>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</si>
  <si>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</si>
  <si>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</si>
  <si>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</si>
  <si>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</si>
  <si>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</si>
  <si>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</si>
  <si>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</si>
  <si>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</si>
  <si>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</si>
  <si>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</si>
  <si>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</si>
  <si>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</si>
  <si>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</si>
  <si>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</si>
  <si>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</si>
  <si>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</si>
  <si>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</si>
  <si>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</si>
  <si>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</si>
  <si>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</si>
  <si>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</si>
  <si>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</si>
  <si>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</si>
  <si>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</si>
  <si>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</si>
  <si>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</si>
  <si>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</si>
  <si>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</si>
  <si>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</si>
  <si>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</si>
  <si>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</si>
  <si>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</si>
  <si>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</si>
  <si>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</si>
  <si>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</si>
  <si>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</si>
  <si>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</si>
  <si>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</si>
  <si>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</si>
  <si>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</si>
  <si>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</si>
  <si>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</si>
  <si>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</si>
  <si>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</si>
  <si>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</si>
  <si>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</si>
  <si>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</si>
  <si>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</si>
  <si>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</si>
  <si>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</si>
  <si>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</si>
  <si>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</si>
  <si>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</si>
  <si>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</si>
  <si>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</si>
  <si>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</si>
  <si>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</si>
  <si>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</si>
  <si>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</si>
  <si>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</si>
  <si>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</si>
  <si>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</si>
  <si>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</si>
  <si>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</si>
  <si>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</si>
  <si>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</si>
  <si>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</si>
  <si>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</si>
  <si>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</si>
  <si>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</si>
  <si>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</si>
  <si>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</si>
  <si>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</si>
  <si>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</si>
  <si>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</si>
  <si>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</si>
  <si>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</si>
  <si>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</si>
  <si>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</si>
  <si>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</si>
  <si>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</si>
  <si>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</si>
  <si>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</si>
  <si>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</si>
  <si>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</si>
  <si>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</si>
  <si>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</si>
  <si>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</si>
  <si>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</si>
  <si>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</si>
  <si>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</si>
  <si>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</si>
  <si>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</si>
  <si>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</si>
  <si>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</si>
  <si>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</si>
  <si>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</si>
  <si>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</si>
  <si>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</si>
  <si>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</si>
  <si>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</si>
  <si>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</si>
  <si>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</si>
  <si>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</si>
  <si>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</si>
  <si>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</si>
  <si>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</si>
  <si>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</si>
  <si>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</si>
  <si>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</si>
  <si>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</si>
  <si>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</si>
  <si>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</si>
  <si>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</si>
  <si>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</si>
  <si>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</si>
  <si>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</si>
  <si>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</si>
  <si>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</si>
  <si>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</si>
  <si>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</si>
  <si>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</si>
  <si>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</si>
  <si>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</si>
  <si>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</si>
  <si>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</si>
  <si>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</si>
  <si>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</si>
  <si>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</si>
  <si>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</si>
  <si>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</si>
  <si>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</si>
  <si>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</si>
  <si>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</si>
  <si>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</si>
  <si>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</si>
  <si>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</si>
  <si>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</si>
  <si>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</si>
  <si>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</si>
  <si>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</si>
  <si>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</si>
  <si>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</si>
  <si>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</si>
  <si>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</si>
  <si>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</si>
  <si>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</si>
  <si>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</si>
  <si>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</si>
  <si>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</si>
  <si>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</si>
  <si>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</si>
  <si>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</si>
  <si>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</si>
  <si>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</si>
  <si>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</si>
  <si>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</si>
  <si>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</si>
  <si>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</si>
  <si>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</si>
  <si>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</si>
  <si>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</si>
  <si>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</si>
  <si>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</si>
  <si>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</si>
  <si>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</si>
  <si>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</si>
  <si>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</si>
  <si>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</si>
  <si>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</si>
  <si>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</si>
  <si>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</si>
  <si>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</si>
  <si>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</si>
  <si>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</si>
  <si>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</si>
  <si>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</si>
  <si>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</si>
  <si>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</si>
  <si>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</si>
  <si>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</si>
  <si>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</si>
  <si>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</si>
  <si>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</si>
  <si>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</si>
  <si>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</si>
  <si>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</si>
  <si>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</si>
  <si>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</si>
  <si>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</si>
  <si>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</si>
  <si>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</si>
  <si>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</si>
  <si>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</si>
  <si>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</si>
  <si>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</si>
  <si>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</si>
  <si>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</si>
  <si>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</si>
  <si>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</si>
  <si>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</si>
  <si>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</si>
  <si>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</si>
  <si>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</si>
  <si>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</si>
  <si>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</si>
  <si>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</si>
  <si>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</si>
  <si>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</si>
  <si>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</si>
  <si>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</si>
  <si>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</si>
  <si>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</si>
  <si>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</si>
  <si>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</si>
  <si>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</si>
  <si>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</si>
  <si>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</si>
  <si>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</si>
  <si>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</si>
  <si>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</si>
  <si>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</si>
  <si>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</si>
  <si>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</si>
  <si>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</si>
  <si>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</si>
  <si>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</si>
  <si>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</si>
  <si>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</si>
  <si>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</si>
  <si>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</si>
  <si>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</si>
  <si>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</si>
  <si>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</si>
  <si>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</si>
  <si>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</si>
  <si>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</si>
  <si>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</si>
  <si>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</si>
  <si>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</si>
  <si>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</si>
  <si>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</si>
  <si>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</si>
  <si>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</si>
  <si>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</si>
  <si>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</si>
  <si>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</si>
  <si>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</si>
  <si>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</si>
  <si>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</si>
  <si>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</si>
  <si>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</si>
  <si>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</si>
  <si>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</si>
  <si>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</si>
  <si>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</si>
  <si>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</si>
  <si>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</si>
  <si>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</si>
  <si>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</si>
  <si>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</si>
  <si>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</si>
  <si>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</si>
  <si>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</si>
  <si>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</si>
  <si>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</si>
  <si>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</si>
  <si>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</si>
  <si>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</si>
  <si>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</si>
  <si>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</si>
  <si>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</si>
  <si>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</si>
  <si>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</si>
  <si>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</si>
  <si>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</si>
  <si>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</si>
  <si>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</si>
  <si>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</si>
  <si>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</si>
  <si>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</si>
  <si>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</si>
  <si>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</si>
  <si>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</si>
  <si>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</si>
  <si>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</si>
  <si>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</si>
  <si>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</si>
  <si>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</si>
  <si>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</si>
  <si>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</si>
  <si>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</si>
  <si>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</si>
  <si>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</si>
  <si>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</si>
  <si>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</si>
  <si>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</si>
  <si>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</si>
  <si>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</si>
  <si>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</si>
  <si>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</si>
  <si>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</si>
  <si>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</si>
  <si>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</si>
  <si>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</si>
  <si>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</si>
  <si>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</si>
  <si>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</si>
  <si>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</si>
  <si>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</si>
  <si>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</si>
  <si>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</si>
  <si>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</si>
  <si>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</si>
  <si>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</si>
  <si>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</si>
  <si>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</si>
  <si>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</si>
  <si>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</si>
  <si>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</si>
  <si>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</si>
  <si>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</si>
  <si>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</si>
  <si>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</si>
  <si>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</si>
  <si>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</si>
  <si>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</si>
  <si>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</si>
  <si>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</si>
  <si>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</si>
  <si>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</si>
  <si>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</si>
  <si>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</si>
  <si>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</si>
  <si>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</si>
  <si>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</si>
  <si>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</si>
  <si>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</si>
  <si>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</si>
  <si>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</si>
  <si>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</si>
  <si>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</si>
  <si>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</si>
  <si>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</si>
  <si>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</si>
  <si>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</si>
  <si>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</si>
  <si>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</si>
  <si>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</si>
  <si>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</si>
  <si>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</si>
  <si>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</si>
  <si>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</si>
  <si>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</si>
  <si>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</si>
  <si>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</si>
  <si>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</si>
  <si>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</si>
  <si>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</si>
  <si>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</si>
  <si>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</si>
  <si>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</si>
  <si>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</si>
  <si>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</si>
  <si>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</si>
  <si>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</si>
  <si>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</si>
  <si>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</si>
  <si>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</si>
  <si>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</si>
  <si>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</si>
  <si>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</si>
  <si>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</si>
  <si>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</si>
  <si>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</si>
  <si>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</si>
  <si>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</si>
  <si>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</si>
  <si>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</si>
  <si>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</si>
  <si>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</si>
  <si>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</si>
  <si>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</si>
  <si>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</si>
  <si>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</si>
  <si>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</si>
  <si>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</si>
  <si>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</si>
  <si>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</si>
  <si>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</si>
  <si>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</si>
  <si>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</si>
  <si>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</si>
  <si>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</si>
  <si>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</si>
  <si>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</si>
  <si>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</si>
  <si>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</si>
  <si>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</si>
  <si>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</si>
  <si>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</si>
  <si>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</si>
  <si>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</si>
  <si>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</si>
  <si>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</si>
  <si>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</si>
  <si>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</si>
  <si>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</si>
  <si>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</si>
  <si>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</si>
  <si>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</si>
  <si>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</si>
  <si>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</si>
  <si>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</si>
  <si>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</si>
  <si>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</si>
  <si>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</si>
  <si>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</si>
  <si>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</si>
  <si>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</si>
  <si>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</si>
  <si>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</si>
  <si>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</si>
  <si>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</si>
  <si>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</si>
  <si>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</si>
  <si>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</si>
  <si>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</si>
  <si>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</si>
  <si>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</si>
  <si>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</si>
  <si>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</si>
  <si>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</si>
  <si>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</si>
  <si>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</si>
  <si>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</si>
  <si>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</si>
  <si>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</si>
  <si>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</si>
  <si>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</si>
  <si>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</si>
  <si>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</si>
  <si>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</si>
  <si>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</si>
  <si>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</si>
  <si>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</si>
  <si>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</si>
  <si>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</si>
  <si>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</si>
  <si>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</si>
  <si>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</si>
  <si>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</si>
  <si>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</si>
  <si>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</si>
  <si>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</si>
  <si>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</si>
  <si>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</si>
  <si>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</si>
  <si>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</si>
  <si>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</si>
  <si>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</si>
  <si>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</si>
  <si>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</si>
  <si>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</si>
  <si>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</si>
  <si>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</si>
  <si>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</si>
  <si>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</si>
  <si>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</si>
  <si>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</si>
  <si>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</si>
  <si>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</si>
  <si>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</si>
  <si>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</si>
  <si>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</si>
  <si>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</si>
  <si>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</si>
  <si>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</si>
  <si>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</si>
  <si>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</si>
  <si>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</si>
  <si>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</si>
  <si>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</si>
  <si>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</si>
  <si>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</si>
  <si>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</si>
  <si>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</si>
  <si>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</si>
  <si>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</si>
  <si>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</si>
  <si>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</si>
  <si>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</si>
  <si>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</si>
  <si>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</si>
  <si>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</si>
  <si>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</si>
  <si>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</si>
  <si>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</si>
  <si>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</si>
  <si>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</si>
  <si>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</si>
  <si>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</si>
  <si>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</si>
  <si>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</si>
  <si>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</si>
  <si>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</si>
  <si>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</si>
  <si>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</si>
  <si>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</si>
  <si>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</si>
  <si>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</si>
  <si>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</si>
  <si>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</si>
  <si>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</si>
  <si>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</si>
  <si>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</si>
  <si>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</si>
  <si>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</si>
  <si>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</si>
  <si>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</si>
  <si>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</si>
  <si>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</si>
  <si>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</si>
  <si>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</si>
  <si>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</si>
  <si>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</si>
  <si>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</si>
  <si>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</si>
  <si>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</si>
  <si>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</si>
  <si>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</si>
  <si>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</si>
  <si>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</si>
  <si>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</si>
  <si>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</si>
  <si>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</si>
  <si>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</si>
  <si>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</si>
  <si>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</si>
  <si>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</si>
  <si>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</si>
  <si>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</si>
  <si>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</si>
  <si>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</si>
  <si>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</si>
  <si>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</si>
  <si>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</si>
  <si>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</si>
  <si>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</si>
  <si>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</si>
  <si>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</si>
  <si>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</si>
  <si>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</si>
  <si>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</si>
  <si>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</si>
  <si>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</si>
  <si>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</si>
  <si>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</si>
  <si>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</si>
  <si>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</si>
  <si>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</si>
  <si>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</si>
  <si>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</si>
  <si>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</si>
  <si>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</si>
  <si>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</si>
  <si>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</si>
  <si>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</si>
  <si>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</si>
  <si>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</si>
  <si>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</si>
  <si>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</si>
  <si>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</si>
  <si>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</si>
  <si>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</si>
  <si>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</si>
  <si>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</si>
  <si>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</si>
  <si>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</si>
  <si>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</si>
  <si>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</si>
  <si>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</si>
  <si>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</si>
  <si>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</si>
  <si>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</si>
  <si>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</si>
  <si>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</si>
  <si>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</si>
  <si>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</si>
  <si>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</si>
  <si>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</si>
  <si>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</si>
  <si>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</si>
  <si>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</si>
  <si>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</si>
  <si>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</si>
  <si>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</si>
  <si>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</si>
  <si>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</si>
  <si>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</si>
  <si>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</si>
  <si>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</si>
  <si>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</si>
  <si>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</si>
  <si>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</si>
  <si>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</si>
  <si>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</si>
  <si>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</si>
  <si>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</si>
  <si>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</si>
  <si>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</si>
  <si>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</si>
  <si>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</si>
  <si>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</si>
  <si>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</si>
  <si>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</si>
  <si>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</si>
  <si>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</si>
  <si>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</si>
  <si>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</si>
  <si>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</si>
  <si>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</si>
  <si>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</si>
  <si>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</si>
  <si>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</si>
  <si>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</si>
  <si>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</si>
  <si>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</si>
  <si>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</si>
  <si>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</si>
  <si>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</si>
  <si>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</si>
  <si>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</si>
  <si>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</si>
  <si>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</si>
  <si>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</si>
  <si>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</si>
  <si>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</si>
  <si>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</si>
  <si>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</si>
  <si>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</si>
  <si>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</si>
  <si>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</si>
  <si>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</si>
  <si>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</si>
  <si>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</si>
  <si>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</si>
  <si>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</si>
  <si>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</si>
  <si>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</si>
  <si>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</si>
  <si>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</si>
  <si>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</si>
  <si>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</si>
  <si>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</si>
  <si>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</si>
  <si>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</si>
  <si>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</si>
  <si>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</si>
  <si>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</si>
  <si>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</si>
  <si>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</si>
  <si>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</si>
  <si>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</si>
  <si>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</si>
  <si>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</si>
  <si>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</si>
  <si>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</si>
  <si>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</si>
  <si>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</si>
  <si>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</si>
  <si>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</si>
  <si>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</si>
  <si>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</si>
  <si>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</si>
  <si>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</si>
  <si>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</si>
  <si>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</si>
  <si>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</si>
  <si>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</si>
  <si>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</si>
  <si>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</si>
  <si>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</si>
  <si>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</si>
  <si>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</si>
  <si>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</si>
  <si>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</si>
  <si>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</si>
  <si>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</si>
  <si>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</si>
  <si>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</si>
  <si>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</si>
  <si>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</si>
  <si>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</si>
  <si>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</si>
  <si>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</si>
  <si>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</si>
  <si>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</si>
  <si>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</si>
  <si>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</si>
  <si>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</si>
  <si>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</si>
  <si>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</si>
  <si>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</si>
  <si>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</si>
  <si>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</si>
  <si>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</si>
  <si>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</si>
  <si>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</si>
  <si>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</si>
  <si>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</si>
  <si>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</si>
  <si>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</si>
  <si>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</si>
  <si>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</si>
  <si>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</si>
  <si>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</si>
  <si>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</si>
  <si>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</si>
  <si>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</si>
  <si>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</si>
  <si>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</si>
  <si>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</si>
  <si>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</si>
  <si>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</si>
  <si>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</si>
  <si>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</si>
  <si>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</si>
  <si>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</si>
  <si>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</si>
  <si>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</si>
  <si>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</si>
  <si>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</si>
  <si>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</si>
  <si>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</si>
  <si>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</si>
  <si>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</si>
  <si>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</si>
  <si>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</si>
  <si>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</si>
  <si>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</si>
  <si>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</si>
  <si>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</si>
  <si>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</si>
  <si>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</si>
  <si>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</si>
  <si>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</si>
  <si>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</si>
  <si>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</si>
  <si>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</si>
  <si>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</si>
  <si>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</si>
  <si>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</si>
  <si>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</si>
  <si>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</si>
  <si>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</si>
  <si>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</si>
  <si>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</si>
  <si>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</si>
  <si>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</si>
  <si>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</si>
  <si>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</si>
  <si>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</si>
  <si>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</si>
  <si>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</si>
  <si>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</si>
  <si>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</si>
  <si>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</si>
  <si>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</si>
  <si>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</si>
  <si>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</si>
  <si>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</si>
  <si>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</si>
  <si>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</si>
  <si>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</si>
  <si>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</si>
  <si>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</si>
  <si>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</si>
  <si>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</si>
  <si>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</si>
  <si>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</si>
  <si>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</si>
  <si>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</si>
  <si>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</si>
  <si>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</si>
  <si>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</si>
  <si>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</si>
  <si>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</si>
  <si>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</si>
  <si>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</si>
  <si>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</si>
  <si>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</si>
  <si>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</si>
  <si>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</si>
  <si>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</si>
  <si>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</si>
  <si>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</si>
  <si>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</si>
  <si>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</si>
  <si>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</si>
  <si>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</si>
  <si>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</si>
  <si>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</si>
  <si>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</si>
  <si>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</si>
  <si>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</si>
  <si>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</si>
  <si>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</si>
  <si>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</si>
  <si>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</si>
  <si>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</si>
  <si>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</si>
  <si>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</si>
  <si>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</si>
  <si>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</si>
  <si>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</si>
  <si>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</si>
  <si>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</si>
  <si>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</si>
  <si>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</si>
  <si>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</si>
  <si>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</si>
  <si>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</si>
  <si>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</si>
  <si>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</si>
  <si>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</si>
  <si>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</si>
  <si>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</si>
  <si>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</si>
  <si>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</si>
  <si>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</si>
  <si>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</si>
  <si>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</si>
  <si>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</si>
  <si>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</si>
  <si>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</si>
  <si>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</si>
  <si>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</si>
  <si>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</si>
  <si>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</si>
  <si>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</si>
  <si>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</si>
  <si>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</si>
  <si>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</si>
  <si>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</si>
  <si>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</si>
  <si>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</si>
  <si>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</si>
  <si>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</si>
  <si>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</si>
  <si>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</si>
  <si>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</si>
  <si>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</si>
  <si>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</si>
  <si>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</si>
  <si>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</si>
  <si>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</si>
  <si>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</si>
  <si>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</si>
  <si>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</si>
  <si>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</si>
  <si>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</si>
  <si>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</si>
  <si>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</si>
  <si>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</si>
  <si>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</si>
  <si>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</si>
  <si>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</si>
  <si>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</si>
  <si>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</si>
  <si>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</si>
  <si>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</si>
  <si>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</si>
  <si>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</si>
  <si>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</si>
  <si>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</si>
  <si>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</si>
  <si>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</si>
  <si>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</si>
  <si>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</si>
  <si>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</si>
  <si>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</si>
  <si>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</si>
  <si>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</si>
  <si>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</si>
  <si>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</si>
  <si>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</si>
  <si>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</si>
  <si>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</si>
  <si>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</si>
  <si>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</si>
  <si>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</si>
  <si>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</si>
  <si>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</si>
  <si>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</si>
  <si>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</si>
  <si>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</si>
  <si>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</si>
  <si>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</si>
  <si>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</si>
  <si>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</si>
  <si>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</si>
  <si>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</si>
  <si>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</si>
  <si>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</si>
  <si>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</si>
  <si>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</si>
  <si>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</si>
  <si>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</si>
  <si>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</si>
  <si>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</si>
  <si>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</si>
  <si>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</si>
  <si>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</si>
  <si>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</si>
  <si>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</si>
  <si>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</si>
  <si>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</si>
  <si>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</si>
  <si>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</si>
  <si>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</si>
  <si>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</si>
  <si>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</si>
  <si>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</si>
  <si>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</si>
  <si>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</si>
  <si>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</si>
  <si>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</si>
  <si>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</si>
  <si>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</si>
  <si>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</si>
  <si>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</si>
  <si>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</si>
  <si>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</si>
  <si>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</si>
  <si>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</si>
  <si>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</si>
  <si>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</si>
  <si>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</si>
  <si>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</si>
  <si>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</si>
  <si>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</si>
  <si>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</si>
  <si>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</si>
  <si>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</si>
  <si>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</si>
  <si>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</si>
  <si>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</si>
  <si>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</si>
  <si>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</si>
  <si>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</si>
  <si>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</si>
  <si>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</si>
  <si>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</si>
  <si>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</si>
  <si>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</si>
  <si>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</si>
  <si>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</si>
  <si>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</si>
  <si>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</si>
  <si>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</si>
  <si>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</si>
  <si>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</si>
  <si>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</si>
  <si>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</si>
  <si>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</si>
  <si>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</si>
  <si>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</si>
  <si>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</si>
  <si>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</si>
  <si>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</si>
  <si>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</si>
  <si>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</si>
  <si>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</si>
  <si>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</si>
  <si>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</si>
  <si>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</si>
  <si>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</si>
  <si>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</si>
  <si>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</si>
  <si>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</si>
  <si>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</si>
  <si>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</si>
  <si>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</si>
  <si>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</si>
  <si>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</si>
  <si>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</si>
  <si>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</si>
  <si>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</si>
  <si>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</si>
  <si>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</si>
  <si>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</si>
  <si>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</si>
  <si>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</si>
  <si>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</si>
  <si>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</si>
  <si>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</si>
  <si>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</si>
  <si>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</si>
  <si>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</si>
  <si>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</si>
  <si>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</si>
  <si>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</si>
  <si>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</si>
  <si>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</si>
  <si>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</si>
  <si>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</si>
  <si>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</si>
  <si>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</si>
  <si>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</si>
  <si>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</si>
  <si>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</si>
  <si>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</si>
  <si>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</si>
  <si>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</si>
  <si>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</si>
  <si>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</si>
  <si>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</si>
  <si>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</si>
  <si>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</si>
  <si>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</si>
  <si>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</si>
  <si>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</si>
  <si>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</si>
  <si>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</si>
  <si>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</si>
  <si>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</si>
  <si>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</si>
  <si>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</si>
  <si>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</si>
  <si>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</si>
  <si>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</si>
  <si>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</si>
  <si>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</si>
  <si>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</si>
  <si>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</si>
  <si>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</si>
  <si>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</si>
  <si>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</si>
  <si>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</si>
  <si>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</si>
  <si>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</si>
  <si>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</si>
  <si>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</si>
  <si>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</si>
  <si>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</si>
  <si>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</si>
  <si>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</si>
  <si>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</si>
  <si>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</si>
  <si>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</si>
  <si>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</si>
  <si>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</si>
  <si>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</si>
  <si>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</si>
  <si>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</si>
  <si>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</si>
  <si>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</si>
  <si>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</si>
  <si>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</si>
  <si>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</si>
  <si>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</si>
  <si>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</si>
  <si>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</si>
  <si>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</si>
  <si>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</si>
  <si>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</si>
  <si>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</si>
  <si>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</si>
  <si>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</si>
  <si>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</si>
  <si>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</si>
  <si>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</si>
  <si>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</si>
  <si>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</si>
  <si>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</si>
  <si>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</si>
  <si>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</si>
  <si>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</si>
  <si>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</si>
  <si>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</si>
  <si>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</si>
  <si>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</si>
  <si>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</si>
  <si>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</si>
  <si>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</si>
  <si>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</si>
  <si>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</si>
  <si>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</si>
  <si>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</si>
  <si>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</si>
  <si>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</si>
  <si>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</si>
  <si>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</si>
  <si>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</si>
  <si>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</si>
  <si>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</si>
  <si>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</si>
  <si>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</si>
  <si>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</si>
  <si>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</si>
  <si>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</si>
  <si>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</si>
  <si>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</si>
  <si>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</si>
  <si>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</si>
  <si>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</si>
  <si>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</si>
  <si>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</si>
  <si>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</si>
  <si>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</si>
  <si>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</si>
  <si>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</si>
  <si>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</si>
  <si>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</si>
  <si>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</si>
  <si>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</si>
  <si>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</si>
  <si>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</si>
  <si>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</si>
  <si>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</si>
  <si>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</si>
  <si>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</si>
  <si>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</si>
  <si>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</si>
  <si>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</si>
  <si>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</si>
  <si>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</si>
  <si>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</si>
  <si>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</si>
  <si>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</si>
  <si>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</si>
  <si>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</si>
  <si>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</si>
  <si>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</si>
  <si>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</si>
  <si>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</si>
  <si>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</si>
  <si>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</si>
  <si>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</si>
  <si>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</si>
  <si>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</si>
  <si>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</si>
  <si>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</si>
  <si>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</si>
  <si>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</si>
  <si>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</si>
  <si>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</si>
  <si>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</si>
  <si>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</si>
  <si>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</si>
  <si>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</si>
  <si>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</si>
  <si>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</si>
  <si>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</si>
  <si>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</si>
  <si>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</si>
  <si>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</si>
  <si>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</si>
  <si>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</si>
  <si>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</si>
  <si>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</si>
  <si>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</si>
  <si>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</si>
  <si>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</si>
  <si>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</si>
  <si>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</si>
  <si>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</si>
  <si>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</si>
  <si>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</si>
  <si>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</si>
  <si>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</si>
  <si>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</si>
  <si>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</si>
  <si>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</si>
  <si>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</si>
  <si>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</si>
  <si>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</si>
  <si>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</si>
  <si>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</si>
  <si>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</si>
  <si>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</si>
  <si>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</si>
  <si>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</si>
  <si>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</si>
  <si>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</si>
  <si>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</si>
  <si>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</si>
  <si>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</si>
  <si>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</si>
  <si>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</si>
  <si>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</si>
  <si>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</si>
  <si>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</si>
  <si>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</si>
  <si>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</si>
  <si>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</si>
  <si>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</si>
  <si>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</si>
  <si>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</si>
  <si>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</si>
  <si>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</si>
  <si>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</si>
  <si>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</si>
  <si>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</si>
  <si>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</si>
  <si>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</si>
  <si>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</si>
  <si>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</si>
  <si>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</si>
  <si>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</si>
  <si>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</si>
  <si>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</si>
  <si>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</si>
  <si>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</si>
  <si>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</si>
  <si>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</si>
  <si>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</si>
  <si>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</si>
  <si>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</si>
  <si>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</si>
  <si>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</si>
  <si>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</si>
  <si>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</si>
  <si>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</si>
  <si>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</si>
  <si>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</si>
  <si>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</si>
  <si>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</si>
  <si>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</si>
  <si>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</si>
  <si>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</si>
  <si>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</si>
  <si>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</si>
  <si>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</si>
  <si>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</si>
  <si>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</si>
  <si>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</si>
  <si>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</si>
  <si>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</si>
  <si>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</si>
  <si>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</si>
  <si>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</si>
  <si>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</si>
  <si>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</si>
  <si>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</si>
  <si>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</si>
  <si>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</si>
  <si>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</si>
  <si>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</si>
  <si>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</si>
  <si>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</si>
  <si>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</si>
  <si>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</si>
  <si>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</si>
  <si>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</si>
  <si>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</si>
  <si>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</si>
  <si>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</si>
  <si>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</si>
  <si>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</si>
  <si>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</si>
  <si>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</si>
  <si>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</si>
  <si>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</si>
  <si>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</si>
  <si>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</si>
  <si>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</si>
  <si>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</si>
  <si>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</si>
  <si>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</si>
  <si>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</si>
  <si>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</si>
  <si>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</si>
  <si>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</si>
  <si>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</si>
  <si>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</si>
  <si>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</si>
  <si>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</si>
  <si>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</si>
  <si>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</si>
  <si>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</si>
  <si>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</si>
  <si>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</si>
  <si>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</si>
  <si>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</si>
  <si>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</si>
  <si>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</si>
  <si>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</si>
  <si>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</si>
  <si>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</si>
  <si>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</si>
  <si>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</si>
  <si>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</si>
  <si>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</si>
  <si>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</si>
  <si>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</si>
  <si>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</si>
  <si>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</si>
  <si>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</si>
  <si>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</si>
  <si>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</si>
  <si>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</si>
  <si>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</si>
  <si>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</si>
  <si>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</si>
  <si>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</si>
  <si>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</si>
  <si>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</si>
  <si>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</si>
  <si>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</si>
  <si>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</si>
  <si>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</si>
  <si>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</si>
  <si>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</si>
  <si>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</si>
  <si>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</si>
  <si>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</si>
  <si>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</si>
  <si>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</si>
  <si>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</si>
  <si>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</si>
  <si>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</si>
  <si>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</si>
  <si>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</si>
  <si>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</si>
  <si>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</si>
  <si>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</si>
  <si>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</si>
  <si>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</si>
  <si>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</si>
  <si>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</si>
  <si>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</si>
  <si>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</si>
  <si>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</si>
  <si>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</si>
  <si>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</si>
  <si>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</si>
  <si>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</si>
  <si>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</si>
  <si>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</si>
  <si>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</si>
  <si>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</si>
  <si>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</si>
  <si>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</si>
  <si>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</si>
  <si>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</si>
  <si>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</si>
  <si>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</si>
  <si>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</si>
  <si>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</si>
  <si>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</si>
  <si>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</si>
  <si>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</si>
  <si>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</si>
  <si>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</si>
  <si>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</si>
  <si>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</si>
  <si>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</si>
  <si>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</si>
  <si>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</si>
  <si>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</si>
  <si>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</si>
  <si>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</si>
  <si>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</si>
  <si>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</si>
  <si>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</si>
  <si>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</si>
  <si>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</si>
  <si>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</si>
  <si>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</si>
  <si>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</si>
  <si>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</si>
  <si>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</si>
  <si>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</si>
  <si>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</si>
  <si>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</si>
  <si>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</si>
  <si>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</si>
  <si>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</si>
  <si>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</si>
  <si>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</si>
  <si>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</si>
  <si>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</si>
  <si>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</si>
  <si>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</si>
  <si>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</si>
  <si>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</si>
  <si>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</si>
  <si>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</si>
  <si>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</si>
  <si>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</si>
  <si>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</si>
  <si>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</si>
  <si>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</si>
  <si>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</si>
  <si>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</si>
  <si>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</si>
  <si>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</si>
  <si>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</si>
  <si>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</si>
  <si>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</si>
  <si>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</si>
  <si>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</si>
  <si>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</si>
  <si>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</si>
  <si>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</si>
  <si>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</si>
  <si>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</si>
  <si>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</si>
  <si>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</si>
  <si>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</si>
  <si>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</si>
  <si>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</si>
  <si>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</si>
  <si>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</si>
  <si>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</si>
  <si>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</si>
  <si>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</si>
  <si>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</si>
  <si>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</si>
  <si>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</si>
  <si>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</si>
  <si>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</si>
  <si>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</si>
  <si>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</si>
  <si>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</si>
  <si>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</si>
  <si>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</si>
  <si>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</si>
  <si>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</si>
  <si>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</si>
  <si>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</si>
  <si>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</si>
  <si>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</si>
  <si>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</si>
  <si>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</si>
  <si>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</si>
  <si>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</si>
  <si>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</si>
  <si>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</si>
  <si>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</si>
  <si>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</si>
  <si>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</si>
  <si>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</si>
  <si>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</si>
  <si>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</si>
  <si>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</si>
  <si>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</si>
  <si>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</si>
  <si>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</si>
  <si>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</si>
  <si>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</si>
  <si>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Price 3</t>
  </si>
  <si>
    <t xml:space="preserve">Concession </t>
  </si>
  <si>
    <t>PREVIEW SUBTOTAL</t>
  </si>
  <si>
    <t>MATINEE SUBTOTAL</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</si>
  <si>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</si>
  <si>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</si>
  <si>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</si>
  <si>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</si>
  <si>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</si>
  <si>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</si>
  <si>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</si>
  <si>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</si>
  <si>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</si>
  <si>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</si>
  <si>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</si>
  <si>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</si>
  <si>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</si>
  <si>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</si>
  <si>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</si>
  <si>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</si>
  <si>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</si>
  <si>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</si>
  <si>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</si>
  <si>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</si>
  <si>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</si>
  <si>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Network Neighbourhood Touring</t>
  </si>
  <si>
    <t>Tfr to salary</t>
  </si>
  <si>
    <t>ZK015 - Income</t>
  </si>
  <si>
    <t>K011</t>
  </si>
  <si>
    <t>REVENUE</t>
  </si>
  <si>
    <t>Dec 17</t>
  </si>
  <si>
    <t>June 17</t>
  </si>
  <si>
    <t>Sept 17</t>
  </si>
  <si>
    <t>Mar 18</t>
  </si>
  <si>
    <t>June 18</t>
  </si>
  <si>
    <t>Sept 18</t>
  </si>
  <si>
    <t>TRAVEL</t>
  </si>
  <si>
    <t>STATIONERY</t>
  </si>
  <si>
    <t>ZK103.K227.C700</t>
  </si>
  <si>
    <t>ZK103.K226.C700</t>
  </si>
  <si>
    <t>ZK103.K225.C700</t>
  </si>
  <si>
    <t>ZK103.K223.C700</t>
  </si>
  <si>
    <t>COURIERS</t>
  </si>
  <si>
    <t>Actual Spend 2016/20</t>
  </si>
  <si>
    <t>Actual Spend 2016/21</t>
  </si>
  <si>
    <t>Actual Spend 2016/22</t>
  </si>
  <si>
    <t>Actual Spend 2016/23</t>
  </si>
  <si>
    <t>Actual Spend 2016/24</t>
  </si>
  <si>
    <t>Actual Spend 2016/25</t>
  </si>
  <si>
    <t>Actual Spend 2016/26</t>
  </si>
  <si>
    <t>Actual Spend 2016/27</t>
  </si>
  <si>
    <t>Actual Spend 2016/28</t>
  </si>
  <si>
    <t>Actual Spend 2016/29</t>
  </si>
  <si>
    <t>Actual Spend 2016/30</t>
  </si>
  <si>
    <t>Actual Spend 2016/31</t>
  </si>
  <si>
    <t>Actual Spend 2016/32</t>
  </si>
  <si>
    <t>Actual Spend 2016/33</t>
  </si>
  <si>
    <t>Actual Spend 2016/34</t>
  </si>
  <si>
    <t>Actual Spend 2017/18</t>
  </si>
  <si>
    <t xml:space="preserve"> </t>
  </si>
  <si>
    <t>Props</t>
  </si>
  <si>
    <t>PROFESSIONAL/CONSULTANT FEES</t>
  </si>
  <si>
    <t>k253</t>
  </si>
  <si>
    <t>PARTNER EVENT MANAGEMENT</t>
  </si>
  <si>
    <t>k238</t>
  </si>
  <si>
    <t>MARKETING AND COMMUNITIES EVENTS</t>
  </si>
  <si>
    <t>k304</t>
  </si>
  <si>
    <t>CAMPAIGNS</t>
  </si>
  <si>
    <t>k161</t>
  </si>
  <si>
    <t>PROFESSIONAL CONSULTANT FEES</t>
  </si>
  <si>
    <t>k122</t>
  </si>
  <si>
    <t>TRANSPORTATION</t>
  </si>
  <si>
    <t>k299</t>
  </si>
  <si>
    <t>17/18 YTD</t>
  </si>
  <si>
    <t>17/18 Enc</t>
  </si>
  <si>
    <t>ZK015.K011</t>
  </si>
  <si>
    <t>Admin costs</t>
  </si>
  <si>
    <t>Taxis</t>
  </si>
  <si>
    <t>Katy Fuller</t>
  </si>
  <si>
    <t>C727</t>
  </si>
  <si>
    <t>Fees</t>
  </si>
  <si>
    <t>Oct Festival</t>
  </si>
  <si>
    <t>Technical staffing</t>
  </si>
  <si>
    <t>Technical hires</t>
  </si>
  <si>
    <t>Operational hires &amp; consumables</t>
  </si>
  <si>
    <t>Technical Transport</t>
  </si>
  <si>
    <t>FOH coordinators</t>
  </si>
  <si>
    <t>Event Managers</t>
  </si>
  <si>
    <t>Security</t>
  </si>
  <si>
    <t>Duty of care/first aid</t>
  </si>
  <si>
    <t>Access performances</t>
  </si>
  <si>
    <t>Marketing campaign</t>
  </si>
  <si>
    <t>Photography/Filming documenting</t>
  </si>
  <si>
    <t xml:space="preserve">Evaluation  </t>
  </si>
  <si>
    <t>Programming consultant</t>
  </si>
  <si>
    <t>Festival transport</t>
  </si>
  <si>
    <t>Artist Liason</t>
  </si>
  <si>
    <t>Venue hire</t>
  </si>
  <si>
    <t>Box office staff</t>
  </si>
  <si>
    <t>Misc</t>
  </si>
  <si>
    <t>Marketing Engagement Leads</t>
  </si>
  <si>
    <t>ZK015.K011.C727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</si>
</sst>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3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5"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1"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2" xfId="0" applyNumberFormat="1" applyFont="1" applyFill="1" applyBorder="1" applyProtection="1"/>
    <xf numFmtId="165" fontId="12" fillId="0" borderId="43" xfId="0" applyNumberFormat="1" applyFont="1" applyFill="1" applyBorder="1" applyProtection="1"/>
    <xf numFmtId="164" fontId="12" fillId="0" borderId="44" xfId="0" applyNumberFormat="1" applyFont="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4" xfId="0" applyNumberFormat="1" applyFont="1" applyFill="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0" fontId="12" fillId="0" borderId="42" xfId="0" applyFont="1" applyBorder="1" applyProtection="1"/>
    <xf numFmtId="0" fontId="12" fillId="0" borderId="43" xfId="0" applyFont="1" applyBorder="1" applyProtection="1"/>
    <xf numFmtId="165" fontId="12" fillId="0" borderId="47" xfId="0" applyNumberFormat="1" applyFont="1" applyFill="1" applyBorder="1" applyProtection="1"/>
    <xf numFmtId="4" fontId="12" fillId="0" borderId="41" xfId="0" applyNumberFormat="1" applyFont="1" applyFill="1" applyBorder="1" applyProtection="1">
      <protection locked="0"/>
    </xf>
    <xf numFmtId="1" fontId="12" fillId="0" borderId="41" xfId="0" applyNumberFormat="1" applyFont="1" applyFill="1" applyBorder="1" applyProtection="1">
      <protection locked="0"/>
    </xf>
    <xf numFmtId="1" fontId="12" fillId="0" borderId="41" xfId="0" applyNumberFormat="1" applyFont="1" applyBorder="1" applyProtection="1">
      <protection locked="0"/>
    </xf>
    <xf numFmtId="0" fontId="12" fillId="0" borderId="47" xfId="0" applyFont="1" applyBorder="1" applyProtection="1"/>
    <xf numFmtId="4" fontId="12" fillId="0" borderId="41" xfId="0" applyNumberFormat="1" applyFont="1" applyBorder="1" applyProtection="1">
      <protection locked="0"/>
    </xf>
    <xf numFmtId="4" fontId="12" fillId="0" borderId="48" xfId="0" applyNumberFormat="1" applyFont="1" applyBorder="1" applyProtection="1">
      <protection locked="0"/>
    </xf>
    <xf numFmtId="4" fontId="12" fillId="0" borderId="29" xfId="0" applyNumberFormat="1" applyFont="1" applyBorder="1" applyProtection="1">
      <protection locked="0"/>
    </xf>
    <xf numFmtId="4" fontId="12" fillId="0" borderId="39" xfId="0" applyNumberFormat="1" applyFont="1" applyBorder="1" applyProtection="1">
      <protection locked="0"/>
    </xf>
    <xf numFmtId="164" fontId="12" fillId="0" borderId="49" xfId="0" applyNumberFormat="1" applyFont="1" applyBorder="1" applyProtection="1"/>
    <xf numFmtId="164" fontId="12" fillId="0" borderId="36" xfId="0" applyNumberFormat="1" applyFont="1" applyBorder="1" applyProtection="1"/>
    <xf numFmtId="164" fontId="12" fillId="0" borderId="50" xfId="0" applyNumberFormat="1" applyFont="1" applyBorder="1" applyProtection="1"/>
    <xf numFmtId="1" fontId="12" fillId="0" borderId="41" xfId="0" applyNumberFormat="1" applyFont="1" applyBorder="1" applyProtection="1"/>
    <xf numFmtId="0" fontId="0" fillId="0" borderId="0" xfId="0" applyProtection="1">
      <protection locked="0"/>
    </xf>
    <xf numFmtId="0" fontId="0" fillId="0" borderId="0" xfId="0" applyProtection="1"/>
    <xf numFmtId="4" fontId="12" fillId="0" borderId="41"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7" xfId="0" applyFont="1" applyFill="1" applyBorder="1" applyProtection="1">
      <protection locked="0"/>
    </xf>
    <xf numFmtId="0" fontId="5" fillId="0" borderId="57"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3" xfId="0" applyFont="1" applyFill="1" applyBorder="1" applyAlignment="1" applyProtection="1">
      <alignment horizontal="left"/>
    </xf>
    <xf numFmtId="0" fontId="19" fillId="4" borderId="54" xfId="0" applyFont="1" applyFill="1" applyBorder="1" applyAlignment="1" applyProtection="1">
      <alignment horizontal="left"/>
    </xf>
    <xf numFmtId="0" fontId="4" fillId="0" borderId="46" xfId="0" applyFont="1" applyFill="1" applyBorder="1" applyProtection="1">
      <protection locked="0"/>
    </xf>
    <xf numFmtId="0" fontId="4" fillId="0" borderId="46" xfId="0" applyFont="1" applyBorder="1" applyProtection="1">
      <protection locked="0"/>
    </xf>
    <xf numFmtId="0" fontId="3" fillId="0" borderId="37"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4" xfId="0" applyFont="1" applyBorder="1" applyAlignment="1" applyProtection="1">
      <alignment vertical="center"/>
    </xf>
    <xf numFmtId="0" fontId="4" fillId="0" borderId="65" xfId="0" applyFont="1" applyBorder="1" applyAlignment="1" applyProtection="1">
      <alignment vertical="center"/>
    </xf>
    <xf numFmtId="0" fontId="4" fillId="0" borderId="69" xfId="0" applyFont="1" applyBorder="1" applyProtection="1">
      <protection locked="0"/>
    </xf>
    <xf numFmtId="0" fontId="6" fillId="0" borderId="70" xfId="0" applyFont="1" applyBorder="1" applyAlignment="1" applyProtection="1">
      <alignment horizontal="left"/>
      <protection locked="0"/>
    </xf>
    <xf numFmtId="0" fontId="4" fillId="0" borderId="60"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4" xfId="0" applyFont="1" applyFill="1" applyBorder="1" applyProtection="1"/>
    <xf numFmtId="0" fontId="4" fillId="7" borderId="56" xfId="0" applyFont="1" applyFill="1" applyBorder="1" applyProtection="1"/>
    <xf numFmtId="0" fontId="5" fillId="7" borderId="56" xfId="0" applyFont="1" applyFill="1" applyBorder="1" applyProtection="1"/>
    <xf numFmtId="0" fontId="5" fillId="7" borderId="71" xfId="0" applyFont="1" applyFill="1" applyBorder="1" applyProtection="1"/>
    <xf numFmtId="168" fontId="5" fillId="4" borderId="28" xfId="1" applyNumberFormat="1" applyFont="1" applyFill="1" applyBorder="1" applyProtection="1"/>
    <xf numFmtId="0" fontId="2" fillId="0" borderId="0" xfId="0" applyFont="1" applyAlignment="1">
      <alignment horizontal="center" wrapText="1"/>
    </xf>
    <xf numFmtId="168" fontId="5" fillId="4" borderId="52"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2" xfId="1" applyNumberFormat="1" applyFont="1" applyBorder="1" applyProtection="1">
      <protection locked="0"/>
    </xf>
    <xf numFmtId="168" fontId="4" fillId="0" borderId="27" xfId="1" applyNumberFormat="1" applyFont="1" applyBorder="1" applyProtection="1">
      <protection locked="0"/>
    </xf>
    <xf numFmtId="168" fontId="5" fillId="4" borderId="26" xfId="1" applyNumberFormat="1" applyFont="1" applyFill="1" applyBorder="1" applyProtection="1"/>
    <xf numFmtId="168" fontId="4" fillId="0" borderId="23" xfId="1" applyNumberFormat="1" applyFont="1" applyBorder="1" applyProtection="1">
      <protection locked="0"/>
    </xf>
    <xf numFmtId="168" fontId="5" fillId="4" borderId="66" xfId="1" applyNumberFormat="1" applyFont="1" applyFill="1" applyBorder="1" applyProtection="1"/>
    <xf numFmtId="168" fontId="4" fillId="0" borderId="59"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2" xfId="1" applyNumberFormat="1" applyFont="1" applyFill="1" applyBorder="1" applyProtection="1"/>
    <xf numFmtId="168" fontId="4" fillId="3" borderId="48" xfId="1" applyNumberFormat="1" applyFont="1" applyFill="1" applyBorder="1" applyProtection="1">
      <protection locked="0"/>
    </xf>
    <xf numFmtId="168" fontId="4" fillId="4" borderId="26" xfId="1" applyNumberFormat="1" applyFont="1" applyFill="1" applyBorder="1" applyProtection="1">
      <protection locked="0"/>
    </xf>
    <xf numFmtId="168" fontId="4" fillId="4" borderId="55"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2" xfId="1" applyNumberFormat="1" applyFont="1" applyFill="1" applyBorder="1" applyProtection="1">
      <protection locked="0"/>
    </xf>
    <xf numFmtId="168" fontId="4" fillId="4" borderId="80" xfId="1" applyNumberFormat="1" applyFont="1" applyFill="1" applyBorder="1" applyProtection="1">
      <protection locked="0"/>
    </xf>
    <xf numFmtId="168" fontId="4" fillId="3" borderId="34"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34" xfId="1" applyNumberFormat="1" applyFont="1" applyFill="1" applyBorder="1" applyProtection="1">
      <protection locked="0"/>
    </xf>
    <xf numFmtId="168" fontId="5" fillId="4" borderId="48" xfId="1" applyNumberFormat="1" applyFont="1" applyFill="1" applyBorder="1" applyProtection="1"/>
    <xf numFmtId="168" fontId="4" fillId="3" borderId="29"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3" xfId="1" applyNumberFormat="1" applyFont="1" applyFill="1" applyBorder="1" applyProtection="1">
      <protection locked="0"/>
    </xf>
    <xf numFmtId="168" fontId="4" fillId="4" borderId="24" xfId="1" applyNumberFormat="1" applyFont="1" applyFill="1" applyBorder="1" applyProtection="1">
      <protection locked="0"/>
    </xf>
    <xf numFmtId="168" fontId="4" fillId="4" borderId="58" xfId="1" applyNumberFormat="1" applyFont="1" applyFill="1" applyBorder="1" applyProtection="1">
      <protection locked="0"/>
    </xf>
    <xf numFmtId="168" fontId="4" fillId="3" borderId="67"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3" xfId="1" applyNumberFormat="1" applyFont="1" applyFill="1" applyBorder="1" applyProtection="1">
      <protection locked="0"/>
    </xf>
    <xf numFmtId="168" fontId="4" fillId="4" borderId="59" xfId="1" applyNumberFormat="1" applyFont="1" applyFill="1" applyBorder="1" applyProtection="1">
      <protection locked="0"/>
    </xf>
    <xf numFmtId="168" fontId="4" fillId="4" borderId="63"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6"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2" xfId="1" applyNumberFormat="1" applyFont="1" applyFill="1" applyBorder="1" applyProtection="1">
      <protection locked="0"/>
    </xf>
    <xf numFmtId="168" fontId="22" fillId="9" borderId="54"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4" fillId="9" borderId="62"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5"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7" xfId="1" applyNumberFormat="1" applyFont="1" applyBorder="1" applyProtection="1">
      <protection locked="0"/>
    </xf>
    <xf numFmtId="167" fontId="4" fillId="9" borderId="26"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8" xfId="1" applyNumberFormat="1" applyFont="1" applyFill="1" applyBorder="1" applyProtection="1"/>
    <xf numFmtId="165" fontId="8" fillId="3" borderId="29" xfId="0" applyNumberFormat="1" applyFont="1" applyFill="1" applyBorder="1" applyProtection="1">
      <protection locked="0"/>
    </xf>
    <xf numFmtId="165" fontId="8" fillId="3" borderId="30"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6" xfId="1" applyNumberFormat="1" applyFont="1" applyFill="1" applyBorder="1" applyProtection="1"/>
    <xf numFmtId="165" fontId="8" fillId="3" borderId="81"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3" xfId="0" applyFont="1" applyFill="1" applyBorder="1" applyAlignment="1" applyProtection="1">
      <alignment horizontal="left"/>
      <protection locked="0"/>
    </xf>
    <xf numFmtId="0" fontId="6" fillId="9" borderId="61" xfId="0" applyFont="1" applyFill="1" applyBorder="1" applyAlignment="1" applyProtection="1">
      <alignment horizontal="left"/>
      <protection locked="0"/>
    </xf>
    <xf numFmtId="0" fontId="6" fillId="9" borderId="30" xfId="0" applyFont="1" applyFill="1" applyBorder="1" applyAlignment="1" applyProtection="1">
      <alignment horizontal="left"/>
      <protection locked="0"/>
    </xf>
    <xf numFmtId="0" fontId="6" fillId="9" borderId="39" xfId="0" applyFont="1" applyFill="1" applyBorder="1" applyAlignment="1" applyProtection="1">
      <alignment horizontal="left"/>
      <protection locked="0"/>
    </xf>
    <xf numFmtId="167" fontId="4" fillId="9" borderId="27" xfId="1" applyNumberFormat="1" applyFont="1" applyFill="1" applyBorder="1" applyProtection="1">
      <protection locked="0"/>
    </xf>
    <xf numFmtId="0" fontId="21" fillId="9" borderId="0" xfId="0" applyFont="1" applyFill="1" applyBorder="1"/>
    <xf numFmtId="0" fontId="0" fillId="9" borderId="61" xfId="0" applyFont="1" applyFill="1" applyBorder="1" applyProtection="1">
      <protection locked="0"/>
    </xf>
    <xf numFmtId="165" fontId="4" fillId="0" borderId="75" xfId="0" applyNumberFormat="1" applyFont="1" applyBorder="1" applyAlignment="1" applyProtection="1">
      <alignment vertical="center"/>
    </xf>
    <xf numFmtId="165" fontId="4" fillId="0" borderId="77" xfId="0" applyNumberFormat="1" applyFont="1" applyBorder="1" applyAlignment="1" applyProtection="1">
      <alignment vertical="center"/>
    </xf>
    <xf numFmtId="165" fontId="4" fillId="0" borderId="79"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3" xfId="0" applyNumberFormat="1" applyFont="1" applyBorder="1" applyAlignment="1" applyProtection="1">
      <alignment vertical="center"/>
    </xf>
    <xf numFmtId="165" fontId="4" fillId="0" borderId="24"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0" xfId="0" applyNumberFormat="1" applyFont="1" applyBorder="1" applyAlignment="1" applyProtection="1">
      <alignment vertical="center"/>
    </xf>
    <xf numFmtId="165" fontId="4" fillId="0" borderId="58"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7" xfId="0" applyNumberFormat="1" applyFont="1" applyBorder="1" applyProtection="1"/>
    <xf numFmtId="165" fontId="4" fillId="0" borderId="21" xfId="0" applyNumberFormat="1" applyFont="1" applyBorder="1" applyProtection="1"/>
    <xf numFmtId="165" fontId="4" fillId="0" borderId="30" xfId="0" applyNumberFormat="1" applyFont="1" applyBorder="1" applyProtection="1"/>
    <xf numFmtId="165" fontId="4" fillId="0" borderId="24" xfId="0" applyNumberFormat="1" applyFont="1" applyBorder="1" applyProtection="1"/>
    <xf numFmtId="165" fontId="4" fillId="0" borderId="34"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1"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5"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5" xfId="0" applyNumberFormat="1" applyFont="1" applyBorder="1" applyAlignment="1" applyProtection="1">
      <alignment horizontal="center"/>
    </xf>
    <xf numFmtId="165" fontId="2" fillId="0" borderId="15" xfId="0" applyNumberFormat="1" applyFont="1" applyBorder="1" applyProtection="1"/>
    <xf numFmtId="165" fontId="4" fillId="0" borderId="25"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2" xfId="0" applyNumberFormat="1" applyFont="1" applyFill="1" applyBorder="1" applyAlignment="1" applyProtection="1"/>
    <xf numFmtId="0" fontId="5" fillId="4" borderId="72" xfId="0" applyNumberFormat="1" applyFont="1" applyFill="1" applyBorder="1" applyAlignment="1" applyProtection="1">
      <alignment horizontal="left"/>
    </xf>
    <xf numFmtId="0" fontId="19" fillId="4" borderId="52" xfId="0" applyFont="1" applyFill="1" applyBorder="1" applyAlignment="1" applyProtection="1">
      <alignment horizontal="left"/>
    </xf>
    <xf numFmtId="0" fontId="4" fillId="0" borderId="56" xfId="0" applyFont="1" applyFill="1" applyBorder="1" applyProtection="1">
      <protection locked="0"/>
    </xf>
    <xf numFmtId="0" fontId="6" fillId="0" borderId="42" xfId="0" applyFont="1" applyFill="1" applyBorder="1" applyAlignment="1" applyProtection="1">
      <alignment horizontal="left"/>
      <protection locked="0"/>
    </xf>
    <xf numFmtId="0" fontId="4" fillId="0" borderId="45" xfId="0" applyFont="1" applyFill="1" applyBorder="1" applyProtection="1">
      <protection locked="0"/>
    </xf>
    <xf numFmtId="0" fontId="6" fillId="0" borderId="43" xfId="0" applyFont="1" applyFill="1" applyBorder="1" applyAlignment="1" applyProtection="1">
      <alignment horizontal="left"/>
      <protection locked="0"/>
    </xf>
    <xf numFmtId="0" fontId="19" fillId="4" borderId="83" xfId="0" applyFont="1" applyFill="1" applyBorder="1" applyAlignment="1" applyProtection="1">
      <alignment horizontal="left"/>
    </xf>
    <xf numFmtId="0" fontId="6" fillId="9" borderId="37" xfId="0" applyFont="1" applyFill="1" applyBorder="1" applyAlignment="1" applyProtection="1">
      <alignment horizontal="left"/>
      <protection locked="0"/>
    </xf>
    <xf numFmtId="0" fontId="19" fillId="4" borderId="42" xfId="0" applyFont="1" applyFill="1" applyBorder="1" applyAlignment="1" applyProtection="1">
      <alignment horizontal="left"/>
    </xf>
    <xf numFmtId="0" fontId="5" fillId="0" borderId="45" xfId="0" applyFont="1" applyFill="1" applyBorder="1" applyProtection="1">
      <protection locked="0"/>
    </xf>
    <xf numFmtId="0" fontId="4" fillId="0" borderId="84" xfId="0" applyFont="1" applyFill="1" applyBorder="1" applyProtection="1">
      <protection locked="0"/>
    </xf>
    <xf numFmtId="0" fontId="6" fillId="0" borderId="85" xfId="0" applyFont="1" applyFill="1" applyBorder="1" applyAlignment="1" applyProtection="1">
      <alignment horizontal="left"/>
      <protection locked="0"/>
    </xf>
    <xf numFmtId="0" fontId="19" fillId="4" borderId="86" xfId="0" applyFont="1" applyFill="1" applyBorder="1" applyAlignment="1" applyProtection="1">
      <alignment horizontal="left"/>
    </xf>
    <xf numFmtId="0" fontId="5" fillId="7" borderId="57" xfId="0" applyFont="1" applyFill="1" applyBorder="1" applyProtection="1"/>
    <xf numFmtId="0" fontId="5" fillId="7" borderId="44" xfId="0" applyFont="1" applyFill="1" applyBorder="1" applyProtection="1"/>
    <xf numFmtId="0" fontId="5" fillId="0" borderId="56"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53" xfId="0" applyFont="1" applyFill="1" applyBorder="1" applyAlignment="1" applyProtection="1"/>
    <xf numFmtId="0" fontId="6" fillId="0" borderId="43" xfId="0" applyFont="1" applyFill="1" applyBorder="1" applyAlignment="1" applyProtection="1">
      <protection locked="0"/>
    </xf>
    <xf numFmtId="0" fontId="19" fillId="4" borderId="42" xfId="0" applyFont="1" applyFill="1" applyBorder="1" applyAlignment="1" applyProtection="1"/>
    <xf numFmtId="0" fontId="5" fillId="0" borderId="84"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4" xfId="0" applyFont="1" applyBorder="1" applyAlignment="1" applyProtection="1">
      <alignment horizontal="left"/>
      <protection locked="0"/>
    </xf>
    <xf numFmtId="0" fontId="19" fillId="7" borderId="87" xfId="0" applyFont="1" applyFill="1" applyBorder="1" applyAlignment="1" applyProtection="1">
      <alignment wrapText="1"/>
    </xf>
    <xf numFmtId="165" fontId="8" fillId="9" borderId="29"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0"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39"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4" xfId="0" applyNumberFormat="1" applyFont="1" applyFill="1" applyBorder="1" applyProtection="1">
      <protection locked="0"/>
    </xf>
    <xf numFmtId="168" fontId="5" fillId="4" borderId="75" xfId="1" applyNumberFormat="1" applyFont="1" applyFill="1" applyBorder="1" applyProtection="1"/>
    <xf numFmtId="167" fontId="4" fillId="0" borderId="62" xfId="1" applyNumberFormat="1" applyFont="1" applyBorder="1" applyProtection="1"/>
    <xf numFmtId="167" fontId="4" fillId="0" borderId="63" xfId="1" applyNumberFormat="1" applyFont="1" applyBorder="1" applyProtection="1"/>
    <xf numFmtId="167" fontId="4" fillId="0" borderId="88" xfId="1" applyNumberFormat="1" applyFont="1" applyBorder="1" applyProtection="1"/>
    <xf numFmtId="167" fontId="4" fillId="9" borderId="62"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4" xfId="0" applyFont="1" applyFill="1" applyBorder="1" applyAlignment="1" applyProtection="1"/>
    <xf numFmtId="0" fontId="6" fillId="0" borderId="86" xfId="0" applyFont="1" applyFill="1" applyBorder="1" applyAlignment="1" applyProtection="1">
      <protection locked="0"/>
    </xf>
    <xf numFmtId="0" fontId="6" fillId="0" borderId="85" xfId="0" applyFont="1" applyFill="1" applyBorder="1" applyAlignment="1" applyProtection="1">
      <protection locked="0"/>
    </xf>
    <xf numFmtId="0" fontId="6" fillId="0" borderId="62" xfId="0" applyFont="1" applyBorder="1" applyAlignment="1" applyProtection="1">
      <alignment horizontal="left"/>
      <protection locked="0"/>
    </xf>
    <xf numFmtId="0" fontId="6" fillId="8" borderId="53" xfId="0" applyFont="1" applyFill="1" applyBorder="1" applyAlignment="1" applyProtection="1">
      <alignment horizontal="left"/>
      <protection locked="0"/>
    </xf>
    <xf numFmtId="0" fontId="6" fillId="8" borderId="37" xfId="0" applyFont="1" applyFill="1" applyBorder="1" applyAlignment="1" applyProtection="1">
      <alignment horizontal="left"/>
      <protection locked="0"/>
    </xf>
    <xf numFmtId="165" fontId="8" fillId="3" borderId="37" xfId="0" applyNumberFormat="1" applyFont="1" applyFill="1" applyBorder="1" applyProtection="1">
      <protection locked="0"/>
    </xf>
    <xf numFmtId="167" fontId="4" fillId="9" borderId="24"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3" xfId="1" applyNumberFormat="1" applyFont="1" applyFill="1" applyBorder="1" applyProtection="1">
      <protection locked="0"/>
    </xf>
    <xf numFmtId="168" fontId="22" fillId="9" borderId="37" xfId="1" applyNumberFormat="1" applyFont="1" applyFill="1" applyBorder="1" applyProtection="1">
      <protection locked="0"/>
    </xf>
    <xf numFmtId="168" fontId="5" fillId="4" borderId="89" xfId="1" applyNumberFormat="1" applyFont="1" applyFill="1" applyBorder="1" applyProtection="1"/>
    <xf numFmtId="165" fontId="8" fillId="9" borderId="53" xfId="0" applyNumberFormat="1" applyFont="1" applyFill="1" applyBorder="1" applyProtection="1">
      <protection locked="0"/>
    </xf>
    <xf numFmtId="165" fontId="8" fillId="9" borderId="37" xfId="0" applyNumberFormat="1" applyFont="1" applyFill="1" applyBorder="1" applyProtection="1">
      <protection locked="0"/>
    </xf>
    <xf numFmtId="165" fontId="8" fillId="3" borderId="73" xfId="0" applyNumberFormat="1" applyFont="1" applyFill="1" applyBorder="1" applyProtection="1">
      <protection locked="0"/>
    </xf>
    <xf numFmtId="168" fontId="22" fillId="9" borderId="43" xfId="1" applyNumberFormat="1" applyFont="1" applyFill="1" applyBorder="1" applyProtection="1">
      <protection locked="0"/>
    </xf>
    <xf numFmtId="168" fontId="22" fillId="9" borderId="85" xfId="1" applyNumberFormat="1" applyFont="1" applyFill="1" applyBorder="1" applyProtection="1">
      <protection locked="0"/>
    </xf>
    <xf numFmtId="168" fontId="5" fillId="3" borderId="90" xfId="1" applyNumberFormat="1" applyFont="1" applyFill="1" applyBorder="1" applyAlignment="1" applyProtection="1">
      <alignment vertical="center"/>
    </xf>
    <xf numFmtId="168" fontId="5" fillId="4" borderId="49" xfId="1" applyNumberFormat="1" applyFont="1" applyFill="1" applyBorder="1" applyProtection="1"/>
    <xf numFmtId="168" fontId="22" fillId="9" borderId="92" xfId="1" applyNumberFormat="1" applyFont="1" applyFill="1" applyBorder="1" applyProtection="1">
      <protection locked="0"/>
    </xf>
    <xf numFmtId="168" fontId="22" fillId="9" borderId="45" xfId="1" applyNumberFormat="1" applyFont="1" applyFill="1" applyBorder="1" applyProtection="1">
      <protection locked="0"/>
    </xf>
    <xf numFmtId="168" fontId="5" fillId="4" borderId="93" xfId="1" applyNumberFormat="1" applyFont="1" applyFill="1" applyBorder="1" applyProtection="1"/>
    <xf numFmtId="165" fontId="8" fillId="9" borderId="45" xfId="0" applyNumberFormat="1" applyFont="1" applyFill="1" applyBorder="1" applyProtection="1">
      <protection locked="0"/>
    </xf>
    <xf numFmtId="165" fontId="8" fillId="9" borderId="84" xfId="0" applyNumberFormat="1" applyFont="1" applyFill="1" applyBorder="1" applyProtection="1">
      <protection locked="0"/>
    </xf>
    <xf numFmtId="165" fontId="8" fillId="3" borderId="94" xfId="0" applyNumberFormat="1" applyFont="1" applyFill="1" applyBorder="1" applyProtection="1">
      <protection locked="0"/>
    </xf>
    <xf numFmtId="168" fontId="5" fillId="3" borderId="95"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5" xfId="0" applyNumberFormat="1" applyFont="1" applyFill="1" applyBorder="1" applyAlignment="1" applyProtection="1">
      <alignment horizontal="center"/>
    </xf>
    <xf numFmtId="168" fontId="5" fillId="4" borderId="96" xfId="1" applyNumberFormat="1" applyFont="1" applyFill="1" applyBorder="1" applyProtection="1"/>
    <xf numFmtId="165" fontId="8" fillId="9" borderId="43"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7"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7"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8" xfId="0" applyNumberFormat="1" applyFont="1" applyFill="1" applyBorder="1" applyProtection="1">
      <protection locked="0"/>
    </xf>
    <xf numFmtId="165" fontId="8" fillId="3" borderId="99" xfId="0" applyNumberFormat="1" applyFont="1" applyFill="1" applyBorder="1" applyProtection="1">
      <protection locked="0"/>
    </xf>
    <xf numFmtId="168" fontId="5" fillId="3" borderId="31" xfId="1" applyNumberFormat="1" applyFont="1" applyFill="1" applyBorder="1" applyAlignment="1" applyProtection="1">
      <alignment vertical="center"/>
    </xf>
    <xf numFmtId="0" fontId="9" fillId="3" borderId="91" xfId="0" applyNumberFormat="1" applyFont="1" applyFill="1" applyBorder="1" applyAlignment="1" applyProtection="1">
      <alignment horizontal="center"/>
    </xf>
    <xf numFmtId="168" fontId="5" fillId="3" borderId="100" xfId="1" applyNumberFormat="1" applyFont="1" applyFill="1" applyBorder="1" applyAlignment="1" applyProtection="1">
      <alignment vertical="center"/>
    </xf>
    <xf numFmtId="168" fontId="5" fillId="0" borderId="90"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5" xfId="1" applyNumberFormat="1" applyFont="1" applyBorder="1" applyAlignment="1" applyProtection="1">
      <alignment vertical="center"/>
    </xf>
    <xf numFmtId="165" fontId="8" fillId="3" borderId="74" xfId="0" applyNumberFormat="1" applyFont="1" applyFill="1" applyBorder="1" applyProtection="1">
      <protection locked="0"/>
    </xf>
    <xf numFmtId="168" fontId="5" fillId="4" borderId="48" xfId="1" applyNumberFormat="1" applyFont="1" applyFill="1" applyBorder="1" applyProtection="1">
      <protection locked="0"/>
    </xf>
    <xf numFmtId="167" fontId="5" fillId="4" borderId="62" xfId="1" applyNumberFormat="1" applyFont="1" applyFill="1" applyBorder="1" applyProtection="1"/>
    <xf numFmtId="167" fontId="5" fillId="4" borderId="101" xfId="1" applyNumberFormat="1" applyFont="1" applyFill="1" applyBorder="1" applyProtection="1"/>
    <xf numFmtId="164" fontId="5" fillId="4" borderId="101" xfId="1" applyNumberFormat="1" applyFont="1" applyFill="1" applyBorder="1" applyProtection="1"/>
    <xf numFmtId="167" fontId="4" fillId="0" borderId="62" xfId="1" applyNumberFormat="1" applyFont="1" applyFill="1" applyBorder="1" applyProtection="1">
      <protection locked="0"/>
    </xf>
    <xf numFmtId="167" fontId="4" fillId="0" borderId="63" xfId="1" applyNumberFormat="1" applyFont="1" applyFill="1" applyBorder="1" applyProtection="1">
      <protection locked="0"/>
    </xf>
    <xf numFmtId="0" fontId="3" fillId="6" borderId="102" xfId="0" applyFont="1" applyFill="1" applyBorder="1" applyAlignment="1" applyProtection="1">
      <alignment vertical="center"/>
      <protection locked="0"/>
    </xf>
    <xf numFmtId="0" fontId="3" fillId="6" borderId="80" xfId="0" applyFont="1" applyFill="1" applyBorder="1" applyAlignment="1" applyProtection="1">
      <alignment vertical="center"/>
      <protection locked="0"/>
    </xf>
    <xf numFmtId="0" fontId="3" fillId="6" borderId="88"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8"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3" xfId="0" applyFont="1" applyFill="1" applyBorder="1" applyAlignment="1" applyProtection="1">
      <alignment horizontal="left"/>
      <protection locked="0"/>
    </xf>
    <xf numFmtId="0" fontId="19" fillId="4" borderId="54"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2"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5"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4" xfId="0" applyFont="1" applyFill="1" applyBorder="1" applyProtection="1"/>
    <xf numFmtId="0" fontId="4" fillId="0" borderId="0" xfId="0" applyFont="1" applyFill="1" applyBorder="1" applyProtection="1">
      <protection locked="0"/>
    </xf>
    <xf numFmtId="0" fontId="4" fillId="0" borderId="61" xfId="0" applyFont="1" applyBorder="1" applyProtection="1">
      <protection locked="0"/>
    </xf>
    <xf numFmtId="0" fontId="4" fillId="0" borderId="61" xfId="0" applyFont="1" applyFill="1" applyBorder="1" applyProtection="1">
      <protection locked="0"/>
    </xf>
    <xf numFmtId="0" fontId="5" fillId="7" borderId="54" xfId="0" applyFont="1" applyFill="1" applyBorder="1" applyProtection="1"/>
    <xf numFmtId="0" fontId="5" fillId="0" borderId="0" xfId="0" applyFont="1" applyFill="1" applyBorder="1" applyProtection="1">
      <protection locked="0"/>
    </xf>
    <xf numFmtId="0" fontId="5" fillId="7" borderId="103" xfId="0" applyFont="1" applyFill="1" applyBorder="1" applyProtection="1"/>
    <xf numFmtId="0" fontId="4" fillId="0" borderId="37" xfId="0" applyFont="1" applyBorder="1" applyProtection="1">
      <protection locked="0"/>
    </xf>
    <xf numFmtId="0" fontId="4" fillId="0" borderId="104" xfId="0" applyFont="1" applyBorder="1" applyProtection="1">
      <protection locked="0"/>
    </xf>
    <xf numFmtId="0" fontId="4" fillId="0" borderId="54" xfId="0" applyFont="1" applyFill="1" applyBorder="1" applyProtection="1">
      <protection locked="0"/>
    </xf>
    <xf numFmtId="0" fontId="4" fillId="0" borderId="53" xfId="0" applyFont="1" applyFill="1" applyBorder="1" applyProtection="1">
      <protection locked="0"/>
    </xf>
    <xf numFmtId="0" fontId="5" fillId="0" borderId="53" xfId="0" applyFont="1" applyFill="1" applyBorder="1" applyProtection="1">
      <protection locked="0"/>
    </xf>
    <xf numFmtId="0" fontId="4" fillId="0" borderId="37"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5"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1"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1" xfId="0" applyNumberFormat="1" applyFont="1" applyFill="1" applyBorder="1" applyAlignment="1" applyProtection="1">
      <alignment horizontal="center" wrapText="1"/>
      <protection locked="0"/>
    </xf>
    <xf numFmtId="168" fontId="5" fillId="4" borderId="28" xfId="1" applyNumberFormat="1" applyFont="1" applyFill="1" applyBorder="1" applyProtection="1">
      <protection locked="0"/>
    </xf>
    <xf numFmtId="168" fontId="5" fillId="4" borderId="78" xfId="1" applyNumberFormat="1" applyFont="1" applyFill="1" applyBorder="1" applyProtection="1">
      <protection locked="0"/>
    </xf>
    <xf numFmtId="168" fontId="5" fillId="4" borderId="76" xfId="1" applyNumberFormat="1" applyFont="1" applyFill="1" applyBorder="1" applyProtection="1">
      <protection locked="0"/>
    </xf>
    <xf numFmtId="168" fontId="5" fillId="4" borderId="93" xfId="1" applyNumberFormat="1" applyFont="1" applyFill="1" applyBorder="1" applyProtection="1">
      <protection locked="0"/>
    </xf>
    <xf numFmtId="168" fontId="5" fillId="4" borderId="96"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5"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4" xfId="0" applyFont="1" applyFill="1" applyBorder="1" applyProtection="1">
      <protection locked="0"/>
    </xf>
    <xf numFmtId="0" fontId="5" fillId="0" borderId="37" xfId="0" applyFont="1" applyFill="1" applyBorder="1" applyProtection="1">
      <protection locked="0"/>
    </xf>
    <xf numFmtId="0" fontId="6" fillId="0" borderId="53" xfId="0" applyFont="1" applyBorder="1" applyAlignment="1" applyProtection="1">
      <alignment wrapText="1"/>
      <protection locked="0"/>
    </xf>
    <xf numFmtId="0" fontId="6" fillId="0" borderId="37" xfId="0" applyFont="1" applyBorder="1" applyAlignment="1" applyProtection="1">
      <alignment wrapText="1"/>
      <protection locked="0"/>
    </xf>
    <xf numFmtId="168" fontId="4" fillId="3" borderId="105"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6" xfId="1" applyNumberFormat="1" applyFont="1" applyFill="1" applyBorder="1" applyProtection="1">
      <protection locked="0"/>
    </xf>
    <xf numFmtId="167" fontId="4" fillId="9" borderId="42" xfId="1" applyNumberFormat="1" applyFont="1" applyFill="1" applyBorder="1" applyProtection="1">
      <protection locked="0"/>
    </xf>
    <xf numFmtId="167" fontId="4" fillId="9" borderId="48"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1" xfId="1" applyNumberFormat="1" applyFont="1" applyFill="1" applyBorder="1" applyProtection="1">
      <protection locked="0"/>
    </xf>
    <xf numFmtId="165" fontId="8" fillId="3" borderId="91" xfId="0" applyNumberFormat="1" applyFont="1" applyFill="1" applyBorder="1" applyProtection="1">
      <protection locked="0"/>
    </xf>
    <xf numFmtId="168" fontId="4" fillId="4" borderId="91" xfId="1" applyNumberFormat="1" applyFont="1" applyFill="1" applyBorder="1" applyProtection="1">
      <protection locked="0"/>
    </xf>
    <xf numFmtId="167" fontId="4" fillId="0" borderId="91" xfId="1" applyNumberFormat="1" applyFont="1" applyBorder="1" applyProtection="1"/>
    <xf numFmtId="0" fontId="6" fillId="10" borderId="91" xfId="0" applyFont="1" applyFill="1" applyBorder="1" applyAlignment="1" applyProtection="1">
      <alignment horizontal="left"/>
      <protection locked="0"/>
    </xf>
    <xf numFmtId="0" fontId="4" fillId="0" borderId="91" xfId="0" applyFont="1" applyFill="1" applyBorder="1" applyProtection="1">
      <protection locked="0"/>
    </xf>
    <xf numFmtId="165" fontId="8" fillId="3" borderId="34" xfId="0" applyNumberFormat="1" applyFont="1" applyFill="1" applyBorder="1" applyProtection="1">
      <protection locked="0"/>
    </xf>
    <xf numFmtId="168" fontId="4" fillId="3" borderId="80" xfId="1" applyNumberFormat="1" applyFont="1" applyFill="1" applyBorder="1" applyProtection="1">
      <protection locked="0"/>
    </xf>
    <xf numFmtId="165" fontId="8" fillId="3" borderId="39"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2"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2"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5"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1"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1"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4"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2" xfId="1" applyNumberFormat="1" applyFont="1" applyFill="1" applyBorder="1" applyProtection="1">
      <protection locked="0"/>
    </xf>
    <xf numFmtId="167" fontId="4" fillId="0" borderId="62" xfId="1" applyNumberFormat="1" applyFont="1" applyBorder="1" applyProtection="1">
      <protection locked="0"/>
    </xf>
    <xf numFmtId="167" fontId="4" fillId="8" borderId="0" xfId="1" applyNumberFormat="1" applyFont="1" applyFill="1" applyBorder="1" applyProtection="1">
      <protection locked="0"/>
    </xf>
    <xf numFmtId="0" fontId="4" fillId="7" borderId="56" xfId="0" applyFont="1" applyFill="1" applyBorder="1" applyProtection="1">
      <protection locked="0"/>
    </xf>
    <xf numFmtId="168" fontId="5" fillId="4" borderId="26" xfId="1" applyNumberFormat="1" applyFont="1" applyFill="1" applyBorder="1" applyProtection="1">
      <protection locked="0"/>
    </xf>
    <xf numFmtId="168" fontId="5" fillId="4" borderId="75" xfId="1" applyNumberFormat="1" applyFont="1" applyFill="1" applyBorder="1" applyProtection="1">
      <protection locked="0"/>
    </xf>
    <xf numFmtId="0" fontId="5" fillId="7" borderId="56" xfId="0" applyFont="1" applyFill="1" applyBorder="1" applyProtection="1">
      <protection locked="0"/>
    </xf>
    <xf numFmtId="0" fontId="5" fillId="7" borderId="71" xfId="0" applyFont="1" applyFill="1" applyBorder="1" applyProtection="1">
      <protection locked="0"/>
    </xf>
    <xf numFmtId="168" fontId="5" fillId="4" borderId="66" xfId="1" applyNumberFormat="1" applyFont="1" applyFill="1" applyBorder="1" applyProtection="1">
      <protection locked="0"/>
    </xf>
    <xf numFmtId="167" fontId="4" fillId="0" borderId="63" xfId="1" applyNumberFormat="1" applyFont="1" applyBorder="1" applyProtection="1">
      <protection locked="0"/>
    </xf>
    <xf numFmtId="0" fontId="4" fillId="0" borderId="64"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2" xfId="0" applyFont="1" applyFill="1" applyBorder="1" applyAlignment="1" applyProtection="1">
      <alignment horizontal="left"/>
    </xf>
    <xf numFmtId="168" fontId="4" fillId="3" borderId="67" xfId="1" applyNumberFormat="1" applyFont="1" applyFill="1" applyBorder="1" applyProtection="1"/>
    <xf numFmtId="168" fontId="4" fillId="3" borderId="29" xfId="1" applyNumberFormat="1" applyFont="1" applyFill="1" applyBorder="1" applyProtection="1"/>
    <xf numFmtId="168" fontId="4" fillId="3" borderId="68" xfId="1" applyNumberFormat="1" applyFont="1" applyFill="1" applyBorder="1" applyProtection="1"/>
    <xf numFmtId="168" fontId="4" fillId="3" borderId="63" xfId="1" applyNumberFormat="1" applyFont="1" applyFill="1" applyBorder="1" applyProtection="1"/>
    <xf numFmtId="168" fontId="4" fillId="3" borderId="48" xfId="1" applyNumberFormat="1" applyFont="1" applyFill="1" applyBorder="1" applyProtection="1"/>
    <xf numFmtId="0" fontId="19" fillId="4" borderId="42" xfId="0" applyFont="1" applyFill="1" applyBorder="1" applyAlignment="1" applyProtection="1">
      <alignment horizontal="left"/>
      <protection locked="0"/>
    </xf>
    <xf numFmtId="167" fontId="5" fillId="4" borderId="101" xfId="1" applyNumberFormat="1" applyFont="1" applyFill="1" applyBorder="1" applyProtection="1">
      <protection locked="0"/>
    </xf>
    <xf numFmtId="168" fontId="5" fillId="4" borderId="89" xfId="1" applyNumberFormat="1" applyFont="1" applyFill="1" applyBorder="1" applyProtection="1">
      <protection locked="0"/>
    </xf>
    <xf numFmtId="0" fontId="5" fillId="7" borderId="54" xfId="0" applyFont="1" applyFill="1" applyBorder="1" applyProtection="1">
      <protection locked="0"/>
    </xf>
    <xf numFmtId="0" fontId="5" fillId="7" borderId="103" xfId="0" applyFont="1" applyFill="1" applyBorder="1" applyProtection="1">
      <protection locked="0"/>
    </xf>
    <xf numFmtId="0" fontId="19" fillId="4" borderId="35" xfId="0" applyFont="1" applyFill="1" applyBorder="1" applyAlignment="1" applyProtection="1">
      <alignment horizontal="left"/>
      <protection locked="0"/>
    </xf>
    <xf numFmtId="168" fontId="4" fillId="3" borderId="34" xfId="1" applyNumberFormat="1" applyFont="1" applyFill="1" applyBorder="1" applyProtection="1"/>
    <xf numFmtId="168" fontId="4" fillId="3" borderId="91" xfId="1" applyNumberFormat="1" applyFont="1" applyFill="1" applyBorder="1" applyProtection="1">
      <protection locked="0"/>
    </xf>
    <xf numFmtId="168" fontId="5" fillId="4" borderId="77"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1" xfId="1" applyNumberFormat="1" applyFont="1" applyFill="1" applyBorder="1" applyProtection="1"/>
    <xf numFmtId="167" fontId="4" fillId="9" borderId="27" xfId="1" applyNumberFormat="1" applyFont="1" applyFill="1" applyBorder="1" applyProtection="1"/>
    <xf numFmtId="167" fontId="4" fillId="0" borderId="88" xfId="1" applyNumberFormat="1" applyFont="1" applyBorder="1" applyProtection="1">
      <protection locked="0"/>
    </xf>
    <xf numFmtId="168" fontId="4" fillId="3" borderId="108" xfId="1" applyNumberFormat="1" applyFont="1" applyFill="1" applyBorder="1" applyProtection="1"/>
    <xf numFmtId="168" fontId="4" fillId="3" borderId="95" xfId="1" applyNumberFormat="1" applyFont="1" applyFill="1" applyBorder="1" applyProtection="1"/>
    <xf numFmtId="168" fontId="4" fillId="3" borderId="31"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8" xfId="1" applyNumberFormat="1" applyFont="1" applyBorder="1" applyProtection="1"/>
    <xf numFmtId="168" fontId="22" fillId="9" borderId="23" xfId="1" applyNumberFormat="1" applyFont="1" applyFill="1" applyBorder="1" applyProtection="1"/>
    <xf numFmtId="167" fontId="5" fillId="4" borderId="26" xfId="1" applyNumberFormat="1" applyFont="1" applyFill="1" applyBorder="1" applyProtection="1">
      <protection locked="0"/>
    </xf>
    <xf numFmtId="167" fontId="5" fillId="4" borderId="80" xfId="1" applyNumberFormat="1" applyFont="1" applyFill="1" applyBorder="1" applyProtection="1">
      <protection locked="0"/>
    </xf>
    <xf numFmtId="168" fontId="5" fillId="4" borderId="55"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2" xfId="0" applyFont="1" applyFill="1" applyBorder="1" applyProtection="1"/>
    <xf numFmtId="0" fontId="19" fillId="4" borderId="49" xfId="0" applyFont="1" applyFill="1" applyBorder="1" applyAlignment="1" applyProtection="1">
      <alignment horizontal="left"/>
    </xf>
    <xf numFmtId="167" fontId="4" fillId="0" borderId="59" xfId="1" applyNumberFormat="1" applyFont="1" applyBorder="1" applyProtection="1"/>
    <xf numFmtId="168" fontId="5" fillId="4" borderId="35" xfId="1" applyNumberFormat="1" applyFont="1" applyFill="1" applyBorder="1" applyProtection="1">
      <protection locked="0"/>
    </xf>
    <xf numFmtId="168" fontId="5" fillId="4" borderId="101" xfId="1" applyNumberFormat="1" applyFont="1" applyFill="1" applyBorder="1" applyProtection="1">
      <protection locked="0"/>
    </xf>
    <xf numFmtId="168" fontId="5" fillId="4" borderId="39" xfId="1" applyNumberFormat="1" applyFont="1" applyFill="1" applyBorder="1" applyProtection="1">
      <protection locked="0"/>
    </xf>
    <xf numFmtId="168" fontId="5" fillId="4" borderId="34" xfId="1" applyNumberFormat="1" applyFont="1" applyFill="1" applyBorder="1" applyProtection="1">
      <protection locked="0"/>
    </xf>
    <xf numFmtId="168" fontId="5" fillId="3" borderId="34"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8" xfId="1" applyNumberFormat="1" applyFont="1" applyFill="1" applyBorder="1" applyProtection="1"/>
    <xf numFmtId="168" fontId="5" fillId="3" borderId="48"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0"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5"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1" xfId="1" applyNumberFormat="1" applyFont="1" applyFill="1" applyBorder="1" applyProtection="1"/>
    <xf numFmtId="0" fontId="2" fillId="0" borderId="0" xfId="0" applyFont="1" applyAlignment="1" applyProtection="1">
      <alignment wrapText="1"/>
    </xf>
    <xf numFmtId="0" fontId="19" fillId="0" borderId="53"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3" xfId="0" applyFont="1" applyFill="1" applyBorder="1" applyAlignment="1" applyProtection="1">
      <alignment horizontal="center"/>
      <protection locked="0"/>
    </xf>
    <xf numFmtId="0" fontId="6" fillId="0" borderId="61" xfId="0" applyFont="1" applyBorder="1" applyAlignment="1" applyProtection="1">
      <alignment horizontal="left"/>
      <protection locked="0"/>
    </xf>
    <xf numFmtId="0" fontId="6" fillId="0" borderId="47" xfId="0" applyFont="1" applyFill="1" applyBorder="1" applyAlignment="1" applyProtection="1">
      <alignment horizontal="left"/>
      <protection locked="0"/>
    </xf>
    <xf numFmtId="49" fontId="6" fillId="0" borderId="60"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7" xfId="0" applyFont="1" applyFill="1" applyBorder="1" applyAlignment="1" applyProtection="1">
      <protection locked="0"/>
    </xf>
    <xf numFmtId="49" fontId="6" fillId="0" borderId="60"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3" xfId="0" applyFont="1" applyBorder="1" applyProtection="1"/>
    <xf numFmtId="0" fontId="0" fillId="0" borderId="127" xfId="0" applyFont="1" applyBorder="1" applyProtection="1"/>
    <xf numFmtId="0" fontId="4" fillId="0" borderId="114" xfId="0" applyFont="1" applyBorder="1" applyProtection="1"/>
    <xf numFmtId="44" fontId="0" fillId="0" borderId="40"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1" xfId="0" applyNumberFormat="1" applyFont="1" applyFill="1" applyBorder="1" applyAlignment="1" applyProtection="1">
      <alignment horizontal="center"/>
      <protection locked="0"/>
    </xf>
    <xf numFmtId="0" fontId="0" fillId="0" borderId="0" xfId="0" applyFont="1" applyProtection="1">
      <protection locked="0"/>
    </xf>
    <xf numFmtId="168" fontId="4" fillId="9" borderId="26" xfId="1" applyNumberFormat="1" applyFont="1" applyFill="1" applyBorder="1" applyProtection="1"/>
    <xf numFmtId="169" fontId="0" fillId="10" borderId="40" xfId="2" applyNumberFormat="1" applyFont="1" applyFill="1" applyBorder="1" applyProtection="1">
      <protection locked="0"/>
    </xf>
    <xf numFmtId="3" fontId="3" fillId="6" borderId="1" xfId="0" applyNumberFormat="1" applyFont="1" applyFill="1" applyBorder="1" applyAlignment="1" applyProtection="1">
      <alignment horizontal="left" vertical="center"/>
      <protection locked="0"/>
    </xf>
    <xf numFmtId="17" fontId="6" fillId="0" borderId="43" xfId="0" applyNumberFormat="1" applyFont="1" applyFill="1" applyBorder="1" applyAlignment="1" applyProtection="1">
      <alignment horizontal="left"/>
      <protection locked="0"/>
    </xf>
    <xf numFmtId="9" fontId="6" fillId="0" borderId="85" xfId="0" applyNumberFormat="1" applyFont="1" applyFill="1" applyBorder="1" applyAlignment="1" applyProtection="1">
      <alignment horizontal="left"/>
      <protection locked="0"/>
    </xf>
    <xf numFmtId="0" fontId="4" fillId="7" borderId="0" xfId="0" applyFont="1" applyFill="1" applyBorder="1" applyProtection="1"/>
    <xf numFmtId="168" fontId="5" fillId="4" borderId="55" xfId="1" applyNumberFormat="1" applyFont="1" applyFill="1" applyBorder="1" applyProtection="1"/>
    <xf numFmtId="17" fontId="1" fillId="0" borderId="0" xfId="0" applyNumberFormat="1" applyFont="1" applyProtection="1"/>
    <xf numFmtId="17" fontId="6" fillId="0" borderId="1" xfId="0" applyNumberFormat="1" applyFont="1" applyFill="1" applyBorder="1" applyAlignment="1" applyProtection="1">
      <alignment horizontal="left"/>
    </xf>
    <xf numFmtId="168" fontId="5" fillId="9" borderId="42" xfId="1" applyNumberFormat="1" applyFont="1" applyFill="1" applyBorder="1" applyProtection="1"/>
    <xf numFmtId="168" fontId="5" fillId="9" borderId="48" xfId="1" applyNumberFormat="1" applyFont="1" applyFill="1" applyBorder="1" applyProtection="1"/>
    <xf numFmtId="168" fontId="5" fillId="9" borderId="18" xfId="1" applyNumberFormat="1" applyFont="1" applyFill="1" applyBorder="1" applyProtection="1"/>
    <xf numFmtId="168" fontId="5" fillId="9" borderId="56" xfId="1" applyNumberFormat="1" applyFont="1" applyFill="1" applyBorder="1" applyProtection="1"/>
    <xf numFmtId="168" fontId="5" fillId="0" borderId="2" xfId="1" applyNumberFormat="1" applyFont="1" applyFill="1" applyBorder="1" applyProtection="1"/>
    <xf numFmtId="168" fontId="4" fillId="0" borderId="107" xfId="1" applyNumberFormat="1" applyFont="1" applyFill="1" applyBorder="1" applyProtection="1">
      <protection locked="0"/>
    </xf>
    <xf numFmtId="168" fontId="4" fillId="9" borderId="24" xfId="1" applyNumberFormat="1" applyFont="1" applyFill="1" applyBorder="1" applyProtection="1">
      <protection locked="0"/>
    </xf>
    <xf numFmtId="168" fontId="5" fillId="9" borderId="26" xfId="1" applyNumberFormat="1" applyFont="1" applyFill="1" applyBorder="1" applyProtection="1"/>
    <xf numFmtId="168" fontId="4" fillId="9" borderId="23" xfId="1" applyNumberFormat="1" applyFont="1" applyFill="1" applyBorder="1" applyProtection="1">
      <protection locked="0"/>
    </xf>
    <xf numFmtId="167" fontId="4" fillId="0" borderId="26" xfId="1" applyNumberFormat="1" applyFont="1" applyFill="1" applyBorder="1" applyProtection="1">
      <protection locked="0"/>
    </xf>
    <xf numFmtId="165" fontId="4" fillId="0" borderId="26"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3" fontId="6" fillId="0" borderId="0" xfId="0" applyNumberFormat="1" applyFont="1" applyProtection="1"/>
    <xf numFmtId="0" fontId="6" fillId="0" borderId="0" xfId="0" applyFont="1" applyProtection="1"/>
    <xf numFmtId="168" fontId="4" fillId="9" borderId="18" xfId="1" applyNumberFormat="1" applyFont="1" applyFill="1" applyBorder="1" applyProtection="1"/>
    <xf numFmtId="44" fontId="0" fillId="11" borderId="4" xfId="0" applyNumberFormat="1" applyFont="1" applyFill="1" applyBorder="1" applyProtection="1"/>
    <xf numFmtId="0" fontId="6" fillId="0" borderId="1" xfId="0" applyFont="1" applyBorder="1" applyProtection="1"/>
    <xf numFmtId="0" fontId="3" fillId="0" borderId="0" xfId="0" applyFont="1" applyBorder="1" applyAlignment="1" applyProtection="1">
      <alignment horizontal="right" vertical="center"/>
    </xf>
    <xf numFmtId="0" fontId="3" fillId="0" borderId="40" xfId="0" applyFont="1" applyBorder="1" applyAlignment="1" applyProtection="1">
      <alignment horizontal="right" vertical="center"/>
    </xf>
    <xf numFmtId="0" fontId="3" fillId="0" borderId="51"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49"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36"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3"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7" xfId="0" applyFont="1" applyBorder="1" applyAlignment="1" applyProtection="1">
      <alignment horizontal="right" vertical="center"/>
    </xf>
    <xf numFmtId="0" fontId="3" fillId="0" borderId="38"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2" xfId="0" applyFont="1" applyFill="1" applyBorder="1" applyAlignment="1" applyProtection="1">
      <alignment horizontal="center" vertical="center"/>
    </xf>
    <xf numFmtId="0" fontId="5" fillId="4" borderId="73" xfId="0" applyFont="1" applyFill="1" applyBorder="1" applyAlignment="1" applyProtection="1">
      <alignment horizontal="center"/>
    </xf>
    <xf numFmtId="0" fontId="5" fillId="4" borderId="74"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0"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0"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1"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261</v>
      </c>
    </row>
    <row r="3" spans="1:2" x14ac:dyDescent="0.25">
      <c r="B3" s="449" t="s">
        <v>262</v>
      </c>
    </row>
    <row r="4" spans="1:2" x14ac:dyDescent="0.25">
      <c r="B4" s="449" t="s">
        <v>263</v>
      </c>
    </row>
    <row r="5" spans="1:2" x14ac:dyDescent="0.25">
      <c r="B5" s="449" t="s">
        <v>264</v>
      </c>
    </row>
    <row r="7" spans="1:2" x14ac:dyDescent="0.25">
      <c r="A7" t="s">
        <v>265</v>
      </c>
    </row>
    <row r="8" spans="1:2" x14ac:dyDescent="0.25">
      <c r="B8" s="449" t="s">
        <v>266</v>
      </c>
    </row>
    <row r="10" spans="1:2" x14ac:dyDescent="0.25">
      <c r="A10" t="s">
        <v>267</v>
      </c>
    </row>
    <row r="11" spans="1:2" x14ac:dyDescent="0.25">
      <c r="B11" s="449" t="s">
        <v>266</v>
      </c>
    </row>
    <row r="13" spans="1:2" x14ac:dyDescent="0.25">
      <c r="A13" t="s">
        <v>268</v>
      </c>
    </row>
    <row r="14" spans="1:2" x14ac:dyDescent="0.25">
      <c r="B14" s="449" t="s">
        <v>273</v>
      </c>
    </row>
    <row r="15" spans="1:2" x14ac:dyDescent="0.25">
      <c r="B15" s="449" t="s">
        <v>269</v>
      </c>
    </row>
    <row r="16" spans="1:2" x14ac:dyDescent="0.25">
      <c r="B16" s="449" t="s">
        <v>276</v>
      </c>
    </row>
    <row r="17" spans="2:2" x14ac:dyDescent="0.25">
      <c r="B17" s="449" t="s">
        <v>270</v>
      </c>
    </row>
    <row r="18" spans="2:2" x14ac:dyDescent="0.25">
      <c r="B18" s="449" t="s">
        <v>271</v>
      </c>
    </row>
    <row r="19" spans="2:2" x14ac:dyDescent="0.25">
      <c r="B19" s="449" t="s">
        <v>272</v>
      </c>
    </row>
    <row r="20" spans="2:2" x14ac:dyDescent="0.25">
      <c r="B20" s="449" t="s">
        <v>275</v>
      </c>
    </row>
    <row r="21" spans="2:2" x14ac:dyDescent="0.25">
      <c r="B21" s="449" t="s">
        <v>274</v>
      </c>
    </row>
    <row r="22" spans="2:2" x14ac:dyDescent="0.25">
      <c r="B22" s="449" t="s">
        <v>277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O9" sqref="AO9:AR11"/>
    </sheetView>
  </sheetViews>
  <sheetFormatPr defaultColWidth="7.28515625" defaultRowHeight="15" x14ac:dyDescent="0.25"/>
  <cols>
    <col min="1" max="1" width="5.28515625" style="448" customWidth="1"/>
    <col min="2" max="2" width="13.140625"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hidden="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C727</v>
      </c>
      <c r="F3" s="513"/>
      <c r="G3" s="513"/>
      <c r="H3" s="865" t="str">
        <f>IF(G79&gt;E79,"Budget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IF(BA79&lt;0,"Actual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+SUMMARY!A12</f>
        <v>ZK102 - Development and R&amp;D</v>
      </c>
      <c r="F5" s="518"/>
      <c r="G5" s="519"/>
      <c r="H5" s="520"/>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527" t="s">
        <v>5124</v>
      </c>
      <c r="S7" s="527" t="s">
        <v>5125</v>
      </c>
      <c r="T7" s="527" t="s">
        <v>5126</v>
      </c>
      <c r="U7" s="527" t="s">
        <v>5127</v>
      </c>
      <c r="V7" s="527" t="s">
        <v>5128</v>
      </c>
      <c r="W7" s="527" t="s">
        <v>5129</v>
      </c>
      <c r="X7" s="527" t="s">
        <v>5130</v>
      </c>
      <c r="Y7" s="527" t="s">
        <v>5131</v>
      </c>
      <c r="Z7" s="527" t="s">
        <v>5132</v>
      </c>
      <c r="AA7" s="527" t="s">
        <v>5133</v>
      </c>
      <c r="AB7" s="527" t="s">
        <v>5134</v>
      </c>
      <c r="AC7" s="527" t="s">
        <v>5135</v>
      </c>
      <c r="AD7" s="527" t="s">
        <v>5136</v>
      </c>
      <c r="AE7" s="527" t="s">
        <v>5137</v>
      </c>
      <c r="AF7" s="527" t="s">
        <v>5138</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191" t="s">
        <v>103</v>
      </c>
      <c r="B8" s="450" t="str">
        <f>+LEFT($E$5,5)&amp;"."&amp;A8&amp;"."&amp;$E$3</f>
        <v>ZK102.K201.C727</v>
      </c>
      <c r="C8" s="330" t="s">
        <v>104</v>
      </c>
      <c r="D8" s="330"/>
      <c r="E8" s="226">
        <f t="shared" ref="E8:L8" si="0">SUM(E9:E30)</f>
        <v>0</v>
      </c>
      <c r="F8" s="424">
        <f t="shared" si="0"/>
        <v>0</v>
      </c>
      <c r="G8" s="226">
        <f t="shared" si="0"/>
        <v>0</v>
      </c>
      <c r="H8" s="226">
        <f t="shared" si="0"/>
        <v>0</v>
      </c>
      <c r="I8" s="200">
        <f t="shared" si="0"/>
        <v>0</v>
      </c>
      <c r="J8" s="315">
        <f>SUM(J9:J30)</f>
        <v>0</v>
      </c>
      <c r="K8" s="200">
        <f t="shared" si="0"/>
        <v>0</v>
      </c>
      <c r="L8" s="216">
        <f t="shared" si="0"/>
        <v>0</v>
      </c>
      <c r="M8" s="216"/>
      <c r="N8" s="195">
        <f t="shared" ref="N8:AE8" si="1">SUM(N9:N30)</f>
        <v>0</v>
      </c>
      <c r="O8" s="195">
        <f>SUM(O9:O30)</f>
        <v>0</v>
      </c>
      <c r="P8" s="195">
        <f t="shared" ref="P8:Q8" si="2">SUM(P9:P30)</f>
        <v>0</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SUM(AF9:AF30)</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71" si="4">+G8-AZ8</f>
        <v>0</v>
      </c>
    </row>
    <row r="9" spans="1:54" s="4" customFormat="1" ht="15" customHeight="1" x14ac:dyDescent="0.2">
      <c r="A9" s="331"/>
      <c r="B9" s="459"/>
      <c r="C9" s="332"/>
      <c r="D9" s="345"/>
      <c r="E9" s="790"/>
      <c r="F9" s="364">
        <f t="shared" ref="F9:F30" si="5">-E9+G9</f>
        <v>0</v>
      </c>
      <c r="G9" s="790"/>
      <c r="H9" s="564">
        <f t="shared" ref="H9:H73" si="6">SUM(N9:AX9)</f>
        <v>0</v>
      </c>
      <c r="I9" s="218"/>
      <c r="J9" s="364">
        <f t="shared" ref="J9:J30" si="7">-I9+K9</f>
        <v>0</v>
      </c>
      <c r="K9" s="245"/>
      <c r="L9" s="219"/>
      <c r="M9" s="245"/>
      <c r="N9" s="232"/>
      <c r="O9" s="217"/>
      <c r="P9" s="217"/>
      <c r="Q9" s="217"/>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4"/>
        <v>0</v>
      </c>
    </row>
    <row r="10" spans="1:54" s="4" customFormat="1" ht="15" customHeight="1" x14ac:dyDescent="0.2">
      <c r="A10" s="333"/>
      <c r="B10" s="460"/>
      <c r="C10" s="332"/>
      <c r="D10" s="345"/>
      <c r="E10" s="201"/>
      <c r="F10" s="364">
        <f t="shared" si="5"/>
        <v>0</v>
      </c>
      <c r="G10" s="245"/>
      <c r="H10" s="564">
        <f t="shared" si="6"/>
        <v>0</v>
      </c>
      <c r="I10" s="221"/>
      <c r="J10" s="364">
        <f t="shared" si="7"/>
        <v>0</v>
      </c>
      <c r="K10" s="245">
        <v>0</v>
      </c>
      <c r="L10" s="222"/>
      <c r="M10" s="245"/>
      <c r="N10" s="220"/>
      <c r="O10" s="220"/>
      <c r="P10" s="220"/>
      <c r="Q10" s="220"/>
      <c r="R10" s="249"/>
      <c r="S10" s="246"/>
      <c r="T10" s="394"/>
      <c r="U10" s="389"/>
      <c r="V10" s="246"/>
      <c r="W10" s="246"/>
      <c r="X10" s="246"/>
      <c r="Y10" s="246"/>
      <c r="Z10" s="246"/>
      <c r="AA10" s="246"/>
      <c r="AB10" s="246"/>
      <c r="AC10" s="246"/>
      <c r="AD10" s="246">
        <f>150-150</f>
        <v>0</v>
      </c>
      <c r="AE10" s="246">
        <f>171+150-321</f>
        <v>0</v>
      </c>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73" si="8">SUM(R10:AX10)</f>
        <v>0</v>
      </c>
      <c r="AZ10" s="434">
        <f t="shared" ref="AZ10:AZ73" si="9">+AY10+N10</f>
        <v>0</v>
      </c>
      <c r="BA10" s="435">
        <f t="shared" si="4"/>
        <v>0</v>
      </c>
    </row>
    <row r="11" spans="1:54" s="4" customFormat="1" ht="15" customHeight="1" x14ac:dyDescent="0.2">
      <c r="A11" s="333"/>
      <c r="B11" s="460"/>
      <c r="C11" s="334"/>
      <c r="D11" s="345"/>
      <c r="E11" s="251"/>
      <c r="F11" s="364">
        <f t="shared" si="5"/>
        <v>0</v>
      </c>
      <c r="G11" s="251"/>
      <c r="H11" s="564">
        <f t="shared" si="6"/>
        <v>0</v>
      </c>
      <c r="I11" s="221"/>
      <c r="J11" s="364">
        <f t="shared" si="7"/>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8"/>
        <v>0</v>
      </c>
      <c r="AZ11" s="434">
        <f t="shared" si="9"/>
        <v>0</v>
      </c>
      <c r="BA11" s="435">
        <f t="shared" si="4"/>
        <v>0</v>
      </c>
    </row>
    <row r="12" spans="1:54" s="4" customFormat="1" ht="15" customHeight="1" x14ac:dyDescent="0.2">
      <c r="A12" s="333"/>
      <c r="B12" s="460"/>
      <c r="C12" s="334"/>
      <c r="D12" s="345"/>
      <c r="E12" s="251"/>
      <c r="F12" s="364">
        <f t="shared" si="5"/>
        <v>0</v>
      </c>
      <c r="G12" s="251"/>
      <c r="H12" s="564">
        <f t="shared" si="6"/>
        <v>0</v>
      </c>
      <c r="I12" s="221"/>
      <c r="J12" s="364">
        <f t="shared" si="7"/>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8"/>
        <v>0</v>
      </c>
      <c r="AZ12" s="434">
        <f t="shared" si="9"/>
        <v>0</v>
      </c>
      <c r="BA12" s="435">
        <f t="shared" si="4"/>
        <v>0</v>
      </c>
    </row>
    <row r="13" spans="1:54" s="4" customFormat="1" ht="15" customHeight="1" x14ac:dyDescent="0.2">
      <c r="A13" s="333"/>
      <c r="B13" s="460"/>
      <c r="C13" s="334"/>
      <c r="D13" s="345"/>
      <c r="E13" s="251"/>
      <c r="F13" s="364">
        <f t="shared" si="5"/>
        <v>0</v>
      </c>
      <c r="G13" s="251"/>
      <c r="H13" s="564">
        <f t="shared" si="6"/>
        <v>0</v>
      </c>
      <c r="I13" s="221"/>
      <c r="J13" s="364">
        <f t="shared" si="7"/>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8"/>
        <v>0</v>
      </c>
      <c r="AZ13" s="434">
        <f t="shared" si="9"/>
        <v>0</v>
      </c>
      <c r="BA13" s="435">
        <f t="shared" si="4"/>
        <v>0</v>
      </c>
    </row>
    <row r="14" spans="1:54" s="4" customFormat="1" ht="15" customHeight="1" x14ac:dyDescent="0.2">
      <c r="A14" s="333"/>
      <c r="B14" s="460"/>
      <c r="C14" s="334"/>
      <c r="D14" s="345"/>
      <c r="E14" s="251"/>
      <c r="F14" s="364">
        <f t="shared" si="5"/>
        <v>0</v>
      </c>
      <c r="G14" s="251"/>
      <c r="H14" s="564">
        <f t="shared" si="6"/>
        <v>0</v>
      </c>
      <c r="I14" s="221"/>
      <c r="J14" s="364">
        <f t="shared" si="7"/>
        <v>0</v>
      </c>
      <c r="K14" s="245"/>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8"/>
        <v>0</v>
      </c>
      <c r="AZ14" s="434">
        <f t="shared" si="9"/>
        <v>0</v>
      </c>
      <c r="BA14" s="435">
        <f t="shared" si="4"/>
        <v>0</v>
      </c>
    </row>
    <row r="15" spans="1:54" s="4" customFormat="1" ht="15" customHeight="1" x14ac:dyDescent="0.2">
      <c r="A15" s="333"/>
      <c r="B15" s="460"/>
      <c r="C15" s="334"/>
      <c r="D15" s="345"/>
      <c r="E15" s="251"/>
      <c r="F15" s="364">
        <f t="shared" si="5"/>
        <v>0</v>
      </c>
      <c r="G15" s="251"/>
      <c r="H15" s="564">
        <f t="shared" si="6"/>
        <v>0</v>
      </c>
      <c r="I15" s="221"/>
      <c r="J15" s="364">
        <f t="shared" si="7"/>
        <v>0</v>
      </c>
      <c r="K15" s="245"/>
      <c r="L15" s="222"/>
      <c r="M15" s="245"/>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8"/>
        <v>0</v>
      </c>
      <c r="AZ15" s="434">
        <f t="shared" si="9"/>
        <v>0</v>
      </c>
      <c r="BA15" s="435">
        <f t="shared" si="4"/>
        <v>0</v>
      </c>
    </row>
    <row r="16" spans="1:54" s="4" customFormat="1" ht="15" customHeight="1" x14ac:dyDescent="0.2">
      <c r="A16" s="333"/>
      <c r="B16" s="460"/>
      <c r="C16" s="334"/>
      <c r="D16" s="345"/>
      <c r="E16" s="251"/>
      <c r="F16" s="364">
        <f t="shared" si="5"/>
        <v>0</v>
      </c>
      <c r="G16" s="251"/>
      <c r="H16" s="564">
        <f t="shared" si="6"/>
        <v>0</v>
      </c>
      <c r="I16" s="221"/>
      <c r="J16" s="364">
        <f t="shared" si="7"/>
        <v>0</v>
      </c>
      <c r="K16" s="245"/>
      <c r="L16" s="222"/>
      <c r="M16" s="245"/>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8"/>
        <v>0</v>
      </c>
      <c r="AZ16" s="434">
        <f t="shared" si="9"/>
        <v>0</v>
      </c>
      <c r="BA16" s="435">
        <f t="shared" si="4"/>
        <v>0</v>
      </c>
    </row>
    <row r="17" spans="1:53" s="4" customFormat="1" ht="15" customHeight="1" x14ac:dyDescent="0.2">
      <c r="A17" s="333"/>
      <c r="B17" s="460"/>
      <c r="C17" s="334"/>
      <c r="D17" s="345"/>
      <c r="E17" s="251"/>
      <c r="F17" s="364">
        <f t="shared" si="5"/>
        <v>0</v>
      </c>
      <c r="G17" s="251"/>
      <c r="H17" s="564">
        <f t="shared" si="6"/>
        <v>0</v>
      </c>
      <c r="I17" s="221"/>
      <c r="J17" s="364">
        <f t="shared" si="7"/>
        <v>0</v>
      </c>
      <c r="K17" s="245">
        <v>0</v>
      </c>
      <c r="L17" s="222"/>
      <c r="M17" s="245"/>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8"/>
        <v>0</v>
      </c>
      <c r="AZ17" s="434">
        <f t="shared" si="9"/>
        <v>0</v>
      </c>
      <c r="BA17" s="435">
        <f t="shared" si="4"/>
        <v>0</v>
      </c>
    </row>
    <row r="18" spans="1:53" s="4" customFormat="1" ht="15" customHeight="1" x14ac:dyDescent="0.2">
      <c r="A18" s="333"/>
      <c r="B18" s="460"/>
      <c r="C18" s="334"/>
      <c r="D18" s="345"/>
      <c r="E18" s="251"/>
      <c r="F18" s="364">
        <f t="shared" si="5"/>
        <v>0</v>
      </c>
      <c r="G18" s="251"/>
      <c r="H18" s="564">
        <f t="shared" si="6"/>
        <v>0</v>
      </c>
      <c r="I18" s="221"/>
      <c r="J18" s="364">
        <f t="shared" si="7"/>
        <v>0</v>
      </c>
      <c r="K18" s="245">
        <v>0</v>
      </c>
      <c r="L18" s="222"/>
      <c r="M18" s="245"/>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8"/>
        <v>0</v>
      </c>
      <c r="AZ18" s="434">
        <f t="shared" si="9"/>
        <v>0</v>
      </c>
      <c r="BA18" s="435">
        <f t="shared" si="4"/>
        <v>0</v>
      </c>
    </row>
    <row r="19" spans="1:53" s="4" customFormat="1" ht="15" hidden="1" customHeight="1" x14ac:dyDescent="0.2">
      <c r="A19" s="148"/>
      <c r="B19" s="451"/>
      <c r="C19" s="257"/>
      <c r="D19" s="367"/>
      <c r="E19" s="251"/>
      <c r="F19" s="364">
        <f t="shared" si="5"/>
        <v>0</v>
      </c>
      <c r="G19" s="251"/>
      <c r="H19" s="564">
        <f t="shared" si="6"/>
        <v>0</v>
      </c>
      <c r="I19" s="221"/>
      <c r="J19" s="364">
        <f t="shared" si="7"/>
        <v>0</v>
      </c>
      <c r="K19" s="245">
        <v>0</v>
      </c>
      <c r="L19" s="222"/>
      <c r="M19" s="245"/>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8"/>
        <v>0</v>
      </c>
      <c r="AZ19" s="434">
        <f t="shared" si="9"/>
        <v>0</v>
      </c>
      <c r="BA19" s="435">
        <f t="shared" si="4"/>
        <v>0</v>
      </c>
    </row>
    <row r="20" spans="1:53" s="4" customFormat="1" ht="15" hidden="1" customHeight="1" x14ac:dyDescent="0.2">
      <c r="A20" s="148"/>
      <c r="B20" s="451"/>
      <c r="C20" s="257"/>
      <c r="D20" s="367"/>
      <c r="E20" s="251"/>
      <c r="F20" s="364">
        <f t="shared" si="5"/>
        <v>0</v>
      </c>
      <c r="G20" s="251"/>
      <c r="H20" s="564">
        <f t="shared" si="6"/>
        <v>0</v>
      </c>
      <c r="I20" s="221"/>
      <c r="J20" s="364">
        <f t="shared" si="7"/>
        <v>0</v>
      </c>
      <c r="K20" s="245">
        <v>0</v>
      </c>
      <c r="L20" s="222"/>
      <c r="M20" s="245"/>
      <c r="N20" s="220"/>
      <c r="O20" s="220"/>
      <c r="P20" s="220"/>
      <c r="Q20" s="220"/>
      <c r="R20" s="24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8"/>
        <v>0</v>
      </c>
      <c r="AZ20" s="434">
        <f t="shared" si="9"/>
        <v>0</v>
      </c>
      <c r="BA20" s="435">
        <f t="shared" si="4"/>
        <v>0</v>
      </c>
    </row>
    <row r="21" spans="1:53" s="4" customFormat="1" ht="15" hidden="1" customHeight="1" x14ac:dyDescent="0.2">
      <c r="A21" s="148"/>
      <c r="B21" s="451"/>
      <c r="C21" s="443"/>
      <c r="D21" s="443"/>
      <c r="E21" s="251"/>
      <c r="F21" s="364">
        <f t="shared" si="5"/>
        <v>0</v>
      </c>
      <c r="G21" s="251"/>
      <c r="H21" s="564">
        <f t="shared" si="6"/>
        <v>0</v>
      </c>
      <c r="I21" s="221"/>
      <c r="J21" s="364">
        <f t="shared" si="7"/>
        <v>0</v>
      </c>
      <c r="K21" s="245">
        <v>0</v>
      </c>
      <c r="L21" s="222"/>
      <c r="M21" s="245"/>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8"/>
        <v>0</v>
      </c>
      <c r="AZ21" s="434">
        <f t="shared" si="9"/>
        <v>0</v>
      </c>
      <c r="BA21" s="435">
        <f t="shared" si="4"/>
        <v>0</v>
      </c>
    </row>
    <row r="22" spans="1:53" s="4" customFormat="1" ht="15" hidden="1" customHeight="1" x14ac:dyDescent="0.2">
      <c r="A22" s="148"/>
      <c r="B22" s="451"/>
      <c r="C22" s="257"/>
      <c r="D22" s="367"/>
      <c r="E22" s="251"/>
      <c r="F22" s="364">
        <f t="shared" si="5"/>
        <v>0</v>
      </c>
      <c r="G22" s="251"/>
      <c r="H22" s="564">
        <f t="shared" si="6"/>
        <v>0</v>
      </c>
      <c r="I22" s="221"/>
      <c r="J22" s="364">
        <f t="shared" si="7"/>
        <v>0</v>
      </c>
      <c r="K22" s="245"/>
      <c r="L22" s="222"/>
      <c r="M22" s="245"/>
      <c r="N22" s="220"/>
      <c r="O22" s="220"/>
      <c r="P22" s="220"/>
      <c r="Q22" s="220"/>
      <c r="R22" s="24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8"/>
        <v>0</v>
      </c>
      <c r="AZ22" s="434">
        <f t="shared" si="9"/>
        <v>0</v>
      </c>
      <c r="BA22" s="435">
        <f t="shared" si="4"/>
        <v>0</v>
      </c>
    </row>
    <row r="23" spans="1:53" s="4" customFormat="1" ht="15" hidden="1" customHeight="1" x14ac:dyDescent="0.2">
      <c r="A23" s="148"/>
      <c r="B23" s="451"/>
      <c r="C23" s="257"/>
      <c r="D23" s="367"/>
      <c r="E23" s="251"/>
      <c r="F23" s="364">
        <f t="shared" si="5"/>
        <v>0</v>
      </c>
      <c r="G23" s="251"/>
      <c r="H23" s="564">
        <f t="shared" si="6"/>
        <v>0</v>
      </c>
      <c r="I23" s="221"/>
      <c r="J23" s="364">
        <f t="shared" si="7"/>
        <v>0</v>
      </c>
      <c r="K23" s="251"/>
      <c r="L23" s="222"/>
      <c r="M23" s="251"/>
      <c r="N23" s="220"/>
      <c r="O23" s="220"/>
      <c r="P23" s="220"/>
      <c r="Q23" s="220"/>
      <c r="R23" s="249"/>
      <c r="S23" s="246"/>
      <c r="T23" s="394"/>
      <c r="U23" s="389"/>
      <c r="V23" s="246"/>
      <c r="W23" s="246"/>
      <c r="X23" s="246"/>
      <c r="Y23" s="246"/>
      <c r="Z23" s="246"/>
      <c r="AA23" s="246"/>
      <c r="AB23" s="246"/>
      <c r="AC23" s="246"/>
      <c r="AD23" s="246"/>
      <c r="AE23" s="246"/>
      <c r="AF23" s="394"/>
      <c r="AG23" s="389"/>
      <c r="AH23" s="246"/>
      <c r="AI23" s="246"/>
      <c r="AJ23" s="246"/>
      <c r="AK23" s="246"/>
      <c r="AL23" s="246"/>
      <c r="AM23" s="246"/>
      <c r="AN23" s="246"/>
      <c r="AO23" s="246"/>
      <c r="AP23" s="246"/>
      <c r="AQ23" s="246"/>
      <c r="AR23" s="394"/>
      <c r="AS23" s="389"/>
      <c r="AT23" s="246"/>
      <c r="AU23" s="246"/>
      <c r="AV23" s="246"/>
      <c r="AW23" s="246"/>
      <c r="AX23" s="246"/>
      <c r="AY23" s="433">
        <f t="shared" si="8"/>
        <v>0</v>
      </c>
      <c r="AZ23" s="434">
        <f t="shared" si="9"/>
        <v>0</v>
      </c>
      <c r="BA23" s="435">
        <f t="shared" si="4"/>
        <v>0</v>
      </c>
    </row>
    <row r="24" spans="1:53" s="4" customFormat="1" ht="15" hidden="1" customHeight="1" x14ac:dyDescent="0.2">
      <c r="A24" s="148"/>
      <c r="B24" s="451"/>
      <c r="C24" s="257"/>
      <c r="D24" s="367"/>
      <c r="E24" s="251"/>
      <c r="F24" s="364">
        <f t="shared" si="5"/>
        <v>0</v>
      </c>
      <c r="G24" s="251"/>
      <c r="H24" s="564">
        <f t="shared" si="6"/>
        <v>0</v>
      </c>
      <c r="I24" s="221"/>
      <c r="J24" s="364">
        <f t="shared" si="7"/>
        <v>0</v>
      </c>
      <c r="K24" s="251"/>
      <c r="L24" s="222"/>
      <c r="M24" s="251"/>
      <c r="N24" s="220"/>
      <c r="O24" s="220"/>
      <c r="P24" s="220"/>
      <c r="Q24" s="220"/>
      <c r="R24" s="249"/>
      <c r="S24" s="246"/>
      <c r="T24" s="394"/>
      <c r="U24" s="389"/>
      <c r="V24" s="246"/>
      <c r="W24" s="246"/>
      <c r="X24" s="246"/>
      <c r="Y24" s="246"/>
      <c r="Z24" s="246"/>
      <c r="AA24" s="246"/>
      <c r="AB24" s="246"/>
      <c r="AC24" s="246"/>
      <c r="AD24" s="246"/>
      <c r="AE24" s="246"/>
      <c r="AF24" s="394"/>
      <c r="AG24" s="389"/>
      <c r="AH24" s="246"/>
      <c r="AI24" s="246"/>
      <c r="AJ24" s="246"/>
      <c r="AK24" s="246"/>
      <c r="AL24" s="246"/>
      <c r="AM24" s="246"/>
      <c r="AN24" s="246"/>
      <c r="AO24" s="246"/>
      <c r="AP24" s="246"/>
      <c r="AQ24" s="246"/>
      <c r="AR24" s="394"/>
      <c r="AS24" s="389"/>
      <c r="AT24" s="246"/>
      <c r="AU24" s="246"/>
      <c r="AV24" s="246"/>
      <c r="AW24" s="246"/>
      <c r="AX24" s="246"/>
      <c r="AY24" s="433">
        <f t="shared" si="8"/>
        <v>0</v>
      </c>
      <c r="AZ24" s="434">
        <f t="shared" si="9"/>
        <v>0</v>
      </c>
      <c r="BA24" s="435">
        <f t="shared" si="4"/>
        <v>0</v>
      </c>
    </row>
    <row r="25" spans="1:53" s="4" customFormat="1" ht="15" hidden="1" customHeight="1" x14ac:dyDescent="0.2">
      <c r="A25" s="148"/>
      <c r="B25" s="451"/>
      <c r="C25" s="257"/>
      <c r="D25" s="367"/>
      <c r="E25" s="251"/>
      <c r="F25" s="364">
        <f t="shared" si="5"/>
        <v>0</v>
      </c>
      <c r="G25" s="251"/>
      <c r="H25" s="564">
        <f t="shared" si="6"/>
        <v>0</v>
      </c>
      <c r="I25" s="221"/>
      <c r="J25" s="364">
        <f t="shared" si="7"/>
        <v>0</v>
      </c>
      <c r="K25" s="251"/>
      <c r="L25" s="222"/>
      <c r="M25" s="251"/>
      <c r="N25" s="232">
        <f>+IFERROR(VLOOKUP(B8,Sheet1!B:D,2,FALSE),0)</f>
        <v>0</v>
      </c>
      <c r="O25" s="217"/>
      <c r="P25" s="217"/>
      <c r="Q25" s="217"/>
      <c r="R25" s="249"/>
      <c r="S25" s="246"/>
      <c r="T25" s="394"/>
      <c r="U25" s="389"/>
      <c r="V25" s="246"/>
      <c r="W25" s="246"/>
      <c r="X25" s="246"/>
      <c r="Y25" s="246"/>
      <c r="Z25" s="246"/>
      <c r="AA25" s="246"/>
      <c r="AB25" s="246"/>
      <c r="AC25" s="246"/>
      <c r="AD25" s="246"/>
      <c r="AE25" s="246"/>
      <c r="AF25" s="394"/>
      <c r="AG25" s="389"/>
      <c r="AH25" s="246"/>
      <c r="AI25" s="246"/>
      <c r="AJ25" s="246"/>
      <c r="AK25" s="246"/>
      <c r="AL25" s="246"/>
      <c r="AM25" s="246"/>
      <c r="AN25" s="246"/>
      <c r="AO25" s="246"/>
      <c r="AP25" s="246"/>
      <c r="AQ25" s="246"/>
      <c r="AR25" s="394"/>
      <c r="AS25" s="389"/>
      <c r="AT25" s="246"/>
      <c r="AU25" s="246"/>
      <c r="AV25" s="246"/>
      <c r="AW25" s="246"/>
      <c r="AX25" s="246"/>
      <c r="AY25" s="433">
        <f t="shared" si="8"/>
        <v>0</v>
      </c>
      <c r="AZ25" s="434">
        <f t="shared" si="9"/>
        <v>0</v>
      </c>
      <c r="BA25" s="435">
        <f t="shared" si="4"/>
        <v>0</v>
      </c>
    </row>
    <row r="26" spans="1:53" s="4" customFormat="1" ht="15" customHeight="1" x14ac:dyDescent="0.2">
      <c r="A26" s="148"/>
      <c r="B26" s="451"/>
      <c r="C26" s="257"/>
      <c r="D26" s="367"/>
      <c r="E26" s="251"/>
      <c r="F26" s="364">
        <f t="shared" si="5"/>
        <v>0</v>
      </c>
      <c r="G26" s="251"/>
      <c r="H26" s="564">
        <f t="shared" si="6"/>
        <v>0</v>
      </c>
      <c r="I26" s="221"/>
      <c r="J26" s="364">
        <f t="shared" si="7"/>
        <v>0</v>
      </c>
      <c r="K26" s="251"/>
      <c r="L26" s="222"/>
      <c r="M26" s="251"/>
      <c r="N26" s="220"/>
      <c r="O26" s="220"/>
      <c r="P26" s="220"/>
      <c r="Q26" s="220"/>
      <c r="R26" s="249"/>
      <c r="S26" s="246"/>
      <c r="T26" s="394"/>
      <c r="U26" s="389"/>
      <c r="V26" s="246"/>
      <c r="W26" s="246"/>
      <c r="X26" s="246"/>
      <c r="Y26" s="246"/>
      <c r="Z26" s="246"/>
      <c r="AA26" s="246"/>
      <c r="AB26" s="246"/>
      <c r="AC26" s="246"/>
      <c r="AD26" s="246"/>
      <c r="AE26" s="246"/>
      <c r="AF26" s="394"/>
      <c r="AG26" s="389"/>
      <c r="AH26" s="246"/>
      <c r="AI26" s="246"/>
      <c r="AJ26" s="246"/>
      <c r="AK26" s="246"/>
      <c r="AL26" s="246"/>
      <c r="AM26" s="246"/>
      <c r="AN26" s="246"/>
      <c r="AO26" s="246"/>
      <c r="AP26" s="246"/>
      <c r="AQ26" s="246"/>
      <c r="AR26" s="394"/>
      <c r="AS26" s="389"/>
      <c r="AT26" s="246"/>
      <c r="AU26" s="246"/>
      <c r="AV26" s="246"/>
      <c r="AW26" s="246"/>
      <c r="AX26" s="246"/>
      <c r="AY26" s="433">
        <f t="shared" si="8"/>
        <v>0</v>
      </c>
      <c r="AZ26" s="434">
        <f t="shared" si="9"/>
        <v>0</v>
      </c>
      <c r="BA26" s="435">
        <f t="shared" si="4"/>
        <v>0</v>
      </c>
    </row>
    <row r="27" spans="1:53" s="4" customFormat="1" ht="15" customHeight="1" x14ac:dyDescent="0.2">
      <c r="A27" s="148"/>
      <c r="B27" s="451"/>
      <c r="C27" s="257"/>
      <c r="D27" s="367"/>
      <c r="E27" s="251"/>
      <c r="F27" s="364">
        <f t="shared" si="5"/>
        <v>0</v>
      </c>
      <c r="G27" s="251"/>
      <c r="H27" s="564">
        <f t="shared" si="6"/>
        <v>0</v>
      </c>
      <c r="I27" s="221"/>
      <c r="J27" s="364">
        <f t="shared" si="7"/>
        <v>0</v>
      </c>
      <c r="K27" s="251"/>
      <c r="L27" s="222"/>
      <c r="M27" s="251"/>
      <c r="N27" s="220"/>
      <c r="O27" s="217"/>
      <c r="P27" s="217"/>
      <c r="Q27" s="217"/>
      <c r="R27" s="249"/>
      <c r="S27" s="246"/>
      <c r="T27" s="394"/>
      <c r="U27" s="389"/>
      <c r="V27" s="246"/>
      <c r="W27" s="246"/>
      <c r="X27" s="246"/>
      <c r="Y27" s="246"/>
      <c r="Z27" s="246"/>
      <c r="AA27" s="246"/>
      <c r="AB27" s="246"/>
      <c r="AC27" s="246"/>
      <c r="AD27" s="246"/>
      <c r="AE27" s="246"/>
      <c r="AF27" s="394"/>
      <c r="AG27" s="389"/>
      <c r="AH27" s="246"/>
      <c r="AI27" s="246"/>
      <c r="AJ27" s="246"/>
      <c r="AK27" s="246"/>
      <c r="AL27" s="246"/>
      <c r="AM27" s="246"/>
      <c r="AN27" s="246"/>
      <c r="AO27" s="246"/>
      <c r="AP27" s="246"/>
      <c r="AQ27" s="246"/>
      <c r="AR27" s="394"/>
      <c r="AS27" s="389"/>
      <c r="AT27" s="246"/>
      <c r="AU27" s="246"/>
      <c r="AV27" s="246"/>
      <c r="AW27" s="246"/>
      <c r="AX27" s="246"/>
      <c r="AY27" s="433">
        <f t="shared" si="8"/>
        <v>0</v>
      </c>
      <c r="AZ27" s="434">
        <f t="shared" si="9"/>
        <v>0</v>
      </c>
      <c r="BA27" s="435">
        <f t="shared" si="4"/>
        <v>0</v>
      </c>
    </row>
    <row r="28" spans="1:53" s="4" customFormat="1" ht="15" customHeight="1" x14ac:dyDescent="0.2">
      <c r="A28" s="148"/>
      <c r="B28" s="451"/>
      <c r="C28" s="257"/>
      <c r="D28" s="367"/>
      <c r="E28" s="251"/>
      <c r="F28" s="364">
        <f t="shared" si="5"/>
        <v>0</v>
      </c>
      <c r="G28" s="251"/>
      <c r="H28" s="564">
        <f t="shared" si="6"/>
        <v>0</v>
      </c>
      <c r="I28" s="221"/>
      <c r="J28" s="364">
        <f t="shared" si="7"/>
        <v>0</v>
      </c>
      <c r="K28" s="251"/>
      <c r="L28" s="222"/>
      <c r="M28" s="251"/>
      <c r="N28" s="220"/>
      <c r="O28" s="220"/>
      <c r="P28" s="220"/>
      <c r="Q28" s="220"/>
      <c r="R28" s="249"/>
      <c r="S28" s="246"/>
      <c r="T28" s="394"/>
      <c r="U28" s="389"/>
      <c r="V28" s="246"/>
      <c r="W28" s="246"/>
      <c r="X28" s="246"/>
      <c r="Y28" s="246"/>
      <c r="Z28" s="246"/>
      <c r="AA28" s="246"/>
      <c r="AB28" s="246"/>
      <c r="AC28" s="246"/>
      <c r="AD28" s="246"/>
      <c r="AE28" s="246"/>
      <c r="AF28" s="394"/>
      <c r="AG28" s="389"/>
      <c r="AH28" s="246"/>
      <c r="AI28" s="246"/>
      <c r="AJ28" s="246"/>
      <c r="AK28" s="246"/>
      <c r="AL28" s="246"/>
      <c r="AM28" s="246"/>
      <c r="AN28" s="246"/>
      <c r="AO28" s="246"/>
      <c r="AP28" s="246"/>
      <c r="AQ28" s="246"/>
      <c r="AR28" s="394"/>
      <c r="AS28" s="389"/>
      <c r="AT28" s="246"/>
      <c r="AU28" s="246"/>
      <c r="AV28" s="246"/>
      <c r="AW28" s="246"/>
      <c r="AX28" s="246"/>
      <c r="AY28" s="433">
        <f t="shared" si="8"/>
        <v>0</v>
      </c>
      <c r="AZ28" s="434">
        <f t="shared" si="9"/>
        <v>0</v>
      </c>
      <c r="BA28" s="435">
        <f t="shared" si="4"/>
        <v>0</v>
      </c>
    </row>
    <row r="29" spans="1:53" s="4" customFormat="1" ht="15" customHeight="1" x14ac:dyDescent="0.2">
      <c r="A29" s="148"/>
      <c r="B29" s="451" t="str">
        <f>+B8</f>
        <v>ZK102.K201.C727</v>
      </c>
      <c r="C29" s="257"/>
      <c r="D29" s="367"/>
      <c r="E29" s="251"/>
      <c r="F29" s="364">
        <f t="shared" si="5"/>
        <v>0</v>
      </c>
      <c r="G29" s="251"/>
      <c r="H29" s="564">
        <f t="shared" si="6"/>
        <v>0</v>
      </c>
      <c r="I29" s="221"/>
      <c r="J29" s="364">
        <f t="shared" si="7"/>
        <v>0</v>
      </c>
      <c r="K29" s="251"/>
      <c r="L29" s="222"/>
      <c r="M29" s="251"/>
      <c r="N29" s="599"/>
      <c r="O29" s="599"/>
      <c r="P29" s="599"/>
      <c r="Q29" s="599"/>
      <c r="R29" s="249"/>
      <c r="S29" s="246"/>
      <c r="T29" s="394"/>
      <c r="U29" s="389"/>
      <c r="V29" s="246"/>
      <c r="W29" s="246"/>
      <c r="X29" s="246"/>
      <c r="Y29" s="246"/>
      <c r="Z29" s="246"/>
      <c r="AA29" s="246"/>
      <c r="AB29" s="246"/>
      <c r="AC29" s="246"/>
      <c r="AD29" s="246"/>
      <c r="AE29" s="246"/>
      <c r="AF29" s="394"/>
      <c r="AG29" s="389"/>
      <c r="AH29" s="246"/>
      <c r="AI29" s="246"/>
      <c r="AJ29" s="246"/>
      <c r="AK29" s="246"/>
      <c r="AL29" s="246"/>
      <c r="AM29" s="246"/>
      <c r="AN29" s="246"/>
      <c r="AO29" s="246"/>
      <c r="AP29" s="246"/>
      <c r="AQ29" s="246"/>
      <c r="AR29" s="394"/>
      <c r="AS29" s="389"/>
      <c r="AT29" s="246"/>
      <c r="AU29" s="246"/>
      <c r="AV29" s="246"/>
      <c r="AW29" s="246"/>
      <c r="AX29" s="246"/>
      <c r="AY29" s="433">
        <f t="shared" si="8"/>
        <v>0</v>
      </c>
      <c r="AZ29" s="434">
        <f t="shared" si="9"/>
        <v>0</v>
      </c>
      <c r="BA29" s="435">
        <f t="shared" si="4"/>
        <v>0</v>
      </c>
    </row>
    <row r="30" spans="1:53" s="4" customFormat="1" ht="15" customHeight="1" thickBot="1" x14ac:dyDescent="0.3">
      <c r="A30" s="168"/>
      <c r="B30" s="452"/>
      <c r="C30" s="274" t="s">
        <v>286</v>
      </c>
      <c r="D30" s="274"/>
      <c r="E30" s="272"/>
      <c r="F30" s="364">
        <f t="shared" si="5"/>
        <v>0</v>
      </c>
      <c r="G30" s="272"/>
      <c r="H30" s="571">
        <f>SUM(N30:AX30)-Q30</f>
        <v>0</v>
      </c>
      <c r="I30" s="224"/>
      <c r="J30" s="364">
        <f t="shared" si="7"/>
        <v>0</v>
      </c>
      <c r="K30" s="272">
        <v>0</v>
      </c>
      <c r="L30" s="225"/>
      <c r="M30" s="272"/>
      <c r="N30" s="560">
        <f>+IFERROR(VLOOKUP(B29,Sheet1!B:D,2,FALSE),0)</f>
        <v>0</v>
      </c>
      <c r="O30" s="600">
        <f>+IFERROR(VLOOKUP(B29,Sheet1!B:D,3,FALSE),0)</f>
        <v>0</v>
      </c>
      <c r="P30" s="600">
        <f>+IFERROR(VLOOKUP(B29,Sheet1!B:E,4,FALSE),0)</f>
        <v>0</v>
      </c>
      <c r="Q30" s="600">
        <f>+IFERROR(VLOOKUP(B29,Sheet1!B:F,5,FALSE),0)</f>
        <v>0</v>
      </c>
      <c r="R30" s="390"/>
      <c r="S30" s="246"/>
      <c r="T30" s="394"/>
      <c r="U30" s="389"/>
      <c r="V30" s="246"/>
      <c r="W30" s="246"/>
      <c r="X30" s="246"/>
      <c r="Y30" s="246"/>
      <c r="Z30" s="246"/>
      <c r="AA30" s="246"/>
      <c r="AB30" s="246"/>
      <c r="AC30" s="246"/>
      <c r="AD30" s="246"/>
      <c r="AE30" s="246"/>
      <c r="AF30" s="394"/>
      <c r="AG30" s="389"/>
      <c r="AH30" s="246"/>
      <c r="AI30" s="246"/>
      <c r="AJ30" s="246"/>
      <c r="AK30" s="246"/>
      <c r="AL30" s="246"/>
      <c r="AM30" s="246"/>
      <c r="AN30" s="246"/>
      <c r="AO30" s="246"/>
      <c r="AP30" s="246"/>
      <c r="AQ30" s="246"/>
      <c r="AR30" s="394"/>
      <c r="AS30" s="389"/>
      <c r="AT30" s="246"/>
      <c r="AU30" s="246"/>
      <c r="AV30" s="246"/>
      <c r="AW30" s="246"/>
      <c r="AX30" s="246"/>
      <c r="AY30" s="433">
        <f t="shared" si="8"/>
        <v>0</v>
      </c>
      <c r="AZ30" s="434">
        <f t="shared" si="9"/>
        <v>0</v>
      </c>
      <c r="BA30" s="435">
        <f t="shared" si="4"/>
        <v>0</v>
      </c>
    </row>
    <row r="31" spans="1:53" s="4" customFormat="1" ht="15" customHeight="1" x14ac:dyDescent="0.2">
      <c r="A31" s="191" t="s">
        <v>107</v>
      </c>
      <c r="B31" s="450" t="str">
        <f>+LEFT($E$5,5)&amp;"."&amp;A31&amp;"."&amp;$E$3</f>
        <v>ZK102.K115.C727</v>
      </c>
      <c r="C31" s="335" t="s">
        <v>108</v>
      </c>
      <c r="D31" s="337"/>
      <c r="E31" s="226">
        <f>SUM(E32:E35)</f>
        <v>0</v>
      </c>
      <c r="F31" s="425">
        <f t="shared" ref="F31:L31" si="10">SUM(F32:F35)</f>
        <v>0</v>
      </c>
      <c r="G31" s="226">
        <f t="shared" si="10"/>
        <v>0</v>
      </c>
      <c r="H31" s="226">
        <f t="shared" si="10"/>
        <v>0</v>
      </c>
      <c r="I31" s="200">
        <f t="shared" si="10"/>
        <v>0</v>
      </c>
      <c r="J31" s="315">
        <f t="shared" si="10"/>
        <v>0</v>
      </c>
      <c r="K31" s="200">
        <f t="shared" si="10"/>
        <v>0</v>
      </c>
      <c r="L31" s="216">
        <f t="shared" si="10"/>
        <v>0</v>
      </c>
      <c r="M31" s="216"/>
      <c r="N31" s="260">
        <f>SUM(N32:N35)</f>
        <v>0</v>
      </c>
      <c r="O31" s="260">
        <f>SUM(O32:O35)</f>
        <v>0</v>
      </c>
      <c r="P31" s="260">
        <f t="shared" ref="P31:Q31" si="11">SUM(P32:P35)</f>
        <v>0</v>
      </c>
      <c r="Q31" s="260">
        <f t="shared" si="11"/>
        <v>0</v>
      </c>
      <c r="R31" s="260">
        <f>SUM(R32:R35)</f>
        <v>0</v>
      </c>
      <c r="S31" s="264">
        <f>SUM(S32:S35)</f>
        <v>0</v>
      </c>
      <c r="T31" s="395">
        <f t="shared" ref="T31:Z31" si="12">SUM(T32:T35)</f>
        <v>0</v>
      </c>
      <c r="U31" s="405">
        <f t="shared" si="12"/>
        <v>0</v>
      </c>
      <c r="V31" s="264">
        <f t="shared" si="12"/>
        <v>0</v>
      </c>
      <c r="W31" s="264">
        <f t="shared" si="12"/>
        <v>0</v>
      </c>
      <c r="X31" s="264">
        <f t="shared" si="12"/>
        <v>0</v>
      </c>
      <c r="Y31" s="264">
        <f t="shared" si="12"/>
        <v>0</v>
      </c>
      <c r="Z31" s="264">
        <f t="shared" si="12"/>
        <v>0</v>
      </c>
      <c r="AA31" s="264">
        <f t="shared" ref="AA31:AX31" si="13">SUM(AA32:AA35)</f>
        <v>0</v>
      </c>
      <c r="AB31" s="264">
        <f t="shared" si="13"/>
        <v>0</v>
      </c>
      <c r="AC31" s="264">
        <f t="shared" si="13"/>
        <v>0</v>
      </c>
      <c r="AD31" s="264">
        <f t="shared" si="13"/>
        <v>0</v>
      </c>
      <c r="AE31" s="264">
        <f t="shared" si="13"/>
        <v>0</v>
      </c>
      <c r="AF31" s="395">
        <f t="shared" si="13"/>
        <v>0</v>
      </c>
      <c r="AG31" s="405">
        <f t="shared" si="13"/>
        <v>0</v>
      </c>
      <c r="AH31" s="264">
        <f t="shared" si="13"/>
        <v>0</v>
      </c>
      <c r="AI31" s="264">
        <f t="shared" si="13"/>
        <v>0</v>
      </c>
      <c r="AJ31" s="264">
        <f t="shared" si="13"/>
        <v>0</v>
      </c>
      <c r="AK31" s="264">
        <f t="shared" si="13"/>
        <v>0</v>
      </c>
      <c r="AL31" s="264">
        <f t="shared" si="13"/>
        <v>0</v>
      </c>
      <c r="AM31" s="264">
        <f t="shared" si="13"/>
        <v>0</v>
      </c>
      <c r="AN31" s="264">
        <f t="shared" si="13"/>
        <v>0</v>
      </c>
      <c r="AO31" s="264">
        <f t="shared" si="13"/>
        <v>0</v>
      </c>
      <c r="AP31" s="264">
        <f t="shared" si="13"/>
        <v>0</v>
      </c>
      <c r="AQ31" s="264">
        <f t="shared" si="13"/>
        <v>0</v>
      </c>
      <c r="AR31" s="395">
        <f t="shared" si="13"/>
        <v>0</v>
      </c>
      <c r="AS31" s="405">
        <f t="shared" si="13"/>
        <v>0</v>
      </c>
      <c r="AT31" s="264">
        <f t="shared" si="13"/>
        <v>0</v>
      </c>
      <c r="AU31" s="264">
        <f t="shared" si="13"/>
        <v>0</v>
      </c>
      <c r="AV31" s="264">
        <f t="shared" si="13"/>
        <v>0</v>
      </c>
      <c r="AW31" s="264">
        <f t="shared" si="13"/>
        <v>0</v>
      </c>
      <c r="AX31" s="264">
        <f t="shared" si="13"/>
        <v>0</v>
      </c>
      <c r="AY31" s="433">
        <f t="shared" si="8"/>
        <v>0</v>
      </c>
      <c r="AZ31" s="434">
        <f t="shared" si="9"/>
        <v>0</v>
      </c>
      <c r="BA31" s="435">
        <f t="shared" si="4"/>
        <v>0</v>
      </c>
    </row>
    <row r="32" spans="1:53" s="4" customFormat="1" ht="15" customHeight="1" x14ac:dyDescent="0.2">
      <c r="A32" s="331"/>
      <c r="B32" s="459"/>
      <c r="C32" s="332"/>
      <c r="D32" s="332"/>
      <c r="E32" s="245"/>
      <c r="F32" s="364">
        <f>-E32+G32</f>
        <v>0</v>
      </c>
      <c r="G32" s="245"/>
      <c r="H32" s="564">
        <f t="shared" si="6"/>
        <v>0</v>
      </c>
      <c r="I32" s="228">
        <v>0</v>
      </c>
      <c r="J32" s="364">
        <f t="shared" ref="J32:J77" si="14">-I32+K32</f>
        <v>0</v>
      </c>
      <c r="K32" s="245">
        <v>0</v>
      </c>
      <c r="L32" s="229"/>
      <c r="M32" s="245"/>
      <c r="N32" s="232"/>
      <c r="O32" s="261"/>
      <c r="P32" s="261"/>
      <c r="Q32" s="261"/>
      <c r="R32" s="356"/>
      <c r="S32" s="357"/>
      <c r="T32" s="396"/>
      <c r="U32" s="406"/>
      <c r="V32" s="357"/>
      <c r="W32" s="357"/>
      <c r="X32" s="357"/>
      <c r="Y32" s="357"/>
      <c r="Z32" s="357"/>
      <c r="AA32" s="357"/>
      <c r="AB32" s="357"/>
      <c r="AC32" s="357"/>
      <c r="AD32" s="357"/>
      <c r="AE32" s="357"/>
      <c r="AF32" s="396"/>
      <c r="AG32" s="406"/>
      <c r="AH32" s="357"/>
      <c r="AI32" s="357"/>
      <c r="AJ32" s="357"/>
      <c r="AK32" s="357"/>
      <c r="AL32" s="357"/>
      <c r="AM32" s="357"/>
      <c r="AN32" s="357"/>
      <c r="AO32" s="357"/>
      <c r="AP32" s="357"/>
      <c r="AQ32" s="357"/>
      <c r="AR32" s="396"/>
      <c r="AS32" s="406"/>
      <c r="AT32" s="357"/>
      <c r="AU32" s="357"/>
      <c r="AV32" s="357"/>
      <c r="AW32" s="357"/>
      <c r="AX32" s="357"/>
      <c r="AY32" s="433">
        <f t="shared" si="8"/>
        <v>0</v>
      </c>
      <c r="AZ32" s="434">
        <f t="shared" si="9"/>
        <v>0</v>
      </c>
      <c r="BA32" s="435">
        <f t="shared" si="4"/>
        <v>0</v>
      </c>
    </row>
    <row r="33" spans="1:53" s="4" customFormat="1" ht="15" customHeight="1" x14ac:dyDescent="0.2">
      <c r="A33" s="333"/>
      <c r="B33" s="460"/>
      <c r="C33" s="334"/>
      <c r="D33" s="746"/>
      <c r="E33" s="245"/>
      <c r="F33" s="364">
        <f>-E33+G33</f>
        <v>0</v>
      </c>
      <c r="G33" s="245"/>
      <c r="H33" s="564">
        <f t="shared" si="6"/>
        <v>0</v>
      </c>
      <c r="I33" s="228"/>
      <c r="J33" s="364">
        <f t="shared" si="14"/>
        <v>0</v>
      </c>
      <c r="K33" s="245">
        <v>0</v>
      </c>
      <c r="L33" s="229"/>
      <c r="M33" s="245"/>
      <c r="N33" s="261"/>
      <c r="O33" s="261"/>
      <c r="P33" s="261"/>
      <c r="Q33" s="261"/>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SUM(R33:AX33)</f>
        <v>0</v>
      </c>
      <c r="AZ33" s="434">
        <f>+AY33+N33</f>
        <v>0</v>
      </c>
      <c r="BA33" s="435">
        <f>+G33-AZ33</f>
        <v>0</v>
      </c>
    </row>
    <row r="34" spans="1:53" s="4" customFormat="1" ht="15" customHeight="1" x14ac:dyDescent="0.2">
      <c r="A34" s="333"/>
      <c r="B34" s="460" t="str">
        <f>+B31</f>
        <v>ZK102.K115.C727</v>
      </c>
      <c r="C34" s="334"/>
      <c r="D34" s="340"/>
      <c r="E34" s="245"/>
      <c r="F34" s="364">
        <f t="shared" ref="F34:F77" si="15">-E34+G34</f>
        <v>0</v>
      </c>
      <c r="G34" s="245">
        <v>0</v>
      </c>
      <c r="H34" s="564">
        <f t="shared" si="6"/>
        <v>0</v>
      </c>
      <c r="I34" s="228"/>
      <c r="J34" s="364">
        <f t="shared" si="14"/>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SUM(R34:AX34)</f>
        <v>0</v>
      </c>
      <c r="AZ34" s="434">
        <f>+AY34+N34</f>
        <v>0</v>
      </c>
      <c r="BA34" s="435">
        <f>+G34-AZ34</f>
        <v>0</v>
      </c>
    </row>
    <row r="35" spans="1:53" s="4" customFormat="1" ht="15" customHeight="1" thickBot="1" x14ac:dyDescent="0.25">
      <c r="A35" s="168"/>
      <c r="B35" s="452"/>
      <c r="C35" s="269" t="s">
        <v>286</v>
      </c>
      <c r="D35" s="269"/>
      <c r="E35" s="272"/>
      <c r="F35" s="364">
        <f t="shared" si="15"/>
        <v>0</v>
      </c>
      <c r="G35" s="272">
        <v>0</v>
      </c>
      <c r="H35" s="571">
        <f>SUM(N35:AX35)-Q35</f>
        <v>0</v>
      </c>
      <c r="I35" s="224"/>
      <c r="J35" s="364">
        <f t="shared" si="14"/>
        <v>0</v>
      </c>
      <c r="K35" s="272">
        <v>0</v>
      </c>
      <c r="L35" s="225"/>
      <c r="M35" s="272"/>
      <c r="N35" s="560">
        <f>+IFERROR(VLOOKUP(B34,Sheet1!B:D,2,FALSE),0)</f>
        <v>0</v>
      </c>
      <c r="O35" s="600">
        <f>+IFERROR(VLOOKUP(B34,Sheet1!B:D,3,FALSE),0)</f>
        <v>0</v>
      </c>
      <c r="P35" s="600">
        <f>+IFERROR(VLOOKUP(B34,Sheet1!B:E,4,FALSE),0)</f>
        <v>0</v>
      </c>
      <c r="Q35" s="600">
        <f>+IFERROR(VLOOKUP(B34,Sheet1!B:F,5,FALSE),0)</f>
        <v>0</v>
      </c>
      <c r="R35" s="358"/>
      <c r="S35" s="359"/>
      <c r="T35" s="397"/>
      <c r="U35" s="407"/>
      <c r="V35" s="359"/>
      <c r="W35" s="359"/>
      <c r="X35" s="359"/>
      <c r="Y35" s="359"/>
      <c r="Z35" s="359"/>
      <c r="AA35" s="359"/>
      <c r="AB35" s="359"/>
      <c r="AC35" s="359"/>
      <c r="AD35" s="359"/>
      <c r="AE35" s="359"/>
      <c r="AF35" s="397"/>
      <c r="AG35" s="407"/>
      <c r="AH35" s="359"/>
      <c r="AI35" s="359"/>
      <c r="AJ35" s="359"/>
      <c r="AK35" s="359"/>
      <c r="AL35" s="359"/>
      <c r="AM35" s="359"/>
      <c r="AN35" s="359"/>
      <c r="AO35" s="359"/>
      <c r="AP35" s="359"/>
      <c r="AQ35" s="359"/>
      <c r="AR35" s="397"/>
      <c r="AS35" s="407"/>
      <c r="AT35" s="359"/>
      <c r="AU35" s="359"/>
      <c r="AV35" s="359"/>
      <c r="AW35" s="359"/>
      <c r="AX35" s="359"/>
      <c r="AY35" s="433">
        <f t="shared" si="8"/>
        <v>0</v>
      </c>
      <c r="AZ35" s="434">
        <f t="shared" si="9"/>
        <v>0</v>
      </c>
      <c r="BA35" s="435">
        <f t="shared" si="4"/>
        <v>0</v>
      </c>
    </row>
    <row r="36" spans="1:53" s="4" customFormat="1" ht="15" customHeight="1" x14ac:dyDescent="0.2">
      <c r="A36" s="191" t="s">
        <v>105</v>
      </c>
      <c r="B36" s="450" t="str">
        <f>+LEFT($E$5,5)&amp;"."&amp;A36&amp;"."&amp;$E$3</f>
        <v>ZK102.K116.C727</v>
      </c>
      <c r="C36" s="335" t="s">
        <v>106</v>
      </c>
      <c r="D36" s="337"/>
      <c r="E36" s="226">
        <f t="shared" ref="E36:L36" si="16">SUM(E37:E40)</f>
        <v>0</v>
      </c>
      <c r="F36" s="425">
        <f t="shared" si="16"/>
        <v>0</v>
      </c>
      <c r="G36" s="226">
        <f t="shared" si="16"/>
        <v>0</v>
      </c>
      <c r="H36" s="226">
        <f t="shared" si="16"/>
        <v>0</v>
      </c>
      <c r="I36" s="200">
        <f t="shared" si="16"/>
        <v>0</v>
      </c>
      <c r="J36" s="315">
        <f t="shared" si="16"/>
        <v>0</v>
      </c>
      <c r="K36" s="200">
        <f t="shared" si="16"/>
        <v>0</v>
      </c>
      <c r="L36" s="216">
        <f t="shared" si="16"/>
        <v>0</v>
      </c>
      <c r="M36" s="216"/>
      <c r="N36" s="260">
        <f>SUM(N37:N40)</f>
        <v>0</v>
      </c>
      <c r="O36" s="260">
        <f>SUM(O37:O40)</f>
        <v>0</v>
      </c>
      <c r="P36" s="260">
        <f t="shared" ref="P36:Q36" si="17">SUM(P37:P40)</f>
        <v>0</v>
      </c>
      <c r="Q36" s="260">
        <f t="shared" si="17"/>
        <v>0</v>
      </c>
      <c r="R36" s="260">
        <f>SUM(R37:R40)</f>
        <v>0</v>
      </c>
      <c r="S36" s="264">
        <f>SUM(S37:S40)</f>
        <v>0</v>
      </c>
      <c r="T36" s="395">
        <f t="shared" ref="T36:Z36" si="18">SUM(T37:T40)</f>
        <v>0</v>
      </c>
      <c r="U36" s="405">
        <f t="shared" si="18"/>
        <v>0</v>
      </c>
      <c r="V36" s="264">
        <f t="shared" si="18"/>
        <v>0</v>
      </c>
      <c r="W36" s="264">
        <f t="shared" si="18"/>
        <v>0</v>
      </c>
      <c r="X36" s="264">
        <f t="shared" si="18"/>
        <v>0</v>
      </c>
      <c r="Y36" s="264">
        <f t="shared" si="18"/>
        <v>0</v>
      </c>
      <c r="Z36" s="264">
        <f t="shared" si="18"/>
        <v>0</v>
      </c>
      <c r="AA36" s="264">
        <f t="shared" ref="AA36:AX36" si="19">SUM(AA37:AA40)</f>
        <v>0</v>
      </c>
      <c r="AB36" s="264">
        <f t="shared" si="19"/>
        <v>0</v>
      </c>
      <c r="AC36" s="264">
        <f t="shared" si="19"/>
        <v>0</v>
      </c>
      <c r="AD36" s="264">
        <f t="shared" si="19"/>
        <v>0</v>
      </c>
      <c r="AE36" s="264">
        <f t="shared" si="19"/>
        <v>0</v>
      </c>
      <c r="AF36" s="395">
        <f t="shared" si="19"/>
        <v>0</v>
      </c>
      <c r="AG36" s="405">
        <f t="shared" si="19"/>
        <v>0</v>
      </c>
      <c r="AH36" s="264">
        <f t="shared" si="19"/>
        <v>0</v>
      </c>
      <c r="AI36" s="264">
        <f t="shared" si="19"/>
        <v>0</v>
      </c>
      <c r="AJ36" s="264">
        <f t="shared" si="19"/>
        <v>0</v>
      </c>
      <c r="AK36" s="264">
        <f t="shared" si="19"/>
        <v>0</v>
      </c>
      <c r="AL36" s="264">
        <f t="shared" si="19"/>
        <v>0</v>
      </c>
      <c r="AM36" s="264">
        <f t="shared" si="19"/>
        <v>0</v>
      </c>
      <c r="AN36" s="264">
        <f t="shared" si="19"/>
        <v>0</v>
      </c>
      <c r="AO36" s="264">
        <f t="shared" si="19"/>
        <v>0</v>
      </c>
      <c r="AP36" s="264">
        <f t="shared" si="19"/>
        <v>0</v>
      </c>
      <c r="AQ36" s="264">
        <f t="shared" si="19"/>
        <v>0</v>
      </c>
      <c r="AR36" s="395">
        <f t="shared" si="19"/>
        <v>0</v>
      </c>
      <c r="AS36" s="405">
        <f t="shared" si="19"/>
        <v>0</v>
      </c>
      <c r="AT36" s="264">
        <f t="shared" si="19"/>
        <v>0</v>
      </c>
      <c r="AU36" s="264">
        <f t="shared" si="19"/>
        <v>0</v>
      </c>
      <c r="AV36" s="264">
        <f t="shared" si="19"/>
        <v>0</v>
      </c>
      <c r="AW36" s="264">
        <f t="shared" si="19"/>
        <v>0</v>
      </c>
      <c r="AX36" s="264">
        <f t="shared" si="19"/>
        <v>0</v>
      </c>
      <c r="AY36" s="433">
        <f t="shared" si="8"/>
        <v>0</v>
      </c>
      <c r="AZ36" s="434">
        <f t="shared" si="9"/>
        <v>0</v>
      </c>
      <c r="BA36" s="435">
        <f t="shared" si="4"/>
        <v>0</v>
      </c>
    </row>
    <row r="37" spans="1:53" s="4" customFormat="1" ht="15" customHeight="1" x14ac:dyDescent="0.2">
      <c r="A37" s="333"/>
      <c r="B37" s="460"/>
      <c r="C37" s="334"/>
      <c r="D37" s="334"/>
      <c r="E37" s="245"/>
      <c r="F37" s="364">
        <f t="shared" si="15"/>
        <v>0</v>
      </c>
      <c r="G37" s="245">
        <v>0</v>
      </c>
      <c r="H37" s="564">
        <f t="shared" si="6"/>
        <v>0</v>
      </c>
      <c r="I37" s="228"/>
      <c r="J37" s="364">
        <f t="shared" si="14"/>
        <v>0</v>
      </c>
      <c r="K37" s="245">
        <v>0</v>
      </c>
      <c r="L37" s="229"/>
      <c r="M37" s="245"/>
      <c r="N37" s="232"/>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8"/>
        <v>0</v>
      </c>
      <c r="AZ37" s="434">
        <f t="shared" si="9"/>
        <v>0</v>
      </c>
      <c r="BA37" s="435">
        <f t="shared" si="4"/>
        <v>0</v>
      </c>
    </row>
    <row r="38" spans="1:53" s="4" customFormat="1" ht="15" customHeight="1" x14ac:dyDescent="0.2">
      <c r="A38" s="333"/>
      <c r="B38" s="451"/>
      <c r="C38" s="334"/>
      <c r="D38" s="340"/>
      <c r="E38" s="245"/>
      <c r="F38" s="364">
        <f t="shared" si="15"/>
        <v>0</v>
      </c>
      <c r="G38" s="245">
        <v>0</v>
      </c>
      <c r="H38" s="564">
        <f t="shared" si="6"/>
        <v>0</v>
      </c>
      <c r="I38" s="228"/>
      <c r="J38" s="364">
        <f t="shared" si="14"/>
        <v>0</v>
      </c>
      <c r="K38" s="245">
        <v>0</v>
      </c>
      <c r="L38" s="229"/>
      <c r="M38" s="245"/>
      <c r="N38" s="261"/>
      <c r="O38" s="261"/>
      <c r="P38" s="261"/>
      <c r="Q38" s="261"/>
      <c r="R38" s="356"/>
      <c r="S38" s="357"/>
      <c r="T38" s="396"/>
      <c r="U38" s="406"/>
      <c r="V38" s="357"/>
      <c r="W38" s="357"/>
      <c r="X38" s="357"/>
      <c r="Y38" s="357"/>
      <c r="Z38" s="357"/>
      <c r="AA38" s="357"/>
      <c r="AB38" s="357"/>
      <c r="AC38" s="357"/>
      <c r="AD38" s="357"/>
      <c r="AE38" s="357"/>
      <c r="AF38" s="396"/>
      <c r="AG38" s="406"/>
      <c r="AH38" s="357"/>
      <c r="AI38" s="357"/>
      <c r="AJ38" s="357"/>
      <c r="AK38" s="357"/>
      <c r="AL38" s="357"/>
      <c r="AM38" s="357"/>
      <c r="AN38" s="357"/>
      <c r="AO38" s="357"/>
      <c r="AP38" s="357"/>
      <c r="AQ38" s="357"/>
      <c r="AR38" s="396"/>
      <c r="AS38" s="406"/>
      <c r="AT38" s="357"/>
      <c r="AU38" s="357"/>
      <c r="AV38" s="357"/>
      <c r="AW38" s="357"/>
      <c r="AX38" s="357"/>
      <c r="AY38" s="433">
        <f>SUM(R38:AX38)</f>
        <v>0</v>
      </c>
      <c r="AZ38" s="434">
        <f>+AY38+N38</f>
        <v>0</v>
      </c>
      <c r="BA38" s="435">
        <f>+G38-AZ38</f>
        <v>0</v>
      </c>
    </row>
    <row r="39" spans="1:53" s="4" customFormat="1" ht="15" customHeight="1" x14ac:dyDescent="0.2">
      <c r="A39" s="148"/>
      <c r="B39" s="451" t="str">
        <f>+B36</f>
        <v>ZK102.K116.C727</v>
      </c>
      <c r="C39" s="336"/>
      <c r="D39" s="336"/>
      <c r="E39" s="245"/>
      <c r="F39" s="364">
        <f t="shared" si="15"/>
        <v>0</v>
      </c>
      <c r="G39" s="245">
        <v>0</v>
      </c>
      <c r="H39" s="564">
        <f t="shared" si="6"/>
        <v>0</v>
      </c>
      <c r="I39" s="228"/>
      <c r="J39" s="364">
        <f t="shared" si="14"/>
        <v>0</v>
      </c>
      <c r="K39" s="245">
        <v>0</v>
      </c>
      <c r="L39" s="229"/>
      <c r="M39" s="245"/>
      <c r="N39" s="232"/>
      <c r="O39" s="217"/>
      <c r="P39" s="217"/>
      <c r="Q39" s="217"/>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SUM(R39:AX39)</f>
        <v>0</v>
      </c>
      <c r="AZ39" s="434">
        <f>+AY39+N39</f>
        <v>0</v>
      </c>
      <c r="BA39" s="435">
        <f>+G39-AZ39</f>
        <v>0</v>
      </c>
    </row>
    <row r="40" spans="1:53" s="4" customFormat="1" ht="15" customHeight="1" thickBot="1" x14ac:dyDescent="0.25">
      <c r="A40" s="168"/>
      <c r="B40" s="452"/>
      <c r="C40" s="269" t="s">
        <v>286</v>
      </c>
      <c r="D40" s="269"/>
      <c r="E40" s="272"/>
      <c r="F40" s="364">
        <f t="shared" si="15"/>
        <v>0</v>
      </c>
      <c r="G40" s="272">
        <v>0</v>
      </c>
      <c r="H40" s="571">
        <f>SUM(N40:AX40)-Q40</f>
        <v>0</v>
      </c>
      <c r="I40" s="224"/>
      <c r="J40" s="364">
        <f t="shared" si="14"/>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97"/>
      <c r="U40" s="407"/>
      <c r="V40" s="359"/>
      <c r="W40" s="359"/>
      <c r="X40" s="359"/>
      <c r="Y40" s="359"/>
      <c r="Z40" s="359"/>
      <c r="AA40" s="359"/>
      <c r="AB40" s="359"/>
      <c r="AC40" s="359"/>
      <c r="AD40" s="359"/>
      <c r="AE40" s="359"/>
      <c r="AF40" s="397"/>
      <c r="AG40" s="407"/>
      <c r="AH40" s="359"/>
      <c r="AI40" s="359"/>
      <c r="AJ40" s="359"/>
      <c r="AK40" s="359"/>
      <c r="AL40" s="359"/>
      <c r="AM40" s="359"/>
      <c r="AN40" s="359"/>
      <c r="AO40" s="359"/>
      <c r="AP40" s="359"/>
      <c r="AQ40" s="359"/>
      <c r="AR40" s="397"/>
      <c r="AS40" s="407"/>
      <c r="AT40" s="359"/>
      <c r="AU40" s="359"/>
      <c r="AV40" s="359"/>
      <c r="AW40" s="359"/>
      <c r="AX40" s="359"/>
      <c r="AY40" s="433">
        <f t="shared" si="8"/>
        <v>0</v>
      </c>
      <c r="AZ40" s="434">
        <f t="shared" si="9"/>
        <v>0</v>
      </c>
      <c r="BA40" s="435">
        <f t="shared" si="4"/>
        <v>0</v>
      </c>
    </row>
    <row r="41" spans="1:53" s="4" customFormat="1" ht="15" customHeight="1" x14ac:dyDescent="0.2">
      <c r="A41" s="192" t="s">
        <v>109</v>
      </c>
      <c r="B41" s="450" t="str">
        <f>+LEFT($E$5,5)&amp;"."&amp;A41&amp;"."&amp;$E$3</f>
        <v>ZK102.K202.C727</v>
      </c>
      <c r="C41" s="337" t="s">
        <v>110</v>
      </c>
      <c r="D41" s="337"/>
      <c r="E41" s="226">
        <f t="shared" ref="E41:L41" si="20">SUM(E42:E45)</f>
        <v>0</v>
      </c>
      <c r="F41" s="425">
        <f>SUM(F42:F45)</f>
        <v>0</v>
      </c>
      <c r="G41" s="226">
        <f>SUM(G42:G45)</f>
        <v>0</v>
      </c>
      <c r="H41" s="226">
        <f t="shared" si="20"/>
        <v>0</v>
      </c>
      <c r="I41" s="200">
        <f t="shared" si="20"/>
        <v>0</v>
      </c>
      <c r="J41" s="315">
        <f>SUM(J42:J45)</f>
        <v>0</v>
      </c>
      <c r="K41" s="200">
        <f t="shared" si="20"/>
        <v>0</v>
      </c>
      <c r="L41" s="216">
        <f t="shared" si="20"/>
        <v>0</v>
      </c>
      <c r="M41" s="216"/>
      <c r="N41" s="260">
        <f>SUM(N42:N45)</f>
        <v>0</v>
      </c>
      <c r="O41" s="260">
        <f>SUM(O42:O45)</f>
        <v>0</v>
      </c>
      <c r="P41" s="260">
        <f t="shared" ref="P41:AF41" si="21">SUM(P42:P45)</f>
        <v>0</v>
      </c>
      <c r="Q41" s="260">
        <f t="shared" si="21"/>
        <v>0</v>
      </c>
      <c r="R41" s="260">
        <f t="shared" si="21"/>
        <v>0</v>
      </c>
      <c r="S41" s="260">
        <f t="shared" si="21"/>
        <v>0</v>
      </c>
      <c r="T41" s="260">
        <f t="shared" si="21"/>
        <v>0</v>
      </c>
      <c r="U41" s="260">
        <f t="shared" si="21"/>
        <v>0</v>
      </c>
      <c r="V41" s="260">
        <f t="shared" si="21"/>
        <v>0</v>
      </c>
      <c r="W41" s="260">
        <f t="shared" si="21"/>
        <v>0</v>
      </c>
      <c r="X41" s="260">
        <f t="shared" si="21"/>
        <v>0</v>
      </c>
      <c r="Y41" s="260">
        <f t="shared" si="21"/>
        <v>0</v>
      </c>
      <c r="Z41" s="260">
        <f t="shared" si="21"/>
        <v>0</v>
      </c>
      <c r="AA41" s="260">
        <f t="shared" si="21"/>
        <v>0</v>
      </c>
      <c r="AB41" s="260">
        <f t="shared" si="21"/>
        <v>0</v>
      </c>
      <c r="AC41" s="260">
        <f t="shared" si="21"/>
        <v>0</v>
      </c>
      <c r="AD41" s="260">
        <f t="shared" si="21"/>
        <v>0</v>
      </c>
      <c r="AE41" s="260">
        <f t="shared" si="21"/>
        <v>0</v>
      </c>
      <c r="AF41" s="260">
        <f t="shared" si="21"/>
        <v>0</v>
      </c>
      <c r="AG41" s="405">
        <f t="shared" ref="AG41:AX41" si="22">SUM(AG42:AG45)</f>
        <v>0</v>
      </c>
      <c r="AH41" s="264">
        <f t="shared" si="22"/>
        <v>0</v>
      </c>
      <c r="AI41" s="264">
        <f t="shared" si="22"/>
        <v>0</v>
      </c>
      <c r="AJ41" s="264">
        <f t="shared" si="22"/>
        <v>0</v>
      </c>
      <c r="AK41" s="264">
        <f t="shared" si="22"/>
        <v>0</v>
      </c>
      <c r="AL41" s="264">
        <f t="shared" si="22"/>
        <v>0</v>
      </c>
      <c r="AM41" s="264">
        <f t="shared" si="22"/>
        <v>0</v>
      </c>
      <c r="AN41" s="264">
        <f t="shared" si="22"/>
        <v>0</v>
      </c>
      <c r="AO41" s="264">
        <f t="shared" si="22"/>
        <v>0</v>
      </c>
      <c r="AP41" s="264">
        <f t="shared" si="22"/>
        <v>0</v>
      </c>
      <c r="AQ41" s="264">
        <f t="shared" si="22"/>
        <v>0</v>
      </c>
      <c r="AR41" s="395">
        <f t="shared" si="22"/>
        <v>0</v>
      </c>
      <c r="AS41" s="405">
        <f t="shared" si="22"/>
        <v>0</v>
      </c>
      <c r="AT41" s="264">
        <f t="shared" si="22"/>
        <v>0</v>
      </c>
      <c r="AU41" s="264">
        <f t="shared" si="22"/>
        <v>0</v>
      </c>
      <c r="AV41" s="264">
        <f t="shared" si="22"/>
        <v>0</v>
      </c>
      <c r="AW41" s="264">
        <f t="shared" si="22"/>
        <v>0</v>
      </c>
      <c r="AX41" s="264">
        <f t="shared" si="22"/>
        <v>0</v>
      </c>
      <c r="AY41" s="433">
        <f t="shared" si="8"/>
        <v>0</v>
      </c>
      <c r="AZ41" s="434">
        <f t="shared" si="9"/>
        <v>0</v>
      </c>
      <c r="BA41" s="435">
        <f t="shared" si="4"/>
        <v>0</v>
      </c>
    </row>
    <row r="42" spans="1:53" s="4" customFormat="1" ht="15" customHeight="1" x14ac:dyDescent="0.2">
      <c r="A42" s="338"/>
      <c r="B42" s="461"/>
      <c r="C42" s="334"/>
      <c r="D42" s="334"/>
      <c r="E42" s="245"/>
      <c r="F42" s="364">
        <f t="shared" si="15"/>
        <v>0</v>
      </c>
      <c r="G42" s="245">
        <v>0</v>
      </c>
      <c r="H42" s="564">
        <f t="shared" si="6"/>
        <v>0</v>
      </c>
      <c r="I42" s="228"/>
      <c r="J42" s="364">
        <f t="shared" si="14"/>
        <v>0</v>
      </c>
      <c r="K42" s="245">
        <v>0</v>
      </c>
      <c r="L42" s="229"/>
      <c r="M42" s="245"/>
      <c r="N42" s="232"/>
      <c r="O42" s="261"/>
      <c r="P42" s="261"/>
      <c r="Q42" s="261"/>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 t="shared" si="8"/>
        <v>0</v>
      </c>
      <c r="AZ42" s="434">
        <f t="shared" si="9"/>
        <v>0</v>
      </c>
      <c r="BA42" s="435">
        <f t="shared" si="4"/>
        <v>0</v>
      </c>
    </row>
    <row r="43" spans="1:53" s="4" customFormat="1" ht="15" customHeight="1" x14ac:dyDescent="0.2">
      <c r="A43" s="333"/>
      <c r="B43" s="460"/>
      <c r="C43" s="334"/>
      <c r="D43" s="340"/>
      <c r="E43" s="245"/>
      <c r="F43" s="364">
        <f t="shared" si="15"/>
        <v>0</v>
      </c>
      <c r="G43" s="245">
        <v>0</v>
      </c>
      <c r="H43" s="564">
        <f t="shared" si="6"/>
        <v>0</v>
      </c>
      <c r="I43" s="228"/>
      <c r="J43" s="364">
        <f t="shared" si="14"/>
        <v>0</v>
      </c>
      <c r="K43" s="245">
        <v>0</v>
      </c>
      <c r="L43" s="229"/>
      <c r="M43" s="245"/>
      <c r="N43" s="261"/>
      <c r="O43" s="261"/>
      <c r="P43" s="261"/>
      <c r="Q43" s="261"/>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SUM(R43:AX43)</f>
        <v>0</v>
      </c>
      <c r="AZ43" s="434">
        <f>+AY43+N43</f>
        <v>0</v>
      </c>
      <c r="BA43" s="435">
        <f>+G43-AZ43</f>
        <v>0</v>
      </c>
    </row>
    <row r="44" spans="1:53" s="4" customFormat="1" ht="15" customHeight="1" thickBot="1" x14ac:dyDescent="0.25">
      <c r="A44" s="338"/>
      <c r="B44" s="453" t="str">
        <f>+B41</f>
        <v>ZK102.K202.C727</v>
      </c>
      <c r="C44" s="334"/>
      <c r="D44" s="340"/>
      <c r="E44" s="245"/>
      <c r="F44" s="364">
        <f t="shared" si="15"/>
        <v>0</v>
      </c>
      <c r="G44" s="245">
        <v>0</v>
      </c>
      <c r="H44" s="564">
        <f t="shared" si="6"/>
        <v>0</v>
      </c>
      <c r="I44" s="228"/>
      <c r="J44" s="364">
        <f t="shared" si="14"/>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SUM(R44:AX44)</f>
        <v>0</v>
      </c>
      <c r="AZ44" s="434">
        <f>+AY44+N44</f>
        <v>0</v>
      </c>
      <c r="BA44" s="435">
        <f>+G44-AZ44</f>
        <v>0</v>
      </c>
    </row>
    <row r="45" spans="1:53" s="4" customFormat="1" ht="15" customHeight="1" thickBot="1" x14ac:dyDescent="0.25">
      <c r="A45" s="167"/>
      <c r="B45" s="453"/>
      <c r="C45" s="269" t="s">
        <v>286</v>
      </c>
      <c r="D45" s="269"/>
      <c r="E45" s="272"/>
      <c r="F45" s="364">
        <f t="shared" si="15"/>
        <v>0</v>
      </c>
      <c r="G45" s="272">
        <v>0</v>
      </c>
      <c r="H45" s="571">
        <f>SUM(N45:AX45)-Q45</f>
        <v>0</v>
      </c>
      <c r="I45" s="224"/>
      <c r="J45" s="364">
        <f t="shared" si="14"/>
        <v>0</v>
      </c>
      <c r="K45" s="272">
        <v>0</v>
      </c>
      <c r="L45" s="225"/>
      <c r="M45" s="272"/>
      <c r="N45" s="560">
        <f>+IFERROR(VLOOKUP(B44,Sheet1!B:D,2,FALSE),0)</f>
        <v>0</v>
      </c>
      <c r="O45" s="600">
        <f>+IFERROR(VLOOKUP(B44,Sheet1!B:D,3,FALSE),0)</f>
        <v>0</v>
      </c>
      <c r="P45" s="600">
        <f>+IFERROR(VLOOKUP(B44,Sheet1!B:E,4,FALSE),0)</f>
        <v>0</v>
      </c>
      <c r="Q45" s="600">
        <f>+IFERROR(VLOOKUP(B44,Sheet1!B:F,5,FALSE),0)</f>
        <v>0</v>
      </c>
      <c r="R45" s="358"/>
      <c r="S45" s="359"/>
      <c r="T45" s="397"/>
      <c r="U45" s="407"/>
      <c r="V45" s="359"/>
      <c r="W45" s="359"/>
      <c r="X45" s="359"/>
      <c r="Y45" s="359"/>
      <c r="Z45" s="359"/>
      <c r="AA45" s="359"/>
      <c r="AB45" s="359"/>
      <c r="AC45" s="359"/>
      <c r="AD45" s="359"/>
      <c r="AE45" s="359"/>
      <c r="AF45" s="397"/>
      <c r="AG45" s="407"/>
      <c r="AH45" s="359"/>
      <c r="AI45" s="359"/>
      <c r="AJ45" s="359"/>
      <c r="AK45" s="359"/>
      <c r="AL45" s="359"/>
      <c r="AM45" s="359"/>
      <c r="AN45" s="359"/>
      <c r="AO45" s="359"/>
      <c r="AP45" s="359"/>
      <c r="AQ45" s="359"/>
      <c r="AR45" s="397"/>
      <c r="AS45" s="407"/>
      <c r="AT45" s="359"/>
      <c r="AU45" s="359"/>
      <c r="AV45" s="359"/>
      <c r="AW45" s="359"/>
      <c r="AX45" s="359"/>
      <c r="AY45" s="433">
        <f t="shared" si="8"/>
        <v>0</v>
      </c>
      <c r="AZ45" s="434">
        <f t="shared" si="9"/>
        <v>0</v>
      </c>
      <c r="BA45" s="435">
        <f t="shared" si="4"/>
        <v>0</v>
      </c>
    </row>
    <row r="46" spans="1:53" s="4" customFormat="1" ht="15" customHeight="1" x14ac:dyDescent="0.2">
      <c r="A46" s="192" t="s">
        <v>111</v>
      </c>
      <c r="B46" s="450" t="str">
        <f>+LEFT($E$5,5)&amp;"."&amp;A46&amp;"."&amp;$E$3</f>
        <v>ZK102.K203.C727</v>
      </c>
      <c r="C46" s="337" t="s">
        <v>112</v>
      </c>
      <c r="D46" s="337"/>
      <c r="E46" s="226">
        <f t="shared" ref="E46:L46" si="23">SUM(E47:E50)</f>
        <v>0</v>
      </c>
      <c r="F46" s="425">
        <f>SUM(F47:F50)</f>
        <v>0</v>
      </c>
      <c r="G46" s="226">
        <f>SUM(G47:G50)</f>
        <v>0</v>
      </c>
      <c r="H46" s="226">
        <f t="shared" si="23"/>
        <v>0</v>
      </c>
      <c r="I46" s="200">
        <f t="shared" si="23"/>
        <v>0</v>
      </c>
      <c r="J46" s="315">
        <f>SUM(J47:J50)</f>
        <v>0</v>
      </c>
      <c r="K46" s="200">
        <f t="shared" si="23"/>
        <v>0</v>
      </c>
      <c r="L46" s="216">
        <f t="shared" si="23"/>
        <v>0</v>
      </c>
      <c r="M46" s="216"/>
      <c r="N46" s="260">
        <f>SUM(N47:N50)</f>
        <v>0</v>
      </c>
      <c r="O46" s="260">
        <f>SUM(O47:O50)</f>
        <v>0</v>
      </c>
      <c r="P46" s="260">
        <f t="shared" ref="P46:Q46" si="24">SUM(P47:P50)</f>
        <v>0</v>
      </c>
      <c r="Q46" s="260">
        <f t="shared" si="24"/>
        <v>0</v>
      </c>
      <c r="R46" s="260">
        <f>SUM(R47:R50)</f>
        <v>0</v>
      </c>
      <c r="S46" s="264">
        <f>SUM(S47:S50)</f>
        <v>0</v>
      </c>
      <c r="T46" s="395">
        <f t="shared" ref="T46:Z46" si="25">SUM(T47:T50)</f>
        <v>0</v>
      </c>
      <c r="U46" s="405">
        <f t="shared" si="25"/>
        <v>0</v>
      </c>
      <c r="V46" s="264">
        <f t="shared" si="25"/>
        <v>0</v>
      </c>
      <c r="W46" s="264">
        <f t="shared" si="25"/>
        <v>0</v>
      </c>
      <c r="X46" s="264">
        <f t="shared" si="25"/>
        <v>0</v>
      </c>
      <c r="Y46" s="264">
        <f t="shared" si="25"/>
        <v>0</v>
      </c>
      <c r="Z46" s="264">
        <f t="shared" si="25"/>
        <v>0</v>
      </c>
      <c r="AA46" s="264">
        <f t="shared" ref="AA46:AX46" si="26">SUM(AA47:AA50)</f>
        <v>0</v>
      </c>
      <c r="AB46" s="264">
        <f t="shared" si="26"/>
        <v>0</v>
      </c>
      <c r="AC46" s="264">
        <f t="shared" si="26"/>
        <v>0</v>
      </c>
      <c r="AD46" s="264">
        <f t="shared" si="26"/>
        <v>0</v>
      </c>
      <c r="AE46" s="264">
        <f t="shared" si="26"/>
        <v>0</v>
      </c>
      <c r="AF46" s="395">
        <f t="shared" si="26"/>
        <v>0</v>
      </c>
      <c r="AG46" s="405">
        <f t="shared" si="26"/>
        <v>0</v>
      </c>
      <c r="AH46" s="264">
        <f t="shared" si="26"/>
        <v>0</v>
      </c>
      <c r="AI46" s="264">
        <f t="shared" si="26"/>
        <v>0</v>
      </c>
      <c r="AJ46" s="264">
        <f t="shared" si="26"/>
        <v>0</v>
      </c>
      <c r="AK46" s="264">
        <f t="shared" si="26"/>
        <v>0</v>
      </c>
      <c r="AL46" s="264">
        <f t="shared" si="26"/>
        <v>0</v>
      </c>
      <c r="AM46" s="264">
        <f t="shared" si="26"/>
        <v>0</v>
      </c>
      <c r="AN46" s="264">
        <f t="shared" si="26"/>
        <v>0</v>
      </c>
      <c r="AO46" s="264">
        <f t="shared" si="26"/>
        <v>0</v>
      </c>
      <c r="AP46" s="264">
        <f t="shared" si="26"/>
        <v>0</v>
      </c>
      <c r="AQ46" s="264">
        <f t="shared" si="26"/>
        <v>0</v>
      </c>
      <c r="AR46" s="395">
        <f t="shared" si="26"/>
        <v>0</v>
      </c>
      <c r="AS46" s="405">
        <f t="shared" si="26"/>
        <v>0</v>
      </c>
      <c r="AT46" s="264">
        <f t="shared" si="26"/>
        <v>0</v>
      </c>
      <c r="AU46" s="264">
        <f t="shared" si="26"/>
        <v>0</v>
      </c>
      <c r="AV46" s="264">
        <f t="shared" si="26"/>
        <v>0</v>
      </c>
      <c r="AW46" s="264">
        <f t="shared" si="26"/>
        <v>0</v>
      </c>
      <c r="AX46" s="264">
        <f t="shared" si="26"/>
        <v>0</v>
      </c>
      <c r="AY46" s="433">
        <f t="shared" si="8"/>
        <v>0</v>
      </c>
      <c r="AZ46" s="434">
        <f t="shared" si="9"/>
        <v>0</v>
      </c>
      <c r="BA46" s="435">
        <f t="shared" si="4"/>
        <v>0</v>
      </c>
    </row>
    <row r="47" spans="1:53" s="4" customFormat="1" ht="15" customHeight="1" x14ac:dyDescent="0.2">
      <c r="A47" s="338"/>
      <c r="B47" s="461"/>
      <c r="C47" s="334"/>
      <c r="D47" s="334"/>
      <c r="E47" s="245"/>
      <c r="F47" s="364">
        <f t="shared" si="15"/>
        <v>0</v>
      </c>
      <c r="G47" s="245">
        <v>0</v>
      </c>
      <c r="H47" s="564">
        <f t="shared" si="6"/>
        <v>0</v>
      </c>
      <c r="I47" s="228"/>
      <c r="J47" s="364">
        <f t="shared" si="14"/>
        <v>0</v>
      </c>
      <c r="K47" s="245">
        <v>0</v>
      </c>
      <c r="L47" s="229"/>
      <c r="M47" s="245"/>
      <c r="N47" s="232"/>
      <c r="O47" s="217"/>
      <c r="P47" s="217"/>
      <c r="Q47" s="217"/>
      <c r="R47" s="356"/>
      <c r="S47" s="357"/>
      <c r="T47" s="396"/>
      <c r="U47" s="406"/>
      <c r="V47" s="357"/>
      <c r="W47" s="357"/>
      <c r="X47" s="357"/>
      <c r="Y47" s="357"/>
      <c r="Z47" s="357"/>
      <c r="AA47" s="357"/>
      <c r="AB47" s="357"/>
      <c r="AC47" s="357"/>
      <c r="AD47" s="357"/>
      <c r="AE47" s="357"/>
      <c r="AF47" s="396"/>
      <c r="AG47" s="406"/>
      <c r="AH47" s="357"/>
      <c r="AI47" s="357"/>
      <c r="AJ47" s="357"/>
      <c r="AK47" s="357"/>
      <c r="AL47" s="357"/>
      <c r="AM47" s="357"/>
      <c r="AN47" s="357"/>
      <c r="AO47" s="357"/>
      <c r="AP47" s="357"/>
      <c r="AQ47" s="357"/>
      <c r="AR47" s="396"/>
      <c r="AS47" s="406"/>
      <c r="AT47" s="357"/>
      <c r="AU47" s="357"/>
      <c r="AV47" s="357"/>
      <c r="AW47" s="357"/>
      <c r="AX47" s="357"/>
      <c r="AY47" s="433">
        <f t="shared" si="8"/>
        <v>0</v>
      </c>
      <c r="AZ47" s="434">
        <f t="shared" si="9"/>
        <v>0</v>
      </c>
      <c r="BA47" s="435">
        <f t="shared" si="4"/>
        <v>0</v>
      </c>
    </row>
    <row r="48" spans="1:53" s="4" customFormat="1" ht="15" customHeight="1" x14ac:dyDescent="0.2">
      <c r="A48" s="338"/>
      <c r="B48" s="461"/>
      <c r="C48" s="334"/>
      <c r="D48" s="340"/>
      <c r="E48" s="245"/>
      <c r="F48" s="364">
        <f t="shared" si="15"/>
        <v>0</v>
      </c>
      <c r="G48" s="245">
        <v>0</v>
      </c>
      <c r="H48" s="564">
        <f t="shared" si="6"/>
        <v>0</v>
      </c>
      <c r="I48" s="228"/>
      <c r="J48" s="364">
        <f t="shared" si="14"/>
        <v>0</v>
      </c>
      <c r="K48" s="245">
        <v>0</v>
      </c>
      <c r="L48" s="229"/>
      <c r="M48" s="245"/>
      <c r="N48" s="261"/>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SUM(R48:AX48)</f>
        <v>0</v>
      </c>
      <c r="AZ48" s="434">
        <f>+AY48+N48</f>
        <v>0</v>
      </c>
      <c r="BA48" s="435">
        <f>+G48-AZ48</f>
        <v>0</v>
      </c>
    </row>
    <row r="49" spans="1:53" s="4" customFormat="1" ht="15" customHeight="1" x14ac:dyDescent="0.2">
      <c r="A49" s="333"/>
      <c r="B49" s="460" t="str">
        <f>+B46</f>
        <v>ZK102.K203.C727</v>
      </c>
      <c r="C49" s="334"/>
      <c r="D49" s="340"/>
      <c r="E49" s="245"/>
      <c r="F49" s="364">
        <f t="shared" si="15"/>
        <v>0</v>
      </c>
      <c r="G49" s="245">
        <v>0</v>
      </c>
      <c r="H49" s="564">
        <f t="shared" si="6"/>
        <v>0</v>
      </c>
      <c r="I49" s="228"/>
      <c r="J49" s="364">
        <f t="shared" si="14"/>
        <v>0</v>
      </c>
      <c r="K49" s="245">
        <v>0</v>
      </c>
      <c r="L49" s="229"/>
      <c r="M49" s="245"/>
      <c r="N49" s="262"/>
      <c r="O49" s="262"/>
      <c r="P49" s="262"/>
      <c r="Q49" s="262"/>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SUM(R49:AX49)</f>
        <v>0</v>
      </c>
      <c r="AZ49" s="434">
        <f>+AY49+N49</f>
        <v>0</v>
      </c>
      <c r="BA49" s="435">
        <f>+G49-AZ49</f>
        <v>0</v>
      </c>
    </row>
    <row r="50" spans="1:53" s="4" customFormat="1" ht="15" customHeight="1" thickBot="1" x14ac:dyDescent="0.25">
      <c r="A50" s="167"/>
      <c r="B50" s="453"/>
      <c r="C50" s="269" t="s">
        <v>286</v>
      </c>
      <c r="D50" s="269"/>
      <c r="E50" s="272"/>
      <c r="F50" s="365">
        <f t="shared" si="15"/>
        <v>0</v>
      </c>
      <c r="G50" s="272">
        <v>0</v>
      </c>
      <c r="H50" s="571">
        <f>SUM(N50:AX50)-Q50</f>
        <v>0</v>
      </c>
      <c r="I50" s="224"/>
      <c r="J50" s="365">
        <f t="shared" si="14"/>
        <v>0</v>
      </c>
      <c r="K50" s="272">
        <v>0</v>
      </c>
      <c r="L50" s="225"/>
      <c r="M50" s="272"/>
      <c r="N50" s="560">
        <f>+IFERROR(VLOOKUP(B49,Sheet1!B:D,2,FALSE),0)</f>
        <v>0</v>
      </c>
      <c r="O50" s="600">
        <f>+IFERROR(VLOOKUP(B49,Sheet1!B:D,3,FALSE),0)</f>
        <v>0</v>
      </c>
      <c r="P50" s="600">
        <f>+IFERROR(VLOOKUP(B49,Sheet1!B:E,4,FALSE),0)</f>
        <v>0</v>
      </c>
      <c r="Q50" s="600">
        <f>+IFERROR(VLOOKUP(B49,Sheet1!B:F,5,FALSE),0)</f>
        <v>0</v>
      </c>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 t="shared" si="8"/>
        <v>0</v>
      </c>
      <c r="AZ50" s="434">
        <f t="shared" si="9"/>
        <v>0</v>
      </c>
      <c r="BA50" s="435">
        <f t="shared" si="4"/>
        <v>0</v>
      </c>
    </row>
    <row r="51" spans="1:53" s="4" customFormat="1" ht="15" customHeight="1" x14ac:dyDescent="0.2">
      <c r="A51" s="549" t="s">
        <v>302</v>
      </c>
      <c r="B51" s="540" t="str">
        <f>+LEFT($E$5,5)&amp;"."&amp;A51&amp;"."&amp;$E$3</f>
        <v>ZK102.K117.C727</v>
      </c>
      <c r="C51" s="442" t="s">
        <v>5079</v>
      </c>
      <c r="D51" s="442"/>
      <c r="E51" s="423">
        <f t="shared" ref="E51:L51" si="27">SUM(E52:E54)</f>
        <v>0</v>
      </c>
      <c r="F51" s="566">
        <f>SUM(F52:F54)</f>
        <v>0</v>
      </c>
      <c r="G51" s="423">
        <f>SUM(G52:G54)</f>
        <v>0</v>
      </c>
      <c r="H51" s="423">
        <f t="shared" si="27"/>
        <v>0</v>
      </c>
      <c r="I51" s="542">
        <f t="shared" si="27"/>
        <v>0</v>
      </c>
      <c r="J51" s="541">
        <f>SUM(J52:J54)</f>
        <v>0</v>
      </c>
      <c r="K51" s="542">
        <f t="shared" si="27"/>
        <v>0</v>
      </c>
      <c r="L51" s="543">
        <f t="shared" si="27"/>
        <v>0</v>
      </c>
      <c r="M51" s="543"/>
      <c r="N51" s="423">
        <f>SUM(N52:N54)</f>
        <v>0</v>
      </c>
      <c r="O51" s="423">
        <f>SUM(O52:O54)</f>
        <v>0</v>
      </c>
      <c r="P51" s="423">
        <f t="shared" ref="P51:Q51" si="28">SUM(P52:P54)</f>
        <v>0</v>
      </c>
      <c r="Q51" s="423">
        <f t="shared" si="28"/>
        <v>0</v>
      </c>
      <c r="R51" s="473">
        <f>SUM(R52:R54)</f>
        <v>0</v>
      </c>
      <c r="S51" s="474">
        <f>SUM(S52:S54)</f>
        <v>0</v>
      </c>
      <c r="T51" s="475">
        <f t="shared" ref="T51:Z51" si="29">SUM(T52:T54)</f>
        <v>0</v>
      </c>
      <c r="U51" s="476">
        <f t="shared" si="29"/>
        <v>0</v>
      </c>
      <c r="V51" s="474">
        <f t="shared" si="29"/>
        <v>0</v>
      </c>
      <c r="W51" s="474">
        <f t="shared" si="29"/>
        <v>0</v>
      </c>
      <c r="X51" s="474">
        <f t="shared" si="29"/>
        <v>0</v>
      </c>
      <c r="Y51" s="474">
        <f t="shared" si="29"/>
        <v>0</v>
      </c>
      <c r="Z51" s="474">
        <f t="shared" si="29"/>
        <v>0</v>
      </c>
      <c r="AA51" s="474">
        <f t="shared" ref="AA51:AX51" si="30">SUM(AA52:AA54)</f>
        <v>0</v>
      </c>
      <c r="AB51" s="474">
        <f t="shared" si="30"/>
        <v>0</v>
      </c>
      <c r="AC51" s="474">
        <f t="shared" si="30"/>
        <v>0</v>
      </c>
      <c r="AD51" s="474">
        <f t="shared" si="30"/>
        <v>0</v>
      </c>
      <c r="AE51" s="474">
        <f t="shared" si="30"/>
        <v>0</v>
      </c>
      <c r="AF51" s="475">
        <f t="shared" si="30"/>
        <v>0</v>
      </c>
      <c r="AG51" s="476">
        <f t="shared" si="30"/>
        <v>0</v>
      </c>
      <c r="AH51" s="474">
        <f t="shared" si="30"/>
        <v>0</v>
      </c>
      <c r="AI51" s="474">
        <f t="shared" si="30"/>
        <v>0</v>
      </c>
      <c r="AJ51" s="474">
        <f t="shared" si="30"/>
        <v>0</v>
      </c>
      <c r="AK51" s="474">
        <f t="shared" si="30"/>
        <v>0</v>
      </c>
      <c r="AL51" s="474">
        <f t="shared" si="30"/>
        <v>0</v>
      </c>
      <c r="AM51" s="474">
        <f t="shared" si="30"/>
        <v>0</v>
      </c>
      <c r="AN51" s="474">
        <f t="shared" si="30"/>
        <v>0</v>
      </c>
      <c r="AO51" s="474">
        <f t="shared" si="30"/>
        <v>0</v>
      </c>
      <c r="AP51" s="474">
        <f t="shared" si="30"/>
        <v>0</v>
      </c>
      <c r="AQ51" s="474">
        <f t="shared" si="30"/>
        <v>0</v>
      </c>
      <c r="AR51" s="475">
        <f t="shared" si="30"/>
        <v>0</v>
      </c>
      <c r="AS51" s="476">
        <f t="shared" si="30"/>
        <v>0</v>
      </c>
      <c r="AT51" s="474">
        <f t="shared" si="30"/>
        <v>0</v>
      </c>
      <c r="AU51" s="474">
        <f t="shared" si="30"/>
        <v>0</v>
      </c>
      <c r="AV51" s="474">
        <f t="shared" si="30"/>
        <v>0</v>
      </c>
      <c r="AW51" s="474">
        <f t="shared" si="30"/>
        <v>0</v>
      </c>
      <c r="AX51" s="474">
        <f t="shared" si="30"/>
        <v>0</v>
      </c>
      <c r="AY51" s="433">
        <f t="shared" si="8"/>
        <v>0</v>
      </c>
      <c r="AZ51" s="434">
        <f t="shared" si="9"/>
        <v>0</v>
      </c>
      <c r="BA51" s="435">
        <f t="shared" si="4"/>
        <v>0</v>
      </c>
    </row>
    <row r="52" spans="1:53" s="4" customFormat="1" ht="15" customHeight="1" x14ac:dyDescent="0.2">
      <c r="A52" s="149"/>
      <c r="B52" s="455"/>
      <c r="C52" s="268"/>
      <c r="D52" s="268"/>
      <c r="E52" s="245"/>
      <c r="F52" s="544">
        <f t="shared" si="15"/>
        <v>0</v>
      </c>
      <c r="G52" s="245"/>
      <c r="H52" s="217"/>
      <c r="I52" s="228"/>
      <c r="J52" s="544">
        <f t="shared" si="14"/>
        <v>0</v>
      </c>
      <c r="K52" s="245"/>
      <c r="L52" s="229"/>
      <c r="M52" s="245"/>
      <c r="N52" s="232">
        <f>+IFERROR(VLOOKUP(B51,Sheet1!B:D,2,FALSE),0)</f>
        <v>0</v>
      </c>
      <c r="O52" s="217">
        <f>+IFERROR(VLOOKUP(B51,Sheet1!B:D,3,FALSE)+VLOOKUP(B51,Sheet1!B:E,4,FALSE),0)</f>
        <v>0</v>
      </c>
      <c r="P52" s="217"/>
      <c r="Q52" s="217"/>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 t="shared" si="8"/>
        <v>0</v>
      </c>
      <c r="AZ52" s="434">
        <f t="shared" si="9"/>
        <v>0</v>
      </c>
      <c r="BA52" s="435">
        <f t="shared" si="4"/>
        <v>0</v>
      </c>
    </row>
    <row r="53" spans="1:53" s="4" customFormat="1" ht="15" customHeight="1" x14ac:dyDescent="0.2">
      <c r="A53" s="149"/>
      <c r="B53" s="455" t="str">
        <f>+B51</f>
        <v>ZK102.K117.C727</v>
      </c>
      <c r="C53" s="336"/>
      <c r="D53" s="336"/>
      <c r="E53" s="245"/>
      <c r="F53" s="544">
        <f t="shared" si="15"/>
        <v>0</v>
      </c>
      <c r="G53" s="245">
        <v>0</v>
      </c>
      <c r="H53" s="217">
        <f t="shared" si="6"/>
        <v>0</v>
      </c>
      <c r="I53" s="228"/>
      <c r="J53" s="544">
        <f t="shared" si="14"/>
        <v>0</v>
      </c>
      <c r="K53" s="245">
        <v>0</v>
      </c>
      <c r="L53" s="229"/>
      <c r="M53" s="245"/>
      <c r="N53" s="262"/>
      <c r="O53" s="262"/>
      <c r="P53" s="262"/>
      <c r="Q53" s="262"/>
      <c r="R53" s="356"/>
      <c r="S53" s="357"/>
      <c r="T53" s="396"/>
      <c r="U53" s="406"/>
      <c r="V53" s="357"/>
      <c r="W53" s="357"/>
      <c r="X53" s="357"/>
      <c r="Y53" s="357"/>
      <c r="Z53" s="357"/>
      <c r="AA53" s="357"/>
      <c r="AB53" s="357"/>
      <c r="AC53" s="357"/>
      <c r="AD53" s="357"/>
      <c r="AE53" s="357"/>
      <c r="AF53" s="396"/>
      <c r="AG53" s="406"/>
      <c r="AH53" s="357"/>
      <c r="AI53" s="357"/>
      <c r="AJ53" s="357"/>
      <c r="AK53" s="357"/>
      <c r="AL53" s="357"/>
      <c r="AM53" s="357"/>
      <c r="AN53" s="357"/>
      <c r="AO53" s="357"/>
      <c r="AP53" s="357"/>
      <c r="AQ53" s="357"/>
      <c r="AR53" s="396"/>
      <c r="AS53" s="406"/>
      <c r="AT53" s="357"/>
      <c r="AU53" s="357"/>
      <c r="AV53" s="357"/>
      <c r="AW53" s="357"/>
      <c r="AX53" s="357"/>
      <c r="AY53" s="433">
        <f>SUM(R53:AX53)</f>
        <v>0</v>
      </c>
      <c r="AZ53" s="434">
        <f>+AY53+N53</f>
        <v>0</v>
      </c>
      <c r="BA53" s="435">
        <f>+G53-AZ53</f>
        <v>0</v>
      </c>
    </row>
    <row r="54" spans="1:53" s="4" customFormat="1" ht="15" customHeight="1" thickBot="1" x14ac:dyDescent="0.25">
      <c r="A54" s="167"/>
      <c r="B54" s="453"/>
      <c r="C54" s="269" t="s">
        <v>286</v>
      </c>
      <c r="D54" s="269"/>
      <c r="E54" s="272"/>
      <c r="F54" s="552">
        <f t="shared" si="15"/>
        <v>0</v>
      </c>
      <c r="G54" s="272">
        <v>0</v>
      </c>
      <c r="H54" s="571">
        <f>SUM(N54:AX54)-Q54</f>
        <v>0</v>
      </c>
      <c r="I54" s="224"/>
      <c r="J54" s="552">
        <f t="shared" si="14"/>
        <v>0</v>
      </c>
      <c r="K54" s="272">
        <v>0</v>
      </c>
      <c r="L54" s="225"/>
      <c r="M54" s="272"/>
      <c r="N54" s="560">
        <f>+IFERROR(VLOOKUP(B53,Sheet1!B:D,2,FALSE),0)</f>
        <v>0</v>
      </c>
      <c r="O54" s="600">
        <f>+IFERROR(VLOOKUP(B53,Sheet1!B:D,3,FALSE),0)</f>
        <v>0</v>
      </c>
      <c r="P54" s="600">
        <f>+IFERROR(VLOOKUP(B53,Sheet1!B:E,4,FALSE),0)</f>
        <v>0</v>
      </c>
      <c r="Q54" s="600">
        <f>+IFERROR(VLOOKUP(B53,Sheet1!B:F,5,FALSE),0)</f>
        <v>0</v>
      </c>
      <c r="R54" s="358"/>
      <c r="S54" s="359"/>
      <c r="T54" s="397"/>
      <c r="U54" s="407"/>
      <c r="V54" s="359"/>
      <c r="W54" s="359"/>
      <c r="X54" s="359"/>
      <c r="Y54" s="359"/>
      <c r="Z54" s="359"/>
      <c r="AA54" s="359"/>
      <c r="AB54" s="359"/>
      <c r="AC54" s="359"/>
      <c r="AD54" s="359"/>
      <c r="AE54" s="359"/>
      <c r="AF54" s="397"/>
      <c r="AG54" s="407"/>
      <c r="AH54" s="359"/>
      <c r="AI54" s="359"/>
      <c r="AJ54" s="359"/>
      <c r="AK54" s="359"/>
      <c r="AL54" s="359"/>
      <c r="AM54" s="359"/>
      <c r="AN54" s="359"/>
      <c r="AO54" s="359"/>
      <c r="AP54" s="359"/>
      <c r="AQ54" s="359"/>
      <c r="AR54" s="397"/>
      <c r="AS54" s="407"/>
      <c r="AT54" s="359"/>
      <c r="AU54" s="359"/>
      <c r="AV54" s="359"/>
      <c r="AW54" s="359"/>
      <c r="AX54" s="359"/>
      <c r="AY54" s="433">
        <f t="shared" si="8"/>
        <v>0</v>
      </c>
      <c r="AZ54" s="434">
        <f t="shared" si="9"/>
        <v>0</v>
      </c>
      <c r="BA54" s="435">
        <f t="shared" si="4"/>
        <v>0</v>
      </c>
    </row>
    <row r="55" spans="1:53" s="4" customFormat="1" ht="15" hidden="1" customHeight="1" x14ac:dyDescent="0.2">
      <c r="A55" s="549"/>
      <c r="B55" s="540" t="str">
        <f>+LEFT($E$5,5)&amp;"."&amp;A55&amp;"."&amp;$E$3</f>
        <v>ZK102..C727</v>
      </c>
      <c r="C55" s="442"/>
      <c r="D55" s="442"/>
      <c r="E55" s="423">
        <f t="shared" ref="E55:L55" si="31">SUM(E56:E58)</f>
        <v>0</v>
      </c>
      <c r="F55" s="566">
        <f t="shared" si="31"/>
        <v>0</v>
      </c>
      <c r="G55" s="423">
        <f t="shared" si="31"/>
        <v>0</v>
      </c>
      <c r="H55" s="423">
        <f t="shared" si="31"/>
        <v>0</v>
      </c>
      <c r="I55" s="542">
        <f t="shared" si="31"/>
        <v>0</v>
      </c>
      <c r="J55" s="541">
        <f t="shared" si="31"/>
        <v>0</v>
      </c>
      <c r="K55" s="542">
        <f t="shared" si="31"/>
        <v>0</v>
      </c>
      <c r="L55" s="543">
        <f t="shared" si="31"/>
        <v>0</v>
      </c>
      <c r="M55" s="543"/>
      <c r="N55" s="423">
        <f>SUM(N56:N58)</f>
        <v>0</v>
      </c>
      <c r="O55" s="423">
        <f>SUM(O56:O58)</f>
        <v>0</v>
      </c>
      <c r="P55" s="423"/>
      <c r="Q55" s="423"/>
      <c r="R55" s="473">
        <f>SUM(R56:R58)</f>
        <v>0</v>
      </c>
      <c r="S55" s="474">
        <f>SUM(S56:S58)</f>
        <v>0</v>
      </c>
      <c r="T55" s="475">
        <f t="shared" ref="T55:Z55" si="32">SUM(T56:T58)</f>
        <v>0</v>
      </c>
      <c r="U55" s="476">
        <f t="shared" si="32"/>
        <v>0</v>
      </c>
      <c r="V55" s="474">
        <f t="shared" si="32"/>
        <v>0</v>
      </c>
      <c r="W55" s="474">
        <f t="shared" si="32"/>
        <v>0</v>
      </c>
      <c r="X55" s="474">
        <f t="shared" si="32"/>
        <v>0</v>
      </c>
      <c r="Y55" s="474">
        <f t="shared" si="32"/>
        <v>0</v>
      </c>
      <c r="Z55" s="474">
        <f t="shared" si="32"/>
        <v>0</v>
      </c>
      <c r="AA55" s="474">
        <f t="shared" ref="AA55:AX55" si="33">SUM(AA56:AA58)</f>
        <v>0</v>
      </c>
      <c r="AB55" s="474">
        <f t="shared" si="33"/>
        <v>0</v>
      </c>
      <c r="AC55" s="474">
        <f t="shared" si="33"/>
        <v>0</v>
      </c>
      <c r="AD55" s="474">
        <f t="shared" si="33"/>
        <v>0</v>
      </c>
      <c r="AE55" s="474">
        <f t="shared" si="33"/>
        <v>0</v>
      </c>
      <c r="AF55" s="475">
        <f t="shared" si="33"/>
        <v>0</v>
      </c>
      <c r="AG55" s="476">
        <f t="shared" si="33"/>
        <v>0</v>
      </c>
      <c r="AH55" s="474">
        <f t="shared" si="33"/>
        <v>0</v>
      </c>
      <c r="AI55" s="474">
        <f t="shared" si="33"/>
        <v>0</v>
      </c>
      <c r="AJ55" s="474">
        <f t="shared" si="33"/>
        <v>0</v>
      </c>
      <c r="AK55" s="474">
        <f t="shared" si="33"/>
        <v>0</v>
      </c>
      <c r="AL55" s="474">
        <f t="shared" si="33"/>
        <v>0</v>
      </c>
      <c r="AM55" s="474">
        <f t="shared" si="33"/>
        <v>0</v>
      </c>
      <c r="AN55" s="474">
        <f t="shared" si="33"/>
        <v>0</v>
      </c>
      <c r="AO55" s="474">
        <f t="shared" si="33"/>
        <v>0</v>
      </c>
      <c r="AP55" s="474">
        <f t="shared" si="33"/>
        <v>0</v>
      </c>
      <c r="AQ55" s="474">
        <f t="shared" si="33"/>
        <v>0</v>
      </c>
      <c r="AR55" s="475">
        <f t="shared" si="33"/>
        <v>0</v>
      </c>
      <c r="AS55" s="476">
        <f t="shared" si="33"/>
        <v>0</v>
      </c>
      <c r="AT55" s="474">
        <f t="shared" si="33"/>
        <v>0</v>
      </c>
      <c r="AU55" s="474">
        <f t="shared" si="33"/>
        <v>0</v>
      </c>
      <c r="AV55" s="474">
        <f t="shared" si="33"/>
        <v>0</v>
      </c>
      <c r="AW55" s="474">
        <f t="shared" si="33"/>
        <v>0</v>
      </c>
      <c r="AX55" s="474">
        <f t="shared" si="33"/>
        <v>0</v>
      </c>
      <c r="AY55" s="433">
        <f t="shared" si="8"/>
        <v>0</v>
      </c>
      <c r="AZ55" s="434">
        <f t="shared" si="9"/>
        <v>0</v>
      </c>
      <c r="BA55" s="435">
        <f t="shared" si="4"/>
        <v>0</v>
      </c>
    </row>
    <row r="56" spans="1:53" s="4" customFormat="1" ht="15" hidden="1" customHeight="1" x14ac:dyDescent="0.2">
      <c r="A56" s="149"/>
      <c r="B56" s="455"/>
      <c r="C56" s="268"/>
      <c r="D56" s="268"/>
      <c r="E56" s="245"/>
      <c r="F56" s="544">
        <f t="shared" si="15"/>
        <v>0</v>
      </c>
      <c r="G56" s="245">
        <v>0</v>
      </c>
      <c r="H56" s="217">
        <f t="shared" si="6"/>
        <v>0</v>
      </c>
      <c r="I56" s="228"/>
      <c r="J56" s="544">
        <f t="shared" si="14"/>
        <v>0</v>
      </c>
      <c r="K56" s="245">
        <v>0</v>
      </c>
      <c r="L56" s="229"/>
      <c r="M56" s="245"/>
      <c r="N56" s="232">
        <f>+IFERROR(VLOOKUP(B55,Sheet1!B:D,2,FALSE),0)</f>
        <v>0</v>
      </c>
      <c r="O56" s="261"/>
      <c r="P56" s="261"/>
      <c r="Q56" s="261"/>
      <c r="R56" s="356"/>
      <c r="S56" s="357"/>
      <c r="T56" s="396"/>
      <c r="U56" s="406"/>
      <c r="V56" s="357"/>
      <c r="W56" s="357"/>
      <c r="X56" s="357"/>
      <c r="Y56" s="357"/>
      <c r="Z56" s="357"/>
      <c r="AA56" s="357"/>
      <c r="AB56" s="357"/>
      <c r="AC56" s="357"/>
      <c r="AD56" s="357"/>
      <c r="AE56" s="357"/>
      <c r="AF56" s="396"/>
      <c r="AG56" s="406"/>
      <c r="AH56" s="357"/>
      <c r="AI56" s="357"/>
      <c r="AJ56" s="357"/>
      <c r="AK56" s="357"/>
      <c r="AL56" s="357"/>
      <c r="AM56" s="357"/>
      <c r="AN56" s="357"/>
      <c r="AO56" s="357"/>
      <c r="AP56" s="357"/>
      <c r="AQ56" s="357"/>
      <c r="AR56" s="396"/>
      <c r="AS56" s="406"/>
      <c r="AT56" s="357"/>
      <c r="AU56" s="357"/>
      <c r="AV56" s="357"/>
      <c r="AW56" s="357"/>
      <c r="AX56" s="357"/>
      <c r="AY56" s="433">
        <f t="shared" si="8"/>
        <v>0</v>
      </c>
      <c r="AZ56" s="434">
        <f t="shared" si="9"/>
        <v>0</v>
      </c>
      <c r="BA56" s="435">
        <f t="shared" si="4"/>
        <v>0</v>
      </c>
    </row>
    <row r="57" spans="1:53" s="4" customFormat="1" ht="15" hidden="1" customHeight="1" x14ac:dyDescent="0.2">
      <c r="A57" s="149"/>
      <c r="B57" s="455"/>
      <c r="C57" s="336"/>
      <c r="D57" s="336"/>
      <c r="E57" s="245"/>
      <c r="F57" s="544">
        <f t="shared" si="15"/>
        <v>0</v>
      </c>
      <c r="G57" s="245">
        <v>0</v>
      </c>
      <c r="H57" s="217">
        <f t="shared" si="6"/>
        <v>0</v>
      </c>
      <c r="I57" s="228"/>
      <c r="J57" s="544">
        <f t="shared" si="14"/>
        <v>0</v>
      </c>
      <c r="K57" s="245">
        <v>0</v>
      </c>
      <c r="L57" s="229"/>
      <c r="M57" s="245"/>
      <c r="N57" s="261"/>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SUM(R57:AX57)</f>
        <v>0</v>
      </c>
      <c r="AZ57" s="434">
        <f>+AY57+N57</f>
        <v>0</v>
      </c>
      <c r="BA57" s="435">
        <f>+G57-AZ57</f>
        <v>0</v>
      </c>
    </row>
    <row r="58" spans="1:53" s="4" customFormat="1" ht="15" hidden="1" customHeight="1" thickBot="1" x14ac:dyDescent="0.25">
      <c r="A58" s="167"/>
      <c r="B58" s="453"/>
      <c r="C58" s="269"/>
      <c r="D58" s="269"/>
      <c r="E58" s="272"/>
      <c r="F58" s="544">
        <f t="shared" si="15"/>
        <v>0</v>
      </c>
      <c r="G58" s="272">
        <v>0</v>
      </c>
      <c r="H58" s="223">
        <f t="shared" si="6"/>
        <v>0</v>
      </c>
      <c r="I58" s="224"/>
      <c r="J58" s="544">
        <f t="shared" si="14"/>
        <v>0</v>
      </c>
      <c r="K58" s="272">
        <v>0</v>
      </c>
      <c r="L58" s="225"/>
      <c r="M58" s="272"/>
      <c r="N58" s="262"/>
      <c r="O58" s="262"/>
      <c r="P58" s="262"/>
      <c r="Q58" s="262"/>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si="8"/>
        <v>0</v>
      </c>
      <c r="AZ58" s="434">
        <f t="shared" si="9"/>
        <v>0</v>
      </c>
      <c r="BA58" s="435">
        <f t="shared" si="4"/>
        <v>0</v>
      </c>
    </row>
    <row r="59" spans="1:53" s="4" customFormat="1" ht="15" hidden="1" customHeight="1" x14ac:dyDescent="0.2">
      <c r="A59" s="549"/>
      <c r="B59" s="540" t="str">
        <f>+LEFT($E$5,5)&amp;"."&amp;A59&amp;"."&amp;$E$3</f>
        <v>ZK102..C727</v>
      </c>
      <c r="C59" s="442"/>
      <c r="D59" s="442"/>
      <c r="E59" s="423">
        <f t="shared" ref="E59:L59" si="34">SUM(E60:E62)</f>
        <v>0</v>
      </c>
      <c r="F59" s="566">
        <f t="shared" si="34"/>
        <v>0</v>
      </c>
      <c r="G59" s="423">
        <f t="shared" si="34"/>
        <v>0</v>
      </c>
      <c r="H59" s="423">
        <f t="shared" si="34"/>
        <v>0</v>
      </c>
      <c r="I59" s="542">
        <f t="shared" si="34"/>
        <v>0</v>
      </c>
      <c r="J59" s="541">
        <f t="shared" si="34"/>
        <v>0</v>
      </c>
      <c r="K59" s="542">
        <f t="shared" si="34"/>
        <v>0</v>
      </c>
      <c r="L59" s="543">
        <f t="shared" si="34"/>
        <v>0</v>
      </c>
      <c r="M59" s="543"/>
      <c r="N59" s="473">
        <f>SUM(N60:N62)</f>
        <v>0</v>
      </c>
      <c r="O59" s="473">
        <f>SUM(O60:O62)</f>
        <v>0</v>
      </c>
      <c r="P59" s="473"/>
      <c r="Q59" s="473"/>
      <c r="R59" s="473">
        <f>SUM(R60:R62)</f>
        <v>0</v>
      </c>
      <c r="S59" s="474">
        <f>SUM(S60:S62)</f>
        <v>0</v>
      </c>
      <c r="T59" s="475">
        <f t="shared" ref="T59:Z59" si="35">SUM(T60:T62)</f>
        <v>0</v>
      </c>
      <c r="U59" s="476">
        <f t="shared" si="35"/>
        <v>0</v>
      </c>
      <c r="V59" s="474">
        <f t="shared" si="35"/>
        <v>0</v>
      </c>
      <c r="W59" s="474">
        <f t="shared" si="35"/>
        <v>0</v>
      </c>
      <c r="X59" s="474">
        <f t="shared" si="35"/>
        <v>0</v>
      </c>
      <c r="Y59" s="474">
        <f t="shared" si="35"/>
        <v>0</v>
      </c>
      <c r="Z59" s="474">
        <f t="shared" si="35"/>
        <v>0</v>
      </c>
      <c r="AA59" s="474">
        <f t="shared" ref="AA59:AX59" si="36">SUM(AA60:AA62)</f>
        <v>0</v>
      </c>
      <c r="AB59" s="474">
        <f t="shared" si="36"/>
        <v>0</v>
      </c>
      <c r="AC59" s="474">
        <f t="shared" si="36"/>
        <v>0</v>
      </c>
      <c r="AD59" s="474">
        <f t="shared" si="36"/>
        <v>0</v>
      </c>
      <c r="AE59" s="474">
        <f t="shared" si="36"/>
        <v>0</v>
      </c>
      <c r="AF59" s="475">
        <f t="shared" si="36"/>
        <v>0</v>
      </c>
      <c r="AG59" s="476">
        <f t="shared" si="36"/>
        <v>0</v>
      </c>
      <c r="AH59" s="474">
        <f t="shared" si="36"/>
        <v>0</v>
      </c>
      <c r="AI59" s="474">
        <f t="shared" si="36"/>
        <v>0</v>
      </c>
      <c r="AJ59" s="474">
        <f t="shared" si="36"/>
        <v>0</v>
      </c>
      <c r="AK59" s="474">
        <f t="shared" si="36"/>
        <v>0</v>
      </c>
      <c r="AL59" s="474">
        <f t="shared" si="36"/>
        <v>0</v>
      </c>
      <c r="AM59" s="474">
        <f t="shared" si="36"/>
        <v>0</v>
      </c>
      <c r="AN59" s="474">
        <f t="shared" si="36"/>
        <v>0</v>
      </c>
      <c r="AO59" s="474">
        <f t="shared" si="36"/>
        <v>0</v>
      </c>
      <c r="AP59" s="474">
        <f t="shared" si="36"/>
        <v>0</v>
      </c>
      <c r="AQ59" s="474">
        <f t="shared" si="36"/>
        <v>0</v>
      </c>
      <c r="AR59" s="475">
        <f t="shared" si="36"/>
        <v>0</v>
      </c>
      <c r="AS59" s="476">
        <f t="shared" si="36"/>
        <v>0</v>
      </c>
      <c r="AT59" s="474">
        <f t="shared" si="36"/>
        <v>0</v>
      </c>
      <c r="AU59" s="474">
        <f t="shared" si="36"/>
        <v>0</v>
      </c>
      <c r="AV59" s="474">
        <f t="shared" si="36"/>
        <v>0</v>
      </c>
      <c r="AW59" s="474">
        <f t="shared" si="36"/>
        <v>0</v>
      </c>
      <c r="AX59" s="474">
        <f t="shared" si="36"/>
        <v>0</v>
      </c>
      <c r="AY59" s="433">
        <f t="shared" si="8"/>
        <v>0</v>
      </c>
      <c r="AZ59" s="434">
        <f t="shared" si="9"/>
        <v>0</v>
      </c>
      <c r="BA59" s="435">
        <f t="shared" si="4"/>
        <v>0</v>
      </c>
    </row>
    <row r="60" spans="1:53" s="4" customFormat="1" ht="15" hidden="1" customHeight="1" x14ac:dyDescent="0.2">
      <c r="A60" s="149"/>
      <c r="B60" s="455"/>
      <c r="C60" s="268"/>
      <c r="D60" s="268"/>
      <c r="E60" s="245"/>
      <c r="F60" s="544">
        <f t="shared" si="15"/>
        <v>0</v>
      </c>
      <c r="G60" s="245">
        <v>0</v>
      </c>
      <c r="H60" s="217">
        <f t="shared" si="6"/>
        <v>0</v>
      </c>
      <c r="I60" s="228"/>
      <c r="J60" s="544">
        <f t="shared" si="14"/>
        <v>0</v>
      </c>
      <c r="K60" s="245">
        <v>0</v>
      </c>
      <c r="L60" s="229"/>
      <c r="M60" s="245"/>
      <c r="N60" s="232">
        <f>+IFERROR(VLOOKUP(B59,Sheet1!B:D,2,FALSE),0)</f>
        <v>0</v>
      </c>
      <c r="O60" s="261"/>
      <c r="P60" s="261"/>
      <c r="Q60" s="261"/>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433">
        <f t="shared" si="8"/>
        <v>0</v>
      </c>
      <c r="AZ60" s="434">
        <f t="shared" si="9"/>
        <v>0</v>
      </c>
      <c r="BA60" s="435">
        <f t="shared" si="4"/>
        <v>0</v>
      </c>
    </row>
    <row r="61" spans="1:53" s="4" customFormat="1" ht="15" hidden="1" customHeight="1" x14ac:dyDescent="0.2">
      <c r="A61" s="149"/>
      <c r="B61" s="455"/>
      <c r="C61" s="336"/>
      <c r="D61" s="336"/>
      <c r="E61" s="245"/>
      <c r="F61" s="544">
        <f t="shared" si="15"/>
        <v>0</v>
      </c>
      <c r="G61" s="245">
        <v>0</v>
      </c>
      <c r="H61" s="217">
        <f t="shared" si="6"/>
        <v>0</v>
      </c>
      <c r="I61" s="228"/>
      <c r="J61" s="544">
        <f t="shared" si="14"/>
        <v>0</v>
      </c>
      <c r="K61" s="245">
        <v>0</v>
      </c>
      <c r="L61" s="229"/>
      <c r="M61" s="245"/>
      <c r="N61" s="261"/>
      <c r="O61" s="261"/>
      <c r="P61" s="261"/>
      <c r="Q61" s="261"/>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SUM(R61:AX61)</f>
        <v>0</v>
      </c>
      <c r="AZ61" s="434">
        <f>+AY61+N61</f>
        <v>0</v>
      </c>
      <c r="BA61" s="435">
        <f>+G61-AZ61</f>
        <v>0</v>
      </c>
    </row>
    <row r="62" spans="1:53" s="4" customFormat="1" ht="15" hidden="1" customHeight="1" thickBot="1" x14ac:dyDescent="0.25">
      <c r="A62" s="167"/>
      <c r="B62" s="453"/>
      <c r="C62" s="269"/>
      <c r="D62" s="269"/>
      <c r="E62" s="272"/>
      <c r="F62" s="544">
        <f t="shared" si="15"/>
        <v>0</v>
      </c>
      <c r="G62" s="272">
        <v>0</v>
      </c>
      <c r="H62" s="223">
        <f t="shared" si="6"/>
        <v>0</v>
      </c>
      <c r="I62" s="224"/>
      <c r="J62" s="544">
        <f t="shared" si="14"/>
        <v>0</v>
      </c>
      <c r="K62" s="272">
        <v>0</v>
      </c>
      <c r="L62" s="225"/>
      <c r="M62" s="272"/>
      <c r="N62" s="262"/>
      <c r="O62" s="262"/>
      <c r="P62" s="262"/>
      <c r="Q62" s="262"/>
      <c r="R62" s="358"/>
      <c r="S62" s="359"/>
      <c r="T62" s="397"/>
      <c r="U62" s="407"/>
      <c r="V62" s="359"/>
      <c r="W62" s="359"/>
      <c r="X62" s="359"/>
      <c r="Y62" s="359"/>
      <c r="Z62" s="359"/>
      <c r="AA62" s="359"/>
      <c r="AB62" s="359"/>
      <c r="AC62" s="359"/>
      <c r="AD62" s="359"/>
      <c r="AE62" s="359"/>
      <c r="AF62" s="397"/>
      <c r="AG62" s="407"/>
      <c r="AH62" s="359"/>
      <c r="AI62" s="359"/>
      <c r="AJ62" s="359"/>
      <c r="AK62" s="359"/>
      <c r="AL62" s="359"/>
      <c r="AM62" s="359"/>
      <c r="AN62" s="359"/>
      <c r="AO62" s="359"/>
      <c r="AP62" s="359"/>
      <c r="AQ62" s="359"/>
      <c r="AR62" s="397"/>
      <c r="AS62" s="407"/>
      <c r="AT62" s="359"/>
      <c r="AU62" s="359"/>
      <c r="AV62" s="359"/>
      <c r="AW62" s="359"/>
      <c r="AX62" s="359"/>
      <c r="AY62" s="433">
        <f t="shared" si="8"/>
        <v>0</v>
      </c>
      <c r="AZ62" s="434">
        <f t="shared" si="9"/>
        <v>0</v>
      </c>
      <c r="BA62" s="435">
        <f t="shared" si="4"/>
        <v>0</v>
      </c>
    </row>
    <row r="63" spans="1:53" s="4" customFormat="1" ht="15" hidden="1" customHeight="1" x14ac:dyDescent="0.2">
      <c r="A63" s="549"/>
      <c r="B63" s="540" t="str">
        <f>+LEFT($E$5,5)&amp;"."&amp;A63&amp;"."&amp;$E$3</f>
        <v>ZK102..C727</v>
      </c>
      <c r="C63" s="442"/>
      <c r="D63" s="442"/>
      <c r="E63" s="423">
        <f t="shared" ref="E63:L63" si="37">SUM(E64:E65)</f>
        <v>0</v>
      </c>
      <c r="F63" s="566">
        <f t="shared" si="37"/>
        <v>0</v>
      </c>
      <c r="G63" s="423">
        <f t="shared" si="37"/>
        <v>0</v>
      </c>
      <c r="H63" s="423">
        <f t="shared" si="37"/>
        <v>0</v>
      </c>
      <c r="I63" s="542">
        <f t="shared" si="37"/>
        <v>0</v>
      </c>
      <c r="J63" s="541">
        <f>SUM(J64:J65)</f>
        <v>0</v>
      </c>
      <c r="K63" s="542">
        <f t="shared" si="37"/>
        <v>0</v>
      </c>
      <c r="L63" s="543">
        <f t="shared" si="37"/>
        <v>0</v>
      </c>
      <c r="M63" s="543"/>
      <c r="N63" s="473">
        <f t="shared" ref="N63:AE63" si="38">SUM(N64:N65)</f>
        <v>0</v>
      </c>
      <c r="O63" s="473">
        <f>SUM(O64:O65)</f>
        <v>0</v>
      </c>
      <c r="P63" s="473"/>
      <c r="Q63" s="473"/>
      <c r="R63" s="473">
        <f t="shared" si="38"/>
        <v>0</v>
      </c>
      <c r="S63" s="474">
        <f t="shared" si="38"/>
        <v>0</v>
      </c>
      <c r="T63" s="475">
        <f t="shared" si="38"/>
        <v>0</v>
      </c>
      <c r="U63" s="476">
        <f t="shared" si="38"/>
        <v>0</v>
      </c>
      <c r="V63" s="474">
        <f t="shared" si="38"/>
        <v>0</v>
      </c>
      <c r="W63" s="474">
        <f t="shared" si="38"/>
        <v>0</v>
      </c>
      <c r="X63" s="474">
        <f t="shared" si="38"/>
        <v>0</v>
      </c>
      <c r="Y63" s="474">
        <f t="shared" si="38"/>
        <v>0</v>
      </c>
      <c r="Z63" s="474">
        <f t="shared" si="38"/>
        <v>0</v>
      </c>
      <c r="AA63" s="474">
        <f t="shared" si="38"/>
        <v>0</v>
      </c>
      <c r="AB63" s="474">
        <f t="shared" si="38"/>
        <v>0</v>
      </c>
      <c r="AC63" s="474">
        <f t="shared" si="38"/>
        <v>0</v>
      </c>
      <c r="AD63" s="474">
        <f t="shared" si="38"/>
        <v>0</v>
      </c>
      <c r="AE63" s="474">
        <f t="shared" si="38"/>
        <v>0</v>
      </c>
      <c r="AF63" s="475">
        <f t="shared" ref="AF63:AX63" si="39">SUM(AF64:AF65)</f>
        <v>0</v>
      </c>
      <c r="AG63" s="476">
        <f t="shared" si="39"/>
        <v>0</v>
      </c>
      <c r="AH63" s="474">
        <f t="shared" si="39"/>
        <v>0</v>
      </c>
      <c r="AI63" s="474">
        <f t="shared" si="39"/>
        <v>0</v>
      </c>
      <c r="AJ63" s="474">
        <f t="shared" si="39"/>
        <v>0</v>
      </c>
      <c r="AK63" s="474">
        <f t="shared" si="39"/>
        <v>0</v>
      </c>
      <c r="AL63" s="474">
        <f t="shared" si="39"/>
        <v>0</v>
      </c>
      <c r="AM63" s="474">
        <f t="shared" si="39"/>
        <v>0</v>
      </c>
      <c r="AN63" s="474">
        <f t="shared" si="39"/>
        <v>0</v>
      </c>
      <c r="AO63" s="474">
        <f t="shared" si="39"/>
        <v>0</v>
      </c>
      <c r="AP63" s="474">
        <f t="shared" si="39"/>
        <v>0</v>
      </c>
      <c r="AQ63" s="474">
        <f t="shared" si="39"/>
        <v>0</v>
      </c>
      <c r="AR63" s="475">
        <f t="shared" si="39"/>
        <v>0</v>
      </c>
      <c r="AS63" s="476">
        <f t="shared" si="39"/>
        <v>0</v>
      </c>
      <c r="AT63" s="474">
        <f t="shared" si="39"/>
        <v>0</v>
      </c>
      <c r="AU63" s="474">
        <f t="shared" si="39"/>
        <v>0</v>
      </c>
      <c r="AV63" s="474">
        <f t="shared" si="39"/>
        <v>0</v>
      </c>
      <c r="AW63" s="474">
        <f t="shared" si="39"/>
        <v>0</v>
      </c>
      <c r="AX63" s="474">
        <f t="shared" si="39"/>
        <v>0</v>
      </c>
      <c r="AY63" s="433">
        <f t="shared" si="8"/>
        <v>0</v>
      </c>
      <c r="AZ63" s="434">
        <f t="shared" si="9"/>
        <v>0</v>
      </c>
      <c r="BA63" s="435">
        <f t="shared" si="4"/>
        <v>0</v>
      </c>
    </row>
    <row r="64" spans="1:53" s="4" customFormat="1" ht="15" hidden="1" customHeight="1" x14ac:dyDescent="0.2">
      <c r="A64" s="149"/>
      <c r="B64" s="455"/>
      <c r="C64" s="268"/>
      <c r="D64" s="268"/>
      <c r="E64" s="245"/>
      <c r="F64" s="544">
        <f t="shared" si="15"/>
        <v>0</v>
      </c>
      <c r="G64" s="245">
        <v>0</v>
      </c>
      <c r="H64" s="217">
        <f t="shared" si="6"/>
        <v>0</v>
      </c>
      <c r="I64" s="228"/>
      <c r="J64" s="544">
        <f t="shared" si="14"/>
        <v>0</v>
      </c>
      <c r="K64" s="245">
        <v>0</v>
      </c>
      <c r="L64" s="229"/>
      <c r="M64" s="245"/>
      <c r="N64" s="232">
        <f>+IFERROR(VLOOKUP(B63,Sheet1!B:D,2,FALSE),0)</f>
        <v>0</v>
      </c>
      <c r="O64" s="261"/>
      <c r="P64" s="261"/>
      <c r="Q64" s="261"/>
      <c r="R64" s="356"/>
      <c r="S64" s="357"/>
      <c r="T64" s="396"/>
      <c r="U64" s="406"/>
      <c r="V64" s="357"/>
      <c r="W64" s="357"/>
      <c r="X64" s="357"/>
      <c r="Y64" s="357"/>
      <c r="Z64" s="357"/>
      <c r="AA64" s="357"/>
      <c r="AB64" s="357"/>
      <c r="AC64" s="357"/>
      <c r="AD64" s="357"/>
      <c r="AE64" s="357"/>
      <c r="AF64" s="396"/>
      <c r="AG64" s="406"/>
      <c r="AH64" s="357"/>
      <c r="AI64" s="357"/>
      <c r="AJ64" s="357"/>
      <c r="AK64" s="357"/>
      <c r="AL64" s="357"/>
      <c r="AM64" s="357"/>
      <c r="AN64" s="357"/>
      <c r="AO64" s="357"/>
      <c r="AP64" s="357"/>
      <c r="AQ64" s="357"/>
      <c r="AR64" s="396"/>
      <c r="AS64" s="406"/>
      <c r="AT64" s="357"/>
      <c r="AU64" s="357"/>
      <c r="AV64" s="357"/>
      <c r="AW64" s="357"/>
      <c r="AX64" s="357"/>
      <c r="AY64" s="433">
        <f t="shared" si="8"/>
        <v>0</v>
      </c>
      <c r="AZ64" s="434">
        <f t="shared" si="9"/>
        <v>0</v>
      </c>
      <c r="BA64" s="435">
        <f t="shared" si="4"/>
        <v>0</v>
      </c>
    </row>
    <row r="65" spans="1:53" s="4" customFormat="1" ht="15" hidden="1" customHeight="1" thickBot="1" x14ac:dyDescent="0.25">
      <c r="A65" s="167"/>
      <c r="B65" s="453"/>
      <c r="C65" s="269"/>
      <c r="D65" s="269"/>
      <c r="E65" s="272"/>
      <c r="F65" s="544">
        <f t="shared" si="15"/>
        <v>0</v>
      </c>
      <c r="G65" s="272">
        <v>0</v>
      </c>
      <c r="H65" s="223">
        <f t="shared" si="6"/>
        <v>0</v>
      </c>
      <c r="I65" s="224"/>
      <c r="J65" s="544">
        <f t="shared" si="14"/>
        <v>0</v>
      </c>
      <c r="K65" s="272">
        <v>0</v>
      </c>
      <c r="L65" s="225"/>
      <c r="M65" s="272"/>
      <c r="N65" s="262"/>
      <c r="O65" s="262"/>
      <c r="P65" s="262"/>
      <c r="Q65" s="262"/>
      <c r="R65" s="358"/>
      <c r="S65" s="359"/>
      <c r="T65" s="397"/>
      <c r="U65" s="407"/>
      <c r="V65" s="359"/>
      <c r="W65" s="359"/>
      <c r="X65" s="359"/>
      <c r="Y65" s="359"/>
      <c r="Z65" s="359"/>
      <c r="AA65" s="359"/>
      <c r="AB65" s="359"/>
      <c r="AC65" s="359"/>
      <c r="AD65" s="359"/>
      <c r="AE65" s="359"/>
      <c r="AF65" s="397"/>
      <c r="AG65" s="407"/>
      <c r="AH65" s="359"/>
      <c r="AI65" s="359"/>
      <c r="AJ65" s="359"/>
      <c r="AK65" s="359"/>
      <c r="AL65" s="359"/>
      <c r="AM65" s="359"/>
      <c r="AN65" s="359"/>
      <c r="AO65" s="359"/>
      <c r="AP65" s="359"/>
      <c r="AQ65" s="359"/>
      <c r="AR65" s="397"/>
      <c r="AS65" s="407"/>
      <c r="AT65" s="359"/>
      <c r="AU65" s="359"/>
      <c r="AV65" s="359"/>
      <c r="AW65" s="359"/>
      <c r="AX65" s="359"/>
      <c r="AY65" s="433">
        <f t="shared" si="8"/>
        <v>0</v>
      </c>
      <c r="AZ65" s="434">
        <f t="shared" si="9"/>
        <v>0</v>
      </c>
      <c r="BA65" s="435">
        <f t="shared" si="4"/>
        <v>0</v>
      </c>
    </row>
    <row r="66" spans="1:53" s="4" customFormat="1" ht="15" hidden="1" customHeight="1" x14ac:dyDescent="0.2">
      <c r="A66" s="549"/>
      <c r="B66" s="540" t="str">
        <f>+LEFT($E$5,5)&amp;"."&amp;A66&amp;"."&amp;$E$3</f>
        <v>ZK102..C727</v>
      </c>
      <c r="C66" s="442"/>
      <c r="D66" s="442"/>
      <c r="E66" s="423">
        <f t="shared" ref="E66:L66" si="40">SUM(E67:E68)</f>
        <v>0</v>
      </c>
      <c r="F66" s="566">
        <f t="shared" si="40"/>
        <v>0</v>
      </c>
      <c r="G66" s="423">
        <f t="shared" si="40"/>
        <v>0</v>
      </c>
      <c r="H66" s="423">
        <f t="shared" si="40"/>
        <v>0</v>
      </c>
      <c r="I66" s="542">
        <f t="shared" si="40"/>
        <v>0</v>
      </c>
      <c r="J66" s="541">
        <f>SUM(J67:J68)</f>
        <v>0</v>
      </c>
      <c r="K66" s="542">
        <f t="shared" si="40"/>
        <v>0</v>
      </c>
      <c r="L66" s="543">
        <f t="shared" si="40"/>
        <v>0</v>
      </c>
      <c r="M66" s="543"/>
      <c r="N66" s="473">
        <f t="shared" ref="N66:AE66" si="41">SUM(N67:N68)</f>
        <v>0</v>
      </c>
      <c r="O66" s="473">
        <f>SUM(O67:O68)</f>
        <v>0</v>
      </c>
      <c r="P66" s="473"/>
      <c r="Q66" s="473"/>
      <c r="R66" s="473">
        <f t="shared" si="41"/>
        <v>0</v>
      </c>
      <c r="S66" s="474">
        <f t="shared" si="41"/>
        <v>0</v>
      </c>
      <c r="T66" s="475">
        <f t="shared" si="41"/>
        <v>0</v>
      </c>
      <c r="U66" s="476">
        <f t="shared" si="41"/>
        <v>0</v>
      </c>
      <c r="V66" s="474">
        <f t="shared" si="41"/>
        <v>0</v>
      </c>
      <c r="W66" s="474">
        <f t="shared" si="41"/>
        <v>0</v>
      </c>
      <c r="X66" s="474">
        <f t="shared" si="41"/>
        <v>0</v>
      </c>
      <c r="Y66" s="474">
        <f t="shared" si="41"/>
        <v>0</v>
      </c>
      <c r="Z66" s="474">
        <f t="shared" si="41"/>
        <v>0</v>
      </c>
      <c r="AA66" s="474">
        <f t="shared" si="41"/>
        <v>0</v>
      </c>
      <c r="AB66" s="474">
        <f t="shared" si="41"/>
        <v>0</v>
      </c>
      <c r="AC66" s="474">
        <f t="shared" si="41"/>
        <v>0</v>
      </c>
      <c r="AD66" s="474">
        <f t="shared" si="41"/>
        <v>0</v>
      </c>
      <c r="AE66" s="474">
        <f t="shared" si="41"/>
        <v>0</v>
      </c>
      <c r="AF66" s="475">
        <f t="shared" ref="AF66:AX66" si="42">SUM(AF67:AF68)</f>
        <v>0</v>
      </c>
      <c r="AG66" s="476">
        <f t="shared" si="42"/>
        <v>0</v>
      </c>
      <c r="AH66" s="474">
        <f t="shared" si="42"/>
        <v>0</v>
      </c>
      <c r="AI66" s="474">
        <f t="shared" si="42"/>
        <v>0</v>
      </c>
      <c r="AJ66" s="474">
        <f t="shared" si="42"/>
        <v>0</v>
      </c>
      <c r="AK66" s="474">
        <f t="shared" si="42"/>
        <v>0</v>
      </c>
      <c r="AL66" s="474">
        <f t="shared" si="42"/>
        <v>0</v>
      </c>
      <c r="AM66" s="474">
        <f t="shared" si="42"/>
        <v>0</v>
      </c>
      <c r="AN66" s="474">
        <f t="shared" si="42"/>
        <v>0</v>
      </c>
      <c r="AO66" s="474">
        <f t="shared" si="42"/>
        <v>0</v>
      </c>
      <c r="AP66" s="474">
        <f t="shared" si="42"/>
        <v>0</v>
      </c>
      <c r="AQ66" s="474">
        <f t="shared" si="42"/>
        <v>0</v>
      </c>
      <c r="AR66" s="475">
        <f t="shared" si="42"/>
        <v>0</v>
      </c>
      <c r="AS66" s="476">
        <f t="shared" si="42"/>
        <v>0</v>
      </c>
      <c r="AT66" s="474">
        <f t="shared" si="42"/>
        <v>0</v>
      </c>
      <c r="AU66" s="474">
        <f t="shared" si="42"/>
        <v>0</v>
      </c>
      <c r="AV66" s="474">
        <f t="shared" si="42"/>
        <v>0</v>
      </c>
      <c r="AW66" s="474">
        <f t="shared" si="42"/>
        <v>0</v>
      </c>
      <c r="AX66" s="474">
        <f t="shared" si="42"/>
        <v>0</v>
      </c>
      <c r="AY66" s="433">
        <f t="shared" si="8"/>
        <v>0</v>
      </c>
      <c r="AZ66" s="434">
        <f t="shared" si="9"/>
        <v>0</v>
      </c>
      <c r="BA66" s="435">
        <f t="shared" si="4"/>
        <v>0</v>
      </c>
    </row>
    <row r="67" spans="1:53" s="4" customFormat="1" ht="15" hidden="1" customHeight="1" x14ac:dyDescent="0.2">
      <c r="A67" s="148"/>
      <c r="B67" s="451"/>
      <c r="C67" s="268"/>
      <c r="D67" s="268"/>
      <c r="E67" s="245"/>
      <c r="F67" s="544">
        <f t="shared" si="15"/>
        <v>0</v>
      </c>
      <c r="G67" s="245">
        <v>0</v>
      </c>
      <c r="H67" s="217">
        <f t="shared" si="6"/>
        <v>0</v>
      </c>
      <c r="I67" s="228"/>
      <c r="J67" s="544">
        <f t="shared" si="14"/>
        <v>0</v>
      </c>
      <c r="K67" s="245">
        <v>0</v>
      </c>
      <c r="L67" s="229"/>
      <c r="M67" s="245"/>
      <c r="N67" s="232">
        <f>+IFERROR(VLOOKUP(B66,Sheet1!B:D,2,FALSE),0)</f>
        <v>0</v>
      </c>
      <c r="O67" s="261"/>
      <c r="P67" s="261"/>
      <c r="Q67" s="261"/>
      <c r="R67" s="356"/>
      <c r="S67" s="357"/>
      <c r="T67" s="396"/>
      <c r="U67" s="406"/>
      <c r="V67" s="357"/>
      <c r="W67" s="357"/>
      <c r="X67" s="357"/>
      <c r="Y67" s="357"/>
      <c r="Z67" s="357"/>
      <c r="AA67" s="357"/>
      <c r="AB67" s="357"/>
      <c r="AC67" s="357"/>
      <c r="AD67" s="357"/>
      <c r="AE67" s="357"/>
      <c r="AF67" s="396"/>
      <c r="AG67" s="406"/>
      <c r="AH67" s="357"/>
      <c r="AI67" s="357"/>
      <c r="AJ67" s="357"/>
      <c r="AK67" s="357"/>
      <c r="AL67" s="357"/>
      <c r="AM67" s="357"/>
      <c r="AN67" s="357"/>
      <c r="AO67" s="357"/>
      <c r="AP67" s="357"/>
      <c r="AQ67" s="357"/>
      <c r="AR67" s="396"/>
      <c r="AS67" s="406"/>
      <c r="AT67" s="357"/>
      <c r="AU67" s="357"/>
      <c r="AV67" s="357"/>
      <c r="AW67" s="357"/>
      <c r="AX67" s="357"/>
      <c r="AY67" s="433">
        <f t="shared" si="8"/>
        <v>0</v>
      </c>
      <c r="AZ67" s="434">
        <f t="shared" si="9"/>
        <v>0</v>
      </c>
      <c r="BA67" s="435">
        <f t="shared" si="4"/>
        <v>0</v>
      </c>
    </row>
    <row r="68" spans="1:53" s="4" customFormat="1" ht="15" hidden="1" customHeight="1" thickBot="1" x14ac:dyDescent="0.25">
      <c r="A68" s="167"/>
      <c r="B68" s="453"/>
      <c r="C68" s="269"/>
      <c r="D68" s="269"/>
      <c r="E68" s="272"/>
      <c r="F68" s="544">
        <f t="shared" si="15"/>
        <v>0</v>
      </c>
      <c r="G68" s="272">
        <v>0</v>
      </c>
      <c r="H68" s="223">
        <f t="shared" si="6"/>
        <v>0</v>
      </c>
      <c r="I68" s="224"/>
      <c r="J68" s="544">
        <f t="shared" si="14"/>
        <v>0</v>
      </c>
      <c r="K68" s="272">
        <v>0</v>
      </c>
      <c r="L68" s="225"/>
      <c r="M68" s="272"/>
      <c r="N68" s="262"/>
      <c r="O68" s="262"/>
      <c r="P68" s="262"/>
      <c r="Q68" s="262"/>
      <c r="R68" s="358"/>
      <c r="S68" s="359"/>
      <c r="T68" s="397"/>
      <c r="U68" s="407"/>
      <c r="V68" s="359"/>
      <c r="W68" s="359"/>
      <c r="X68" s="359"/>
      <c r="Y68" s="359"/>
      <c r="Z68" s="359"/>
      <c r="AA68" s="359"/>
      <c r="AB68" s="359"/>
      <c r="AC68" s="359"/>
      <c r="AD68" s="359"/>
      <c r="AE68" s="359"/>
      <c r="AF68" s="397"/>
      <c r="AG68" s="407"/>
      <c r="AH68" s="359"/>
      <c r="AI68" s="359"/>
      <c r="AJ68" s="359"/>
      <c r="AK68" s="359"/>
      <c r="AL68" s="359"/>
      <c r="AM68" s="359"/>
      <c r="AN68" s="359"/>
      <c r="AO68" s="359"/>
      <c r="AP68" s="359"/>
      <c r="AQ68" s="359"/>
      <c r="AR68" s="397"/>
      <c r="AS68" s="407"/>
      <c r="AT68" s="359"/>
      <c r="AU68" s="359"/>
      <c r="AV68" s="359"/>
      <c r="AW68" s="359"/>
      <c r="AX68" s="359"/>
      <c r="AY68" s="433">
        <f t="shared" si="8"/>
        <v>0</v>
      </c>
      <c r="AZ68" s="434">
        <f t="shared" si="9"/>
        <v>0</v>
      </c>
      <c r="BA68" s="435">
        <f t="shared" si="4"/>
        <v>0</v>
      </c>
    </row>
    <row r="69" spans="1:53" s="4" customFormat="1" ht="15" hidden="1" customHeight="1" x14ac:dyDescent="0.2">
      <c r="A69" s="549"/>
      <c r="B69" s="540" t="str">
        <f>+LEFT($E$5,5)&amp;"."&amp;A69&amp;"."&amp;$E$3</f>
        <v>ZK102..C727</v>
      </c>
      <c r="C69" s="442"/>
      <c r="D69" s="442"/>
      <c r="E69" s="423">
        <f t="shared" ref="E69:L69" si="43">SUM(E70:E71)</f>
        <v>0</v>
      </c>
      <c r="F69" s="566">
        <f t="shared" si="43"/>
        <v>0</v>
      </c>
      <c r="G69" s="423">
        <f t="shared" si="43"/>
        <v>0</v>
      </c>
      <c r="H69" s="423">
        <f t="shared" si="43"/>
        <v>0</v>
      </c>
      <c r="I69" s="542">
        <f t="shared" si="43"/>
        <v>0</v>
      </c>
      <c r="J69" s="541">
        <f>SUM(J70:J71)</f>
        <v>0</v>
      </c>
      <c r="K69" s="542">
        <f t="shared" si="43"/>
        <v>0</v>
      </c>
      <c r="L69" s="543">
        <f t="shared" si="43"/>
        <v>0</v>
      </c>
      <c r="M69" s="543"/>
      <c r="N69" s="262"/>
      <c r="O69" s="217">
        <f>+IFERROR(VLOOKUP(B68,Sheet1!B:D,3,FALSE)+VLOOKUP(B68,Sheet1!B:E,4,FALSE),0)</f>
        <v>0</v>
      </c>
      <c r="P69" s="217"/>
      <c r="Q69" s="217"/>
      <c r="R69" s="473">
        <f t="shared" ref="R69:AE69" si="44">SUM(R70:R71)</f>
        <v>0</v>
      </c>
      <c r="S69" s="474">
        <f t="shared" si="44"/>
        <v>0</v>
      </c>
      <c r="T69" s="475">
        <f t="shared" si="44"/>
        <v>0</v>
      </c>
      <c r="U69" s="476">
        <f t="shared" si="44"/>
        <v>0</v>
      </c>
      <c r="V69" s="474">
        <f t="shared" si="44"/>
        <v>0</v>
      </c>
      <c r="W69" s="474">
        <f t="shared" si="44"/>
        <v>0</v>
      </c>
      <c r="X69" s="474">
        <f t="shared" si="44"/>
        <v>0</v>
      </c>
      <c r="Y69" s="474">
        <f t="shared" si="44"/>
        <v>0</v>
      </c>
      <c r="Z69" s="474">
        <f t="shared" si="44"/>
        <v>0</v>
      </c>
      <c r="AA69" s="474">
        <f t="shared" si="44"/>
        <v>0</v>
      </c>
      <c r="AB69" s="474">
        <f t="shared" si="44"/>
        <v>0</v>
      </c>
      <c r="AC69" s="474">
        <f t="shared" si="44"/>
        <v>0</v>
      </c>
      <c r="AD69" s="474">
        <f t="shared" si="44"/>
        <v>0</v>
      </c>
      <c r="AE69" s="474">
        <f t="shared" si="44"/>
        <v>0</v>
      </c>
      <c r="AF69" s="475">
        <f t="shared" ref="AF69:AX69" si="45">SUM(AF70:AF71)</f>
        <v>0</v>
      </c>
      <c r="AG69" s="476">
        <f t="shared" si="45"/>
        <v>0</v>
      </c>
      <c r="AH69" s="474">
        <f t="shared" si="45"/>
        <v>0</v>
      </c>
      <c r="AI69" s="474">
        <f t="shared" si="45"/>
        <v>0</v>
      </c>
      <c r="AJ69" s="474">
        <f t="shared" si="45"/>
        <v>0</v>
      </c>
      <c r="AK69" s="474">
        <f t="shared" si="45"/>
        <v>0</v>
      </c>
      <c r="AL69" s="474">
        <f t="shared" si="45"/>
        <v>0</v>
      </c>
      <c r="AM69" s="474">
        <f t="shared" si="45"/>
        <v>0</v>
      </c>
      <c r="AN69" s="474">
        <f t="shared" si="45"/>
        <v>0</v>
      </c>
      <c r="AO69" s="474">
        <f t="shared" si="45"/>
        <v>0</v>
      </c>
      <c r="AP69" s="474">
        <f t="shared" si="45"/>
        <v>0</v>
      </c>
      <c r="AQ69" s="474">
        <f t="shared" si="45"/>
        <v>0</v>
      </c>
      <c r="AR69" s="475">
        <f t="shared" si="45"/>
        <v>0</v>
      </c>
      <c r="AS69" s="476">
        <f t="shared" si="45"/>
        <v>0</v>
      </c>
      <c r="AT69" s="474">
        <f t="shared" si="45"/>
        <v>0</v>
      </c>
      <c r="AU69" s="474">
        <f t="shared" si="45"/>
        <v>0</v>
      </c>
      <c r="AV69" s="474">
        <f t="shared" si="45"/>
        <v>0</v>
      </c>
      <c r="AW69" s="474">
        <f t="shared" si="45"/>
        <v>0</v>
      </c>
      <c r="AX69" s="474">
        <f t="shared" si="45"/>
        <v>0</v>
      </c>
      <c r="AY69" s="433">
        <f t="shared" si="8"/>
        <v>0</v>
      </c>
      <c r="AZ69" s="434">
        <f t="shared" si="9"/>
        <v>0</v>
      </c>
      <c r="BA69" s="435">
        <f t="shared" si="4"/>
        <v>0</v>
      </c>
    </row>
    <row r="70" spans="1:53" s="4" customFormat="1" ht="15" hidden="1" customHeight="1" x14ac:dyDescent="0.2">
      <c r="A70" s="148"/>
      <c r="B70" s="451"/>
      <c r="C70" s="268"/>
      <c r="D70" s="268"/>
      <c r="E70" s="245"/>
      <c r="F70" s="544">
        <f t="shared" si="15"/>
        <v>0</v>
      </c>
      <c r="G70" s="245">
        <v>0</v>
      </c>
      <c r="H70" s="217">
        <f t="shared" si="6"/>
        <v>0</v>
      </c>
      <c r="I70" s="228"/>
      <c r="J70" s="544">
        <f t="shared" si="14"/>
        <v>0</v>
      </c>
      <c r="K70" s="245">
        <v>0</v>
      </c>
      <c r="L70" s="229"/>
      <c r="M70" s="245"/>
      <c r="N70" s="232">
        <f>+IFERROR(VLOOKUP(B69,Sheet1!B:D,2,FALSE),0)</f>
        <v>0</v>
      </c>
      <c r="O70" s="261"/>
      <c r="P70" s="261"/>
      <c r="Q70" s="261"/>
      <c r="R70" s="356"/>
      <c r="S70" s="357"/>
      <c r="T70" s="396"/>
      <c r="U70" s="406"/>
      <c r="V70" s="357"/>
      <c r="W70" s="357"/>
      <c r="X70" s="357"/>
      <c r="Y70" s="357"/>
      <c r="Z70" s="357"/>
      <c r="AA70" s="357"/>
      <c r="AB70" s="357"/>
      <c r="AC70" s="357"/>
      <c r="AD70" s="357"/>
      <c r="AE70" s="357"/>
      <c r="AF70" s="396"/>
      <c r="AG70" s="406"/>
      <c r="AH70" s="357"/>
      <c r="AI70" s="357"/>
      <c r="AJ70" s="357"/>
      <c r="AK70" s="357"/>
      <c r="AL70" s="357"/>
      <c r="AM70" s="357"/>
      <c r="AN70" s="357"/>
      <c r="AO70" s="357"/>
      <c r="AP70" s="357"/>
      <c r="AQ70" s="357"/>
      <c r="AR70" s="396"/>
      <c r="AS70" s="406"/>
      <c r="AT70" s="357"/>
      <c r="AU70" s="357"/>
      <c r="AV70" s="357"/>
      <c r="AW70" s="357"/>
      <c r="AX70" s="357"/>
      <c r="AY70" s="433">
        <f t="shared" si="8"/>
        <v>0</v>
      </c>
      <c r="AZ70" s="434">
        <f t="shared" si="9"/>
        <v>0</v>
      </c>
      <c r="BA70" s="435">
        <f t="shared" si="4"/>
        <v>0</v>
      </c>
    </row>
    <row r="71" spans="1:53" s="4" customFormat="1" ht="15" hidden="1" customHeight="1" thickBot="1" x14ac:dyDescent="0.25">
      <c r="A71" s="167"/>
      <c r="B71" s="453"/>
      <c r="C71" s="269"/>
      <c r="D71" s="269"/>
      <c r="E71" s="272"/>
      <c r="F71" s="544">
        <f t="shared" si="15"/>
        <v>0</v>
      </c>
      <c r="G71" s="272">
        <v>0</v>
      </c>
      <c r="H71" s="223">
        <f t="shared" si="6"/>
        <v>0</v>
      </c>
      <c r="I71" s="224"/>
      <c r="J71" s="544">
        <f t="shared" si="14"/>
        <v>0</v>
      </c>
      <c r="K71" s="272">
        <v>0</v>
      </c>
      <c r="L71" s="225"/>
      <c r="M71" s="272"/>
      <c r="N71" s="262"/>
      <c r="O71" s="217"/>
      <c r="P71" s="217"/>
      <c r="Q71" s="217"/>
      <c r="R71" s="358"/>
      <c r="S71" s="359"/>
      <c r="T71" s="397"/>
      <c r="U71" s="407"/>
      <c r="V71" s="359"/>
      <c r="W71" s="359"/>
      <c r="X71" s="359"/>
      <c r="Y71" s="359"/>
      <c r="Z71" s="359"/>
      <c r="AA71" s="359"/>
      <c r="AB71" s="359"/>
      <c r="AC71" s="359"/>
      <c r="AD71" s="359"/>
      <c r="AE71" s="359"/>
      <c r="AF71" s="397"/>
      <c r="AG71" s="407"/>
      <c r="AH71" s="359"/>
      <c r="AI71" s="359"/>
      <c r="AJ71" s="359"/>
      <c r="AK71" s="359"/>
      <c r="AL71" s="359"/>
      <c r="AM71" s="359"/>
      <c r="AN71" s="359"/>
      <c r="AO71" s="359"/>
      <c r="AP71" s="359"/>
      <c r="AQ71" s="359"/>
      <c r="AR71" s="397"/>
      <c r="AS71" s="407"/>
      <c r="AT71" s="359"/>
      <c r="AU71" s="359"/>
      <c r="AV71" s="359"/>
      <c r="AW71" s="359"/>
      <c r="AX71" s="359"/>
      <c r="AY71" s="433">
        <f t="shared" si="8"/>
        <v>0</v>
      </c>
      <c r="AZ71" s="434">
        <f t="shared" si="9"/>
        <v>0</v>
      </c>
      <c r="BA71" s="435">
        <f t="shared" si="4"/>
        <v>0</v>
      </c>
    </row>
    <row r="72" spans="1:53" s="4" customFormat="1" ht="15" hidden="1" customHeight="1" x14ac:dyDescent="0.2">
      <c r="A72" s="549"/>
      <c r="B72" s="540" t="str">
        <f>+LEFT($E$5,5)&amp;"."&amp;A72&amp;"."&amp;$E$3</f>
        <v>ZK102..C727</v>
      </c>
      <c r="C72" s="442"/>
      <c r="D72" s="442"/>
      <c r="E72" s="423">
        <f t="shared" ref="E72:L72" si="46">SUM(E73:E74)</f>
        <v>0</v>
      </c>
      <c r="F72" s="566">
        <f t="shared" si="46"/>
        <v>0</v>
      </c>
      <c r="G72" s="423">
        <f t="shared" si="46"/>
        <v>0</v>
      </c>
      <c r="H72" s="423">
        <f t="shared" si="46"/>
        <v>0</v>
      </c>
      <c r="I72" s="542">
        <f t="shared" si="46"/>
        <v>0</v>
      </c>
      <c r="J72" s="541">
        <f>SUM(J73:J74)</f>
        <v>0</v>
      </c>
      <c r="K72" s="542">
        <f t="shared" si="46"/>
        <v>0</v>
      </c>
      <c r="L72" s="543">
        <f t="shared" si="46"/>
        <v>0</v>
      </c>
      <c r="M72" s="543"/>
      <c r="N72" s="473">
        <f t="shared" ref="N72:AE72" si="47">SUM(N73:N74)</f>
        <v>0</v>
      </c>
      <c r="O72" s="473">
        <f>SUM(O73:O74)</f>
        <v>0</v>
      </c>
      <c r="P72" s="473"/>
      <c r="Q72" s="473"/>
      <c r="R72" s="473">
        <f t="shared" si="47"/>
        <v>0</v>
      </c>
      <c r="S72" s="474">
        <f t="shared" si="47"/>
        <v>0</v>
      </c>
      <c r="T72" s="475">
        <f t="shared" si="47"/>
        <v>0</v>
      </c>
      <c r="U72" s="476">
        <f t="shared" si="47"/>
        <v>0</v>
      </c>
      <c r="V72" s="474">
        <f t="shared" si="47"/>
        <v>0</v>
      </c>
      <c r="W72" s="474">
        <f t="shared" si="47"/>
        <v>0</v>
      </c>
      <c r="X72" s="474">
        <f t="shared" si="47"/>
        <v>0</v>
      </c>
      <c r="Y72" s="474">
        <f t="shared" si="47"/>
        <v>0</v>
      </c>
      <c r="Z72" s="474">
        <f t="shared" si="47"/>
        <v>0</v>
      </c>
      <c r="AA72" s="474">
        <f t="shared" si="47"/>
        <v>0</v>
      </c>
      <c r="AB72" s="474">
        <f t="shared" si="47"/>
        <v>0</v>
      </c>
      <c r="AC72" s="474">
        <f t="shared" si="47"/>
        <v>0</v>
      </c>
      <c r="AD72" s="474">
        <f t="shared" si="47"/>
        <v>0</v>
      </c>
      <c r="AE72" s="474">
        <f t="shared" si="47"/>
        <v>0</v>
      </c>
      <c r="AF72" s="475">
        <f t="shared" ref="AF72:AX72" si="48">SUM(AF73:AF74)</f>
        <v>0</v>
      </c>
      <c r="AG72" s="476">
        <f t="shared" si="48"/>
        <v>0</v>
      </c>
      <c r="AH72" s="474">
        <f t="shared" si="48"/>
        <v>0</v>
      </c>
      <c r="AI72" s="474">
        <f t="shared" si="48"/>
        <v>0</v>
      </c>
      <c r="AJ72" s="474">
        <f t="shared" si="48"/>
        <v>0</v>
      </c>
      <c r="AK72" s="474">
        <f t="shared" si="48"/>
        <v>0</v>
      </c>
      <c r="AL72" s="474">
        <f t="shared" si="48"/>
        <v>0</v>
      </c>
      <c r="AM72" s="474">
        <f t="shared" si="48"/>
        <v>0</v>
      </c>
      <c r="AN72" s="474">
        <f t="shared" si="48"/>
        <v>0</v>
      </c>
      <c r="AO72" s="474">
        <f t="shared" si="48"/>
        <v>0</v>
      </c>
      <c r="AP72" s="474">
        <f t="shared" si="48"/>
        <v>0</v>
      </c>
      <c r="AQ72" s="474">
        <f t="shared" si="48"/>
        <v>0</v>
      </c>
      <c r="AR72" s="475">
        <f t="shared" si="48"/>
        <v>0</v>
      </c>
      <c r="AS72" s="476">
        <f t="shared" si="48"/>
        <v>0</v>
      </c>
      <c r="AT72" s="474">
        <f t="shared" si="48"/>
        <v>0</v>
      </c>
      <c r="AU72" s="474">
        <f t="shared" si="48"/>
        <v>0</v>
      </c>
      <c r="AV72" s="474">
        <f t="shared" si="48"/>
        <v>0</v>
      </c>
      <c r="AW72" s="474">
        <f t="shared" si="48"/>
        <v>0</v>
      </c>
      <c r="AX72" s="474">
        <f t="shared" si="48"/>
        <v>0</v>
      </c>
      <c r="AY72" s="433">
        <f t="shared" si="8"/>
        <v>0</v>
      </c>
      <c r="AZ72" s="434">
        <f t="shared" si="9"/>
        <v>0</v>
      </c>
      <c r="BA72" s="435">
        <f t="shared" ref="BA72:BA79" si="49">+G72-AZ72</f>
        <v>0</v>
      </c>
    </row>
    <row r="73" spans="1:53" s="4" customFormat="1" ht="15" hidden="1" customHeight="1" x14ac:dyDescent="0.2">
      <c r="A73" s="148"/>
      <c r="B73" s="451"/>
      <c r="C73" s="268"/>
      <c r="D73" s="268"/>
      <c r="E73" s="245"/>
      <c r="F73" s="544">
        <f t="shared" si="15"/>
        <v>0</v>
      </c>
      <c r="G73" s="245">
        <v>0</v>
      </c>
      <c r="H73" s="217">
        <f t="shared" si="6"/>
        <v>0</v>
      </c>
      <c r="I73" s="228"/>
      <c r="J73" s="544">
        <f t="shared" si="14"/>
        <v>0</v>
      </c>
      <c r="K73" s="245">
        <v>0</v>
      </c>
      <c r="L73" s="229"/>
      <c r="M73" s="245"/>
      <c r="N73" s="232">
        <f>+IFERROR(VLOOKUP(B72,Sheet1!B:D,2,FALSE),0)</f>
        <v>0</v>
      </c>
      <c r="O73" s="261"/>
      <c r="P73" s="261"/>
      <c r="Q73" s="261"/>
      <c r="R73" s="356"/>
      <c r="S73" s="357"/>
      <c r="T73" s="396"/>
      <c r="U73" s="406"/>
      <c r="V73" s="357"/>
      <c r="W73" s="357"/>
      <c r="X73" s="357"/>
      <c r="Y73" s="357"/>
      <c r="Z73" s="357"/>
      <c r="AA73" s="357"/>
      <c r="AB73" s="357"/>
      <c r="AC73" s="357"/>
      <c r="AD73" s="357"/>
      <c r="AE73" s="357"/>
      <c r="AF73" s="396"/>
      <c r="AG73" s="406"/>
      <c r="AH73" s="357"/>
      <c r="AI73" s="357"/>
      <c r="AJ73" s="357"/>
      <c r="AK73" s="357"/>
      <c r="AL73" s="357"/>
      <c r="AM73" s="357"/>
      <c r="AN73" s="357"/>
      <c r="AO73" s="357"/>
      <c r="AP73" s="357"/>
      <c r="AQ73" s="357"/>
      <c r="AR73" s="396"/>
      <c r="AS73" s="406"/>
      <c r="AT73" s="357"/>
      <c r="AU73" s="357"/>
      <c r="AV73" s="357"/>
      <c r="AW73" s="357"/>
      <c r="AX73" s="357"/>
      <c r="AY73" s="433">
        <f t="shared" si="8"/>
        <v>0</v>
      </c>
      <c r="AZ73" s="434">
        <f t="shared" si="9"/>
        <v>0</v>
      </c>
      <c r="BA73" s="435">
        <f t="shared" si="49"/>
        <v>0</v>
      </c>
    </row>
    <row r="74" spans="1:53" s="4" customFormat="1" ht="15" hidden="1" customHeight="1" thickBot="1" x14ac:dyDescent="0.25">
      <c r="A74" s="168"/>
      <c r="B74" s="452"/>
      <c r="C74" s="269"/>
      <c r="D74" s="269"/>
      <c r="E74" s="272"/>
      <c r="F74" s="544">
        <f t="shared" si="15"/>
        <v>0</v>
      </c>
      <c r="G74" s="272">
        <v>0</v>
      </c>
      <c r="H74" s="223">
        <f>SUM(N74:AX74)</f>
        <v>0</v>
      </c>
      <c r="I74" s="224"/>
      <c r="J74" s="544">
        <f t="shared" si="14"/>
        <v>0</v>
      </c>
      <c r="K74" s="272">
        <v>0</v>
      </c>
      <c r="L74" s="225"/>
      <c r="M74" s="272"/>
      <c r="N74" s="262"/>
      <c r="O74" s="262"/>
      <c r="P74" s="262"/>
      <c r="Q74" s="262"/>
      <c r="R74" s="358"/>
      <c r="S74" s="359"/>
      <c r="T74" s="397"/>
      <c r="U74" s="407"/>
      <c r="V74" s="359"/>
      <c r="W74" s="359"/>
      <c r="X74" s="359"/>
      <c r="Y74" s="359"/>
      <c r="Z74" s="359"/>
      <c r="AA74" s="359"/>
      <c r="AB74" s="359"/>
      <c r="AC74" s="359"/>
      <c r="AD74" s="359"/>
      <c r="AE74" s="359"/>
      <c r="AF74" s="397"/>
      <c r="AG74" s="407"/>
      <c r="AH74" s="359"/>
      <c r="AI74" s="359"/>
      <c r="AJ74" s="359"/>
      <c r="AK74" s="359"/>
      <c r="AL74" s="359"/>
      <c r="AM74" s="359"/>
      <c r="AN74" s="359"/>
      <c r="AO74" s="359"/>
      <c r="AP74" s="359"/>
      <c r="AQ74" s="359"/>
      <c r="AR74" s="397"/>
      <c r="AS74" s="407"/>
      <c r="AT74" s="359"/>
      <c r="AU74" s="359"/>
      <c r="AV74" s="359"/>
      <c r="AW74" s="359"/>
      <c r="AX74" s="359"/>
      <c r="AY74" s="433">
        <f t="shared" ref="AY74:AY79" si="50">SUM(R74:AX74)</f>
        <v>0</v>
      </c>
      <c r="AZ74" s="434">
        <f t="shared" ref="AZ74:AZ79" si="51">+AY74+N74</f>
        <v>0</v>
      </c>
      <c r="BA74" s="435">
        <f t="shared" si="49"/>
        <v>0</v>
      </c>
    </row>
    <row r="75" spans="1:53" s="4" customFormat="1" ht="15" hidden="1" customHeight="1" x14ac:dyDescent="0.2">
      <c r="A75" s="550"/>
      <c r="B75" s="540"/>
      <c r="C75" s="570"/>
      <c r="D75" s="445"/>
      <c r="E75" s="423">
        <f t="shared" ref="E75:L75" si="52">SUM(E76:E77)</f>
        <v>0</v>
      </c>
      <c r="F75" s="566">
        <f t="shared" si="52"/>
        <v>0</v>
      </c>
      <c r="G75" s="423">
        <f t="shared" si="52"/>
        <v>0</v>
      </c>
      <c r="H75" s="423">
        <f t="shared" si="52"/>
        <v>0</v>
      </c>
      <c r="I75" s="542">
        <f t="shared" si="52"/>
        <v>0</v>
      </c>
      <c r="J75" s="541">
        <f>SUM(J76:J77)</f>
        <v>0</v>
      </c>
      <c r="K75" s="542">
        <f t="shared" si="52"/>
        <v>0</v>
      </c>
      <c r="L75" s="543">
        <f t="shared" si="52"/>
        <v>0</v>
      </c>
      <c r="M75" s="543"/>
      <c r="N75" s="473">
        <f t="shared" ref="N75:AE75" si="53">SUM(N76:N77)</f>
        <v>0</v>
      </c>
      <c r="O75" s="473">
        <f>SUM(O76:O77)</f>
        <v>0</v>
      </c>
      <c r="P75" s="473"/>
      <c r="Q75" s="473"/>
      <c r="R75" s="473">
        <f t="shared" si="53"/>
        <v>0</v>
      </c>
      <c r="S75" s="474">
        <f t="shared" si="53"/>
        <v>0</v>
      </c>
      <c r="T75" s="475">
        <f t="shared" si="53"/>
        <v>0</v>
      </c>
      <c r="U75" s="476">
        <f t="shared" si="53"/>
        <v>0</v>
      </c>
      <c r="V75" s="474">
        <f t="shared" si="53"/>
        <v>0</v>
      </c>
      <c r="W75" s="474">
        <f t="shared" si="53"/>
        <v>0</v>
      </c>
      <c r="X75" s="474">
        <f t="shared" si="53"/>
        <v>0</v>
      </c>
      <c r="Y75" s="474">
        <f t="shared" si="53"/>
        <v>0</v>
      </c>
      <c r="Z75" s="474">
        <f t="shared" si="53"/>
        <v>0</v>
      </c>
      <c r="AA75" s="474">
        <f t="shared" si="53"/>
        <v>0</v>
      </c>
      <c r="AB75" s="474">
        <f t="shared" si="53"/>
        <v>0</v>
      </c>
      <c r="AC75" s="474">
        <f t="shared" si="53"/>
        <v>0</v>
      </c>
      <c r="AD75" s="474">
        <f t="shared" si="53"/>
        <v>0</v>
      </c>
      <c r="AE75" s="474">
        <f t="shared" si="53"/>
        <v>0</v>
      </c>
      <c r="AF75" s="475">
        <f t="shared" ref="AF75:AX75" si="54">SUM(AF76:AF77)</f>
        <v>0</v>
      </c>
      <c r="AG75" s="476">
        <f t="shared" si="54"/>
        <v>0</v>
      </c>
      <c r="AH75" s="474">
        <f t="shared" si="54"/>
        <v>0</v>
      </c>
      <c r="AI75" s="474">
        <f t="shared" si="54"/>
        <v>0</v>
      </c>
      <c r="AJ75" s="474">
        <f t="shared" si="54"/>
        <v>0</v>
      </c>
      <c r="AK75" s="474">
        <f t="shared" si="54"/>
        <v>0</v>
      </c>
      <c r="AL75" s="474">
        <f t="shared" si="54"/>
        <v>0</v>
      </c>
      <c r="AM75" s="474">
        <f t="shared" si="54"/>
        <v>0</v>
      </c>
      <c r="AN75" s="474">
        <f t="shared" si="54"/>
        <v>0</v>
      </c>
      <c r="AO75" s="474">
        <f t="shared" si="54"/>
        <v>0</v>
      </c>
      <c r="AP75" s="474">
        <f t="shared" si="54"/>
        <v>0</v>
      </c>
      <c r="AQ75" s="474">
        <f t="shared" si="54"/>
        <v>0</v>
      </c>
      <c r="AR75" s="475">
        <f t="shared" si="54"/>
        <v>0</v>
      </c>
      <c r="AS75" s="476">
        <f t="shared" si="54"/>
        <v>0</v>
      </c>
      <c r="AT75" s="474">
        <f t="shared" si="54"/>
        <v>0</v>
      </c>
      <c r="AU75" s="474">
        <f t="shared" si="54"/>
        <v>0</v>
      </c>
      <c r="AV75" s="474">
        <f t="shared" si="54"/>
        <v>0</v>
      </c>
      <c r="AW75" s="474">
        <f t="shared" si="54"/>
        <v>0</v>
      </c>
      <c r="AX75" s="474">
        <f t="shared" si="54"/>
        <v>0</v>
      </c>
      <c r="AY75" s="433">
        <f t="shared" si="50"/>
        <v>0</v>
      </c>
      <c r="AZ75" s="434">
        <f t="shared" si="51"/>
        <v>0</v>
      </c>
      <c r="BA75" s="435">
        <f t="shared" si="49"/>
        <v>0</v>
      </c>
    </row>
    <row r="76" spans="1:53" s="4" customFormat="1" ht="15" hidden="1" customHeight="1" x14ac:dyDescent="0.2">
      <c r="A76" s="172"/>
      <c r="B76" s="457"/>
      <c r="C76" s="270"/>
      <c r="D76" s="270"/>
      <c r="E76" s="245"/>
      <c r="F76" s="544">
        <f t="shared" si="15"/>
        <v>0</v>
      </c>
      <c r="G76" s="245">
        <v>0</v>
      </c>
      <c r="H76" s="217">
        <f>SUM(N76:AX76)</f>
        <v>0</v>
      </c>
      <c r="I76" s="230"/>
      <c r="J76" s="544">
        <f t="shared" si="14"/>
        <v>0</v>
      </c>
      <c r="K76" s="245">
        <v>0</v>
      </c>
      <c r="L76" s="231"/>
      <c r="M76" s="245"/>
      <c r="N76" s="262"/>
      <c r="O76" s="217">
        <f>+IFERROR(VLOOKUP(B75,Sheet1!B:D,3,FALSE)+VLOOKUP(B75,Sheet1!B:E,4,FALSE),0)</f>
        <v>0</v>
      </c>
      <c r="P76" s="217"/>
      <c r="Q76" s="217"/>
      <c r="R76" s="358"/>
      <c r="S76" s="359"/>
      <c r="T76" s="397"/>
      <c r="U76" s="407"/>
      <c r="V76" s="359"/>
      <c r="W76" s="359"/>
      <c r="X76" s="359"/>
      <c r="Y76" s="359"/>
      <c r="Z76" s="359"/>
      <c r="AA76" s="359"/>
      <c r="AB76" s="359"/>
      <c r="AC76" s="359"/>
      <c r="AD76" s="359"/>
      <c r="AE76" s="359"/>
      <c r="AF76" s="397"/>
      <c r="AG76" s="407"/>
      <c r="AH76" s="359"/>
      <c r="AI76" s="359"/>
      <c r="AJ76" s="359"/>
      <c r="AK76" s="359"/>
      <c r="AL76" s="359"/>
      <c r="AM76" s="359"/>
      <c r="AN76" s="359"/>
      <c r="AO76" s="359"/>
      <c r="AP76" s="359"/>
      <c r="AQ76" s="359"/>
      <c r="AR76" s="397"/>
      <c r="AS76" s="407"/>
      <c r="AT76" s="359"/>
      <c r="AU76" s="359"/>
      <c r="AV76" s="359"/>
      <c r="AW76" s="359"/>
      <c r="AX76" s="359"/>
      <c r="AY76" s="433">
        <f t="shared" si="50"/>
        <v>0</v>
      </c>
      <c r="AZ76" s="434">
        <f t="shared" si="51"/>
        <v>0</v>
      </c>
      <c r="BA76" s="435">
        <f t="shared" si="49"/>
        <v>0</v>
      </c>
    </row>
    <row r="77" spans="1:53" s="4" customFormat="1" ht="15" hidden="1" customHeight="1" thickBot="1" x14ac:dyDescent="0.25">
      <c r="A77" s="177"/>
      <c r="B77" s="452"/>
      <c r="C77" s="271"/>
      <c r="D77" s="271"/>
      <c r="E77" s="272"/>
      <c r="F77" s="552">
        <f t="shared" si="15"/>
        <v>0</v>
      </c>
      <c r="G77" s="272">
        <v>0</v>
      </c>
      <c r="H77" s="223">
        <f>SUM(N77:AX77)</f>
        <v>0</v>
      </c>
      <c r="I77" s="224"/>
      <c r="J77" s="552">
        <f t="shared" si="14"/>
        <v>0</v>
      </c>
      <c r="K77" s="272">
        <v>0</v>
      </c>
      <c r="L77" s="225"/>
      <c r="M77" s="272"/>
      <c r="N77" s="233"/>
      <c r="O77" s="233"/>
      <c r="P77" s="233"/>
      <c r="Q77" s="233"/>
      <c r="R77" s="358"/>
      <c r="S77" s="359"/>
      <c r="T77" s="397"/>
      <c r="U77" s="407"/>
      <c r="V77" s="359"/>
      <c r="W77" s="359"/>
      <c r="X77" s="359"/>
      <c r="Y77" s="359"/>
      <c r="Z77" s="359"/>
      <c r="AA77" s="359"/>
      <c r="AB77" s="359"/>
      <c r="AC77" s="359"/>
      <c r="AD77" s="359"/>
      <c r="AE77" s="359"/>
      <c r="AF77" s="397"/>
      <c r="AG77" s="407"/>
      <c r="AH77" s="359"/>
      <c r="AI77" s="359"/>
      <c r="AJ77" s="359"/>
      <c r="AK77" s="359"/>
      <c r="AL77" s="359"/>
      <c r="AM77" s="359"/>
      <c r="AN77" s="359"/>
      <c r="AO77" s="359"/>
      <c r="AP77" s="359"/>
      <c r="AQ77" s="359"/>
      <c r="AR77" s="397"/>
      <c r="AS77" s="407"/>
      <c r="AT77" s="359"/>
      <c r="AU77" s="359"/>
      <c r="AV77" s="359"/>
      <c r="AW77" s="359"/>
      <c r="AX77" s="359"/>
      <c r="AY77" s="433">
        <f t="shared" si="50"/>
        <v>0</v>
      </c>
      <c r="AZ77" s="434">
        <f t="shared" si="51"/>
        <v>0</v>
      </c>
      <c r="BA77" s="435">
        <f t="shared" si="49"/>
        <v>0</v>
      </c>
    </row>
    <row r="78" spans="1:53" ht="15.75" thickBot="1" x14ac:dyDescent="0.3">
      <c r="A78" s="175"/>
      <c r="B78" s="458"/>
      <c r="C78" s="176"/>
      <c r="D78" s="369"/>
      <c r="E78" s="206"/>
      <c r="F78" s="206"/>
      <c r="G78" s="206"/>
      <c r="H78" s="234"/>
      <c r="I78" s="221"/>
      <c r="J78" s="206"/>
      <c r="K78" s="235"/>
      <c r="L78" s="236"/>
      <c r="M78" s="236"/>
      <c r="N78" s="234"/>
      <c r="O78" s="217"/>
      <c r="P78" s="217"/>
      <c r="Q78" s="217"/>
      <c r="R78" s="263"/>
      <c r="S78" s="265"/>
      <c r="T78" s="398"/>
      <c r="U78" s="408"/>
      <c r="V78" s="265"/>
      <c r="W78" s="265"/>
      <c r="X78" s="265"/>
      <c r="Y78" s="265"/>
      <c r="Z78" s="265"/>
      <c r="AA78" s="265"/>
      <c r="AB78" s="265"/>
      <c r="AC78" s="265"/>
      <c r="AD78" s="265"/>
      <c r="AE78" s="265"/>
      <c r="AF78" s="398"/>
      <c r="AG78" s="408"/>
      <c r="AH78" s="265"/>
      <c r="AI78" s="265"/>
      <c r="AJ78" s="265"/>
      <c r="AK78" s="265"/>
      <c r="AL78" s="265"/>
      <c r="AM78" s="265"/>
      <c r="AN78" s="265"/>
      <c r="AO78" s="265"/>
      <c r="AP78" s="265"/>
      <c r="AQ78" s="265"/>
      <c r="AR78" s="398"/>
      <c r="AS78" s="408"/>
      <c r="AT78" s="265"/>
      <c r="AU78" s="265"/>
      <c r="AV78" s="265"/>
      <c r="AW78" s="265"/>
      <c r="AX78" s="265"/>
      <c r="AY78" s="433">
        <f t="shared" si="50"/>
        <v>0</v>
      </c>
      <c r="AZ78" s="434">
        <f t="shared" si="51"/>
        <v>0</v>
      </c>
      <c r="BA78" s="435">
        <f t="shared" si="49"/>
        <v>0</v>
      </c>
    </row>
    <row r="79" spans="1:53" s="557" customFormat="1" ht="22.5" customHeight="1" thickBot="1" x14ac:dyDescent="0.3">
      <c r="A79" s="173"/>
      <c r="B79" s="173"/>
      <c r="C79" s="174"/>
      <c r="D79" s="15"/>
      <c r="E79" s="237">
        <f t="shared" ref="E79:L79" si="55">SUM(E8,E31,E36,E41,E46,E51,E55,E59,E63,E66,E69,E72,E75)</f>
        <v>0</v>
      </c>
      <c r="F79" s="322">
        <f t="shared" si="55"/>
        <v>0</v>
      </c>
      <c r="G79" s="237">
        <f t="shared" si="55"/>
        <v>0</v>
      </c>
      <c r="H79" s="598">
        <f t="shared" si="55"/>
        <v>0</v>
      </c>
      <c r="I79" s="238">
        <f t="shared" si="55"/>
        <v>0</v>
      </c>
      <c r="J79" s="322">
        <f>SUM(J8,J31,J36,J41,J46,J51,J55,J59,J63,J66,J69,J72,J75)</f>
        <v>0</v>
      </c>
      <c r="K79" s="238">
        <f t="shared" si="55"/>
        <v>0</v>
      </c>
      <c r="L79" s="238">
        <f t="shared" si="55"/>
        <v>0</v>
      </c>
      <c r="M79" s="238"/>
      <c r="N79" s="237">
        <f t="shared" ref="N79:AE79" si="56">SUM(N8,N31,N36,N41,N46,N51,N55,N59,N63,N66,N69,N72,N75)</f>
        <v>0</v>
      </c>
      <c r="O79" s="237">
        <f t="shared" si="56"/>
        <v>0</v>
      </c>
      <c r="P79" s="237"/>
      <c r="Q79" s="237"/>
      <c r="R79" s="237">
        <f t="shared" si="56"/>
        <v>0</v>
      </c>
      <c r="S79" s="237">
        <f t="shared" si="56"/>
        <v>0</v>
      </c>
      <c r="T79" s="399">
        <f t="shared" si="56"/>
        <v>0</v>
      </c>
      <c r="U79" s="391">
        <f t="shared" si="56"/>
        <v>0</v>
      </c>
      <c r="V79" s="237">
        <f t="shared" si="56"/>
        <v>0</v>
      </c>
      <c r="W79" s="237">
        <f t="shared" si="56"/>
        <v>0</v>
      </c>
      <c r="X79" s="237">
        <f t="shared" si="56"/>
        <v>0</v>
      </c>
      <c r="Y79" s="237">
        <f t="shared" si="56"/>
        <v>0</v>
      </c>
      <c r="Z79" s="237">
        <f t="shared" si="56"/>
        <v>0</v>
      </c>
      <c r="AA79" s="237">
        <f t="shared" si="56"/>
        <v>0</v>
      </c>
      <c r="AB79" s="237">
        <f t="shared" si="56"/>
        <v>0</v>
      </c>
      <c r="AC79" s="237">
        <f t="shared" si="56"/>
        <v>0</v>
      </c>
      <c r="AD79" s="237">
        <f t="shared" si="56"/>
        <v>0</v>
      </c>
      <c r="AE79" s="237">
        <f t="shared" si="56"/>
        <v>0</v>
      </c>
      <c r="AF79" s="399">
        <f t="shared" ref="AF79:AX79" si="57">SUM(AF8,AF31,AF36,AF41,AF46,AF51,AF55,AF59,AF63,AF66,AF69,AF72,AF75)</f>
        <v>0</v>
      </c>
      <c r="AG79" s="391">
        <f t="shared" si="57"/>
        <v>0</v>
      </c>
      <c r="AH79" s="237">
        <f t="shared" si="57"/>
        <v>0</v>
      </c>
      <c r="AI79" s="237">
        <f t="shared" si="57"/>
        <v>0</v>
      </c>
      <c r="AJ79" s="237">
        <f t="shared" si="57"/>
        <v>0</v>
      </c>
      <c r="AK79" s="237">
        <f t="shared" si="57"/>
        <v>0</v>
      </c>
      <c r="AL79" s="237">
        <f t="shared" si="57"/>
        <v>0</v>
      </c>
      <c r="AM79" s="237">
        <f t="shared" si="57"/>
        <v>0</v>
      </c>
      <c r="AN79" s="237">
        <f t="shared" si="57"/>
        <v>0</v>
      </c>
      <c r="AO79" s="237">
        <f t="shared" si="57"/>
        <v>0</v>
      </c>
      <c r="AP79" s="237">
        <f t="shared" si="57"/>
        <v>0</v>
      </c>
      <c r="AQ79" s="237">
        <f t="shared" si="57"/>
        <v>0</v>
      </c>
      <c r="AR79" s="399">
        <f t="shared" si="57"/>
        <v>0</v>
      </c>
      <c r="AS79" s="391">
        <f t="shared" si="57"/>
        <v>0</v>
      </c>
      <c r="AT79" s="237">
        <f t="shared" si="57"/>
        <v>0</v>
      </c>
      <c r="AU79" s="237">
        <f t="shared" si="57"/>
        <v>0</v>
      </c>
      <c r="AV79" s="237">
        <f t="shared" si="57"/>
        <v>0</v>
      </c>
      <c r="AW79" s="237">
        <f t="shared" si="57"/>
        <v>0</v>
      </c>
      <c r="AX79" s="237">
        <f t="shared" si="57"/>
        <v>0</v>
      </c>
      <c r="AY79" s="237">
        <f t="shared" si="50"/>
        <v>0</v>
      </c>
      <c r="AZ79" s="237">
        <f t="shared" si="51"/>
        <v>0</v>
      </c>
      <c r="BA79" s="437">
        <f t="shared" si="49"/>
        <v>0</v>
      </c>
    </row>
    <row r="80" spans="1:53" hidden="1" x14ac:dyDescent="0.25">
      <c r="A80" s="439"/>
      <c r="B80" s="439"/>
      <c r="C80" s="439"/>
      <c r="D80" s="439"/>
      <c r="E80" s="861"/>
      <c r="F80" s="861"/>
      <c r="G80" s="861"/>
      <c r="H80" s="861"/>
      <c r="I80" s="862"/>
      <c r="J80" s="863"/>
      <c r="K80" s="863"/>
      <c r="L80" s="863"/>
      <c r="M80" s="864"/>
      <c r="N80" s="479"/>
      <c r="O80" s="479"/>
      <c r="P80" s="479"/>
      <c r="Q80" s="479"/>
      <c r="R80" s="479"/>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row>
    <row r="81" spans="1:52" hidden="1" x14ac:dyDescent="0.25">
      <c r="A81" s="439"/>
      <c r="B81" s="439"/>
      <c r="C81" s="439"/>
      <c r="D81" s="439"/>
    </row>
    <row r="82" spans="1:52" hidden="1" x14ac:dyDescent="0.25"/>
    <row r="83" spans="1:52" ht="15.75" hidden="1" thickBot="1" x14ac:dyDescent="0.3">
      <c r="C83" s="448" t="s">
        <v>54</v>
      </c>
      <c r="E83" s="558"/>
      <c r="F83" s="558"/>
      <c r="G83" s="558"/>
      <c r="H83" s="482">
        <f>+H79*0.2</f>
        <v>0</v>
      </c>
      <c r="I83" s="558"/>
      <c r="J83" s="558"/>
      <c r="K83" s="558"/>
      <c r="L83" s="558"/>
      <c r="M83" s="558"/>
      <c r="N83" s="482">
        <f t="shared" ref="N83:AE83" si="58">+N79*0.2</f>
        <v>0</v>
      </c>
      <c r="O83" s="482">
        <f>+O79*0.2</f>
        <v>0</v>
      </c>
      <c r="P83" s="482"/>
      <c r="Q83" s="482"/>
      <c r="R83" s="482">
        <f t="shared" si="58"/>
        <v>0</v>
      </c>
      <c r="S83" s="482">
        <f t="shared" si="58"/>
        <v>0</v>
      </c>
      <c r="T83" s="482">
        <f t="shared" si="58"/>
        <v>0</v>
      </c>
      <c r="U83" s="482">
        <f t="shared" si="58"/>
        <v>0</v>
      </c>
      <c r="V83" s="482">
        <f t="shared" si="58"/>
        <v>0</v>
      </c>
      <c r="W83" s="482">
        <f t="shared" si="58"/>
        <v>0</v>
      </c>
      <c r="X83" s="482">
        <f t="shared" si="58"/>
        <v>0</v>
      </c>
      <c r="Y83" s="482">
        <f t="shared" si="58"/>
        <v>0</v>
      </c>
      <c r="Z83" s="482">
        <f t="shared" si="58"/>
        <v>0</v>
      </c>
      <c r="AA83" s="482">
        <f t="shared" si="58"/>
        <v>0</v>
      </c>
      <c r="AB83" s="482">
        <f t="shared" si="58"/>
        <v>0</v>
      </c>
      <c r="AC83" s="482">
        <f t="shared" si="58"/>
        <v>0</v>
      </c>
      <c r="AD83" s="482">
        <f t="shared" si="58"/>
        <v>0</v>
      </c>
      <c r="AE83" s="482">
        <f t="shared" si="58"/>
        <v>0</v>
      </c>
      <c r="AF83" s="482">
        <f t="shared" ref="AF83:AX83" si="59">+AF79*0.2</f>
        <v>0</v>
      </c>
      <c r="AG83" s="482">
        <f t="shared" si="59"/>
        <v>0</v>
      </c>
      <c r="AH83" s="482">
        <f t="shared" si="59"/>
        <v>0</v>
      </c>
      <c r="AI83" s="482">
        <f t="shared" si="59"/>
        <v>0</v>
      </c>
      <c r="AJ83" s="482">
        <f t="shared" si="59"/>
        <v>0</v>
      </c>
      <c r="AK83" s="482">
        <f t="shared" si="59"/>
        <v>0</v>
      </c>
      <c r="AL83" s="482">
        <f t="shared" si="59"/>
        <v>0</v>
      </c>
      <c r="AM83" s="482">
        <f t="shared" si="59"/>
        <v>0</v>
      </c>
      <c r="AN83" s="482">
        <f t="shared" si="59"/>
        <v>0</v>
      </c>
      <c r="AO83" s="482">
        <f t="shared" si="59"/>
        <v>0</v>
      </c>
      <c r="AP83" s="482">
        <f t="shared" si="59"/>
        <v>0</v>
      </c>
      <c r="AQ83" s="482">
        <f t="shared" si="59"/>
        <v>0</v>
      </c>
      <c r="AR83" s="482">
        <f t="shared" si="59"/>
        <v>0</v>
      </c>
      <c r="AS83" s="482">
        <f t="shared" si="59"/>
        <v>0</v>
      </c>
      <c r="AT83" s="482">
        <f t="shared" si="59"/>
        <v>0</v>
      </c>
      <c r="AU83" s="482">
        <f t="shared" si="59"/>
        <v>0</v>
      </c>
      <c r="AV83" s="482">
        <f t="shared" si="59"/>
        <v>0</v>
      </c>
      <c r="AW83" s="482">
        <f t="shared" si="59"/>
        <v>0</v>
      </c>
      <c r="AX83" s="482">
        <f t="shared" si="59"/>
        <v>0</v>
      </c>
      <c r="AY83" s="482">
        <f>+AY79*0.2</f>
        <v>0</v>
      </c>
      <c r="AZ83" s="482">
        <f>+AZ79*0.2</f>
        <v>0</v>
      </c>
    </row>
    <row r="84" spans="1:52" ht="15.75" hidden="1" thickBot="1" x14ac:dyDescent="0.3">
      <c r="C84" s="448" t="s">
        <v>55</v>
      </c>
      <c r="E84" s="558"/>
      <c r="F84" s="558"/>
      <c r="G84" s="558"/>
      <c r="H84" s="482">
        <f>SUM(H79:H83)</f>
        <v>0</v>
      </c>
      <c r="I84" s="558"/>
      <c r="J84" s="558"/>
      <c r="K84" s="558"/>
      <c r="L84" s="558"/>
      <c r="M84" s="558"/>
      <c r="N84" s="482">
        <f t="shared" ref="N84:AE84" si="60">SUM(N79:N83)</f>
        <v>0</v>
      </c>
      <c r="O84" s="217">
        <f>+IFERROR(VLOOKUP(B83,Sheet1!B:D,3,FALSE)+VLOOKUP(B83,Sheet1!B:E,4,FALSE),0)</f>
        <v>0</v>
      </c>
      <c r="P84" s="217"/>
      <c r="Q84" s="217"/>
      <c r="R84" s="482">
        <f t="shared" si="60"/>
        <v>0</v>
      </c>
      <c r="S84" s="482">
        <f t="shared" si="60"/>
        <v>0</v>
      </c>
      <c r="T84" s="482">
        <f t="shared" si="60"/>
        <v>0</v>
      </c>
      <c r="U84" s="482">
        <f t="shared" si="60"/>
        <v>0</v>
      </c>
      <c r="V84" s="482">
        <f t="shared" si="60"/>
        <v>0</v>
      </c>
      <c r="W84" s="482">
        <f t="shared" si="60"/>
        <v>0</v>
      </c>
      <c r="X84" s="482">
        <f t="shared" si="60"/>
        <v>0</v>
      </c>
      <c r="Y84" s="482">
        <f t="shared" si="60"/>
        <v>0</v>
      </c>
      <c r="Z84" s="482">
        <f t="shared" si="60"/>
        <v>0</v>
      </c>
      <c r="AA84" s="482">
        <f t="shared" si="60"/>
        <v>0</v>
      </c>
      <c r="AB84" s="482">
        <f t="shared" si="60"/>
        <v>0</v>
      </c>
      <c r="AC84" s="482">
        <f t="shared" si="60"/>
        <v>0</v>
      </c>
      <c r="AD84" s="482">
        <f t="shared" si="60"/>
        <v>0</v>
      </c>
      <c r="AE84" s="482">
        <f t="shared" si="60"/>
        <v>0</v>
      </c>
      <c r="AF84" s="482">
        <f t="shared" ref="AF84:AX84" si="61">SUM(AF79:AF83)</f>
        <v>0</v>
      </c>
      <c r="AG84" s="482">
        <f t="shared" si="61"/>
        <v>0</v>
      </c>
      <c r="AH84" s="482">
        <f t="shared" si="61"/>
        <v>0</v>
      </c>
      <c r="AI84" s="482">
        <f t="shared" si="61"/>
        <v>0</v>
      </c>
      <c r="AJ84" s="482">
        <f t="shared" si="61"/>
        <v>0</v>
      </c>
      <c r="AK84" s="482">
        <f t="shared" si="61"/>
        <v>0</v>
      </c>
      <c r="AL84" s="482">
        <f t="shared" si="61"/>
        <v>0</v>
      </c>
      <c r="AM84" s="482">
        <f t="shared" si="61"/>
        <v>0</v>
      </c>
      <c r="AN84" s="482">
        <f t="shared" si="61"/>
        <v>0</v>
      </c>
      <c r="AO84" s="482">
        <f t="shared" si="61"/>
        <v>0</v>
      </c>
      <c r="AP84" s="482">
        <f t="shared" si="61"/>
        <v>0</v>
      </c>
      <c r="AQ84" s="482">
        <f t="shared" si="61"/>
        <v>0</v>
      </c>
      <c r="AR84" s="482">
        <f t="shared" si="61"/>
        <v>0</v>
      </c>
      <c r="AS84" s="482">
        <f t="shared" si="61"/>
        <v>0</v>
      </c>
      <c r="AT84" s="482">
        <f t="shared" si="61"/>
        <v>0</v>
      </c>
      <c r="AU84" s="482">
        <f t="shared" si="61"/>
        <v>0</v>
      </c>
      <c r="AV84" s="482">
        <f t="shared" si="61"/>
        <v>0</v>
      </c>
      <c r="AW84" s="482">
        <f t="shared" si="61"/>
        <v>0</v>
      </c>
      <c r="AX84" s="482">
        <f t="shared" si="61"/>
        <v>0</v>
      </c>
      <c r="AY84" s="482">
        <f>SUM(AY79:AY83)</f>
        <v>0</v>
      </c>
      <c r="AZ84" s="482">
        <f>SUM(AZ79:AZ83)</f>
        <v>0</v>
      </c>
    </row>
    <row r="85" spans="1:52" hidden="1" x14ac:dyDescent="0.25"/>
    <row r="86" spans="1:52" hidden="1" x14ac:dyDescent="0.25"/>
    <row r="87" spans="1:52" hidden="1" x14ac:dyDescent="0.25">
      <c r="O87" s="217">
        <f>+IFERROR(VLOOKUP(B86,Sheet1!B:D,3,FALSE)+VLOOKUP(B86,Sheet1!B:E,4,FALSE),0)</f>
        <v>0</v>
      </c>
      <c r="P87" s="217"/>
      <c r="Q87" s="217"/>
    </row>
    <row r="88" spans="1:52" hidden="1" x14ac:dyDescent="0.25"/>
    <row r="89" spans="1:52" hidden="1" x14ac:dyDescent="0.25"/>
    <row r="90" spans="1:52" hidden="1" x14ac:dyDescent="0.25">
      <c r="O90" s="217">
        <f>+IFERROR(VLOOKUP(B89,Sheet1!B:D,3,FALSE)+VLOOKUP(B89,Sheet1!B:E,4,FALSE),0)</f>
        <v>0</v>
      </c>
      <c r="P90" s="217"/>
      <c r="Q90" s="217"/>
    </row>
    <row r="91" spans="1:52" hidden="1" x14ac:dyDescent="0.25"/>
    <row r="92" spans="1:52" hidden="1" x14ac:dyDescent="0.25"/>
    <row r="93" spans="1:52" hidden="1" x14ac:dyDescent="0.25">
      <c r="O93" s="217">
        <f>+IFERROR(VLOOKUP(B92,Sheet1!B:D,3,FALSE)+VLOOKUP(B92,Sheet1!B:E,4,FALSE),0)</f>
        <v>0</v>
      </c>
      <c r="P93" s="217"/>
      <c r="Q93" s="217"/>
    </row>
    <row r="94" spans="1:52" hidden="1" x14ac:dyDescent="0.25"/>
    <row r="95" spans="1:52" hidden="1" x14ac:dyDescent="0.25"/>
    <row r="96" spans="1:52"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07" priority="264" operator="lessThan">
      <formula>0</formula>
    </cfRule>
  </conditionalFormatting>
  <conditionalFormatting sqref="BA8">
    <cfRule type="cellIs" dxfId="106" priority="263" operator="lessThan">
      <formula>0</formula>
    </cfRule>
  </conditionalFormatting>
  <conditionalFormatting sqref="BA43:BA44">
    <cfRule type="cellIs" dxfId="105" priority="214" operator="lessThan">
      <formula>0</formula>
    </cfRule>
  </conditionalFormatting>
  <conditionalFormatting sqref="BA48:BA49">
    <cfRule type="cellIs" dxfId="104" priority="211" operator="lessThan">
      <formula>0</formula>
    </cfRule>
  </conditionalFormatting>
  <conditionalFormatting sqref="BA53">
    <cfRule type="cellIs" dxfId="103" priority="208" operator="lessThan">
      <formula>0</formula>
    </cfRule>
  </conditionalFormatting>
  <conditionalFormatting sqref="BA33:BA34">
    <cfRule type="cellIs" dxfId="102" priority="202" operator="lessThan">
      <formula>0</formula>
    </cfRule>
  </conditionalFormatting>
  <conditionalFormatting sqref="BA61">
    <cfRule type="cellIs" dxfId="101" priority="204" operator="lessThan">
      <formula>0</formula>
    </cfRule>
  </conditionalFormatting>
  <conditionalFormatting sqref="BA38:BA39">
    <cfRule type="cellIs" dxfId="100" priority="199" operator="lessThan">
      <formula>0</formula>
    </cfRule>
  </conditionalFormatting>
  <conditionalFormatting sqref="BA57">
    <cfRule type="cellIs" dxfId="99"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M9" sqref="AM9"/>
    </sheetView>
  </sheetViews>
  <sheetFormatPr defaultColWidth="7.28515625" defaultRowHeight="15" x14ac:dyDescent="0.25"/>
  <cols>
    <col min="1" max="1" width="5.28515625" style="19" customWidth="1"/>
    <col min="2" max="2" width="13.140625" style="19" customWidth="1"/>
    <col min="3" max="4" width="23.28515625" style="19" customWidth="1"/>
    <col min="5" max="6" width="8.7109375" style="208" customWidth="1"/>
    <col min="7" max="7" width="9.5703125" style="208" customWidth="1"/>
    <col min="8" max="8" width="8.7109375" style="208" customWidth="1"/>
    <col min="9" max="10" width="7.85546875" style="208" customWidth="1"/>
    <col min="11" max="11" width="7.7109375" style="208" customWidth="1"/>
    <col min="12" max="12" width="7.28515625" style="208" customWidth="1"/>
    <col min="13" max="13" width="6" style="208" customWidth="1"/>
    <col min="14" max="17" width="7.5703125" style="208"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11</v>
      </c>
      <c r="D1" s="9"/>
      <c r="E1" s="326" t="str">
        <f>'Cover Sheet'!$C$3</f>
        <v>Network Neighbourhood Touring</v>
      </c>
      <c r="F1" s="328"/>
      <c r="G1" s="327"/>
      <c r="H1" s="252" t="s">
        <v>51</v>
      </c>
      <c r="I1" s="252"/>
      <c r="J1" s="252"/>
      <c r="K1" s="252"/>
      <c r="L1" s="198"/>
      <c r="M1" s="198"/>
      <c r="N1" s="198"/>
      <c r="O1" s="198"/>
      <c r="P1" s="198"/>
      <c r="Q1" s="198"/>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8"/>
      <c r="B2" s="8"/>
      <c r="C2" s="8"/>
      <c r="D2" s="8"/>
      <c r="E2" s="147"/>
      <c r="F2" s="147"/>
      <c r="G2" s="209"/>
      <c r="I2" s="198"/>
      <c r="J2" s="198"/>
      <c r="K2" s="198"/>
      <c r="L2" s="198"/>
      <c r="M2" s="198"/>
      <c r="N2" s="198"/>
      <c r="O2" s="198"/>
      <c r="P2" s="198"/>
      <c r="Q2" s="198"/>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8"/>
      <c r="B3" s="8"/>
      <c r="C3" s="9" t="s">
        <v>6</v>
      </c>
      <c r="D3" s="9"/>
      <c r="E3" s="146" t="str">
        <f>+'Cover Sheet'!$C$5</f>
        <v>C727</v>
      </c>
      <c r="F3" s="209"/>
      <c r="G3" s="209"/>
      <c r="H3" s="883" t="str">
        <f>IF(G102&gt;E102,"Budget Revisions add cost.",":)")</f>
        <v>:)</v>
      </c>
      <c r="I3" s="883"/>
      <c r="J3" s="883"/>
      <c r="K3" s="883"/>
      <c r="L3" s="883"/>
      <c r="M3" s="884"/>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8"/>
      <c r="B4" s="8"/>
      <c r="C4" s="9"/>
      <c r="D4" s="9"/>
      <c r="E4" s="145"/>
      <c r="F4" s="209"/>
      <c r="G4" s="209"/>
      <c r="H4" s="883" t="str">
        <f>IF(BA102&lt;0,"Actual plus expected cost is more than forecast",":)")</f>
        <v>:)</v>
      </c>
      <c r="I4" s="883"/>
      <c r="J4" s="883"/>
      <c r="K4" s="883"/>
      <c r="L4" s="883"/>
      <c r="M4" s="884"/>
      <c r="N4" s="220"/>
      <c r="O4" s="220"/>
      <c r="P4" s="220"/>
      <c r="Q4" s="220"/>
      <c r="R4" s="465"/>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row>
    <row r="5" spans="1:54" x14ac:dyDescent="0.25">
      <c r="A5" s="8"/>
      <c r="B5" s="8"/>
      <c r="C5" s="9" t="s">
        <v>62</v>
      </c>
      <c r="D5" s="9"/>
      <c r="E5" s="324" t="str">
        <f>+SUMMARY!A13</f>
        <v>ZK103 - Creative &amp; Production teams and Consultants</v>
      </c>
      <c r="F5" s="329"/>
      <c r="G5" s="323"/>
      <c r="H5" s="323"/>
      <c r="I5" s="323"/>
      <c r="J5" s="198"/>
      <c r="K5" s="198"/>
      <c r="L5" s="198"/>
      <c r="M5" s="198"/>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8"/>
      <c r="B6" s="8"/>
      <c r="C6" s="8"/>
      <c r="D6" s="8"/>
      <c r="E6" s="885" t="s">
        <v>17</v>
      </c>
      <c r="F6" s="886"/>
      <c r="G6" s="886"/>
      <c r="H6" s="887"/>
      <c r="I6" s="888" t="s">
        <v>18</v>
      </c>
      <c r="J6" s="889"/>
      <c r="K6" s="889"/>
      <c r="L6" s="889"/>
      <c r="M6" s="890"/>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242"/>
    </row>
    <row r="7" spans="1:54" ht="42" customHeight="1" thickBot="1" x14ac:dyDescent="0.3">
      <c r="A7" s="142" t="s">
        <v>32</v>
      </c>
      <c r="B7" s="142"/>
      <c r="C7" s="141" t="s">
        <v>4</v>
      </c>
      <c r="D7" s="141" t="s">
        <v>31</v>
      </c>
      <c r="E7" s="199" t="s">
        <v>3</v>
      </c>
      <c r="F7" s="314" t="s">
        <v>58</v>
      </c>
      <c r="G7" s="212" t="s">
        <v>2</v>
      </c>
      <c r="H7" s="255" t="s">
        <v>57</v>
      </c>
      <c r="I7" s="213" t="s">
        <v>3</v>
      </c>
      <c r="J7" s="316" t="s">
        <v>58</v>
      </c>
      <c r="K7" s="214" t="s">
        <v>2</v>
      </c>
      <c r="L7" s="215" t="s">
        <v>1</v>
      </c>
      <c r="M7" s="215" t="s">
        <v>40</v>
      </c>
      <c r="N7" s="255" t="s">
        <v>278</v>
      </c>
      <c r="O7" s="255"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243" t="s">
        <v>48</v>
      </c>
      <c r="AZ7" s="196" t="s">
        <v>49</v>
      </c>
      <c r="BA7" s="239" t="s">
        <v>50</v>
      </c>
      <c r="BB7" s="196" t="s">
        <v>31</v>
      </c>
    </row>
    <row r="8" spans="1:54" s="22" customFormat="1" ht="15" customHeight="1" x14ac:dyDescent="0.2">
      <c r="A8" s="343" t="s">
        <v>113</v>
      </c>
      <c r="B8" s="450" t="str">
        <f>+LEFT($E$5,5)&amp;"."&amp;A8&amp;"."&amp;$E$3</f>
        <v>ZK103.K161.C727</v>
      </c>
      <c r="C8" s="165" t="s">
        <v>114</v>
      </c>
      <c r="D8" s="166"/>
      <c r="E8" s="226">
        <f t="shared" ref="E8:L8" si="0">SUM(E9:E25)</f>
        <v>0</v>
      </c>
      <c r="F8" s="424">
        <f t="shared" si="0"/>
        <v>0</v>
      </c>
      <c r="G8" s="226">
        <f t="shared" si="0"/>
        <v>0</v>
      </c>
      <c r="H8" s="226">
        <f t="shared" si="0"/>
        <v>0</v>
      </c>
      <c r="I8" s="200">
        <f t="shared" si="0"/>
        <v>0</v>
      </c>
      <c r="J8" s="315">
        <f>SUM(J9:J25)</f>
        <v>0</v>
      </c>
      <c r="K8" s="200">
        <f t="shared" si="0"/>
        <v>0</v>
      </c>
      <c r="L8" s="216">
        <f t="shared" si="0"/>
        <v>0</v>
      </c>
      <c r="M8" s="216"/>
      <c r="N8" s="195">
        <f t="shared" ref="N8:AE8" si="1">SUM(N9:N25)</f>
        <v>0</v>
      </c>
      <c r="O8" s="195">
        <f>SUM(O9:O25)</f>
        <v>0</v>
      </c>
      <c r="P8" s="195">
        <f t="shared" ref="P8:Q8" si="2">SUM(P9:P25)</f>
        <v>0</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SUM(AF9:AF25)</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94" si="4">+G8-AZ8</f>
        <v>0</v>
      </c>
    </row>
    <row r="9" spans="1:54" s="4" customFormat="1" ht="15" customHeight="1" x14ac:dyDescent="0.2">
      <c r="A9" s="333"/>
      <c r="B9" s="460"/>
      <c r="C9" s="334"/>
      <c r="D9" s="746"/>
      <c r="E9" s="809"/>
      <c r="F9" s="364">
        <f>-E9+G9</f>
        <v>0</v>
      </c>
      <c r="G9" s="245"/>
      <c r="H9" s="564">
        <f t="shared" ref="H9:H44" si="5">SUM(N9:AX9)</f>
        <v>0</v>
      </c>
      <c r="I9" s="218"/>
      <c r="J9" s="364">
        <f t="shared" ref="J9:J75" si="6">-I9+K9</f>
        <v>0</v>
      </c>
      <c r="K9" s="245">
        <v>0</v>
      </c>
      <c r="L9" s="219"/>
      <c r="M9" s="245"/>
      <c r="N9" s="232"/>
      <c r="O9" s="217"/>
      <c r="P9" s="217"/>
      <c r="Q9" s="217"/>
      <c r="R9" s="249"/>
      <c r="S9" s="246"/>
      <c r="T9" s="394"/>
      <c r="U9" s="389"/>
      <c r="V9" s="246"/>
      <c r="W9" s="246"/>
      <c r="X9" s="246"/>
      <c r="Y9" s="246"/>
      <c r="Z9" s="246"/>
      <c r="AA9" s="246"/>
      <c r="AB9" s="246"/>
      <c r="AC9" s="246"/>
      <c r="AD9" s="246">
        <f>4250-4250</f>
        <v>0</v>
      </c>
      <c r="AE9" s="246">
        <f>4250-2000-2250</f>
        <v>0</v>
      </c>
      <c r="AF9" s="394"/>
      <c r="AG9" s="389">
        <f>6375-6375</f>
        <v>0</v>
      </c>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4"/>
        <v>0</v>
      </c>
    </row>
    <row r="10" spans="1:54" s="4" customFormat="1" ht="15" customHeight="1" x14ac:dyDescent="0.2">
      <c r="A10" s="333"/>
      <c r="B10" s="460"/>
      <c r="C10" s="334"/>
      <c r="D10" s="746"/>
      <c r="E10" s="251"/>
      <c r="F10" s="364">
        <f t="shared" ref="F10:F75" si="7">-E10+G10</f>
        <v>0</v>
      </c>
      <c r="G10" s="251"/>
      <c r="H10" s="564">
        <f t="shared" si="5"/>
        <v>0</v>
      </c>
      <c r="I10" s="221"/>
      <c r="J10" s="364">
        <f t="shared" si="6"/>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96" si="8">SUM(R10:AX10)</f>
        <v>0</v>
      </c>
      <c r="AZ10" s="434">
        <f t="shared" ref="AZ10:AZ96" si="9">+AY10+N10</f>
        <v>0</v>
      </c>
      <c r="BA10" s="435">
        <f t="shared" si="4"/>
        <v>0</v>
      </c>
    </row>
    <row r="11" spans="1:54" s="4" customFormat="1" ht="15" customHeight="1" x14ac:dyDescent="0.2">
      <c r="A11" s="333"/>
      <c r="B11" s="460"/>
      <c r="C11" s="334"/>
      <c r="D11" s="746"/>
      <c r="E11" s="251"/>
      <c r="F11" s="364">
        <f t="shared" si="7"/>
        <v>0</v>
      </c>
      <c r="G11" s="251"/>
      <c r="H11" s="564">
        <f t="shared" si="5"/>
        <v>0</v>
      </c>
      <c r="I11" s="221"/>
      <c r="J11" s="364">
        <f t="shared" si="6"/>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8"/>
        <v>0</v>
      </c>
      <c r="AZ11" s="434">
        <f t="shared" si="9"/>
        <v>0</v>
      </c>
      <c r="BA11" s="435">
        <f t="shared" si="4"/>
        <v>0</v>
      </c>
    </row>
    <row r="12" spans="1:54" s="4" customFormat="1" ht="15" customHeight="1" x14ac:dyDescent="0.2">
      <c r="A12" s="333"/>
      <c r="B12" s="460"/>
      <c r="C12" s="334"/>
      <c r="D12" s="746"/>
      <c r="E12" s="251"/>
      <c r="F12" s="364">
        <f t="shared" si="7"/>
        <v>0</v>
      </c>
      <c r="G12" s="251"/>
      <c r="H12" s="564">
        <f t="shared" si="5"/>
        <v>0</v>
      </c>
      <c r="I12" s="221"/>
      <c r="J12" s="364">
        <f t="shared" si="6"/>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8"/>
        <v>0</v>
      </c>
      <c r="AZ12" s="434">
        <f t="shared" si="9"/>
        <v>0</v>
      </c>
      <c r="BA12" s="435">
        <f t="shared" si="4"/>
        <v>0</v>
      </c>
    </row>
    <row r="13" spans="1:54" s="4" customFormat="1" ht="15" customHeight="1" thickBot="1" x14ac:dyDescent="0.25">
      <c r="A13" s="148"/>
      <c r="B13" s="451"/>
      <c r="C13" s="749"/>
      <c r="D13" s="750"/>
      <c r="E13" s="251"/>
      <c r="F13" s="364">
        <f t="shared" si="7"/>
        <v>0</v>
      </c>
      <c r="G13" s="251"/>
      <c r="H13" s="564">
        <f t="shared" si="5"/>
        <v>0</v>
      </c>
      <c r="I13" s="221"/>
      <c r="J13" s="364">
        <f t="shared" si="6"/>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8"/>
        <v>0</v>
      </c>
      <c r="AZ13" s="434">
        <f t="shared" si="9"/>
        <v>0</v>
      </c>
      <c r="BA13" s="435">
        <f t="shared" si="4"/>
        <v>0</v>
      </c>
    </row>
    <row r="14" spans="1:54" s="4" customFormat="1" ht="15" customHeight="1" x14ac:dyDescent="0.2">
      <c r="A14" s="148"/>
      <c r="B14" s="451"/>
      <c r="C14" s="257"/>
      <c r="D14" s="367"/>
      <c r="E14" s="251"/>
      <c r="F14" s="364">
        <f t="shared" si="7"/>
        <v>0</v>
      </c>
      <c r="G14" s="251"/>
      <c r="H14" s="564">
        <f t="shared" si="5"/>
        <v>0</v>
      </c>
      <c r="I14" s="221"/>
      <c r="J14" s="364">
        <f t="shared" si="6"/>
        <v>0</v>
      </c>
      <c r="K14" s="245">
        <v>0</v>
      </c>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8"/>
        <v>0</v>
      </c>
      <c r="AZ14" s="434">
        <f t="shared" si="9"/>
        <v>0</v>
      </c>
      <c r="BA14" s="435">
        <f t="shared" si="4"/>
        <v>0</v>
      </c>
    </row>
    <row r="15" spans="1:54" s="4" customFormat="1" ht="15" customHeight="1" x14ac:dyDescent="0.2">
      <c r="A15" s="148"/>
      <c r="B15" s="451"/>
      <c r="C15" s="257"/>
      <c r="D15" s="367"/>
      <c r="E15" s="251"/>
      <c r="F15" s="364">
        <f t="shared" si="7"/>
        <v>0</v>
      </c>
      <c r="G15" s="251"/>
      <c r="H15" s="564">
        <f t="shared" si="5"/>
        <v>0</v>
      </c>
      <c r="I15" s="221"/>
      <c r="J15" s="364">
        <f t="shared" si="6"/>
        <v>0</v>
      </c>
      <c r="K15" s="245">
        <v>0</v>
      </c>
      <c r="L15" s="222"/>
      <c r="M15" s="245"/>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8"/>
        <v>0</v>
      </c>
      <c r="AZ15" s="434">
        <f t="shared" si="9"/>
        <v>0</v>
      </c>
      <c r="BA15" s="435">
        <f t="shared" si="4"/>
        <v>0</v>
      </c>
    </row>
    <row r="16" spans="1:54" s="4" customFormat="1" ht="15" hidden="1" customHeight="1" thickBot="1" x14ac:dyDescent="0.25">
      <c r="A16" s="148"/>
      <c r="B16" s="451"/>
      <c r="C16" s="273"/>
      <c r="D16" s="273"/>
      <c r="E16" s="251"/>
      <c r="F16" s="364">
        <f t="shared" si="7"/>
        <v>0</v>
      </c>
      <c r="G16" s="251"/>
      <c r="H16" s="564">
        <f t="shared" si="5"/>
        <v>0</v>
      </c>
      <c r="I16" s="221"/>
      <c r="J16" s="364">
        <f t="shared" si="6"/>
        <v>0</v>
      </c>
      <c r="K16" s="245">
        <v>0</v>
      </c>
      <c r="L16" s="222"/>
      <c r="M16" s="245"/>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8"/>
        <v>0</v>
      </c>
      <c r="AZ16" s="434">
        <f t="shared" si="9"/>
        <v>0</v>
      </c>
      <c r="BA16" s="435">
        <f t="shared" si="4"/>
        <v>0</v>
      </c>
    </row>
    <row r="17" spans="1:53" s="4" customFormat="1" ht="15" hidden="1" customHeight="1" x14ac:dyDescent="0.2">
      <c r="A17" s="148"/>
      <c r="B17" s="451"/>
      <c r="C17" s="257"/>
      <c r="D17" s="367"/>
      <c r="E17" s="251"/>
      <c r="F17" s="364">
        <f t="shared" si="7"/>
        <v>0</v>
      </c>
      <c r="G17" s="251"/>
      <c r="H17" s="564">
        <f t="shared" si="5"/>
        <v>0</v>
      </c>
      <c r="I17" s="221"/>
      <c r="J17" s="364">
        <f t="shared" si="6"/>
        <v>0</v>
      </c>
      <c r="K17" s="245"/>
      <c r="L17" s="222"/>
      <c r="M17" s="245"/>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8"/>
        <v>0</v>
      </c>
      <c r="AZ17" s="434">
        <f t="shared" si="9"/>
        <v>0</v>
      </c>
      <c r="BA17" s="435">
        <f t="shared" si="4"/>
        <v>0</v>
      </c>
    </row>
    <row r="18" spans="1:53" s="4" customFormat="1" ht="15" hidden="1" customHeight="1" x14ac:dyDescent="0.2">
      <c r="A18" s="148"/>
      <c r="B18" s="451"/>
      <c r="C18" s="257"/>
      <c r="D18" s="367"/>
      <c r="E18" s="251"/>
      <c r="F18" s="364">
        <f t="shared" si="7"/>
        <v>0</v>
      </c>
      <c r="G18" s="251"/>
      <c r="H18" s="564">
        <f t="shared" si="5"/>
        <v>0</v>
      </c>
      <c r="I18" s="221"/>
      <c r="J18" s="364">
        <f t="shared" si="6"/>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8"/>
        <v>0</v>
      </c>
      <c r="AZ18" s="434">
        <f t="shared" si="9"/>
        <v>0</v>
      </c>
      <c r="BA18" s="435">
        <f t="shared" si="4"/>
        <v>0</v>
      </c>
    </row>
    <row r="19" spans="1:53" s="4" customFormat="1" ht="15" hidden="1" customHeight="1" x14ac:dyDescent="0.2">
      <c r="A19" s="148"/>
      <c r="B19" s="451"/>
      <c r="C19" s="257"/>
      <c r="D19" s="367"/>
      <c r="E19" s="251"/>
      <c r="F19" s="364">
        <f t="shared" si="7"/>
        <v>0</v>
      </c>
      <c r="G19" s="251"/>
      <c r="H19" s="564">
        <f t="shared" si="5"/>
        <v>0</v>
      </c>
      <c r="I19" s="221"/>
      <c r="J19" s="364">
        <f t="shared" si="6"/>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8"/>
        <v>0</v>
      </c>
      <c r="AZ19" s="434">
        <f t="shared" si="9"/>
        <v>0</v>
      </c>
      <c r="BA19" s="435">
        <f t="shared" si="4"/>
        <v>0</v>
      </c>
    </row>
    <row r="20" spans="1:53" s="4" customFormat="1" ht="15" hidden="1" customHeight="1" x14ac:dyDescent="0.2">
      <c r="A20" s="148"/>
      <c r="B20" s="451"/>
      <c r="C20" s="257"/>
      <c r="D20" s="367"/>
      <c r="E20" s="251"/>
      <c r="F20" s="364">
        <f t="shared" si="7"/>
        <v>0</v>
      </c>
      <c r="G20" s="251"/>
      <c r="H20" s="564">
        <f t="shared" si="5"/>
        <v>0</v>
      </c>
      <c r="I20" s="221"/>
      <c r="J20" s="364">
        <f t="shared" si="6"/>
        <v>0</v>
      </c>
      <c r="K20" s="251"/>
      <c r="L20" s="222"/>
      <c r="M20" s="251"/>
      <c r="N20" s="220"/>
      <c r="O20" s="220"/>
      <c r="P20" s="220"/>
      <c r="Q20" s="220"/>
      <c r="R20" s="24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8"/>
        <v>0</v>
      </c>
      <c r="AZ20" s="434">
        <f t="shared" si="9"/>
        <v>0</v>
      </c>
      <c r="BA20" s="435">
        <f t="shared" si="4"/>
        <v>0</v>
      </c>
    </row>
    <row r="21" spans="1:53" s="4" customFormat="1" ht="15" hidden="1" customHeight="1" thickBot="1" x14ac:dyDescent="0.25">
      <c r="A21" s="148"/>
      <c r="B21" s="451"/>
      <c r="C21" s="257"/>
      <c r="D21" s="367"/>
      <c r="E21" s="251"/>
      <c r="F21" s="364">
        <f t="shared" si="7"/>
        <v>0</v>
      </c>
      <c r="G21" s="251"/>
      <c r="H21" s="564">
        <f t="shared" si="5"/>
        <v>0</v>
      </c>
      <c r="I21" s="221"/>
      <c r="J21" s="364">
        <f t="shared" si="6"/>
        <v>0</v>
      </c>
      <c r="K21" s="251"/>
      <c r="L21" s="222"/>
      <c r="M21" s="251"/>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8"/>
        <v>0</v>
      </c>
      <c r="AZ21" s="434">
        <f t="shared" si="9"/>
        <v>0</v>
      </c>
      <c r="BA21" s="435">
        <f t="shared" si="4"/>
        <v>0</v>
      </c>
    </row>
    <row r="22" spans="1:53" s="4" customFormat="1" ht="15" hidden="1" customHeight="1" x14ac:dyDescent="0.2">
      <c r="A22" s="148"/>
      <c r="B22" s="451"/>
      <c r="C22" s="257"/>
      <c r="D22" s="367"/>
      <c r="E22" s="251"/>
      <c r="F22" s="364">
        <f t="shared" si="7"/>
        <v>0</v>
      </c>
      <c r="G22" s="251"/>
      <c r="H22" s="564">
        <f t="shared" si="5"/>
        <v>0</v>
      </c>
      <c r="I22" s="221"/>
      <c r="J22" s="364">
        <f t="shared" si="6"/>
        <v>0</v>
      </c>
      <c r="K22" s="251"/>
      <c r="L22" s="222"/>
      <c r="M22" s="251"/>
      <c r="N22" s="220"/>
      <c r="O22" s="220"/>
      <c r="P22" s="220"/>
      <c r="Q22" s="220"/>
      <c r="R22" s="24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8"/>
        <v>0</v>
      </c>
      <c r="AZ22" s="434">
        <f t="shared" si="9"/>
        <v>0</v>
      </c>
      <c r="BA22" s="435">
        <f t="shared" si="4"/>
        <v>0</v>
      </c>
    </row>
    <row r="23" spans="1:53" s="4" customFormat="1" ht="15" customHeight="1" x14ac:dyDescent="0.2">
      <c r="A23" s="148"/>
      <c r="B23" s="451"/>
      <c r="C23" s="257"/>
      <c r="D23" s="367"/>
      <c r="E23" s="251"/>
      <c r="F23" s="364">
        <f t="shared" si="7"/>
        <v>0</v>
      </c>
      <c r="G23" s="251"/>
      <c r="H23" s="564">
        <f t="shared" si="5"/>
        <v>0</v>
      </c>
      <c r="I23" s="221"/>
      <c r="J23" s="364">
        <f t="shared" si="6"/>
        <v>0</v>
      </c>
      <c r="K23" s="251"/>
      <c r="L23" s="222"/>
      <c r="M23" s="251"/>
      <c r="N23" s="220"/>
      <c r="O23" s="220"/>
      <c r="P23" s="220"/>
      <c r="Q23" s="220"/>
      <c r="R23" s="249"/>
      <c r="S23" s="246"/>
      <c r="T23" s="394"/>
      <c r="U23" s="389"/>
      <c r="V23" s="246"/>
      <c r="W23" s="246"/>
      <c r="X23" s="246"/>
      <c r="Y23" s="246"/>
      <c r="Z23" s="246"/>
      <c r="AA23" s="246"/>
      <c r="AB23" s="246"/>
      <c r="AC23" s="246"/>
      <c r="AD23" s="246"/>
      <c r="AE23" s="246"/>
      <c r="AF23" s="394"/>
      <c r="AG23" s="389"/>
      <c r="AH23" s="246"/>
      <c r="AI23" s="246"/>
      <c r="AJ23" s="246"/>
      <c r="AK23" s="246"/>
      <c r="AL23" s="246"/>
      <c r="AM23" s="246"/>
      <c r="AN23" s="246"/>
      <c r="AO23" s="246"/>
      <c r="AP23" s="246"/>
      <c r="AQ23" s="246"/>
      <c r="AR23" s="394"/>
      <c r="AS23" s="389"/>
      <c r="AT23" s="246"/>
      <c r="AU23" s="246"/>
      <c r="AV23" s="246"/>
      <c r="AW23" s="246"/>
      <c r="AX23" s="246"/>
      <c r="AY23" s="433">
        <f t="shared" si="8"/>
        <v>0</v>
      </c>
      <c r="AZ23" s="434">
        <f t="shared" si="9"/>
        <v>0</v>
      </c>
      <c r="BA23" s="435">
        <f t="shared" si="4"/>
        <v>0</v>
      </c>
    </row>
    <row r="24" spans="1:53" s="4" customFormat="1" ht="15" customHeight="1" x14ac:dyDescent="0.2">
      <c r="A24" s="148"/>
      <c r="B24" s="451" t="str">
        <f>+B8</f>
        <v>ZK103.K161.C727</v>
      </c>
      <c r="C24" s="257"/>
      <c r="D24" s="367"/>
      <c r="E24" s="251"/>
      <c r="F24" s="364">
        <f t="shared" si="7"/>
        <v>0</v>
      </c>
      <c r="G24" s="251"/>
      <c r="H24" s="564">
        <f t="shared" si="5"/>
        <v>0</v>
      </c>
      <c r="I24" s="221"/>
      <c r="J24" s="364">
        <f t="shared" si="6"/>
        <v>0</v>
      </c>
      <c r="K24" s="251"/>
      <c r="L24" s="222"/>
      <c r="M24" s="251"/>
      <c r="N24" s="220"/>
      <c r="O24" s="220"/>
      <c r="P24" s="220"/>
      <c r="Q24" s="220"/>
      <c r="R24" s="249"/>
      <c r="S24" s="246"/>
      <c r="T24" s="394"/>
      <c r="U24" s="389"/>
      <c r="V24" s="246"/>
      <c r="W24" s="246"/>
      <c r="X24" s="246"/>
      <c r="Y24" s="246"/>
      <c r="Z24" s="246"/>
      <c r="AA24" s="246"/>
      <c r="AB24" s="246"/>
      <c r="AC24" s="246"/>
      <c r="AD24" s="246"/>
      <c r="AE24" s="246"/>
      <c r="AF24" s="394"/>
      <c r="AG24" s="389"/>
      <c r="AH24" s="246"/>
      <c r="AI24" s="246"/>
      <c r="AJ24" s="246"/>
      <c r="AK24" s="246"/>
      <c r="AL24" s="246"/>
      <c r="AM24" s="246"/>
      <c r="AN24" s="246"/>
      <c r="AO24" s="246"/>
      <c r="AP24" s="246"/>
      <c r="AQ24" s="246"/>
      <c r="AR24" s="394"/>
      <c r="AS24" s="389"/>
      <c r="AT24" s="246"/>
      <c r="AU24" s="246"/>
      <c r="AV24" s="246"/>
      <c r="AW24" s="246"/>
      <c r="AX24" s="246"/>
      <c r="AY24" s="433">
        <f t="shared" si="8"/>
        <v>0</v>
      </c>
      <c r="AZ24" s="434">
        <f t="shared" si="9"/>
        <v>0</v>
      </c>
      <c r="BA24" s="435">
        <f t="shared" si="4"/>
        <v>0</v>
      </c>
    </row>
    <row r="25" spans="1:53" s="4" customFormat="1" ht="15" customHeight="1" thickBot="1" x14ac:dyDescent="0.3">
      <c r="A25" s="168"/>
      <c r="B25" s="452"/>
      <c r="C25" s="274" t="s">
        <v>286</v>
      </c>
      <c r="D25" s="274"/>
      <c r="E25" s="272"/>
      <c r="F25" s="364">
        <f t="shared" si="7"/>
        <v>0</v>
      </c>
      <c r="G25" s="272"/>
      <c r="H25" s="571">
        <f>SUM(N25:AX25)-Q25</f>
        <v>0</v>
      </c>
      <c r="I25" s="224"/>
      <c r="J25" s="364">
        <f t="shared" si="6"/>
        <v>0</v>
      </c>
      <c r="K25" s="272">
        <v>0</v>
      </c>
      <c r="L25" s="225"/>
      <c r="M25" s="272"/>
      <c r="N25" s="560">
        <f>+IFERROR(VLOOKUP(B24,Sheet1!B:D,2,FALSE),0)</f>
        <v>0</v>
      </c>
      <c r="O25" s="600">
        <f>+IFERROR(VLOOKUP(B24,Sheet1!B:D,3,FALSE),0)</f>
        <v>0</v>
      </c>
      <c r="P25" s="600">
        <f>+IFERROR(VLOOKUP(B24,Sheet1!B:E,4,FALSE),0)</f>
        <v>0</v>
      </c>
      <c r="Q25" s="600">
        <f>+IFERROR(VLOOKUP(B24,Sheet1!B:F,5,FALSE),0)</f>
        <v>0</v>
      </c>
      <c r="R25" s="390"/>
      <c r="S25" s="246"/>
      <c r="T25" s="394"/>
      <c r="U25" s="389"/>
      <c r="V25" s="246"/>
      <c r="W25" s="246"/>
      <c r="X25" s="246"/>
      <c r="Y25" s="246"/>
      <c r="Z25" s="246"/>
      <c r="AA25" s="246"/>
      <c r="AB25" s="246"/>
      <c r="AC25" s="246"/>
      <c r="AD25" s="246"/>
      <c r="AE25" s="246"/>
      <c r="AF25" s="394"/>
      <c r="AG25" s="389"/>
      <c r="AH25" s="246"/>
      <c r="AI25" s="246"/>
      <c r="AJ25" s="246"/>
      <c r="AK25" s="246"/>
      <c r="AL25" s="246"/>
      <c r="AM25" s="246"/>
      <c r="AN25" s="246"/>
      <c r="AO25" s="246"/>
      <c r="AP25" s="246"/>
      <c r="AQ25" s="246"/>
      <c r="AR25" s="394"/>
      <c r="AS25" s="389"/>
      <c r="AT25" s="246"/>
      <c r="AU25" s="246"/>
      <c r="AV25" s="246"/>
      <c r="AW25" s="246"/>
      <c r="AX25" s="246"/>
      <c r="AY25" s="433">
        <f t="shared" si="8"/>
        <v>0</v>
      </c>
      <c r="AZ25" s="434">
        <f t="shared" si="9"/>
        <v>0</v>
      </c>
      <c r="BA25" s="435">
        <f t="shared" si="4"/>
        <v>0</v>
      </c>
    </row>
    <row r="26" spans="1:53" s="4" customFormat="1" ht="15" customHeight="1" x14ac:dyDescent="0.2">
      <c r="A26" s="193" t="s">
        <v>115</v>
      </c>
      <c r="B26" s="450" t="str">
        <f>+LEFT($E$5,5)&amp;"."&amp;A26&amp;"."&amp;$E$3</f>
        <v>ZK103.K223.C727</v>
      </c>
      <c r="C26" s="337" t="s">
        <v>116</v>
      </c>
      <c r="D26" s="337"/>
      <c r="E26" s="226">
        <f t="shared" ref="E26:L26" si="10">SUM(E27:E39)</f>
        <v>0</v>
      </c>
      <c r="F26" s="425">
        <f t="shared" si="10"/>
        <v>0</v>
      </c>
      <c r="G26" s="226">
        <f t="shared" si="10"/>
        <v>0</v>
      </c>
      <c r="H26" s="226">
        <f t="shared" si="10"/>
        <v>0</v>
      </c>
      <c r="I26" s="200">
        <f t="shared" si="10"/>
        <v>0</v>
      </c>
      <c r="J26" s="315">
        <f t="shared" si="10"/>
        <v>0</v>
      </c>
      <c r="K26" s="200">
        <f t="shared" si="10"/>
        <v>0</v>
      </c>
      <c r="L26" s="216">
        <f t="shared" si="10"/>
        <v>0</v>
      </c>
      <c r="M26" s="216"/>
      <c r="N26" s="195">
        <f>SUM(N27:N39)</f>
        <v>0</v>
      </c>
      <c r="O26" s="195">
        <f>SUM(O27:O39)</f>
        <v>0</v>
      </c>
      <c r="P26" s="195">
        <f t="shared" ref="P26:Q26" si="11">SUM(P27:P39)</f>
        <v>0</v>
      </c>
      <c r="Q26" s="195">
        <f t="shared" si="11"/>
        <v>0</v>
      </c>
      <c r="R26" s="260">
        <f>SUM(R27:R39)</f>
        <v>0</v>
      </c>
      <c r="S26" s="264">
        <f>SUM(S27:S39)</f>
        <v>0</v>
      </c>
      <c r="T26" s="395">
        <f t="shared" ref="T26:Z26" si="12">SUM(T27:T39)</f>
        <v>0</v>
      </c>
      <c r="U26" s="405">
        <f t="shared" si="12"/>
        <v>0</v>
      </c>
      <c r="V26" s="264">
        <f t="shared" si="12"/>
        <v>0</v>
      </c>
      <c r="W26" s="264">
        <f t="shared" si="12"/>
        <v>0</v>
      </c>
      <c r="X26" s="264">
        <f t="shared" si="12"/>
        <v>0</v>
      </c>
      <c r="Y26" s="264">
        <f t="shared" si="12"/>
        <v>0</v>
      </c>
      <c r="Z26" s="264">
        <f t="shared" si="12"/>
        <v>0</v>
      </c>
      <c r="AA26" s="264">
        <f t="shared" ref="AA26:AX26" si="13">SUM(AA27:AA39)</f>
        <v>0</v>
      </c>
      <c r="AB26" s="264">
        <f t="shared" si="13"/>
        <v>0</v>
      </c>
      <c r="AC26" s="264">
        <f t="shared" si="13"/>
        <v>0</v>
      </c>
      <c r="AD26" s="264">
        <f t="shared" si="13"/>
        <v>0</v>
      </c>
      <c r="AE26" s="264">
        <f t="shared" si="13"/>
        <v>0</v>
      </c>
      <c r="AF26" s="395">
        <f t="shared" si="13"/>
        <v>0</v>
      </c>
      <c r="AG26" s="405">
        <f t="shared" si="13"/>
        <v>0</v>
      </c>
      <c r="AH26" s="264">
        <f t="shared" si="13"/>
        <v>0</v>
      </c>
      <c r="AI26" s="264">
        <f t="shared" si="13"/>
        <v>0</v>
      </c>
      <c r="AJ26" s="264">
        <f t="shared" si="13"/>
        <v>0</v>
      </c>
      <c r="AK26" s="264">
        <f t="shared" si="13"/>
        <v>0</v>
      </c>
      <c r="AL26" s="264">
        <f t="shared" si="13"/>
        <v>0</v>
      </c>
      <c r="AM26" s="264">
        <f t="shared" si="13"/>
        <v>0</v>
      </c>
      <c r="AN26" s="264">
        <f t="shared" si="13"/>
        <v>0</v>
      </c>
      <c r="AO26" s="264">
        <f t="shared" si="13"/>
        <v>0</v>
      </c>
      <c r="AP26" s="264">
        <f t="shared" si="13"/>
        <v>0</v>
      </c>
      <c r="AQ26" s="264">
        <f t="shared" si="13"/>
        <v>0</v>
      </c>
      <c r="AR26" s="395">
        <f t="shared" si="13"/>
        <v>0</v>
      </c>
      <c r="AS26" s="405">
        <f t="shared" si="13"/>
        <v>0</v>
      </c>
      <c r="AT26" s="264">
        <f t="shared" si="13"/>
        <v>0</v>
      </c>
      <c r="AU26" s="264">
        <f t="shared" si="13"/>
        <v>0</v>
      </c>
      <c r="AV26" s="264">
        <f t="shared" si="13"/>
        <v>0</v>
      </c>
      <c r="AW26" s="264">
        <f t="shared" si="13"/>
        <v>0</v>
      </c>
      <c r="AX26" s="264">
        <f t="shared" si="13"/>
        <v>0</v>
      </c>
      <c r="AY26" s="433">
        <f t="shared" si="8"/>
        <v>0</v>
      </c>
      <c r="AZ26" s="434">
        <f t="shared" si="9"/>
        <v>0</v>
      </c>
      <c r="BA26" s="435">
        <f t="shared" si="4"/>
        <v>0</v>
      </c>
    </row>
    <row r="27" spans="1:53" s="4" customFormat="1" ht="15" customHeight="1" x14ac:dyDescent="0.2">
      <c r="A27" s="333"/>
      <c r="B27" s="460"/>
      <c r="C27" s="334"/>
      <c r="D27" s="334"/>
      <c r="E27" s="204"/>
      <c r="F27" s="364">
        <f t="shared" si="7"/>
        <v>0</v>
      </c>
      <c r="G27" s="245"/>
      <c r="H27" s="564">
        <f t="shared" si="5"/>
        <v>0</v>
      </c>
      <c r="I27" s="228"/>
      <c r="J27" s="364">
        <f t="shared" si="6"/>
        <v>0</v>
      </c>
      <c r="K27" s="245">
        <v>0</v>
      </c>
      <c r="L27" s="229"/>
      <c r="M27" s="245"/>
      <c r="N27" s="232"/>
      <c r="O27" s="217"/>
      <c r="P27" s="217"/>
      <c r="Q27" s="217"/>
      <c r="R27" s="356"/>
      <c r="S27" s="357"/>
      <c r="T27" s="396"/>
      <c r="U27" s="406"/>
      <c r="V27" s="357"/>
      <c r="W27" s="357"/>
      <c r="X27" s="357"/>
      <c r="Y27" s="357"/>
      <c r="Z27" s="357"/>
      <c r="AA27" s="357"/>
      <c r="AB27" s="357"/>
      <c r="AC27" s="357"/>
      <c r="AD27" s="357"/>
      <c r="AE27" s="357">
        <f>300-300</f>
        <v>0</v>
      </c>
      <c r="AF27" s="396"/>
      <c r="AG27" s="406">
        <f>300-300</f>
        <v>0</v>
      </c>
      <c r="AH27" s="357"/>
      <c r="AI27" s="357"/>
      <c r="AJ27" s="357"/>
      <c r="AK27" s="357"/>
      <c r="AL27" s="357"/>
      <c r="AM27" s="357"/>
      <c r="AN27" s="357"/>
      <c r="AO27" s="357"/>
      <c r="AP27" s="357"/>
      <c r="AQ27" s="357"/>
      <c r="AR27" s="396"/>
      <c r="AS27" s="406"/>
      <c r="AT27" s="357"/>
      <c r="AU27" s="357"/>
      <c r="AV27" s="357"/>
      <c r="AW27" s="357"/>
      <c r="AX27" s="357"/>
      <c r="AY27" s="433">
        <f t="shared" si="8"/>
        <v>0</v>
      </c>
      <c r="AZ27" s="434">
        <f t="shared" si="9"/>
        <v>0</v>
      </c>
      <c r="BA27" s="435">
        <f t="shared" si="4"/>
        <v>0</v>
      </c>
    </row>
    <row r="28" spans="1:53" s="4" customFormat="1" ht="15" customHeight="1" x14ac:dyDescent="0.2">
      <c r="A28" s="333"/>
      <c r="B28" s="460"/>
      <c r="C28" s="334"/>
      <c r="D28" s="340"/>
      <c r="E28" s="245"/>
      <c r="F28" s="364">
        <f t="shared" si="7"/>
        <v>0</v>
      </c>
      <c r="G28" s="245"/>
      <c r="H28" s="564">
        <f t="shared" si="5"/>
        <v>0</v>
      </c>
      <c r="I28" s="230"/>
      <c r="J28" s="364">
        <f t="shared" si="6"/>
        <v>0</v>
      </c>
      <c r="K28" s="245"/>
      <c r="L28" s="231"/>
      <c r="M28" s="245"/>
      <c r="N28" s="262"/>
      <c r="O28" s="262"/>
      <c r="P28" s="262"/>
      <c r="Q28" s="262"/>
      <c r="R28" s="358"/>
      <c r="S28" s="359"/>
      <c r="T28" s="397"/>
      <c r="U28" s="407"/>
      <c r="V28" s="359"/>
      <c r="W28" s="359"/>
      <c r="X28" s="359"/>
      <c r="Y28" s="359"/>
      <c r="Z28" s="359"/>
      <c r="AA28" s="359"/>
      <c r="AB28" s="359"/>
      <c r="AC28" s="359"/>
      <c r="AD28" s="359"/>
      <c r="AE28" s="359"/>
      <c r="AF28" s="397"/>
      <c r="AG28" s="407"/>
      <c r="AH28" s="359"/>
      <c r="AI28" s="359"/>
      <c r="AJ28" s="359"/>
      <c r="AK28" s="359"/>
      <c r="AL28" s="359"/>
      <c r="AM28" s="359"/>
      <c r="AN28" s="359"/>
      <c r="AO28" s="359"/>
      <c r="AP28" s="359"/>
      <c r="AQ28" s="359"/>
      <c r="AR28" s="397"/>
      <c r="AS28" s="407"/>
      <c r="AT28" s="359"/>
      <c r="AU28" s="359"/>
      <c r="AV28" s="359"/>
      <c r="AW28" s="359"/>
      <c r="AX28" s="359"/>
      <c r="AY28" s="433">
        <f t="shared" ref="AY28:AY38" si="14">SUM(R28:AX28)</f>
        <v>0</v>
      </c>
      <c r="AZ28" s="434">
        <f t="shared" ref="AZ28:AZ38" si="15">+AY28+N28</f>
        <v>0</v>
      </c>
      <c r="BA28" s="435">
        <f t="shared" ref="BA28:BA38" si="16">+G28-AZ28</f>
        <v>0</v>
      </c>
    </row>
    <row r="29" spans="1:53" s="4" customFormat="1" ht="15" customHeight="1" x14ac:dyDescent="0.2">
      <c r="A29" s="333"/>
      <c r="B29" s="460"/>
      <c r="C29" s="334"/>
      <c r="D29" s="340"/>
      <c r="E29" s="245"/>
      <c r="F29" s="364">
        <f t="shared" si="7"/>
        <v>0</v>
      </c>
      <c r="G29" s="245"/>
      <c r="H29" s="564">
        <f t="shared" si="5"/>
        <v>0</v>
      </c>
      <c r="I29" s="230"/>
      <c r="J29" s="364">
        <f t="shared" si="6"/>
        <v>0</v>
      </c>
      <c r="K29" s="245"/>
      <c r="L29" s="231"/>
      <c r="M29" s="245"/>
      <c r="N29" s="262"/>
      <c r="O29" s="262"/>
      <c r="P29" s="262"/>
      <c r="Q29" s="262"/>
      <c r="R29" s="358"/>
      <c r="S29" s="359"/>
      <c r="T29" s="397"/>
      <c r="U29" s="407"/>
      <c r="V29" s="359"/>
      <c r="W29" s="359"/>
      <c r="X29" s="359"/>
      <c r="Y29" s="359"/>
      <c r="Z29" s="359"/>
      <c r="AA29" s="359"/>
      <c r="AB29" s="359"/>
      <c r="AC29" s="359"/>
      <c r="AD29" s="359"/>
      <c r="AE29" s="359"/>
      <c r="AF29" s="397"/>
      <c r="AG29" s="407"/>
      <c r="AH29" s="359"/>
      <c r="AI29" s="359"/>
      <c r="AJ29" s="359"/>
      <c r="AK29" s="359"/>
      <c r="AL29" s="359"/>
      <c r="AM29" s="359"/>
      <c r="AN29" s="359"/>
      <c r="AO29" s="359"/>
      <c r="AP29" s="359"/>
      <c r="AQ29" s="359"/>
      <c r="AR29" s="397"/>
      <c r="AS29" s="407"/>
      <c r="AT29" s="359"/>
      <c r="AU29" s="359"/>
      <c r="AV29" s="359"/>
      <c r="AW29" s="359"/>
      <c r="AX29" s="359"/>
      <c r="AY29" s="433">
        <f t="shared" si="14"/>
        <v>0</v>
      </c>
      <c r="AZ29" s="434">
        <f t="shared" si="15"/>
        <v>0</v>
      </c>
      <c r="BA29" s="435">
        <f t="shared" si="16"/>
        <v>0</v>
      </c>
    </row>
    <row r="30" spans="1:53" s="4" customFormat="1" ht="15" customHeight="1" x14ac:dyDescent="0.2">
      <c r="A30" s="333"/>
      <c r="B30" s="460"/>
      <c r="C30" s="334"/>
      <c r="D30" s="340"/>
      <c r="E30" s="245"/>
      <c r="F30" s="364">
        <f t="shared" si="7"/>
        <v>0</v>
      </c>
      <c r="G30" s="245"/>
      <c r="H30" s="564">
        <f t="shared" si="5"/>
        <v>0</v>
      </c>
      <c r="I30" s="230"/>
      <c r="J30" s="364">
        <f t="shared" si="6"/>
        <v>0</v>
      </c>
      <c r="K30" s="245"/>
      <c r="L30" s="231"/>
      <c r="M30" s="245"/>
      <c r="N30" s="262"/>
      <c r="O30" s="262"/>
      <c r="P30" s="262"/>
      <c r="Q30" s="262"/>
      <c r="R30" s="358"/>
      <c r="S30" s="359"/>
      <c r="T30" s="397"/>
      <c r="U30" s="407"/>
      <c r="V30" s="359"/>
      <c r="W30" s="359"/>
      <c r="X30" s="359"/>
      <c r="Y30" s="359"/>
      <c r="Z30" s="359"/>
      <c r="AA30" s="359"/>
      <c r="AB30" s="359"/>
      <c r="AC30" s="359"/>
      <c r="AD30" s="359"/>
      <c r="AE30" s="359"/>
      <c r="AF30" s="397"/>
      <c r="AG30" s="407"/>
      <c r="AH30" s="359"/>
      <c r="AI30" s="359"/>
      <c r="AJ30" s="359"/>
      <c r="AK30" s="359"/>
      <c r="AL30" s="359"/>
      <c r="AM30" s="359"/>
      <c r="AN30" s="359"/>
      <c r="AO30" s="359"/>
      <c r="AP30" s="359"/>
      <c r="AQ30" s="359"/>
      <c r="AR30" s="397"/>
      <c r="AS30" s="407"/>
      <c r="AT30" s="359"/>
      <c r="AU30" s="359"/>
      <c r="AV30" s="359"/>
      <c r="AW30" s="359"/>
      <c r="AX30" s="359"/>
      <c r="AY30" s="433">
        <f t="shared" si="14"/>
        <v>0</v>
      </c>
      <c r="AZ30" s="434">
        <f t="shared" si="15"/>
        <v>0</v>
      </c>
      <c r="BA30" s="435">
        <f t="shared" si="16"/>
        <v>0</v>
      </c>
    </row>
    <row r="31" spans="1:53" s="4" customFormat="1" ht="15" customHeight="1" x14ac:dyDescent="0.2">
      <c r="A31" s="333"/>
      <c r="B31" s="460"/>
      <c r="C31" s="334"/>
      <c r="D31" s="340"/>
      <c r="E31" s="245"/>
      <c r="F31" s="364">
        <f t="shared" si="7"/>
        <v>0</v>
      </c>
      <c r="G31" s="245"/>
      <c r="H31" s="564">
        <f t="shared" si="5"/>
        <v>0</v>
      </c>
      <c r="I31" s="230"/>
      <c r="J31" s="364">
        <f t="shared" si="6"/>
        <v>0</v>
      </c>
      <c r="K31" s="245"/>
      <c r="L31" s="231"/>
      <c r="M31" s="245"/>
      <c r="N31" s="262"/>
      <c r="O31" s="262"/>
      <c r="P31" s="262"/>
      <c r="Q31" s="262"/>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433">
        <f t="shared" si="14"/>
        <v>0</v>
      </c>
      <c r="AZ31" s="434">
        <f t="shared" si="15"/>
        <v>0</v>
      </c>
      <c r="BA31" s="435">
        <f t="shared" si="16"/>
        <v>0</v>
      </c>
    </row>
    <row r="32" spans="1:53" s="4" customFormat="1" ht="15" customHeight="1" x14ac:dyDescent="0.2">
      <c r="A32" s="333"/>
      <c r="B32" s="460"/>
      <c r="C32" s="334"/>
      <c r="D32" s="340"/>
      <c r="E32" s="245"/>
      <c r="F32" s="364">
        <f t="shared" si="7"/>
        <v>0</v>
      </c>
      <c r="G32" s="245"/>
      <c r="H32" s="564">
        <f t="shared" si="5"/>
        <v>0</v>
      </c>
      <c r="I32" s="230"/>
      <c r="J32" s="364">
        <f t="shared" si="6"/>
        <v>0</v>
      </c>
      <c r="K32" s="245"/>
      <c r="L32" s="231"/>
      <c r="M32" s="245"/>
      <c r="N32" s="262"/>
      <c r="O32" s="262"/>
      <c r="P32" s="262"/>
      <c r="Q32" s="262"/>
      <c r="R32" s="358"/>
      <c r="S32" s="359"/>
      <c r="T32" s="397"/>
      <c r="U32" s="407"/>
      <c r="V32" s="359"/>
      <c r="W32" s="359"/>
      <c r="X32" s="359"/>
      <c r="Y32" s="359"/>
      <c r="Z32" s="359"/>
      <c r="AA32" s="359"/>
      <c r="AB32" s="359"/>
      <c r="AC32" s="359"/>
      <c r="AD32" s="359"/>
      <c r="AE32" s="359"/>
      <c r="AF32" s="397"/>
      <c r="AG32" s="407"/>
      <c r="AH32" s="359"/>
      <c r="AI32" s="359"/>
      <c r="AJ32" s="359"/>
      <c r="AK32" s="359"/>
      <c r="AL32" s="359"/>
      <c r="AM32" s="359"/>
      <c r="AN32" s="359"/>
      <c r="AO32" s="359"/>
      <c r="AP32" s="359"/>
      <c r="AQ32" s="359"/>
      <c r="AR32" s="397"/>
      <c r="AS32" s="407"/>
      <c r="AT32" s="359"/>
      <c r="AU32" s="359"/>
      <c r="AV32" s="359"/>
      <c r="AW32" s="359"/>
      <c r="AX32" s="359"/>
      <c r="AY32" s="433">
        <f t="shared" si="14"/>
        <v>0</v>
      </c>
      <c r="AZ32" s="434">
        <f t="shared" si="15"/>
        <v>0</v>
      </c>
      <c r="BA32" s="435">
        <f t="shared" si="16"/>
        <v>0</v>
      </c>
    </row>
    <row r="33" spans="1:53" s="4" customFormat="1" ht="15" customHeight="1" x14ac:dyDescent="0.2">
      <c r="A33" s="333"/>
      <c r="B33" s="460"/>
      <c r="C33" s="334"/>
      <c r="D33" s="340"/>
      <c r="E33" s="245"/>
      <c r="F33" s="364">
        <f t="shared" si="7"/>
        <v>0</v>
      </c>
      <c r="G33" s="245"/>
      <c r="H33" s="564">
        <f t="shared" si="5"/>
        <v>0</v>
      </c>
      <c r="I33" s="230"/>
      <c r="J33" s="364">
        <f t="shared" si="6"/>
        <v>0</v>
      </c>
      <c r="K33" s="245"/>
      <c r="L33" s="231"/>
      <c r="M33" s="245"/>
      <c r="N33" s="262"/>
      <c r="O33" s="262"/>
      <c r="P33" s="262"/>
      <c r="Q33" s="262"/>
      <c r="R33" s="358"/>
      <c r="S33" s="359"/>
      <c r="T33" s="397"/>
      <c r="U33" s="407"/>
      <c r="V33" s="359"/>
      <c r="W33" s="359"/>
      <c r="X33" s="359"/>
      <c r="Y33" s="359"/>
      <c r="Z33" s="359"/>
      <c r="AA33" s="359"/>
      <c r="AB33" s="359"/>
      <c r="AC33" s="359"/>
      <c r="AD33" s="359"/>
      <c r="AE33" s="359"/>
      <c r="AF33" s="397"/>
      <c r="AG33" s="407"/>
      <c r="AH33" s="359"/>
      <c r="AI33" s="359"/>
      <c r="AJ33" s="359"/>
      <c r="AK33" s="359"/>
      <c r="AL33" s="359"/>
      <c r="AM33" s="359"/>
      <c r="AN33" s="359"/>
      <c r="AO33" s="359"/>
      <c r="AP33" s="359"/>
      <c r="AQ33" s="359"/>
      <c r="AR33" s="397"/>
      <c r="AS33" s="407"/>
      <c r="AT33" s="359"/>
      <c r="AU33" s="359"/>
      <c r="AV33" s="359"/>
      <c r="AW33" s="359"/>
      <c r="AX33" s="359"/>
      <c r="AY33" s="433">
        <f t="shared" si="14"/>
        <v>0</v>
      </c>
      <c r="AZ33" s="434">
        <f t="shared" si="15"/>
        <v>0</v>
      </c>
      <c r="BA33" s="435">
        <f t="shared" si="16"/>
        <v>0</v>
      </c>
    </row>
    <row r="34" spans="1:53" s="4" customFormat="1" ht="15" customHeight="1" x14ac:dyDescent="0.2">
      <c r="A34" s="333"/>
      <c r="B34" s="460"/>
      <c r="C34" s="334"/>
      <c r="D34" s="340"/>
      <c r="E34" s="245"/>
      <c r="F34" s="364">
        <f t="shared" si="7"/>
        <v>0</v>
      </c>
      <c r="G34" s="245"/>
      <c r="H34" s="564">
        <f t="shared" si="5"/>
        <v>0</v>
      </c>
      <c r="I34" s="230"/>
      <c r="J34" s="364">
        <f t="shared" si="6"/>
        <v>0</v>
      </c>
      <c r="K34" s="245"/>
      <c r="L34" s="231"/>
      <c r="M34" s="245"/>
      <c r="N34" s="262"/>
      <c r="O34" s="262"/>
      <c r="P34" s="262"/>
      <c r="Q34" s="262"/>
      <c r="R34" s="358"/>
      <c r="S34" s="359"/>
      <c r="T34" s="397"/>
      <c r="U34" s="407"/>
      <c r="V34" s="359"/>
      <c r="W34" s="359"/>
      <c r="X34" s="359"/>
      <c r="Y34" s="359"/>
      <c r="Z34" s="359"/>
      <c r="AA34" s="359"/>
      <c r="AB34" s="359"/>
      <c r="AC34" s="359"/>
      <c r="AD34" s="359"/>
      <c r="AE34" s="359"/>
      <c r="AF34" s="397"/>
      <c r="AG34" s="407"/>
      <c r="AH34" s="359"/>
      <c r="AI34" s="359"/>
      <c r="AJ34" s="359"/>
      <c r="AK34" s="359"/>
      <c r="AL34" s="359"/>
      <c r="AM34" s="359"/>
      <c r="AN34" s="359"/>
      <c r="AO34" s="359"/>
      <c r="AP34" s="359"/>
      <c r="AQ34" s="359"/>
      <c r="AR34" s="397"/>
      <c r="AS34" s="407"/>
      <c r="AT34" s="359"/>
      <c r="AU34" s="359"/>
      <c r="AV34" s="359"/>
      <c r="AW34" s="359"/>
      <c r="AX34" s="359"/>
      <c r="AY34" s="433">
        <f t="shared" si="14"/>
        <v>0</v>
      </c>
      <c r="AZ34" s="434">
        <f t="shared" si="15"/>
        <v>0</v>
      </c>
      <c r="BA34" s="435">
        <f t="shared" si="16"/>
        <v>0</v>
      </c>
    </row>
    <row r="35" spans="1:53" s="4" customFormat="1" ht="15" customHeight="1" x14ac:dyDescent="0.2">
      <c r="A35" s="333"/>
      <c r="B35" s="460"/>
      <c r="C35" s="334"/>
      <c r="D35" s="340"/>
      <c r="E35" s="245"/>
      <c r="F35" s="364">
        <f t="shared" si="7"/>
        <v>0</v>
      </c>
      <c r="G35" s="245"/>
      <c r="H35" s="564">
        <f t="shared" si="5"/>
        <v>0</v>
      </c>
      <c r="I35" s="230"/>
      <c r="J35" s="364">
        <f t="shared" si="6"/>
        <v>0</v>
      </c>
      <c r="K35" s="245"/>
      <c r="L35" s="231"/>
      <c r="M35" s="245"/>
      <c r="N35" s="262"/>
      <c r="O35" s="262"/>
      <c r="P35" s="262"/>
      <c r="Q35" s="262"/>
      <c r="R35" s="358"/>
      <c r="S35" s="359"/>
      <c r="T35" s="397"/>
      <c r="U35" s="407"/>
      <c r="V35" s="359"/>
      <c r="W35" s="359"/>
      <c r="X35" s="359"/>
      <c r="Y35" s="359"/>
      <c r="Z35" s="359"/>
      <c r="AA35" s="359"/>
      <c r="AB35" s="359"/>
      <c r="AC35" s="359"/>
      <c r="AD35" s="359"/>
      <c r="AE35" s="359"/>
      <c r="AF35" s="397"/>
      <c r="AG35" s="407"/>
      <c r="AH35" s="359"/>
      <c r="AI35" s="359"/>
      <c r="AJ35" s="359"/>
      <c r="AK35" s="359"/>
      <c r="AL35" s="359"/>
      <c r="AM35" s="359"/>
      <c r="AN35" s="359"/>
      <c r="AO35" s="359"/>
      <c r="AP35" s="359"/>
      <c r="AQ35" s="359"/>
      <c r="AR35" s="397"/>
      <c r="AS35" s="407"/>
      <c r="AT35" s="359"/>
      <c r="AU35" s="359"/>
      <c r="AV35" s="359"/>
      <c r="AW35" s="359"/>
      <c r="AX35" s="359"/>
      <c r="AY35" s="433">
        <f t="shared" si="14"/>
        <v>0</v>
      </c>
      <c r="AZ35" s="434">
        <f t="shared" si="15"/>
        <v>0</v>
      </c>
      <c r="BA35" s="435">
        <f t="shared" si="16"/>
        <v>0</v>
      </c>
    </row>
    <row r="36" spans="1:53" s="4" customFormat="1" ht="15" customHeight="1" x14ac:dyDescent="0.2">
      <c r="A36" s="333"/>
      <c r="B36" s="460"/>
      <c r="C36" s="334"/>
      <c r="D36" s="340"/>
      <c r="E36" s="245"/>
      <c r="F36" s="364">
        <f t="shared" si="7"/>
        <v>0</v>
      </c>
      <c r="G36" s="245"/>
      <c r="H36" s="564">
        <f t="shared" si="5"/>
        <v>0</v>
      </c>
      <c r="I36" s="230"/>
      <c r="J36" s="364">
        <f t="shared" si="6"/>
        <v>0</v>
      </c>
      <c r="K36" s="245"/>
      <c r="L36" s="231"/>
      <c r="M36" s="245"/>
      <c r="N36" s="262"/>
      <c r="O36" s="262"/>
      <c r="P36" s="262"/>
      <c r="Q36" s="262"/>
      <c r="R36" s="358"/>
      <c r="S36" s="359"/>
      <c r="T36" s="397"/>
      <c r="U36" s="407"/>
      <c r="V36" s="359"/>
      <c r="W36" s="359"/>
      <c r="X36" s="359"/>
      <c r="Y36" s="359"/>
      <c r="Z36" s="359"/>
      <c r="AA36" s="359"/>
      <c r="AB36" s="359"/>
      <c r="AC36" s="359"/>
      <c r="AD36" s="359"/>
      <c r="AE36" s="359"/>
      <c r="AF36" s="397"/>
      <c r="AG36" s="407"/>
      <c r="AH36" s="359"/>
      <c r="AI36" s="359"/>
      <c r="AJ36" s="359"/>
      <c r="AK36" s="359"/>
      <c r="AL36" s="359"/>
      <c r="AM36" s="359"/>
      <c r="AN36" s="359"/>
      <c r="AO36" s="359"/>
      <c r="AP36" s="359"/>
      <c r="AQ36" s="359"/>
      <c r="AR36" s="397"/>
      <c r="AS36" s="407"/>
      <c r="AT36" s="359"/>
      <c r="AU36" s="359"/>
      <c r="AV36" s="359"/>
      <c r="AW36" s="359"/>
      <c r="AX36" s="359"/>
      <c r="AY36" s="433">
        <f t="shared" si="14"/>
        <v>0</v>
      </c>
      <c r="AZ36" s="434">
        <f t="shared" si="15"/>
        <v>0</v>
      </c>
      <c r="BA36" s="435">
        <f t="shared" si="16"/>
        <v>0</v>
      </c>
    </row>
    <row r="37" spans="1:53" s="4" customFormat="1" ht="15" customHeight="1" x14ac:dyDescent="0.2">
      <c r="A37" s="333"/>
      <c r="B37" s="460"/>
      <c r="C37" s="334"/>
      <c r="D37" s="340"/>
      <c r="E37" s="245"/>
      <c r="F37" s="364">
        <f t="shared" si="7"/>
        <v>0</v>
      </c>
      <c r="G37" s="245"/>
      <c r="H37" s="564">
        <f t="shared" si="5"/>
        <v>0</v>
      </c>
      <c r="I37" s="230"/>
      <c r="J37" s="364">
        <f t="shared" si="6"/>
        <v>0</v>
      </c>
      <c r="K37" s="245"/>
      <c r="L37" s="231"/>
      <c r="M37" s="245"/>
      <c r="N37" s="262"/>
      <c r="O37" s="262"/>
      <c r="P37" s="262"/>
      <c r="Q37" s="262"/>
      <c r="R37" s="358"/>
      <c r="S37" s="359"/>
      <c r="T37" s="397"/>
      <c r="U37" s="407"/>
      <c r="V37" s="359"/>
      <c r="W37" s="359"/>
      <c r="X37" s="359"/>
      <c r="Y37" s="359"/>
      <c r="Z37" s="359"/>
      <c r="AA37" s="359"/>
      <c r="AB37" s="359"/>
      <c r="AC37" s="359"/>
      <c r="AD37" s="359"/>
      <c r="AE37" s="359"/>
      <c r="AF37" s="397"/>
      <c r="AG37" s="407"/>
      <c r="AH37" s="359"/>
      <c r="AI37" s="359"/>
      <c r="AJ37" s="359"/>
      <c r="AK37" s="359"/>
      <c r="AL37" s="359"/>
      <c r="AM37" s="359"/>
      <c r="AN37" s="359"/>
      <c r="AO37" s="359"/>
      <c r="AP37" s="359"/>
      <c r="AQ37" s="359"/>
      <c r="AR37" s="397"/>
      <c r="AS37" s="407"/>
      <c r="AT37" s="359"/>
      <c r="AU37" s="359"/>
      <c r="AV37" s="359"/>
      <c r="AW37" s="359"/>
      <c r="AX37" s="359"/>
      <c r="AY37" s="433">
        <f t="shared" si="14"/>
        <v>0</v>
      </c>
      <c r="AZ37" s="434">
        <f t="shared" si="15"/>
        <v>0</v>
      </c>
      <c r="BA37" s="435">
        <f t="shared" si="16"/>
        <v>0</v>
      </c>
    </row>
    <row r="38" spans="1:53" s="4" customFormat="1" ht="15" customHeight="1" x14ac:dyDescent="0.2">
      <c r="A38" s="338"/>
      <c r="B38" s="450" t="s">
        <v>5122</v>
      </c>
      <c r="C38" s="334"/>
      <c r="D38" s="340"/>
      <c r="E38" s="245"/>
      <c r="F38" s="364">
        <f t="shared" si="7"/>
        <v>0</v>
      </c>
      <c r="G38" s="245"/>
      <c r="H38" s="564">
        <f t="shared" si="5"/>
        <v>0</v>
      </c>
      <c r="I38" s="230"/>
      <c r="J38" s="364">
        <f t="shared" si="6"/>
        <v>0</v>
      </c>
      <c r="K38" s="245"/>
      <c r="L38" s="231"/>
      <c r="M38" s="245"/>
      <c r="N38" s="262"/>
      <c r="O38" s="262"/>
      <c r="P38" s="262"/>
      <c r="Q38" s="262"/>
      <c r="R38" s="358"/>
      <c r="S38" s="359"/>
      <c r="T38" s="397"/>
      <c r="U38" s="407"/>
      <c r="V38" s="359"/>
      <c r="W38" s="359"/>
      <c r="X38" s="359"/>
      <c r="Y38" s="359"/>
      <c r="Z38" s="359"/>
      <c r="AA38" s="359"/>
      <c r="AB38" s="359"/>
      <c r="AC38" s="359"/>
      <c r="AD38" s="359"/>
      <c r="AE38" s="359"/>
      <c r="AF38" s="397"/>
      <c r="AG38" s="407"/>
      <c r="AH38" s="359"/>
      <c r="AI38" s="359"/>
      <c r="AJ38" s="359"/>
      <c r="AK38" s="359"/>
      <c r="AL38" s="359"/>
      <c r="AM38" s="359"/>
      <c r="AN38" s="359"/>
      <c r="AO38" s="359"/>
      <c r="AP38" s="359"/>
      <c r="AQ38" s="359"/>
      <c r="AR38" s="397"/>
      <c r="AS38" s="407"/>
      <c r="AT38" s="359"/>
      <c r="AU38" s="359"/>
      <c r="AV38" s="359"/>
      <c r="AW38" s="359"/>
      <c r="AX38" s="359"/>
      <c r="AY38" s="433">
        <f t="shared" si="14"/>
        <v>0</v>
      </c>
      <c r="AZ38" s="434">
        <f t="shared" si="15"/>
        <v>0</v>
      </c>
      <c r="BA38" s="435">
        <f t="shared" si="16"/>
        <v>0</v>
      </c>
    </row>
    <row r="39" spans="1:53" s="4" customFormat="1" ht="15" customHeight="1" thickBot="1" x14ac:dyDescent="0.25">
      <c r="A39" s="168"/>
      <c r="B39" s="452"/>
      <c r="C39" s="269" t="s">
        <v>286</v>
      </c>
      <c r="D39" s="269"/>
      <c r="E39" s="272"/>
      <c r="F39" s="364">
        <f t="shared" si="7"/>
        <v>0</v>
      </c>
      <c r="G39" s="272">
        <v>0</v>
      </c>
      <c r="H39" s="571">
        <f>SUM(N39:AX39)-Q39</f>
        <v>0</v>
      </c>
      <c r="I39" s="224"/>
      <c r="J39" s="364">
        <f t="shared" si="6"/>
        <v>0</v>
      </c>
      <c r="K39" s="272">
        <v>0</v>
      </c>
      <c r="L39" s="225"/>
      <c r="M39" s="272"/>
      <c r="N39" s="560">
        <f>+IFERROR(VLOOKUP(B38,Sheet1!B:D,2,FALSE),0)</f>
        <v>0</v>
      </c>
      <c r="O39" s="600">
        <f>+IFERROR(VLOOKUP(B38,Sheet1!B:D,3,FALSE),0)</f>
        <v>0</v>
      </c>
      <c r="P39" s="600">
        <f>+IFERROR(VLOOKUP(B38,Sheet1!B:E,4,FALSE),0)</f>
        <v>0</v>
      </c>
      <c r="Q39" s="600">
        <f>+IFERROR(VLOOKUP(B38,Sheet1!B:F,5,FALSE),0)</f>
        <v>0</v>
      </c>
      <c r="R39" s="358"/>
      <c r="S39" s="359"/>
      <c r="T39" s="397"/>
      <c r="U39" s="407"/>
      <c r="V39" s="359"/>
      <c r="W39" s="359"/>
      <c r="X39" s="359"/>
      <c r="Y39" s="359"/>
      <c r="Z39" s="359"/>
      <c r="AA39" s="359"/>
      <c r="AB39" s="359"/>
      <c r="AC39" s="359"/>
      <c r="AD39" s="359"/>
      <c r="AE39" s="359"/>
      <c r="AF39" s="397"/>
      <c r="AG39" s="407"/>
      <c r="AH39" s="359"/>
      <c r="AI39" s="359"/>
      <c r="AJ39" s="359"/>
      <c r="AK39" s="359"/>
      <c r="AL39" s="359"/>
      <c r="AM39" s="359"/>
      <c r="AN39" s="359"/>
      <c r="AO39" s="359"/>
      <c r="AP39" s="359"/>
      <c r="AQ39" s="359"/>
      <c r="AR39" s="397"/>
      <c r="AS39" s="407"/>
      <c r="AT39" s="359"/>
      <c r="AU39" s="359"/>
      <c r="AV39" s="359"/>
      <c r="AW39" s="359"/>
      <c r="AX39" s="359"/>
      <c r="AY39" s="433">
        <f t="shared" si="8"/>
        <v>0</v>
      </c>
      <c r="AZ39" s="434">
        <f t="shared" si="9"/>
        <v>0</v>
      </c>
      <c r="BA39" s="435">
        <f t="shared" si="4"/>
        <v>0</v>
      </c>
    </row>
    <row r="40" spans="1:53" s="22" customFormat="1" ht="15" customHeight="1" x14ac:dyDescent="0.2">
      <c r="A40" s="193" t="s">
        <v>117</v>
      </c>
      <c r="B40" s="450" t="str">
        <f>+LEFT($E$5,5)&amp;"."&amp;A40&amp;"."&amp;$E$3</f>
        <v>ZK103.K224.C727</v>
      </c>
      <c r="C40" s="337" t="s">
        <v>118</v>
      </c>
      <c r="D40" s="337"/>
      <c r="E40" s="226">
        <f t="shared" ref="E40:L40" si="17">SUM(E41:E45)</f>
        <v>0</v>
      </c>
      <c r="F40" s="425">
        <f t="shared" si="17"/>
        <v>0</v>
      </c>
      <c r="G40" s="226">
        <f t="shared" si="17"/>
        <v>0</v>
      </c>
      <c r="H40" s="226">
        <f t="shared" si="17"/>
        <v>0</v>
      </c>
      <c r="I40" s="200">
        <f t="shared" si="17"/>
        <v>0</v>
      </c>
      <c r="J40" s="315">
        <f t="shared" si="17"/>
        <v>0</v>
      </c>
      <c r="K40" s="200">
        <f t="shared" si="17"/>
        <v>0</v>
      </c>
      <c r="L40" s="216">
        <f t="shared" si="17"/>
        <v>0</v>
      </c>
      <c r="M40" s="216"/>
      <c r="N40" s="195">
        <f>SUM(N41:N45)</f>
        <v>0</v>
      </c>
      <c r="O40" s="195">
        <f>SUM(O41:O45)</f>
        <v>0</v>
      </c>
      <c r="P40" s="195">
        <f t="shared" ref="P40:Q40" si="18">SUM(P41:P45)</f>
        <v>0</v>
      </c>
      <c r="Q40" s="195">
        <f t="shared" si="18"/>
        <v>0</v>
      </c>
      <c r="R40" s="260">
        <f>SUM(R41:R45)</f>
        <v>0</v>
      </c>
      <c r="S40" s="264">
        <f>SUM(S41:S45)</f>
        <v>0</v>
      </c>
      <c r="T40" s="395">
        <f t="shared" ref="T40:Z40" si="19">SUM(T41:T45)</f>
        <v>0</v>
      </c>
      <c r="U40" s="405">
        <f t="shared" si="19"/>
        <v>0</v>
      </c>
      <c r="V40" s="264">
        <f t="shared" si="19"/>
        <v>0</v>
      </c>
      <c r="W40" s="264">
        <f t="shared" si="19"/>
        <v>0</v>
      </c>
      <c r="X40" s="264">
        <f t="shared" si="19"/>
        <v>0</v>
      </c>
      <c r="Y40" s="264">
        <f t="shared" si="19"/>
        <v>0</v>
      </c>
      <c r="Z40" s="264">
        <f t="shared" si="19"/>
        <v>0</v>
      </c>
      <c r="AA40" s="264">
        <f t="shared" ref="AA40:AX40" si="20">SUM(AA41:AA45)</f>
        <v>0</v>
      </c>
      <c r="AB40" s="264">
        <f t="shared" si="20"/>
        <v>0</v>
      </c>
      <c r="AC40" s="264">
        <f t="shared" si="20"/>
        <v>0</v>
      </c>
      <c r="AD40" s="264">
        <f t="shared" si="20"/>
        <v>0</v>
      </c>
      <c r="AE40" s="264">
        <f t="shared" si="20"/>
        <v>0</v>
      </c>
      <c r="AF40" s="395">
        <f t="shared" si="20"/>
        <v>0</v>
      </c>
      <c r="AG40" s="405">
        <f t="shared" si="20"/>
        <v>0</v>
      </c>
      <c r="AH40" s="264">
        <f t="shared" si="20"/>
        <v>0</v>
      </c>
      <c r="AI40" s="264">
        <f t="shared" si="20"/>
        <v>0</v>
      </c>
      <c r="AJ40" s="264">
        <f t="shared" si="20"/>
        <v>0</v>
      </c>
      <c r="AK40" s="264">
        <f t="shared" si="20"/>
        <v>0</v>
      </c>
      <c r="AL40" s="264">
        <f t="shared" si="20"/>
        <v>0</v>
      </c>
      <c r="AM40" s="264">
        <f t="shared" si="20"/>
        <v>0</v>
      </c>
      <c r="AN40" s="264">
        <f t="shared" si="20"/>
        <v>0</v>
      </c>
      <c r="AO40" s="264">
        <f t="shared" si="20"/>
        <v>0</v>
      </c>
      <c r="AP40" s="264">
        <f t="shared" si="20"/>
        <v>0</v>
      </c>
      <c r="AQ40" s="264">
        <f t="shared" si="20"/>
        <v>0</v>
      </c>
      <c r="AR40" s="395">
        <f t="shared" si="20"/>
        <v>0</v>
      </c>
      <c r="AS40" s="405">
        <f t="shared" si="20"/>
        <v>0</v>
      </c>
      <c r="AT40" s="264">
        <f t="shared" si="20"/>
        <v>0</v>
      </c>
      <c r="AU40" s="264">
        <f t="shared" si="20"/>
        <v>0</v>
      </c>
      <c r="AV40" s="264">
        <f t="shared" si="20"/>
        <v>0</v>
      </c>
      <c r="AW40" s="264">
        <f t="shared" si="20"/>
        <v>0</v>
      </c>
      <c r="AX40" s="264">
        <f t="shared" si="20"/>
        <v>0</v>
      </c>
      <c r="AY40" s="433">
        <f t="shared" si="8"/>
        <v>0</v>
      </c>
      <c r="AZ40" s="434">
        <f t="shared" si="9"/>
        <v>0</v>
      </c>
      <c r="BA40" s="435">
        <f t="shared" si="4"/>
        <v>0</v>
      </c>
    </row>
    <row r="41" spans="1:53" s="4" customFormat="1" ht="15" customHeight="1" x14ac:dyDescent="0.2">
      <c r="A41" s="338"/>
      <c r="B41" s="461"/>
      <c r="C41" s="334"/>
      <c r="D41" s="334"/>
      <c r="E41" s="245"/>
      <c r="F41" s="364">
        <f t="shared" si="7"/>
        <v>0</v>
      </c>
      <c r="G41" s="245">
        <v>0</v>
      </c>
      <c r="H41" s="564">
        <f t="shared" si="5"/>
        <v>0</v>
      </c>
      <c r="I41" s="228"/>
      <c r="J41" s="364">
        <f t="shared" si="6"/>
        <v>0</v>
      </c>
      <c r="K41" s="245">
        <v>0</v>
      </c>
      <c r="L41" s="229"/>
      <c r="M41" s="245"/>
      <c r="N41" s="232"/>
      <c r="O41" s="217"/>
      <c r="P41" s="217"/>
      <c r="Q41" s="217"/>
      <c r="R41" s="356"/>
      <c r="S41" s="357"/>
      <c r="T41" s="396"/>
      <c r="U41" s="406"/>
      <c r="V41" s="357"/>
      <c r="W41" s="357"/>
      <c r="X41" s="357"/>
      <c r="Y41" s="357"/>
      <c r="Z41" s="357"/>
      <c r="AA41" s="357"/>
      <c r="AB41" s="357"/>
      <c r="AC41" s="357"/>
      <c r="AD41" s="357"/>
      <c r="AE41" s="357"/>
      <c r="AF41" s="396"/>
      <c r="AG41" s="406"/>
      <c r="AH41" s="357"/>
      <c r="AI41" s="357"/>
      <c r="AJ41" s="357"/>
      <c r="AK41" s="357"/>
      <c r="AL41" s="357"/>
      <c r="AM41" s="357"/>
      <c r="AN41" s="357"/>
      <c r="AO41" s="357"/>
      <c r="AP41" s="357"/>
      <c r="AQ41" s="357"/>
      <c r="AR41" s="396"/>
      <c r="AS41" s="406"/>
      <c r="AT41" s="357"/>
      <c r="AU41" s="357"/>
      <c r="AV41" s="357"/>
      <c r="AW41" s="357"/>
      <c r="AX41" s="357"/>
      <c r="AY41" s="433">
        <f t="shared" si="8"/>
        <v>0</v>
      </c>
      <c r="AZ41" s="434">
        <f t="shared" si="9"/>
        <v>0</v>
      </c>
      <c r="BA41" s="435">
        <f t="shared" si="4"/>
        <v>0</v>
      </c>
    </row>
    <row r="42" spans="1:53" s="4" customFormat="1" ht="15" customHeight="1" x14ac:dyDescent="0.2">
      <c r="A42" s="338"/>
      <c r="B42" s="461"/>
      <c r="C42" s="334"/>
      <c r="D42" s="340"/>
      <c r="E42" s="245"/>
      <c r="F42" s="364">
        <f t="shared" si="7"/>
        <v>0</v>
      </c>
      <c r="G42" s="245">
        <v>0</v>
      </c>
      <c r="H42" s="564">
        <f t="shared" si="5"/>
        <v>0</v>
      </c>
      <c r="I42" s="228"/>
      <c r="J42" s="364">
        <f t="shared" si="6"/>
        <v>0</v>
      </c>
      <c r="K42" s="245">
        <v>0</v>
      </c>
      <c r="L42" s="229"/>
      <c r="M42" s="245"/>
      <c r="N42" s="261"/>
      <c r="O42" s="261"/>
      <c r="P42" s="261"/>
      <c r="Q42" s="261"/>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SUM(R42:AX42)</f>
        <v>0</v>
      </c>
      <c r="AZ42" s="434">
        <f>+AY42+N42</f>
        <v>0</v>
      </c>
      <c r="BA42" s="435">
        <f>+G42-AZ42</f>
        <v>0</v>
      </c>
    </row>
    <row r="43" spans="1:53" s="4" customFormat="1" ht="15" customHeight="1" x14ac:dyDescent="0.2">
      <c r="A43" s="333"/>
      <c r="B43" s="460"/>
      <c r="C43" s="334"/>
      <c r="D43" s="340"/>
      <c r="E43" s="245"/>
      <c r="F43" s="364">
        <f t="shared" si="7"/>
        <v>0</v>
      </c>
      <c r="G43" s="245">
        <v>0</v>
      </c>
      <c r="H43" s="564">
        <f t="shared" si="5"/>
        <v>0</v>
      </c>
      <c r="I43" s="228"/>
      <c r="J43" s="364">
        <f t="shared" si="6"/>
        <v>0</v>
      </c>
      <c r="K43" s="245">
        <v>0</v>
      </c>
      <c r="L43" s="229"/>
      <c r="M43" s="245"/>
      <c r="N43" s="261"/>
      <c r="O43" s="261"/>
      <c r="P43" s="261"/>
      <c r="Q43" s="261"/>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SUM(R43:AX43)</f>
        <v>0</v>
      </c>
      <c r="AZ43" s="434">
        <f>+AY43+N43</f>
        <v>0</v>
      </c>
      <c r="BA43" s="435">
        <f>+G43-AZ43</f>
        <v>0</v>
      </c>
    </row>
    <row r="44" spans="1:53" s="4" customFormat="1" ht="15" customHeight="1" thickBot="1" x14ac:dyDescent="0.25">
      <c r="A44" s="338"/>
      <c r="B44" s="452" t="str">
        <f>+B40</f>
        <v>ZK103.K224.C727</v>
      </c>
      <c r="C44" s="334"/>
      <c r="D44" s="340"/>
      <c r="E44" s="245"/>
      <c r="F44" s="364">
        <f t="shared" si="7"/>
        <v>0</v>
      </c>
      <c r="G44" s="245">
        <v>0</v>
      </c>
      <c r="H44" s="564">
        <f t="shared" si="5"/>
        <v>0</v>
      </c>
      <c r="I44" s="228"/>
      <c r="J44" s="364">
        <f t="shared" si="6"/>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SUM(R44:AX44)</f>
        <v>0</v>
      </c>
      <c r="AZ44" s="434">
        <f>+AY44+N44</f>
        <v>0</v>
      </c>
      <c r="BA44" s="435">
        <f>+G44-AZ44</f>
        <v>0</v>
      </c>
    </row>
    <row r="45" spans="1:53" s="4" customFormat="1" ht="15" customHeight="1" thickBot="1" x14ac:dyDescent="0.25">
      <c r="A45" s="168"/>
      <c r="B45" s="452"/>
      <c r="C45" s="269" t="s">
        <v>286</v>
      </c>
      <c r="D45" s="269"/>
      <c r="E45" s="272"/>
      <c r="F45" s="364">
        <f t="shared" si="7"/>
        <v>0</v>
      </c>
      <c r="G45" s="272">
        <v>0</v>
      </c>
      <c r="H45" s="571">
        <f>SUM(N45:AX45)-Q45</f>
        <v>0</v>
      </c>
      <c r="I45" s="224"/>
      <c r="J45" s="364">
        <f t="shared" si="6"/>
        <v>0</v>
      </c>
      <c r="K45" s="272">
        <v>0</v>
      </c>
      <c r="L45" s="225"/>
      <c r="M45" s="272"/>
      <c r="N45" s="560">
        <f>+IFERROR(VLOOKUP(B44,Sheet1!B:D,2,FALSE),0)</f>
        <v>0</v>
      </c>
      <c r="O45" s="600">
        <f>+IFERROR(VLOOKUP(B44,Sheet1!B:D,3,FALSE),0)</f>
        <v>0</v>
      </c>
      <c r="P45" s="600">
        <f>+IFERROR(VLOOKUP(B44,Sheet1!B:E,4,FALSE),0)</f>
        <v>0</v>
      </c>
      <c r="Q45" s="600">
        <f>+IFERROR(VLOOKUP(B44,Sheet1!B:F,5,FALSE),0)</f>
        <v>0</v>
      </c>
      <c r="R45" s="358"/>
      <c r="S45" s="359"/>
      <c r="T45" s="397"/>
      <c r="U45" s="407"/>
      <c r="V45" s="359"/>
      <c r="W45" s="359"/>
      <c r="X45" s="359"/>
      <c r="Y45" s="359"/>
      <c r="Z45" s="359"/>
      <c r="AA45" s="359"/>
      <c r="AB45" s="359"/>
      <c r="AC45" s="359"/>
      <c r="AD45" s="359"/>
      <c r="AE45" s="359"/>
      <c r="AF45" s="397"/>
      <c r="AG45" s="407"/>
      <c r="AH45" s="359"/>
      <c r="AI45" s="359"/>
      <c r="AJ45" s="359"/>
      <c r="AK45" s="359"/>
      <c r="AL45" s="359"/>
      <c r="AM45" s="359"/>
      <c r="AN45" s="359"/>
      <c r="AO45" s="359"/>
      <c r="AP45" s="359"/>
      <c r="AQ45" s="359"/>
      <c r="AR45" s="397"/>
      <c r="AS45" s="407"/>
      <c r="AT45" s="359"/>
      <c r="AU45" s="359"/>
      <c r="AV45" s="359"/>
      <c r="AW45" s="359"/>
      <c r="AX45" s="359"/>
      <c r="AY45" s="433">
        <f t="shared" si="8"/>
        <v>0</v>
      </c>
      <c r="AZ45" s="434">
        <f t="shared" si="9"/>
        <v>0</v>
      </c>
      <c r="BA45" s="435">
        <f t="shared" si="4"/>
        <v>0</v>
      </c>
    </row>
    <row r="46" spans="1:53" s="22" customFormat="1" ht="15" customHeight="1" x14ac:dyDescent="0.2">
      <c r="A46" s="193" t="s">
        <v>119</v>
      </c>
      <c r="B46" s="450" t="str">
        <f>+LEFT($E$5,5)&amp;"."&amp;A46&amp;"."&amp;$E$3</f>
        <v>ZK103.K225.C727</v>
      </c>
      <c r="C46" s="337" t="s">
        <v>120</v>
      </c>
      <c r="D46" s="337"/>
      <c r="E46" s="226">
        <f t="shared" ref="E46:L46" si="21">SUM(E47:E52)</f>
        <v>0</v>
      </c>
      <c r="F46" s="425">
        <f t="shared" si="21"/>
        <v>0</v>
      </c>
      <c r="G46" s="226">
        <f t="shared" si="21"/>
        <v>0</v>
      </c>
      <c r="H46" s="226">
        <f t="shared" si="21"/>
        <v>0</v>
      </c>
      <c r="I46" s="200">
        <f t="shared" si="21"/>
        <v>0</v>
      </c>
      <c r="J46" s="315">
        <f t="shared" si="21"/>
        <v>0</v>
      </c>
      <c r="K46" s="200">
        <f t="shared" si="21"/>
        <v>0</v>
      </c>
      <c r="L46" s="216">
        <f t="shared" si="21"/>
        <v>0</v>
      </c>
      <c r="M46" s="216"/>
      <c r="N46" s="195">
        <f t="shared" ref="N46:AE46" si="22">SUM(N47:N52)</f>
        <v>0</v>
      </c>
      <c r="O46" s="195">
        <f>SUM(O47:O52)</f>
        <v>0</v>
      </c>
      <c r="P46" s="195">
        <f t="shared" ref="P46:Q46" si="23">SUM(P47:P52)</f>
        <v>0</v>
      </c>
      <c r="Q46" s="195">
        <f t="shared" si="23"/>
        <v>0</v>
      </c>
      <c r="R46" s="260">
        <f t="shared" si="22"/>
        <v>0</v>
      </c>
      <c r="S46" s="264">
        <f t="shared" si="22"/>
        <v>0</v>
      </c>
      <c r="T46" s="395">
        <f t="shared" si="22"/>
        <v>0</v>
      </c>
      <c r="U46" s="405">
        <f t="shared" si="22"/>
        <v>0</v>
      </c>
      <c r="V46" s="264">
        <f t="shared" si="22"/>
        <v>0</v>
      </c>
      <c r="W46" s="264">
        <f t="shared" si="22"/>
        <v>0</v>
      </c>
      <c r="X46" s="264">
        <f t="shared" si="22"/>
        <v>0</v>
      </c>
      <c r="Y46" s="264">
        <f t="shared" si="22"/>
        <v>0</v>
      </c>
      <c r="Z46" s="264">
        <f t="shared" si="22"/>
        <v>0</v>
      </c>
      <c r="AA46" s="264">
        <f t="shared" si="22"/>
        <v>0</v>
      </c>
      <c r="AB46" s="264">
        <f t="shared" si="22"/>
        <v>0</v>
      </c>
      <c r="AC46" s="264">
        <f t="shared" si="22"/>
        <v>0</v>
      </c>
      <c r="AD46" s="264">
        <f t="shared" si="22"/>
        <v>0</v>
      </c>
      <c r="AE46" s="264">
        <f t="shared" si="22"/>
        <v>0</v>
      </c>
      <c r="AF46" s="395">
        <f t="shared" ref="AF46:AX46" si="24">SUM(AF47:AF52)</f>
        <v>0</v>
      </c>
      <c r="AG46" s="405">
        <f t="shared" si="24"/>
        <v>0</v>
      </c>
      <c r="AH46" s="264">
        <f t="shared" si="24"/>
        <v>0</v>
      </c>
      <c r="AI46" s="264">
        <f t="shared" si="24"/>
        <v>0</v>
      </c>
      <c r="AJ46" s="264">
        <f t="shared" si="24"/>
        <v>0</v>
      </c>
      <c r="AK46" s="264">
        <f t="shared" si="24"/>
        <v>0</v>
      </c>
      <c r="AL46" s="264">
        <f t="shared" si="24"/>
        <v>0</v>
      </c>
      <c r="AM46" s="264">
        <f t="shared" si="24"/>
        <v>0</v>
      </c>
      <c r="AN46" s="264">
        <f t="shared" si="24"/>
        <v>0</v>
      </c>
      <c r="AO46" s="264">
        <f t="shared" si="24"/>
        <v>0</v>
      </c>
      <c r="AP46" s="264">
        <f t="shared" si="24"/>
        <v>0</v>
      </c>
      <c r="AQ46" s="264">
        <f t="shared" si="24"/>
        <v>0</v>
      </c>
      <c r="AR46" s="395">
        <f t="shared" si="24"/>
        <v>0</v>
      </c>
      <c r="AS46" s="405">
        <f t="shared" si="24"/>
        <v>0</v>
      </c>
      <c r="AT46" s="264">
        <f t="shared" si="24"/>
        <v>0</v>
      </c>
      <c r="AU46" s="264">
        <f t="shared" si="24"/>
        <v>0</v>
      </c>
      <c r="AV46" s="264">
        <f t="shared" si="24"/>
        <v>0</v>
      </c>
      <c r="AW46" s="264">
        <f t="shared" si="24"/>
        <v>0</v>
      </c>
      <c r="AX46" s="264">
        <f t="shared" si="24"/>
        <v>0</v>
      </c>
      <c r="AY46" s="433">
        <f t="shared" si="8"/>
        <v>0</v>
      </c>
      <c r="AZ46" s="434">
        <f t="shared" si="9"/>
        <v>0</v>
      </c>
      <c r="BA46" s="435">
        <f t="shared" si="4"/>
        <v>0</v>
      </c>
    </row>
    <row r="47" spans="1:53" s="4" customFormat="1" ht="15" customHeight="1" x14ac:dyDescent="0.2">
      <c r="A47" s="338"/>
      <c r="B47" s="461"/>
      <c r="C47" s="334"/>
      <c r="D47" s="340"/>
      <c r="E47" s="245"/>
      <c r="F47" s="364">
        <f t="shared" si="7"/>
        <v>0</v>
      </c>
      <c r="G47" s="245"/>
      <c r="H47" s="564">
        <f t="shared" ref="H47:H100" si="25">SUM(N47:AX47)</f>
        <v>0</v>
      </c>
      <c r="I47" s="228"/>
      <c r="J47" s="364">
        <f t="shared" si="6"/>
        <v>0</v>
      </c>
      <c r="K47" s="245">
        <v>0</v>
      </c>
      <c r="L47" s="229"/>
      <c r="M47" s="245"/>
      <c r="N47" s="232"/>
      <c r="O47" s="217"/>
      <c r="P47" s="217"/>
      <c r="Q47" s="217"/>
      <c r="R47" s="356"/>
      <c r="S47" s="357"/>
      <c r="T47" s="396"/>
      <c r="U47" s="406"/>
      <c r="V47" s="357"/>
      <c r="W47" s="359"/>
      <c r="X47" s="359"/>
      <c r="Y47" s="357"/>
      <c r="Z47" s="357"/>
      <c r="AA47" s="357"/>
      <c r="AB47" s="357"/>
      <c r="AC47" s="357"/>
      <c r="AD47" s="357"/>
      <c r="AE47" s="357"/>
      <c r="AF47" s="396"/>
      <c r="AG47" s="406"/>
      <c r="AH47" s="357"/>
      <c r="AI47" s="357"/>
      <c r="AJ47" s="357"/>
      <c r="AK47" s="357"/>
      <c r="AL47" s="357"/>
      <c r="AM47" s="357"/>
      <c r="AN47" s="357"/>
      <c r="AO47" s="357"/>
      <c r="AP47" s="357"/>
      <c r="AQ47" s="357"/>
      <c r="AR47" s="396"/>
      <c r="AS47" s="406"/>
      <c r="AT47" s="357"/>
      <c r="AU47" s="357"/>
      <c r="AV47" s="357"/>
      <c r="AW47" s="357"/>
      <c r="AX47" s="357"/>
      <c r="AY47" s="433">
        <f t="shared" si="8"/>
        <v>0</v>
      </c>
      <c r="AZ47" s="434">
        <f t="shared" si="9"/>
        <v>0</v>
      </c>
      <c r="BA47" s="435">
        <f t="shared" si="4"/>
        <v>0</v>
      </c>
    </row>
    <row r="48" spans="1:53" s="4" customFormat="1" ht="15" customHeight="1" x14ac:dyDescent="0.2">
      <c r="A48" s="338"/>
      <c r="B48" s="461"/>
      <c r="C48" s="334"/>
      <c r="D48" s="340"/>
      <c r="E48" s="245"/>
      <c r="F48" s="364">
        <f t="shared" si="7"/>
        <v>0</v>
      </c>
      <c r="G48" s="245"/>
      <c r="H48" s="564">
        <f t="shared" si="25"/>
        <v>0</v>
      </c>
      <c r="I48" s="228"/>
      <c r="J48" s="364">
        <f t="shared" si="6"/>
        <v>0</v>
      </c>
      <c r="K48" s="245"/>
      <c r="L48" s="231"/>
      <c r="M48" s="245"/>
      <c r="N48" s="262"/>
      <c r="O48" s="262"/>
      <c r="P48" s="262"/>
      <c r="Q48" s="262"/>
      <c r="R48" s="358"/>
      <c r="S48" s="359"/>
      <c r="T48" s="397"/>
      <c r="U48" s="407"/>
      <c r="V48" s="359"/>
      <c r="W48" s="359"/>
      <c r="X48" s="359"/>
      <c r="Y48" s="359"/>
      <c r="Z48" s="359"/>
      <c r="AA48" s="359"/>
      <c r="AB48" s="359"/>
      <c r="AC48" s="359"/>
      <c r="AD48" s="359"/>
      <c r="AE48" s="359"/>
      <c r="AF48" s="397"/>
      <c r="AG48" s="407"/>
      <c r="AH48" s="359"/>
      <c r="AI48" s="359"/>
      <c r="AJ48" s="359"/>
      <c r="AK48" s="359"/>
      <c r="AL48" s="359"/>
      <c r="AM48" s="359"/>
      <c r="AN48" s="359"/>
      <c r="AO48" s="359"/>
      <c r="AP48" s="359"/>
      <c r="AQ48" s="359"/>
      <c r="AR48" s="397"/>
      <c r="AS48" s="407"/>
      <c r="AT48" s="359"/>
      <c r="AU48" s="359"/>
      <c r="AV48" s="359"/>
      <c r="AW48" s="359"/>
      <c r="AX48" s="359"/>
      <c r="AY48" s="433">
        <f>SUM(R48:AX48)</f>
        <v>0</v>
      </c>
      <c r="AZ48" s="434">
        <f>+AY48+N48</f>
        <v>0</v>
      </c>
      <c r="BA48" s="435">
        <f>+G48-AZ48</f>
        <v>0</v>
      </c>
    </row>
    <row r="49" spans="1:53" s="4" customFormat="1" ht="15" customHeight="1" x14ac:dyDescent="0.2">
      <c r="A49" s="333"/>
      <c r="B49" s="460"/>
      <c r="C49" s="334"/>
      <c r="D49" s="340"/>
      <c r="E49" s="245"/>
      <c r="F49" s="364">
        <f t="shared" si="7"/>
        <v>0</v>
      </c>
      <c r="G49" s="245"/>
      <c r="H49" s="564">
        <f t="shared" si="25"/>
        <v>0</v>
      </c>
      <c r="I49" s="228"/>
      <c r="J49" s="364">
        <f t="shared" si="6"/>
        <v>0</v>
      </c>
      <c r="K49" s="245"/>
      <c r="L49" s="231"/>
      <c r="M49" s="245"/>
      <c r="N49" s="262"/>
      <c r="O49" s="262"/>
      <c r="P49" s="262"/>
      <c r="Q49" s="262"/>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433">
        <f>SUM(R49:AX49)</f>
        <v>0</v>
      </c>
      <c r="AZ49" s="434">
        <f>+AY49+N49</f>
        <v>0</v>
      </c>
      <c r="BA49" s="435">
        <f>+G49-AZ49</f>
        <v>0</v>
      </c>
    </row>
    <row r="50" spans="1:53" s="4" customFormat="1" ht="15" customHeight="1" x14ac:dyDescent="0.2">
      <c r="A50" s="333"/>
      <c r="B50" s="460"/>
      <c r="C50" s="334"/>
      <c r="D50" s="340"/>
      <c r="E50" s="245"/>
      <c r="F50" s="364">
        <f t="shared" si="7"/>
        <v>0</v>
      </c>
      <c r="G50" s="245"/>
      <c r="H50" s="564">
        <f t="shared" si="25"/>
        <v>0</v>
      </c>
      <c r="I50" s="228"/>
      <c r="J50" s="364">
        <f t="shared" si="6"/>
        <v>0</v>
      </c>
      <c r="K50" s="245"/>
      <c r="L50" s="231"/>
      <c r="M50" s="245"/>
      <c r="N50" s="262"/>
      <c r="O50" s="262"/>
      <c r="P50" s="262"/>
      <c r="Q50" s="262"/>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SUM(R50:AX50)</f>
        <v>0</v>
      </c>
      <c r="AZ50" s="434">
        <f>+AY50+N50</f>
        <v>0</v>
      </c>
      <c r="BA50" s="435">
        <f>+G50-AZ50</f>
        <v>0</v>
      </c>
    </row>
    <row r="51" spans="1:53" s="4" customFormat="1" ht="15" customHeight="1" x14ac:dyDescent="0.2">
      <c r="A51" s="333"/>
      <c r="B51" s="460" t="s">
        <v>5121</v>
      </c>
      <c r="C51" s="334"/>
      <c r="D51" s="340"/>
      <c r="E51" s="245"/>
      <c r="F51" s="364">
        <f t="shared" si="7"/>
        <v>0</v>
      </c>
      <c r="G51" s="245"/>
      <c r="H51" s="564">
        <f t="shared" si="25"/>
        <v>0</v>
      </c>
      <c r="I51" s="228"/>
      <c r="J51" s="364">
        <f t="shared" si="6"/>
        <v>0</v>
      </c>
      <c r="K51" s="245"/>
      <c r="L51" s="231"/>
      <c r="M51" s="245"/>
      <c r="N51" s="262"/>
      <c r="O51" s="262"/>
      <c r="P51" s="262"/>
      <c r="Q51" s="262"/>
      <c r="R51" s="358"/>
      <c r="S51" s="359"/>
      <c r="T51" s="397"/>
      <c r="U51" s="407"/>
      <c r="V51" s="359"/>
      <c r="W51" s="359"/>
      <c r="X51" s="359"/>
      <c r="Y51" s="359"/>
      <c r="Z51" s="359"/>
      <c r="AA51" s="359"/>
      <c r="AB51" s="359"/>
      <c r="AC51" s="359"/>
      <c r="AD51" s="359"/>
      <c r="AE51" s="359"/>
      <c r="AF51" s="397"/>
      <c r="AG51" s="407"/>
      <c r="AH51" s="359"/>
      <c r="AI51" s="359"/>
      <c r="AJ51" s="359"/>
      <c r="AK51" s="359"/>
      <c r="AL51" s="359"/>
      <c r="AM51" s="359"/>
      <c r="AN51" s="359"/>
      <c r="AO51" s="359"/>
      <c r="AP51" s="359"/>
      <c r="AQ51" s="359"/>
      <c r="AR51" s="397"/>
      <c r="AS51" s="407"/>
      <c r="AT51" s="359"/>
      <c r="AU51" s="359"/>
      <c r="AV51" s="359"/>
      <c r="AW51" s="359"/>
      <c r="AX51" s="359"/>
      <c r="AY51" s="433">
        <f>SUM(R51:AX51)</f>
        <v>0</v>
      </c>
      <c r="AZ51" s="434">
        <f>+AY51+N51</f>
        <v>0</v>
      </c>
      <c r="BA51" s="435">
        <f>+G51-AZ51</f>
        <v>0</v>
      </c>
    </row>
    <row r="52" spans="1:53" s="4" customFormat="1" ht="15" customHeight="1" thickBot="1" x14ac:dyDescent="0.25">
      <c r="A52" s="167"/>
      <c r="B52" s="453"/>
      <c r="C52" s="269" t="s">
        <v>286</v>
      </c>
      <c r="D52" s="269"/>
      <c r="E52" s="272"/>
      <c r="F52" s="364">
        <f t="shared" si="7"/>
        <v>0</v>
      </c>
      <c r="G52" s="272">
        <v>0</v>
      </c>
      <c r="H52" s="571">
        <f>SUM(N52:AX52)-Q52</f>
        <v>0</v>
      </c>
      <c r="I52" s="224"/>
      <c r="J52" s="364">
        <f t="shared" si="6"/>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433">
        <f t="shared" si="8"/>
        <v>0</v>
      </c>
      <c r="AZ52" s="434">
        <f t="shared" si="9"/>
        <v>0</v>
      </c>
      <c r="BA52" s="435">
        <f t="shared" si="4"/>
        <v>0</v>
      </c>
    </row>
    <row r="53" spans="1:53" s="22" customFormat="1" ht="15" customHeight="1" x14ac:dyDescent="0.2">
      <c r="A53" s="193" t="s">
        <v>121</v>
      </c>
      <c r="B53" s="450" t="str">
        <f>+LEFT($E$5,5)&amp;"."&amp;A53&amp;"."&amp;$E$3</f>
        <v>ZK103.K226.C727</v>
      </c>
      <c r="C53" s="337" t="s">
        <v>122</v>
      </c>
      <c r="D53" s="337"/>
      <c r="E53" s="226">
        <f t="shared" ref="E53:L53" si="26">SUM(E54:E69)</f>
        <v>0</v>
      </c>
      <c r="F53" s="425">
        <f>SUM(F54:F69)</f>
        <v>0</v>
      </c>
      <c r="G53" s="226">
        <f>SUM(G54:G69)</f>
        <v>0</v>
      </c>
      <c r="H53" s="226">
        <f t="shared" si="26"/>
        <v>0</v>
      </c>
      <c r="I53" s="200">
        <f t="shared" si="26"/>
        <v>0</v>
      </c>
      <c r="J53" s="315">
        <f>SUM(J54:J69)</f>
        <v>0</v>
      </c>
      <c r="K53" s="200">
        <f t="shared" si="26"/>
        <v>0</v>
      </c>
      <c r="L53" s="216">
        <f t="shared" si="26"/>
        <v>0</v>
      </c>
      <c r="M53" s="216"/>
      <c r="N53" s="195">
        <f>SUM(N54:N69)</f>
        <v>0</v>
      </c>
      <c r="O53" s="195">
        <f>SUM(O54:O69)</f>
        <v>0</v>
      </c>
      <c r="P53" s="195">
        <f t="shared" ref="P53:Q53" si="27">SUM(P54:P69)</f>
        <v>0</v>
      </c>
      <c r="Q53" s="195">
        <f t="shared" si="27"/>
        <v>0</v>
      </c>
      <c r="R53" s="260">
        <f>SUM(R54:R69)</f>
        <v>0</v>
      </c>
      <c r="S53" s="264">
        <f>SUM(S54:S69)</f>
        <v>0</v>
      </c>
      <c r="T53" s="395">
        <f t="shared" ref="T53:Z53" si="28">SUM(T54:T69)</f>
        <v>0</v>
      </c>
      <c r="U53" s="405">
        <f t="shared" si="28"/>
        <v>0</v>
      </c>
      <c r="V53" s="264">
        <f t="shared" si="28"/>
        <v>0</v>
      </c>
      <c r="W53" s="264">
        <f t="shared" si="28"/>
        <v>0</v>
      </c>
      <c r="X53" s="264">
        <f t="shared" si="28"/>
        <v>0</v>
      </c>
      <c r="Y53" s="264">
        <f t="shared" si="28"/>
        <v>0</v>
      </c>
      <c r="Z53" s="264">
        <f t="shared" si="28"/>
        <v>0</v>
      </c>
      <c r="AA53" s="264">
        <f t="shared" ref="AA53:AX53" si="29">SUM(AA54:AA69)</f>
        <v>0</v>
      </c>
      <c r="AB53" s="264">
        <f t="shared" si="29"/>
        <v>0</v>
      </c>
      <c r="AC53" s="264">
        <f t="shared" si="29"/>
        <v>0</v>
      </c>
      <c r="AD53" s="264">
        <f t="shared" si="29"/>
        <v>0</v>
      </c>
      <c r="AE53" s="264">
        <f t="shared" si="29"/>
        <v>0</v>
      </c>
      <c r="AF53" s="395">
        <f t="shared" si="29"/>
        <v>0</v>
      </c>
      <c r="AG53" s="405">
        <f t="shared" si="29"/>
        <v>0</v>
      </c>
      <c r="AH53" s="264">
        <f t="shared" si="29"/>
        <v>0</v>
      </c>
      <c r="AI53" s="264">
        <f t="shared" si="29"/>
        <v>0</v>
      </c>
      <c r="AJ53" s="264">
        <f t="shared" si="29"/>
        <v>0</v>
      </c>
      <c r="AK53" s="264">
        <f t="shared" si="29"/>
        <v>0</v>
      </c>
      <c r="AL53" s="264">
        <f t="shared" si="29"/>
        <v>0</v>
      </c>
      <c r="AM53" s="264">
        <f t="shared" si="29"/>
        <v>0</v>
      </c>
      <c r="AN53" s="264">
        <f t="shared" si="29"/>
        <v>0</v>
      </c>
      <c r="AO53" s="264">
        <f t="shared" si="29"/>
        <v>0</v>
      </c>
      <c r="AP53" s="264">
        <f t="shared" si="29"/>
        <v>0</v>
      </c>
      <c r="AQ53" s="264">
        <f t="shared" si="29"/>
        <v>0</v>
      </c>
      <c r="AR53" s="395">
        <f t="shared" si="29"/>
        <v>0</v>
      </c>
      <c r="AS53" s="405">
        <f t="shared" si="29"/>
        <v>0</v>
      </c>
      <c r="AT53" s="264">
        <f t="shared" si="29"/>
        <v>0</v>
      </c>
      <c r="AU53" s="264">
        <f t="shared" si="29"/>
        <v>0</v>
      </c>
      <c r="AV53" s="264">
        <f t="shared" si="29"/>
        <v>0</v>
      </c>
      <c r="AW53" s="264">
        <f t="shared" si="29"/>
        <v>0</v>
      </c>
      <c r="AX53" s="264">
        <f t="shared" si="29"/>
        <v>0</v>
      </c>
      <c r="AY53" s="433">
        <f t="shared" si="8"/>
        <v>0</v>
      </c>
      <c r="AZ53" s="434">
        <f t="shared" si="9"/>
        <v>0</v>
      </c>
      <c r="BA53" s="435">
        <f t="shared" si="4"/>
        <v>0</v>
      </c>
    </row>
    <row r="54" spans="1:53" s="4" customFormat="1" ht="15" customHeight="1" x14ac:dyDescent="0.2">
      <c r="A54" s="333"/>
      <c r="B54" s="460"/>
      <c r="C54" s="334"/>
      <c r="D54" s="334"/>
      <c r="E54" s="245"/>
      <c r="F54" s="364">
        <f t="shared" si="7"/>
        <v>0</v>
      </c>
      <c r="G54" s="245">
        <v>0</v>
      </c>
      <c r="H54" s="564">
        <f t="shared" si="25"/>
        <v>0</v>
      </c>
      <c r="I54" s="228"/>
      <c r="J54" s="364">
        <f t="shared" si="6"/>
        <v>0</v>
      </c>
      <c r="K54" s="245">
        <v>0</v>
      </c>
      <c r="L54" s="229"/>
      <c r="M54" s="245"/>
      <c r="N54" s="232"/>
      <c r="O54" s="217"/>
      <c r="P54" s="217"/>
      <c r="Q54" s="217"/>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8"/>
        <v>0</v>
      </c>
      <c r="AZ54" s="434">
        <f t="shared" si="9"/>
        <v>0</v>
      </c>
      <c r="BA54" s="435">
        <f t="shared" si="4"/>
        <v>0</v>
      </c>
    </row>
    <row r="55" spans="1:53" s="4" customFormat="1" ht="15" customHeight="1" x14ac:dyDescent="0.2">
      <c r="A55" s="333"/>
      <c r="B55" s="460"/>
      <c r="C55" s="334"/>
      <c r="D55" s="340"/>
      <c r="E55" s="245"/>
      <c r="F55" s="364">
        <f t="shared" si="7"/>
        <v>0</v>
      </c>
      <c r="G55" s="245">
        <v>0</v>
      </c>
      <c r="H55" s="564">
        <f t="shared" si="25"/>
        <v>0</v>
      </c>
      <c r="I55" s="228"/>
      <c r="J55" s="364">
        <f t="shared" si="6"/>
        <v>0</v>
      </c>
      <c r="K55" s="245">
        <v>0</v>
      </c>
      <c r="L55" s="231"/>
      <c r="M55" s="245"/>
      <c r="N55" s="262"/>
      <c r="O55" s="262"/>
      <c r="P55" s="262"/>
      <c r="Q55" s="262"/>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433">
        <f t="shared" ref="AY55:AY68" si="30">SUM(R55:AX55)</f>
        <v>0</v>
      </c>
      <c r="AZ55" s="434">
        <f t="shared" ref="AZ55:AZ68" si="31">+AY55+N55</f>
        <v>0</v>
      </c>
      <c r="BA55" s="435">
        <f t="shared" ref="BA55:BA68" si="32">+G55-AZ55</f>
        <v>0</v>
      </c>
    </row>
    <row r="56" spans="1:53" s="4" customFormat="1" ht="15" customHeight="1" x14ac:dyDescent="0.2">
      <c r="A56" s="333"/>
      <c r="B56" s="460"/>
      <c r="C56" s="334"/>
      <c r="D56" s="340"/>
      <c r="E56" s="245"/>
      <c r="F56" s="364">
        <f t="shared" si="7"/>
        <v>0</v>
      </c>
      <c r="G56" s="245">
        <v>0</v>
      </c>
      <c r="H56" s="564">
        <f t="shared" si="25"/>
        <v>0</v>
      </c>
      <c r="I56" s="228"/>
      <c r="J56" s="364">
        <f t="shared" si="6"/>
        <v>0</v>
      </c>
      <c r="K56" s="245">
        <v>0</v>
      </c>
      <c r="L56" s="231"/>
      <c r="M56" s="245"/>
      <c r="N56" s="262"/>
      <c r="O56" s="262"/>
      <c r="P56" s="262"/>
      <c r="Q56" s="262"/>
      <c r="R56" s="358"/>
      <c r="S56" s="359"/>
      <c r="T56" s="397"/>
      <c r="U56" s="407"/>
      <c r="V56" s="359"/>
      <c r="W56" s="359"/>
      <c r="X56" s="359"/>
      <c r="Y56" s="359"/>
      <c r="Z56" s="359"/>
      <c r="AA56" s="359"/>
      <c r="AB56" s="359"/>
      <c r="AC56" s="359"/>
      <c r="AD56" s="359"/>
      <c r="AE56" s="359"/>
      <c r="AF56" s="397"/>
      <c r="AG56" s="407"/>
      <c r="AH56" s="359"/>
      <c r="AI56" s="359"/>
      <c r="AJ56" s="359"/>
      <c r="AK56" s="359"/>
      <c r="AL56" s="359"/>
      <c r="AM56" s="359"/>
      <c r="AN56" s="359"/>
      <c r="AO56" s="359"/>
      <c r="AP56" s="359"/>
      <c r="AQ56" s="359"/>
      <c r="AR56" s="397"/>
      <c r="AS56" s="407"/>
      <c r="AT56" s="359"/>
      <c r="AU56" s="359"/>
      <c r="AV56" s="359"/>
      <c r="AW56" s="359"/>
      <c r="AX56" s="359"/>
      <c r="AY56" s="433">
        <f t="shared" si="30"/>
        <v>0</v>
      </c>
      <c r="AZ56" s="434">
        <f t="shared" si="31"/>
        <v>0</v>
      </c>
      <c r="BA56" s="435">
        <f t="shared" si="32"/>
        <v>0</v>
      </c>
    </row>
    <row r="57" spans="1:53" s="4" customFormat="1" ht="15" customHeight="1" x14ac:dyDescent="0.2">
      <c r="A57" s="333"/>
      <c r="B57" s="460"/>
      <c r="C57" s="334"/>
      <c r="D57" s="340"/>
      <c r="E57" s="245"/>
      <c r="F57" s="364">
        <f t="shared" si="7"/>
        <v>0</v>
      </c>
      <c r="G57" s="245">
        <v>0</v>
      </c>
      <c r="H57" s="564">
        <f t="shared" si="25"/>
        <v>0</v>
      </c>
      <c r="I57" s="228"/>
      <c r="J57" s="364">
        <f t="shared" si="6"/>
        <v>0</v>
      </c>
      <c r="K57" s="245">
        <v>0</v>
      </c>
      <c r="L57" s="231"/>
      <c r="M57" s="245"/>
      <c r="N57" s="262"/>
      <c r="O57" s="262"/>
      <c r="P57" s="262"/>
      <c r="Q57" s="262"/>
      <c r="R57" s="358"/>
      <c r="S57" s="359"/>
      <c r="T57" s="397"/>
      <c r="U57" s="407"/>
      <c r="V57" s="359"/>
      <c r="W57" s="359"/>
      <c r="X57" s="359"/>
      <c r="Y57" s="359"/>
      <c r="Z57" s="359"/>
      <c r="AA57" s="359"/>
      <c r="AB57" s="359"/>
      <c r="AC57" s="359"/>
      <c r="AD57" s="359"/>
      <c r="AE57" s="359"/>
      <c r="AF57" s="397"/>
      <c r="AG57" s="407"/>
      <c r="AH57" s="359"/>
      <c r="AI57" s="359"/>
      <c r="AJ57" s="359"/>
      <c r="AK57" s="359"/>
      <c r="AL57" s="359"/>
      <c r="AM57" s="359"/>
      <c r="AN57" s="359"/>
      <c r="AO57" s="359"/>
      <c r="AP57" s="359"/>
      <c r="AQ57" s="359"/>
      <c r="AR57" s="397"/>
      <c r="AS57" s="407"/>
      <c r="AT57" s="359"/>
      <c r="AU57" s="359"/>
      <c r="AV57" s="359"/>
      <c r="AW57" s="359"/>
      <c r="AX57" s="359"/>
      <c r="AY57" s="433">
        <f t="shared" si="30"/>
        <v>0</v>
      </c>
      <c r="AZ57" s="434">
        <f t="shared" si="31"/>
        <v>0</v>
      </c>
      <c r="BA57" s="435">
        <f t="shared" si="32"/>
        <v>0</v>
      </c>
    </row>
    <row r="58" spans="1:53" s="4" customFormat="1" ht="15" customHeight="1" x14ac:dyDescent="0.2">
      <c r="A58" s="333"/>
      <c r="B58" s="460"/>
      <c r="C58" s="334"/>
      <c r="D58" s="340"/>
      <c r="E58" s="245"/>
      <c r="F58" s="364">
        <f t="shared" si="7"/>
        <v>0</v>
      </c>
      <c r="G58" s="245">
        <v>0</v>
      </c>
      <c r="H58" s="564">
        <f t="shared" si="25"/>
        <v>0</v>
      </c>
      <c r="I58" s="228"/>
      <c r="J58" s="364">
        <f t="shared" si="6"/>
        <v>0</v>
      </c>
      <c r="K58" s="245">
        <v>0</v>
      </c>
      <c r="L58" s="231"/>
      <c r="M58" s="245"/>
      <c r="N58" s="262"/>
      <c r="O58" s="262"/>
      <c r="P58" s="262"/>
      <c r="Q58" s="262"/>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si="30"/>
        <v>0</v>
      </c>
      <c r="AZ58" s="434">
        <f t="shared" si="31"/>
        <v>0</v>
      </c>
      <c r="BA58" s="435">
        <f t="shared" si="32"/>
        <v>0</v>
      </c>
    </row>
    <row r="59" spans="1:53" s="4" customFormat="1" ht="15" customHeight="1" x14ac:dyDescent="0.2">
      <c r="A59" s="333"/>
      <c r="B59" s="460"/>
      <c r="C59" s="334"/>
      <c r="D59" s="340"/>
      <c r="E59" s="245"/>
      <c r="F59" s="364">
        <f t="shared" si="7"/>
        <v>0</v>
      </c>
      <c r="G59" s="245">
        <v>0</v>
      </c>
      <c r="H59" s="564">
        <f t="shared" si="25"/>
        <v>0</v>
      </c>
      <c r="I59" s="228"/>
      <c r="J59" s="364">
        <f t="shared" si="6"/>
        <v>0</v>
      </c>
      <c r="K59" s="245">
        <v>0</v>
      </c>
      <c r="L59" s="231"/>
      <c r="M59" s="245"/>
      <c r="N59" s="262"/>
      <c r="O59" s="262"/>
      <c r="P59" s="262"/>
      <c r="Q59" s="262"/>
      <c r="R59" s="358"/>
      <c r="S59" s="359"/>
      <c r="T59" s="397"/>
      <c r="U59" s="407"/>
      <c r="V59" s="359"/>
      <c r="W59" s="359"/>
      <c r="X59" s="359"/>
      <c r="Y59" s="359"/>
      <c r="Z59" s="359"/>
      <c r="AA59" s="359"/>
      <c r="AB59" s="359"/>
      <c r="AC59" s="359"/>
      <c r="AD59" s="359"/>
      <c r="AE59" s="359"/>
      <c r="AF59" s="397"/>
      <c r="AG59" s="407"/>
      <c r="AH59" s="359"/>
      <c r="AI59" s="359"/>
      <c r="AJ59" s="359"/>
      <c r="AK59" s="359"/>
      <c r="AL59" s="359"/>
      <c r="AM59" s="359"/>
      <c r="AN59" s="359"/>
      <c r="AO59" s="359"/>
      <c r="AP59" s="359"/>
      <c r="AQ59" s="359"/>
      <c r="AR59" s="397"/>
      <c r="AS59" s="407"/>
      <c r="AT59" s="359"/>
      <c r="AU59" s="359"/>
      <c r="AV59" s="359"/>
      <c r="AW59" s="359"/>
      <c r="AX59" s="359"/>
      <c r="AY59" s="433">
        <f t="shared" si="30"/>
        <v>0</v>
      </c>
      <c r="AZ59" s="434">
        <f t="shared" si="31"/>
        <v>0</v>
      </c>
      <c r="BA59" s="435">
        <f t="shared" si="32"/>
        <v>0</v>
      </c>
    </row>
    <row r="60" spans="1:53" s="4" customFormat="1" ht="15" customHeight="1" x14ac:dyDescent="0.2">
      <c r="A60" s="333"/>
      <c r="B60" s="460"/>
      <c r="C60" s="334"/>
      <c r="D60" s="340"/>
      <c r="E60" s="245"/>
      <c r="F60" s="364">
        <f t="shared" si="7"/>
        <v>0</v>
      </c>
      <c r="G60" s="245">
        <v>0</v>
      </c>
      <c r="H60" s="564">
        <f t="shared" si="25"/>
        <v>0</v>
      </c>
      <c r="I60" s="228"/>
      <c r="J60" s="364">
        <f t="shared" si="6"/>
        <v>0</v>
      </c>
      <c r="K60" s="245">
        <v>0</v>
      </c>
      <c r="L60" s="231"/>
      <c r="M60" s="245"/>
      <c r="N60" s="262"/>
      <c r="O60" s="262"/>
      <c r="P60" s="262"/>
      <c r="Q60" s="262"/>
      <c r="R60" s="358"/>
      <c r="S60" s="359"/>
      <c r="T60" s="397"/>
      <c r="U60" s="407"/>
      <c r="V60" s="359"/>
      <c r="W60" s="359"/>
      <c r="X60" s="359"/>
      <c r="Y60" s="359"/>
      <c r="Z60" s="359"/>
      <c r="AA60" s="359"/>
      <c r="AB60" s="359"/>
      <c r="AC60" s="359"/>
      <c r="AD60" s="359"/>
      <c r="AE60" s="359"/>
      <c r="AF60" s="397"/>
      <c r="AG60" s="407"/>
      <c r="AH60" s="359"/>
      <c r="AI60" s="359"/>
      <c r="AJ60" s="359"/>
      <c r="AK60" s="359"/>
      <c r="AL60" s="359"/>
      <c r="AM60" s="359"/>
      <c r="AN60" s="359"/>
      <c r="AO60" s="359"/>
      <c r="AP60" s="359"/>
      <c r="AQ60" s="359"/>
      <c r="AR60" s="397"/>
      <c r="AS60" s="407"/>
      <c r="AT60" s="359"/>
      <c r="AU60" s="359"/>
      <c r="AV60" s="359"/>
      <c r="AW60" s="359"/>
      <c r="AX60" s="359"/>
      <c r="AY60" s="433">
        <f t="shared" si="30"/>
        <v>0</v>
      </c>
      <c r="AZ60" s="434">
        <f t="shared" si="31"/>
        <v>0</v>
      </c>
      <c r="BA60" s="435">
        <f t="shared" si="32"/>
        <v>0</v>
      </c>
    </row>
    <row r="61" spans="1:53" s="4" customFormat="1" ht="15" customHeight="1" x14ac:dyDescent="0.2">
      <c r="A61" s="333"/>
      <c r="B61" s="460"/>
      <c r="C61" s="334"/>
      <c r="D61" s="340"/>
      <c r="E61" s="245"/>
      <c r="F61" s="364">
        <f t="shared" si="7"/>
        <v>0</v>
      </c>
      <c r="G61" s="245">
        <v>0</v>
      </c>
      <c r="H61" s="564">
        <f t="shared" si="25"/>
        <v>0</v>
      </c>
      <c r="I61" s="228"/>
      <c r="J61" s="364">
        <f t="shared" si="6"/>
        <v>0</v>
      </c>
      <c r="K61" s="245">
        <v>0</v>
      </c>
      <c r="L61" s="231"/>
      <c r="M61" s="245"/>
      <c r="N61" s="262"/>
      <c r="O61" s="262"/>
      <c r="P61" s="262"/>
      <c r="Q61" s="262"/>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433">
        <f t="shared" si="30"/>
        <v>0</v>
      </c>
      <c r="AZ61" s="434">
        <f t="shared" si="31"/>
        <v>0</v>
      </c>
      <c r="BA61" s="435">
        <f t="shared" si="32"/>
        <v>0</v>
      </c>
    </row>
    <row r="62" spans="1:53" s="4" customFormat="1" ht="15" customHeight="1" x14ac:dyDescent="0.2">
      <c r="A62" s="333"/>
      <c r="B62" s="460"/>
      <c r="C62" s="334"/>
      <c r="D62" s="340"/>
      <c r="E62" s="245"/>
      <c r="F62" s="364">
        <f t="shared" si="7"/>
        <v>0</v>
      </c>
      <c r="G62" s="245">
        <v>0</v>
      </c>
      <c r="H62" s="564">
        <f t="shared" si="25"/>
        <v>0</v>
      </c>
      <c r="I62" s="228"/>
      <c r="J62" s="364">
        <f t="shared" si="6"/>
        <v>0</v>
      </c>
      <c r="K62" s="245">
        <v>0</v>
      </c>
      <c r="L62" s="231"/>
      <c r="M62" s="245"/>
      <c r="N62" s="262"/>
      <c r="O62" s="262"/>
      <c r="P62" s="262"/>
      <c r="Q62" s="262"/>
      <c r="R62" s="358"/>
      <c r="S62" s="359"/>
      <c r="T62" s="397"/>
      <c r="U62" s="407"/>
      <c r="V62" s="359"/>
      <c r="W62" s="359"/>
      <c r="X62" s="359"/>
      <c r="Y62" s="359"/>
      <c r="Z62" s="359"/>
      <c r="AA62" s="359"/>
      <c r="AB62" s="359"/>
      <c r="AC62" s="359"/>
      <c r="AD62" s="359"/>
      <c r="AE62" s="359"/>
      <c r="AF62" s="397"/>
      <c r="AG62" s="407"/>
      <c r="AH62" s="359"/>
      <c r="AI62" s="359"/>
      <c r="AJ62" s="359"/>
      <c r="AK62" s="359"/>
      <c r="AL62" s="359"/>
      <c r="AM62" s="359"/>
      <c r="AN62" s="359"/>
      <c r="AO62" s="359"/>
      <c r="AP62" s="359"/>
      <c r="AQ62" s="359"/>
      <c r="AR62" s="397"/>
      <c r="AS62" s="407"/>
      <c r="AT62" s="359"/>
      <c r="AU62" s="359"/>
      <c r="AV62" s="359"/>
      <c r="AW62" s="359"/>
      <c r="AX62" s="359"/>
      <c r="AY62" s="433">
        <f t="shared" si="30"/>
        <v>0</v>
      </c>
      <c r="AZ62" s="434">
        <f t="shared" si="31"/>
        <v>0</v>
      </c>
      <c r="BA62" s="435">
        <f t="shared" si="32"/>
        <v>0</v>
      </c>
    </row>
    <row r="63" spans="1:53" s="4" customFormat="1" ht="15" customHeight="1" x14ac:dyDescent="0.2">
      <c r="A63" s="333"/>
      <c r="B63" s="460"/>
      <c r="C63" s="334"/>
      <c r="D63" s="340"/>
      <c r="E63" s="245"/>
      <c r="F63" s="364">
        <f t="shared" si="7"/>
        <v>0</v>
      </c>
      <c r="G63" s="245">
        <v>0</v>
      </c>
      <c r="H63" s="564">
        <f t="shared" si="25"/>
        <v>0</v>
      </c>
      <c r="I63" s="228"/>
      <c r="J63" s="364">
        <f t="shared" si="6"/>
        <v>0</v>
      </c>
      <c r="K63" s="245">
        <v>0</v>
      </c>
      <c r="L63" s="231"/>
      <c r="M63" s="245"/>
      <c r="N63" s="262"/>
      <c r="O63" s="262"/>
      <c r="P63" s="262"/>
      <c r="Q63" s="262"/>
      <c r="R63" s="358"/>
      <c r="S63" s="359"/>
      <c r="T63" s="397"/>
      <c r="U63" s="407"/>
      <c r="V63" s="359"/>
      <c r="W63" s="359"/>
      <c r="X63" s="359"/>
      <c r="Y63" s="359"/>
      <c r="Z63" s="359"/>
      <c r="AA63" s="359"/>
      <c r="AB63" s="359"/>
      <c r="AC63" s="359"/>
      <c r="AD63" s="359"/>
      <c r="AE63" s="359"/>
      <c r="AF63" s="397"/>
      <c r="AG63" s="407"/>
      <c r="AH63" s="359"/>
      <c r="AI63" s="359"/>
      <c r="AJ63" s="359"/>
      <c r="AK63" s="359"/>
      <c r="AL63" s="359"/>
      <c r="AM63" s="359"/>
      <c r="AN63" s="359"/>
      <c r="AO63" s="359"/>
      <c r="AP63" s="359"/>
      <c r="AQ63" s="359"/>
      <c r="AR63" s="397"/>
      <c r="AS63" s="407"/>
      <c r="AT63" s="359"/>
      <c r="AU63" s="359"/>
      <c r="AV63" s="359"/>
      <c r="AW63" s="359"/>
      <c r="AX63" s="359"/>
      <c r="AY63" s="433">
        <f t="shared" si="30"/>
        <v>0</v>
      </c>
      <c r="AZ63" s="434">
        <f t="shared" si="31"/>
        <v>0</v>
      </c>
      <c r="BA63" s="435">
        <f t="shared" si="32"/>
        <v>0</v>
      </c>
    </row>
    <row r="64" spans="1:53" s="4" customFormat="1" ht="15" customHeight="1" x14ac:dyDescent="0.2">
      <c r="A64" s="333"/>
      <c r="B64" s="460"/>
      <c r="C64" s="334"/>
      <c r="D64" s="340"/>
      <c r="E64" s="245"/>
      <c r="F64" s="364">
        <f t="shared" si="7"/>
        <v>0</v>
      </c>
      <c r="G64" s="245">
        <v>0</v>
      </c>
      <c r="H64" s="564">
        <f t="shared" si="25"/>
        <v>0</v>
      </c>
      <c r="I64" s="228"/>
      <c r="J64" s="364">
        <f t="shared" si="6"/>
        <v>0</v>
      </c>
      <c r="K64" s="245">
        <v>0</v>
      </c>
      <c r="L64" s="231"/>
      <c r="M64" s="245"/>
      <c r="N64" s="262"/>
      <c r="O64" s="262"/>
      <c r="P64" s="262"/>
      <c r="Q64" s="262"/>
      <c r="R64" s="358"/>
      <c r="S64" s="359"/>
      <c r="T64" s="397"/>
      <c r="U64" s="407"/>
      <c r="V64" s="359"/>
      <c r="W64" s="359"/>
      <c r="X64" s="359"/>
      <c r="Y64" s="359"/>
      <c r="Z64" s="359"/>
      <c r="AA64" s="359"/>
      <c r="AB64" s="359"/>
      <c r="AC64" s="359"/>
      <c r="AD64" s="359"/>
      <c r="AE64" s="359"/>
      <c r="AF64" s="397"/>
      <c r="AG64" s="407"/>
      <c r="AH64" s="359"/>
      <c r="AI64" s="359"/>
      <c r="AJ64" s="359"/>
      <c r="AK64" s="359"/>
      <c r="AL64" s="359"/>
      <c r="AM64" s="359"/>
      <c r="AN64" s="359"/>
      <c r="AO64" s="359"/>
      <c r="AP64" s="359"/>
      <c r="AQ64" s="359"/>
      <c r="AR64" s="397"/>
      <c r="AS64" s="407"/>
      <c r="AT64" s="359"/>
      <c r="AU64" s="359"/>
      <c r="AV64" s="359"/>
      <c r="AW64" s="359"/>
      <c r="AX64" s="359"/>
      <c r="AY64" s="433">
        <f t="shared" si="30"/>
        <v>0</v>
      </c>
      <c r="AZ64" s="434">
        <f t="shared" si="31"/>
        <v>0</v>
      </c>
      <c r="BA64" s="435">
        <f t="shared" si="32"/>
        <v>0</v>
      </c>
    </row>
    <row r="65" spans="1:53" s="4" customFormat="1" ht="15" customHeight="1" x14ac:dyDescent="0.2">
      <c r="A65" s="339"/>
      <c r="B65" s="462"/>
      <c r="C65" s="340"/>
      <c r="D65" s="340"/>
      <c r="E65" s="245"/>
      <c r="F65" s="364"/>
      <c r="G65" s="245"/>
      <c r="H65" s="564">
        <f t="shared" si="25"/>
        <v>0</v>
      </c>
      <c r="I65" s="228"/>
      <c r="J65" s="364"/>
      <c r="K65" s="245"/>
      <c r="L65" s="231"/>
      <c r="M65" s="245"/>
      <c r="N65" s="262"/>
      <c r="O65" s="262"/>
      <c r="P65" s="262"/>
      <c r="Q65" s="262"/>
      <c r="R65" s="358"/>
      <c r="S65" s="359"/>
      <c r="T65" s="397"/>
      <c r="U65" s="407"/>
      <c r="V65" s="359"/>
      <c r="W65" s="359"/>
      <c r="X65" s="359"/>
      <c r="Y65" s="359"/>
      <c r="Z65" s="359"/>
      <c r="AA65" s="359"/>
      <c r="AB65" s="359"/>
      <c r="AC65" s="359"/>
      <c r="AD65" s="359"/>
      <c r="AE65" s="359"/>
      <c r="AF65" s="397"/>
      <c r="AG65" s="407"/>
      <c r="AH65" s="359"/>
      <c r="AI65" s="359"/>
      <c r="AJ65" s="359"/>
      <c r="AK65" s="359"/>
      <c r="AL65" s="359"/>
      <c r="AM65" s="359"/>
      <c r="AN65" s="359"/>
      <c r="AO65" s="359"/>
      <c r="AP65" s="359"/>
      <c r="AQ65" s="359"/>
      <c r="AR65" s="397"/>
      <c r="AS65" s="407"/>
      <c r="AT65" s="359"/>
      <c r="AU65" s="359"/>
      <c r="AV65" s="359"/>
      <c r="AW65" s="359"/>
      <c r="AX65" s="359"/>
      <c r="AY65" s="433">
        <f>SUM(R65:AX65)</f>
        <v>0</v>
      </c>
      <c r="AZ65" s="434">
        <f>+AY65+N65</f>
        <v>0</v>
      </c>
      <c r="BA65" s="435">
        <f>+G65-AZ65</f>
        <v>0</v>
      </c>
    </row>
    <row r="66" spans="1:53" s="4" customFormat="1" ht="15" customHeight="1" x14ac:dyDescent="0.2">
      <c r="A66" s="339"/>
      <c r="B66" s="462"/>
      <c r="C66" s="340"/>
      <c r="D66" s="340"/>
      <c r="E66" s="245"/>
      <c r="F66" s="364"/>
      <c r="G66" s="245"/>
      <c r="H66" s="564">
        <f t="shared" si="25"/>
        <v>0</v>
      </c>
      <c r="I66" s="228"/>
      <c r="J66" s="364"/>
      <c r="K66" s="245"/>
      <c r="L66" s="231"/>
      <c r="M66" s="245"/>
      <c r="N66" s="262"/>
      <c r="O66" s="262"/>
      <c r="P66" s="262"/>
      <c r="Q66" s="262"/>
      <c r="R66" s="358"/>
      <c r="S66" s="359"/>
      <c r="T66" s="397"/>
      <c r="U66" s="407"/>
      <c r="V66" s="359"/>
      <c r="W66" s="359"/>
      <c r="X66" s="359"/>
      <c r="Y66" s="359"/>
      <c r="Z66" s="359"/>
      <c r="AA66" s="359"/>
      <c r="AB66" s="359"/>
      <c r="AC66" s="359"/>
      <c r="AD66" s="359"/>
      <c r="AE66" s="359"/>
      <c r="AF66" s="397"/>
      <c r="AG66" s="407"/>
      <c r="AH66" s="359"/>
      <c r="AI66" s="359"/>
      <c r="AJ66" s="359"/>
      <c r="AK66" s="359"/>
      <c r="AL66" s="359"/>
      <c r="AM66" s="359"/>
      <c r="AN66" s="359"/>
      <c r="AO66" s="359"/>
      <c r="AP66" s="359"/>
      <c r="AQ66" s="359"/>
      <c r="AR66" s="397"/>
      <c r="AS66" s="407"/>
      <c r="AT66" s="359"/>
      <c r="AU66" s="359"/>
      <c r="AV66" s="359"/>
      <c r="AW66" s="359"/>
      <c r="AX66" s="359"/>
      <c r="AY66" s="433">
        <f>SUM(R66:AX66)</f>
        <v>0</v>
      </c>
      <c r="AZ66" s="434">
        <f>+AY66+N66</f>
        <v>0</v>
      </c>
      <c r="BA66" s="435">
        <f>+G66-AZ66</f>
        <v>0</v>
      </c>
    </row>
    <row r="67" spans="1:53" s="4" customFormat="1" ht="15" customHeight="1" x14ac:dyDescent="0.2">
      <c r="A67" s="339"/>
      <c r="B67" s="462"/>
      <c r="C67" s="340"/>
      <c r="D67" s="340"/>
      <c r="E67" s="245"/>
      <c r="F67" s="364">
        <f t="shared" si="7"/>
        <v>0</v>
      </c>
      <c r="G67" s="245">
        <v>0</v>
      </c>
      <c r="H67" s="564">
        <f t="shared" si="25"/>
        <v>0</v>
      </c>
      <c r="I67" s="228"/>
      <c r="J67" s="364">
        <f t="shared" si="6"/>
        <v>0</v>
      </c>
      <c r="K67" s="245">
        <v>0</v>
      </c>
      <c r="L67" s="231"/>
      <c r="M67" s="245"/>
      <c r="N67" s="262"/>
      <c r="O67" s="262"/>
      <c r="P67" s="262"/>
      <c r="Q67" s="262"/>
      <c r="R67" s="358"/>
      <c r="S67" s="359"/>
      <c r="T67" s="397"/>
      <c r="U67" s="407"/>
      <c r="V67" s="359"/>
      <c r="W67" s="359"/>
      <c r="X67" s="359"/>
      <c r="Y67" s="359"/>
      <c r="Z67" s="359"/>
      <c r="AA67" s="359"/>
      <c r="AB67" s="359"/>
      <c r="AC67" s="359"/>
      <c r="AD67" s="359"/>
      <c r="AE67" s="359"/>
      <c r="AF67" s="397"/>
      <c r="AG67" s="407"/>
      <c r="AH67" s="359"/>
      <c r="AI67" s="359"/>
      <c r="AJ67" s="359"/>
      <c r="AK67" s="359"/>
      <c r="AL67" s="359"/>
      <c r="AM67" s="359"/>
      <c r="AN67" s="359"/>
      <c r="AO67" s="359"/>
      <c r="AP67" s="359"/>
      <c r="AQ67" s="359"/>
      <c r="AR67" s="397"/>
      <c r="AS67" s="407"/>
      <c r="AT67" s="359"/>
      <c r="AU67" s="359"/>
      <c r="AV67" s="359"/>
      <c r="AW67" s="359"/>
      <c r="AX67" s="359"/>
      <c r="AY67" s="433">
        <f t="shared" si="30"/>
        <v>0</v>
      </c>
      <c r="AZ67" s="434">
        <f t="shared" si="31"/>
        <v>0</v>
      </c>
      <c r="BA67" s="435">
        <f t="shared" si="32"/>
        <v>0</v>
      </c>
    </row>
    <row r="68" spans="1:53" s="4" customFormat="1" ht="15" customHeight="1" x14ac:dyDescent="0.2">
      <c r="A68" s="339"/>
      <c r="B68" s="462" t="s">
        <v>5120</v>
      </c>
      <c r="C68" s="340"/>
      <c r="D68" s="340"/>
      <c r="E68" s="245"/>
      <c r="F68" s="364">
        <f t="shared" si="7"/>
        <v>0</v>
      </c>
      <c r="G68" s="245">
        <v>0</v>
      </c>
      <c r="H68" s="564">
        <f t="shared" si="25"/>
        <v>0</v>
      </c>
      <c r="I68" s="228"/>
      <c r="J68" s="364">
        <f t="shared" si="6"/>
        <v>0</v>
      </c>
      <c r="K68" s="245">
        <v>0</v>
      </c>
      <c r="L68" s="231"/>
      <c r="M68" s="245"/>
      <c r="N68" s="262"/>
      <c r="O68" s="262"/>
      <c r="P68" s="262"/>
      <c r="Q68" s="262"/>
      <c r="R68" s="358"/>
      <c r="S68" s="359"/>
      <c r="T68" s="397"/>
      <c r="U68" s="407"/>
      <c r="V68" s="359"/>
      <c r="W68" s="359"/>
      <c r="X68" s="359"/>
      <c r="Y68" s="359"/>
      <c r="Z68" s="359"/>
      <c r="AA68" s="359"/>
      <c r="AB68" s="359"/>
      <c r="AC68" s="359"/>
      <c r="AD68" s="359"/>
      <c r="AE68" s="359"/>
      <c r="AF68" s="397"/>
      <c r="AG68" s="407"/>
      <c r="AH68" s="359"/>
      <c r="AI68" s="359"/>
      <c r="AJ68" s="359"/>
      <c r="AK68" s="359"/>
      <c r="AL68" s="359"/>
      <c r="AM68" s="359"/>
      <c r="AN68" s="359"/>
      <c r="AO68" s="359"/>
      <c r="AP68" s="359"/>
      <c r="AQ68" s="359"/>
      <c r="AR68" s="397"/>
      <c r="AS68" s="407"/>
      <c r="AT68" s="359"/>
      <c r="AU68" s="359"/>
      <c r="AV68" s="359"/>
      <c r="AW68" s="359"/>
      <c r="AX68" s="359"/>
      <c r="AY68" s="433">
        <f t="shared" si="30"/>
        <v>0</v>
      </c>
      <c r="AZ68" s="434">
        <f t="shared" si="31"/>
        <v>0</v>
      </c>
      <c r="BA68" s="435">
        <f t="shared" si="32"/>
        <v>0</v>
      </c>
    </row>
    <row r="69" spans="1:53" s="4" customFormat="1" ht="15" customHeight="1" thickBot="1" x14ac:dyDescent="0.25">
      <c r="A69" s="167"/>
      <c r="B69" s="453"/>
      <c r="C69" s="269" t="s">
        <v>286</v>
      </c>
      <c r="D69" s="269"/>
      <c r="E69" s="272"/>
      <c r="F69" s="364">
        <f t="shared" si="7"/>
        <v>0</v>
      </c>
      <c r="G69" s="272">
        <v>0</v>
      </c>
      <c r="H69" s="571">
        <f>SUM(N69:AX69)-Q69</f>
        <v>0</v>
      </c>
      <c r="I69" s="224"/>
      <c r="J69" s="364">
        <f t="shared" si="6"/>
        <v>0</v>
      </c>
      <c r="K69" s="272">
        <v>0</v>
      </c>
      <c r="L69" s="225"/>
      <c r="M69" s="272"/>
      <c r="N69" s="560">
        <f>+IFERROR(VLOOKUP(B68,Sheet1!B:D,2,FALSE),0)</f>
        <v>0</v>
      </c>
      <c r="O69" s="600">
        <f>+IFERROR(VLOOKUP(B68,Sheet1!B:D,3,FALSE),0)</f>
        <v>0</v>
      </c>
      <c r="P69" s="600">
        <f>+IFERROR(VLOOKUP(B68,Sheet1!B:E,4,FALSE),0)</f>
        <v>0</v>
      </c>
      <c r="Q69" s="600">
        <f>+IFERROR(VLOOKUP(B68,Sheet1!B:F,5,FALSE),0)</f>
        <v>0</v>
      </c>
      <c r="R69" s="358"/>
      <c r="S69" s="359"/>
      <c r="T69" s="397"/>
      <c r="U69" s="407"/>
      <c r="V69" s="359"/>
      <c r="W69" s="359"/>
      <c r="X69" s="359"/>
      <c r="Y69" s="359"/>
      <c r="Z69" s="359"/>
      <c r="AA69" s="359"/>
      <c r="AB69" s="359"/>
      <c r="AC69" s="359"/>
      <c r="AD69" s="359"/>
      <c r="AE69" s="359"/>
      <c r="AF69" s="397"/>
      <c r="AG69" s="407"/>
      <c r="AH69" s="359"/>
      <c r="AI69" s="359"/>
      <c r="AJ69" s="359"/>
      <c r="AK69" s="359"/>
      <c r="AL69" s="359"/>
      <c r="AM69" s="359"/>
      <c r="AN69" s="359"/>
      <c r="AO69" s="359"/>
      <c r="AP69" s="359"/>
      <c r="AQ69" s="359"/>
      <c r="AR69" s="397"/>
      <c r="AS69" s="407"/>
      <c r="AT69" s="359"/>
      <c r="AU69" s="359"/>
      <c r="AV69" s="359"/>
      <c r="AW69" s="359"/>
      <c r="AX69" s="359"/>
      <c r="AY69" s="433">
        <f t="shared" si="8"/>
        <v>0</v>
      </c>
      <c r="AZ69" s="434">
        <f t="shared" si="9"/>
        <v>0</v>
      </c>
      <c r="BA69" s="435">
        <f t="shared" si="4"/>
        <v>0</v>
      </c>
    </row>
    <row r="70" spans="1:53" s="22" customFormat="1" ht="15" customHeight="1" x14ac:dyDescent="0.2">
      <c r="A70" s="342" t="s">
        <v>123</v>
      </c>
      <c r="B70" s="450" t="str">
        <f>+LEFT($E$5,5)&amp;"."&amp;A70&amp;"."&amp;$E$3</f>
        <v>ZK103.K227.C727</v>
      </c>
      <c r="C70" s="341" t="s">
        <v>124</v>
      </c>
      <c r="D70" s="341"/>
      <c r="E70" s="226">
        <f t="shared" ref="E70:L70" si="33">SUM(E71:E76)</f>
        <v>0</v>
      </c>
      <c r="F70" s="425">
        <f>SUM(F71:F76)</f>
        <v>0</v>
      </c>
      <c r="G70" s="226">
        <f>SUM(G71:G76)</f>
        <v>0</v>
      </c>
      <c r="H70" s="226">
        <f t="shared" si="33"/>
        <v>0</v>
      </c>
      <c r="I70" s="200">
        <f t="shared" si="33"/>
        <v>0</v>
      </c>
      <c r="J70" s="315">
        <f>SUM(J71:J76)</f>
        <v>0</v>
      </c>
      <c r="K70" s="200">
        <f t="shared" si="33"/>
        <v>0</v>
      </c>
      <c r="L70" s="216">
        <f t="shared" si="33"/>
        <v>0</v>
      </c>
      <c r="M70" s="216"/>
      <c r="N70" s="195">
        <f>SUM(N71:N76)</f>
        <v>0</v>
      </c>
      <c r="O70" s="195">
        <f>SUM(O71:O76)</f>
        <v>0</v>
      </c>
      <c r="P70" s="195">
        <f t="shared" ref="P70:Q70" si="34">SUM(P71:P76)</f>
        <v>0</v>
      </c>
      <c r="Q70" s="195">
        <f t="shared" si="34"/>
        <v>0</v>
      </c>
      <c r="R70" s="260">
        <f>SUM(R71:R76)</f>
        <v>0</v>
      </c>
      <c r="S70" s="264">
        <f>SUM(S71:S76)</f>
        <v>0</v>
      </c>
      <c r="T70" s="395">
        <f t="shared" ref="T70:Z70" si="35">SUM(T71:T76)</f>
        <v>0</v>
      </c>
      <c r="U70" s="405">
        <f t="shared" si="35"/>
        <v>0</v>
      </c>
      <c r="V70" s="264">
        <f t="shared" si="35"/>
        <v>0</v>
      </c>
      <c r="W70" s="264">
        <f t="shared" si="35"/>
        <v>0</v>
      </c>
      <c r="X70" s="264">
        <f t="shared" si="35"/>
        <v>0</v>
      </c>
      <c r="Y70" s="264">
        <f t="shared" si="35"/>
        <v>0</v>
      </c>
      <c r="Z70" s="264">
        <f t="shared" si="35"/>
        <v>0</v>
      </c>
      <c r="AA70" s="264">
        <f t="shared" ref="AA70:AX70" si="36">SUM(AA71:AA76)</f>
        <v>0</v>
      </c>
      <c r="AB70" s="264">
        <f t="shared" si="36"/>
        <v>0</v>
      </c>
      <c r="AC70" s="264">
        <f t="shared" si="36"/>
        <v>0</v>
      </c>
      <c r="AD70" s="264">
        <f t="shared" si="36"/>
        <v>0</v>
      </c>
      <c r="AE70" s="264">
        <f t="shared" si="36"/>
        <v>0</v>
      </c>
      <c r="AF70" s="395">
        <f t="shared" si="36"/>
        <v>0</v>
      </c>
      <c r="AG70" s="405">
        <f t="shared" si="36"/>
        <v>0</v>
      </c>
      <c r="AH70" s="264">
        <f t="shared" si="36"/>
        <v>0</v>
      </c>
      <c r="AI70" s="264">
        <f t="shared" si="36"/>
        <v>0</v>
      </c>
      <c r="AJ70" s="264">
        <f t="shared" si="36"/>
        <v>0</v>
      </c>
      <c r="AK70" s="264">
        <f t="shared" si="36"/>
        <v>0</v>
      </c>
      <c r="AL70" s="264">
        <f t="shared" si="36"/>
        <v>0</v>
      </c>
      <c r="AM70" s="264">
        <f t="shared" si="36"/>
        <v>0</v>
      </c>
      <c r="AN70" s="264">
        <f t="shared" si="36"/>
        <v>0</v>
      </c>
      <c r="AO70" s="264">
        <f t="shared" si="36"/>
        <v>0</v>
      </c>
      <c r="AP70" s="264">
        <f t="shared" si="36"/>
        <v>0</v>
      </c>
      <c r="AQ70" s="264">
        <f t="shared" si="36"/>
        <v>0</v>
      </c>
      <c r="AR70" s="395">
        <f t="shared" si="36"/>
        <v>0</v>
      </c>
      <c r="AS70" s="405">
        <f t="shared" si="36"/>
        <v>0</v>
      </c>
      <c r="AT70" s="264">
        <f t="shared" si="36"/>
        <v>0</v>
      </c>
      <c r="AU70" s="264">
        <f t="shared" si="36"/>
        <v>0</v>
      </c>
      <c r="AV70" s="264">
        <f t="shared" si="36"/>
        <v>0</v>
      </c>
      <c r="AW70" s="264">
        <f t="shared" si="36"/>
        <v>0</v>
      </c>
      <c r="AX70" s="264">
        <f t="shared" si="36"/>
        <v>0</v>
      </c>
      <c r="AY70" s="433">
        <f t="shared" si="8"/>
        <v>0</v>
      </c>
      <c r="AZ70" s="434">
        <f t="shared" si="9"/>
        <v>0</v>
      </c>
      <c r="BA70" s="435">
        <f t="shared" si="4"/>
        <v>0</v>
      </c>
    </row>
    <row r="71" spans="1:53" s="4" customFormat="1" ht="15" customHeight="1" x14ac:dyDescent="0.2">
      <c r="A71" s="339"/>
      <c r="B71" s="462"/>
      <c r="C71" s="340"/>
      <c r="D71" s="340"/>
      <c r="E71" s="204"/>
      <c r="F71" s="364">
        <f t="shared" si="7"/>
        <v>0</v>
      </c>
      <c r="G71" s="245"/>
      <c r="H71" s="564">
        <f t="shared" si="25"/>
        <v>0</v>
      </c>
      <c r="I71" s="228"/>
      <c r="J71" s="364">
        <f t="shared" si="6"/>
        <v>0</v>
      </c>
      <c r="K71" s="245">
        <v>0</v>
      </c>
      <c r="L71" s="229"/>
      <c r="M71" s="245"/>
      <c r="N71" s="232"/>
      <c r="O71" s="217"/>
      <c r="P71" s="217"/>
      <c r="Q71" s="217"/>
      <c r="R71" s="356"/>
      <c r="S71" s="357"/>
      <c r="T71" s="396"/>
      <c r="U71" s="406"/>
      <c r="V71" s="357"/>
      <c r="W71" s="357"/>
      <c r="X71" s="357"/>
      <c r="Y71" s="357"/>
      <c r="Z71" s="357"/>
      <c r="AA71" s="357"/>
      <c r="AB71" s="357"/>
      <c r="AC71" s="357"/>
      <c r="AD71" s="357"/>
      <c r="AE71" s="357">
        <f>1440-36-1404</f>
        <v>0</v>
      </c>
      <c r="AF71" s="396"/>
      <c r="AG71" s="406">
        <f>36-36</f>
        <v>0</v>
      </c>
      <c r="AH71" s="357"/>
      <c r="AI71" s="357"/>
      <c r="AJ71" s="357"/>
      <c r="AK71" s="357"/>
      <c r="AL71" s="357"/>
      <c r="AM71" s="357"/>
      <c r="AN71" s="357"/>
      <c r="AO71" s="357"/>
      <c r="AP71" s="357"/>
      <c r="AQ71" s="357"/>
      <c r="AR71" s="396"/>
      <c r="AS71" s="406"/>
      <c r="AT71" s="357"/>
      <c r="AU71" s="357"/>
      <c r="AV71" s="357"/>
      <c r="AW71" s="357"/>
      <c r="AX71" s="357"/>
      <c r="AY71" s="433">
        <f t="shared" si="8"/>
        <v>0</v>
      </c>
      <c r="AZ71" s="434">
        <f t="shared" si="9"/>
        <v>0</v>
      </c>
      <c r="BA71" s="435">
        <f t="shared" si="4"/>
        <v>0</v>
      </c>
    </row>
    <row r="72" spans="1:53" s="4" customFormat="1" ht="15" customHeight="1" x14ac:dyDescent="0.2">
      <c r="A72" s="339"/>
      <c r="B72" s="462"/>
      <c r="C72" s="340"/>
      <c r="D72" s="340"/>
      <c r="E72" s="245"/>
      <c r="F72" s="364">
        <f t="shared" si="7"/>
        <v>0</v>
      </c>
      <c r="G72" s="245">
        <v>0</v>
      </c>
      <c r="H72" s="564">
        <f t="shared" si="25"/>
        <v>0</v>
      </c>
      <c r="I72" s="228"/>
      <c r="J72" s="364">
        <f t="shared" si="6"/>
        <v>0</v>
      </c>
      <c r="K72" s="245">
        <v>0</v>
      </c>
      <c r="L72" s="231"/>
      <c r="M72" s="245"/>
      <c r="N72" s="262"/>
      <c r="O72" s="262"/>
      <c r="P72" s="262"/>
      <c r="Q72" s="262"/>
      <c r="R72" s="358"/>
      <c r="S72" s="359"/>
      <c r="T72" s="397"/>
      <c r="U72" s="407"/>
      <c r="V72" s="359"/>
      <c r="W72" s="359"/>
      <c r="X72" s="359"/>
      <c r="Y72" s="359"/>
      <c r="Z72" s="359"/>
      <c r="AA72" s="359"/>
      <c r="AB72" s="359"/>
      <c r="AC72" s="359"/>
      <c r="AD72" s="359"/>
      <c r="AE72" s="359"/>
      <c r="AF72" s="397"/>
      <c r="AG72" s="407"/>
      <c r="AH72" s="359"/>
      <c r="AI72" s="359"/>
      <c r="AJ72" s="359"/>
      <c r="AK72" s="359"/>
      <c r="AL72" s="359"/>
      <c r="AM72" s="359"/>
      <c r="AN72" s="359"/>
      <c r="AO72" s="359"/>
      <c r="AP72" s="359"/>
      <c r="AQ72" s="359"/>
      <c r="AR72" s="397"/>
      <c r="AS72" s="407"/>
      <c r="AT72" s="359"/>
      <c r="AU72" s="359"/>
      <c r="AV72" s="359"/>
      <c r="AW72" s="359"/>
      <c r="AX72" s="359"/>
      <c r="AY72" s="433">
        <f>SUM(R72:AX72)</f>
        <v>0</v>
      </c>
      <c r="AZ72" s="434">
        <f>+AY72+N72</f>
        <v>0</v>
      </c>
      <c r="BA72" s="435">
        <f>+G72-AZ72</f>
        <v>0</v>
      </c>
    </row>
    <row r="73" spans="1:53" s="4" customFormat="1" ht="15" customHeight="1" x14ac:dyDescent="0.2">
      <c r="A73" s="339"/>
      <c r="B73" s="462"/>
      <c r="C73" s="340"/>
      <c r="D73" s="340"/>
      <c r="E73" s="245"/>
      <c r="F73" s="364">
        <f t="shared" si="7"/>
        <v>0</v>
      </c>
      <c r="G73" s="245">
        <v>0</v>
      </c>
      <c r="H73" s="564">
        <f t="shared" si="25"/>
        <v>0</v>
      </c>
      <c r="I73" s="228"/>
      <c r="J73" s="364">
        <f t="shared" si="6"/>
        <v>0</v>
      </c>
      <c r="K73" s="245">
        <v>0</v>
      </c>
      <c r="L73" s="231"/>
      <c r="M73" s="245"/>
      <c r="N73" s="262"/>
      <c r="O73" s="262"/>
      <c r="P73" s="262"/>
      <c r="Q73" s="262"/>
      <c r="R73" s="358"/>
      <c r="S73" s="359"/>
      <c r="T73" s="397"/>
      <c r="U73" s="407"/>
      <c r="V73" s="359"/>
      <c r="W73" s="359"/>
      <c r="X73" s="359"/>
      <c r="Y73" s="359"/>
      <c r="Z73" s="359"/>
      <c r="AA73" s="359"/>
      <c r="AB73" s="359"/>
      <c r="AC73" s="359"/>
      <c r="AD73" s="359"/>
      <c r="AE73" s="359"/>
      <c r="AF73" s="397"/>
      <c r="AG73" s="407"/>
      <c r="AH73" s="359"/>
      <c r="AI73" s="359"/>
      <c r="AJ73" s="359"/>
      <c r="AK73" s="359"/>
      <c r="AL73" s="359"/>
      <c r="AM73" s="359"/>
      <c r="AN73" s="359"/>
      <c r="AO73" s="359"/>
      <c r="AP73" s="359"/>
      <c r="AQ73" s="359"/>
      <c r="AR73" s="397"/>
      <c r="AS73" s="407"/>
      <c r="AT73" s="359"/>
      <c r="AU73" s="359"/>
      <c r="AV73" s="359"/>
      <c r="AW73" s="359"/>
      <c r="AX73" s="359"/>
      <c r="AY73" s="433">
        <f>SUM(R73:AX73)</f>
        <v>0</v>
      </c>
      <c r="AZ73" s="434">
        <f>+AY73+N73</f>
        <v>0</v>
      </c>
      <c r="BA73" s="435">
        <f>+G73-AZ73</f>
        <v>0</v>
      </c>
    </row>
    <row r="74" spans="1:53" s="4" customFormat="1" ht="15" customHeight="1" x14ac:dyDescent="0.2">
      <c r="A74" s="339"/>
      <c r="B74" s="462"/>
      <c r="C74" s="340"/>
      <c r="D74" s="340"/>
      <c r="E74" s="245"/>
      <c r="F74" s="364">
        <f t="shared" si="7"/>
        <v>0</v>
      </c>
      <c r="G74" s="245">
        <v>0</v>
      </c>
      <c r="H74" s="564">
        <f t="shared" si="25"/>
        <v>0</v>
      </c>
      <c r="I74" s="228"/>
      <c r="J74" s="364">
        <f t="shared" si="6"/>
        <v>0</v>
      </c>
      <c r="K74" s="245">
        <v>0</v>
      </c>
      <c r="L74" s="231"/>
      <c r="M74" s="245"/>
      <c r="N74" s="262"/>
      <c r="O74" s="262"/>
      <c r="P74" s="262"/>
      <c r="Q74" s="262"/>
      <c r="R74" s="358"/>
      <c r="S74" s="359"/>
      <c r="T74" s="397"/>
      <c r="U74" s="407"/>
      <c r="V74" s="359"/>
      <c r="W74" s="359"/>
      <c r="X74" s="359"/>
      <c r="Y74" s="359"/>
      <c r="Z74" s="359"/>
      <c r="AA74" s="359"/>
      <c r="AB74" s="359"/>
      <c r="AC74" s="359"/>
      <c r="AD74" s="359"/>
      <c r="AE74" s="359"/>
      <c r="AF74" s="397"/>
      <c r="AG74" s="407"/>
      <c r="AH74" s="359"/>
      <c r="AI74" s="359"/>
      <c r="AJ74" s="359"/>
      <c r="AK74" s="359"/>
      <c r="AL74" s="359"/>
      <c r="AM74" s="359"/>
      <c r="AN74" s="359"/>
      <c r="AO74" s="359"/>
      <c r="AP74" s="359"/>
      <c r="AQ74" s="359"/>
      <c r="AR74" s="397"/>
      <c r="AS74" s="407"/>
      <c r="AT74" s="359"/>
      <c r="AU74" s="359"/>
      <c r="AV74" s="359"/>
      <c r="AW74" s="359"/>
      <c r="AX74" s="359"/>
      <c r="AY74" s="433">
        <f>SUM(R74:AX74)</f>
        <v>0</v>
      </c>
      <c r="AZ74" s="434">
        <f>+AY74+N74</f>
        <v>0</v>
      </c>
      <c r="BA74" s="435">
        <f>+G74-AZ74</f>
        <v>0</v>
      </c>
    </row>
    <row r="75" spans="1:53" s="4" customFormat="1" ht="15" customHeight="1" x14ac:dyDescent="0.2">
      <c r="A75" s="339"/>
      <c r="B75" s="462" t="s">
        <v>5119</v>
      </c>
      <c r="C75" s="340"/>
      <c r="D75" s="340"/>
      <c r="E75" s="245"/>
      <c r="F75" s="364">
        <f t="shared" si="7"/>
        <v>0</v>
      </c>
      <c r="G75" s="245">
        <v>0</v>
      </c>
      <c r="H75" s="564">
        <f t="shared" si="25"/>
        <v>0</v>
      </c>
      <c r="I75" s="228"/>
      <c r="J75" s="364">
        <f t="shared" si="6"/>
        <v>0</v>
      </c>
      <c r="K75" s="245">
        <v>0</v>
      </c>
      <c r="L75" s="231"/>
      <c r="M75" s="245"/>
      <c r="N75" s="262"/>
      <c r="O75" s="262"/>
      <c r="P75" s="262"/>
      <c r="Q75" s="262"/>
      <c r="R75" s="358"/>
      <c r="S75" s="359"/>
      <c r="T75" s="397"/>
      <c r="U75" s="407"/>
      <c r="V75" s="359"/>
      <c r="W75" s="359"/>
      <c r="X75" s="359"/>
      <c r="Y75" s="359"/>
      <c r="Z75" s="359"/>
      <c r="AA75" s="359"/>
      <c r="AB75" s="359"/>
      <c r="AC75" s="359"/>
      <c r="AD75" s="359"/>
      <c r="AE75" s="359"/>
      <c r="AF75" s="397"/>
      <c r="AG75" s="407"/>
      <c r="AH75" s="359"/>
      <c r="AI75" s="359"/>
      <c r="AJ75" s="359"/>
      <c r="AK75" s="359"/>
      <c r="AL75" s="359"/>
      <c r="AM75" s="359"/>
      <c r="AN75" s="359"/>
      <c r="AO75" s="359"/>
      <c r="AP75" s="359"/>
      <c r="AQ75" s="359"/>
      <c r="AR75" s="397"/>
      <c r="AS75" s="407"/>
      <c r="AT75" s="359"/>
      <c r="AU75" s="359"/>
      <c r="AV75" s="359"/>
      <c r="AW75" s="359"/>
      <c r="AX75" s="359"/>
      <c r="AY75" s="433">
        <f>SUM(R75:AX75)</f>
        <v>0</v>
      </c>
      <c r="AZ75" s="434">
        <f>+AY75+N75</f>
        <v>0</v>
      </c>
      <c r="BA75" s="435">
        <f>+G75-AZ75</f>
        <v>0</v>
      </c>
    </row>
    <row r="76" spans="1:53" s="4" customFormat="1" ht="15" customHeight="1" thickBot="1" x14ac:dyDescent="0.25">
      <c r="A76" s="167"/>
      <c r="B76" s="453"/>
      <c r="C76" s="269" t="s">
        <v>286</v>
      </c>
      <c r="D76" s="269"/>
      <c r="E76" s="272"/>
      <c r="F76" s="365">
        <f>-E76+G76</f>
        <v>0</v>
      </c>
      <c r="G76" s="272">
        <v>0</v>
      </c>
      <c r="H76" s="571">
        <f>SUM(N76:AX76)-Q76</f>
        <v>0</v>
      </c>
      <c r="I76" s="224"/>
      <c r="J76" s="365">
        <f>-I76+K76</f>
        <v>0</v>
      </c>
      <c r="K76" s="272">
        <v>0</v>
      </c>
      <c r="L76" s="225"/>
      <c r="M76" s="272"/>
      <c r="N76" s="560">
        <f>+IFERROR(VLOOKUP(B75,Sheet1!B:D,2,FALSE),0)</f>
        <v>0</v>
      </c>
      <c r="O76" s="600">
        <f>+IFERROR(VLOOKUP(B75,Sheet1!B:D,3,FALSE),0)</f>
        <v>0</v>
      </c>
      <c r="P76" s="600">
        <f>+IFERROR(VLOOKUP(B75,Sheet1!B:E,4,FALSE),0)</f>
        <v>0</v>
      </c>
      <c r="Q76" s="600">
        <f>+IFERROR(VLOOKUP(B75,Sheet1!B:F,5,FALSE),0)</f>
        <v>0</v>
      </c>
      <c r="R76" s="358"/>
      <c r="S76" s="359"/>
      <c r="T76" s="397"/>
      <c r="U76" s="407"/>
      <c r="V76" s="359"/>
      <c r="W76" s="359"/>
      <c r="X76" s="359"/>
      <c r="Y76" s="359"/>
      <c r="Z76" s="359"/>
      <c r="AA76" s="359"/>
      <c r="AB76" s="359"/>
      <c r="AC76" s="359"/>
      <c r="AD76" s="359"/>
      <c r="AE76" s="359"/>
      <c r="AF76" s="397"/>
      <c r="AG76" s="407"/>
      <c r="AH76" s="359"/>
      <c r="AI76" s="359"/>
      <c r="AJ76" s="359"/>
      <c r="AK76" s="359"/>
      <c r="AL76" s="359"/>
      <c r="AM76" s="359"/>
      <c r="AN76" s="359"/>
      <c r="AO76" s="359"/>
      <c r="AP76" s="359"/>
      <c r="AQ76" s="359"/>
      <c r="AR76" s="397"/>
      <c r="AS76" s="407"/>
      <c r="AT76" s="359"/>
      <c r="AU76" s="359"/>
      <c r="AV76" s="359"/>
      <c r="AW76" s="359"/>
      <c r="AX76" s="359"/>
      <c r="AY76" s="433">
        <f t="shared" si="8"/>
        <v>0</v>
      </c>
      <c r="AZ76" s="434">
        <f t="shared" si="9"/>
        <v>0</v>
      </c>
      <c r="BA76" s="435">
        <f t="shared" si="4"/>
        <v>0</v>
      </c>
    </row>
    <row r="77" spans="1:53" s="22" customFormat="1" ht="15" hidden="1" customHeight="1" x14ac:dyDescent="0.2">
      <c r="A77" s="193"/>
      <c r="B77" s="450" t="str">
        <f>+LEFT($E$5,5)&amp;"."&amp;A77&amp;"."&amp;$E$3</f>
        <v>ZK103..C727</v>
      </c>
      <c r="C77" s="166" t="s">
        <v>236</v>
      </c>
      <c r="D77" s="166"/>
      <c r="E77" s="226">
        <f t="shared" ref="E77:L77" si="37">SUM(E78:E82)</f>
        <v>0</v>
      </c>
      <c r="F77" s="425">
        <f t="shared" si="37"/>
        <v>0</v>
      </c>
      <c r="G77" s="226">
        <f t="shared" si="37"/>
        <v>0</v>
      </c>
      <c r="H77" s="226">
        <f t="shared" si="37"/>
        <v>0</v>
      </c>
      <c r="I77" s="200">
        <f t="shared" si="37"/>
        <v>0</v>
      </c>
      <c r="J77" s="315">
        <f t="shared" si="37"/>
        <v>0</v>
      </c>
      <c r="K77" s="200">
        <f t="shared" si="37"/>
        <v>0</v>
      </c>
      <c r="L77" s="216">
        <f t="shared" si="37"/>
        <v>0</v>
      </c>
      <c r="M77" s="216"/>
      <c r="N77" s="195">
        <f t="shared" ref="N77:AE77" si="38">SUM(N78:N82)</f>
        <v>0</v>
      </c>
      <c r="O77" s="195">
        <f>SUM(O78:O82)</f>
        <v>0</v>
      </c>
      <c r="P77" s="195"/>
      <c r="Q77" s="195"/>
      <c r="R77" s="473">
        <f t="shared" si="38"/>
        <v>0</v>
      </c>
      <c r="S77" s="474">
        <f t="shared" si="38"/>
        <v>0</v>
      </c>
      <c r="T77" s="475">
        <f t="shared" si="38"/>
        <v>0</v>
      </c>
      <c r="U77" s="476">
        <f t="shared" si="38"/>
        <v>0</v>
      </c>
      <c r="V77" s="474">
        <f t="shared" si="38"/>
        <v>0</v>
      </c>
      <c r="W77" s="474">
        <f t="shared" si="38"/>
        <v>0</v>
      </c>
      <c r="X77" s="474">
        <f t="shared" si="38"/>
        <v>0</v>
      </c>
      <c r="Y77" s="474">
        <f t="shared" si="38"/>
        <v>0</v>
      </c>
      <c r="Z77" s="474">
        <f t="shared" si="38"/>
        <v>0</v>
      </c>
      <c r="AA77" s="474">
        <f t="shared" si="38"/>
        <v>0</v>
      </c>
      <c r="AB77" s="474">
        <f t="shared" si="38"/>
        <v>0</v>
      </c>
      <c r="AC77" s="474">
        <f t="shared" si="38"/>
        <v>0</v>
      </c>
      <c r="AD77" s="474">
        <f t="shared" si="38"/>
        <v>0</v>
      </c>
      <c r="AE77" s="474">
        <f t="shared" si="38"/>
        <v>0</v>
      </c>
      <c r="AF77" s="475">
        <f t="shared" ref="AF77:AX77" si="39">SUM(AF78:AF82)</f>
        <v>0</v>
      </c>
      <c r="AG77" s="476">
        <f t="shared" si="39"/>
        <v>0</v>
      </c>
      <c r="AH77" s="474">
        <f t="shared" si="39"/>
        <v>0</v>
      </c>
      <c r="AI77" s="474">
        <f t="shared" si="39"/>
        <v>0</v>
      </c>
      <c r="AJ77" s="474">
        <f t="shared" si="39"/>
        <v>0</v>
      </c>
      <c r="AK77" s="474">
        <f t="shared" si="39"/>
        <v>0</v>
      </c>
      <c r="AL77" s="474">
        <f t="shared" si="39"/>
        <v>0</v>
      </c>
      <c r="AM77" s="474">
        <f t="shared" si="39"/>
        <v>0</v>
      </c>
      <c r="AN77" s="474">
        <f t="shared" si="39"/>
        <v>0</v>
      </c>
      <c r="AO77" s="474">
        <f t="shared" si="39"/>
        <v>0</v>
      </c>
      <c r="AP77" s="474">
        <f t="shared" si="39"/>
        <v>0</v>
      </c>
      <c r="AQ77" s="474">
        <f t="shared" si="39"/>
        <v>0</v>
      </c>
      <c r="AR77" s="475">
        <f t="shared" si="39"/>
        <v>0</v>
      </c>
      <c r="AS77" s="476">
        <f t="shared" si="39"/>
        <v>0</v>
      </c>
      <c r="AT77" s="474">
        <f t="shared" si="39"/>
        <v>0</v>
      </c>
      <c r="AU77" s="474">
        <f t="shared" si="39"/>
        <v>0</v>
      </c>
      <c r="AV77" s="474">
        <f t="shared" si="39"/>
        <v>0</v>
      </c>
      <c r="AW77" s="474">
        <f t="shared" si="39"/>
        <v>0</v>
      </c>
      <c r="AX77" s="474">
        <f t="shared" si="39"/>
        <v>0</v>
      </c>
      <c r="AY77" s="433">
        <f t="shared" si="8"/>
        <v>0</v>
      </c>
      <c r="AZ77" s="434">
        <f t="shared" si="9"/>
        <v>0</v>
      </c>
      <c r="BA77" s="435">
        <f t="shared" si="4"/>
        <v>0</v>
      </c>
    </row>
    <row r="78" spans="1:53" s="4" customFormat="1" ht="15" hidden="1" customHeight="1" x14ac:dyDescent="0.2">
      <c r="A78" s="149"/>
      <c r="B78" s="455"/>
      <c r="C78" s="374"/>
      <c r="D78" s="374"/>
      <c r="E78" s="245"/>
      <c r="F78" s="364">
        <f t="shared" ref="F78:F100" si="40">-E78+G78</f>
        <v>0</v>
      </c>
      <c r="G78" s="245">
        <v>0</v>
      </c>
      <c r="H78" s="217">
        <f t="shared" si="25"/>
        <v>0</v>
      </c>
      <c r="I78" s="203">
        <f>SUM(I79:I83)</f>
        <v>0</v>
      </c>
      <c r="J78" s="364">
        <f t="shared" ref="J78:J100" si="41">-I78+K78</f>
        <v>0</v>
      </c>
      <c r="K78" s="245">
        <v>0</v>
      </c>
      <c r="L78" s="203">
        <f>SUM(L79:L83)</f>
        <v>0</v>
      </c>
      <c r="M78" s="245"/>
      <c r="N78" s="232">
        <f>+IFERROR(VLOOKUP(B77,Sheet1!B:D,2,FALSE),0)</f>
        <v>0</v>
      </c>
      <c r="O78" s="217">
        <f>+IFERROR(VLOOKUP(B77,Sheet1!B:D,3,FALSE)+VLOOKUP(B77,Sheet1!B:E,4,FALSE),0)</f>
        <v>0</v>
      </c>
      <c r="P78" s="217"/>
      <c r="Q78" s="217"/>
      <c r="R78" s="356"/>
      <c r="S78" s="357"/>
      <c r="T78" s="396"/>
      <c r="U78" s="406"/>
      <c r="V78" s="357"/>
      <c r="W78" s="357"/>
      <c r="X78" s="357"/>
      <c r="Y78" s="357"/>
      <c r="Z78" s="357"/>
      <c r="AA78" s="357"/>
      <c r="AB78" s="357"/>
      <c r="AC78" s="357"/>
      <c r="AD78" s="357"/>
      <c r="AE78" s="357"/>
      <c r="AF78" s="396"/>
      <c r="AG78" s="406"/>
      <c r="AH78" s="357"/>
      <c r="AI78" s="357"/>
      <c r="AJ78" s="357"/>
      <c r="AK78" s="357"/>
      <c r="AL78" s="357"/>
      <c r="AM78" s="357"/>
      <c r="AN78" s="357"/>
      <c r="AO78" s="357"/>
      <c r="AP78" s="357"/>
      <c r="AQ78" s="357"/>
      <c r="AR78" s="396"/>
      <c r="AS78" s="406"/>
      <c r="AT78" s="357"/>
      <c r="AU78" s="357"/>
      <c r="AV78" s="357"/>
      <c r="AW78" s="357"/>
      <c r="AX78" s="357"/>
      <c r="AY78" s="433">
        <f t="shared" si="8"/>
        <v>0</v>
      </c>
      <c r="AZ78" s="434">
        <f t="shared" si="9"/>
        <v>0</v>
      </c>
      <c r="BA78" s="435">
        <f t="shared" si="4"/>
        <v>0</v>
      </c>
    </row>
    <row r="79" spans="1:53" s="4" customFormat="1" ht="15" hidden="1" customHeight="1" x14ac:dyDescent="0.2">
      <c r="A79" s="149"/>
      <c r="B79" s="455"/>
      <c r="C79" s="375"/>
      <c r="D79" s="375"/>
      <c r="E79" s="245"/>
      <c r="F79" s="364">
        <f t="shared" si="40"/>
        <v>0</v>
      </c>
      <c r="G79" s="245">
        <v>0</v>
      </c>
      <c r="H79" s="217">
        <f t="shared" si="25"/>
        <v>0</v>
      </c>
      <c r="I79" s="203">
        <f>SUM(I80:I84)</f>
        <v>0</v>
      </c>
      <c r="J79" s="364">
        <f t="shared" si="41"/>
        <v>0</v>
      </c>
      <c r="K79" s="245">
        <v>0</v>
      </c>
      <c r="L79" s="203">
        <f>SUM(L80:L84)</f>
        <v>0</v>
      </c>
      <c r="M79" s="251"/>
      <c r="N79" s="261"/>
      <c r="O79" s="217">
        <f>+IFERROR(VLOOKUP(B78,Sheet1!B:D,3,FALSE)+VLOOKUP(B78,Sheet1!B:E,4,FALSE),0)</f>
        <v>0</v>
      </c>
      <c r="P79" s="217"/>
      <c r="Q79" s="217"/>
      <c r="R79" s="356"/>
      <c r="S79" s="357"/>
      <c r="T79" s="396"/>
      <c r="U79" s="406"/>
      <c r="V79" s="357"/>
      <c r="W79" s="357"/>
      <c r="X79" s="357"/>
      <c r="Y79" s="357"/>
      <c r="Z79" s="357"/>
      <c r="AA79" s="357"/>
      <c r="AB79" s="357"/>
      <c r="AC79" s="357"/>
      <c r="AD79" s="357"/>
      <c r="AE79" s="357"/>
      <c r="AF79" s="396"/>
      <c r="AG79" s="406"/>
      <c r="AH79" s="357"/>
      <c r="AI79" s="357"/>
      <c r="AJ79" s="357"/>
      <c r="AK79" s="357"/>
      <c r="AL79" s="357"/>
      <c r="AM79" s="357"/>
      <c r="AN79" s="357"/>
      <c r="AO79" s="357"/>
      <c r="AP79" s="357"/>
      <c r="AQ79" s="357"/>
      <c r="AR79" s="396"/>
      <c r="AS79" s="406"/>
      <c r="AT79" s="357"/>
      <c r="AU79" s="357"/>
      <c r="AV79" s="357"/>
      <c r="AW79" s="357"/>
      <c r="AX79" s="357"/>
      <c r="AY79" s="433">
        <f>SUM(R79:AX79)</f>
        <v>0</v>
      </c>
      <c r="AZ79" s="434">
        <f>+AY79+N79</f>
        <v>0</v>
      </c>
      <c r="BA79" s="435">
        <f>+G79-AZ79</f>
        <v>0</v>
      </c>
    </row>
    <row r="80" spans="1:53" s="4" customFormat="1" ht="15" hidden="1" customHeight="1" x14ac:dyDescent="0.2">
      <c r="A80" s="149"/>
      <c r="B80" s="455"/>
      <c r="C80" s="375"/>
      <c r="D80" s="375"/>
      <c r="E80" s="245"/>
      <c r="F80" s="364">
        <f>-E80+G80</f>
        <v>0</v>
      </c>
      <c r="G80" s="245">
        <v>0</v>
      </c>
      <c r="H80" s="217">
        <f t="shared" si="25"/>
        <v>0</v>
      </c>
      <c r="I80" s="203">
        <f>SUM(I81:I85)</f>
        <v>0</v>
      </c>
      <c r="J80" s="364">
        <f t="shared" si="41"/>
        <v>0</v>
      </c>
      <c r="K80" s="245">
        <v>0</v>
      </c>
      <c r="L80" s="203">
        <f>SUM(L81:L85)</f>
        <v>0</v>
      </c>
      <c r="M80" s="251"/>
      <c r="N80" s="261"/>
      <c r="O80" s="261"/>
      <c r="P80" s="261"/>
      <c r="Q80" s="261"/>
      <c r="R80" s="356"/>
      <c r="S80" s="357"/>
      <c r="T80" s="396"/>
      <c r="U80" s="406"/>
      <c r="V80" s="357"/>
      <c r="W80" s="357"/>
      <c r="X80" s="357"/>
      <c r="Y80" s="357"/>
      <c r="Z80" s="357"/>
      <c r="AA80" s="357"/>
      <c r="AB80" s="357"/>
      <c r="AC80" s="357"/>
      <c r="AD80" s="357"/>
      <c r="AE80" s="357"/>
      <c r="AF80" s="396"/>
      <c r="AG80" s="406"/>
      <c r="AH80" s="357"/>
      <c r="AI80" s="357"/>
      <c r="AJ80" s="357"/>
      <c r="AK80" s="357"/>
      <c r="AL80" s="357"/>
      <c r="AM80" s="357"/>
      <c r="AN80" s="357"/>
      <c r="AO80" s="357"/>
      <c r="AP80" s="357"/>
      <c r="AQ80" s="357"/>
      <c r="AR80" s="396"/>
      <c r="AS80" s="406"/>
      <c r="AT80" s="357"/>
      <c r="AU80" s="357"/>
      <c r="AV80" s="357"/>
      <c r="AW80" s="357"/>
      <c r="AX80" s="357"/>
      <c r="AY80" s="433">
        <f>SUM(R80:AX80)</f>
        <v>0</v>
      </c>
      <c r="AZ80" s="434">
        <f>+AY80+N80</f>
        <v>0</v>
      </c>
      <c r="BA80" s="435">
        <f>+G80-AZ80</f>
        <v>0</v>
      </c>
    </row>
    <row r="81" spans="1:53" s="4" customFormat="1" ht="15" hidden="1" customHeight="1" x14ac:dyDescent="0.2">
      <c r="A81" s="149"/>
      <c r="B81" s="455"/>
      <c r="C81" s="375" t="s">
        <v>237</v>
      </c>
      <c r="D81" s="375"/>
      <c r="E81" s="377"/>
      <c r="F81" s="364">
        <f>-E81+G81</f>
        <v>0</v>
      </c>
      <c r="G81" s="377">
        <v>0</v>
      </c>
      <c r="H81" s="217">
        <f t="shared" si="25"/>
        <v>0</v>
      </c>
      <c r="I81" s="203">
        <f>SUM(I82:I86)</f>
        <v>0</v>
      </c>
      <c r="J81" s="364">
        <f>-I81+K81</f>
        <v>0</v>
      </c>
      <c r="K81" s="377">
        <v>0</v>
      </c>
      <c r="L81" s="231"/>
      <c r="M81" s="377"/>
      <c r="N81" s="262"/>
      <c r="O81" s="262"/>
      <c r="P81" s="262"/>
      <c r="Q81" s="262"/>
      <c r="R81" s="358"/>
      <c r="S81" s="359"/>
      <c r="T81" s="397"/>
      <c r="U81" s="407"/>
      <c r="V81" s="359"/>
      <c r="W81" s="359"/>
      <c r="X81" s="359"/>
      <c r="Y81" s="359"/>
      <c r="Z81" s="359"/>
      <c r="AA81" s="359"/>
      <c r="AB81" s="359"/>
      <c r="AC81" s="359"/>
      <c r="AD81" s="359"/>
      <c r="AE81" s="359"/>
      <c r="AF81" s="397"/>
      <c r="AG81" s="407"/>
      <c r="AH81" s="359"/>
      <c r="AI81" s="359"/>
      <c r="AJ81" s="359"/>
      <c r="AK81" s="359"/>
      <c r="AL81" s="359"/>
      <c r="AM81" s="359"/>
      <c r="AN81" s="359"/>
      <c r="AO81" s="359"/>
      <c r="AP81" s="359"/>
      <c r="AQ81" s="359"/>
      <c r="AR81" s="397"/>
      <c r="AS81" s="407"/>
      <c r="AT81" s="359"/>
      <c r="AU81" s="359"/>
      <c r="AV81" s="359"/>
      <c r="AW81" s="359"/>
      <c r="AX81" s="359"/>
      <c r="AY81" s="433">
        <f>SUM(R81:AX81)</f>
        <v>0</v>
      </c>
      <c r="AZ81" s="434">
        <f>+AY81+N81</f>
        <v>0</v>
      </c>
      <c r="BA81" s="435">
        <f>+G81-AZ81</f>
        <v>0</v>
      </c>
    </row>
    <row r="82" spans="1:53" s="4" customFormat="1" ht="15" hidden="1" customHeight="1" thickBot="1" x14ac:dyDescent="0.25">
      <c r="A82" s="499"/>
      <c r="B82" s="463"/>
      <c r="C82" s="379"/>
      <c r="D82" s="498"/>
      <c r="E82" s="378"/>
      <c r="F82" s="364">
        <f>-E82+G82</f>
        <v>0</v>
      </c>
      <c r="G82" s="378"/>
      <c r="H82" s="223">
        <f t="shared" si="25"/>
        <v>0</v>
      </c>
      <c r="I82" s="226">
        <f>SUM(I83:I87)</f>
        <v>0</v>
      </c>
      <c r="J82" s="497">
        <f>-I82+K82</f>
        <v>0</v>
      </c>
      <c r="K82" s="494"/>
      <c r="L82" s="496"/>
      <c r="M82" s="494"/>
      <c r="N82" s="495"/>
      <c r="O82" s="376"/>
      <c r="P82" s="376"/>
      <c r="Q82" s="376"/>
      <c r="R82" s="358"/>
      <c r="S82" s="359"/>
      <c r="T82" s="397"/>
      <c r="U82" s="407"/>
      <c r="V82" s="359"/>
      <c r="W82" s="359"/>
      <c r="X82" s="359"/>
      <c r="Y82" s="359"/>
      <c r="Z82" s="359"/>
      <c r="AA82" s="359"/>
      <c r="AB82" s="359"/>
      <c r="AC82" s="359"/>
      <c r="AD82" s="359"/>
      <c r="AE82" s="359"/>
      <c r="AF82" s="397"/>
      <c r="AG82" s="407"/>
      <c r="AH82" s="359"/>
      <c r="AI82" s="359"/>
      <c r="AJ82" s="359"/>
      <c r="AK82" s="359"/>
      <c r="AL82" s="359"/>
      <c r="AM82" s="359"/>
      <c r="AN82" s="359"/>
      <c r="AO82" s="359"/>
      <c r="AP82" s="359"/>
      <c r="AQ82" s="359"/>
      <c r="AR82" s="397"/>
      <c r="AS82" s="407"/>
      <c r="AT82" s="359"/>
      <c r="AU82" s="359"/>
      <c r="AV82" s="359"/>
      <c r="AW82" s="359"/>
      <c r="AX82" s="359"/>
      <c r="AY82" s="433">
        <f t="shared" si="8"/>
        <v>0</v>
      </c>
      <c r="AZ82" s="434">
        <f t="shared" si="9"/>
        <v>0</v>
      </c>
      <c r="BA82" s="435">
        <f t="shared" si="4"/>
        <v>0</v>
      </c>
    </row>
    <row r="83" spans="1:53" s="22" customFormat="1" ht="15" hidden="1" customHeight="1" x14ac:dyDescent="0.2">
      <c r="A83" s="193"/>
      <c r="B83" s="454"/>
      <c r="C83" s="166"/>
      <c r="D83" s="166"/>
      <c r="E83" s="226">
        <f t="shared" ref="E83:L83" si="42">SUM(E84:E85)</f>
        <v>0</v>
      </c>
      <c r="F83" s="425">
        <f t="shared" si="42"/>
        <v>0</v>
      </c>
      <c r="G83" s="226">
        <f t="shared" si="42"/>
        <v>0</v>
      </c>
      <c r="H83" s="226">
        <f t="shared" si="42"/>
        <v>0</v>
      </c>
      <c r="I83" s="200">
        <f t="shared" si="42"/>
        <v>0</v>
      </c>
      <c r="J83" s="315">
        <f t="shared" si="42"/>
        <v>0</v>
      </c>
      <c r="K83" s="200">
        <f t="shared" si="42"/>
        <v>0</v>
      </c>
      <c r="L83" s="216">
        <f t="shared" si="42"/>
        <v>0</v>
      </c>
      <c r="M83" s="216"/>
      <c r="N83" s="195">
        <f>SUM(N84:N85)</f>
        <v>0</v>
      </c>
      <c r="O83" s="195">
        <f>SUM(O84:O85)</f>
        <v>0</v>
      </c>
      <c r="P83" s="195"/>
      <c r="Q83" s="195"/>
      <c r="R83" s="473">
        <f>SUM(R84:R85)</f>
        <v>0</v>
      </c>
      <c r="S83" s="474">
        <f>SUM(S84:S85)</f>
        <v>0</v>
      </c>
      <c r="T83" s="475">
        <f t="shared" ref="T83:Z83" si="43">SUM(T84:T85)</f>
        <v>0</v>
      </c>
      <c r="U83" s="476">
        <f t="shared" si="43"/>
        <v>0</v>
      </c>
      <c r="V83" s="474">
        <f t="shared" si="43"/>
        <v>0</v>
      </c>
      <c r="W83" s="474">
        <f t="shared" si="43"/>
        <v>0</v>
      </c>
      <c r="X83" s="474">
        <f t="shared" si="43"/>
        <v>0</v>
      </c>
      <c r="Y83" s="474">
        <f t="shared" si="43"/>
        <v>0</v>
      </c>
      <c r="Z83" s="474">
        <f t="shared" si="43"/>
        <v>0</v>
      </c>
      <c r="AA83" s="474">
        <f t="shared" ref="AA83:AX83" si="44">SUM(AA84:AA85)</f>
        <v>0</v>
      </c>
      <c r="AB83" s="474">
        <f t="shared" si="44"/>
        <v>0</v>
      </c>
      <c r="AC83" s="474">
        <f t="shared" si="44"/>
        <v>0</v>
      </c>
      <c r="AD83" s="474">
        <f t="shared" si="44"/>
        <v>0</v>
      </c>
      <c r="AE83" s="474">
        <f t="shared" si="44"/>
        <v>0</v>
      </c>
      <c r="AF83" s="475">
        <f t="shared" si="44"/>
        <v>0</v>
      </c>
      <c r="AG83" s="476">
        <f t="shared" si="44"/>
        <v>0</v>
      </c>
      <c r="AH83" s="474">
        <f t="shared" si="44"/>
        <v>0</v>
      </c>
      <c r="AI83" s="474">
        <f t="shared" si="44"/>
        <v>0</v>
      </c>
      <c r="AJ83" s="474">
        <f t="shared" si="44"/>
        <v>0</v>
      </c>
      <c r="AK83" s="474">
        <f t="shared" si="44"/>
        <v>0</v>
      </c>
      <c r="AL83" s="474">
        <f t="shared" si="44"/>
        <v>0</v>
      </c>
      <c r="AM83" s="474">
        <f t="shared" si="44"/>
        <v>0</v>
      </c>
      <c r="AN83" s="474">
        <f t="shared" si="44"/>
        <v>0</v>
      </c>
      <c r="AO83" s="474">
        <f t="shared" si="44"/>
        <v>0</v>
      </c>
      <c r="AP83" s="474">
        <f t="shared" si="44"/>
        <v>0</v>
      </c>
      <c r="AQ83" s="474">
        <f t="shared" si="44"/>
        <v>0</v>
      </c>
      <c r="AR83" s="475">
        <f t="shared" si="44"/>
        <v>0</v>
      </c>
      <c r="AS83" s="476">
        <f t="shared" si="44"/>
        <v>0</v>
      </c>
      <c r="AT83" s="474">
        <f t="shared" si="44"/>
        <v>0</v>
      </c>
      <c r="AU83" s="474">
        <f t="shared" si="44"/>
        <v>0</v>
      </c>
      <c r="AV83" s="474">
        <f t="shared" si="44"/>
        <v>0</v>
      </c>
      <c r="AW83" s="474">
        <f t="shared" si="44"/>
        <v>0</v>
      </c>
      <c r="AX83" s="474">
        <f t="shared" si="44"/>
        <v>0</v>
      </c>
      <c r="AY83" s="433">
        <f t="shared" si="8"/>
        <v>0</v>
      </c>
      <c r="AZ83" s="434">
        <f t="shared" si="9"/>
        <v>0</v>
      </c>
      <c r="BA83" s="435">
        <f t="shared" si="4"/>
        <v>0</v>
      </c>
    </row>
    <row r="84" spans="1:53" s="4" customFormat="1" ht="15" hidden="1" customHeight="1" x14ac:dyDescent="0.2">
      <c r="A84" s="149"/>
      <c r="B84" s="455"/>
      <c r="C84" s="268"/>
      <c r="D84" s="268"/>
      <c r="E84" s="245"/>
      <c r="F84" s="364">
        <f t="shared" si="40"/>
        <v>0</v>
      </c>
      <c r="G84" s="245">
        <v>0</v>
      </c>
      <c r="H84" s="217">
        <f t="shared" si="25"/>
        <v>0</v>
      </c>
      <c r="I84" s="228"/>
      <c r="J84" s="364">
        <f t="shared" si="41"/>
        <v>0</v>
      </c>
      <c r="K84" s="245">
        <v>0</v>
      </c>
      <c r="L84" s="229"/>
      <c r="M84" s="245"/>
      <c r="N84" s="232">
        <f>+IFERROR(VLOOKUP(B83,Sheet1!B:D,2,FALSE),0)</f>
        <v>0</v>
      </c>
      <c r="O84" s="217">
        <f>+IFERROR(VLOOKUP(B83,Sheet1!B:D,3,FALSE)+VLOOKUP(B83,Sheet1!B:E,4,FALSE),0)</f>
        <v>0</v>
      </c>
      <c r="P84" s="217"/>
      <c r="Q84" s="217"/>
      <c r="R84" s="356"/>
      <c r="S84" s="357"/>
      <c r="T84" s="396"/>
      <c r="U84" s="406"/>
      <c r="V84" s="357"/>
      <c r="W84" s="357"/>
      <c r="X84" s="357"/>
      <c r="Y84" s="357"/>
      <c r="Z84" s="357"/>
      <c r="AA84" s="357"/>
      <c r="AB84" s="357"/>
      <c r="AC84" s="357"/>
      <c r="AD84" s="357"/>
      <c r="AE84" s="357"/>
      <c r="AF84" s="396"/>
      <c r="AG84" s="406"/>
      <c r="AH84" s="357"/>
      <c r="AI84" s="357"/>
      <c r="AJ84" s="357"/>
      <c r="AK84" s="357"/>
      <c r="AL84" s="357"/>
      <c r="AM84" s="357"/>
      <c r="AN84" s="357"/>
      <c r="AO84" s="357"/>
      <c r="AP84" s="357"/>
      <c r="AQ84" s="357"/>
      <c r="AR84" s="396"/>
      <c r="AS84" s="406"/>
      <c r="AT84" s="357"/>
      <c r="AU84" s="357"/>
      <c r="AV84" s="357"/>
      <c r="AW84" s="357"/>
      <c r="AX84" s="357"/>
      <c r="AY84" s="433">
        <f t="shared" si="8"/>
        <v>0</v>
      </c>
      <c r="AZ84" s="434">
        <f t="shared" si="9"/>
        <v>0</v>
      </c>
      <c r="BA84" s="435">
        <f t="shared" si="4"/>
        <v>0</v>
      </c>
    </row>
    <row r="85" spans="1:53" s="4" customFormat="1" ht="15" hidden="1" customHeight="1" thickBot="1" x14ac:dyDescent="0.25">
      <c r="A85" s="167"/>
      <c r="B85" s="453"/>
      <c r="C85" s="269"/>
      <c r="D85" s="269"/>
      <c r="E85" s="272"/>
      <c r="F85" s="364">
        <f t="shared" si="40"/>
        <v>0</v>
      </c>
      <c r="G85" s="272">
        <v>0</v>
      </c>
      <c r="H85" s="223">
        <f t="shared" si="25"/>
        <v>0</v>
      </c>
      <c r="I85" s="224"/>
      <c r="J85" s="364">
        <f t="shared" si="41"/>
        <v>0</v>
      </c>
      <c r="K85" s="272">
        <v>0</v>
      </c>
      <c r="L85" s="225"/>
      <c r="M85" s="272"/>
      <c r="N85" s="262"/>
      <c r="O85" s="262"/>
      <c r="P85" s="262"/>
      <c r="Q85" s="262"/>
      <c r="R85" s="358"/>
      <c r="S85" s="359"/>
      <c r="T85" s="397"/>
      <c r="U85" s="407"/>
      <c r="V85" s="359"/>
      <c r="W85" s="359"/>
      <c r="X85" s="359"/>
      <c r="Y85" s="359"/>
      <c r="Z85" s="359"/>
      <c r="AA85" s="359"/>
      <c r="AB85" s="359"/>
      <c r="AC85" s="359"/>
      <c r="AD85" s="359"/>
      <c r="AE85" s="359"/>
      <c r="AF85" s="397"/>
      <c r="AG85" s="407"/>
      <c r="AH85" s="359"/>
      <c r="AI85" s="359"/>
      <c r="AJ85" s="359"/>
      <c r="AK85" s="359"/>
      <c r="AL85" s="359"/>
      <c r="AM85" s="359"/>
      <c r="AN85" s="359"/>
      <c r="AO85" s="359"/>
      <c r="AP85" s="359"/>
      <c r="AQ85" s="359"/>
      <c r="AR85" s="397"/>
      <c r="AS85" s="407"/>
      <c r="AT85" s="359"/>
      <c r="AU85" s="359"/>
      <c r="AV85" s="359"/>
      <c r="AW85" s="359"/>
      <c r="AX85" s="359"/>
      <c r="AY85" s="433">
        <f t="shared" si="8"/>
        <v>0</v>
      </c>
      <c r="AZ85" s="434">
        <f t="shared" si="9"/>
        <v>0</v>
      </c>
      <c r="BA85" s="435">
        <f t="shared" si="4"/>
        <v>0</v>
      </c>
    </row>
    <row r="86" spans="1:53" s="22" customFormat="1" ht="15" hidden="1" customHeight="1" x14ac:dyDescent="0.2">
      <c r="A86" s="193"/>
      <c r="B86" s="454"/>
      <c r="C86" s="166"/>
      <c r="D86" s="166"/>
      <c r="E86" s="226">
        <f t="shared" ref="E86:L86" si="45">SUM(E87:E88)</f>
        <v>0</v>
      </c>
      <c r="F86" s="425">
        <f t="shared" si="45"/>
        <v>0</v>
      </c>
      <c r="G86" s="226">
        <f t="shared" si="45"/>
        <v>0</v>
      </c>
      <c r="H86" s="226">
        <f t="shared" si="45"/>
        <v>0</v>
      </c>
      <c r="I86" s="200">
        <f t="shared" si="45"/>
        <v>0</v>
      </c>
      <c r="J86" s="315">
        <f t="shared" si="45"/>
        <v>0</v>
      </c>
      <c r="K86" s="200">
        <f t="shared" si="45"/>
        <v>0</v>
      </c>
      <c r="L86" s="216">
        <f t="shared" si="45"/>
        <v>0</v>
      </c>
      <c r="M86" s="216"/>
      <c r="N86" s="195">
        <f>SUM(N87:N88)</f>
        <v>0</v>
      </c>
      <c r="O86" s="195">
        <f>SUM(O87:O88)</f>
        <v>0</v>
      </c>
      <c r="P86" s="195"/>
      <c r="Q86" s="195"/>
      <c r="R86" s="473">
        <f>SUM(R87:R88)</f>
        <v>0</v>
      </c>
      <c r="S86" s="474">
        <f>SUM(S87:S88)</f>
        <v>0</v>
      </c>
      <c r="T86" s="475">
        <f t="shared" ref="T86:Z86" si="46">SUM(T87:T88)</f>
        <v>0</v>
      </c>
      <c r="U86" s="476">
        <f t="shared" si="46"/>
        <v>0</v>
      </c>
      <c r="V86" s="474">
        <f t="shared" si="46"/>
        <v>0</v>
      </c>
      <c r="W86" s="474">
        <f t="shared" si="46"/>
        <v>0</v>
      </c>
      <c r="X86" s="474">
        <f t="shared" si="46"/>
        <v>0</v>
      </c>
      <c r="Y86" s="474">
        <f t="shared" si="46"/>
        <v>0</v>
      </c>
      <c r="Z86" s="474">
        <f t="shared" si="46"/>
        <v>0</v>
      </c>
      <c r="AA86" s="474">
        <f t="shared" ref="AA86:AX86" si="47">SUM(AA87:AA88)</f>
        <v>0</v>
      </c>
      <c r="AB86" s="474">
        <f t="shared" si="47"/>
        <v>0</v>
      </c>
      <c r="AC86" s="474">
        <f t="shared" si="47"/>
        <v>0</v>
      </c>
      <c r="AD86" s="474">
        <f t="shared" si="47"/>
        <v>0</v>
      </c>
      <c r="AE86" s="474">
        <f t="shared" si="47"/>
        <v>0</v>
      </c>
      <c r="AF86" s="475">
        <f t="shared" si="47"/>
        <v>0</v>
      </c>
      <c r="AG86" s="476">
        <f t="shared" si="47"/>
        <v>0</v>
      </c>
      <c r="AH86" s="474">
        <f t="shared" si="47"/>
        <v>0</v>
      </c>
      <c r="AI86" s="474">
        <f t="shared" si="47"/>
        <v>0</v>
      </c>
      <c r="AJ86" s="474">
        <f t="shared" si="47"/>
        <v>0</v>
      </c>
      <c r="AK86" s="474">
        <f t="shared" si="47"/>
        <v>0</v>
      </c>
      <c r="AL86" s="474">
        <f t="shared" si="47"/>
        <v>0</v>
      </c>
      <c r="AM86" s="474">
        <f t="shared" si="47"/>
        <v>0</v>
      </c>
      <c r="AN86" s="474">
        <f t="shared" si="47"/>
        <v>0</v>
      </c>
      <c r="AO86" s="474">
        <f t="shared" si="47"/>
        <v>0</v>
      </c>
      <c r="AP86" s="474">
        <f t="shared" si="47"/>
        <v>0</v>
      </c>
      <c r="AQ86" s="474">
        <f t="shared" si="47"/>
        <v>0</v>
      </c>
      <c r="AR86" s="475">
        <f t="shared" si="47"/>
        <v>0</v>
      </c>
      <c r="AS86" s="476">
        <f t="shared" si="47"/>
        <v>0</v>
      </c>
      <c r="AT86" s="474">
        <f t="shared" si="47"/>
        <v>0</v>
      </c>
      <c r="AU86" s="474">
        <f t="shared" si="47"/>
        <v>0</v>
      </c>
      <c r="AV86" s="474">
        <f t="shared" si="47"/>
        <v>0</v>
      </c>
      <c r="AW86" s="474">
        <f t="shared" si="47"/>
        <v>0</v>
      </c>
      <c r="AX86" s="474">
        <f t="shared" si="47"/>
        <v>0</v>
      </c>
      <c r="AY86" s="433">
        <f t="shared" si="8"/>
        <v>0</v>
      </c>
      <c r="AZ86" s="434">
        <f t="shared" si="9"/>
        <v>0</v>
      </c>
      <c r="BA86" s="435">
        <f t="shared" si="4"/>
        <v>0</v>
      </c>
    </row>
    <row r="87" spans="1:53" s="4" customFormat="1" ht="15" hidden="1" customHeight="1" x14ac:dyDescent="0.2">
      <c r="A87" s="149"/>
      <c r="B87" s="455"/>
      <c r="C87" s="268"/>
      <c r="D87" s="268"/>
      <c r="E87" s="245"/>
      <c r="F87" s="364">
        <f t="shared" si="40"/>
        <v>0</v>
      </c>
      <c r="G87" s="245">
        <v>0</v>
      </c>
      <c r="H87" s="217">
        <f t="shared" si="25"/>
        <v>0</v>
      </c>
      <c r="I87" s="228"/>
      <c r="J87" s="364">
        <f t="shared" si="41"/>
        <v>0</v>
      </c>
      <c r="K87" s="245">
        <v>0</v>
      </c>
      <c r="L87" s="229"/>
      <c r="M87" s="245"/>
      <c r="N87" s="232">
        <f>+IFERROR(VLOOKUP(B86,Sheet1!B:D,2,FALSE),0)</f>
        <v>0</v>
      </c>
      <c r="O87" s="217">
        <f>+IFERROR(VLOOKUP(B86,Sheet1!B:D,3,FALSE)+VLOOKUP(B86,Sheet1!B:E,4,FALSE),0)</f>
        <v>0</v>
      </c>
      <c r="P87" s="217"/>
      <c r="Q87" s="217"/>
      <c r="R87" s="356"/>
      <c r="S87" s="357"/>
      <c r="T87" s="396"/>
      <c r="U87" s="406"/>
      <c r="V87" s="357"/>
      <c r="W87" s="357"/>
      <c r="X87" s="357"/>
      <c r="Y87" s="357"/>
      <c r="Z87" s="357"/>
      <c r="AA87" s="357"/>
      <c r="AB87" s="357"/>
      <c r="AC87" s="357"/>
      <c r="AD87" s="357"/>
      <c r="AE87" s="357"/>
      <c r="AF87" s="396"/>
      <c r="AG87" s="406"/>
      <c r="AH87" s="357"/>
      <c r="AI87" s="357"/>
      <c r="AJ87" s="357"/>
      <c r="AK87" s="357"/>
      <c r="AL87" s="357"/>
      <c r="AM87" s="357"/>
      <c r="AN87" s="357"/>
      <c r="AO87" s="357"/>
      <c r="AP87" s="357"/>
      <c r="AQ87" s="357"/>
      <c r="AR87" s="396"/>
      <c r="AS87" s="406"/>
      <c r="AT87" s="357"/>
      <c r="AU87" s="357"/>
      <c r="AV87" s="357"/>
      <c r="AW87" s="357"/>
      <c r="AX87" s="357"/>
      <c r="AY87" s="433">
        <f t="shared" si="8"/>
        <v>0</v>
      </c>
      <c r="AZ87" s="434">
        <f t="shared" si="9"/>
        <v>0</v>
      </c>
      <c r="BA87" s="435">
        <f t="shared" si="4"/>
        <v>0</v>
      </c>
    </row>
    <row r="88" spans="1:53" s="4" customFormat="1" ht="15" hidden="1" customHeight="1" thickBot="1" x14ac:dyDescent="0.25">
      <c r="A88" s="167"/>
      <c r="B88" s="453"/>
      <c r="C88" s="269"/>
      <c r="D88" s="269"/>
      <c r="E88" s="272"/>
      <c r="F88" s="364">
        <f t="shared" si="40"/>
        <v>0</v>
      </c>
      <c r="G88" s="272">
        <v>0</v>
      </c>
      <c r="H88" s="223">
        <f t="shared" si="25"/>
        <v>0</v>
      </c>
      <c r="I88" s="224"/>
      <c r="J88" s="364">
        <f t="shared" si="41"/>
        <v>0</v>
      </c>
      <c r="K88" s="272">
        <v>0</v>
      </c>
      <c r="L88" s="225"/>
      <c r="M88" s="272"/>
      <c r="N88" s="262"/>
      <c r="O88" s="262"/>
      <c r="P88" s="262"/>
      <c r="Q88" s="262"/>
      <c r="R88" s="358"/>
      <c r="S88" s="359"/>
      <c r="T88" s="397"/>
      <c r="U88" s="407"/>
      <c r="V88" s="359"/>
      <c r="W88" s="359"/>
      <c r="X88" s="359"/>
      <c r="Y88" s="359"/>
      <c r="Z88" s="359"/>
      <c r="AA88" s="359"/>
      <c r="AB88" s="359"/>
      <c r="AC88" s="359"/>
      <c r="AD88" s="359"/>
      <c r="AE88" s="359"/>
      <c r="AF88" s="397"/>
      <c r="AG88" s="407"/>
      <c r="AH88" s="359"/>
      <c r="AI88" s="359"/>
      <c r="AJ88" s="359"/>
      <c r="AK88" s="359"/>
      <c r="AL88" s="359"/>
      <c r="AM88" s="359"/>
      <c r="AN88" s="359"/>
      <c r="AO88" s="359"/>
      <c r="AP88" s="359"/>
      <c r="AQ88" s="359"/>
      <c r="AR88" s="397"/>
      <c r="AS88" s="407"/>
      <c r="AT88" s="359"/>
      <c r="AU88" s="359"/>
      <c r="AV88" s="359"/>
      <c r="AW88" s="359"/>
      <c r="AX88" s="359"/>
      <c r="AY88" s="433">
        <f t="shared" si="8"/>
        <v>0</v>
      </c>
      <c r="AZ88" s="434">
        <f t="shared" si="9"/>
        <v>0</v>
      </c>
      <c r="BA88" s="435">
        <f t="shared" si="4"/>
        <v>0</v>
      </c>
    </row>
    <row r="89" spans="1:53" s="22" customFormat="1" ht="15" hidden="1" customHeight="1" x14ac:dyDescent="0.2">
      <c r="A89" s="193"/>
      <c r="B89" s="454"/>
      <c r="C89" s="166"/>
      <c r="D89" s="166"/>
      <c r="E89" s="226">
        <f t="shared" ref="E89:L89" si="48">SUM(E90:E91)</f>
        <v>0</v>
      </c>
      <c r="F89" s="425">
        <f t="shared" si="48"/>
        <v>0</v>
      </c>
      <c r="G89" s="226">
        <f t="shared" si="48"/>
        <v>0</v>
      </c>
      <c r="H89" s="226">
        <f t="shared" si="48"/>
        <v>0</v>
      </c>
      <c r="I89" s="200">
        <f t="shared" si="48"/>
        <v>0</v>
      </c>
      <c r="J89" s="315">
        <f t="shared" si="48"/>
        <v>0</v>
      </c>
      <c r="K89" s="200">
        <f t="shared" si="48"/>
        <v>0</v>
      </c>
      <c r="L89" s="216">
        <f t="shared" si="48"/>
        <v>0</v>
      </c>
      <c r="M89" s="216"/>
      <c r="N89" s="195">
        <f>SUM(N90:N91)</f>
        <v>0</v>
      </c>
      <c r="O89" s="195">
        <f>SUM(O90:O91)</f>
        <v>0</v>
      </c>
      <c r="P89" s="195"/>
      <c r="Q89" s="195"/>
      <c r="R89" s="473">
        <f>SUM(R90:R91)</f>
        <v>0</v>
      </c>
      <c r="S89" s="474">
        <f>SUM(S90:S91)</f>
        <v>0</v>
      </c>
      <c r="T89" s="475">
        <f t="shared" ref="T89:Z89" si="49">SUM(T90:T91)</f>
        <v>0</v>
      </c>
      <c r="U89" s="476">
        <f t="shared" si="49"/>
        <v>0</v>
      </c>
      <c r="V89" s="474">
        <f t="shared" si="49"/>
        <v>0</v>
      </c>
      <c r="W89" s="474">
        <f t="shared" si="49"/>
        <v>0</v>
      </c>
      <c r="X89" s="474">
        <f t="shared" si="49"/>
        <v>0</v>
      </c>
      <c r="Y89" s="474">
        <f t="shared" si="49"/>
        <v>0</v>
      </c>
      <c r="Z89" s="474">
        <f t="shared" si="49"/>
        <v>0</v>
      </c>
      <c r="AA89" s="474">
        <f t="shared" ref="AA89:AX89" si="50">SUM(AA90:AA91)</f>
        <v>0</v>
      </c>
      <c r="AB89" s="474">
        <f t="shared" si="50"/>
        <v>0</v>
      </c>
      <c r="AC89" s="474">
        <f t="shared" si="50"/>
        <v>0</v>
      </c>
      <c r="AD89" s="474">
        <f t="shared" si="50"/>
        <v>0</v>
      </c>
      <c r="AE89" s="474">
        <f t="shared" si="50"/>
        <v>0</v>
      </c>
      <c r="AF89" s="475">
        <f t="shared" si="50"/>
        <v>0</v>
      </c>
      <c r="AG89" s="476">
        <f t="shared" si="50"/>
        <v>0</v>
      </c>
      <c r="AH89" s="474">
        <f t="shared" si="50"/>
        <v>0</v>
      </c>
      <c r="AI89" s="474">
        <f t="shared" si="50"/>
        <v>0</v>
      </c>
      <c r="AJ89" s="474">
        <f t="shared" si="50"/>
        <v>0</v>
      </c>
      <c r="AK89" s="474">
        <f t="shared" si="50"/>
        <v>0</v>
      </c>
      <c r="AL89" s="474">
        <f t="shared" si="50"/>
        <v>0</v>
      </c>
      <c r="AM89" s="474">
        <f t="shared" si="50"/>
        <v>0</v>
      </c>
      <c r="AN89" s="474">
        <f t="shared" si="50"/>
        <v>0</v>
      </c>
      <c r="AO89" s="474">
        <f t="shared" si="50"/>
        <v>0</v>
      </c>
      <c r="AP89" s="474">
        <f t="shared" si="50"/>
        <v>0</v>
      </c>
      <c r="AQ89" s="474">
        <f t="shared" si="50"/>
        <v>0</v>
      </c>
      <c r="AR89" s="475">
        <f t="shared" si="50"/>
        <v>0</v>
      </c>
      <c r="AS89" s="476">
        <f t="shared" si="50"/>
        <v>0</v>
      </c>
      <c r="AT89" s="474">
        <f t="shared" si="50"/>
        <v>0</v>
      </c>
      <c r="AU89" s="474">
        <f t="shared" si="50"/>
        <v>0</v>
      </c>
      <c r="AV89" s="474">
        <f t="shared" si="50"/>
        <v>0</v>
      </c>
      <c r="AW89" s="474">
        <f t="shared" si="50"/>
        <v>0</v>
      </c>
      <c r="AX89" s="474">
        <f t="shared" si="50"/>
        <v>0</v>
      </c>
      <c r="AY89" s="433">
        <f t="shared" si="8"/>
        <v>0</v>
      </c>
      <c r="AZ89" s="434">
        <f t="shared" si="9"/>
        <v>0</v>
      </c>
      <c r="BA89" s="435">
        <f t="shared" si="4"/>
        <v>0</v>
      </c>
    </row>
    <row r="90" spans="1:53" s="4" customFormat="1" ht="15" hidden="1" customHeight="1" x14ac:dyDescent="0.2">
      <c r="A90" s="148"/>
      <c r="B90" s="451"/>
      <c r="C90" s="268"/>
      <c r="D90" s="268"/>
      <c r="E90" s="245"/>
      <c r="F90" s="364">
        <f t="shared" si="40"/>
        <v>0</v>
      </c>
      <c r="G90" s="245">
        <v>0</v>
      </c>
      <c r="H90" s="217">
        <f t="shared" si="25"/>
        <v>0</v>
      </c>
      <c r="I90" s="228"/>
      <c r="J90" s="364">
        <f t="shared" si="41"/>
        <v>0</v>
      </c>
      <c r="K90" s="245">
        <v>0</v>
      </c>
      <c r="L90" s="229"/>
      <c r="M90" s="245"/>
      <c r="N90" s="232">
        <f>+IFERROR(VLOOKUP(B89,Sheet1!B:D,2,FALSE),0)</f>
        <v>0</v>
      </c>
      <c r="O90" s="217">
        <f>+IFERROR(VLOOKUP(B89,Sheet1!B:D,3,FALSE)+VLOOKUP(B89,Sheet1!B:E,4,FALSE),0)</f>
        <v>0</v>
      </c>
      <c r="P90" s="217"/>
      <c r="Q90" s="217"/>
      <c r="R90" s="356"/>
      <c r="S90" s="357"/>
      <c r="T90" s="396"/>
      <c r="U90" s="406"/>
      <c r="V90" s="357"/>
      <c r="W90" s="357"/>
      <c r="X90" s="357"/>
      <c r="Y90" s="357"/>
      <c r="Z90" s="357"/>
      <c r="AA90" s="357"/>
      <c r="AB90" s="357"/>
      <c r="AC90" s="357"/>
      <c r="AD90" s="357"/>
      <c r="AE90" s="357"/>
      <c r="AF90" s="396"/>
      <c r="AG90" s="406"/>
      <c r="AH90" s="357"/>
      <c r="AI90" s="357"/>
      <c r="AJ90" s="357"/>
      <c r="AK90" s="357"/>
      <c r="AL90" s="357"/>
      <c r="AM90" s="357"/>
      <c r="AN90" s="357"/>
      <c r="AO90" s="357"/>
      <c r="AP90" s="357"/>
      <c r="AQ90" s="357"/>
      <c r="AR90" s="396"/>
      <c r="AS90" s="406"/>
      <c r="AT90" s="357"/>
      <c r="AU90" s="357"/>
      <c r="AV90" s="357"/>
      <c r="AW90" s="357"/>
      <c r="AX90" s="357"/>
      <c r="AY90" s="433">
        <f t="shared" si="8"/>
        <v>0</v>
      </c>
      <c r="AZ90" s="434">
        <f t="shared" si="9"/>
        <v>0</v>
      </c>
      <c r="BA90" s="435">
        <f t="shared" si="4"/>
        <v>0</v>
      </c>
    </row>
    <row r="91" spans="1:53" s="4" customFormat="1" ht="15" hidden="1" customHeight="1" thickBot="1" x14ac:dyDescent="0.25">
      <c r="A91" s="167"/>
      <c r="B91" s="453"/>
      <c r="C91" s="269"/>
      <c r="D91" s="269"/>
      <c r="E91" s="272"/>
      <c r="F91" s="364">
        <f t="shared" si="40"/>
        <v>0</v>
      </c>
      <c r="G91" s="272">
        <v>0</v>
      </c>
      <c r="H91" s="223">
        <f t="shared" si="25"/>
        <v>0</v>
      </c>
      <c r="I91" s="224"/>
      <c r="J91" s="364">
        <f t="shared" si="41"/>
        <v>0</v>
      </c>
      <c r="K91" s="272">
        <v>0</v>
      </c>
      <c r="L91" s="225"/>
      <c r="M91" s="272"/>
      <c r="N91" s="262"/>
      <c r="O91" s="262"/>
      <c r="P91" s="262"/>
      <c r="Q91" s="262"/>
      <c r="R91" s="358"/>
      <c r="S91" s="359"/>
      <c r="T91" s="397"/>
      <c r="U91" s="407"/>
      <c r="V91" s="359"/>
      <c r="W91" s="359"/>
      <c r="X91" s="359"/>
      <c r="Y91" s="359"/>
      <c r="Z91" s="359"/>
      <c r="AA91" s="359"/>
      <c r="AB91" s="359"/>
      <c r="AC91" s="359"/>
      <c r="AD91" s="359"/>
      <c r="AE91" s="359"/>
      <c r="AF91" s="397"/>
      <c r="AG91" s="407"/>
      <c r="AH91" s="359"/>
      <c r="AI91" s="359"/>
      <c r="AJ91" s="359"/>
      <c r="AK91" s="359"/>
      <c r="AL91" s="359"/>
      <c r="AM91" s="359"/>
      <c r="AN91" s="359"/>
      <c r="AO91" s="359"/>
      <c r="AP91" s="359"/>
      <c r="AQ91" s="359"/>
      <c r="AR91" s="397"/>
      <c r="AS91" s="407"/>
      <c r="AT91" s="359"/>
      <c r="AU91" s="359"/>
      <c r="AV91" s="359"/>
      <c r="AW91" s="359"/>
      <c r="AX91" s="359"/>
      <c r="AY91" s="433">
        <f t="shared" si="8"/>
        <v>0</v>
      </c>
      <c r="AZ91" s="434">
        <f t="shared" si="9"/>
        <v>0</v>
      </c>
      <c r="BA91" s="435">
        <f t="shared" si="4"/>
        <v>0</v>
      </c>
    </row>
    <row r="92" spans="1:53" s="22" customFormat="1" ht="15" hidden="1" customHeight="1" x14ac:dyDescent="0.2">
      <c r="A92" s="193"/>
      <c r="B92" s="454"/>
      <c r="C92" s="166"/>
      <c r="D92" s="166"/>
      <c r="E92" s="226">
        <f t="shared" ref="E92:L92" si="51">SUM(E93:E94)</f>
        <v>0</v>
      </c>
      <c r="F92" s="425">
        <f t="shared" si="51"/>
        <v>0</v>
      </c>
      <c r="G92" s="226">
        <f t="shared" si="51"/>
        <v>0</v>
      </c>
      <c r="H92" s="226">
        <f t="shared" si="51"/>
        <v>0</v>
      </c>
      <c r="I92" s="200">
        <f t="shared" si="51"/>
        <v>0</v>
      </c>
      <c r="J92" s="315">
        <f t="shared" si="51"/>
        <v>0</v>
      </c>
      <c r="K92" s="200">
        <f t="shared" si="51"/>
        <v>0</v>
      </c>
      <c r="L92" s="216">
        <f t="shared" si="51"/>
        <v>0</v>
      </c>
      <c r="M92" s="216"/>
      <c r="N92" s="195">
        <f>SUM(N93:N94)</f>
        <v>0</v>
      </c>
      <c r="O92" s="195">
        <f>SUM(O93:O94)</f>
        <v>0</v>
      </c>
      <c r="P92" s="195"/>
      <c r="Q92" s="195"/>
      <c r="R92" s="473">
        <f>SUM(R93:R94)</f>
        <v>0</v>
      </c>
      <c r="S92" s="474">
        <f>SUM(S93:S94)</f>
        <v>0</v>
      </c>
      <c r="T92" s="475">
        <f t="shared" ref="T92:Z92" si="52">SUM(T93:T94)</f>
        <v>0</v>
      </c>
      <c r="U92" s="476">
        <f t="shared" si="52"/>
        <v>0</v>
      </c>
      <c r="V92" s="474">
        <f t="shared" si="52"/>
        <v>0</v>
      </c>
      <c r="W92" s="474">
        <f t="shared" si="52"/>
        <v>0</v>
      </c>
      <c r="X92" s="474">
        <f t="shared" si="52"/>
        <v>0</v>
      </c>
      <c r="Y92" s="474">
        <f t="shared" si="52"/>
        <v>0</v>
      </c>
      <c r="Z92" s="474">
        <f t="shared" si="52"/>
        <v>0</v>
      </c>
      <c r="AA92" s="474">
        <f t="shared" ref="AA92:AX92" si="53">SUM(AA93:AA94)</f>
        <v>0</v>
      </c>
      <c r="AB92" s="474">
        <f t="shared" si="53"/>
        <v>0</v>
      </c>
      <c r="AC92" s="474">
        <f t="shared" si="53"/>
        <v>0</v>
      </c>
      <c r="AD92" s="474">
        <f t="shared" si="53"/>
        <v>0</v>
      </c>
      <c r="AE92" s="474">
        <f t="shared" si="53"/>
        <v>0</v>
      </c>
      <c r="AF92" s="475">
        <f t="shared" si="53"/>
        <v>0</v>
      </c>
      <c r="AG92" s="476">
        <f t="shared" si="53"/>
        <v>0</v>
      </c>
      <c r="AH92" s="474">
        <f t="shared" si="53"/>
        <v>0</v>
      </c>
      <c r="AI92" s="474">
        <f t="shared" si="53"/>
        <v>0</v>
      </c>
      <c r="AJ92" s="474">
        <f t="shared" si="53"/>
        <v>0</v>
      </c>
      <c r="AK92" s="474">
        <f t="shared" si="53"/>
        <v>0</v>
      </c>
      <c r="AL92" s="474">
        <f t="shared" si="53"/>
        <v>0</v>
      </c>
      <c r="AM92" s="474">
        <f t="shared" si="53"/>
        <v>0</v>
      </c>
      <c r="AN92" s="474">
        <f t="shared" si="53"/>
        <v>0</v>
      </c>
      <c r="AO92" s="474">
        <f t="shared" si="53"/>
        <v>0</v>
      </c>
      <c r="AP92" s="474">
        <f t="shared" si="53"/>
        <v>0</v>
      </c>
      <c r="AQ92" s="474">
        <f t="shared" si="53"/>
        <v>0</v>
      </c>
      <c r="AR92" s="475">
        <f t="shared" si="53"/>
        <v>0</v>
      </c>
      <c r="AS92" s="476">
        <f t="shared" si="53"/>
        <v>0</v>
      </c>
      <c r="AT92" s="474">
        <f t="shared" si="53"/>
        <v>0</v>
      </c>
      <c r="AU92" s="474">
        <f t="shared" si="53"/>
        <v>0</v>
      </c>
      <c r="AV92" s="474">
        <f t="shared" si="53"/>
        <v>0</v>
      </c>
      <c r="AW92" s="474">
        <f t="shared" si="53"/>
        <v>0</v>
      </c>
      <c r="AX92" s="474">
        <f t="shared" si="53"/>
        <v>0</v>
      </c>
      <c r="AY92" s="433">
        <f t="shared" si="8"/>
        <v>0</v>
      </c>
      <c r="AZ92" s="434">
        <f t="shared" si="9"/>
        <v>0</v>
      </c>
      <c r="BA92" s="435">
        <f t="shared" si="4"/>
        <v>0</v>
      </c>
    </row>
    <row r="93" spans="1:53" s="4" customFormat="1" ht="15" hidden="1" customHeight="1" x14ac:dyDescent="0.2">
      <c r="A93" s="148"/>
      <c r="B93" s="451"/>
      <c r="C93" s="268"/>
      <c r="D93" s="268"/>
      <c r="E93" s="245"/>
      <c r="F93" s="364">
        <f t="shared" si="40"/>
        <v>0</v>
      </c>
      <c r="G93" s="245">
        <v>0</v>
      </c>
      <c r="H93" s="217">
        <f t="shared" si="25"/>
        <v>0</v>
      </c>
      <c r="I93" s="228"/>
      <c r="J93" s="364">
        <f t="shared" si="41"/>
        <v>0</v>
      </c>
      <c r="K93" s="245">
        <v>0</v>
      </c>
      <c r="L93" s="229"/>
      <c r="M93" s="245"/>
      <c r="N93" s="232">
        <f>+IFERROR(VLOOKUP(B92,Sheet1!B:D,2,FALSE),0)</f>
        <v>0</v>
      </c>
      <c r="O93" s="217">
        <f>+IFERROR(VLOOKUP(B92,Sheet1!B:D,3,FALSE)+VLOOKUP(B92,Sheet1!B:E,4,FALSE),0)</f>
        <v>0</v>
      </c>
      <c r="P93" s="217"/>
      <c r="Q93" s="217"/>
      <c r="R93" s="356"/>
      <c r="S93" s="357"/>
      <c r="T93" s="396"/>
      <c r="U93" s="406"/>
      <c r="V93" s="357"/>
      <c r="W93" s="357"/>
      <c r="X93" s="357"/>
      <c r="Y93" s="357"/>
      <c r="Z93" s="357"/>
      <c r="AA93" s="357"/>
      <c r="AB93" s="357"/>
      <c r="AC93" s="357"/>
      <c r="AD93" s="357"/>
      <c r="AE93" s="357"/>
      <c r="AF93" s="396"/>
      <c r="AG93" s="406"/>
      <c r="AH93" s="357"/>
      <c r="AI93" s="357"/>
      <c r="AJ93" s="357"/>
      <c r="AK93" s="357"/>
      <c r="AL93" s="357"/>
      <c r="AM93" s="357"/>
      <c r="AN93" s="357"/>
      <c r="AO93" s="357"/>
      <c r="AP93" s="357"/>
      <c r="AQ93" s="357"/>
      <c r="AR93" s="396"/>
      <c r="AS93" s="406"/>
      <c r="AT93" s="357"/>
      <c r="AU93" s="357"/>
      <c r="AV93" s="357"/>
      <c r="AW93" s="357"/>
      <c r="AX93" s="357"/>
      <c r="AY93" s="433">
        <f t="shared" si="8"/>
        <v>0</v>
      </c>
      <c r="AZ93" s="434">
        <f t="shared" si="9"/>
        <v>0</v>
      </c>
      <c r="BA93" s="435">
        <f t="shared" si="4"/>
        <v>0</v>
      </c>
    </row>
    <row r="94" spans="1:53" s="4" customFormat="1" ht="15" hidden="1" customHeight="1" thickBot="1" x14ac:dyDescent="0.25">
      <c r="A94" s="167"/>
      <c r="B94" s="453"/>
      <c r="C94" s="269"/>
      <c r="D94" s="269"/>
      <c r="E94" s="272"/>
      <c r="F94" s="364">
        <f t="shared" si="40"/>
        <v>0</v>
      </c>
      <c r="G94" s="272">
        <v>0</v>
      </c>
      <c r="H94" s="223">
        <f t="shared" si="25"/>
        <v>0</v>
      </c>
      <c r="I94" s="224"/>
      <c r="J94" s="364">
        <f t="shared" si="41"/>
        <v>0</v>
      </c>
      <c r="K94" s="272">
        <v>0</v>
      </c>
      <c r="L94" s="225"/>
      <c r="M94" s="272"/>
      <c r="N94" s="262"/>
      <c r="O94" s="262"/>
      <c r="P94" s="262"/>
      <c r="Q94" s="262"/>
      <c r="R94" s="358"/>
      <c r="S94" s="359"/>
      <c r="T94" s="397"/>
      <c r="U94" s="407"/>
      <c r="V94" s="359"/>
      <c r="W94" s="359"/>
      <c r="X94" s="359"/>
      <c r="Y94" s="359"/>
      <c r="Z94" s="359"/>
      <c r="AA94" s="359"/>
      <c r="AB94" s="359"/>
      <c r="AC94" s="359"/>
      <c r="AD94" s="359"/>
      <c r="AE94" s="359"/>
      <c r="AF94" s="397"/>
      <c r="AG94" s="407"/>
      <c r="AH94" s="359"/>
      <c r="AI94" s="359"/>
      <c r="AJ94" s="359"/>
      <c r="AK94" s="359"/>
      <c r="AL94" s="359"/>
      <c r="AM94" s="359"/>
      <c r="AN94" s="359"/>
      <c r="AO94" s="359"/>
      <c r="AP94" s="359"/>
      <c r="AQ94" s="359"/>
      <c r="AR94" s="397"/>
      <c r="AS94" s="407"/>
      <c r="AT94" s="359"/>
      <c r="AU94" s="359"/>
      <c r="AV94" s="359"/>
      <c r="AW94" s="359"/>
      <c r="AX94" s="359"/>
      <c r="AY94" s="433">
        <f t="shared" si="8"/>
        <v>0</v>
      </c>
      <c r="AZ94" s="434">
        <f t="shared" si="9"/>
        <v>0</v>
      </c>
      <c r="BA94" s="435">
        <f t="shared" si="4"/>
        <v>0</v>
      </c>
    </row>
    <row r="95" spans="1:53" s="22" customFormat="1" ht="15" hidden="1" customHeight="1" x14ac:dyDescent="0.2">
      <c r="A95" s="193"/>
      <c r="B95" s="454"/>
      <c r="C95" s="166"/>
      <c r="D95" s="166"/>
      <c r="E95" s="226">
        <f t="shared" ref="E95:L95" si="54">SUM(E96:E97)</f>
        <v>0</v>
      </c>
      <c r="F95" s="425">
        <f t="shared" si="54"/>
        <v>0</v>
      </c>
      <c r="G95" s="226">
        <f t="shared" si="54"/>
        <v>0</v>
      </c>
      <c r="H95" s="226">
        <f t="shared" si="54"/>
        <v>0</v>
      </c>
      <c r="I95" s="200">
        <f t="shared" si="54"/>
        <v>0</v>
      </c>
      <c r="J95" s="315">
        <f t="shared" si="54"/>
        <v>0</v>
      </c>
      <c r="K95" s="200">
        <f t="shared" si="54"/>
        <v>0</v>
      </c>
      <c r="L95" s="216">
        <f t="shared" si="54"/>
        <v>0</v>
      </c>
      <c r="M95" s="216"/>
      <c r="N95" s="195">
        <f>SUM(N96:N97)</f>
        <v>0</v>
      </c>
      <c r="O95" s="195">
        <f>SUM(O96:O97)</f>
        <v>0</v>
      </c>
      <c r="P95" s="195"/>
      <c r="Q95" s="195"/>
      <c r="R95" s="473">
        <f>SUM(R96:R97)</f>
        <v>0</v>
      </c>
      <c r="S95" s="474">
        <f>SUM(S96:S97)</f>
        <v>0</v>
      </c>
      <c r="T95" s="475">
        <f t="shared" ref="T95:Z95" si="55">SUM(T96:T97)</f>
        <v>0</v>
      </c>
      <c r="U95" s="476">
        <f t="shared" si="55"/>
        <v>0</v>
      </c>
      <c r="V95" s="474">
        <f t="shared" si="55"/>
        <v>0</v>
      </c>
      <c r="W95" s="474">
        <f t="shared" si="55"/>
        <v>0</v>
      </c>
      <c r="X95" s="474">
        <f t="shared" si="55"/>
        <v>0</v>
      </c>
      <c r="Y95" s="474">
        <f t="shared" si="55"/>
        <v>0</v>
      </c>
      <c r="Z95" s="474">
        <f t="shared" si="55"/>
        <v>0</v>
      </c>
      <c r="AA95" s="474">
        <f t="shared" ref="AA95:AX95" si="56">SUM(AA96:AA97)</f>
        <v>0</v>
      </c>
      <c r="AB95" s="474">
        <f t="shared" si="56"/>
        <v>0</v>
      </c>
      <c r="AC95" s="474">
        <f t="shared" si="56"/>
        <v>0</v>
      </c>
      <c r="AD95" s="474">
        <f t="shared" si="56"/>
        <v>0</v>
      </c>
      <c r="AE95" s="474">
        <f t="shared" si="56"/>
        <v>0</v>
      </c>
      <c r="AF95" s="475">
        <f t="shared" si="56"/>
        <v>0</v>
      </c>
      <c r="AG95" s="476">
        <f t="shared" si="56"/>
        <v>0</v>
      </c>
      <c r="AH95" s="474">
        <f t="shared" si="56"/>
        <v>0</v>
      </c>
      <c r="AI95" s="474">
        <f t="shared" si="56"/>
        <v>0</v>
      </c>
      <c r="AJ95" s="474">
        <f t="shared" si="56"/>
        <v>0</v>
      </c>
      <c r="AK95" s="474">
        <f t="shared" si="56"/>
        <v>0</v>
      </c>
      <c r="AL95" s="474">
        <f t="shared" si="56"/>
        <v>0</v>
      </c>
      <c r="AM95" s="474">
        <f t="shared" si="56"/>
        <v>0</v>
      </c>
      <c r="AN95" s="474">
        <f t="shared" si="56"/>
        <v>0</v>
      </c>
      <c r="AO95" s="474">
        <f t="shared" si="56"/>
        <v>0</v>
      </c>
      <c r="AP95" s="474">
        <f t="shared" si="56"/>
        <v>0</v>
      </c>
      <c r="AQ95" s="474">
        <f t="shared" si="56"/>
        <v>0</v>
      </c>
      <c r="AR95" s="475">
        <f t="shared" si="56"/>
        <v>0</v>
      </c>
      <c r="AS95" s="476">
        <f t="shared" si="56"/>
        <v>0</v>
      </c>
      <c r="AT95" s="474">
        <f t="shared" si="56"/>
        <v>0</v>
      </c>
      <c r="AU95" s="474">
        <f t="shared" si="56"/>
        <v>0</v>
      </c>
      <c r="AV95" s="474">
        <f t="shared" si="56"/>
        <v>0</v>
      </c>
      <c r="AW95" s="474">
        <f t="shared" si="56"/>
        <v>0</v>
      </c>
      <c r="AX95" s="474">
        <f t="shared" si="56"/>
        <v>0</v>
      </c>
      <c r="AY95" s="433">
        <f t="shared" si="8"/>
        <v>0</v>
      </c>
      <c r="AZ95" s="434">
        <f t="shared" si="9"/>
        <v>0</v>
      </c>
      <c r="BA95" s="435">
        <f t="shared" ref="BA95:BA102" si="57">+G95-AZ95</f>
        <v>0</v>
      </c>
    </row>
    <row r="96" spans="1:53" s="4" customFormat="1" ht="15" hidden="1" customHeight="1" x14ac:dyDescent="0.2">
      <c r="A96" s="148"/>
      <c r="B96" s="451"/>
      <c r="C96" s="268"/>
      <c r="D96" s="268"/>
      <c r="E96" s="245"/>
      <c r="F96" s="364">
        <f t="shared" si="40"/>
        <v>0</v>
      </c>
      <c r="G96" s="245">
        <v>0</v>
      </c>
      <c r="H96" s="217">
        <f t="shared" si="25"/>
        <v>0</v>
      </c>
      <c r="I96" s="228"/>
      <c r="J96" s="364">
        <f t="shared" si="41"/>
        <v>0</v>
      </c>
      <c r="K96" s="245">
        <v>0</v>
      </c>
      <c r="L96" s="229"/>
      <c r="M96" s="245"/>
      <c r="N96" s="232">
        <f>+IFERROR(VLOOKUP(B95,Sheet1!B:D,2,FALSE),0)</f>
        <v>0</v>
      </c>
      <c r="O96" s="217">
        <f>+IFERROR(VLOOKUP(B95,Sheet1!B:D,3,FALSE)+VLOOKUP(B95,Sheet1!B:E,4,FALSE),0)</f>
        <v>0</v>
      </c>
      <c r="P96" s="217"/>
      <c r="Q96" s="217"/>
      <c r="R96" s="356"/>
      <c r="S96" s="357"/>
      <c r="T96" s="396"/>
      <c r="U96" s="406"/>
      <c r="V96" s="357"/>
      <c r="W96" s="357"/>
      <c r="X96" s="357"/>
      <c r="Y96" s="357"/>
      <c r="Z96" s="357"/>
      <c r="AA96" s="357"/>
      <c r="AB96" s="357"/>
      <c r="AC96" s="357"/>
      <c r="AD96" s="357"/>
      <c r="AE96" s="357"/>
      <c r="AF96" s="396"/>
      <c r="AG96" s="406"/>
      <c r="AH96" s="357"/>
      <c r="AI96" s="357"/>
      <c r="AJ96" s="357"/>
      <c r="AK96" s="357"/>
      <c r="AL96" s="357"/>
      <c r="AM96" s="357"/>
      <c r="AN96" s="357"/>
      <c r="AO96" s="357"/>
      <c r="AP96" s="357"/>
      <c r="AQ96" s="357"/>
      <c r="AR96" s="396"/>
      <c r="AS96" s="406"/>
      <c r="AT96" s="357"/>
      <c r="AU96" s="357"/>
      <c r="AV96" s="357"/>
      <c r="AW96" s="357"/>
      <c r="AX96" s="357"/>
      <c r="AY96" s="433">
        <f t="shared" si="8"/>
        <v>0</v>
      </c>
      <c r="AZ96" s="434">
        <f t="shared" si="9"/>
        <v>0</v>
      </c>
      <c r="BA96" s="435">
        <f t="shared" si="57"/>
        <v>0</v>
      </c>
    </row>
    <row r="97" spans="1:53" s="4" customFormat="1" ht="15" hidden="1" customHeight="1" thickBot="1" x14ac:dyDescent="0.25">
      <c r="A97" s="168"/>
      <c r="B97" s="452"/>
      <c r="C97" s="269"/>
      <c r="D97" s="269"/>
      <c r="E97" s="272"/>
      <c r="F97" s="364">
        <f t="shared" si="40"/>
        <v>0</v>
      </c>
      <c r="G97" s="272">
        <v>0</v>
      </c>
      <c r="H97" s="223">
        <f t="shared" si="25"/>
        <v>0</v>
      </c>
      <c r="I97" s="224"/>
      <c r="J97" s="364">
        <f t="shared" si="41"/>
        <v>0</v>
      </c>
      <c r="K97" s="272">
        <v>0</v>
      </c>
      <c r="L97" s="225"/>
      <c r="M97" s="272"/>
      <c r="N97" s="262"/>
      <c r="O97" s="262"/>
      <c r="P97" s="262"/>
      <c r="Q97" s="262"/>
      <c r="R97" s="358"/>
      <c r="S97" s="359"/>
      <c r="T97" s="397"/>
      <c r="U97" s="407"/>
      <c r="V97" s="359"/>
      <c r="W97" s="359"/>
      <c r="X97" s="359"/>
      <c r="Y97" s="359"/>
      <c r="Z97" s="359"/>
      <c r="AA97" s="359"/>
      <c r="AB97" s="359"/>
      <c r="AC97" s="359"/>
      <c r="AD97" s="359"/>
      <c r="AE97" s="359"/>
      <c r="AF97" s="397"/>
      <c r="AG97" s="407"/>
      <c r="AH97" s="359"/>
      <c r="AI97" s="359"/>
      <c r="AJ97" s="359"/>
      <c r="AK97" s="359"/>
      <c r="AL97" s="359"/>
      <c r="AM97" s="359"/>
      <c r="AN97" s="359"/>
      <c r="AO97" s="359"/>
      <c r="AP97" s="359"/>
      <c r="AQ97" s="359"/>
      <c r="AR97" s="397"/>
      <c r="AS97" s="407"/>
      <c r="AT97" s="359"/>
      <c r="AU97" s="359"/>
      <c r="AV97" s="359"/>
      <c r="AW97" s="359"/>
      <c r="AX97" s="359"/>
      <c r="AY97" s="433">
        <f t="shared" ref="AY97:AY102" si="58">SUM(R97:AX97)</f>
        <v>0</v>
      </c>
      <c r="AZ97" s="434">
        <f t="shared" ref="AZ97:AZ102" si="59">+AY97+N97</f>
        <v>0</v>
      </c>
      <c r="BA97" s="435">
        <f t="shared" si="57"/>
        <v>0</v>
      </c>
    </row>
    <row r="98" spans="1:53" s="22" customFormat="1" ht="15" hidden="1" customHeight="1" x14ac:dyDescent="0.2">
      <c r="A98" s="194"/>
      <c r="B98" s="456"/>
      <c r="C98" s="254"/>
      <c r="D98" s="368"/>
      <c r="E98" s="226">
        <f t="shared" ref="E98:L98" si="60">SUM(E99:E100)</f>
        <v>0</v>
      </c>
      <c r="F98" s="425">
        <f t="shared" si="60"/>
        <v>0</v>
      </c>
      <c r="G98" s="226">
        <f t="shared" si="60"/>
        <v>0</v>
      </c>
      <c r="H98" s="226">
        <f t="shared" si="60"/>
        <v>0</v>
      </c>
      <c r="I98" s="200">
        <f t="shared" si="60"/>
        <v>0</v>
      </c>
      <c r="J98" s="315">
        <f t="shared" si="60"/>
        <v>0</v>
      </c>
      <c r="K98" s="200">
        <f t="shared" si="60"/>
        <v>0</v>
      </c>
      <c r="L98" s="216">
        <f t="shared" si="60"/>
        <v>0</v>
      </c>
      <c r="M98" s="216"/>
      <c r="N98" s="195">
        <f>SUM(N99:N100)</f>
        <v>0</v>
      </c>
      <c r="O98" s="195">
        <f>SUM(O99:O100)</f>
        <v>0</v>
      </c>
      <c r="P98" s="195"/>
      <c r="Q98" s="195"/>
      <c r="R98" s="473">
        <f>SUM(R99:R100)</f>
        <v>0</v>
      </c>
      <c r="S98" s="474">
        <f>SUM(S99:S100)</f>
        <v>0</v>
      </c>
      <c r="T98" s="475">
        <f t="shared" ref="T98:Z98" si="61">SUM(T99:T100)</f>
        <v>0</v>
      </c>
      <c r="U98" s="476">
        <f t="shared" si="61"/>
        <v>0</v>
      </c>
      <c r="V98" s="474">
        <f t="shared" si="61"/>
        <v>0</v>
      </c>
      <c r="W98" s="474">
        <f t="shared" si="61"/>
        <v>0</v>
      </c>
      <c r="X98" s="474">
        <f t="shared" si="61"/>
        <v>0</v>
      </c>
      <c r="Y98" s="474">
        <f t="shared" si="61"/>
        <v>0</v>
      </c>
      <c r="Z98" s="474">
        <f t="shared" si="61"/>
        <v>0</v>
      </c>
      <c r="AA98" s="474">
        <f t="shared" ref="AA98:AX98" si="62">SUM(AA99:AA100)</f>
        <v>0</v>
      </c>
      <c r="AB98" s="474">
        <f t="shared" si="62"/>
        <v>0</v>
      </c>
      <c r="AC98" s="474">
        <f t="shared" si="62"/>
        <v>0</v>
      </c>
      <c r="AD98" s="474">
        <f t="shared" si="62"/>
        <v>0</v>
      </c>
      <c r="AE98" s="474">
        <f t="shared" si="62"/>
        <v>0</v>
      </c>
      <c r="AF98" s="475">
        <f t="shared" si="62"/>
        <v>0</v>
      </c>
      <c r="AG98" s="476">
        <f t="shared" si="62"/>
        <v>0</v>
      </c>
      <c r="AH98" s="474">
        <f t="shared" si="62"/>
        <v>0</v>
      </c>
      <c r="AI98" s="474">
        <f t="shared" si="62"/>
        <v>0</v>
      </c>
      <c r="AJ98" s="474">
        <f t="shared" si="62"/>
        <v>0</v>
      </c>
      <c r="AK98" s="474">
        <f t="shared" si="62"/>
        <v>0</v>
      </c>
      <c r="AL98" s="474">
        <f t="shared" si="62"/>
        <v>0</v>
      </c>
      <c r="AM98" s="474">
        <f t="shared" si="62"/>
        <v>0</v>
      </c>
      <c r="AN98" s="474">
        <f t="shared" si="62"/>
        <v>0</v>
      </c>
      <c r="AO98" s="474">
        <f t="shared" si="62"/>
        <v>0</v>
      </c>
      <c r="AP98" s="474">
        <f t="shared" si="62"/>
        <v>0</v>
      </c>
      <c r="AQ98" s="474">
        <f t="shared" si="62"/>
        <v>0</v>
      </c>
      <c r="AR98" s="475">
        <f t="shared" si="62"/>
        <v>0</v>
      </c>
      <c r="AS98" s="476">
        <f t="shared" si="62"/>
        <v>0</v>
      </c>
      <c r="AT98" s="474">
        <f t="shared" si="62"/>
        <v>0</v>
      </c>
      <c r="AU98" s="474">
        <f t="shared" si="62"/>
        <v>0</v>
      </c>
      <c r="AV98" s="474">
        <f t="shared" si="62"/>
        <v>0</v>
      </c>
      <c r="AW98" s="474">
        <f t="shared" si="62"/>
        <v>0</v>
      </c>
      <c r="AX98" s="474">
        <f t="shared" si="62"/>
        <v>0</v>
      </c>
      <c r="AY98" s="433">
        <f t="shared" si="58"/>
        <v>0</v>
      </c>
      <c r="AZ98" s="434">
        <f t="shared" si="59"/>
        <v>0</v>
      </c>
      <c r="BA98" s="435">
        <f t="shared" si="57"/>
        <v>0</v>
      </c>
    </row>
    <row r="99" spans="1:53" s="4" customFormat="1" ht="15" hidden="1" customHeight="1" x14ac:dyDescent="0.2">
      <c r="A99" s="172"/>
      <c r="B99" s="457"/>
      <c r="C99" s="270"/>
      <c r="D99" s="270"/>
      <c r="E99" s="245"/>
      <c r="F99" s="364">
        <f t="shared" si="40"/>
        <v>0</v>
      </c>
      <c r="G99" s="245">
        <v>0</v>
      </c>
      <c r="H99" s="217">
        <f t="shared" si="25"/>
        <v>0</v>
      </c>
      <c r="I99" s="230"/>
      <c r="J99" s="364">
        <f t="shared" si="41"/>
        <v>0</v>
      </c>
      <c r="K99" s="245">
        <v>0</v>
      </c>
      <c r="L99" s="231"/>
      <c r="M99" s="245"/>
      <c r="N99" s="232">
        <f>+IFERROR(VLOOKUP(B98,Sheet1!B:D,2,FALSE),0)</f>
        <v>0</v>
      </c>
      <c r="O99" s="217">
        <f>+IFERROR(VLOOKUP(B98,Sheet1!B:D,3,FALSE)+VLOOKUP(B98,Sheet1!B:E,4,FALSE),0)</f>
        <v>0</v>
      </c>
      <c r="P99" s="217"/>
      <c r="Q99" s="217"/>
      <c r="R99" s="358"/>
      <c r="S99" s="359"/>
      <c r="T99" s="397"/>
      <c r="U99" s="407"/>
      <c r="V99" s="359"/>
      <c r="W99" s="359"/>
      <c r="X99" s="359"/>
      <c r="Y99" s="359"/>
      <c r="Z99" s="359"/>
      <c r="AA99" s="359"/>
      <c r="AB99" s="359"/>
      <c r="AC99" s="359"/>
      <c r="AD99" s="359"/>
      <c r="AE99" s="359"/>
      <c r="AF99" s="397"/>
      <c r="AG99" s="407"/>
      <c r="AH99" s="359"/>
      <c r="AI99" s="359"/>
      <c r="AJ99" s="359"/>
      <c r="AK99" s="359"/>
      <c r="AL99" s="359"/>
      <c r="AM99" s="359"/>
      <c r="AN99" s="359"/>
      <c r="AO99" s="359"/>
      <c r="AP99" s="359"/>
      <c r="AQ99" s="359"/>
      <c r="AR99" s="397"/>
      <c r="AS99" s="407"/>
      <c r="AT99" s="359"/>
      <c r="AU99" s="359"/>
      <c r="AV99" s="359"/>
      <c r="AW99" s="359"/>
      <c r="AX99" s="359"/>
      <c r="AY99" s="433">
        <f t="shared" si="58"/>
        <v>0</v>
      </c>
      <c r="AZ99" s="434">
        <f t="shared" si="59"/>
        <v>0</v>
      </c>
      <c r="BA99" s="435">
        <f t="shared" si="57"/>
        <v>0</v>
      </c>
    </row>
    <row r="100" spans="1:53" s="4" customFormat="1" ht="15" hidden="1" customHeight="1" thickBot="1" x14ac:dyDescent="0.25">
      <c r="A100" s="177"/>
      <c r="B100" s="452"/>
      <c r="C100" s="271"/>
      <c r="D100" s="271"/>
      <c r="E100" s="272"/>
      <c r="F100" s="365">
        <f t="shared" si="40"/>
        <v>0</v>
      </c>
      <c r="G100" s="272">
        <v>0</v>
      </c>
      <c r="H100" s="223">
        <f t="shared" si="25"/>
        <v>0</v>
      </c>
      <c r="I100" s="224"/>
      <c r="J100" s="365">
        <f t="shared" si="41"/>
        <v>0</v>
      </c>
      <c r="K100" s="272">
        <v>0</v>
      </c>
      <c r="L100" s="225"/>
      <c r="M100" s="272"/>
      <c r="N100" s="233"/>
      <c r="O100" s="233"/>
      <c r="P100" s="233"/>
      <c r="Q100" s="233"/>
      <c r="R100" s="358"/>
      <c r="S100" s="359"/>
      <c r="T100" s="397"/>
      <c r="U100" s="407"/>
      <c r="V100" s="359"/>
      <c r="W100" s="359"/>
      <c r="X100" s="359"/>
      <c r="Y100" s="359"/>
      <c r="Z100" s="359"/>
      <c r="AA100" s="359"/>
      <c r="AB100" s="359"/>
      <c r="AC100" s="359"/>
      <c r="AD100" s="359"/>
      <c r="AE100" s="359"/>
      <c r="AF100" s="397"/>
      <c r="AG100" s="407"/>
      <c r="AH100" s="359"/>
      <c r="AI100" s="359"/>
      <c r="AJ100" s="359"/>
      <c r="AK100" s="359"/>
      <c r="AL100" s="359"/>
      <c r="AM100" s="359"/>
      <c r="AN100" s="359"/>
      <c r="AO100" s="359"/>
      <c r="AP100" s="359"/>
      <c r="AQ100" s="359"/>
      <c r="AR100" s="397"/>
      <c r="AS100" s="407"/>
      <c r="AT100" s="359"/>
      <c r="AU100" s="359"/>
      <c r="AV100" s="359"/>
      <c r="AW100" s="359"/>
      <c r="AX100" s="359"/>
      <c r="AY100" s="433">
        <f t="shared" si="58"/>
        <v>0</v>
      </c>
      <c r="AZ100" s="434">
        <f t="shared" si="59"/>
        <v>0</v>
      </c>
      <c r="BA100" s="435">
        <f t="shared" si="57"/>
        <v>0</v>
      </c>
    </row>
    <row r="101" spans="1:53" s="138" customFormat="1" ht="15.75" thickBot="1" x14ac:dyDescent="0.3">
      <c r="A101" s="175"/>
      <c r="B101" s="458"/>
      <c r="C101" s="176"/>
      <c r="D101" s="369"/>
      <c r="E101" s="206"/>
      <c r="F101" s="206"/>
      <c r="G101" s="206"/>
      <c r="H101" s="234"/>
      <c r="I101" s="221"/>
      <c r="J101" s="206"/>
      <c r="K101" s="235"/>
      <c r="L101" s="236"/>
      <c r="M101" s="236"/>
      <c r="N101" s="234"/>
      <c r="O101" s="234"/>
      <c r="P101" s="234"/>
      <c r="Q101" s="234"/>
      <c r="R101" s="263"/>
      <c r="S101" s="265"/>
      <c r="T101" s="398"/>
      <c r="U101" s="408"/>
      <c r="V101" s="265"/>
      <c r="W101" s="265"/>
      <c r="X101" s="265"/>
      <c r="Y101" s="265"/>
      <c r="Z101" s="265"/>
      <c r="AA101" s="265"/>
      <c r="AB101" s="265"/>
      <c r="AC101" s="265"/>
      <c r="AD101" s="265"/>
      <c r="AE101" s="265"/>
      <c r="AF101" s="398"/>
      <c r="AG101" s="408"/>
      <c r="AH101" s="265"/>
      <c r="AI101" s="265"/>
      <c r="AJ101" s="265"/>
      <c r="AK101" s="265"/>
      <c r="AL101" s="265"/>
      <c r="AM101" s="265"/>
      <c r="AN101" s="265"/>
      <c r="AO101" s="265"/>
      <c r="AP101" s="265"/>
      <c r="AQ101" s="265"/>
      <c r="AR101" s="398"/>
      <c r="AS101" s="408"/>
      <c r="AT101" s="265"/>
      <c r="AU101" s="265"/>
      <c r="AV101" s="265"/>
      <c r="AW101" s="265"/>
      <c r="AX101" s="265"/>
      <c r="AY101" s="433">
        <f t="shared" si="58"/>
        <v>0</v>
      </c>
      <c r="AZ101" s="434">
        <f t="shared" si="59"/>
        <v>0</v>
      </c>
      <c r="BA101" s="435">
        <f t="shared" si="57"/>
        <v>0</v>
      </c>
    </row>
    <row r="102" spans="1:53" s="3" customFormat="1" ht="22.5" customHeight="1" thickBot="1" x14ac:dyDescent="0.3">
      <c r="A102" s="173"/>
      <c r="B102" s="173"/>
      <c r="C102" s="174"/>
      <c r="D102" s="15"/>
      <c r="E102" s="237">
        <f t="shared" ref="E102:L102" si="63">SUM(E8,E26,E40,E46,E53,E70,E77,E83,E86,E89,E92,E95,E98)</f>
        <v>0</v>
      </c>
      <c r="F102" s="322">
        <f t="shared" si="63"/>
        <v>0</v>
      </c>
      <c r="G102" s="237">
        <f t="shared" si="63"/>
        <v>0</v>
      </c>
      <c r="H102" s="237">
        <f t="shared" si="63"/>
        <v>0</v>
      </c>
      <c r="I102" s="238">
        <f t="shared" si="63"/>
        <v>0</v>
      </c>
      <c r="J102" s="322">
        <f t="shared" si="63"/>
        <v>0</v>
      </c>
      <c r="K102" s="238">
        <f t="shared" si="63"/>
        <v>0</v>
      </c>
      <c r="L102" s="238">
        <f t="shared" si="63"/>
        <v>0</v>
      </c>
      <c r="M102" s="238"/>
      <c r="N102" s="237">
        <f t="shared" ref="N102:AE102" si="64">SUM(N8,N26,N40,N46,N53,N70,N77,N83,N86,N89,N92,N95,N98)</f>
        <v>0</v>
      </c>
      <c r="O102" s="237">
        <f>SUM(O8,O26,O40,O46,O53,O70,O77,O83,O86,O89,O92,O95,O98)</f>
        <v>0</v>
      </c>
      <c r="P102" s="237"/>
      <c r="Q102" s="237"/>
      <c r="R102" s="237">
        <f t="shared" si="64"/>
        <v>0</v>
      </c>
      <c r="S102" s="237">
        <f t="shared" si="64"/>
        <v>0</v>
      </c>
      <c r="T102" s="399">
        <f t="shared" si="64"/>
        <v>0</v>
      </c>
      <c r="U102" s="391">
        <f t="shared" si="64"/>
        <v>0</v>
      </c>
      <c r="V102" s="237">
        <f t="shared" si="64"/>
        <v>0</v>
      </c>
      <c r="W102" s="237">
        <f t="shared" si="64"/>
        <v>0</v>
      </c>
      <c r="X102" s="237">
        <f t="shared" si="64"/>
        <v>0</v>
      </c>
      <c r="Y102" s="237">
        <f t="shared" si="64"/>
        <v>0</v>
      </c>
      <c r="Z102" s="237">
        <f t="shared" si="64"/>
        <v>0</v>
      </c>
      <c r="AA102" s="237">
        <f t="shared" si="64"/>
        <v>0</v>
      </c>
      <c r="AB102" s="237">
        <f t="shared" si="64"/>
        <v>0</v>
      </c>
      <c r="AC102" s="237">
        <f t="shared" si="64"/>
        <v>0</v>
      </c>
      <c r="AD102" s="237">
        <f t="shared" si="64"/>
        <v>0</v>
      </c>
      <c r="AE102" s="237">
        <f t="shared" si="64"/>
        <v>0</v>
      </c>
      <c r="AF102" s="399">
        <f t="shared" ref="AF102:AX102" si="65">SUM(AF8,AF26,AF40,AF46,AF53,AF70,AF77,AF83,AF86,AF89,AF92,AF95,AF98)</f>
        <v>0</v>
      </c>
      <c r="AG102" s="391">
        <f t="shared" si="65"/>
        <v>0</v>
      </c>
      <c r="AH102" s="237">
        <f t="shared" si="65"/>
        <v>0</v>
      </c>
      <c r="AI102" s="237">
        <f t="shared" si="65"/>
        <v>0</v>
      </c>
      <c r="AJ102" s="237">
        <f t="shared" si="65"/>
        <v>0</v>
      </c>
      <c r="AK102" s="237">
        <f t="shared" si="65"/>
        <v>0</v>
      </c>
      <c r="AL102" s="237">
        <f t="shared" si="65"/>
        <v>0</v>
      </c>
      <c r="AM102" s="237">
        <f t="shared" si="65"/>
        <v>0</v>
      </c>
      <c r="AN102" s="237">
        <f t="shared" si="65"/>
        <v>0</v>
      </c>
      <c r="AO102" s="237">
        <f t="shared" si="65"/>
        <v>0</v>
      </c>
      <c r="AP102" s="237">
        <f t="shared" si="65"/>
        <v>0</v>
      </c>
      <c r="AQ102" s="237">
        <f t="shared" si="65"/>
        <v>0</v>
      </c>
      <c r="AR102" s="399">
        <f t="shared" si="65"/>
        <v>0</v>
      </c>
      <c r="AS102" s="391">
        <f t="shared" si="65"/>
        <v>0</v>
      </c>
      <c r="AT102" s="237">
        <f t="shared" si="65"/>
        <v>0</v>
      </c>
      <c r="AU102" s="237">
        <f t="shared" si="65"/>
        <v>0</v>
      </c>
      <c r="AV102" s="237">
        <f t="shared" si="65"/>
        <v>0</v>
      </c>
      <c r="AW102" s="237">
        <f t="shared" si="65"/>
        <v>0</v>
      </c>
      <c r="AX102" s="237">
        <f t="shared" si="65"/>
        <v>0</v>
      </c>
      <c r="AY102" s="237">
        <f t="shared" si="58"/>
        <v>0</v>
      </c>
      <c r="AZ102" s="237">
        <f t="shared" si="59"/>
        <v>0</v>
      </c>
      <c r="BA102" s="437">
        <f t="shared" si="57"/>
        <v>0</v>
      </c>
    </row>
    <row r="103" spans="1:53" hidden="1" x14ac:dyDescent="0.25">
      <c r="A103" s="8"/>
      <c r="B103" s="8"/>
      <c r="C103" s="8"/>
      <c r="D103" s="8"/>
      <c r="E103" s="879"/>
      <c r="F103" s="879"/>
      <c r="G103" s="879"/>
      <c r="H103" s="879"/>
      <c r="I103" s="880"/>
      <c r="J103" s="881"/>
      <c r="K103" s="881"/>
      <c r="L103" s="881"/>
      <c r="M103" s="882"/>
      <c r="N103" s="17"/>
      <c r="O103" s="17"/>
      <c r="P103" s="17"/>
      <c r="Q103" s="17"/>
      <c r="R103" s="479"/>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c r="AO103" s="480"/>
      <c r="AP103" s="480"/>
      <c r="AQ103" s="480"/>
      <c r="AR103" s="480"/>
      <c r="AS103" s="480"/>
      <c r="AT103" s="480"/>
      <c r="AU103" s="480"/>
      <c r="AV103" s="480"/>
      <c r="AW103" s="480"/>
      <c r="AX103" s="480"/>
    </row>
    <row r="104" spans="1:53" hidden="1" x14ac:dyDescent="0.25">
      <c r="A104" s="8"/>
      <c r="B104" s="8"/>
      <c r="C104" s="8"/>
      <c r="D104" s="8"/>
    </row>
    <row r="105" spans="1:53" hidden="1" x14ac:dyDescent="0.25"/>
    <row r="106" spans="1:53" s="139" customFormat="1" ht="15.75" hidden="1" thickBot="1" x14ac:dyDescent="0.3">
      <c r="A106" s="19"/>
      <c r="B106" s="19"/>
      <c r="C106" s="19" t="s">
        <v>54</v>
      </c>
      <c r="D106" s="19"/>
      <c r="E106" s="20"/>
      <c r="F106" s="20"/>
      <c r="G106" s="20"/>
      <c r="H106" s="207">
        <f>+H102*0.2</f>
        <v>0</v>
      </c>
      <c r="I106" s="20"/>
      <c r="J106" s="20"/>
      <c r="K106" s="20"/>
      <c r="L106" s="20"/>
      <c r="M106" s="20"/>
      <c r="N106" s="207">
        <f t="shared" ref="N106:AE106" si="66">+N102*0.2</f>
        <v>0</v>
      </c>
      <c r="O106" s="207">
        <f>+O102*0.2</f>
        <v>0</v>
      </c>
      <c r="P106" s="207"/>
      <c r="Q106" s="207"/>
      <c r="R106" s="482">
        <f t="shared" si="66"/>
        <v>0</v>
      </c>
      <c r="S106" s="482">
        <f t="shared" si="66"/>
        <v>0</v>
      </c>
      <c r="T106" s="482">
        <f t="shared" si="66"/>
        <v>0</v>
      </c>
      <c r="U106" s="482">
        <f t="shared" si="66"/>
        <v>0</v>
      </c>
      <c r="V106" s="482">
        <f t="shared" si="66"/>
        <v>0</v>
      </c>
      <c r="W106" s="482">
        <f t="shared" si="66"/>
        <v>0</v>
      </c>
      <c r="X106" s="482">
        <f t="shared" si="66"/>
        <v>0</v>
      </c>
      <c r="Y106" s="482">
        <f t="shared" si="66"/>
        <v>0</v>
      </c>
      <c r="Z106" s="482">
        <f t="shared" si="66"/>
        <v>0</v>
      </c>
      <c r="AA106" s="482">
        <f t="shared" si="66"/>
        <v>0</v>
      </c>
      <c r="AB106" s="482">
        <f t="shared" si="66"/>
        <v>0</v>
      </c>
      <c r="AC106" s="482">
        <f t="shared" si="66"/>
        <v>0</v>
      </c>
      <c r="AD106" s="482">
        <f t="shared" si="66"/>
        <v>0</v>
      </c>
      <c r="AE106" s="482">
        <f t="shared" si="66"/>
        <v>0</v>
      </c>
      <c r="AF106" s="482">
        <f t="shared" ref="AF106:AX106" si="67">+AF102*0.2</f>
        <v>0</v>
      </c>
      <c r="AG106" s="482">
        <f t="shared" si="67"/>
        <v>0</v>
      </c>
      <c r="AH106" s="482">
        <f t="shared" si="67"/>
        <v>0</v>
      </c>
      <c r="AI106" s="482">
        <f t="shared" si="67"/>
        <v>0</v>
      </c>
      <c r="AJ106" s="482">
        <f t="shared" si="67"/>
        <v>0</v>
      </c>
      <c r="AK106" s="482">
        <f t="shared" si="67"/>
        <v>0</v>
      </c>
      <c r="AL106" s="482">
        <f t="shared" si="67"/>
        <v>0</v>
      </c>
      <c r="AM106" s="482">
        <f t="shared" si="67"/>
        <v>0</v>
      </c>
      <c r="AN106" s="482">
        <f t="shared" si="67"/>
        <v>0</v>
      </c>
      <c r="AO106" s="482">
        <f t="shared" si="67"/>
        <v>0</v>
      </c>
      <c r="AP106" s="482">
        <f t="shared" si="67"/>
        <v>0</v>
      </c>
      <c r="AQ106" s="482">
        <f t="shared" si="67"/>
        <v>0</v>
      </c>
      <c r="AR106" s="482">
        <f t="shared" si="67"/>
        <v>0</v>
      </c>
      <c r="AS106" s="482">
        <f t="shared" si="67"/>
        <v>0</v>
      </c>
      <c r="AT106" s="482">
        <f t="shared" si="67"/>
        <v>0</v>
      </c>
      <c r="AU106" s="482">
        <f t="shared" si="67"/>
        <v>0</v>
      </c>
      <c r="AV106" s="482">
        <f t="shared" si="67"/>
        <v>0</v>
      </c>
      <c r="AW106" s="482">
        <f t="shared" si="67"/>
        <v>0</v>
      </c>
      <c r="AX106" s="482">
        <f t="shared" si="67"/>
        <v>0</v>
      </c>
      <c r="AY106" s="207">
        <f>+AY102*0.2</f>
        <v>0</v>
      </c>
      <c r="AZ106" s="207">
        <f>+AZ102*0.2</f>
        <v>0</v>
      </c>
    </row>
    <row r="107" spans="1:53" s="139" customFormat="1" ht="15.75" hidden="1" thickBot="1" x14ac:dyDescent="0.3">
      <c r="A107" s="19"/>
      <c r="B107" s="19"/>
      <c r="C107" s="19" t="s">
        <v>55</v>
      </c>
      <c r="D107" s="19"/>
      <c r="E107" s="20"/>
      <c r="F107" s="20"/>
      <c r="G107" s="20"/>
      <c r="H107" s="207">
        <f>SUM(H102:H106)</f>
        <v>0</v>
      </c>
      <c r="I107" s="20"/>
      <c r="J107" s="20"/>
      <c r="K107" s="20"/>
      <c r="L107" s="20"/>
      <c r="M107" s="20"/>
      <c r="N107" s="207">
        <f t="shared" ref="N107:AE107" si="68">SUM(N102:N106)</f>
        <v>0</v>
      </c>
      <c r="O107" s="207">
        <f>SUM(O102:O106)</f>
        <v>0</v>
      </c>
      <c r="P107" s="207"/>
      <c r="Q107" s="207"/>
      <c r="R107" s="482">
        <f t="shared" si="68"/>
        <v>0</v>
      </c>
      <c r="S107" s="482">
        <f t="shared" si="68"/>
        <v>0</v>
      </c>
      <c r="T107" s="482">
        <f t="shared" si="68"/>
        <v>0</v>
      </c>
      <c r="U107" s="482">
        <f t="shared" si="68"/>
        <v>0</v>
      </c>
      <c r="V107" s="482">
        <f t="shared" si="68"/>
        <v>0</v>
      </c>
      <c r="W107" s="482">
        <f t="shared" si="68"/>
        <v>0</v>
      </c>
      <c r="X107" s="482">
        <f t="shared" si="68"/>
        <v>0</v>
      </c>
      <c r="Y107" s="482">
        <f t="shared" si="68"/>
        <v>0</v>
      </c>
      <c r="Z107" s="482">
        <f t="shared" si="68"/>
        <v>0</v>
      </c>
      <c r="AA107" s="482">
        <f t="shared" si="68"/>
        <v>0</v>
      </c>
      <c r="AB107" s="482">
        <f t="shared" si="68"/>
        <v>0</v>
      </c>
      <c r="AC107" s="482">
        <f t="shared" si="68"/>
        <v>0</v>
      </c>
      <c r="AD107" s="482">
        <f t="shared" si="68"/>
        <v>0</v>
      </c>
      <c r="AE107" s="482">
        <f t="shared" si="68"/>
        <v>0</v>
      </c>
      <c r="AF107" s="482">
        <f t="shared" ref="AF107:AX107" si="69">SUM(AF102:AF106)</f>
        <v>0</v>
      </c>
      <c r="AG107" s="482">
        <f t="shared" si="69"/>
        <v>0</v>
      </c>
      <c r="AH107" s="482">
        <f t="shared" si="69"/>
        <v>0</v>
      </c>
      <c r="AI107" s="482">
        <f t="shared" si="69"/>
        <v>0</v>
      </c>
      <c r="AJ107" s="482">
        <f t="shared" si="69"/>
        <v>0</v>
      </c>
      <c r="AK107" s="482">
        <f t="shared" si="69"/>
        <v>0</v>
      </c>
      <c r="AL107" s="482">
        <f t="shared" si="69"/>
        <v>0</v>
      </c>
      <c r="AM107" s="482">
        <f t="shared" si="69"/>
        <v>0</v>
      </c>
      <c r="AN107" s="482">
        <f t="shared" si="69"/>
        <v>0</v>
      </c>
      <c r="AO107" s="482">
        <f t="shared" si="69"/>
        <v>0</v>
      </c>
      <c r="AP107" s="482">
        <f t="shared" si="69"/>
        <v>0</v>
      </c>
      <c r="AQ107" s="482">
        <f t="shared" si="69"/>
        <v>0</v>
      </c>
      <c r="AR107" s="482">
        <f t="shared" si="69"/>
        <v>0</v>
      </c>
      <c r="AS107" s="482">
        <f t="shared" si="69"/>
        <v>0</v>
      </c>
      <c r="AT107" s="482">
        <f t="shared" si="69"/>
        <v>0</v>
      </c>
      <c r="AU107" s="482">
        <f t="shared" si="69"/>
        <v>0</v>
      </c>
      <c r="AV107" s="482">
        <f t="shared" si="69"/>
        <v>0</v>
      </c>
      <c r="AW107" s="482">
        <f t="shared" si="69"/>
        <v>0</v>
      </c>
      <c r="AX107" s="482">
        <f t="shared" si="69"/>
        <v>0</v>
      </c>
      <c r="AY107" s="207">
        <f>SUM(AY102:AY106)</f>
        <v>0</v>
      </c>
      <c r="AZ107" s="207">
        <f>SUM(AZ102:AZ106)</f>
        <v>0</v>
      </c>
    </row>
    <row r="126" spans="5:5" x14ac:dyDescent="0.25">
      <c r="E126" s="19"/>
    </row>
    <row r="127" spans="5:5" x14ac:dyDescent="0.25">
      <c r="E127" s="19"/>
    </row>
    <row r="128" spans="5:5" x14ac:dyDescent="0.25">
      <c r="E128" s="19"/>
    </row>
    <row r="129" spans="5:5" x14ac:dyDescent="0.25">
      <c r="E129" s="19"/>
    </row>
    <row r="130" spans="5:5" x14ac:dyDescent="0.25">
      <c r="E130" s="19"/>
    </row>
    <row r="131" spans="5:5" x14ac:dyDescent="0.25">
      <c r="E131" s="19"/>
    </row>
    <row r="132" spans="5:5" x14ac:dyDescent="0.25">
      <c r="E132" s="19"/>
    </row>
    <row r="133" spans="5:5" x14ac:dyDescent="0.25">
      <c r="E133" s="19"/>
    </row>
    <row r="134" spans="5:5" x14ac:dyDescent="0.25">
      <c r="E134" s="19"/>
    </row>
    <row r="135" spans="5:5" x14ac:dyDescent="0.25">
      <c r="E135" s="19"/>
    </row>
    <row r="136" spans="5:5" x14ac:dyDescent="0.25">
      <c r="E136" s="19"/>
    </row>
    <row r="137" spans="5:5" x14ac:dyDescent="0.25">
      <c r="E137" s="19"/>
    </row>
    <row r="138" spans="5:5" x14ac:dyDescent="0.25">
      <c r="E138" s="19"/>
    </row>
    <row r="139" spans="5:5" x14ac:dyDescent="0.25">
      <c r="E139" s="19"/>
    </row>
  </sheetData>
  <sheetProtection algorithmName="SHA-512" hashValue="7E/NMrmOpjZ1l8UkX5VuzbwWgwhGgLe6SfvywcGZE57Ou8tAzhPjhbBhiwEdLm6PZo1T+A/JG128bcko/NPKgw==" saltValue="tamHLG0ZpF1EaIJzqStXLQ=="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98" priority="221" operator="lessThan">
      <formula>0</formula>
    </cfRule>
  </conditionalFormatting>
  <conditionalFormatting sqref="BA8">
    <cfRule type="cellIs" dxfId="97" priority="220" operator="lessThan">
      <formula>0</formula>
    </cfRule>
  </conditionalFormatting>
  <conditionalFormatting sqref="BA42:BA44">
    <cfRule type="cellIs" dxfId="96" priority="165" operator="lessThan">
      <formula>0</formula>
    </cfRule>
  </conditionalFormatting>
  <conditionalFormatting sqref="BA81">
    <cfRule type="cellIs" dxfId="95" priority="108" operator="lessThan">
      <formula>0</formula>
    </cfRule>
  </conditionalFormatting>
  <conditionalFormatting sqref="BA79:BA80">
    <cfRule type="cellIs" dxfId="94"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O19" sqref="AO19"/>
    </sheetView>
  </sheetViews>
  <sheetFormatPr defaultColWidth="7.28515625" defaultRowHeight="15" x14ac:dyDescent="0.25"/>
  <cols>
    <col min="1" max="1" width="5.28515625" style="448" customWidth="1"/>
    <col min="2" max="2" width="13.140625" style="448" customWidth="1"/>
    <col min="3" max="3" width="23.28515625" style="448" customWidth="1"/>
    <col min="4" max="4" width="35.140625" style="448" bestFit="1"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C727</v>
      </c>
      <c r="F3" s="513"/>
      <c r="G3" s="513"/>
      <c r="H3" s="865" t="str">
        <f>IF(G63&gt;E63,"Budget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IF(BA63&lt;0,"Actual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+SUMMARY!A14</f>
        <v>ZK104 - Performers</v>
      </c>
      <c r="F5" s="518"/>
      <c r="G5" s="519"/>
      <c r="H5" s="520"/>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125</v>
      </c>
      <c r="B8" s="450" t="str">
        <f>+LEFT($E$5,5)&amp;"."&amp;A8&amp;"."&amp;$E$3</f>
        <v>ZK104.K231.C727</v>
      </c>
      <c r="C8" s="165" t="s">
        <v>126</v>
      </c>
      <c r="D8" s="166"/>
      <c r="E8" s="226">
        <f t="shared" ref="E8:L8" si="0">SUM(E9:E16)</f>
        <v>0</v>
      </c>
      <c r="F8" s="424">
        <f t="shared" si="0"/>
        <v>0</v>
      </c>
      <c r="G8" s="226">
        <f t="shared" si="0"/>
        <v>0</v>
      </c>
      <c r="H8" s="226">
        <f t="shared" si="0"/>
        <v>0</v>
      </c>
      <c r="I8" s="200">
        <f t="shared" si="0"/>
        <v>0</v>
      </c>
      <c r="J8" s="315">
        <f>SUM(J9:J16)</f>
        <v>0</v>
      </c>
      <c r="K8" s="200">
        <f t="shared" si="0"/>
        <v>0</v>
      </c>
      <c r="L8" s="216">
        <f t="shared" si="0"/>
        <v>0</v>
      </c>
      <c r="M8" s="216"/>
      <c r="N8" s="195">
        <f t="shared" ref="N8:AE8" si="1">SUM(N9:N16)</f>
        <v>0</v>
      </c>
      <c r="O8" s="195">
        <f>SUM(O9:O16)</f>
        <v>0</v>
      </c>
      <c r="P8" s="195">
        <f>SUM(P9:P16)</f>
        <v>0</v>
      </c>
      <c r="Q8" s="195">
        <f>SUM(Q9:Q16)</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2">SUM(AF9:AF16)</f>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197">
        <f t="shared" si="2"/>
        <v>0</v>
      </c>
      <c r="AQ8" s="197">
        <f t="shared" si="2"/>
        <v>0</v>
      </c>
      <c r="AR8" s="392">
        <f t="shared" si="2"/>
        <v>0</v>
      </c>
      <c r="AS8" s="197">
        <f t="shared" si="2"/>
        <v>0</v>
      </c>
      <c r="AT8" s="197">
        <f t="shared" si="2"/>
        <v>0</v>
      </c>
      <c r="AU8" s="197">
        <f t="shared" si="2"/>
        <v>0</v>
      </c>
      <c r="AV8" s="197">
        <f t="shared" si="2"/>
        <v>0</v>
      </c>
      <c r="AW8" s="197">
        <f t="shared" si="2"/>
        <v>0</v>
      </c>
      <c r="AX8" s="197">
        <f t="shared" si="2"/>
        <v>0</v>
      </c>
      <c r="AY8" s="195">
        <f>SUM(R8:AX8)</f>
        <v>0</v>
      </c>
      <c r="AZ8" s="197">
        <f>+AY8+N8</f>
        <v>0</v>
      </c>
      <c r="BA8" s="432">
        <f t="shared" ref="BA8:BA55" si="3">+G8-AZ8</f>
        <v>0</v>
      </c>
    </row>
    <row r="9" spans="1:54" s="4" customFormat="1" ht="15" customHeight="1" x14ac:dyDescent="0.2">
      <c r="A9" s="333"/>
      <c r="B9" s="460"/>
      <c r="C9" s="334"/>
      <c r="D9" s="345"/>
      <c r="E9" s="245"/>
      <c r="F9" s="364">
        <f t="shared" ref="F9:F16" si="4">-E9+G9</f>
        <v>0</v>
      </c>
      <c r="G9" s="245"/>
      <c r="H9" s="564">
        <f>SUM(N9:AX9)</f>
        <v>0</v>
      </c>
      <c r="I9" s="218"/>
      <c r="J9" s="364">
        <f t="shared" ref="J9:J16" si="5">-I9+K9</f>
        <v>0</v>
      </c>
      <c r="K9" s="245">
        <v>0</v>
      </c>
      <c r="L9" s="219"/>
      <c r="M9" s="245"/>
      <c r="N9" s="232"/>
      <c r="O9" s="217"/>
      <c r="P9" s="217"/>
      <c r="Q9" s="217"/>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3"/>
        <v>0</v>
      </c>
    </row>
    <row r="10" spans="1:54" s="4" customFormat="1" ht="15" customHeight="1" x14ac:dyDescent="0.2">
      <c r="A10" s="333"/>
      <c r="B10" s="460"/>
      <c r="C10" s="334"/>
      <c r="D10" s="345"/>
      <c r="E10" s="251"/>
      <c r="F10" s="364">
        <f t="shared" si="4"/>
        <v>0</v>
      </c>
      <c r="G10" s="251"/>
      <c r="H10" s="564">
        <f t="shared" ref="H10:H61" si="6">SUM(N10:AX10)</f>
        <v>0</v>
      </c>
      <c r="I10" s="221"/>
      <c r="J10" s="364">
        <f t="shared" si="5"/>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57" si="7">SUM(R10:AX10)</f>
        <v>0</v>
      </c>
      <c r="AZ10" s="434">
        <f t="shared" ref="AZ10:AZ57" si="8">+AY10+N10</f>
        <v>0</v>
      </c>
      <c r="BA10" s="435">
        <f t="shared" si="3"/>
        <v>0</v>
      </c>
    </row>
    <row r="11" spans="1:54" s="4" customFormat="1" ht="15" customHeight="1" x14ac:dyDescent="0.2">
      <c r="A11" s="333"/>
      <c r="B11" s="460"/>
      <c r="C11" s="334"/>
      <c r="D11" s="345"/>
      <c r="E11" s="251"/>
      <c r="F11" s="364">
        <f t="shared" si="4"/>
        <v>0</v>
      </c>
      <c r="G11" s="251"/>
      <c r="H11" s="564">
        <f t="shared" si="6"/>
        <v>0</v>
      </c>
      <c r="I11" s="221"/>
      <c r="J11" s="364">
        <f t="shared" si="5"/>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7"/>
        <v>0</v>
      </c>
      <c r="AZ11" s="434">
        <f t="shared" si="8"/>
        <v>0</v>
      </c>
      <c r="BA11" s="435">
        <f t="shared" si="3"/>
        <v>0</v>
      </c>
    </row>
    <row r="12" spans="1:54" s="4" customFormat="1" ht="15" customHeight="1" x14ac:dyDescent="0.2">
      <c r="A12" s="333"/>
      <c r="B12" s="460"/>
      <c r="C12" s="334"/>
      <c r="D12" s="345"/>
      <c r="E12" s="251"/>
      <c r="F12" s="364">
        <f t="shared" si="4"/>
        <v>0</v>
      </c>
      <c r="G12" s="251"/>
      <c r="H12" s="564">
        <f t="shared" si="6"/>
        <v>0</v>
      </c>
      <c r="I12" s="221"/>
      <c r="J12" s="364">
        <f t="shared" si="5"/>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7"/>
        <v>0</v>
      </c>
      <c r="AZ12" s="434">
        <f t="shared" si="8"/>
        <v>0</v>
      </c>
      <c r="BA12" s="435">
        <f t="shared" si="3"/>
        <v>0</v>
      </c>
    </row>
    <row r="13" spans="1:54" s="4" customFormat="1" ht="15" customHeight="1" x14ac:dyDescent="0.2">
      <c r="A13" s="148"/>
      <c r="B13" s="451"/>
      <c r="C13" s="808"/>
      <c r="D13" s="427"/>
      <c r="E13" s="251"/>
      <c r="F13" s="364">
        <f t="shared" si="4"/>
        <v>0</v>
      </c>
      <c r="G13" s="251"/>
      <c r="H13" s="564">
        <f t="shared" si="6"/>
        <v>0</v>
      </c>
      <c r="I13" s="221"/>
      <c r="J13" s="364">
        <f t="shared" si="5"/>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7"/>
        <v>0</v>
      </c>
      <c r="AZ13" s="434">
        <f t="shared" si="8"/>
        <v>0</v>
      </c>
      <c r="BA13" s="435">
        <f t="shared" si="3"/>
        <v>0</v>
      </c>
    </row>
    <row r="14" spans="1:54" s="4" customFormat="1" ht="15" customHeight="1" x14ac:dyDescent="0.2">
      <c r="A14" s="148"/>
      <c r="B14" s="451"/>
      <c r="C14" s="808"/>
      <c r="D14" s="427"/>
      <c r="E14" s="251"/>
      <c r="F14" s="364">
        <f t="shared" si="4"/>
        <v>0</v>
      </c>
      <c r="G14" s="251"/>
      <c r="H14" s="564">
        <f t="shared" si="6"/>
        <v>0</v>
      </c>
      <c r="I14" s="221"/>
      <c r="J14" s="364">
        <f t="shared" si="5"/>
        <v>0</v>
      </c>
      <c r="K14" s="245">
        <v>0</v>
      </c>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7"/>
        <v>0</v>
      </c>
      <c r="AZ14" s="434">
        <f t="shared" si="8"/>
        <v>0</v>
      </c>
      <c r="BA14" s="435">
        <f t="shared" si="3"/>
        <v>0</v>
      </c>
    </row>
    <row r="15" spans="1:54" s="4" customFormat="1" ht="15" customHeight="1" x14ac:dyDescent="0.2">
      <c r="A15" s="148"/>
      <c r="B15" s="451" t="str">
        <f>+B8</f>
        <v>ZK104.K231.C727</v>
      </c>
      <c r="C15" s="808"/>
      <c r="D15" s="427"/>
      <c r="E15" s="251"/>
      <c r="F15" s="364">
        <f t="shared" si="4"/>
        <v>0</v>
      </c>
      <c r="G15" s="251"/>
      <c r="H15" s="564">
        <f t="shared" si="6"/>
        <v>0</v>
      </c>
      <c r="I15" s="221"/>
      <c r="J15" s="364">
        <f t="shared" si="5"/>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7"/>
        <v>0</v>
      </c>
      <c r="AZ15" s="434">
        <f t="shared" si="8"/>
        <v>0</v>
      </c>
      <c r="BA15" s="435">
        <f t="shared" si="3"/>
        <v>0</v>
      </c>
    </row>
    <row r="16" spans="1:54" s="4" customFormat="1" ht="15" customHeight="1" thickBot="1" x14ac:dyDescent="0.3">
      <c r="A16" s="168"/>
      <c r="B16" s="452"/>
      <c r="C16" s="274" t="s">
        <v>286</v>
      </c>
      <c r="D16" s="274"/>
      <c r="E16" s="272"/>
      <c r="F16" s="364">
        <f t="shared" si="4"/>
        <v>0</v>
      </c>
      <c r="G16" s="272"/>
      <c r="H16" s="571">
        <f>SUM(N16:AX16)-Q16</f>
        <v>0</v>
      </c>
      <c r="I16" s="224"/>
      <c r="J16" s="364">
        <f t="shared" si="5"/>
        <v>0</v>
      </c>
      <c r="K16" s="272">
        <v>0</v>
      </c>
      <c r="L16" s="225"/>
      <c r="M16" s="272"/>
      <c r="N16" s="560">
        <f>+IFERROR(VLOOKUP(B15,Sheet1!B:D,2,FALSE),0)</f>
        <v>0</v>
      </c>
      <c r="O16" s="600">
        <f>+IFERROR(VLOOKUP(B15,Sheet1!B:D,3,FALSE),0)</f>
        <v>0</v>
      </c>
      <c r="P16" s="600">
        <f>+IFERROR(VLOOKUP(B15,Sheet1!B:E,4,FALSE),0)</f>
        <v>0</v>
      </c>
      <c r="Q16" s="600">
        <f>+IFERROR(VLOOKUP(B15,Sheet1!B:F,5,FALSE),0)</f>
        <v>0</v>
      </c>
      <c r="R16" s="390"/>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7"/>
        <v>0</v>
      </c>
      <c r="AZ16" s="434">
        <f t="shared" si="8"/>
        <v>0</v>
      </c>
      <c r="BA16" s="435">
        <f t="shared" si="3"/>
        <v>0</v>
      </c>
    </row>
    <row r="17" spans="1:53" s="4" customFormat="1" ht="15" customHeight="1" x14ac:dyDescent="0.2">
      <c r="A17" s="193" t="s">
        <v>127</v>
      </c>
      <c r="B17" s="450" t="str">
        <f>+LEFT($E$5,5)&amp;"."&amp;A17&amp;"."&amp;$E$3</f>
        <v>ZK104.K232.C727</v>
      </c>
      <c r="C17" s="337" t="s">
        <v>128</v>
      </c>
      <c r="D17" s="337"/>
      <c r="E17" s="226">
        <f t="shared" ref="E17:L17" si="9">SUM(E18:E25)</f>
        <v>42100</v>
      </c>
      <c r="F17" s="425">
        <f t="shared" si="9"/>
        <v>0</v>
      </c>
      <c r="G17" s="226">
        <f t="shared" si="9"/>
        <v>42100</v>
      </c>
      <c r="H17" s="226">
        <f t="shared" si="9"/>
        <v>42099.67</v>
      </c>
      <c r="I17" s="200">
        <f t="shared" si="9"/>
        <v>0</v>
      </c>
      <c r="J17" s="315">
        <f t="shared" si="9"/>
        <v>0</v>
      </c>
      <c r="K17" s="200">
        <f t="shared" si="9"/>
        <v>0</v>
      </c>
      <c r="L17" s="216">
        <f t="shared" si="9"/>
        <v>0</v>
      </c>
      <c r="M17" s="216"/>
      <c r="N17" s="195">
        <f t="shared" ref="N17:S17" si="10">SUM(N18:N25)</f>
        <v>0</v>
      </c>
      <c r="O17" s="195">
        <f t="shared" si="10"/>
        <v>0</v>
      </c>
      <c r="P17" s="195">
        <f t="shared" si="10"/>
        <v>40541.67</v>
      </c>
      <c r="Q17" s="195">
        <f t="shared" si="10"/>
        <v>0</v>
      </c>
      <c r="R17" s="260">
        <f t="shared" si="10"/>
        <v>0</v>
      </c>
      <c r="S17" s="264">
        <f t="shared" si="10"/>
        <v>0</v>
      </c>
      <c r="T17" s="395">
        <f t="shared" ref="T17:Z17" si="11">SUM(T18:T25)</f>
        <v>0</v>
      </c>
      <c r="U17" s="405">
        <f t="shared" si="11"/>
        <v>0</v>
      </c>
      <c r="V17" s="264">
        <f t="shared" si="11"/>
        <v>0</v>
      </c>
      <c r="W17" s="264">
        <f t="shared" si="11"/>
        <v>0</v>
      </c>
      <c r="X17" s="264">
        <f t="shared" si="11"/>
        <v>0</v>
      </c>
      <c r="Y17" s="264">
        <f t="shared" si="11"/>
        <v>0</v>
      </c>
      <c r="Z17" s="264">
        <f t="shared" si="11"/>
        <v>0</v>
      </c>
      <c r="AA17" s="264">
        <f t="shared" ref="AA17:AX17" si="12">SUM(AA18:AA25)</f>
        <v>0</v>
      </c>
      <c r="AB17" s="264">
        <f t="shared" si="12"/>
        <v>0</v>
      </c>
      <c r="AC17" s="264">
        <f t="shared" si="12"/>
        <v>0</v>
      </c>
      <c r="AD17" s="264">
        <f t="shared" si="12"/>
        <v>0</v>
      </c>
      <c r="AE17" s="264">
        <f t="shared" si="12"/>
        <v>0</v>
      </c>
      <c r="AF17" s="395">
        <f t="shared" si="12"/>
        <v>0</v>
      </c>
      <c r="AG17" s="405">
        <f t="shared" si="12"/>
        <v>0</v>
      </c>
      <c r="AH17" s="264">
        <f t="shared" si="12"/>
        <v>0</v>
      </c>
      <c r="AI17" s="264">
        <f t="shared" si="12"/>
        <v>0</v>
      </c>
      <c r="AJ17" s="264">
        <f t="shared" si="12"/>
        <v>0</v>
      </c>
      <c r="AK17" s="264">
        <f t="shared" si="12"/>
        <v>0</v>
      </c>
      <c r="AL17" s="264">
        <f t="shared" si="12"/>
        <v>0</v>
      </c>
      <c r="AM17" s="264">
        <f t="shared" si="12"/>
        <v>0</v>
      </c>
      <c r="AN17" s="264">
        <f t="shared" si="12"/>
        <v>0</v>
      </c>
      <c r="AO17" s="264">
        <f t="shared" si="12"/>
        <v>1558</v>
      </c>
      <c r="AP17" s="264">
        <f t="shared" si="12"/>
        <v>0</v>
      </c>
      <c r="AQ17" s="264">
        <f t="shared" si="12"/>
        <v>0</v>
      </c>
      <c r="AR17" s="395">
        <f t="shared" si="12"/>
        <v>0</v>
      </c>
      <c r="AS17" s="405">
        <f t="shared" si="12"/>
        <v>0</v>
      </c>
      <c r="AT17" s="264">
        <f t="shared" si="12"/>
        <v>0</v>
      </c>
      <c r="AU17" s="264">
        <f t="shared" si="12"/>
        <v>0</v>
      </c>
      <c r="AV17" s="264">
        <f t="shared" si="12"/>
        <v>0</v>
      </c>
      <c r="AW17" s="264">
        <f t="shared" si="12"/>
        <v>0</v>
      </c>
      <c r="AX17" s="264">
        <f t="shared" si="12"/>
        <v>0</v>
      </c>
      <c r="AY17" s="433">
        <f t="shared" si="7"/>
        <v>1558</v>
      </c>
      <c r="AZ17" s="434">
        <f t="shared" si="8"/>
        <v>1558</v>
      </c>
      <c r="BA17" s="435">
        <f t="shared" si="3"/>
        <v>40542</v>
      </c>
    </row>
    <row r="18" spans="1:53" s="4" customFormat="1" ht="15" customHeight="1" x14ac:dyDescent="0.2">
      <c r="A18" s="333"/>
      <c r="B18" s="460"/>
      <c r="C18" s="793" t="s">
        <v>5161</v>
      </c>
      <c r="D18" s="334" t="s">
        <v>5162</v>
      </c>
      <c r="E18" s="807">
        <v>42100</v>
      </c>
      <c r="F18" s="364">
        <f t="shared" ref="F18:F25" si="13">-E18+G18</f>
        <v>0</v>
      </c>
      <c r="G18" s="245">
        <v>42100</v>
      </c>
      <c r="H18" s="564">
        <f t="shared" si="6"/>
        <v>1558</v>
      </c>
      <c r="I18" s="228"/>
      <c r="J18" s="364">
        <f t="shared" ref="J18:J25" si="14">-I18+K18</f>
        <v>0</v>
      </c>
      <c r="K18" s="245">
        <v>0</v>
      </c>
      <c r="L18" s="229"/>
      <c r="M18" s="245"/>
      <c r="N18" s="232">
        <f>+IFERROR(VLOOKUP(B17,Sheet1!B:D,2,FALSE),0)</f>
        <v>0</v>
      </c>
      <c r="O18" s="261"/>
      <c r="P18" s="261"/>
      <c r="Q18" s="261"/>
      <c r="R18" s="356"/>
      <c r="S18" s="357"/>
      <c r="T18" s="396"/>
      <c r="U18" s="406"/>
      <c r="V18" s="357"/>
      <c r="W18" s="357"/>
      <c r="X18" s="357"/>
      <c r="Y18" s="357"/>
      <c r="Z18" s="357"/>
      <c r="AA18" s="357"/>
      <c r="AB18" s="357"/>
      <c r="AC18" s="357"/>
      <c r="AD18" s="357">
        <f>2950-2950</f>
        <v>0</v>
      </c>
      <c r="AE18" s="357">
        <f>10550-5000-5550</f>
        <v>0</v>
      </c>
      <c r="AF18" s="396"/>
      <c r="AG18" s="406"/>
      <c r="AH18" s="357"/>
      <c r="AI18" s="357"/>
      <c r="AJ18" s="357"/>
      <c r="AK18" s="357"/>
      <c r="AL18" s="357"/>
      <c r="AM18" s="357"/>
      <c r="AN18" s="357"/>
      <c r="AO18" s="357">
        <v>1558</v>
      </c>
      <c r="AP18" s="357"/>
      <c r="AQ18" s="357"/>
      <c r="AR18" s="396"/>
      <c r="AS18" s="406"/>
      <c r="AT18" s="357"/>
      <c r="AU18" s="357"/>
      <c r="AV18" s="357"/>
      <c r="AW18" s="357"/>
      <c r="AX18" s="357"/>
      <c r="AY18" s="433">
        <f t="shared" si="7"/>
        <v>1558</v>
      </c>
      <c r="AZ18" s="434">
        <f t="shared" si="8"/>
        <v>1558</v>
      </c>
      <c r="BA18" s="435">
        <f t="shared" si="3"/>
        <v>40542</v>
      </c>
    </row>
    <row r="19" spans="1:53" s="4" customFormat="1" ht="15" customHeight="1" x14ac:dyDescent="0.2">
      <c r="A19" s="333"/>
      <c r="B19" s="460"/>
      <c r="C19" s="793"/>
      <c r="D19" s="340"/>
      <c r="E19" s="805"/>
      <c r="F19" s="364">
        <f t="shared" si="13"/>
        <v>0</v>
      </c>
      <c r="G19" s="245"/>
      <c r="H19" s="564">
        <f t="shared" si="6"/>
        <v>0</v>
      </c>
      <c r="I19" s="228"/>
      <c r="J19" s="364">
        <f t="shared" si="14"/>
        <v>0</v>
      </c>
      <c r="K19" s="245">
        <v>0</v>
      </c>
      <c r="L19" s="229"/>
      <c r="M19" s="245"/>
      <c r="N19" s="261"/>
      <c r="O19" s="261"/>
      <c r="P19" s="261"/>
      <c r="Q19" s="261"/>
      <c r="R19" s="356"/>
      <c r="S19" s="357"/>
      <c r="T19" s="396"/>
      <c r="U19" s="406"/>
      <c r="V19" s="357"/>
      <c r="W19" s="357"/>
      <c r="X19" s="357"/>
      <c r="Y19" s="357"/>
      <c r="Z19" s="357"/>
      <c r="AA19" s="357"/>
      <c r="AB19" s="357"/>
      <c r="AC19" s="357"/>
      <c r="AD19" s="357"/>
      <c r="AE19" s="357"/>
      <c r="AF19" s="396"/>
      <c r="AG19" s="406"/>
      <c r="AH19" s="357"/>
      <c r="AI19" s="357"/>
      <c r="AJ19" s="357"/>
      <c r="AK19" s="357"/>
      <c r="AL19" s="357"/>
      <c r="AM19" s="357"/>
      <c r="AN19" s="357"/>
      <c r="AO19" s="357"/>
      <c r="AP19" s="357"/>
      <c r="AQ19" s="357"/>
      <c r="AR19" s="396"/>
      <c r="AS19" s="406"/>
      <c r="AT19" s="357"/>
      <c r="AU19" s="357"/>
      <c r="AV19" s="357"/>
      <c r="AW19" s="357"/>
      <c r="AX19" s="357"/>
      <c r="AY19" s="433">
        <f t="shared" ref="AY19:AY24" si="15">SUM(R19:AX19)</f>
        <v>0</v>
      </c>
      <c r="AZ19" s="434">
        <f t="shared" ref="AZ19:AZ24" si="16">+AY19+N19</f>
        <v>0</v>
      </c>
      <c r="BA19" s="435">
        <f t="shared" ref="BA19:BA24" si="17">+G19-AZ19</f>
        <v>0</v>
      </c>
    </row>
    <row r="20" spans="1:53" s="4" customFormat="1" ht="15" customHeight="1" x14ac:dyDescent="0.2">
      <c r="A20" s="333"/>
      <c r="B20" s="460"/>
      <c r="C20" s="793"/>
      <c r="D20" s="340"/>
      <c r="E20" s="805"/>
      <c r="F20" s="364">
        <f t="shared" si="13"/>
        <v>0</v>
      </c>
      <c r="G20" s="245"/>
      <c r="H20" s="564">
        <f t="shared" si="6"/>
        <v>0</v>
      </c>
      <c r="I20" s="228"/>
      <c r="J20" s="364">
        <f t="shared" si="14"/>
        <v>0</v>
      </c>
      <c r="K20" s="245">
        <v>0</v>
      </c>
      <c r="L20" s="229"/>
      <c r="M20" s="245"/>
      <c r="N20" s="261"/>
      <c r="O20" s="261"/>
      <c r="P20" s="261"/>
      <c r="Q20" s="261"/>
      <c r="R20" s="356"/>
      <c r="S20" s="357"/>
      <c r="T20" s="396"/>
      <c r="U20" s="406"/>
      <c r="V20" s="357"/>
      <c r="W20" s="357"/>
      <c r="X20" s="357"/>
      <c r="Y20" s="357"/>
      <c r="Z20" s="357"/>
      <c r="AA20" s="357"/>
      <c r="AB20" s="357"/>
      <c r="AC20" s="357"/>
      <c r="AD20" s="357"/>
      <c r="AE20" s="357"/>
      <c r="AF20" s="396"/>
      <c r="AG20" s="406"/>
      <c r="AH20" s="357"/>
      <c r="AI20" s="357"/>
      <c r="AJ20" s="357"/>
      <c r="AK20" s="357"/>
      <c r="AL20" s="357"/>
      <c r="AM20" s="357"/>
      <c r="AN20" s="357"/>
      <c r="AO20" s="357"/>
      <c r="AP20" s="357"/>
      <c r="AQ20" s="357"/>
      <c r="AR20" s="396"/>
      <c r="AS20" s="406"/>
      <c r="AT20" s="357"/>
      <c r="AU20" s="357"/>
      <c r="AV20" s="357"/>
      <c r="AW20" s="357"/>
      <c r="AX20" s="357"/>
      <c r="AY20" s="433">
        <f t="shared" si="15"/>
        <v>0</v>
      </c>
      <c r="AZ20" s="434">
        <f t="shared" si="16"/>
        <v>0</v>
      </c>
      <c r="BA20" s="435">
        <f t="shared" si="17"/>
        <v>0</v>
      </c>
    </row>
    <row r="21" spans="1:53" s="4" customFormat="1" ht="15" customHeight="1" x14ac:dyDescent="0.2">
      <c r="A21" s="333"/>
      <c r="B21" s="460"/>
      <c r="C21" s="793"/>
      <c r="D21" s="340"/>
      <c r="E21" s="805"/>
      <c r="F21" s="364">
        <f t="shared" si="13"/>
        <v>0</v>
      </c>
      <c r="G21" s="245"/>
      <c r="H21" s="564">
        <f t="shared" si="6"/>
        <v>0</v>
      </c>
      <c r="I21" s="228"/>
      <c r="J21" s="364">
        <f t="shared" si="14"/>
        <v>0</v>
      </c>
      <c r="K21" s="245">
        <v>0</v>
      </c>
      <c r="L21" s="229"/>
      <c r="M21" s="245"/>
      <c r="N21" s="261"/>
      <c r="O21" s="261"/>
      <c r="P21" s="261"/>
      <c r="Q21" s="261"/>
      <c r="R21" s="356"/>
      <c r="S21" s="357"/>
      <c r="T21" s="396"/>
      <c r="U21" s="406"/>
      <c r="V21" s="357"/>
      <c r="W21" s="357"/>
      <c r="X21" s="357"/>
      <c r="Y21" s="357"/>
      <c r="Z21" s="357"/>
      <c r="AA21" s="357"/>
      <c r="AB21" s="357"/>
      <c r="AC21" s="357"/>
      <c r="AD21" s="357"/>
      <c r="AE21" s="357"/>
      <c r="AF21" s="396"/>
      <c r="AG21" s="406"/>
      <c r="AH21" s="357"/>
      <c r="AI21" s="357"/>
      <c r="AJ21" s="357"/>
      <c r="AK21" s="357"/>
      <c r="AL21" s="357"/>
      <c r="AM21" s="357"/>
      <c r="AN21" s="357"/>
      <c r="AO21" s="357"/>
      <c r="AP21" s="357"/>
      <c r="AQ21" s="357"/>
      <c r="AR21" s="396"/>
      <c r="AS21" s="406"/>
      <c r="AT21" s="357"/>
      <c r="AU21" s="357"/>
      <c r="AV21" s="357"/>
      <c r="AW21" s="357"/>
      <c r="AX21" s="357"/>
      <c r="AY21" s="433">
        <f t="shared" si="15"/>
        <v>0</v>
      </c>
      <c r="AZ21" s="434">
        <f t="shared" si="16"/>
        <v>0</v>
      </c>
      <c r="BA21" s="435">
        <f t="shared" si="17"/>
        <v>0</v>
      </c>
    </row>
    <row r="22" spans="1:53" s="4" customFormat="1" ht="15" customHeight="1" x14ac:dyDescent="0.2">
      <c r="A22" s="333"/>
      <c r="B22" s="460"/>
      <c r="C22" s="334"/>
      <c r="D22" s="794"/>
      <c r="E22" s="805"/>
      <c r="F22" s="364">
        <f t="shared" si="13"/>
        <v>0</v>
      </c>
      <c r="G22" s="245"/>
      <c r="H22" s="564">
        <f t="shared" si="6"/>
        <v>0</v>
      </c>
      <c r="I22" s="228"/>
      <c r="J22" s="364">
        <f t="shared" si="14"/>
        <v>0</v>
      </c>
      <c r="K22" s="245">
        <v>0</v>
      </c>
      <c r="L22" s="229"/>
      <c r="M22" s="245"/>
      <c r="N22" s="261"/>
      <c r="O22" s="261"/>
      <c r="P22" s="261"/>
      <c r="Q22" s="261"/>
      <c r="R22" s="356"/>
      <c r="S22" s="357"/>
      <c r="T22" s="396"/>
      <c r="U22" s="406"/>
      <c r="V22" s="357"/>
      <c r="W22" s="357"/>
      <c r="X22" s="357"/>
      <c r="Y22" s="357"/>
      <c r="Z22" s="357"/>
      <c r="AA22" s="357"/>
      <c r="AB22" s="357"/>
      <c r="AC22" s="357"/>
      <c r="AD22" s="357"/>
      <c r="AE22" s="357">
        <f>662-662</f>
        <v>0</v>
      </c>
      <c r="AF22" s="396"/>
      <c r="AG22" s="406"/>
      <c r="AH22" s="357"/>
      <c r="AI22" s="357"/>
      <c r="AJ22" s="357"/>
      <c r="AK22" s="357"/>
      <c r="AL22" s="357"/>
      <c r="AM22" s="357"/>
      <c r="AN22" s="357"/>
      <c r="AO22" s="357"/>
      <c r="AP22" s="357"/>
      <c r="AQ22" s="357"/>
      <c r="AR22" s="396"/>
      <c r="AS22" s="406"/>
      <c r="AT22" s="357"/>
      <c r="AU22" s="357"/>
      <c r="AV22" s="357"/>
      <c r="AW22" s="357"/>
      <c r="AX22" s="357"/>
      <c r="AY22" s="433">
        <f t="shared" si="15"/>
        <v>0</v>
      </c>
      <c r="AZ22" s="434">
        <f t="shared" si="16"/>
        <v>0</v>
      </c>
      <c r="BA22" s="435">
        <f t="shared" si="17"/>
        <v>0</v>
      </c>
    </row>
    <row r="23" spans="1:53" s="4" customFormat="1" ht="15" customHeight="1" x14ac:dyDescent="0.2">
      <c r="A23" s="333"/>
      <c r="B23" s="460"/>
      <c r="C23" s="334"/>
      <c r="D23" s="340"/>
      <c r="E23" s="245"/>
      <c r="F23" s="364">
        <f t="shared" si="13"/>
        <v>0</v>
      </c>
      <c r="G23" s="245">
        <v>0</v>
      </c>
      <c r="H23" s="564">
        <f t="shared" si="6"/>
        <v>0</v>
      </c>
      <c r="I23" s="228"/>
      <c r="J23" s="364">
        <f t="shared" si="14"/>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433">
        <f t="shared" si="15"/>
        <v>0</v>
      </c>
      <c r="AZ23" s="434">
        <f t="shared" si="16"/>
        <v>0</v>
      </c>
      <c r="BA23" s="435">
        <f t="shared" si="17"/>
        <v>0</v>
      </c>
    </row>
    <row r="24" spans="1:53" s="4" customFormat="1" ht="15" customHeight="1" x14ac:dyDescent="0.2">
      <c r="A24" s="333"/>
      <c r="B24" s="460" t="str">
        <f>+B17</f>
        <v>ZK104.K232.C727</v>
      </c>
      <c r="C24" s="334"/>
      <c r="D24" s="340"/>
      <c r="E24" s="245"/>
      <c r="F24" s="364">
        <f t="shared" si="13"/>
        <v>0</v>
      </c>
      <c r="G24" s="245">
        <v>0</v>
      </c>
      <c r="H24" s="564">
        <f t="shared" si="6"/>
        <v>0</v>
      </c>
      <c r="I24" s="228"/>
      <c r="J24" s="364">
        <f t="shared" si="14"/>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 t="shared" si="15"/>
        <v>0</v>
      </c>
      <c r="AZ24" s="434">
        <f t="shared" si="16"/>
        <v>0</v>
      </c>
      <c r="BA24" s="435">
        <f t="shared" si="17"/>
        <v>0</v>
      </c>
    </row>
    <row r="25" spans="1:53" s="4" customFormat="1" ht="15" customHeight="1" thickBot="1" x14ac:dyDescent="0.25">
      <c r="A25" s="168"/>
      <c r="B25" s="452"/>
      <c r="C25" s="269" t="s">
        <v>286</v>
      </c>
      <c r="D25" s="269"/>
      <c r="E25" s="272"/>
      <c r="F25" s="364">
        <f t="shared" si="13"/>
        <v>0</v>
      </c>
      <c r="G25" s="272">
        <v>0</v>
      </c>
      <c r="H25" s="571">
        <f>SUM(N25:AX25)-Q25</f>
        <v>40541.67</v>
      </c>
      <c r="I25" s="224"/>
      <c r="J25" s="364">
        <f t="shared" si="14"/>
        <v>0</v>
      </c>
      <c r="K25" s="272">
        <v>0</v>
      </c>
      <c r="L25" s="225"/>
      <c r="M25" s="272"/>
      <c r="N25" s="560">
        <f>+IFERROR(VLOOKUP(B24,Sheet1!B:D,2,FALSE),0)</f>
        <v>0</v>
      </c>
      <c r="O25" s="600">
        <f>+IFERROR(VLOOKUP(B24,Sheet1!B:D,3,FALSE),0)</f>
        <v>0</v>
      </c>
      <c r="P25" s="600">
        <f>+IFERROR(VLOOKUP(B24,Sheet1!B:E,4,FALSE),0)</f>
        <v>40541.67</v>
      </c>
      <c r="Q25" s="600">
        <f>+IFERROR(VLOOKUP(B24,Sheet1!B:F,5,FALSE),0)</f>
        <v>0</v>
      </c>
      <c r="R25" s="358"/>
      <c r="S25" s="359"/>
      <c r="T25" s="397"/>
      <c r="U25" s="407"/>
      <c r="V25" s="359"/>
      <c r="W25" s="359"/>
      <c r="X25" s="359"/>
      <c r="Y25" s="359"/>
      <c r="Z25" s="359"/>
      <c r="AA25" s="359"/>
      <c r="AB25" s="359"/>
      <c r="AC25" s="359"/>
      <c r="AD25" s="359"/>
      <c r="AE25" s="359"/>
      <c r="AF25" s="397"/>
      <c r="AG25" s="407"/>
      <c r="AH25" s="359"/>
      <c r="AI25" s="359"/>
      <c r="AJ25" s="359"/>
      <c r="AK25" s="359"/>
      <c r="AL25" s="359"/>
      <c r="AM25" s="359"/>
      <c r="AN25" s="359"/>
      <c r="AO25" s="359"/>
      <c r="AP25" s="359"/>
      <c r="AQ25" s="359"/>
      <c r="AR25" s="397"/>
      <c r="AS25" s="407"/>
      <c r="AT25" s="359"/>
      <c r="AU25" s="359"/>
      <c r="AV25" s="359"/>
      <c r="AW25" s="359"/>
      <c r="AX25" s="359"/>
      <c r="AY25" s="433">
        <f t="shared" si="7"/>
        <v>0</v>
      </c>
      <c r="AZ25" s="434">
        <f t="shared" si="8"/>
        <v>0</v>
      </c>
      <c r="BA25" s="435">
        <f t="shared" si="3"/>
        <v>0</v>
      </c>
    </row>
    <row r="26" spans="1:53" s="4" customFormat="1" ht="15" customHeight="1" x14ac:dyDescent="0.2">
      <c r="A26" s="193" t="s">
        <v>305</v>
      </c>
      <c r="B26" s="450" t="str">
        <f>+LEFT($E$5,5)&amp;"."&amp;A26&amp;"."&amp;$E$3</f>
        <v>ZK104.K121.C727</v>
      </c>
      <c r="C26" s="337" t="s">
        <v>5123</v>
      </c>
      <c r="D26" s="337"/>
      <c r="E26" s="226">
        <f t="shared" ref="E26:L26" si="18">SUM(E27:E31)</f>
        <v>0</v>
      </c>
      <c r="F26" s="425">
        <f t="shared" si="18"/>
        <v>0</v>
      </c>
      <c r="G26" s="226">
        <f t="shared" si="18"/>
        <v>0</v>
      </c>
      <c r="H26" s="226">
        <f t="shared" si="18"/>
        <v>0</v>
      </c>
      <c r="I26" s="200">
        <f t="shared" si="18"/>
        <v>0</v>
      </c>
      <c r="J26" s="315">
        <f t="shared" si="18"/>
        <v>0</v>
      </c>
      <c r="K26" s="200">
        <f t="shared" si="18"/>
        <v>0</v>
      </c>
      <c r="L26" s="216">
        <f t="shared" si="18"/>
        <v>0</v>
      </c>
      <c r="M26" s="216"/>
      <c r="N26" s="195">
        <f t="shared" ref="N26:S26" si="19">SUM(N27:N31)</f>
        <v>0</v>
      </c>
      <c r="O26" s="195">
        <f t="shared" si="19"/>
        <v>0</v>
      </c>
      <c r="P26" s="195">
        <f t="shared" si="19"/>
        <v>0</v>
      </c>
      <c r="Q26" s="195">
        <f t="shared" si="19"/>
        <v>0</v>
      </c>
      <c r="R26" s="260">
        <f t="shared" si="19"/>
        <v>0</v>
      </c>
      <c r="S26" s="264">
        <f t="shared" si="19"/>
        <v>0</v>
      </c>
      <c r="T26" s="395">
        <f t="shared" ref="T26:Z26" si="20">SUM(T27:T31)</f>
        <v>0</v>
      </c>
      <c r="U26" s="405">
        <f t="shared" si="20"/>
        <v>0</v>
      </c>
      <c r="V26" s="264">
        <f t="shared" si="20"/>
        <v>0</v>
      </c>
      <c r="W26" s="264">
        <f t="shared" si="20"/>
        <v>0</v>
      </c>
      <c r="X26" s="264">
        <f t="shared" si="20"/>
        <v>0</v>
      </c>
      <c r="Y26" s="264">
        <f t="shared" si="20"/>
        <v>0</v>
      </c>
      <c r="Z26" s="264">
        <f t="shared" si="20"/>
        <v>0</v>
      </c>
      <c r="AA26" s="264">
        <f t="shared" ref="AA26:AX26" si="21">SUM(AA27:AA31)</f>
        <v>0</v>
      </c>
      <c r="AB26" s="264">
        <f t="shared" si="21"/>
        <v>0</v>
      </c>
      <c r="AC26" s="264">
        <f t="shared" si="21"/>
        <v>0</v>
      </c>
      <c r="AD26" s="264">
        <f t="shared" si="21"/>
        <v>0</v>
      </c>
      <c r="AE26" s="264">
        <f t="shared" si="21"/>
        <v>0</v>
      </c>
      <c r="AF26" s="395">
        <f t="shared" si="21"/>
        <v>0</v>
      </c>
      <c r="AG26" s="405">
        <f t="shared" si="21"/>
        <v>0</v>
      </c>
      <c r="AH26" s="264">
        <f t="shared" si="21"/>
        <v>0</v>
      </c>
      <c r="AI26" s="264">
        <f t="shared" si="21"/>
        <v>0</v>
      </c>
      <c r="AJ26" s="264">
        <f t="shared" si="21"/>
        <v>0</v>
      </c>
      <c r="AK26" s="264">
        <f t="shared" si="21"/>
        <v>0</v>
      </c>
      <c r="AL26" s="264">
        <f t="shared" si="21"/>
        <v>0</v>
      </c>
      <c r="AM26" s="264">
        <f t="shared" si="21"/>
        <v>0</v>
      </c>
      <c r="AN26" s="264">
        <f t="shared" si="21"/>
        <v>0</v>
      </c>
      <c r="AO26" s="264">
        <f t="shared" si="21"/>
        <v>0</v>
      </c>
      <c r="AP26" s="264">
        <f t="shared" si="21"/>
        <v>0</v>
      </c>
      <c r="AQ26" s="264">
        <f t="shared" si="21"/>
        <v>0</v>
      </c>
      <c r="AR26" s="395">
        <f t="shared" si="21"/>
        <v>0</v>
      </c>
      <c r="AS26" s="405">
        <f t="shared" si="21"/>
        <v>0</v>
      </c>
      <c r="AT26" s="264">
        <f t="shared" si="21"/>
        <v>0</v>
      </c>
      <c r="AU26" s="264">
        <f t="shared" si="21"/>
        <v>0</v>
      </c>
      <c r="AV26" s="264">
        <f t="shared" si="21"/>
        <v>0</v>
      </c>
      <c r="AW26" s="264">
        <f t="shared" si="21"/>
        <v>0</v>
      </c>
      <c r="AX26" s="264">
        <f t="shared" si="21"/>
        <v>0</v>
      </c>
      <c r="AY26" s="433">
        <f t="shared" si="7"/>
        <v>0</v>
      </c>
      <c r="AZ26" s="434">
        <f t="shared" si="8"/>
        <v>0</v>
      </c>
      <c r="BA26" s="435">
        <f t="shared" si="3"/>
        <v>0</v>
      </c>
    </row>
    <row r="27" spans="1:53" s="4" customFormat="1" ht="15" customHeight="1" x14ac:dyDescent="0.2">
      <c r="A27" s="338"/>
      <c r="B27" s="461"/>
      <c r="C27" s="334"/>
      <c r="D27" s="334"/>
      <c r="E27" s="245"/>
      <c r="F27" s="364">
        <f>-E27+G27</f>
        <v>0</v>
      </c>
      <c r="G27" s="245"/>
      <c r="H27" s="564">
        <f t="shared" si="6"/>
        <v>0</v>
      </c>
      <c r="I27" s="228"/>
      <c r="J27" s="364">
        <f>-I27+K27</f>
        <v>0</v>
      </c>
      <c r="K27" s="245">
        <v>0</v>
      </c>
      <c r="L27" s="229"/>
      <c r="M27" s="245"/>
      <c r="N27" s="232"/>
      <c r="O27" s="217"/>
      <c r="P27" s="217"/>
      <c r="Q27" s="217"/>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 t="shared" si="7"/>
        <v>0</v>
      </c>
      <c r="AZ27" s="434">
        <f t="shared" si="8"/>
        <v>0</v>
      </c>
      <c r="BA27" s="435">
        <f t="shared" si="3"/>
        <v>0</v>
      </c>
    </row>
    <row r="28" spans="1:53" s="4" customFormat="1" ht="15" customHeight="1" x14ac:dyDescent="0.2">
      <c r="A28" s="338"/>
      <c r="B28" s="461"/>
      <c r="C28" s="334"/>
      <c r="D28" s="340"/>
      <c r="E28" s="245"/>
      <c r="F28" s="364">
        <f>-E28+G28</f>
        <v>0</v>
      </c>
      <c r="G28" s="245">
        <v>0</v>
      </c>
      <c r="H28" s="564">
        <f t="shared" si="6"/>
        <v>0</v>
      </c>
      <c r="I28" s="228"/>
      <c r="J28" s="364">
        <f>-I28+K28</f>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SUM(R28:AX28)</f>
        <v>0</v>
      </c>
      <c r="AZ28" s="434">
        <f>+AY28+N28</f>
        <v>0</v>
      </c>
      <c r="BA28" s="435">
        <f>+G28-AZ28</f>
        <v>0</v>
      </c>
    </row>
    <row r="29" spans="1:53" s="4" customFormat="1" ht="15" customHeight="1" x14ac:dyDescent="0.2">
      <c r="A29" s="333"/>
      <c r="B29" s="460"/>
      <c r="C29" s="334"/>
      <c r="D29" s="340"/>
      <c r="E29" s="245"/>
      <c r="F29" s="364">
        <f>-E29+G29</f>
        <v>0</v>
      </c>
      <c r="G29" s="245">
        <v>0</v>
      </c>
      <c r="H29" s="564">
        <f t="shared" si="6"/>
        <v>0</v>
      </c>
      <c r="I29" s="228"/>
      <c r="J29" s="364">
        <f>-I29+K29</f>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433">
        <f>SUM(R29:AX29)</f>
        <v>0</v>
      </c>
      <c r="AZ29" s="434">
        <f>+AY29+N29</f>
        <v>0</v>
      </c>
      <c r="BA29" s="435">
        <f>+G29-AZ29</f>
        <v>0</v>
      </c>
    </row>
    <row r="30" spans="1:53" s="4" customFormat="1" ht="15" customHeight="1" x14ac:dyDescent="0.2">
      <c r="A30" s="338"/>
      <c r="B30" s="461" t="str">
        <f>+B26</f>
        <v>ZK104.K121.C727</v>
      </c>
      <c r="C30" s="334"/>
      <c r="D30" s="340"/>
      <c r="E30" s="245"/>
      <c r="F30" s="364">
        <f>-E30+G30</f>
        <v>0</v>
      </c>
      <c r="G30" s="245">
        <v>0</v>
      </c>
      <c r="H30" s="564">
        <f t="shared" si="6"/>
        <v>0</v>
      </c>
      <c r="I30" s="228"/>
      <c r="J30" s="364">
        <f>-I30+K30</f>
        <v>0</v>
      </c>
      <c r="K30" s="245">
        <v>0</v>
      </c>
      <c r="L30" s="229"/>
      <c r="M30" s="245"/>
      <c r="N30" s="262"/>
      <c r="O30" s="262"/>
      <c r="P30" s="262"/>
      <c r="Q30" s="262"/>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433">
        <f>SUM(R30:AX30)</f>
        <v>0</v>
      </c>
      <c r="AZ30" s="434">
        <f>+AY30+N30</f>
        <v>0</v>
      </c>
      <c r="BA30" s="435">
        <f>+G30-AZ30</f>
        <v>0</v>
      </c>
    </row>
    <row r="31" spans="1:53" s="4" customFormat="1" ht="15" customHeight="1" thickBot="1" x14ac:dyDescent="0.25">
      <c r="A31" s="168"/>
      <c r="B31" s="452"/>
      <c r="C31" s="269" t="s">
        <v>286</v>
      </c>
      <c r="D31" s="269"/>
      <c r="E31" s="272"/>
      <c r="F31" s="365">
        <f>-E31+G31</f>
        <v>0</v>
      </c>
      <c r="G31" s="272">
        <v>0</v>
      </c>
      <c r="H31" s="571">
        <f>SUM(N31:AX31)-Q31</f>
        <v>0</v>
      </c>
      <c r="I31" s="224"/>
      <c r="J31" s="365">
        <f>-I31+K31</f>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433">
        <f t="shared" si="7"/>
        <v>0</v>
      </c>
      <c r="AZ31" s="434">
        <f t="shared" si="8"/>
        <v>0</v>
      </c>
      <c r="BA31" s="435">
        <f t="shared" si="3"/>
        <v>0</v>
      </c>
    </row>
    <row r="32" spans="1:53" s="4" customFormat="1" ht="15" customHeight="1" x14ac:dyDescent="0.2">
      <c r="A32" s="546"/>
      <c r="B32" s="540"/>
      <c r="C32" s="442"/>
      <c r="D32" s="442"/>
      <c r="E32" s="423">
        <f t="shared" ref="E32:L32" si="22">SUM(E33:E34)</f>
        <v>0</v>
      </c>
      <c r="F32" s="566">
        <f>SUM(F33:F34)</f>
        <v>0</v>
      </c>
      <c r="G32" s="423">
        <f>SUM(G33:G34)</f>
        <v>0</v>
      </c>
      <c r="H32" s="423">
        <f t="shared" si="22"/>
        <v>0</v>
      </c>
      <c r="I32" s="542">
        <f t="shared" si="22"/>
        <v>0</v>
      </c>
      <c r="J32" s="541">
        <f>SUM(J33:J34)</f>
        <v>0</v>
      </c>
      <c r="K32" s="542">
        <f t="shared" si="22"/>
        <v>0</v>
      </c>
      <c r="L32" s="543">
        <f t="shared" si="22"/>
        <v>0</v>
      </c>
      <c r="M32" s="543"/>
      <c r="N32" s="472">
        <f>SUM(N33:N34)</f>
        <v>0</v>
      </c>
      <c r="O32" s="472">
        <f>SUM(O33:O34)</f>
        <v>0</v>
      </c>
      <c r="P32" s="472">
        <f>SUM(P33:P34)</f>
        <v>0</v>
      </c>
      <c r="Q32" s="472"/>
      <c r="R32" s="473">
        <f>SUM(R33:R34)</f>
        <v>0</v>
      </c>
      <c r="S32" s="474">
        <f>SUM(S33:S34)</f>
        <v>0</v>
      </c>
      <c r="T32" s="475">
        <f t="shared" ref="T32:Z32" si="23">SUM(T33:T34)</f>
        <v>0</v>
      </c>
      <c r="U32" s="476">
        <f t="shared" si="23"/>
        <v>0</v>
      </c>
      <c r="V32" s="474">
        <f t="shared" si="23"/>
        <v>0</v>
      </c>
      <c r="W32" s="474">
        <f t="shared" si="23"/>
        <v>0</v>
      </c>
      <c r="X32" s="474">
        <f t="shared" si="23"/>
        <v>0</v>
      </c>
      <c r="Y32" s="474">
        <f t="shared" si="23"/>
        <v>0</v>
      </c>
      <c r="Z32" s="474">
        <f t="shared" si="23"/>
        <v>0</v>
      </c>
      <c r="AA32" s="474">
        <f t="shared" ref="AA32:AX32" si="24">SUM(AA33:AA34)</f>
        <v>0</v>
      </c>
      <c r="AB32" s="474">
        <f t="shared" si="24"/>
        <v>0</v>
      </c>
      <c r="AC32" s="474">
        <f t="shared" si="24"/>
        <v>0</v>
      </c>
      <c r="AD32" s="474">
        <f t="shared" si="24"/>
        <v>0</v>
      </c>
      <c r="AE32" s="474">
        <f t="shared" si="24"/>
        <v>0</v>
      </c>
      <c r="AF32" s="475">
        <f t="shared" si="24"/>
        <v>0</v>
      </c>
      <c r="AG32" s="476">
        <f t="shared" si="24"/>
        <v>0</v>
      </c>
      <c r="AH32" s="474">
        <f t="shared" si="24"/>
        <v>0</v>
      </c>
      <c r="AI32" s="474">
        <f t="shared" si="24"/>
        <v>0</v>
      </c>
      <c r="AJ32" s="474">
        <f t="shared" si="24"/>
        <v>0</v>
      </c>
      <c r="AK32" s="474">
        <f t="shared" si="24"/>
        <v>0</v>
      </c>
      <c r="AL32" s="474">
        <f t="shared" si="24"/>
        <v>0</v>
      </c>
      <c r="AM32" s="474">
        <f t="shared" si="24"/>
        <v>0</v>
      </c>
      <c r="AN32" s="474">
        <f t="shared" si="24"/>
        <v>0</v>
      </c>
      <c r="AO32" s="474">
        <f t="shared" si="24"/>
        <v>0</v>
      </c>
      <c r="AP32" s="474">
        <f t="shared" si="24"/>
        <v>0</v>
      </c>
      <c r="AQ32" s="474">
        <f t="shared" si="24"/>
        <v>0</v>
      </c>
      <c r="AR32" s="475">
        <f t="shared" si="24"/>
        <v>0</v>
      </c>
      <c r="AS32" s="476">
        <f t="shared" si="24"/>
        <v>0</v>
      </c>
      <c r="AT32" s="474">
        <f t="shared" si="24"/>
        <v>0</v>
      </c>
      <c r="AU32" s="474">
        <f t="shared" si="24"/>
        <v>0</v>
      </c>
      <c r="AV32" s="474">
        <f t="shared" si="24"/>
        <v>0</v>
      </c>
      <c r="AW32" s="474">
        <f t="shared" si="24"/>
        <v>0</v>
      </c>
      <c r="AX32" s="474">
        <f t="shared" si="24"/>
        <v>0</v>
      </c>
      <c r="AY32" s="433">
        <f t="shared" si="7"/>
        <v>0</v>
      </c>
      <c r="AZ32" s="434">
        <f t="shared" si="8"/>
        <v>0</v>
      </c>
      <c r="BA32" s="435">
        <f t="shared" si="3"/>
        <v>0</v>
      </c>
    </row>
    <row r="33" spans="1:53" s="4" customFormat="1" ht="15" customHeight="1" x14ac:dyDescent="0.2">
      <c r="A33" s="148"/>
      <c r="B33" s="451"/>
      <c r="C33" s="268"/>
      <c r="D33" s="268"/>
      <c r="E33" s="245"/>
      <c r="F33" s="544">
        <f>-E33+G33</f>
        <v>0</v>
      </c>
      <c r="G33" s="245">
        <v>0</v>
      </c>
      <c r="H33" s="217">
        <f t="shared" si="6"/>
        <v>0</v>
      </c>
      <c r="I33" s="228"/>
      <c r="J33" s="544">
        <f>-I33+K33</f>
        <v>0</v>
      </c>
      <c r="K33" s="245">
        <v>0</v>
      </c>
      <c r="L33" s="229"/>
      <c r="M33" s="245"/>
      <c r="N33" s="232"/>
      <c r="O33" s="261"/>
      <c r="P33" s="261"/>
      <c r="Q33" s="261"/>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 t="shared" si="7"/>
        <v>0</v>
      </c>
      <c r="AZ33" s="434">
        <f t="shared" si="8"/>
        <v>0</v>
      </c>
      <c r="BA33" s="435">
        <f t="shared" si="3"/>
        <v>0</v>
      </c>
    </row>
    <row r="34" spans="1:53" s="4" customFormat="1" ht="15" customHeight="1" thickBot="1" x14ac:dyDescent="0.25">
      <c r="A34" s="167"/>
      <c r="B34" s="453"/>
      <c r="C34" s="269"/>
      <c r="D34" s="269"/>
      <c r="E34" s="272"/>
      <c r="F34" s="544">
        <f>-E34+G34</f>
        <v>0</v>
      </c>
      <c r="G34" s="272">
        <v>0</v>
      </c>
      <c r="H34" s="223">
        <f t="shared" si="6"/>
        <v>0</v>
      </c>
      <c r="I34" s="224"/>
      <c r="J34" s="544">
        <f>-I34+K34</f>
        <v>0</v>
      </c>
      <c r="K34" s="272">
        <v>0</v>
      </c>
      <c r="L34" s="225"/>
      <c r="M34" s="272"/>
      <c r="N34" s="560">
        <f>+IFERROR(VLOOKUP(B33,Sheet1!B:D,2,FALSE),0)</f>
        <v>0</v>
      </c>
      <c r="O34" s="600">
        <f>+IFERROR(VLOOKUP(B33,Sheet1!B:D,3,FALSE),0)</f>
        <v>0</v>
      </c>
      <c r="P34" s="600">
        <f>+IFERROR(VLOOKUP(B33,Sheet1!B:E,4,FALSE),0)</f>
        <v>0</v>
      </c>
      <c r="Q34" s="600">
        <f>+IFERROR(VLOOKUP(B33,Sheet1!B:F,5,FALSE),0)</f>
        <v>0</v>
      </c>
      <c r="R34" s="358"/>
      <c r="S34" s="359"/>
      <c r="T34" s="397"/>
      <c r="U34" s="407"/>
      <c r="V34" s="359"/>
      <c r="W34" s="359"/>
      <c r="X34" s="359"/>
      <c r="Y34" s="359"/>
      <c r="Z34" s="359"/>
      <c r="AA34" s="359"/>
      <c r="AB34" s="359"/>
      <c r="AC34" s="359"/>
      <c r="AD34" s="359"/>
      <c r="AE34" s="359"/>
      <c r="AF34" s="397"/>
      <c r="AG34" s="407"/>
      <c r="AH34" s="359"/>
      <c r="AI34" s="359"/>
      <c r="AJ34" s="359"/>
      <c r="AK34" s="359"/>
      <c r="AL34" s="359"/>
      <c r="AM34" s="359"/>
      <c r="AN34" s="359"/>
      <c r="AO34" s="359"/>
      <c r="AP34" s="359"/>
      <c r="AQ34" s="359"/>
      <c r="AR34" s="397"/>
      <c r="AS34" s="407"/>
      <c r="AT34" s="359"/>
      <c r="AU34" s="359"/>
      <c r="AV34" s="359"/>
      <c r="AW34" s="359"/>
      <c r="AX34" s="359"/>
      <c r="AY34" s="433">
        <f t="shared" si="7"/>
        <v>0</v>
      </c>
      <c r="AZ34" s="434">
        <f t="shared" si="8"/>
        <v>0</v>
      </c>
      <c r="BA34" s="435">
        <f t="shared" si="3"/>
        <v>0</v>
      </c>
    </row>
    <row r="35" spans="1:53" s="4" customFormat="1" ht="15" hidden="1" customHeight="1" x14ac:dyDescent="0.2">
      <c r="A35" s="546"/>
      <c r="B35" s="540"/>
      <c r="C35" s="442"/>
      <c r="D35" s="442"/>
      <c r="E35" s="423">
        <f t="shared" ref="E35:L35" si="25">SUM(E36:E37)</f>
        <v>0</v>
      </c>
      <c r="F35" s="566">
        <f>SUM(F36:F37)</f>
        <v>0</v>
      </c>
      <c r="G35" s="423">
        <f>SUM(G36:G37)</f>
        <v>0</v>
      </c>
      <c r="H35" s="423">
        <f t="shared" si="25"/>
        <v>0</v>
      </c>
      <c r="I35" s="542">
        <f t="shared" si="25"/>
        <v>0</v>
      </c>
      <c r="J35" s="541">
        <f>SUM(J36:J37)</f>
        <v>0</v>
      </c>
      <c r="K35" s="542">
        <f t="shared" si="25"/>
        <v>0</v>
      </c>
      <c r="L35" s="543">
        <f t="shared" si="25"/>
        <v>0</v>
      </c>
      <c r="M35" s="543"/>
      <c r="N35" s="472">
        <f>SUM(N36:N37)</f>
        <v>0</v>
      </c>
      <c r="O35" s="472">
        <f>SUM(O36:O37)</f>
        <v>0</v>
      </c>
      <c r="P35" s="472">
        <f>SUM(P36:P37)</f>
        <v>0</v>
      </c>
      <c r="Q35" s="472"/>
      <c r="R35" s="473">
        <f>SUM(R36:R37)</f>
        <v>0</v>
      </c>
      <c r="S35" s="474">
        <f>SUM(S36:S37)</f>
        <v>0</v>
      </c>
      <c r="T35" s="475">
        <f t="shared" ref="T35:Z35" si="26">SUM(T36:T37)</f>
        <v>0</v>
      </c>
      <c r="U35" s="476">
        <f t="shared" si="26"/>
        <v>0</v>
      </c>
      <c r="V35" s="474">
        <f t="shared" si="26"/>
        <v>0</v>
      </c>
      <c r="W35" s="474">
        <f t="shared" si="26"/>
        <v>0</v>
      </c>
      <c r="X35" s="474">
        <f t="shared" si="26"/>
        <v>0</v>
      </c>
      <c r="Y35" s="474">
        <f t="shared" si="26"/>
        <v>0</v>
      </c>
      <c r="Z35" s="474">
        <f t="shared" si="26"/>
        <v>0</v>
      </c>
      <c r="AA35" s="474">
        <f t="shared" ref="AA35:AX35" si="27">SUM(AA36:AA37)</f>
        <v>0</v>
      </c>
      <c r="AB35" s="474">
        <f t="shared" si="27"/>
        <v>0</v>
      </c>
      <c r="AC35" s="474">
        <f t="shared" si="27"/>
        <v>0</v>
      </c>
      <c r="AD35" s="474">
        <f t="shared" si="27"/>
        <v>0</v>
      </c>
      <c r="AE35" s="474">
        <f t="shared" si="27"/>
        <v>0</v>
      </c>
      <c r="AF35" s="475">
        <f t="shared" si="27"/>
        <v>0</v>
      </c>
      <c r="AG35" s="476">
        <f t="shared" si="27"/>
        <v>0</v>
      </c>
      <c r="AH35" s="474">
        <f t="shared" si="27"/>
        <v>0</v>
      </c>
      <c r="AI35" s="474">
        <f t="shared" si="27"/>
        <v>0</v>
      </c>
      <c r="AJ35" s="474">
        <f t="shared" si="27"/>
        <v>0</v>
      </c>
      <c r="AK35" s="474">
        <f t="shared" si="27"/>
        <v>0</v>
      </c>
      <c r="AL35" s="474">
        <f t="shared" si="27"/>
        <v>0</v>
      </c>
      <c r="AM35" s="474">
        <f t="shared" si="27"/>
        <v>0</v>
      </c>
      <c r="AN35" s="474">
        <f t="shared" si="27"/>
        <v>0</v>
      </c>
      <c r="AO35" s="474">
        <f t="shared" si="27"/>
        <v>0</v>
      </c>
      <c r="AP35" s="474">
        <f t="shared" si="27"/>
        <v>0</v>
      </c>
      <c r="AQ35" s="474">
        <f t="shared" si="27"/>
        <v>0</v>
      </c>
      <c r="AR35" s="475">
        <f t="shared" si="27"/>
        <v>0</v>
      </c>
      <c r="AS35" s="476">
        <f t="shared" si="27"/>
        <v>0</v>
      </c>
      <c r="AT35" s="474">
        <f t="shared" si="27"/>
        <v>0</v>
      </c>
      <c r="AU35" s="474">
        <f t="shared" si="27"/>
        <v>0</v>
      </c>
      <c r="AV35" s="474">
        <f t="shared" si="27"/>
        <v>0</v>
      </c>
      <c r="AW35" s="474">
        <f t="shared" si="27"/>
        <v>0</v>
      </c>
      <c r="AX35" s="474">
        <f t="shared" si="27"/>
        <v>0</v>
      </c>
      <c r="AY35" s="433">
        <f t="shared" si="7"/>
        <v>0</v>
      </c>
      <c r="AZ35" s="434">
        <f t="shared" si="8"/>
        <v>0</v>
      </c>
      <c r="BA35" s="435">
        <f t="shared" si="3"/>
        <v>0</v>
      </c>
    </row>
    <row r="36" spans="1:53" s="4" customFormat="1" ht="15" hidden="1" customHeight="1" x14ac:dyDescent="0.2">
      <c r="A36" s="148"/>
      <c r="B36" s="451"/>
      <c r="C36" s="268"/>
      <c r="D36" s="268"/>
      <c r="E36" s="245"/>
      <c r="F36" s="544">
        <f>-E36+G36</f>
        <v>0</v>
      </c>
      <c r="G36" s="245">
        <v>0</v>
      </c>
      <c r="H36" s="217">
        <f t="shared" si="6"/>
        <v>0</v>
      </c>
      <c r="I36" s="228"/>
      <c r="J36" s="544">
        <f>-I36+K36</f>
        <v>0</v>
      </c>
      <c r="K36" s="245">
        <v>0</v>
      </c>
      <c r="L36" s="229"/>
      <c r="M36" s="245"/>
      <c r="N36" s="232"/>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 t="shared" si="7"/>
        <v>0</v>
      </c>
      <c r="AZ36" s="434">
        <f t="shared" si="8"/>
        <v>0</v>
      </c>
      <c r="BA36" s="435">
        <f t="shared" si="3"/>
        <v>0</v>
      </c>
    </row>
    <row r="37" spans="1:53" s="4" customFormat="1" ht="15" hidden="1" customHeight="1" thickBot="1" x14ac:dyDescent="0.25">
      <c r="A37" s="167"/>
      <c r="B37" s="453"/>
      <c r="C37" s="269"/>
      <c r="D37" s="269"/>
      <c r="E37" s="272"/>
      <c r="F37" s="544">
        <f>-E37+G37</f>
        <v>0</v>
      </c>
      <c r="G37" s="272">
        <v>0</v>
      </c>
      <c r="H37" s="223">
        <f t="shared" si="6"/>
        <v>0</v>
      </c>
      <c r="I37" s="224"/>
      <c r="J37" s="544">
        <f>-I37+K37</f>
        <v>0</v>
      </c>
      <c r="K37" s="272">
        <v>0</v>
      </c>
      <c r="L37" s="225"/>
      <c r="M37" s="272"/>
      <c r="N37" s="560">
        <f>+IFERROR(VLOOKUP(B36,Sheet1!B:D,2,FALSE),0)</f>
        <v>0</v>
      </c>
      <c r="O37" s="600">
        <f>+IFERROR(VLOOKUP(B36,Sheet1!B:D,3,FALSE),0)</f>
        <v>0</v>
      </c>
      <c r="P37" s="600">
        <f>+IFERROR(VLOOKUP(B36,Sheet1!B:E,4,FALSE),0)</f>
        <v>0</v>
      </c>
      <c r="Q37" s="600">
        <f>+IFERROR(VLOOKUP(B36,Sheet1!B:F,5,FALSE),0)</f>
        <v>0</v>
      </c>
      <c r="R37" s="358"/>
      <c r="S37" s="359"/>
      <c r="T37" s="397"/>
      <c r="U37" s="407"/>
      <c r="V37" s="359"/>
      <c r="W37" s="359"/>
      <c r="X37" s="359"/>
      <c r="Y37" s="359"/>
      <c r="Z37" s="359"/>
      <c r="AA37" s="359"/>
      <c r="AB37" s="359"/>
      <c r="AC37" s="359"/>
      <c r="AD37" s="359"/>
      <c r="AE37" s="359"/>
      <c r="AF37" s="397"/>
      <c r="AG37" s="407"/>
      <c r="AH37" s="359"/>
      <c r="AI37" s="359"/>
      <c r="AJ37" s="359"/>
      <c r="AK37" s="359"/>
      <c r="AL37" s="359"/>
      <c r="AM37" s="359"/>
      <c r="AN37" s="359"/>
      <c r="AO37" s="359"/>
      <c r="AP37" s="359"/>
      <c r="AQ37" s="359"/>
      <c r="AR37" s="397"/>
      <c r="AS37" s="407"/>
      <c r="AT37" s="359"/>
      <c r="AU37" s="359"/>
      <c r="AV37" s="359"/>
      <c r="AW37" s="359"/>
      <c r="AX37" s="359"/>
      <c r="AY37" s="433">
        <f t="shared" si="7"/>
        <v>0</v>
      </c>
      <c r="AZ37" s="434">
        <f t="shared" si="8"/>
        <v>0</v>
      </c>
      <c r="BA37" s="435">
        <f t="shared" si="3"/>
        <v>0</v>
      </c>
    </row>
    <row r="38" spans="1:53" s="4" customFormat="1" ht="15" hidden="1" customHeight="1" x14ac:dyDescent="0.2">
      <c r="A38" s="549"/>
      <c r="B38" s="540"/>
      <c r="C38" s="442"/>
      <c r="D38" s="442"/>
      <c r="E38" s="423">
        <f t="shared" ref="E38:L38" si="28">SUM(E39:E40)</f>
        <v>0</v>
      </c>
      <c r="F38" s="566">
        <f>SUM(F39:F40)</f>
        <v>0</v>
      </c>
      <c r="G38" s="423">
        <f>SUM(G39:G40)</f>
        <v>0</v>
      </c>
      <c r="H38" s="423">
        <f t="shared" si="28"/>
        <v>0</v>
      </c>
      <c r="I38" s="542">
        <f t="shared" si="28"/>
        <v>0</v>
      </c>
      <c r="J38" s="541">
        <f>SUM(J39:J40)</f>
        <v>0</v>
      </c>
      <c r="K38" s="542">
        <f t="shared" si="28"/>
        <v>0</v>
      </c>
      <c r="L38" s="543">
        <f t="shared" si="28"/>
        <v>0</v>
      </c>
      <c r="M38" s="543"/>
      <c r="N38" s="472">
        <f>SUM(N39:N40)</f>
        <v>0</v>
      </c>
      <c r="O38" s="472">
        <f>SUM(O39:O40)</f>
        <v>0</v>
      </c>
      <c r="P38" s="472">
        <f>SUM(P39:P40)</f>
        <v>0</v>
      </c>
      <c r="Q38" s="472"/>
      <c r="R38" s="473">
        <f>SUM(R39:R40)</f>
        <v>0</v>
      </c>
      <c r="S38" s="474">
        <f>SUM(S39:S40)</f>
        <v>0</v>
      </c>
      <c r="T38" s="475">
        <f t="shared" ref="T38:Z38" si="29">SUM(T39:T40)</f>
        <v>0</v>
      </c>
      <c r="U38" s="476">
        <f t="shared" si="29"/>
        <v>0</v>
      </c>
      <c r="V38" s="474">
        <f t="shared" si="29"/>
        <v>0</v>
      </c>
      <c r="W38" s="474">
        <f t="shared" si="29"/>
        <v>0</v>
      </c>
      <c r="X38" s="474">
        <f t="shared" si="29"/>
        <v>0</v>
      </c>
      <c r="Y38" s="474">
        <f t="shared" si="29"/>
        <v>0</v>
      </c>
      <c r="Z38" s="474">
        <f t="shared" si="29"/>
        <v>0</v>
      </c>
      <c r="AA38" s="474">
        <f t="shared" ref="AA38:AX38" si="30">SUM(AA39:AA40)</f>
        <v>0</v>
      </c>
      <c r="AB38" s="474">
        <f t="shared" si="30"/>
        <v>0</v>
      </c>
      <c r="AC38" s="474">
        <f t="shared" si="30"/>
        <v>0</v>
      </c>
      <c r="AD38" s="474">
        <f t="shared" si="30"/>
        <v>0</v>
      </c>
      <c r="AE38" s="474">
        <f t="shared" si="30"/>
        <v>0</v>
      </c>
      <c r="AF38" s="475">
        <f t="shared" si="30"/>
        <v>0</v>
      </c>
      <c r="AG38" s="476">
        <f t="shared" si="30"/>
        <v>0</v>
      </c>
      <c r="AH38" s="474">
        <f t="shared" si="30"/>
        <v>0</v>
      </c>
      <c r="AI38" s="474">
        <f t="shared" si="30"/>
        <v>0</v>
      </c>
      <c r="AJ38" s="474">
        <f t="shared" si="30"/>
        <v>0</v>
      </c>
      <c r="AK38" s="474">
        <f t="shared" si="30"/>
        <v>0</v>
      </c>
      <c r="AL38" s="474">
        <f t="shared" si="30"/>
        <v>0</v>
      </c>
      <c r="AM38" s="474">
        <f t="shared" si="30"/>
        <v>0</v>
      </c>
      <c r="AN38" s="474">
        <f t="shared" si="30"/>
        <v>0</v>
      </c>
      <c r="AO38" s="474">
        <f t="shared" si="30"/>
        <v>0</v>
      </c>
      <c r="AP38" s="474">
        <f t="shared" si="30"/>
        <v>0</v>
      </c>
      <c r="AQ38" s="474">
        <f t="shared" si="30"/>
        <v>0</v>
      </c>
      <c r="AR38" s="475">
        <f t="shared" si="30"/>
        <v>0</v>
      </c>
      <c r="AS38" s="476">
        <f t="shared" si="30"/>
        <v>0</v>
      </c>
      <c r="AT38" s="474">
        <f t="shared" si="30"/>
        <v>0</v>
      </c>
      <c r="AU38" s="474">
        <f t="shared" si="30"/>
        <v>0</v>
      </c>
      <c r="AV38" s="474">
        <f t="shared" si="30"/>
        <v>0</v>
      </c>
      <c r="AW38" s="474">
        <f t="shared" si="30"/>
        <v>0</v>
      </c>
      <c r="AX38" s="474">
        <f t="shared" si="30"/>
        <v>0</v>
      </c>
      <c r="AY38" s="433">
        <f t="shared" si="7"/>
        <v>0</v>
      </c>
      <c r="AZ38" s="434">
        <f t="shared" si="8"/>
        <v>0</v>
      </c>
      <c r="BA38" s="435">
        <f t="shared" si="3"/>
        <v>0</v>
      </c>
    </row>
    <row r="39" spans="1:53" s="4" customFormat="1" ht="15" hidden="1" customHeight="1" x14ac:dyDescent="0.2">
      <c r="A39" s="149"/>
      <c r="B39" s="455"/>
      <c r="C39" s="268"/>
      <c r="D39" s="268"/>
      <c r="E39" s="245"/>
      <c r="F39" s="544">
        <f>-E39+G39</f>
        <v>0</v>
      </c>
      <c r="G39" s="245">
        <v>0</v>
      </c>
      <c r="H39" s="217">
        <f t="shared" si="6"/>
        <v>0</v>
      </c>
      <c r="I39" s="228"/>
      <c r="J39" s="544">
        <f>-I39+K39</f>
        <v>0</v>
      </c>
      <c r="K39" s="245">
        <v>0</v>
      </c>
      <c r="L39" s="229"/>
      <c r="M39" s="245"/>
      <c r="N39" s="232"/>
      <c r="O39" s="217"/>
      <c r="P39" s="217"/>
      <c r="Q39" s="217"/>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7"/>
        <v>0</v>
      </c>
      <c r="AZ39" s="434">
        <f t="shared" si="8"/>
        <v>0</v>
      </c>
      <c r="BA39" s="435">
        <f t="shared" si="3"/>
        <v>0</v>
      </c>
    </row>
    <row r="40" spans="1:53" s="4" customFormat="1" ht="15" hidden="1" customHeight="1" thickBot="1" x14ac:dyDescent="0.25">
      <c r="A40" s="167"/>
      <c r="B40" s="453"/>
      <c r="C40" s="269"/>
      <c r="D40" s="269"/>
      <c r="E40" s="272"/>
      <c r="F40" s="544">
        <f>-E40+G40</f>
        <v>0</v>
      </c>
      <c r="G40" s="272">
        <v>0</v>
      </c>
      <c r="H40" s="223">
        <f t="shared" si="6"/>
        <v>0</v>
      </c>
      <c r="I40" s="224"/>
      <c r="J40" s="544">
        <f>-I40+K40</f>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97"/>
      <c r="U40" s="407"/>
      <c r="V40" s="359"/>
      <c r="W40" s="359"/>
      <c r="X40" s="359"/>
      <c r="Y40" s="359"/>
      <c r="Z40" s="359"/>
      <c r="AA40" s="359"/>
      <c r="AB40" s="359"/>
      <c r="AC40" s="359"/>
      <c r="AD40" s="359"/>
      <c r="AE40" s="359"/>
      <c r="AF40" s="397"/>
      <c r="AG40" s="407"/>
      <c r="AH40" s="359"/>
      <c r="AI40" s="359"/>
      <c r="AJ40" s="359"/>
      <c r="AK40" s="359"/>
      <c r="AL40" s="359"/>
      <c r="AM40" s="359"/>
      <c r="AN40" s="359"/>
      <c r="AO40" s="359"/>
      <c r="AP40" s="359"/>
      <c r="AQ40" s="359"/>
      <c r="AR40" s="397"/>
      <c r="AS40" s="407"/>
      <c r="AT40" s="359"/>
      <c r="AU40" s="359"/>
      <c r="AV40" s="359"/>
      <c r="AW40" s="359"/>
      <c r="AX40" s="359"/>
      <c r="AY40" s="433">
        <f t="shared" si="7"/>
        <v>0</v>
      </c>
      <c r="AZ40" s="434">
        <f t="shared" si="8"/>
        <v>0</v>
      </c>
      <c r="BA40" s="435">
        <f t="shared" si="3"/>
        <v>0</v>
      </c>
    </row>
    <row r="41" spans="1:53" s="4" customFormat="1" ht="15" hidden="1" customHeight="1" x14ac:dyDescent="0.2">
      <c r="A41" s="549"/>
      <c r="B41" s="568"/>
      <c r="C41" s="442"/>
      <c r="D41" s="442"/>
      <c r="E41" s="423">
        <f t="shared" ref="E41:L41" si="31">SUM(E42:E43)</f>
        <v>0</v>
      </c>
      <c r="F41" s="566">
        <f t="shared" si="31"/>
        <v>0</v>
      </c>
      <c r="G41" s="423">
        <f t="shared" si="31"/>
        <v>0</v>
      </c>
      <c r="H41" s="423">
        <f t="shared" si="31"/>
        <v>0</v>
      </c>
      <c r="I41" s="542">
        <f t="shared" si="31"/>
        <v>0</v>
      </c>
      <c r="J41" s="541">
        <f t="shared" si="31"/>
        <v>0</v>
      </c>
      <c r="K41" s="542">
        <f t="shared" si="31"/>
        <v>0</v>
      </c>
      <c r="L41" s="543">
        <f t="shared" si="31"/>
        <v>0</v>
      </c>
      <c r="M41" s="543"/>
      <c r="N41" s="472"/>
      <c r="O41" s="217"/>
      <c r="P41" s="217"/>
      <c r="Q41" s="217"/>
      <c r="R41" s="473">
        <f>SUM(R42:R43)</f>
        <v>0</v>
      </c>
      <c r="S41" s="474">
        <f>SUM(S42:S43)</f>
        <v>0</v>
      </c>
      <c r="T41" s="475">
        <f t="shared" ref="T41:Z41" si="32">SUM(T42:T43)</f>
        <v>0</v>
      </c>
      <c r="U41" s="476">
        <f t="shared" si="32"/>
        <v>0</v>
      </c>
      <c r="V41" s="474">
        <f t="shared" si="32"/>
        <v>0</v>
      </c>
      <c r="W41" s="474">
        <f t="shared" si="32"/>
        <v>0</v>
      </c>
      <c r="X41" s="474">
        <f t="shared" si="32"/>
        <v>0</v>
      </c>
      <c r="Y41" s="474">
        <f t="shared" si="32"/>
        <v>0</v>
      </c>
      <c r="Z41" s="474">
        <f t="shared" si="32"/>
        <v>0</v>
      </c>
      <c r="AA41" s="474">
        <f t="shared" ref="AA41:AX41" si="33">SUM(AA42:AA43)</f>
        <v>0</v>
      </c>
      <c r="AB41" s="474">
        <f t="shared" si="33"/>
        <v>0</v>
      </c>
      <c r="AC41" s="474">
        <f t="shared" si="33"/>
        <v>0</v>
      </c>
      <c r="AD41" s="474">
        <f t="shared" si="33"/>
        <v>0</v>
      </c>
      <c r="AE41" s="474">
        <f t="shared" si="33"/>
        <v>0</v>
      </c>
      <c r="AF41" s="475">
        <f t="shared" si="33"/>
        <v>0</v>
      </c>
      <c r="AG41" s="476">
        <f t="shared" si="33"/>
        <v>0</v>
      </c>
      <c r="AH41" s="474">
        <f t="shared" si="33"/>
        <v>0</v>
      </c>
      <c r="AI41" s="474">
        <f t="shared" si="33"/>
        <v>0</v>
      </c>
      <c r="AJ41" s="474">
        <f t="shared" si="33"/>
        <v>0</v>
      </c>
      <c r="AK41" s="474">
        <f t="shared" si="33"/>
        <v>0</v>
      </c>
      <c r="AL41" s="474">
        <f t="shared" si="33"/>
        <v>0</v>
      </c>
      <c r="AM41" s="474">
        <f t="shared" si="33"/>
        <v>0</v>
      </c>
      <c r="AN41" s="474">
        <f t="shared" si="33"/>
        <v>0</v>
      </c>
      <c r="AO41" s="474">
        <f t="shared" si="33"/>
        <v>0</v>
      </c>
      <c r="AP41" s="474">
        <f t="shared" si="33"/>
        <v>0</v>
      </c>
      <c r="AQ41" s="474">
        <f t="shared" si="33"/>
        <v>0</v>
      </c>
      <c r="AR41" s="475">
        <f t="shared" si="33"/>
        <v>0</v>
      </c>
      <c r="AS41" s="476">
        <f t="shared" si="33"/>
        <v>0</v>
      </c>
      <c r="AT41" s="474">
        <f t="shared" si="33"/>
        <v>0</v>
      </c>
      <c r="AU41" s="474">
        <f t="shared" si="33"/>
        <v>0</v>
      </c>
      <c r="AV41" s="474">
        <f t="shared" si="33"/>
        <v>0</v>
      </c>
      <c r="AW41" s="474">
        <f t="shared" si="33"/>
        <v>0</v>
      </c>
      <c r="AX41" s="474">
        <f t="shared" si="33"/>
        <v>0</v>
      </c>
      <c r="AY41" s="433">
        <f t="shared" si="7"/>
        <v>0</v>
      </c>
      <c r="AZ41" s="434">
        <f t="shared" si="8"/>
        <v>0</v>
      </c>
      <c r="BA41" s="435">
        <f t="shared" si="3"/>
        <v>0</v>
      </c>
    </row>
    <row r="42" spans="1:53" s="4" customFormat="1" ht="15" hidden="1" customHeight="1" x14ac:dyDescent="0.2">
      <c r="A42" s="149"/>
      <c r="B42" s="455"/>
      <c r="C42" s="268"/>
      <c r="D42" s="268"/>
      <c r="E42" s="245"/>
      <c r="F42" s="544">
        <f>-E42+G42</f>
        <v>0</v>
      </c>
      <c r="G42" s="245">
        <v>0</v>
      </c>
      <c r="H42" s="217">
        <f t="shared" si="6"/>
        <v>0</v>
      </c>
      <c r="I42" s="228"/>
      <c r="J42" s="544">
        <f>-I42+K42</f>
        <v>0</v>
      </c>
      <c r="K42" s="245">
        <v>0</v>
      </c>
      <c r="L42" s="229"/>
      <c r="M42" s="245"/>
      <c r="N42" s="232">
        <f>+IFERROR(VLOOKUP(B41,Sheet1!B:D,2,FALSE),0)</f>
        <v>0</v>
      </c>
      <c r="O42" s="261"/>
      <c r="P42" s="261"/>
      <c r="Q42" s="261"/>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 t="shared" si="7"/>
        <v>0</v>
      </c>
      <c r="AZ42" s="434">
        <f t="shared" si="8"/>
        <v>0</v>
      </c>
      <c r="BA42" s="435">
        <f t="shared" si="3"/>
        <v>0</v>
      </c>
    </row>
    <row r="43" spans="1:53" s="4" customFormat="1" ht="15" hidden="1" customHeight="1" thickBot="1" x14ac:dyDescent="0.25">
      <c r="A43" s="167"/>
      <c r="B43" s="453"/>
      <c r="C43" s="269"/>
      <c r="D43" s="269"/>
      <c r="E43" s="272"/>
      <c r="F43" s="544">
        <f>-E43+G43</f>
        <v>0</v>
      </c>
      <c r="G43" s="272">
        <v>0</v>
      </c>
      <c r="H43" s="223">
        <f t="shared" si="6"/>
        <v>0</v>
      </c>
      <c r="I43" s="224"/>
      <c r="J43" s="544">
        <f>-I43+K43</f>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97"/>
      <c r="U43" s="407"/>
      <c r="V43" s="359"/>
      <c r="W43" s="359"/>
      <c r="X43" s="359"/>
      <c r="Y43" s="359"/>
      <c r="Z43" s="359"/>
      <c r="AA43" s="359"/>
      <c r="AB43" s="359"/>
      <c r="AC43" s="359"/>
      <c r="AD43" s="359"/>
      <c r="AE43" s="359"/>
      <c r="AF43" s="397"/>
      <c r="AG43" s="407"/>
      <c r="AH43" s="359"/>
      <c r="AI43" s="359"/>
      <c r="AJ43" s="359"/>
      <c r="AK43" s="359"/>
      <c r="AL43" s="359"/>
      <c r="AM43" s="359"/>
      <c r="AN43" s="359"/>
      <c r="AO43" s="359"/>
      <c r="AP43" s="359"/>
      <c r="AQ43" s="359"/>
      <c r="AR43" s="397"/>
      <c r="AS43" s="407"/>
      <c r="AT43" s="359"/>
      <c r="AU43" s="359"/>
      <c r="AV43" s="359"/>
      <c r="AW43" s="359"/>
      <c r="AX43" s="359"/>
      <c r="AY43" s="433">
        <f t="shared" si="7"/>
        <v>0</v>
      </c>
      <c r="AZ43" s="434">
        <f t="shared" si="8"/>
        <v>0</v>
      </c>
      <c r="BA43" s="435">
        <f t="shared" si="3"/>
        <v>0</v>
      </c>
    </row>
    <row r="44" spans="1:53" s="4" customFormat="1" ht="15" hidden="1" customHeight="1" x14ac:dyDescent="0.2">
      <c r="A44" s="549"/>
      <c r="B44" s="455"/>
      <c r="C44" s="442"/>
      <c r="D44" s="442"/>
      <c r="E44" s="423">
        <f t="shared" ref="E44:L44" si="34">SUM(E45:E46)</f>
        <v>0</v>
      </c>
      <c r="F44" s="566">
        <f t="shared" si="34"/>
        <v>0</v>
      </c>
      <c r="G44" s="423">
        <f t="shared" si="34"/>
        <v>0</v>
      </c>
      <c r="H44" s="423">
        <f t="shared" si="34"/>
        <v>0</v>
      </c>
      <c r="I44" s="542">
        <f t="shared" si="34"/>
        <v>0</v>
      </c>
      <c r="J44" s="541">
        <f t="shared" si="34"/>
        <v>0</v>
      </c>
      <c r="K44" s="542">
        <f t="shared" si="34"/>
        <v>0</v>
      </c>
      <c r="L44" s="543">
        <f t="shared" si="34"/>
        <v>0</v>
      </c>
      <c r="M44" s="543"/>
      <c r="N44" s="595">
        <f>SUM(N45:N46)</f>
        <v>0</v>
      </c>
      <c r="O44" s="472">
        <f>SUM(O45:O46)</f>
        <v>0</v>
      </c>
      <c r="P44" s="472">
        <f>SUM(P45:P46)</f>
        <v>0</v>
      </c>
      <c r="Q44" s="472"/>
      <c r="R44" s="473">
        <f>SUM(R45:R46)</f>
        <v>0</v>
      </c>
      <c r="S44" s="474">
        <f>SUM(S45:S46)</f>
        <v>0</v>
      </c>
      <c r="T44" s="475">
        <f t="shared" ref="T44:Z44" si="35">SUM(T45:T46)</f>
        <v>0</v>
      </c>
      <c r="U44" s="476">
        <f t="shared" si="35"/>
        <v>0</v>
      </c>
      <c r="V44" s="474">
        <f t="shared" si="35"/>
        <v>0</v>
      </c>
      <c r="W44" s="474">
        <f t="shared" si="35"/>
        <v>0</v>
      </c>
      <c r="X44" s="474">
        <f t="shared" si="35"/>
        <v>0</v>
      </c>
      <c r="Y44" s="474">
        <f t="shared" si="35"/>
        <v>0</v>
      </c>
      <c r="Z44" s="474">
        <f t="shared" si="35"/>
        <v>0</v>
      </c>
      <c r="AA44" s="474">
        <f t="shared" ref="AA44:AX44" si="36">SUM(AA45:AA46)</f>
        <v>0</v>
      </c>
      <c r="AB44" s="474">
        <f t="shared" si="36"/>
        <v>0</v>
      </c>
      <c r="AC44" s="474">
        <f t="shared" si="36"/>
        <v>0</v>
      </c>
      <c r="AD44" s="474">
        <f t="shared" si="36"/>
        <v>0</v>
      </c>
      <c r="AE44" s="474">
        <f t="shared" si="36"/>
        <v>0</v>
      </c>
      <c r="AF44" s="475">
        <f t="shared" si="36"/>
        <v>0</v>
      </c>
      <c r="AG44" s="476">
        <f t="shared" si="36"/>
        <v>0</v>
      </c>
      <c r="AH44" s="474">
        <f t="shared" si="36"/>
        <v>0</v>
      </c>
      <c r="AI44" s="474">
        <f t="shared" si="36"/>
        <v>0</v>
      </c>
      <c r="AJ44" s="474">
        <f t="shared" si="36"/>
        <v>0</v>
      </c>
      <c r="AK44" s="474">
        <f t="shared" si="36"/>
        <v>0</v>
      </c>
      <c r="AL44" s="474">
        <f t="shared" si="36"/>
        <v>0</v>
      </c>
      <c r="AM44" s="474">
        <f t="shared" si="36"/>
        <v>0</v>
      </c>
      <c r="AN44" s="474">
        <f t="shared" si="36"/>
        <v>0</v>
      </c>
      <c r="AO44" s="474">
        <f t="shared" si="36"/>
        <v>0</v>
      </c>
      <c r="AP44" s="474">
        <f t="shared" si="36"/>
        <v>0</v>
      </c>
      <c r="AQ44" s="474">
        <f t="shared" si="36"/>
        <v>0</v>
      </c>
      <c r="AR44" s="475">
        <f t="shared" si="36"/>
        <v>0</v>
      </c>
      <c r="AS44" s="476">
        <f t="shared" si="36"/>
        <v>0</v>
      </c>
      <c r="AT44" s="474">
        <f t="shared" si="36"/>
        <v>0</v>
      </c>
      <c r="AU44" s="474">
        <f t="shared" si="36"/>
        <v>0</v>
      </c>
      <c r="AV44" s="474">
        <f t="shared" si="36"/>
        <v>0</v>
      </c>
      <c r="AW44" s="474">
        <f t="shared" si="36"/>
        <v>0</v>
      </c>
      <c r="AX44" s="474">
        <f t="shared" si="36"/>
        <v>0</v>
      </c>
      <c r="AY44" s="433">
        <f t="shared" si="7"/>
        <v>0</v>
      </c>
      <c r="AZ44" s="434">
        <f t="shared" si="8"/>
        <v>0</v>
      </c>
      <c r="BA44" s="435">
        <f t="shared" si="3"/>
        <v>0</v>
      </c>
    </row>
    <row r="45" spans="1:53" s="4" customFormat="1" ht="15" hidden="1" customHeight="1" x14ac:dyDescent="0.2">
      <c r="A45" s="149"/>
      <c r="B45" s="455"/>
      <c r="C45" s="268"/>
      <c r="D45" s="268"/>
      <c r="E45" s="245"/>
      <c r="F45" s="544">
        <f>-E45+G45</f>
        <v>0</v>
      </c>
      <c r="G45" s="245">
        <v>0</v>
      </c>
      <c r="H45" s="217">
        <f t="shared" si="6"/>
        <v>0</v>
      </c>
      <c r="I45" s="228"/>
      <c r="J45" s="544">
        <f>-I45+K45</f>
        <v>0</v>
      </c>
      <c r="K45" s="245">
        <v>0</v>
      </c>
      <c r="L45" s="229"/>
      <c r="M45" s="245"/>
      <c r="N45" s="423"/>
      <c r="O45" s="217"/>
      <c r="P45" s="217"/>
      <c r="Q45" s="217"/>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433">
        <f t="shared" si="7"/>
        <v>0</v>
      </c>
      <c r="AZ45" s="434">
        <f t="shared" si="8"/>
        <v>0</v>
      </c>
      <c r="BA45" s="435">
        <f t="shared" si="3"/>
        <v>0</v>
      </c>
    </row>
    <row r="46" spans="1:53" s="4" customFormat="1" ht="15" hidden="1" customHeight="1" thickBot="1" x14ac:dyDescent="0.25">
      <c r="A46" s="167"/>
      <c r="B46" s="453"/>
      <c r="C46" s="269"/>
      <c r="D46" s="269"/>
      <c r="E46" s="272"/>
      <c r="F46" s="544">
        <f>-E46+G46</f>
        <v>0</v>
      </c>
      <c r="G46" s="272">
        <v>0</v>
      </c>
      <c r="H46" s="223">
        <f t="shared" si="6"/>
        <v>0</v>
      </c>
      <c r="I46" s="224"/>
      <c r="J46" s="544">
        <f>-I46+K46</f>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433">
        <f t="shared" si="7"/>
        <v>0</v>
      </c>
      <c r="AZ46" s="434">
        <f t="shared" si="8"/>
        <v>0</v>
      </c>
      <c r="BA46" s="435">
        <f t="shared" si="3"/>
        <v>0</v>
      </c>
    </row>
    <row r="47" spans="1:53" s="4" customFormat="1" ht="15" customHeight="1" x14ac:dyDescent="0.2">
      <c r="A47" s="549"/>
      <c r="B47" s="568"/>
      <c r="C47" s="442"/>
      <c r="D47" s="442"/>
      <c r="E47" s="423">
        <f t="shared" ref="E47:L47" si="37">SUM(E48:E49)</f>
        <v>0</v>
      </c>
      <c r="F47" s="566">
        <f t="shared" si="37"/>
        <v>0</v>
      </c>
      <c r="G47" s="423">
        <f t="shared" si="37"/>
        <v>0</v>
      </c>
      <c r="H47" s="423">
        <f t="shared" si="37"/>
        <v>0</v>
      </c>
      <c r="I47" s="542">
        <f t="shared" si="37"/>
        <v>0</v>
      </c>
      <c r="J47" s="541">
        <f t="shared" si="37"/>
        <v>0</v>
      </c>
      <c r="K47" s="542">
        <f t="shared" si="37"/>
        <v>0</v>
      </c>
      <c r="L47" s="543">
        <f t="shared" si="37"/>
        <v>0</v>
      </c>
      <c r="M47" s="543"/>
      <c r="N47" s="472"/>
      <c r="O47" s="217"/>
      <c r="P47" s="217"/>
      <c r="Q47" s="217"/>
      <c r="R47" s="473">
        <f>SUM(R48:R49)</f>
        <v>0</v>
      </c>
      <c r="S47" s="474">
        <f>SUM(S48:S49)</f>
        <v>0</v>
      </c>
      <c r="T47" s="475">
        <f t="shared" ref="T47:Z47" si="38">SUM(T48:T49)</f>
        <v>0</v>
      </c>
      <c r="U47" s="476">
        <f t="shared" si="38"/>
        <v>0</v>
      </c>
      <c r="V47" s="474">
        <f t="shared" si="38"/>
        <v>0</v>
      </c>
      <c r="W47" s="474">
        <f t="shared" si="38"/>
        <v>0</v>
      </c>
      <c r="X47" s="474">
        <f t="shared" si="38"/>
        <v>0</v>
      </c>
      <c r="Y47" s="474">
        <f t="shared" si="38"/>
        <v>0</v>
      </c>
      <c r="Z47" s="474">
        <f t="shared" si="38"/>
        <v>0</v>
      </c>
      <c r="AA47" s="474">
        <f t="shared" ref="AA47:AX47" si="39">SUM(AA48:AA49)</f>
        <v>0</v>
      </c>
      <c r="AB47" s="474">
        <f t="shared" si="39"/>
        <v>0</v>
      </c>
      <c r="AC47" s="474">
        <f t="shared" si="39"/>
        <v>0</v>
      </c>
      <c r="AD47" s="474">
        <f t="shared" si="39"/>
        <v>0</v>
      </c>
      <c r="AE47" s="474">
        <f t="shared" si="39"/>
        <v>0</v>
      </c>
      <c r="AF47" s="475">
        <f t="shared" si="39"/>
        <v>0</v>
      </c>
      <c r="AG47" s="476">
        <f t="shared" si="39"/>
        <v>0</v>
      </c>
      <c r="AH47" s="474">
        <f t="shared" si="39"/>
        <v>0</v>
      </c>
      <c r="AI47" s="474">
        <f t="shared" si="39"/>
        <v>0</v>
      </c>
      <c r="AJ47" s="474">
        <f t="shared" si="39"/>
        <v>0</v>
      </c>
      <c r="AK47" s="474">
        <f t="shared" si="39"/>
        <v>0</v>
      </c>
      <c r="AL47" s="474">
        <f t="shared" si="39"/>
        <v>0</v>
      </c>
      <c r="AM47" s="474">
        <f t="shared" si="39"/>
        <v>0</v>
      </c>
      <c r="AN47" s="474">
        <f t="shared" si="39"/>
        <v>0</v>
      </c>
      <c r="AO47" s="474">
        <f t="shared" si="39"/>
        <v>0</v>
      </c>
      <c r="AP47" s="474">
        <f t="shared" si="39"/>
        <v>0</v>
      </c>
      <c r="AQ47" s="474">
        <f t="shared" si="39"/>
        <v>0</v>
      </c>
      <c r="AR47" s="475">
        <f t="shared" si="39"/>
        <v>0</v>
      </c>
      <c r="AS47" s="476">
        <f t="shared" si="39"/>
        <v>0</v>
      </c>
      <c r="AT47" s="474">
        <f t="shared" si="39"/>
        <v>0</v>
      </c>
      <c r="AU47" s="474">
        <f t="shared" si="39"/>
        <v>0</v>
      </c>
      <c r="AV47" s="474">
        <f t="shared" si="39"/>
        <v>0</v>
      </c>
      <c r="AW47" s="474">
        <f t="shared" si="39"/>
        <v>0</v>
      </c>
      <c r="AX47" s="474">
        <f t="shared" si="39"/>
        <v>0</v>
      </c>
      <c r="AY47" s="433">
        <f t="shared" si="7"/>
        <v>0</v>
      </c>
      <c r="AZ47" s="434">
        <f t="shared" si="8"/>
        <v>0</v>
      </c>
      <c r="BA47" s="435">
        <f t="shared" si="3"/>
        <v>0</v>
      </c>
    </row>
    <row r="48" spans="1:53" s="4" customFormat="1" ht="15" customHeight="1" x14ac:dyDescent="0.2">
      <c r="A48" s="149"/>
      <c r="B48" s="455"/>
      <c r="C48" s="268"/>
      <c r="D48" s="268"/>
      <c r="E48" s="245"/>
      <c r="F48" s="544">
        <f>-E48+G48</f>
        <v>0</v>
      </c>
      <c r="G48" s="245">
        <v>0</v>
      </c>
      <c r="H48" s="217">
        <f t="shared" si="6"/>
        <v>0</v>
      </c>
      <c r="I48" s="228"/>
      <c r="J48" s="544">
        <f>-I48+K48</f>
        <v>0</v>
      </c>
      <c r="K48" s="245">
        <v>0</v>
      </c>
      <c r="L48" s="229"/>
      <c r="M48" s="245"/>
      <c r="N48" s="232"/>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 t="shared" si="7"/>
        <v>0</v>
      </c>
      <c r="AZ48" s="434">
        <f t="shared" si="8"/>
        <v>0</v>
      </c>
      <c r="BA48" s="435">
        <f t="shared" si="3"/>
        <v>0</v>
      </c>
    </row>
    <row r="49" spans="1:53" s="4" customFormat="1" ht="15" customHeight="1" thickBot="1" x14ac:dyDescent="0.25">
      <c r="A49" s="167"/>
      <c r="B49" s="453"/>
      <c r="C49" s="269"/>
      <c r="D49" s="269"/>
      <c r="E49" s="272"/>
      <c r="F49" s="544">
        <f>-E49+G49</f>
        <v>0</v>
      </c>
      <c r="G49" s="272">
        <v>0</v>
      </c>
      <c r="H49" s="223">
        <f t="shared" si="6"/>
        <v>0</v>
      </c>
      <c r="I49" s="224"/>
      <c r="J49" s="544">
        <f>-I49+K49</f>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433">
        <f t="shared" si="7"/>
        <v>0</v>
      </c>
      <c r="AZ49" s="434">
        <f t="shared" si="8"/>
        <v>0</v>
      </c>
      <c r="BA49" s="435">
        <f t="shared" si="3"/>
        <v>0</v>
      </c>
    </row>
    <row r="50" spans="1:53" s="4" customFormat="1" ht="15" hidden="1" customHeight="1" x14ac:dyDescent="0.2">
      <c r="A50" s="549"/>
      <c r="B50" s="568"/>
      <c r="C50" s="442"/>
      <c r="D50" s="442"/>
      <c r="E50" s="423">
        <f t="shared" ref="E50:L50" si="40">SUM(E51:E52)</f>
        <v>0</v>
      </c>
      <c r="F50" s="566">
        <f t="shared" si="40"/>
        <v>0</v>
      </c>
      <c r="G50" s="423">
        <f t="shared" si="40"/>
        <v>0</v>
      </c>
      <c r="H50" s="423">
        <f t="shared" si="40"/>
        <v>0</v>
      </c>
      <c r="I50" s="542">
        <f t="shared" si="40"/>
        <v>0</v>
      </c>
      <c r="J50" s="541">
        <f t="shared" si="40"/>
        <v>0</v>
      </c>
      <c r="K50" s="542">
        <f t="shared" si="40"/>
        <v>0</v>
      </c>
      <c r="L50" s="543">
        <f t="shared" si="40"/>
        <v>0</v>
      </c>
      <c r="M50" s="543"/>
      <c r="N50" s="595">
        <f>SUM(N51:N52)</f>
        <v>0</v>
      </c>
      <c r="O50" s="472">
        <f>SUM(O51:O52)</f>
        <v>0</v>
      </c>
      <c r="P50" s="472"/>
      <c r="Q50" s="472"/>
      <c r="R50" s="473">
        <f>SUM(R51:R52)</f>
        <v>0</v>
      </c>
      <c r="S50" s="474">
        <f>SUM(S51:S52)</f>
        <v>0</v>
      </c>
      <c r="T50" s="475">
        <f t="shared" ref="T50:Z50" si="41">SUM(T51:T52)</f>
        <v>0</v>
      </c>
      <c r="U50" s="476">
        <f t="shared" si="41"/>
        <v>0</v>
      </c>
      <c r="V50" s="474">
        <f t="shared" si="41"/>
        <v>0</v>
      </c>
      <c r="W50" s="474">
        <f t="shared" si="41"/>
        <v>0</v>
      </c>
      <c r="X50" s="474">
        <f t="shared" si="41"/>
        <v>0</v>
      </c>
      <c r="Y50" s="474">
        <f t="shared" si="41"/>
        <v>0</v>
      </c>
      <c r="Z50" s="474">
        <f t="shared" si="41"/>
        <v>0</v>
      </c>
      <c r="AA50" s="474">
        <f t="shared" ref="AA50:AX50" si="42">SUM(AA51:AA52)</f>
        <v>0</v>
      </c>
      <c r="AB50" s="474">
        <f t="shared" si="42"/>
        <v>0</v>
      </c>
      <c r="AC50" s="474">
        <f t="shared" si="42"/>
        <v>0</v>
      </c>
      <c r="AD50" s="474">
        <f t="shared" si="42"/>
        <v>0</v>
      </c>
      <c r="AE50" s="474">
        <f t="shared" si="42"/>
        <v>0</v>
      </c>
      <c r="AF50" s="475">
        <f t="shared" si="42"/>
        <v>0</v>
      </c>
      <c r="AG50" s="476">
        <f t="shared" si="42"/>
        <v>0</v>
      </c>
      <c r="AH50" s="474">
        <f t="shared" si="42"/>
        <v>0</v>
      </c>
      <c r="AI50" s="474">
        <f t="shared" si="42"/>
        <v>0</v>
      </c>
      <c r="AJ50" s="474">
        <f t="shared" si="42"/>
        <v>0</v>
      </c>
      <c r="AK50" s="474">
        <f t="shared" si="42"/>
        <v>0</v>
      </c>
      <c r="AL50" s="474">
        <f t="shared" si="42"/>
        <v>0</v>
      </c>
      <c r="AM50" s="474">
        <f t="shared" si="42"/>
        <v>0</v>
      </c>
      <c r="AN50" s="474">
        <f t="shared" si="42"/>
        <v>0</v>
      </c>
      <c r="AO50" s="474">
        <f t="shared" si="42"/>
        <v>0</v>
      </c>
      <c r="AP50" s="474">
        <f t="shared" si="42"/>
        <v>0</v>
      </c>
      <c r="AQ50" s="474">
        <f t="shared" si="42"/>
        <v>0</v>
      </c>
      <c r="AR50" s="475">
        <f t="shared" si="42"/>
        <v>0</v>
      </c>
      <c r="AS50" s="476">
        <f t="shared" si="42"/>
        <v>0</v>
      </c>
      <c r="AT50" s="474">
        <f t="shared" si="42"/>
        <v>0</v>
      </c>
      <c r="AU50" s="474">
        <f t="shared" si="42"/>
        <v>0</v>
      </c>
      <c r="AV50" s="474">
        <f t="shared" si="42"/>
        <v>0</v>
      </c>
      <c r="AW50" s="474">
        <f t="shared" si="42"/>
        <v>0</v>
      </c>
      <c r="AX50" s="474">
        <f t="shared" si="42"/>
        <v>0</v>
      </c>
      <c r="AY50" s="433">
        <f t="shared" si="7"/>
        <v>0</v>
      </c>
      <c r="AZ50" s="434">
        <f t="shared" si="8"/>
        <v>0</v>
      </c>
      <c r="BA50" s="435">
        <f t="shared" si="3"/>
        <v>0</v>
      </c>
    </row>
    <row r="51" spans="1:53" s="4" customFormat="1" ht="15" hidden="1" customHeight="1" x14ac:dyDescent="0.2">
      <c r="A51" s="148"/>
      <c r="B51" s="451"/>
      <c r="C51" s="268"/>
      <c r="D51" s="268"/>
      <c r="E51" s="245"/>
      <c r="F51" s="544">
        <f>-E51+G51</f>
        <v>0</v>
      </c>
      <c r="G51" s="245">
        <v>0</v>
      </c>
      <c r="H51" s="217">
        <f t="shared" si="6"/>
        <v>0</v>
      </c>
      <c r="I51" s="228"/>
      <c r="J51" s="544">
        <f>-I51+K51</f>
        <v>0</v>
      </c>
      <c r="K51" s="245">
        <v>0</v>
      </c>
      <c r="L51" s="229"/>
      <c r="M51" s="245"/>
      <c r="N51" s="501"/>
      <c r="O51" s="261"/>
      <c r="P51" s="261"/>
      <c r="Q51" s="261"/>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433">
        <f t="shared" si="7"/>
        <v>0</v>
      </c>
      <c r="AZ51" s="434">
        <f t="shared" si="8"/>
        <v>0</v>
      </c>
      <c r="BA51" s="435">
        <f t="shared" si="3"/>
        <v>0</v>
      </c>
    </row>
    <row r="52" spans="1:53" s="4" customFormat="1" ht="15" hidden="1" customHeight="1" thickBot="1" x14ac:dyDescent="0.25">
      <c r="A52" s="167"/>
      <c r="B52" s="453"/>
      <c r="C52" s="269"/>
      <c r="D52" s="269"/>
      <c r="E52" s="272"/>
      <c r="F52" s="544">
        <f>-E52+G52</f>
        <v>0</v>
      </c>
      <c r="G52" s="272">
        <v>0</v>
      </c>
      <c r="H52" s="223">
        <f t="shared" si="6"/>
        <v>0</v>
      </c>
      <c r="I52" s="224"/>
      <c r="J52" s="544">
        <f>-I52+K52</f>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433">
        <f t="shared" si="7"/>
        <v>0</v>
      </c>
      <c r="AZ52" s="434">
        <f t="shared" si="8"/>
        <v>0</v>
      </c>
      <c r="BA52" s="435">
        <f t="shared" si="3"/>
        <v>0</v>
      </c>
    </row>
    <row r="53" spans="1:53" s="4" customFormat="1" ht="15" hidden="1" customHeight="1" x14ac:dyDescent="0.2">
      <c r="A53" s="549"/>
      <c r="B53" s="568"/>
      <c r="C53" s="442"/>
      <c r="D53" s="442"/>
      <c r="E53" s="423">
        <f t="shared" ref="E53:L53" si="43">SUM(E54:E55)</f>
        <v>0</v>
      </c>
      <c r="F53" s="566">
        <f t="shared" si="43"/>
        <v>0</v>
      </c>
      <c r="G53" s="423">
        <f t="shared" si="43"/>
        <v>0</v>
      </c>
      <c r="H53" s="423">
        <f t="shared" si="43"/>
        <v>0</v>
      </c>
      <c r="I53" s="542">
        <f t="shared" si="43"/>
        <v>0</v>
      </c>
      <c r="J53" s="541">
        <f t="shared" si="43"/>
        <v>0</v>
      </c>
      <c r="K53" s="542">
        <f t="shared" si="43"/>
        <v>0</v>
      </c>
      <c r="L53" s="543">
        <f t="shared" si="43"/>
        <v>0</v>
      </c>
      <c r="M53" s="543"/>
      <c r="N53" s="472">
        <f>SUM(N54:N55)</f>
        <v>0</v>
      </c>
      <c r="O53" s="472">
        <f>SUM(O54:O55)</f>
        <v>0</v>
      </c>
      <c r="P53" s="472">
        <f>SUM(P54:P55)</f>
        <v>0</v>
      </c>
      <c r="Q53" s="472"/>
      <c r="R53" s="473">
        <f>SUM(R54:R55)</f>
        <v>0</v>
      </c>
      <c r="S53" s="474">
        <f>SUM(S54:S55)</f>
        <v>0</v>
      </c>
      <c r="T53" s="475">
        <f t="shared" ref="T53:Z53" si="44">SUM(T54:T55)</f>
        <v>0</v>
      </c>
      <c r="U53" s="476">
        <f t="shared" si="44"/>
        <v>0</v>
      </c>
      <c r="V53" s="474">
        <f t="shared" si="44"/>
        <v>0</v>
      </c>
      <c r="W53" s="474">
        <f t="shared" si="44"/>
        <v>0</v>
      </c>
      <c r="X53" s="474">
        <f t="shared" si="44"/>
        <v>0</v>
      </c>
      <c r="Y53" s="474">
        <f t="shared" si="44"/>
        <v>0</v>
      </c>
      <c r="Z53" s="474">
        <f t="shared" si="44"/>
        <v>0</v>
      </c>
      <c r="AA53" s="474">
        <f t="shared" ref="AA53:AX53" si="45">SUM(AA54:AA55)</f>
        <v>0</v>
      </c>
      <c r="AB53" s="474">
        <f t="shared" si="45"/>
        <v>0</v>
      </c>
      <c r="AC53" s="474">
        <f t="shared" si="45"/>
        <v>0</v>
      </c>
      <c r="AD53" s="474">
        <f t="shared" si="45"/>
        <v>0</v>
      </c>
      <c r="AE53" s="474">
        <f t="shared" si="45"/>
        <v>0</v>
      </c>
      <c r="AF53" s="475">
        <f t="shared" si="45"/>
        <v>0</v>
      </c>
      <c r="AG53" s="476">
        <f t="shared" si="45"/>
        <v>0</v>
      </c>
      <c r="AH53" s="474">
        <f t="shared" si="45"/>
        <v>0</v>
      </c>
      <c r="AI53" s="474">
        <f t="shared" si="45"/>
        <v>0</v>
      </c>
      <c r="AJ53" s="474">
        <f t="shared" si="45"/>
        <v>0</v>
      </c>
      <c r="AK53" s="474">
        <f t="shared" si="45"/>
        <v>0</v>
      </c>
      <c r="AL53" s="474">
        <f t="shared" si="45"/>
        <v>0</v>
      </c>
      <c r="AM53" s="474">
        <f t="shared" si="45"/>
        <v>0</v>
      </c>
      <c r="AN53" s="474">
        <f t="shared" si="45"/>
        <v>0</v>
      </c>
      <c r="AO53" s="474">
        <f t="shared" si="45"/>
        <v>0</v>
      </c>
      <c r="AP53" s="474">
        <f t="shared" si="45"/>
        <v>0</v>
      </c>
      <c r="AQ53" s="474">
        <f t="shared" si="45"/>
        <v>0</v>
      </c>
      <c r="AR53" s="475">
        <f t="shared" si="45"/>
        <v>0</v>
      </c>
      <c r="AS53" s="476">
        <f t="shared" si="45"/>
        <v>0</v>
      </c>
      <c r="AT53" s="474">
        <f t="shared" si="45"/>
        <v>0</v>
      </c>
      <c r="AU53" s="474">
        <f t="shared" si="45"/>
        <v>0</v>
      </c>
      <c r="AV53" s="474">
        <f t="shared" si="45"/>
        <v>0</v>
      </c>
      <c r="AW53" s="474">
        <f t="shared" si="45"/>
        <v>0</v>
      </c>
      <c r="AX53" s="474">
        <f t="shared" si="45"/>
        <v>0</v>
      </c>
      <c r="AY53" s="433">
        <f t="shared" si="7"/>
        <v>0</v>
      </c>
      <c r="AZ53" s="434">
        <f t="shared" si="8"/>
        <v>0</v>
      </c>
      <c r="BA53" s="435">
        <f t="shared" si="3"/>
        <v>0</v>
      </c>
    </row>
    <row r="54" spans="1:53" s="4" customFormat="1" ht="15" hidden="1" customHeight="1" x14ac:dyDescent="0.2">
      <c r="A54" s="148"/>
      <c r="B54" s="451"/>
      <c r="C54" s="268"/>
      <c r="D54" s="268"/>
      <c r="E54" s="245"/>
      <c r="F54" s="544">
        <f>-E54+G54</f>
        <v>0</v>
      </c>
      <c r="G54" s="245">
        <v>0</v>
      </c>
      <c r="H54" s="217">
        <f t="shared" si="6"/>
        <v>0</v>
      </c>
      <c r="I54" s="228"/>
      <c r="J54" s="544">
        <f>-I54+K54</f>
        <v>0</v>
      </c>
      <c r="K54" s="245">
        <v>0</v>
      </c>
      <c r="L54" s="229"/>
      <c r="M54" s="245"/>
      <c r="N54" s="232"/>
      <c r="O54" s="217"/>
      <c r="P54" s="217"/>
      <c r="Q54" s="217"/>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7"/>
        <v>0</v>
      </c>
      <c r="AZ54" s="434">
        <f t="shared" si="8"/>
        <v>0</v>
      </c>
      <c r="BA54" s="435">
        <f t="shared" si="3"/>
        <v>0</v>
      </c>
    </row>
    <row r="55" spans="1:53" s="4" customFormat="1" ht="15" hidden="1" customHeight="1" thickBot="1" x14ac:dyDescent="0.25">
      <c r="A55" s="167"/>
      <c r="B55" s="453"/>
      <c r="C55" s="269"/>
      <c r="D55" s="269"/>
      <c r="E55" s="272"/>
      <c r="F55" s="544">
        <f>-E55+G55</f>
        <v>0</v>
      </c>
      <c r="G55" s="272">
        <v>0</v>
      </c>
      <c r="H55" s="223">
        <f t="shared" si="6"/>
        <v>0</v>
      </c>
      <c r="I55" s="224"/>
      <c r="J55" s="544">
        <f>-I55+K55</f>
        <v>0</v>
      </c>
      <c r="K55" s="272">
        <v>0</v>
      </c>
      <c r="L55" s="225"/>
      <c r="M55" s="272"/>
      <c r="N55" s="262"/>
      <c r="O55" s="262"/>
      <c r="P55" s="262"/>
      <c r="Q55" s="262"/>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433">
        <f t="shared" si="7"/>
        <v>0</v>
      </c>
      <c r="AZ55" s="434">
        <f t="shared" si="8"/>
        <v>0</v>
      </c>
      <c r="BA55" s="435">
        <f t="shared" si="3"/>
        <v>0</v>
      </c>
    </row>
    <row r="56" spans="1:53" s="4" customFormat="1" ht="15" hidden="1" customHeight="1" x14ac:dyDescent="0.2">
      <c r="A56" s="549"/>
      <c r="B56" s="568"/>
      <c r="C56" s="442"/>
      <c r="D56" s="442"/>
      <c r="E56" s="423">
        <f t="shared" ref="E56:L56" si="46">SUM(E57:E58)</f>
        <v>0</v>
      </c>
      <c r="F56" s="566">
        <f t="shared" si="46"/>
        <v>0</v>
      </c>
      <c r="G56" s="423">
        <f t="shared" si="46"/>
        <v>0</v>
      </c>
      <c r="H56" s="423">
        <f t="shared" si="46"/>
        <v>0</v>
      </c>
      <c r="I56" s="542">
        <f t="shared" si="46"/>
        <v>0</v>
      </c>
      <c r="J56" s="541">
        <f t="shared" si="46"/>
        <v>0</v>
      </c>
      <c r="K56" s="542">
        <f t="shared" si="46"/>
        <v>0</v>
      </c>
      <c r="L56" s="543">
        <f t="shared" si="46"/>
        <v>0</v>
      </c>
      <c r="M56" s="543"/>
      <c r="N56" s="472">
        <f>SUM(N57:N58)</f>
        <v>0</v>
      </c>
      <c r="O56" s="472">
        <f>SUM(O57:O58)</f>
        <v>0</v>
      </c>
      <c r="P56" s="472">
        <f>SUM(P57:P58)</f>
        <v>0</v>
      </c>
      <c r="Q56" s="472"/>
      <c r="R56" s="473">
        <f>SUM(R57:R58)</f>
        <v>0</v>
      </c>
      <c r="S56" s="474">
        <f>SUM(S57:S58)</f>
        <v>0</v>
      </c>
      <c r="T56" s="475">
        <f t="shared" ref="T56:Z56" si="47">SUM(T57:T58)</f>
        <v>0</v>
      </c>
      <c r="U56" s="476">
        <f t="shared" si="47"/>
        <v>0</v>
      </c>
      <c r="V56" s="474">
        <f t="shared" si="47"/>
        <v>0</v>
      </c>
      <c r="W56" s="474">
        <f t="shared" si="47"/>
        <v>0</v>
      </c>
      <c r="X56" s="474">
        <f t="shared" si="47"/>
        <v>0</v>
      </c>
      <c r="Y56" s="474">
        <f t="shared" si="47"/>
        <v>0</v>
      </c>
      <c r="Z56" s="474">
        <f t="shared" si="47"/>
        <v>0</v>
      </c>
      <c r="AA56" s="474">
        <f t="shared" ref="AA56:AX56" si="48">SUM(AA57:AA58)</f>
        <v>0</v>
      </c>
      <c r="AB56" s="474">
        <f t="shared" si="48"/>
        <v>0</v>
      </c>
      <c r="AC56" s="474">
        <f t="shared" si="48"/>
        <v>0</v>
      </c>
      <c r="AD56" s="474">
        <f t="shared" si="48"/>
        <v>0</v>
      </c>
      <c r="AE56" s="474">
        <f t="shared" si="48"/>
        <v>0</v>
      </c>
      <c r="AF56" s="475">
        <f t="shared" si="48"/>
        <v>0</v>
      </c>
      <c r="AG56" s="476">
        <f t="shared" si="48"/>
        <v>0</v>
      </c>
      <c r="AH56" s="474">
        <f t="shared" si="48"/>
        <v>0</v>
      </c>
      <c r="AI56" s="474">
        <f t="shared" si="48"/>
        <v>0</v>
      </c>
      <c r="AJ56" s="474">
        <f t="shared" si="48"/>
        <v>0</v>
      </c>
      <c r="AK56" s="474">
        <f t="shared" si="48"/>
        <v>0</v>
      </c>
      <c r="AL56" s="474">
        <f t="shared" si="48"/>
        <v>0</v>
      </c>
      <c r="AM56" s="474">
        <f t="shared" si="48"/>
        <v>0</v>
      </c>
      <c r="AN56" s="474">
        <f t="shared" si="48"/>
        <v>0</v>
      </c>
      <c r="AO56" s="474">
        <f t="shared" si="48"/>
        <v>0</v>
      </c>
      <c r="AP56" s="474">
        <f t="shared" si="48"/>
        <v>0</v>
      </c>
      <c r="AQ56" s="474">
        <f t="shared" si="48"/>
        <v>0</v>
      </c>
      <c r="AR56" s="475">
        <f t="shared" si="48"/>
        <v>0</v>
      </c>
      <c r="AS56" s="476">
        <f t="shared" si="48"/>
        <v>0</v>
      </c>
      <c r="AT56" s="474">
        <f t="shared" si="48"/>
        <v>0</v>
      </c>
      <c r="AU56" s="474">
        <f t="shared" si="48"/>
        <v>0</v>
      </c>
      <c r="AV56" s="474">
        <f t="shared" si="48"/>
        <v>0</v>
      </c>
      <c r="AW56" s="474">
        <f t="shared" si="48"/>
        <v>0</v>
      </c>
      <c r="AX56" s="474">
        <f t="shared" si="48"/>
        <v>0</v>
      </c>
      <c r="AY56" s="433">
        <f t="shared" si="7"/>
        <v>0</v>
      </c>
      <c r="AZ56" s="434">
        <f t="shared" si="8"/>
        <v>0</v>
      </c>
      <c r="BA56" s="435">
        <f t="shared" ref="BA56:BA63" si="49">+G56-AZ56</f>
        <v>0</v>
      </c>
    </row>
    <row r="57" spans="1:53" s="4" customFormat="1" ht="15" hidden="1" customHeight="1" x14ac:dyDescent="0.2">
      <c r="A57" s="148"/>
      <c r="B57" s="451"/>
      <c r="C57" s="268"/>
      <c r="D57" s="268"/>
      <c r="E57" s="245"/>
      <c r="F57" s="544">
        <f>-E57+G57</f>
        <v>0</v>
      </c>
      <c r="G57" s="245">
        <v>0</v>
      </c>
      <c r="H57" s="217">
        <f t="shared" si="6"/>
        <v>0</v>
      </c>
      <c r="I57" s="228"/>
      <c r="J57" s="544">
        <f>-I57+K57</f>
        <v>0</v>
      </c>
      <c r="K57" s="245">
        <v>0</v>
      </c>
      <c r="L57" s="229"/>
      <c r="M57" s="245"/>
      <c r="N57" s="232">
        <f>+IFERROR(VLOOKUP(B56,Sheet1!B:D,2,FALSE),0)</f>
        <v>0</v>
      </c>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7"/>
        <v>0</v>
      </c>
      <c r="AZ57" s="434">
        <f t="shared" si="8"/>
        <v>0</v>
      </c>
      <c r="BA57" s="435">
        <f t="shared" si="49"/>
        <v>0</v>
      </c>
    </row>
    <row r="58" spans="1:53" s="4" customFormat="1" ht="15" hidden="1" customHeight="1" thickBot="1" x14ac:dyDescent="0.25">
      <c r="A58" s="168"/>
      <c r="B58" s="452"/>
      <c r="C58" s="269"/>
      <c r="D58" s="269"/>
      <c r="E58" s="272"/>
      <c r="F58" s="544">
        <f>-E58+G58</f>
        <v>0</v>
      </c>
      <c r="G58" s="272">
        <v>0</v>
      </c>
      <c r="H58" s="223">
        <f t="shared" si="6"/>
        <v>0</v>
      </c>
      <c r="I58" s="224"/>
      <c r="J58" s="544">
        <f>-I58+K58</f>
        <v>0</v>
      </c>
      <c r="K58" s="272">
        <v>0</v>
      </c>
      <c r="L58" s="225"/>
      <c r="M58" s="272"/>
      <c r="N58" s="262"/>
      <c r="O58" s="262"/>
      <c r="P58" s="262"/>
      <c r="Q58" s="262"/>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ref="AY58:AY63" si="50">SUM(R58:AX58)</f>
        <v>0</v>
      </c>
      <c r="AZ58" s="434">
        <f t="shared" ref="AZ58:AZ63" si="51">+AY58+N58</f>
        <v>0</v>
      </c>
      <c r="BA58" s="435">
        <f t="shared" si="49"/>
        <v>0</v>
      </c>
    </row>
    <row r="59" spans="1:53" s="4" customFormat="1" ht="15" hidden="1" customHeight="1" x14ac:dyDescent="0.2">
      <c r="A59" s="550"/>
      <c r="B59" s="569"/>
      <c r="C59" s="570"/>
      <c r="D59" s="445"/>
      <c r="E59" s="423">
        <f t="shared" ref="E59:L59" si="52">SUM(E60:E61)</f>
        <v>0</v>
      </c>
      <c r="F59" s="566">
        <f t="shared" si="52"/>
        <v>0</v>
      </c>
      <c r="G59" s="423">
        <f t="shared" si="52"/>
        <v>0</v>
      </c>
      <c r="H59" s="423">
        <f t="shared" si="52"/>
        <v>0</v>
      </c>
      <c r="I59" s="542">
        <f t="shared" si="52"/>
        <v>0</v>
      </c>
      <c r="J59" s="541">
        <f t="shared" si="52"/>
        <v>0</v>
      </c>
      <c r="K59" s="542">
        <f t="shared" si="52"/>
        <v>0</v>
      </c>
      <c r="L59" s="543">
        <f t="shared" si="52"/>
        <v>0</v>
      </c>
      <c r="M59" s="543"/>
      <c r="N59" s="472">
        <f>SUM(N60:N61)</f>
        <v>0</v>
      </c>
      <c r="O59" s="472">
        <f>SUM(O60:O61)</f>
        <v>0</v>
      </c>
      <c r="P59" s="472">
        <f>SUM(P60:P61)</f>
        <v>0</v>
      </c>
      <c r="Q59" s="472"/>
      <c r="R59" s="473">
        <f>SUM(R60:R61)</f>
        <v>0</v>
      </c>
      <c r="S59" s="474">
        <f>SUM(S60:S61)</f>
        <v>0</v>
      </c>
      <c r="T59" s="475">
        <f t="shared" ref="T59:Z59" si="53">SUM(T60:T61)</f>
        <v>0</v>
      </c>
      <c r="U59" s="476">
        <f t="shared" si="53"/>
        <v>0</v>
      </c>
      <c r="V59" s="474">
        <f t="shared" si="53"/>
        <v>0</v>
      </c>
      <c r="W59" s="474">
        <f t="shared" si="53"/>
        <v>0</v>
      </c>
      <c r="X59" s="474">
        <f t="shared" si="53"/>
        <v>0</v>
      </c>
      <c r="Y59" s="474">
        <f t="shared" si="53"/>
        <v>0</v>
      </c>
      <c r="Z59" s="474">
        <f t="shared" si="53"/>
        <v>0</v>
      </c>
      <c r="AA59" s="474">
        <f t="shared" ref="AA59:AX59" si="54">SUM(AA60:AA61)</f>
        <v>0</v>
      </c>
      <c r="AB59" s="474">
        <f t="shared" si="54"/>
        <v>0</v>
      </c>
      <c r="AC59" s="474">
        <f t="shared" si="54"/>
        <v>0</v>
      </c>
      <c r="AD59" s="474">
        <f t="shared" si="54"/>
        <v>0</v>
      </c>
      <c r="AE59" s="474">
        <f t="shared" si="54"/>
        <v>0</v>
      </c>
      <c r="AF59" s="475">
        <f t="shared" si="54"/>
        <v>0</v>
      </c>
      <c r="AG59" s="476">
        <f t="shared" si="54"/>
        <v>0</v>
      </c>
      <c r="AH59" s="474">
        <f t="shared" si="54"/>
        <v>0</v>
      </c>
      <c r="AI59" s="474">
        <f t="shared" si="54"/>
        <v>0</v>
      </c>
      <c r="AJ59" s="474">
        <f t="shared" si="54"/>
        <v>0</v>
      </c>
      <c r="AK59" s="474">
        <f t="shared" si="54"/>
        <v>0</v>
      </c>
      <c r="AL59" s="474">
        <f t="shared" si="54"/>
        <v>0</v>
      </c>
      <c r="AM59" s="474">
        <f t="shared" si="54"/>
        <v>0</v>
      </c>
      <c r="AN59" s="474">
        <f t="shared" si="54"/>
        <v>0</v>
      </c>
      <c r="AO59" s="474">
        <f t="shared" si="54"/>
        <v>0</v>
      </c>
      <c r="AP59" s="474">
        <f t="shared" si="54"/>
        <v>0</v>
      </c>
      <c r="AQ59" s="474">
        <f t="shared" si="54"/>
        <v>0</v>
      </c>
      <c r="AR59" s="475">
        <f t="shared" si="54"/>
        <v>0</v>
      </c>
      <c r="AS59" s="476">
        <f t="shared" si="54"/>
        <v>0</v>
      </c>
      <c r="AT59" s="474">
        <f t="shared" si="54"/>
        <v>0</v>
      </c>
      <c r="AU59" s="474">
        <f t="shared" si="54"/>
        <v>0</v>
      </c>
      <c r="AV59" s="474">
        <f t="shared" si="54"/>
        <v>0</v>
      </c>
      <c r="AW59" s="474">
        <f t="shared" si="54"/>
        <v>0</v>
      </c>
      <c r="AX59" s="474">
        <f t="shared" si="54"/>
        <v>0</v>
      </c>
      <c r="AY59" s="433">
        <f t="shared" si="50"/>
        <v>0</v>
      </c>
      <c r="AZ59" s="434">
        <f t="shared" si="51"/>
        <v>0</v>
      </c>
      <c r="BA59" s="435">
        <f t="shared" si="49"/>
        <v>0</v>
      </c>
    </row>
    <row r="60" spans="1:53" s="4" customFormat="1" ht="15" hidden="1" customHeight="1" x14ac:dyDescent="0.2">
      <c r="A60" s="172"/>
      <c r="B60" s="457"/>
      <c r="C60" s="270"/>
      <c r="D60" s="270"/>
      <c r="E60" s="245"/>
      <c r="F60" s="544">
        <f>-E60+G60</f>
        <v>0</v>
      </c>
      <c r="G60" s="245">
        <v>0</v>
      </c>
      <c r="H60" s="217">
        <f t="shared" si="6"/>
        <v>0</v>
      </c>
      <c r="I60" s="230"/>
      <c r="J60" s="544">
        <f>-I60+K60</f>
        <v>0</v>
      </c>
      <c r="K60" s="245">
        <v>0</v>
      </c>
      <c r="L60" s="231"/>
      <c r="M60" s="245"/>
      <c r="N60" s="232">
        <f>+IFERROR(VLOOKUP(B59,Sheet1!B:D,2,FALSE),0)</f>
        <v>0</v>
      </c>
      <c r="O60" s="232"/>
      <c r="P60" s="232"/>
      <c r="Q60" s="232"/>
      <c r="R60" s="358"/>
      <c r="S60" s="359"/>
      <c r="T60" s="397"/>
      <c r="U60" s="407"/>
      <c r="V60" s="359"/>
      <c r="W60" s="359"/>
      <c r="X60" s="359"/>
      <c r="Y60" s="359"/>
      <c r="Z60" s="359"/>
      <c r="AA60" s="359"/>
      <c r="AB60" s="359"/>
      <c r="AC60" s="359"/>
      <c r="AD60" s="359"/>
      <c r="AE60" s="359"/>
      <c r="AF60" s="397"/>
      <c r="AG60" s="407"/>
      <c r="AH60" s="359"/>
      <c r="AI60" s="359"/>
      <c r="AJ60" s="359"/>
      <c r="AK60" s="359"/>
      <c r="AL60" s="359"/>
      <c r="AM60" s="359"/>
      <c r="AN60" s="359"/>
      <c r="AO60" s="359"/>
      <c r="AP60" s="359"/>
      <c r="AQ60" s="359"/>
      <c r="AR60" s="397"/>
      <c r="AS60" s="407"/>
      <c r="AT60" s="359"/>
      <c r="AU60" s="359"/>
      <c r="AV60" s="359"/>
      <c r="AW60" s="359"/>
      <c r="AX60" s="359"/>
      <c r="AY60" s="433">
        <f t="shared" si="50"/>
        <v>0</v>
      </c>
      <c r="AZ60" s="434">
        <f t="shared" si="51"/>
        <v>0</v>
      </c>
      <c r="BA60" s="435">
        <f t="shared" si="49"/>
        <v>0</v>
      </c>
    </row>
    <row r="61" spans="1:53" s="4" customFormat="1" ht="15" hidden="1" customHeight="1" thickBot="1" x14ac:dyDescent="0.25">
      <c r="A61" s="177"/>
      <c r="B61" s="452"/>
      <c r="C61" s="271"/>
      <c r="D61" s="271"/>
      <c r="E61" s="272"/>
      <c r="F61" s="552">
        <f>-E61+G61</f>
        <v>0</v>
      </c>
      <c r="G61" s="272">
        <v>0</v>
      </c>
      <c r="H61" s="223">
        <f t="shared" si="6"/>
        <v>0</v>
      </c>
      <c r="I61" s="224"/>
      <c r="J61" s="552">
        <f>-I61+K61</f>
        <v>0</v>
      </c>
      <c r="K61" s="272">
        <v>0</v>
      </c>
      <c r="L61" s="225"/>
      <c r="M61" s="272"/>
      <c r="N61" s="233"/>
      <c r="O61" s="233"/>
      <c r="P61" s="233"/>
      <c r="Q61" s="233"/>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433">
        <f t="shared" si="50"/>
        <v>0</v>
      </c>
      <c r="AZ61" s="434">
        <f t="shared" si="51"/>
        <v>0</v>
      </c>
      <c r="BA61" s="435">
        <f t="shared" si="49"/>
        <v>0</v>
      </c>
    </row>
    <row r="62" spans="1:53" ht="15.75" thickBot="1" x14ac:dyDescent="0.3">
      <c r="A62" s="175"/>
      <c r="B62" s="458"/>
      <c r="C62" s="176"/>
      <c r="D62" s="369"/>
      <c r="E62" s="206"/>
      <c r="F62" s="206"/>
      <c r="G62" s="206"/>
      <c r="H62" s="234"/>
      <c r="I62" s="221"/>
      <c r="J62" s="206"/>
      <c r="K62" s="235"/>
      <c r="L62" s="236"/>
      <c r="M62" s="236"/>
      <c r="N62" s="234"/>
      <c r="O62" s="234"/>
      <c r="P62" s="234"/>
      <c r="Q62" s="234"/>
      <c r="R62" s="263"/>
      <c r="S62" s="265"/>
      <c r="T62" s="398"/>
      <c r="U62" s="408"/>
      <c r="V62" s="265"/>
      <c r="W62" s="265"/>
      <c r="X62" s="265"/>
      <c r="Y62" s="265"/>
      <c r="Z62" s="265"/>
      <c r="AA62" s="265"/>
      <c r="AB62" s="265"/>
      <c r="AC62" s="265"/>
      <c r="AD62" s="265"/>
      <c r="AE62" s="265"/>
      <c r="AF62" s="398"/>
      <c r="AG62" s="408"/>
      <c r="AH62" s="265"/>
      <c r="AI62" s="265"/>
      <c r="AJ62" s="265"/>
      <c r="AK62" s="265"/>
      <c r="AL62" s="265"/>
      <c r="AM62" s="265"/>
      <c r="AN62" s="265"/>
      <c r="AO62" s="265"/>
      <c r="AP62" s="265"/>
      <c r="AQ62" s="265"/>
      <c r="AR62" s="398"/>
      <c r="AS62" s="408"/>
      <c r="AT62" s="265"/>
      <c r="AU62" s="265"/>
      <c r="AV62" s="265"/>
      <c r="AW62" s="265"/>
      <c r="AX62" s="265"/>
      <c r="AY62" s="433">
        <f t="shared" si="50"/>
        <v>0</v>
      </c>
      <c r="AZ62" s="434">
        <f t="shared" si="51"/>
        <v>0</v>
      </c>
      <c r="BA62" s="435">
        <f t="shared" si="49"/>
        <v>0</v>
      </c>
    </row>
    <row r="63" spans="1:53" s="557" customFormat="1" ht="22.5" customHeight="1" thickBot="1" x14ac:dyDescent="0.3">
      <c r="A63" s="173"/>
      <c r="B63" s="173"/>
      <c r="C63" s="174"/>
      <c r="D63" s="15"/>
      <c r="E63" s="237">
        <f t="shared" ref="E63:L63" si="55">SUM(E8,E17,E26,E32,E35,E38,E41,E44,E47,E50,E53,E56,E59)</f>
        <v>42100</v>
      </c>
      <c r="F63" s="322">
        <f t="shared" si="55"/>
        <v>0</v>
      </c>
      <c r="G63" s="237">
        <f t="shared" si="55"/>
        <v>42100</v>
      </c>
      <c r="H63" s="237">
        <f t="shared" si="55"/>
        <v>42099.67</v>
      </c>
      <c r="I63" s="238">
        <f t="shared" si="55"/>
        <v>0</v>
      </c>
      <c r="J63" s="322">
        <f>SUM(J8,J17,J26,J32,J35,J38,J41,J44,J47,J50,J53,J56,J59)</f>
        <v>0</v>
      </c>
      <c r="K63" s="238">
        <f t="shared" si="55"/>
        <v>0</v>
      </c>
      <c r="L63" s="238">
        <f t="shared" si="55"/>
        <v>0</v>
      </c>
      <c r="M63" s="238"/>
      <c r="N63" s="237">
        <f t="shared" ref="N63:AE63" si="56">SUM(N8,N17,N26,N32,N35,N38,N41,N44,N47,N50,N53,N56,N59)</f>
        <v>0</v>
      </c>
      <c r="O63" s="237">
        <f>SUM(O8,O17,O26,O32,O35,O38,O41,O44,O47,O50,O53,O56,O59)</f>
        <v>0</v>
      </c>
      <c r="P63" s="237">
        <f>SUM(P8,P17,P26,P32,P35,P38,P41,P44,P47,P50,P53,P56,P59)</f>
        <v>40541.67</v>
      </c>
      <c r="Q63" s="237"/>
      <c r="R63" s="237">
        <f t="shared" si="56"/>
        <v>0</v>
      </c>
      <c r="S63" s="237">
        <f t="shared" si="56"/>
        <v>0</v>
      </c>
      <c r="T63" s="399">
        <f t="shared" si="56"/>
        <v>0</v>
      </c>
      <c r="U63" s="391">
        <f t="shared" si="56"/>
        <v>0</v>
      </c>
      <c r="V63" s="237">
        <f t="shared" si="56"/>
        <v>0</v>
      </c>
      <c r="W63" s="237">
        <f t="shared" si="56"/>
        <v>0</v>
      </c>
      <c r="X63" s="237">
        <f t="shared" si="56"/>
        <v>0</v>
      </c>
      <c r="Y63" s="237">
        <f t="shared" si="56"/>
        <v>0</v>
      </c>
      <c r="Z63" s="237">
        <f t="shared" si="56"/>
        <v>0</v>
      </c>
      <c r="AA63" s="237">
        <f t="shared" si="56"/>
        <v>0</v>
      </c>
      <c r="AB63" s="237">
        <f t="shared" si="56"/>
        <v>0</v>
      </c>
      <c r="AC63" s="237">
        <f t="shared" si="56"/>
        <v>0</v>
      </c>
      <c r="AD63" s="237">
        <f t="shared" si="56"/>
        <v>0</v>
      </c>
      <c r="AE63" s="237">
        <f t="shared" si="56"/>
        <v>0</v>
      </c>
      <c r="AF63" s="399">
        <f t="shared" ref="AF63:AX63" si="57">SUM(AF8,AF17,AF26,AF32,AF35,AF38,AF41,AF44,AF47,AF50,AF53,AF56,AF59)</f>
        <v>0</v>
      </c>
      <c r="AG63" s="391">
        <f t="shared" si="57"/>
        <v>0</v>
      </c>
      <c r="AH63" s="237">
        <f t="shared" si="57"/>
        <v>0</v>
      </c>
      <c r="AI63" s="237">
        <f t="shared" si="57"/>
        <v>0</v>
      </c>
      <c r="AJ63" s="237">
        <f t="shared" si="57"/>
        <v>0</v>
      </c>
      <c r="AK63" s="237">
        <f t="shared" si="57"/>
        <v>0</v>
      </c>
      <c r="AL63" s="237">
        <f t="shared" si="57"/>
        <v>0</v>
      </c>
      <c r="AM63" s="237">
        <f t="shared" si="57"/>
        <v>0</v>
      </c>
      <c r="AN63" s="237">
        <f t="shared" si="57"/>
        <v>0</v>
      </c>
      <c r="AO63" s="237">
        <f t="shared" si="57"/>
        <v>1558</v>
      </c>
      <c r="AP63" s="237">
        <f t="shared" si="57"/>
        <v>0</v>
      </c>
      <c r="AQ63" s="237">
        <f t="shared" si="57"/>
        <v>0</v>
      </c>
      <c r="AR63" s="399">
        <f t="shared" si="57"/>
        <v>0</v>
      </c>
      <c r="AS63" s="391">
        <f t="shared" si="57"/>
        <v>0</v>
      </c>
      <c r="AT63" s="237">
        <f t="shared" si="57"/>
        <v>0</v>
      </c>
      <c r="AU63" s="237">
        <f t="shared" si="57"/>
        <v>0</v>
      </c>
      <c r="AV63" s="237">
        <f t="shared" si="57"/>
        <v>0</v>
      </c>
      <c r="AW63" s="237">
        <f t="shared" si="57"/>
        <v>0</v>
      </c>
      <c r="AX63" s="237">
        <f t="shared" si="57"/>
        <v>0</v>
      </c>
      <c r="AY63" s="237">
        <f t="shared" si="50"/>
        <v>1558</v>
      </c>
      <c r="AZ63" s="237">
        <f t="shared" si="51"/>
        <v>1558</v>
      </c>
      <c r="BA63" s="437">
        <f t="shared" si="49"/>
        <v>40542</v>
      </c>
    </row>
    <row r="64" spans="1:53" hidden="1" x14ac:dyDescent="0.25">
      <c r="A64" s="439"/>
      <c r="B64" s="439"/>
      <c r="C64" s="439"/>
      <c r="D64" s="439"/>
      <c r="E64" s="861"/>
      <c r="F64" s="861"/>
      <c r="G64" s="861"/>
      <c r="H64" s="861"/>
      <c r="I64" s="862"/>
      <c r="J64" s="863"/>
      <c r="K64" s="863"/>
      <c r="L64" s="863"/>
      <c r="M64" s="864"/>
      <c r="N64" s="479"/>
      <c r="O64" s="479"/>
      <c r="P64" s="479"/>
      <c r="Q64" s="479"/>
      <c r="R64" s="479"/>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80"/>
      <c r="AU64" s="480"/>
      <c r="AV64" s="480"/>
      <c r="AW64" s="480"/>
      <c r="AX64" s="480"/>
    </row>
    <row r="65" spans="1:52" hidden="1" x14ac:dyDescent="0.25">
      <c r="A65" s="439"/>
      <c r="B65" s="439"/>
      <c r="C65" s="439"/>
      <c r="D65" s="439"/>
    </row>
    <row r="66" spans="1:52" hidden="1" x14ac:dyDescent="0.25"/>
    <row r="67" spans="1:52" ht="15.75" hidden="1" thickBot="1" x14ac:dyDescent="0.3">
      <c r="C67" s="448" t="s">
        <v>54</v>
      </c>
      <c r="E67" s="558"/>
      <c r="F67" s="558"/>
      <c r="G67" s="558"/>
      <c r="H67" s="482">
        <f>+H63*0.2</f>
        <v>8419.9339999999993</v>
      </c>
      <c r="I67" s="558"/>
      <c r="J67" s="558"/>
      <c r="K67" s="558"/>
      <c r="L67" s="558"/>
      <c r="M67" s="558"/>
      <c r="N67" s="482">
        <f t="shared" ref="N67:AE67" si="58">+N63*0.2</f>
        <v>0</v>
      </c>
      <c r="O67" s="482">
        <f>+O63*0.2</f>
        <v>0</v>
      </c>
      <c r="P67" s="482"/>
      <c r="Q67" s="482"/>
      <c r="R67" s="482">
        <f t="shared" si="58"/>
        <v>0</v>
      </c>
      <c r="S67" s="482">
        <f t="shared" si="58"/>
        <v>0</v>
      </c>
      <c r="T67" s="482">
        <f t="shared" si="58"/>
        <v>0</v>
      </c>
      <c r="U67" s="482">
        <f t="shared" si="58"/>
        <v>0</v>
      </c>
      <c r="V67" s="482">
        <f t="shared" si="58"/>
        <v>0</v>
      </c>
      <c r="W67" s="482">
        <f t="shared" si="58"/>
        <v>0</v>
      </c>
      <c r="X67" s="482">
        <f t="shared" si="58"/>
        <v>0</v>
      </c>
      <c r="Y67" s="482">
        <f t="shared" si="58"/>
        <v>0</v>
      </c>
      <c r="Z67" s="482">
        <f t="shared" si="58"/>
        <v>0</v>
      </c>
      <c r="AA67" s="482">
        <f t="shared" si="58"/>
        <v>0</v>
      </c>
      <c r="AB67" s="482">
        <f t="shared" si="58"/>
        <v>0</v>
      </c>
      <c r="AC67" s="482">
        <f t="shared" si="58"/>
        <v>0</v>
      </c>
      <c r="AD67" s="482">
        <f t="shared" si="58"/>
        <v>0</v>
      </c>
      <c r="AE67" s="482">
        <f t="shared" si="58"/>
        <v>0</v>
      </c>
      <c r="AF67" s="482">
        <f t="shared" ref="AF67:AX67" si="59">+AF63*0.2</f>
        <v>0</v>
      </c>
      <c r="AG67" s="482">
        <f t="shared" si="59"/>
        <v>0</v>
      </c>
      <c r="AH67" s="482">
        <f t="shared" si="59"/>
        <v>0</v>
      </c>
      <c r="AI67" s="482">
        <f t="shared" si="59"/>
        <v>0</v>
      </c>
      <c r="AJ67" s="482">
        <f t="shared" si="59"/>
        <v>0</v>
      </c>
      <c r="AK67" s="482">
        <f t="shared" si="59"/>
        <v>0</v>
      </c>
      <c r="AL67" s="482">
        <f t="shared" si="59"/>
        <v>0</v>
      </c>
      <c r="AM67" s="482">
        <f t="shared" si="59"/>
        <v>0</v>
      </c>
      <c r="AN67" s="482">
        <f t="shared" si="59"/>
        <v>0</v>
      </c>
      <c r="AO67" s="482">
        <f t="shared" si="59"/>
        <v>311.60000000000002</v>
      </c>
      <c r="AP67" s="482">
        <f t="shared" si="59"/>
        <v>0</v>
      </c>
      <c r="AQ67" s="482">
        <f t="shared" si="59"/>
        <v>0</v>
      </c>
      <c r="AR67" s="482">
        <f t="shared" si="59"/>
        <v>0</v>
      </c>
      <c r="AS67" s="482">
        <f t="shared" si="59"/>
        <v>0</v>
      </c>
      <c r="AT67" s="482">
        <f t="shared" si="59"/>
        <v>0</v>
      </c>
      <c r="AU67" s="482">
        <f t="shared" si="59"/>
        <v>0</v>
      </c>
      <c r="AV67" s="482">
        <f t="shared" si="59"/>
        <v>0</v>
      </c>
      <c r="AW67" s="482">
        <f t="shared" si="59"/>
        <v>0</v>
      </c>
      <c r="AX67" s="482">
        <f t="shared" si="59"/>
        <v>0</v>
      </c>
      <c r="AY67" s="482">
        <f>+AY63*0.2</f>
        <v>311.60000000000002</v>
      </c>
      <c r="AZ67" s="482">
        <f>+AZ63*0.2</f>
        <v>311.60000000000002</v>
      </c>
    </row>
    <row r="68" spans="1:52" ht="15.75" hidden="1" thickBot="1" x14ac:dyDescent="0.3">
      <c r="C68" s="448" t="s">
        <v>55</v>
      </c>
      <c r="E68" s="558"/>
      <c r="F68" s="558"/>
      <c r="G68" s="558"/>
      <c r="H68" s="482">
        <f>SUM(H63:H67)</f>
        <v>50519.603999999999</v>
      </c>
      <c r="I68" s="558"/>
      <c r="J68" s="558"/>
      <c r="K68" s="558"/>
      <c r="L68" s="558"/>
      <c r="M68" s="558"/>
      <c r="N68" s="482">
        <f t="shared" ref="N68:AE68" si="60">SUM(N63:N67)</f>
        <v>0</v>
      </c>
      <c r="O68" s="482">
        <f>SUM(O63:O67)</f>
        <v>0</v>
      </c>
      <c r="P68" s="482"/>
      <c r="Q68" s="482"/>
      <c r="R68" s="482">
        <f t="shared" si="60"/>
        <v>0</v>
      </c>
      <c r="S68" s="482">
        <f t="shared" si="60"/>
        <v>0</v>
      </c>
      <c r="T68" s="482">
        <f t="shared" si="60"/>
        <v>0</v>
      </c>
      <c r="U68" s="482">
        <f t="shared" si="60"/>
        <v>0</v>
      </c>
      <c r="V68" s="482">
        <f t="shared" si="60"/>
        <v>0</v>
      </c>
      <c r="W68" s="482">
        <f t="shared" si="60"/>
        <v>0</v>
      </c>
      <c r="X68" s="482">
        <f t="shared" si="60"/>
        <v>0</v>
      </c>
      <c r="Y68" s="482">
        <f t="shared" si="60"/>
        <v>0</v>
      </c>
      <c r="Z68" s="482">
        <f t="shared" si="60"/>
        <v>0</v>
      </c>
      <c r="AA68" s="482">
        <f t="shared" si="60"/>
        <v>0</v>
      </c>
      <c r="AB68" s="482">
        <f t="shared" si="60"/>
        <v>0</v>
      </c>
      <c r="AC68" s="482">
        <f t="shared" si="60"/>
        <v>0</v>
      </c>
      <c r="AD68" s="482">
        <f t="shared" si="60"/>
        <v>0</v>
      </c>
      <c r="AE68" s="482">
        <f t="shared" si="60"/>
        <v>0</v>
      </c>
      <c r="AF68" s="482">
        <f t="shared" ref="AF68:AX68" si="61">SUM(AF63:AF67)</f>
        <v>0</v>
      </c>
      <c r="AG68" s="482">
        <f t="shared" si="61"/>
        <v>0</v>
      </c>
      <c r="AH68" s="482">
        <f t="shared" si="61"/>
        <v>0</v>
      </c>
      <c r="AI68" s="482">
        <f t="shared" si="61"/>
        <v>0</v>
      </c>
      <c r="AJ68" s="482">
        <f t="shared" si="61"/>
        <v>0</v>
      </c>
      <c r="AK68" s="482">
        <f t="shared" si="61"/>
        <v>0</v>
      </c>
      <c r="AL68" s="482">
        <f t="shared" si="61"/>
        <v>0</v>
      </c>
      <c r="AM68" s="482">
        <f t="shared" si="61"/>
        <v>0</v>
      </c>
      <c r="AN68" s="482">
        <f t="shared" si="61"/>
        <v>0</v>
      </c>
      <c r="AO68" s="482">
        <f t="shared" si="61"/>
        <v>1869.6</v>
      </c>
      <c r="AP68" s="482">
        <f t="shared" si="61"/>
        <v>0</v>
      </c>
      <c r="AQ68" s="482">
        <f t="shared" si="61"/>
        <v>0</v>
      </c>
      <c r="AR68" s="482">
        <f t="shared" si="61"/>
        <v>0</v>
      </c>
      <c r="AS68" s="482">
        <f t="shared" si="61"/>
        <v>0</v>
      </c>
      <c r="AT68" s="482">
        <f t="shared" si="61"/>
        <v>0</v>
      </c>
      <c r="AU68" s="482">
        <f t="shared" si="61"/>
        <v>0</v>
      </c>
      <c r="AV68" s="482">
        <f t="shared" si="61"/>
        <v>0</v>
      </c>
      <c r="AW68" s="482">
        <f t="shared" si="61"/>
        <v>0</v>
      </c>
      <c r="AX68" s="482">
        <f t="shared" si="61"/>
        <v>0</v>
      </c>
      <c r="AY68" s="482">
        <f>SUM(AY63:AY67)</f>
        <v>1869.6</v>
      </c>
      <c r="AZ68" s="482">
        <f>SUM(AZ63:AZ67)</f>
        <v>1869.6</v>
      </c>
    </row>
    <row r="69" spans="1:52" hidden="1" x14ac:dyDescent="0.25">
      <c r="C69" s="448" t="s">
        <v>286</v>
      </c>
      <c r="N69" s="232">
        <f>+IFERROR(VLOOKUP(B68,Sheet1!B:D,2,FALSE),0)</f>
        <v>0</v>
      </c>
      <c r="O69" s="217">
        <f>+IFERROR(VLOOKUP(B68,Sheet1!B:D,3,FALSE)+VLOOKUP(B68,Sheet1!B:E,4,FALSE),0)</f>
        <v>0</v>
      </c>
      <c r="P69" s="217"/>
      <c r="Q69" s="217"/>
    </row>
    <row r="70" spans="1:52" hidden="1" x14ac:dyDescent="0.25"/>
    <row r="71" spans="1:52" hidden="1" x14ac:dyDescent="0.25">
      <c r="O71" s="217"/>
      <c r="P71" s="217"/>
      <c r="Q71" s="217"/>
    </row>
    <row r="75" spans="1:52" hidden="1" x14ac:dyDescent="0.25"/>
    <row r="76" spans="1:52" hidden="1" x14ac:dyDescent="0.25">
      <c r="C76" s="448" t="s">
        <v>286</v>
      </c>
      <c r="O76" s="217">
        <f>+IFERROR(VLOOKUP(B75,Sheet1!B:D,3,FALSE)+VLOOKUP(B75,Sheet1!B:E,4,FALSE),0)</f>
        <v>0</v>
      </c>
      <c r="P76" s="217"/>
      <c r="Q76" s="217"/>
    </row>
    <row r="77" spans="1:52" hidden="1" x14ac:dyDescent="0.25"/>
    <row r="78" spans="1:52" hidden="1" x14ac:dyDescent="0.25">
      <c r="O78" s="217">
        <f>+IFERROR(VLOOKUP(B77,Sheet1!B:D,3,FALSE)+VLOOKUP(B77,Sheet1!B:E,4,FALSE),0)</f>
        <v>0</v>
      </c>
      <c r="P78" s="217"/>
      <c r="Q78" s="217"/>
    </row>
    <row r="79" spans="1:52" hidden="1" x14ac:dyDescent="0.25">
      <c r="O79" s="217">
        <f>+IFERROR(VLOOKUP(B78,Sheet1!B:D,3,FALSE)+VLOOKUP(B78,Sheet1!B:E,4,FALSE),0)</f>
        <v>0</v>
      </c>
      <c r="P79" s="217"/>
      <c r="Q79" s="217"/>
    </row>
    <row r="80" spans="1:52" hidden="1" x14ac:dyDescent="0.25"/>
    <row r="81" spans="15:17" hidden="1" x14ac:dyDescent="0.25"/>
    <row r="82" spans="15:17" hidden="1" x14ac:dyDescent="0.25"/>
    <row r="83" spans="15:17" hidden="1" x14ac:dyDescent="0.25"/>
    <row r="84" spans="15:17" hidden="1" x14ac:dyDescent="0.25">
      <c r="O84" s="217">
        <f>+IFERROR(VLOOKUP(B83,Sheet1!B:D,3,FALSE)+VLOOKUP(B83,Sheet1!B:E,4,FALSE),0)</f>
        <v>0</v>
      </c>
      <c r="P84" s="217"/>
      <c r="Q84" s="217"/>
    </row>
    <row r="85" spans="15:17" hidden="1" x14ac:dyDescent="0.25"/>
    <row r="86" spans="15:17" hidden="1" x14ac:dyDescent="0.25"/>
    <row r="87" spans="15:17" hidden="1" x14ac:dyDescent="0.25">
      <c r="O87" s="217">
        <f>+IFERROR(VLOOKUP(B86,Sheet1!B:D,3,FALSE)+VLOOKUP(B86,Sheet1!B:E,4,FALSE),0)</f>
        <v>0</v>
      </c>
      <c r="P87" s="217"/>
      <c r="Q87" s="217"/>
    </row>
    <row r="88" spans="15:17" hidden="1" x14ac:dyDescent="0.25"/>
    <row r="89" spans="15:17" hidden="1" x14ac:dyDescent="0.25"/>
    <row r="90" spans="15:17" hidden="1" x14ac:dyDescent="0.25">
      <c r="O90" s="217">
        <f>+IFERROR(VLOOKUP(B89,Sheet1!B:D,3,FALSE)+VLOOKUP(B89,Sheet1!B:E,4,FALSE),0)</f>
        <v>0</v>
      </c>
      <c r="P90" s="217"/>
      <c r="Q90" s="217"/>
    </row>
    <row r="91" spans="15:17" hidden="1" x14ac:dyDescent="0.25"/>
    <row r="92" spans="15:17" hidden="1" x14ac:dyDescent="0.25"/>
    <row r="93" spans="15:17" hidden="1" x14ac:dyDescent="0.25">
      <c r="O93" s="217">
        <f>+IFERROR(VLOOKUP(B92,Sheet1!B:D,3,FALSE)+VLOOKUP(B92,Sheet1!B:E,4,FALSE),0)</f>
        <v>0</v>
      </c>
      <c r="P93" s="217"/>
      <c r="Q93" s="217"/>
    </row>
    <row r="94" spans="15:17" hidden="1" x14ac:dyDescent="0.25"/>
    <row r="95" spans="15:17" hidden="1" x14ac:dyDescent="0.25"/>
    <row r="96" spans="15:17"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row r="100" spans="15:17" hidden="1" x14ac:dyDescent="0.25"/>
  </sheetData>
  <sheetProtection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93" priority="216" operator="lessThan">
      <formula>0</formula>
    </cfRule>
  </conditionalFormatting>
  <conditionalFormatting sqref="BA8">
    <cfRule type="cellIs" dxfId="92" priority="215" operator="lessThan">
      <formula>0</formula>
    </cfRule>
  </conditionalFormatting>
  <conditionalFormatting sqref="BA19:BA24">
    <cfRule type="cellIs" dxfId="91" priority="166" operator="lessThan">
      <formula>0</formula>
    </cfRule>
  </conditionalFormatting>
  <conditionalFormatting sqref="BA28:BA30">
    <cfRule type="cellIs" dxfId="90"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U1" sqref="U1:X1048576"/>
      <selection pane="topRight" activeCell="U1" sqref="U1:X1048576"/>
      <selection pane="bottomLeft" activeCell="U1" sqref="U1:X1048576"/>
      <selection pane="bottomRight" activeCell="O40" sqref="O40"/>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C727</v>
      </c>
      <c r="F3" s="513"/>
      <c r="G3" s="513"/>
      <c r="H3" s="865" t="str">
        <f>IF(G70&gt;E70,"Budget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IF(AY70&lt;0,"Actual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+SUMMARY!A15</f>
        <v>ZK105 - Rehearsal Costs</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9" t="str">
        <f>+'Cash flow summary'!G7</f>
        <v>Mar 16</v>
      </c>
      <c r="S7" s="468"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68" t="str">
        <f>+'Cash flow summary'!Q7</f>
        <v>Jan 17</v>
      </c>
      <c r="AC7" s="468" t="str">
        <f>+'Cash flow summary'!R7</f>
        <v>Feb 17</v>
      </c>
      <c r="AD7" s="468" t="str">
        <f>+'Cash flow summary'!S7</f>
        <v>Mar 17</v>
      </c>
      <c r="AE7" s="468" t="str">
        <f>+'Cash flow summary'!T7</f>
        <v>Apr 17</v>
      </c>
      <c r="AF7" s="468" t="str">
        <f>+'Cash flow summary'!U7</f>
        <v>May 17</v>
      </c>
      <c r="AG7" s="468" t="str">
        <f>+'Cash flow summary'!V7</f>
        <v>June 17</v>
      </c>
      <c r="AH7" s="468" t="str">
        <f>+'Cash flow summary'!W7</f>
        <v>Jul 17</v>
      </c>
      <c r="AI7" s="468" t="str">
        <f>+'Cash flow summary'!X7</f>
        <v>Aug 17</v>
      </c>
      <c r="AJ7" s="468" t="str">
        <f>+'Cash flow summary'!Y7</f>
        <v>Sept 17</v>
      </c>
      <c r="AK7" s="468" t="str">
        <f>+'Cash flow summary'!Z7</f>
        <v>Oct 17</v>
      </c>
      <c r="AL7" s="468" t="str">
        <f>+'Cash flow summary'!AA7</f>
        <v>Nov 17</v>
      </c>
      <c r="AM7" s="468" t="str">
        <f>+'Cash flow summary'!AB7</f>
        <v>Dec 17</v>
      </c>
      <c r="AN7" s="468" t="str">
        <f>+'Cash flow summary'!AC7</f>
        <v>Jan 18</v>
      </c>
      <c r="AO7" s="468" t="str">
        <f>+'Cash flow summary'!AD7</f>
        <v>Feb 18</v>
      </c>
      <c r="AP7" s="468" t="str">
        <f>+'Cash flow summary'!AE7</f>
        <v>Mar 18</v>
      </c>
      <c r="AQ7" s="468" t="str">
        <f>+'Cash flow summary'!AF7</f>
        <v>Apr 18</v>
      </c>
      <c r="AR7" s="468" t="str">
        <f>+'Cash flow summary'!AG7</f>
        <v>May 18</v>
      </c>
      <c r="AS7" s="468" t="str">
        <f>+'Cash flow summary'!AH7</f>
        <v>June 18</v>
      </c>
      <c r="AT7" s="468" t="str">
        <f>+'Cash flow summary'!AI7</f>
        <v>Jul 18</v>
      </c>
      <c r="AU7" s="468" t="str">
        <f>+'Cash flow summary'!AJ7</f>
        <v>Aug 18</v>
      </c>
      <c r="AV7" s="468" t="str">
        <f>+'Cash flow summary'!AK7</f>
        <v>Sept 18</v>
      </c>
      <c r="AW7" s="537" t="s">
        <v>48</v>
      </c>
      <c r="AX7" s="538" t="s">
        <v>49</v>
      </c>
      <c r="AY7" s="539" t="s">
        <v>50</v>
      </c>
      <c r="AZ7" s="538" t="s">
        <v>31</v>
      </c>
    </row>
    <row r="8" spans="1:52" s="4" customFormat="1" ht="15" customHeight="1" x14ac:dyDescent="0.2">
      <c r="A8" s="343" t="s">
        <v>131</v>
      </c>
      <c r="B8" s="450" t="str">
        <f>+LEFT($E$5,5)&amp;"."&amp;A8&amp;"."&amp;$E$3</f>
        <v>ZK105.K237.C727</v>
      </c>
      <c r="C8" s="165" t="s">
        <v>132</v>
      </c>
      <c r="D8" s="166"/>
      <c r="E8" s="226">
        <f t="shared" ref="E8:L8" si="0">SUM(E9:E23)</f>
        <v>0</v>
      </c>
      <c r="F8" s="424">
        <f t="shared" si="0"/>
        <v>0</v>
      </c>
      <c r="G8" s="226">
        <f t="shared" si="0"/>
        <v>0</v>
      </c>
      <c r="H8" s="226">
        <f t="shared" si="0"/>
        <v>0</v>
      </c>
      <c r="I8" s="200">
        <f t="shared" si="0"/>
        <v>0</v>
      </c>
      <c r="J8" s="315">
        <f>SUM(J9:J23)</f>
        <v>0</v>
      </c>
      <c r="K8" s="200">
        <f t="shared" si="0"/>
        <v>0</v>
      </c>
      <c r="L8" s="216">
        <f t="shared" si="0"/>
        <v>0</v>
      </c>
      <c r="M8" s="216"/>
      <c r="N8" s="195">
        <f t="shared" ref="N8:AC8" si="1">SUM(N9:N23)</f>
        <v>0</v>
      </c>
      <c r="O8" s="195">
        <f>SUM(O9:O23)</f>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SUM(AD9:AD23)</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SUM(P8:AV8)</f>
        <v>0</v>
      </c>
      <c r="AX8" s="197">
        <f>+AW8+N8</f>
        <v>0</v>
      </c>
      <c r="AY8" s="432">
        <f t="shared" ref="AY8:AY62" si="3">+G8-AX8</f>
        <v>0</v>
      </c>
    </row>
    <row r="9" spans="1:52" s="4" customFormat="1" ht="15" customHeight="1" x14ac:dyDescent="0.2">
      <c r="A9" s="333"/>
      <c r="B9" s="460"/>
      <c r="C9" s="334"/>
      <c r="D9" s="345"/>
      <c r="E9" s="245"/>
      <c r="F9" s="364">
        <f t="shared" ref="F9:F23" si="4">-E9+G9</f>
        <v>0</v>
      </c>
      <c r="G9" s="245"/>
      <c r="H9" s="564">
        <f>SUM(N9:AV9)</f>
        <v>0</v>
      </c>
      <c r="I9" s="218"/>
      <c r="J9" s="364">
        <f t="shared" ref="J9:J23" si="5">-I9+K9</f>
        <v>0</v>
      </c>
      <c r="K9" s="245">
        <v>0</v>
      </c>
      <c r="L9" s="219"/>
      <c r="M9" s="245"/>
      <c r="N9" s="232"/>
      <c r="O9" s="232"/>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SUM(P9:AV9)</f>
        <v>0</v>
      </c>
      <c r="AX9" s="434">
        <f>+AW9+N9</f>
        <v>0</v>
      </c>
      <c r="AY9" s="435">
        <f t="shared" si="3"/>
        <v>0</v>
      </c>
    </row>
    <row r="10" spans="1:52" s="4" customFormat="1" ht="15" customHeight="1" x14ac:dyDescent="0.2">
      <c r="A10" s="333"/>
      <c r="B10" s="460"/>
      <c r="C10" s="334"/>
      <c r="D10" s="345"/>
      <c r="E10" s="251"/>
      <c r="F10" s="364">
        <f t="shared" si="4"/>
        <v>0</v>
      </c>
      <c r="G10" s="251"/>
      <c r="H10" s="564">
        <f t="shared" ref="H10:H68" si="6">SUM(N10:AV10)</f>
        <v>0</v>
      </c>
      <c r="I10" s="221"/>
      <c r="J10" s="364">
        <f t="shared" si="5"/>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ref="AW10:AW64" si="7">SUM(P10:AV10)</f>
        <v>0</v>
      </c>
      <c r="AX10" s="434">
        <f t="shared" ref="AX10:AX64" si="8">+AW10+N10</f>
        <v>0</v>
      </c>
      <c r="AY10" s="435">
        <f t="shared" si="3"/>
        <v>0</v>
      </c>
    </row>
    <row r="11" spans="1:52" s="4" customFormat="1" ht="15" customHeight="1" x14ac:dyDescent="0.2">
      <c r="A11" s="333"/>
      <c r="B11" s="460"/>
      <c r="C11" s="334"/>
      <c r="D11" s="345"/>
      <c r="E11" s="251"/>
      <c r="F11" s="364">
        <f t="shared" si="4"/>
        <v>0</v>
      </c>
      <c r="G11" s="251"/>
      <c r="H11" s="564">
        <f t="shared" si="6"/>
        <v>0</v>
      </c>
      <c r="I11" s="221"/>
      <c r="J11" s="364">
        <f t="shared" si="5"/>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7"/>
        <v>0</v>
      </c>
      <c r="AX11" s="434">
        <f t="shared" si="8"/>
        <v>0</v>
      </c>
      <c r="AY11" s="435">
        <f t="shared" si="3"/>
        <v>0</v>
      </c>
    </row>
    <row r="12" spans="1:52" s="4" customFormat="1" ht="15" customHeight="1" x14ac:dyDescent="0.2">
      <c r="A12" s="333"/>
      <c r="B12" s="460"/>
      <c r="C12" s="334"/>
      <c r="D12" s="345"/>
      <c r="E12" s="251"/>
      <c r="F12" s="364">
        <f t="shared" si="4"/>
        <v>0</v>
      </c>
      <c r="G12" s="251"/>
      <c r="H12" s="564">
        <f t="shared" si="6"/>
        <v>0</v>
      </c>
      <c r="I12" s="221"/>
      <c r="J12" s="364">
        <f t="shared" si="5"/>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7"/>
        <v>0</v>
      </c>
      <c r="AX12" s="434">
        <f t="shared" si="8"/>
        <v>0</v>
      </c>
      <c r="AY12" s="435">
        <f t="shared" si="3"/>
        <v>0</v>
      </c>
    </row>
    <row r="13" spans="1:52" s="4" customFormat="1" ht="15" customHeight="1" x14ac:dyDescent="0.2">
      <c r="A13" s="148"/>
      <c r="B13" s="451"/>
      <c r="C13" s="257"/>
      <c r="D13" s="367"/>
      <c r="E13" s="251"/>
      <c r="F13" s="364">
        <f t="shared" si="4"/>
        <v>0</v>
      </c>
      <c r="G13" s="251"/>
      <c r="H13" s="564">
        <f t="shared" si="6"/>
        <v>0</v>
      </c>
      <c r="I13" s="221"/>
      <c r="J13" s="364">
        <f t="shared" si="5"/>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7"/>
        <v>0</v>
      </c>
      <c r="AX13" s="434">
        <f t="shared" si="8"/>
        <v>0</v>
      </c>
      <c r="AY13" s="435">
        <f t="shared" si="3"/>
        <v>0</v>
      </c>
    </row>
    <row r="14" spans="1:52" s="4" customFormat="1" ht="15" hidden="1" customHeight="1" x14ac:dyDescent="0.2">
      <c r="A14" s="148"/>
      <c r="B14" s="451"/>
      <c r="C14" s="443"/>
      <c r="D14" s="443"/>
      <c r="E14" s="251"/>
      <c r="F14" s="364">
        <f t="shared" si="4"/>
        <v>0</v>
      </c>
      <c r="G14" s="251"/>
      <c r="H14" s="564">
        <f t="shared" si="6"/>
        <v>0</v>
      </c>
      <c r="I14" s="221"/>
      <c r="J14" s="364">
        <f t="shared" si="5"/>
        <v>0</v>
      </c>
      <c r="K14" s="245">
        <v>0</v>
      </c>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7"/>
        <v>0</v>
      </c>
      <c r="AX14" s="434">
        <f t="shared" si="8"/>
        <v>0</v>
      </c>
      <c r="AY14" s="435">
        <f t="shared" si="3"/>
        <v>0</v>
      </c>
    </row>
    <row r="15" spans="1:52" s="4" customFormat="1" ht="15" hidden="1" customHeight="1" x14ac:dyDescent="0.2">
      <c r="A15" s="148"/>
      <c r="B15" s="451"/>
      <c r="C15" s="257"/>
      <c r="D15" s="367"/>
      <c r="E15" s="251"/>
      <c r="F15" s="364">
        <f t="shared" si="4"/>
        <v>0</v>
      </c>
      <c r="G15" s="251"/>
      <c r="H15" s="564">
        <f t="shared" si="6"/>
        <v>0</v>
      </c>
      <c r="I15" s="221"/>
      <c r="J15" s="364">
        <f t="shared" si="5"/>
        <v>0</v>
      </c>
      <c r="K15" s="245"/>
      <c r="L15" s="222"/>
      <c r="M15" s="245"/>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7"/>
        <v>0</v>
      </c>
      <c r="AX15" s="434">
        <f t="shared" si="8"/>
        <v>0</v>
      </c>
      <c r="AY15" s="435">
        <f t="shared" si="3"/>
        <v>0</v>
      </c>
    </row>
    <row r="16" spans="1:52" s="4" customFormat="1" ht="15" hidden="1" customHeight="1" thickBot="1" x14ac:dyDescent="0.25">
      <c r="A16" s="148"/>
      <c r="B16" s="451"/>
      <c r="C16" s="257"/>
      <c r="D16" s="367"/>
      <c r="E16" s="251"/>
      <c r="F16" s="364">
        <f t="shared" si="4"/>
        <v>0</v>
      </c>
      <c r="G16" s="251"/>
      <c r="H16" s="564">
        <f t="shared" si="6"/>
        <v>0</v>
      </c>
      <c r="I16" s="221"/>
      <c r="J16" s="364">
        <f t="shared" si="5"/>
        <v>0</v>
      </c>
      <c r="K16" s="251"/>
      <c r="L16" s="222"/>
      <c r="M16" s="251"/>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7"/>
        <v>0</v>
      </c>
      <c r="AX16" s="434">
        <f t="shared" si="8"/>
        <v>0</v>
      </c>
      <c r="AY16" s="435">
        <f t="shared" si="3"/>
        <v>0</v>
      </c>
    </row>
    <row r="17" spans="1:51" s="4" customFormat="1" ht="15" hidden="1" customHeight="1" thickBot="1" x14ac:dyDescent="0.25">
      <c r="A17" s="148"/>
      <c r="B17" s="451"/>
      <c r="C17" s="257"/>
      <c r="D17" s="367"/>
      <c r="E17" s="251"/>
      <c r="F17" s="364">
        <f t="shared" si="4"/>
        <v>0</v>
      </c>
      <c r="G17" s="251"/>
      <c r="H17" s="564">
        <f t="shared" si="6"/>
        <v>0</v>
      </c>
      <c r="I17" s="221"/>
      <c r="J17" s="364">
        <f t="shared" si="5"/>
        <v>0</v>
      </c>
      <c r="K17" s="251"/>
      <c r="L17" s="222"/>
      <c r="M17" s="251"/>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7"/>
        <v>0</v>
      </c>
      <c r="AX17" s="434">
        <f t="shared" si="8"/>
        <v>0</v>
      </c>
      <c r="AY17" s="435">
        <f t="shared" si="3"/>
        <v>0</v>
      </c>
    </row>
    <row r="18" spans="1:51" s="4" customFormat="1" ht="15" hidden="1" customHeight="1" x14ac:dyDescent="0.2">
      <c r="A18" s="148"/>
      <c r="B18" s="451"/>
      <c r="C18" s="257"/>
      <c r="D18" s="367"/>
      <c r="E18" s="251"/>
      <c r="F18" s="364">
        <f t="shared" si="4"/>
        <v>0</v>
      </c>
      <c r="G18" s="251"/>
      <c r="H18" s="564">
        <f t="shared" si="6"/>
        <v>0</v>
      </c>
      <c r="I18" s="221"/>
      <c r="J18" s="364">
        <f t="shared" si="5"/>
        <v>0</v>
      </c>
      <c r="K18" s="251"/>
      <c r="L18" s="222"/>
      <c r="M18" s="251"/>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7"/>
        <v>0</v>
      </c>
      <c r="AX18" s="434">
        <f t="shared" si="8"/>
        <v>0</v>
      </c>
      <c r="AY18" s="435">
        <f t="shared" si="3"/>
        <v>0</v>
      </c>
    </row>
    <row r="19" spans="1:51" s="4" customFormat="1" ht="15" hidden="1" customHeight="1" x14ac:dyDescent="0.2">
      <c r="A19" s="148"/>
      <c r="B19" s="451"/>
      <c r="C19" s="257"/>
      <c r="D19" s="367"/>
      <c r="E19" s="251"/>
      <c r="F19" s="364">
        <f t="shared" si="4"/>
        <v>0</v>
      </c>
      <c r="G19" s="251"/>
      <c r="H19" s="564">
        <f t="shared" si="6"/>
        <v>0</v>
      </c>
      <c r="I19" s="221"/>
      <c r="J19" s="364">
        <f t="shared" si="5"/>
        <v>0</v>
      </c>
      <c r="K19" s="251"/>
      <c r="L19" s="222"/>
      <c r="M19" s="251"/>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7"/>
        <v>0</v>
      </c>
      <c r="AX19" s="434">
        <f t="shared" si="8"/>
        <v>0</v>
      </c>
      <c r="AY19" s="435">
        <f t="shared" si="3"/>
        <v>0</v>
      </c>
    </row>
    <row r="20" spans="1:51" s="4" customFormat="1" ht="15" hidden="1" customHeight="1" x14ac:dyDescent="0.2">
      <c r="A20" s="148"/>
      <c r="B20" s="451"/>
      <c r="C20" s="257"/>
      <c r="D20" s="367"/>
      <c r="E20" s="251"/>
      <c r="F20" s="364">
        <f t="shared" si="4"/>
        <v>0</v>
      </c>
      <c r="G20" s="251"/>
      <c r="H20" s="564">
        <f t="shared" si="6"/>
        <v>0</v>
      </c>
      <c r="I20" s="221"/>
      <c r="J20" s="364">
        <f t="shared" si="5"/>
        <v>0</v>
      </c>
      <c r="K20" s="251"/>
      <c r="L20" s="222"/>
      <c r="M20" s="251"/>
      <c r="N20" s="220"/>
      <c r="O20" s="220"/>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433">
        <f t="shared" si="7"/>
        <v>0</v>
      </c>
      <c r="AX20" s="434">
        <f t="shared" si="8"/>
        <v>0</v>
      </c>
      <c r="AY20" s="435">
        <f t="shared" si="3"/>
        <v>0</v>
      </c>
    </row>
    <row r="21" spans="1:51" s="4" customFormat="1" ht="15" customHeight="1" x14ac:dyDescent="0.2">
      <c r="A21" s="148"/>
      <c r="B21" s="451"/>
      <c r="C21" s="257"/>
      <c r="D21" s="367"/>
      <c r="E21" s="251"/>
      <c r="F21" s="364">
        <f t="shared" si="4"/>
        <v>0</v>
      </c>
      <c r="G21" s="251"/>
      <c r="H21" s="564">
        <f t="shared" si="6"/>
        <v>0</v>
      </c>
      <c r="I21" s="221"/>
      <c r="J21" s="364">
        <f t="shared" si="5"/>
        <v>0</v>
      </c>
      <c r="K21" s="251"/>
      <c r="L21" s="222"/>
      <c r="M21" s="251"/>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433">
        <f t="shared" si="7"/>
        <v>0</v>
      </c>
      <c r="AX21" s="434">
        <f t="shared" si="8"/>
        <v>0</v>
      </c>
      <c r="AY21" s="435">
        <f t="shared" si="3"/>
        <v>0</v>
      </c>
    </row>
    <row r="22" spans="1:51" s="4" customFormat="1" ht="15" customHeight="1" x14ac:dyDescent="0.2">
      <c r="A22" s="148"/>
      <c r="B22" s="451" t="str">
        <f>+B8</f>
        <v>ZK105.K237.C727</v>
      </c>
      <c r="C22" s="257"/>
      <c r="D22" s="367"/>
      <c r="E22" s="251"/>
      <c r="F22" s="364">
        <f t="shared" si="4"/>
        <v>0</v>
      </c>
      <c r="G22" s="251"/>
      <c r="H22" s="564">
        <f t="shared" si="6"/>
        <v>0</v>
      </c>
      <c r="I22" s="221"/>
      <c r="J22" s="364">
        <f t="shared" si="5"/>
        <v>0</v>
      </c>
      <c r="K22" s="251"/>
      <c r="L22" s="222"/>
      <c r="M22" s="251"/>
      <c r="N22" s="220"/>
      <c r="O22" s="220"/>
      <c r="P22" s="24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433">
        <f t="shared" si="7"/>
        <v>0</v>
      </c>
      <c r="AX22" s="434">
        <f t="shared" si="8"/>
        <v>0</v>
      </c>
      <c r="AY22" s="435">
        <f t="shared" si="3"/>
        <v>0</v>
      </c>
    </row>
    <row r="23" spans="1:51" s="4" customFormat="1" ht="15" customHeight="1" thickBot="1" x14ac:dyDescent="0.3">
      <c r="A23" s="168"/>
      <c r="B23" s="452"/>
      <c r="C23" s="274" t="s">
        <v>286</v>
      </c>
      <c r="D23" s="274"/>
      <c r="E23" s="272"/>
      <c r="F23" s="364">
        <f t="shared" si="4"/>
        <v>0</v>
      </c>
      <c r="G23" s="272"/>
      <c r="H23" s="571">
        <f t="shared" si="6"/>
        <v>0</v>
      </c>
      <c r="I23" s="224"/>
      <c r="J23" s="364">
        <f t="shared" si="5"/>
        <v>0</v>
      </c>
      <c r="K23" s="272">
        <v>0</v>
      </c>
      <c r="L23" s="225"/>
      <c r="M23" s="272"/>
      <c r="N23" s="560">
        <f>+IFERROR(VLOOKUP(B22,Sheet1!B:D,2,FALSE),0)</f>
        <v>0</v>
      </c>
      <c r="O23" s="560">
        <f>+IFERROR(VLOOKUP(B22,Sheet1!B:D,3,FALSE)+VLOOKUP(B22,Sheet1!B:E,4,FALSE),0)</f>
        <v>0</v>
      </c>
      <c r="P23" s="259"/>
      <c r="Q23" s="246"/>
      <c r="R23" s="394"/>
      <c r="S23" s="38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433">
        <f t="shared" si="7"/>
        <v>0</v>
      </c>
      <c r="AX23" s="434">
        <f t="shared" si="8"/>
        <v>0</v>
      </c>
      <c r="AY23" s="435">
        <f t="shared" si="3"/>
        <v>0</v>
      </c>
    </row>
    <row r="24" spans="1:51" s="4" customFormat="1" ht="15" customHeight="1" x14ac:dyDescent="0.2">
      <c r="A24" s="193" t="s">
        <v>133</v>
      </c>
      <c r="B24" s="450" t="str">
        <f>+LEFT($E$5,5)&amp;"."&amp;A24&amp;"."&amp;$E$3</f>
        <v>ZK105.K238.C727</v>
      </c>
      <c r="C24" s="337" t="s">
        <v>134</v>
      </c>
      <c r="D24" s="337"/>
      <c r="E24" s="226">
        <f t="shared" ref="E24:L24" si="9">SUM(E25:E32)</f>
        <v>0</v>
      </c>
      <c r="F24" s="425">
        <f t="shared" si="9"/>
        <v>0</v>
      </c>
      <c r="G24" s="226">
        <f t="shared" si="9"/>
        <v>0</v>
      </c>
      <c r="H24" s="226">
        <f t="shared" si="9"/>
        <v>0</v>
      </c>
      <c r="I24" s="200">
        <f t="shared" si="9"/>
        <v>0</v>
      </c>
      <c r="J24" s="315">
        <f t="shared" si="9"/>
        <v>0</v>
      </c>
      <c r="K24" s="200">
        <f t="shared" si="9"/>
        <v>0</v>
      </c>
      <c r="L24" s="216">
        <f t="shared" si="9"/>
        <v>0</v>
      </c>
      <c r="M24" s="216"/>
      <c r="N24" s="195">
        <f>SUM(N25:N32)</f>
        <v>0</v>
      </c>
      <c r="O24" s="195">
        <f>SUM(O25:O32)</f>
        <v>0</v>
      </c>
      <c r="P24" s="260">
        <f>SUM(P25:P32)</f>
        <v>0</v>
      </c>
      <c r="Q24" s="264">
        <f>SUM(Q25:Q32)</f>
        <v>0</v>
      </c>
      <c r="R24" s="395">
        <f t="shared" ref="R24:X24" si="10">SUM(R25:R32)</f>
        <v>0</v>
      </c>
      <c r="S24" s="405">
        <f t="shared" si="10"/>
        <v>0</v>
      </c>
      <c r="T24" s="264">
        <f t="shared" si="10"/>
        <v>0</v>
      </c>
      <c r="U24" s="264">
        <f t="shared" si="10"/>
        <v>0</v>
      </c>
      <c r="V24" s="264">
        <f t="shared" si="10"/>
        <v>0</v>
      </c>
      <c r="W24" s="264">
        <f t="shared" si="10"/>
        <v>0</v>
      </c>
      <c r="X24" s="264">
        <f t="shared" si="10"/>
        <v>0</v>
      </c>
      <c r="Y24" s="264">
        <f t="shared" ref="Y24:AV24" si="11">SUM(Y25:Y32)</f>
        <v>0</v>
      </c>
      <c r="Z24" s="264">
        <f t="shared" si="11"/>
        <v>0</v>
      </c>
      <c r="AA24" s="264">
        <f t="shared" si="11"/>
        <v>0</v>
      </c>
      <c r="AB24" s="264">
        <f t="shared" si="11"/>
        <v>0</v>
      </c>
      <c r="AC24" s="264">
        <f t="shared" si="11"/>
        <v>0</v>
      </c>
      <c r="AD24" s="395">
        <f t="shared" si="11"/>
        <v>0</v>
      </c>
      <c r="AE24" s="405">
        <f t="shared" si="11"/>
        <v>0</v>
      </c>
      <c r="AF24" s="264">
        <f t="shared" si="11"/>
        <v>0</v>
      </c>
      <c r="AG24" s="264">
        <f t="shared" si="11"/>
        <v>0</v>
      </c>
      <c r="AH24" s="264">
        <f t="shared" si="11"/>
        <v>0</v>
      </c>
      <c r="AI24" s="264">
        <f t="shared" si="11"/>
        <v>0</v>
      </c>
      <c r="AJ24" s="264">
        <f t="shared" si="11"/>
        <v>0</v>
      </c>
      <c r="AK24" s="264">
        <f t="shared" si="11"/>
        <v>0</v>
      </c>
      <c r="AL24" s="264">
        <f t="shared" si="11"/>
        <v>0</v>
      </c>
      <c r="AM24" s="264">
        <f t="shared" si="11"/>
        <v>0</v>
      </c>
      <c r="AN24" s="264">
        <f t="shared" si="11"/>
        <v>0</v>
      </c>
      <c r="AO24" s="264">
        <f t="shared" si="11"/>
        <v>0</v>
      </c>
      <c r="AP24" s="395">
        <f t="shared" si="11"/>
        <v>0</v>
      </c>
      <c r="AQ24" s="405">
        <f t="shared" si="11"/>
        <v>0</v>
      </c>
      <c r="AR24" s="264">
        <f t="shared" si="11"/>
        <v>0</v>
      </c>
      <c r="AS24" s="264">
        <f t="shared" si="11"/>
        <v>0</v>
      </c>
      <c r="AT24" s="264">
        <f t="shared" si="11"/>
        <v>0</v>
      </c>
      <c r="AU24" s="264">
        <f t="shared" si="11"/>
        <v>0</v>
      </c>
      <c r="AV24" s="264">
        <f t="shared" si="11"/>
        <v>0</v>
      </c>
      <c r="AW24" s="433">
        <f t="shared" si="7"/>
        <v>0</v>
      </c>
      <c r="AX24" s="434">
        <f t="shared" si="8"/>
        <v>0</v>
      </c>
      <c r="AY24" s="435">
        <f t="shared" si="3"/>
        <v>0</v>
      </c>
    </row>
    <row r="25" spans="1:51" s="4" customFormat="1" ht="15" customHeight="1" x14ac:dyDescent="0.2">
      <c r="A25" s="333"/>
      <c r="B25" s="460"/>
      <c r="C25" s="334"/>
      <c r="D25" s="334"/>
      <c r="E25" s="245"/>
      <c r="F25" s="364">
        <f t="shared" ref="F25:F68" si="12">-E25+G25</f>
        <v>0</v>
      </c>
      <c r="G25" s="245">
        <v>0</v>
      </c>
      <c r="H25" s="564">
        <f t="shared" si="6"/>
        <v>0</v>
      </c>
      <c r="I25" s="228"/>
      <c r="J25" s="364">
        <f t="shared" ref="J25:J68" si="13">-I25+K25</f>
        <v>0</v>
      </c>
      <c r="K25" s="245">
        <v>0</v>
      </c>
      <c r="L25" s="229"/>
      <c r="M25" s="245"/>
      <c r="N25" s="232"/>
      <c r="O25" s="232"/>
      <c r="P25" s="356"/>
      <c r="Q25" s="357"/>
      <c r="R25" s="396"/>
      <c r="S25" s="406"/>
      <c r="T25" s="357"/>
      <c r="U25" s="357"/>
      <c r="V25" s="357"/>
      <c r="W25" s="357"/>
      <c r="X25" s="357"/>
      <c r="Y25" s="357"/>
      <c r="Z25" s="357"/>
      <c r="AA25" s="357"/>
      <c r="AB25" s="357"/>
      <c r="AC25" s="357"/>
      <c r="AD25" s="396"/>
      <c r="AE25" s="406"/>
      <c r="AF25" s="357"/>
      <c r="AG25" s="357"/>
      <c r="AH25" s="357"/>
      <c r="AI25" s="357"/>
      <c r="AJ25" s="357"/>
      <c r="AK25" s="357"/>
      <c r="AL25" s="357"/>
      <c r="AM25" s="357"/>
      <c r="AN25" s="357"/>
      <c r="AO25" s="357"/>
      <c r="AP25" s="396"/>
      <c r="AQ25" s="406"/>
      <c r="AR25" s="357"/>
      <c r="AS25" s="357"/>
      <c r="AT25" s="357"/>
      <c r="AU25" s="357"/>
      <c r="AV25" s="357"/>
      <c r="AW25" s="433">
        <f t="shared" si="7"/>
        <v>0</v>
      </c>
      <c r="AX25" s="434">
        <f t="shared" si="8"/>
        <v>0</v>
      </c>
      <c r="AY25" s="435">
        <f t="shared" si="3"/>
        <v>0</v>
      </c>
    </row>
    <row r="26" spans="1:51" s="4" customFormat="1" ht="15" customHeight="1" x14ac:dyDescent="0.2">
      <c r="A26" s="333"/>
      <c r="B26" s="460"/>
      <c r="C26" s="334"/>
      <c r="D26" s="340"/>
      <c r="E26" s="245"/>
      <c r="F26" s="364">
        <f t="shared" si="12"/>
        <v>0</v>
      </c>
      <c r="G26" s="245">
        <v>0</v>
      </c>
      <c r="H26" s="564">
        <f t="shared" si="6"/>
        <v>0</v>
      </c>
      <c r="I26" s="228"/>
      <c r="J26" s="364">
        <f t="shared" si="13"/>
        <v>0</v>
      </c>
      <c r="K26" s="245">
        <v>0</v>
      </c>
      <c r="L26" s="229"/>
      <c r="M26" s="245"/>
      <c r="N26" s="261"/>
      <c r="O26" s="261"/>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433">
        <f>SUM(P26:AV26)</f>
        <v>0</v>
      </c>
      <c r="AX26" s="434">
        <f>+AW26+N26</f>
        <v>0</v>
      </c>
      <c r="AY26" s="435">
        <f>+G26-AX26</f>
        <v>0</v>
      </c>
    </row>
    <row r="27" spans="1:51" s="4" customFormat="1" ht="15" customHeight="1" x14ac:dyDescent="0.2">
      <c r="A27" s="333"/>
      <c r="B27" s="460"/>
      <c r="C27" s="334"/>
      <c r="D27" s="340"/>
      <c r="E27" s="245"/>
      <c r="F27" s="364">
        <f t="shared" si="12"/>
        <v>0</v>
      </c>
      <c r="G27" s="245">
        <v>0</v>
      </c>
      <c r="H27" s="564">
        <f t="shared" si="6"/>
        <v>0</v>
      </c>
      <c r="I27" s="228"/>
      <c r="J27" s="364">
        <f t="shared" si="13"/>
        <v>0</v>
      </c>
      <c r="K27" s="245">
        <v>0</v>
      </c>
      <c r="L27" s="229"/>
      <c r="M27" s="245"/>
      <c r="N27" s="261"/>
      <c r="O27" s="261"/>
      <c r="P27" s="356"/>
      <c r="Q27" s="357"/>
      <c r="R27" s="396"/>
      <c r="S27" s="406"/>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SUM(P27:AV27)</f>
        <v>0</v>
      </c>
      <c r="AX27" s="434">
        <f>+AW27+N27</f>
        <v>0</v>
      </c>
      <c r="AY27" s="435">
        <f>+G27-AX27</f>
        <v>0</v>
      </c>
    </row>
    <row r="28" spans="1:51" s="4" customFormat="1" ht="15" customHeight="1" x14ac:dyDescent="0.2">
      <c r="A28" s="333"/>
      <c r="B28" s="460"/>
      <c r="C28" s="334"/>
      <c r="D28" s="340"/>
      <c r="E28" s="245"/>
      <c r="F28" s="364">
        <f t="shared" si="12"/>
        <v>0</v>
      </c>
      <c r="G28" s="245">
        <v>0</v>
      </c>
      <c r="H28" s="564">
        <f t="shared" si="6"/>
        <v>0</v>
      </c>
      <c r="I28" s="228"/>
      <c r="J28" s="364">
        <f t="shared" si="13"/>
        <v>0</v>
      </c>
      <c r="K28" s="245">
        <v>0</v>
      </c>
      <c r="L28" s="229"/>
      <c r="M28" s="245"/>
      <c r="N28" s="261"/>
      <c r="O28" s="261"/>
      <c r="P28" s="356"/>
      <c r="Q28" s="357"/>
      <c r="R28" s="396"/>
      <c r="S28" s="406"/>
      <c r="T28" s="357"/>
      <c r="U28" s="357"/>
      <c r="V28" s="357"/>
      <c r="W28" s="357"/>
      <c r="X28" s="357"/>
      <c r="Y28" s="357"/>
      <c r="Z28" s="357"/>
      <c r="AA28" s="357"/>
      <c r="AB28" s="357"/>
      <c r="AC28" s="357"/>
      <c r="AD28" s="396"/>
      <c r="AE28" s="406"/>
      <c r="AF28" s="357"/>
      <c r="AG28" s="357"/>
      <c r="AH28" s="357"/>
      <c r="AI28" s="357"/>
      <c r="AJ28" s="357"/>
      <c r="AK28" s="357"/>
      <c r="AL28" s="357"/>
      <c r="AM28" s="357"/>
      <c r="AN28" s="357"/>
      <c r="AO28" s="357"/>
      <c r="AP28" s="396"/>
      <c r="AQ28" s="406"/>
      <c r="AR28" s="357"/>
      <c r="AS28" s="357"/>
      <c r="AT28" s="357"/>
      <c r="AU28" s="357"/>
      <c r="AV28" s="357"/>
      <c r="AW28" s="433">
        <f>SUM(P28:AV28)</f>
        <v>0</v>
      </c>
      <c r="AX28" s="434">
        <f>+AW28+N28</f>
        <v>0</v>
      </c>
      <c r="AY28" s="435">
        <f>+G28-AX28</f>
        <v>0</v>
      </c>
    </row>
    <row r="29" spans="1:51" s="4" customFormat="1" ht="15" customHeight="1" x14ac:dyDescent="0.2">
      <c r="A29" s="333"/>
      <c r="B29" s="460"/>
      <c r="C29" s="334"/>
      <c r="D29" s="340"/>
      <c r="E29" s="245"/>
      <c r="F29" s="364"/>
      <c r="G29" s="245"/>
      <c r="H29" s="564"/>
      <c r="I29" s="228"/>
      <c r="J29" s="364"/>
      <c r="K29" s="245"/>
      <c r="L29" s="229"/>
      <c r="M29" s="245"/>
      <c r="N29" s="261"/>
      <c r="O29" s="261"/>
      <c r="P29" s="356"/>
      <c r="Q29" s="357"/>
      <c r="R29" s="396"/>
      <c r="S29" s="406"/>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433"/>
      <c r="AX29" s="434"/>
      <c r="AY29" s="435"/>
    </row>
    <row r="30" spans="1:51" s="4" customFormat="1" ht="15" customHeight="1" x14ac:dyDescent="0.2">
      <c r="A30" s="333"/>
      <c r="B30" s="460"/>
      <c r="C30" s="334"/>
      <c r="D30" s="340"/>
      <c r="E30" s="245"/>
      <c r="F30" s="364">
        <f t="shared" si="12"/>
        <v>0</v>
      </c>
      <c r="G30" s="245">
        <v>0</v>
      </c>
      <c r="H30" s="564">
        <f t="shared" si="6"/>
        <v>0</v>
      </c>
      <c r="I30" s="228"/>
      <c r="J30" s="364">
        <f t="shared" si="13"/>
        <v>0</v>
      </c>
      <c r="K30" s="245">
        <v>0</v>
      </c>
      <c r="L30" s="229"/>
      <c r="M30" s="245"/>
      <c r="N30" s="261"/>
      <c r="O30" s="261"/>
      <c r="P30" s="356"/>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SUM(P30:AV30)</f>
        <v>0</v>
      </c>
      <c r="AX30" s="434">
        <f>+AW30+N30</f>
        <v>0</v>
      </c>
      <c r="AY30" s="435">
        <f>+G30-AX30</f>
        <v>0</v>
      </c>
    </row>
    <row r="31" spans="1:51" s="4" customFormat="1" ht="15" customHeight="1" x14ac:dyDescent="0.2">
      <c r="A31" s="333"/>
      <c r="B31" s="460" t="str">
        <f>+B24</f>
        <v>ZK105.K238.C727</v>
      </c>
      <c r="C31" s="334"/>
      <c r="D31" s="340"/>
      <c r="E31" s="245"/>
      <c r="F31" s="364">
        <f t="shared" si="12"/>
        <v>0</v>
      </c>
      <c r="G31" s="245">
        <v>0</v>
      </c>
      <c r="H31" s="564">
        <f t="shared" si="6"/>
        <v>0</v>
      </c>
      <c r="I31" s="228"/>
      <c r="J31" s="364">
        <f t="shared" si="13"/>
        <v>0</v>
      </c>
      <c r="K31" s="245">
        <v>0</v>
      </c>
      <c r="L31" s="229"/>
      <c r="M31" s="245"/>
      <c r="N31" s="261"/>
      <c r="O31" s="261"/>
      <c r="P31" s="356"/>
      <c r="Q31" s="357"/>
      <c r="R31" s="396"/>
      <c r="S31" s="406"/>
      <c r="T31" s="357"/>
      <c r="U31" s="357"/>
      <c r="V31" s="357"/>
      <c r="W31" s="357"/>
      <c r="X31" s="357"/>
      <c r="Y31" s="357"/>
      <c r="Z31" s="357"/>
      <c r="AA31" s="357"/>
      <c r="AB31" s="357"/>
      <c r="AC31" s="357"/>
      <c r="AD31" s="396"/>
      <c r="AE31" s="406"/>
      <c r="AF31" s="357"/>
      <c r="AG31" s="357"/>
      <c r="AH31" s="357"/>
      <c r="AI31" s="357"/>
      <c r="AJ31" s="357"/>
      <c r="AK31" s="357"/>
      <c r="AL31" s="357"/>
      <c r="AM31" s="357"/>
      <c r="AN31" s="357"/>
      <c r="AO31" s="357"/>
      <c r="AP31" s="396"/>
      <c r="AQ31" s="406"/>
      <c r="AR31" s="357"/>
      <c r="AS31" s="357"/>
      <c r="AT31" s="357"/>
      <c r="AU31" s="357"/>
      <c r="AV31" s="357"/>
      <c r="AW31" s="433">
        <f>SUM(P31:AV31)</f>
        <v>0</v>
      </c>
      <c r="AX31" s="434">
        <f>+AW31+N31</f>
        <v>0</v>
      </c>
      <c r="AY31" s="435">
        <f>+G31-AX31</f>
        <v>0</v>
      </c>
    </row>
    <row r="32" spans="1:51" s="4" customFormat="1" ht="15" customHeight="1" thickBot="1" x14ac:dyDescent="0.25">
      <c r="A32" s="168"/>
      <c r="B32" s="452"/>
      <c r="C32" s="269" t="s">
        <v>286</v>
      </c>
      <c r="D32" s="269"/>
      <c r="E32" s="272"/>
      <c r="F32" s="364">
        <f t="shared" si="12"/>
        <v>0</v>
      </c>
      <c r="G32" s="272">
        <v>0</v>
      </c>
      <c r="H32" s="571">
        <f t="shared" si="6"/>
        <v>0</v>
      </c>
      <c r="I32" s="224"/>
      <c r="J32" s="364">
        <f t="shared" si="13"/>
        <v>0</v>
      </c>
      <c r="K32" s="272">
        <v>0</v>
      </c>
      <c r="L32" s="225"/>
      <c r="M32" s="272"/>
      <c r="N32" s="571">
        <f>+IFERROR(VLOOKUP(B31,Sheet1!B:D,2,FALSE),0)</f>
        <v>0</v>
      </c>
      <c r="O32" s="571">
        <f>+IFERROR(VLOOKUP(B31,Sheet1!B:D,3,FALSE)+VLOOKUP(B31,Sheet1!B:E,4,FALSE),0)</f>
        <v>0</v>
      </c>
      <c r="P32" s="358"/>
      <c r="Q32" s="359"/>
      <c r="R32" s="397"/>
      <c r="S32" s="407"/>
      <c r="T32" s="359"/>
      <c r="U32" s="359"/>
      <c r="V32" s="359"/>
      <c r="W32" s="359"/>
      <c r="X32" s="359"/>
      <c r="Y32" s="359"/>
      <c r="Z32" s="359"/>
      <c r="AA32" s="359"/>
      <c r="AB32" s="359"/>
      <c r="AC32" s="359"/>
      <c r="AD32" s="397"/>
      <c r="AE32" s="407"/>
      <c r="AF32" s="359"/>
      <c r="AG32" s="359"/>
      <c r="AH32" s="359"/>
      <c r="AI32" s="359"/>
      <c r="AJ32" s="359"/>
      <c r="AK32" s="359"/>
      <c r="AL32" s="359"/>
      <c r="AM32" s="359"/>
      <c r="AN32" s="359"/>
      <c r="AO32" s="359"/>
      <c r="AP32" s="397"/>
      <c r="AQ32" s="407"/>
      <c r="AR32" s="359"/>
      <c r="AS32" s="359"/>
      <c r="AT32" s="359"/>
      <c r="AU32" s="359"/>
      <c r="AV32" s="359"/>
      <c r="AW32" s="433">
        <f t="shared" si="7"/>
        <v>0</v>
      </c>
      <c r="AX32" s="434">
        <f t="shared" si="8"/>
        <v>0</v>
      </c>
      <c r="AY32" s="435">
        <f t="shared" si="3"/>
        <v>0</v>
      </c>
    </row>
    <row r="33" spans="1:51" s="4" customFormat="1" ht="15" customHeight="1" x14ac:dyDescent="0.2">
      <c r="A33" s="193" t="s">
        <v>135</v>
      </c>
      <c r="B33" s="450" t="str">
        <f>+LEFT($E$5,5)&amp;"."&amp;A33&amp;"."&amp;$E$3</f>
        <v>ZK105.K239.C727</v>
      </c>
      <c r="C33" s="337" t="s">
        <v>136</v>
      </c>
      <c r="D33" s="337"/>
      <c r="E33" s="203">
        <f t="shared" ref="E33:L33" si="14">SUM(E34:E37)</f>
        <v>0</v>
      </c>
      <c r="F33" s="315">
        <f t="shared" si="14"/>
        <v>0</v>
      </c>
      <c r="G33" s="203">
        <f t="shared" si="14"/>
        <v>0</v>
      </c>
      <c r="H33" s="203">
        <f t="shared" si="14"/>
        <v>0</v>
      </c>
      <c r="I33" s="203">
        <f t="shared" si="14"/>
        <v>0</v>
      </c>
      <c r="J33" s="315">
        <f t="shared" si="14"/>
        <v>0</v>
      </c>
      <c r="K33" s="203">
        <f t="shared" si="14"/>
        <v>0</v>
      </c>
      <c r="L33" s="203">
        <f t="shared" si="14"/>
        <v>0</v>
      </c>
      <c r="M33" s="203"/>
      <c r="N33" s="226">
        <f>SUM(N34:N37)</f>
        <v>0</v>
      </c>
      <c r="O33" s="226">
        <f>SUM(O34:O37)</f>
        <v>0</v>
      </c>
      <c r="P33" s="260">
        <f>SUM(P34:P37)</f>
        <v>0</v>
      </c>
      <c r="Q33" s="264">
        <f>SUM(Q34:Q37)</f>
        <v>0</v>
      </c>
      <c r="R33" s="395">
        <f t="shared" ref="R33:X33" si="15">SUM(R34:R37)</f>
        <v>0</v>
      </c>
      <c r="S33" s="405">
        <f t="shared" si="15"/>
        <v>0</v>
      </c>
      <c r="T33" s="264">
        <f t="shared" si="15"/>
        <v>0</v>
      </c>
      <c r="U33" s="264">
        <f t="shared" si="15"/>
        <v>0</v>
      </c>
      <c r="V33" s="264">
        <f t="shared" si="15"/>
        <v>0</v>
      </c>
      <c r="W33" s="264">
        <f t="shared" si="15"/>
        <v>0</v>
      </c>
      <c r="X33" s="264">
        <f t="shared" si="15"/>
        <v>0</v>
      </c>
      <c r="Y33" s="264">
        <f t="shared" ref="Y33:AV33" si="16">SUM(Y34:Y37)</f>
        <v>0</v>
      </c>
      <c r="Z33" s="264">
        <f t="shared" si="16"/>
        <v>0</v>
      </c>
      <c r="AA33" s="264">
        <f t="shared" si="16"/>
        <v>0</v>
      </c>
      <c r="AB33" s="264">
        <f t="shared" si="16"/>
        <v>0</v>
      </c>
      <c r="AC33" s="264">
        <f t="shared" si="16"/>
        <v>0</v>
      </c>
      <c r="AD33" s="395">
        <f t="shared" si="16"/>
        <v>0</v>
      </c>
      <c r="AE33" s="405">
        <f t="shared" si="16"/>
        <v>0</v>
      </c>
      <c r="AF33" s="264">
        <f t="shared" si="16"/>
        <v>0</v>
      </c>
      <c r="AG33" s="264">
        <f t="shared" si="16"/>
        <v>0</v>
      </c>
      <c r="AH33" s="264">
        <f t="shared" si="16"/>
        <v>0</v>
      </c>
      <c r="AI33" s="264">
        <f t="shared" si="16"/>
        <v>0</v>
      </c>
      <c r="AJ33" s="264">
        <f t="shared" si="16"/>
        <v>0</v>
      </c>
      <c r="AK33" s="264">
        <f t="shared" si="16"/>
        <v>0</v>
      </c>
      <c r="AL33" s="264">
        <f t="shared" si="16"/>
        <v>0</v>
      </c>
      <c r="AM33" s="264">
        <f t="shared" si="16"/>
        <v>0</v>
      </c>
      <c r="AN33" s="264">
        <f t="shared" si="16"/>
        <v>0</v>
      </c>
      <c r="AO33" s="264">
        <f t="shared" si="16"/>
        <v>0</v>
      </c>
      <c r="AP33" s="395">
        <f t="shared" si="16"/>
        <v>0</v>
      </c>
      <c r="AQ33" s="405">
        <f t="shared" si="16"/>
        <v>0</v>
      </c>
      <c r="AR33" s="264">
        <f t="shared" si="16"/>
        <v>0</v>
      </c>
      <c r="AS33" s="264">
        <f t="shared" si="16"/>
        <v>0</v>
      </c>
      <c r="AT33" s="264">
        <f t="shared" si="16"/>
        <v>0</v>
      </c>
      <c r="AU33" s="264">
        <f t="shared" si="16"/>
        <v>0</v>
      </c>
      <c r="AV33" s="264">
        <f t="shared" si="16"/>
        <v>0</v>
      </c>
      <c r="AW33" s="433">
        <f t="shared" si="7"/>
        <v>0</v>
      </c>
      <c r="AX33" s="434">
        <f t="shared" si="8"/>
        <v>0</v>
      </c>
      <c r="AY33" s="435">
        <f t="shared" si="3"/>
        <v>0</v>
      </c>
    </row>
    <row r="34" spans="1:51" s="4" customFormat="1" ht="15" customHeight="1" x14ac:dyDescent="0.2">
      <c r="A34" s="333"/>
      <c r="B34" s="460"/>
      <c r="C34" s="334"/>
      <c r="D34" s="334"/>
      <c r="E34" s="245"/>
      <c r="F34" s="364">
        <f t="shared" si="12"/>
        <v>0</v>
      </c>
      <c r="G34" s="245">
        <v>0</v>
      </c>
      <c r="H34" s="564">
        <f t="shared" si="6"/>
        <v>0</v>
      </c>
      <c r="I34" s="228"/>
      <c r="J34" s="364">
        <f t="shared" si="13"/>
        <v>0</v>
      </c>
      <c r="K34" s="245">
        <v>0</v>
      </c>
      <c r="L34" s="229"/>
      <c r="M34" s="245"/>
      <c r="N34" s="232"/>
      <c r="O34" s="232"/>
      <c r="P34" s="356"/>
      <c r="Q34" s="357"/>
      <c r="R34" s="396"/>
      <c r="S34" s="406"/>
      <c r="T34" s="357"/>
      <c r="U34" s="357"/>
      <c r="V34" s="357"/>
      <c r="W34" s="357"/>
      <c r="X34" s="357"/>
      <c r="Y34" s="357"/>
      <c r="Z34" s="357"/>
      <c r="AA34" s="357"/>
      <c r="AB34" s="357"/>
      <c r="AC34" s="357"/>
      <c r="AD34" s="396"/>
      <c r="AE34" s="406"/>
      <c r="AF34" s="357"/>
      <c r="AG34" s="357"/>
      <c r="AH34" s="357"/>
      <c r="AI34" s="357"/>
      <c r="AJ34" s="357"/>
      <c r="AK34" s="357"/>
      <c r="AL34" s="357"/>
      <c r="AM34" s="357"/>
      <c r="AN34" s="357"/>
      <c r="AO34" s="357"/>
      <c r="AP34" s="396"/>
      <c r="AQ34" s="406"/>
      <c r="AR34" s="357"/>
      <c r="AS34" s="357"/>
      <c r="AT34" s="357"/>
      <c r="AU34" s="357"/>
      <c r="AV34" s="357"/>
      <c r="AW34" s="433">
        <f t="shared" si="7"/>
        <v>0</v>
      </c>
      <c r="AX34" s="434">
        <f t="shared" si="8"/>
        <v>0</v>
      </c>
      <c r="AY34" s="435">
        <f t="shared" si="3"/>
        <v>0</v>
      </c>
    </row>
    <row r="35" spans="1:51" s="4" customFormat="1" ht="15" customHeight="1" x14ac:dyDescent="0.2">
      <c r="A35" s="333"/>
      <c r="B35" s="460"/>
      <c r="C35" s="334"/>
      <c r="D35" s="340"/>
      <c r="E35" s="245"/>
      <c r="F35" s="364">
        <f t="shared" si="12"/>
        <v>0</v>
      </c>
      <c r="G35" s="245">
        <v>0</v>
      </c>
      <c r="H35" s="564">
        <f t="shared" si="6"/>
        <v>0</v>
      </c>
      <c r="I35" s="228"/>
      <c r="J35" s="364">
        <f t="shared" si="13"/>
        <v>0</v>
      </c>
      <c r="K35" s="245">
        <v>0</v>
      </c>
      <c r="L35" s="229"/>
      <c r="M35" s="245"/>
      <c r="N35" s="261"/>
      <c r="O35" s="261"/>
      <c r="P35" s="356"/>
      <c r="Q35" s="357"/>
      <c r="R35" s="396"/>
      <c r="S35" s="406"/>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433">
        <f>SUM(P35:AV35)</f>
        <v>0</v>
      </c>
      <c r="AX35" s="434">
        <f>+AW35+N35</f>
        <v>0</v>
      </c>
      <c r="AY35" s="435">
        <f>+G35-AX35</f>
        <v>0</v>
      </c>
    </row>
    <row r="36" spans="1:51" s="4" customFormat="1" ht="15" customHeight="1" x14ac:dyDescent="0.2">
      <c r="A36" s="338"/>
      <c r="B36" s="461" t="str">
        <f>+B33</f>
        <v>ZK105.K239.C727</v>
      </c>
      <c r="C36" s="334"/>
      <c r="D36" s="340"/>
      <c r="E36" s="245"/>
      <c r="F36" s="364">
        <f t="shared" si="12"/>
        <v>0</v>
      </c>
      <c r="G36" s="245">
        <v>0</v>
      </c>
      <c r="H36" s="564">
        <f t="shared" si="6"/>
        <v>0</v>
      </c>
      <c r="I36" s="228"/>
      <c r="J36" s="364">
        <f t="shared" si="13"/>
        <v>0</v>
      </c>
      <c r="K36" s="245">
        <v>0</v>
      </c>
      <c r="L36" s="229"/>
      <c r="M36" s="245"/>
      <c r="N36" s="261"/>
      <c r="O36" s="261"/>
      <c r="P36" s="356"/>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SUM(P36:AV36)</f>
        <v>0</v>
      </c>
      <c r="AX36" s="434">
        <f>+AW36+N36</f>
        <v>0</v>
      </c>
      <c r="AY36" s="435">
        <f>+G36-AX36</f>
        <v>0</v>
      </c>
    </row>
    <row r="37" spans="1:51" s="4" customFormat="1" ht="15" customHeight="1" thickBot="1" x14ac:dyDescent="0.25">
      <c r="A37" s="168"/>
      <c r="B37" s="452"/>
      <c r="C37" s="269" t="s">
        <v>286</v>
      </c>
      <c r="D37" s="269"/>
      <c r="E37" s="272"/>
      <c r="F37" s="364">
        <f t="shared" si="12"/>
        <v>0</v>
      </c>
      <c r="G37" s="272">
        <v>0</v>
      </c>
      <c r="H37" s="571">
        <f t="shared" si="6"/>
        <v>0</v>
      </c>
      <c r="I37" s="224"/>
      <c r="J37" s="364">
        <f t="shared" si="13"/>
        <v>0</v>
      </c>
      <c r="K37" s="272">
        <v>0</v>
      </c>
      <c r="L37" s="225"/>
      <c r="M37" s="272"/>
      <c r="N37" s="571">
        <f>+IFERROR(VLOOKUP(B36,Sheet1!B:D,2,FALSE),0)</f>
        <v>0</v>
      </c>
      <c r="O37" s="571">
        <f>+IFERROR(VLOOKUP(B36,Sheet1!B:D,3,FALSE)+VLOOKUP(B36,Sheet1!B:E,4,FALSE),0)</f>
        <v>0</v>
      </c>
      <c r="P37" s="358"/>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433">
        <f t="shared" si="7"/>
        <v>0</v>
      </c>
      <c r="AX37" s="434">
        <f t="shared" si="8"/>
        <v>0</v>
      </c>
      <c r="AY37" s="435">
        <f t="shared" si="3"/>
        <v>0</v>
      </c>
    </row>
    <row r="38" spans="1:51" s="4" customFormat="1" ht="15" customHeight="1" x14ac:dyDescent="0.2">
      <c r="A38" s="193" t="s">
        <v>137</v>
      </c>
      <c r="B38" s="450" t="str">
        <f>+LEFT($E$5,5)&amp;"."&amp;A38&amp;"."&amp;$E$3</f>
        <v>ZK105.K240.C727</v>
      </c>
      <c r="C38" s="337" t="s">
        <v>138</v>
      </c>
      <c r="D38" s="337"/>
      <c r="E38" s="203">
        <f t="shared" ref="E38:L38" si="17">SUM(E39:E41)</f>
        <v>0</v>
      </c>
      <c r="F38" s="315">
        <f>SUM(F39:F41)</f>
        <v>0</v>
      </c>
      <c r="G38" s="203">
        <f>SUM(G39:G41)</f>
        <v>0</v>
      </c>
      <c r="H38" s="203">
        <f t="shared" si="17"/>
        <v>0</v>
      </c>
      <c r="I38" s="203">
        <f t="shared" si="17"/>
        <v>0</v>
      </c>
      <c r="J38" s="315">
        <f>SUM(J39:J41)</f>
        <v>0</v>
      </c>
      <c r="K38" s="203">
        <f t="shared" si="17"/>
        <v>0</v>
      </c>
      <c r="L38" s="203">
        <f t="shared" si="17"/>
        <v>0</v>
      </c>
      <c r="M38" s="203"/>
      <c r="N38" s="226">
        <f>SUM(N39:N41)</f>
        <v>0</v>
      </c>
      <c r="O38" s="226">
        <f>SUM(O39:O41)</f>
        <v>0</v>
      </c>
      <c r="P38" s="260">
        <f>SUM(P39:P41)</f>
        <v>0</v>
      </c>
      <c r="Q38" s="264">
        <f>SUM(Q39:Q41)</f>
        <v>0</v>
      </c>
      <c r="R38" s="395">
        <f t="shared" ref="R38:X38" si="18">SUM(R39:R41)</f>
        <v>0</v>
      </c>
      <c r="S38" s="405">
        <f t="shared" si="18"/>
        <v>0</v>
      </c>
      <c r="T38" s="264">
        <f t="shared" si="18"/>
        <v>0</v>
      </c>
      <c r="U38" s="264">
        <f t="shared" si="18"/>
        <v>0</v>
      </c>
      <c r="V38" s="264">
        <f t="shared" si="18"/>
        <v>0</v>
      </c>
      <c r="W38" s="264">
        <f t="shared" si="18"/>
        <v>0</v>
      </c>
      <c r="X38" s="264">
        <f t="shared" si="18"/>
        <v>0</v>
      </c>
      <c r="Y38" s="264">
        <f t="shared" ref="Y38:AV38" si="19">SUM(Y39:Y41)</f>
        <v>0</v>
      </c>
      <c r="Z38" s="264">
        <f t="shared" si="19"/>
        <v>0</v>
      </c>
      <c r="AA38" s="264">
        <f t="shared" si="19"/>
        <v>0</v>
      </c>
      <c r="AB38" s="264">
        <f t="shared" si="19"/>
        <v>0</v>
      </c>
      <c r="AC38" s="264">
        <f t="shared" si="19"/>
        <v>0</v>
      </c>
      <c r="AD38" s="395">
        <f t="shared" si="19"/>
        <v>0</v>
      </c>
      <c r="AE38" s="405">
        <f t="shared" si="19"/>
        <v>0</v>
      </c>
      <c r="AF38" s="264">
        <f t="shared" si="19"/>
        <v>0</v>
      </c>
      <c r="AG38" s="264">
        <f t="shared" si="19"/>
        <v>0</v>
      </c>
      <c r="AH38" s="264">
        <f t="shared" si="19"/>
        <v>0</v>
      </c>
      <c r="AI38" s="264">
        <f t="shared" si="19"/>
        <v>0</v>
      </c>
      <c r="AJ38" s="264">
        <f t="shared" si="19"/>
        <v>0</v>
      </c>
      <c r="AK38" s="264">
        <f t="shared" si="19"/>
        <v>0</v>
      </c>
      <c r="AL38" s="264">
        <f t="shared" si="19"/>
        <v>0</v>
      </c>
      <c r="AM38" s="264">
        <f t="shared" si="19"/>
        <v>0</v>
      </c>
      <c r="AN38" s="264">
        <f t="shared" si="19"/>
        <v>0</v>
      </c>
      <c r="AO38" s="264">
        <f t="shared" si="19"/>
        <v>0</v>
      </c>
      <c r="AP38" s="395">
        <f t="shared" si="19"/>
        <v>0</v>
      </c>
      <c r="AQ38" s="405">
        <f t="shared" si="19"/>
        <v>0</v>
      </c>
      <c r="AR38" s="264">
        <f t="shared" si="19"/>
        <v>0</v>
      </c>
      <c r="AS38" s="264">
        <f t="shared" si="19"/>
        <v>0</v>
      </c>
      <c r="AT38" s="264">
        <f t="shared" si="19"/>
        <v>0</v>
      </c>
      <c r="AU38" s="264">
        <f t="shared" si="19"/>
        <v>0</v>
      </c>
      <c r="AV38" s="264">
        <f t="shared" si="19"/>
        <v>0</v>
      </c>
      <c r="AW38" s="433">
        <f t="shared" si="7"/>
        <v>0</v>
      </c>
      <c r="AX38" s="434">
        <f t="shared" si="8"/>
        <v>0</v>
      </c>
      <c r="AY38" s="435">
        <f t="shared" si="3"/>
        <v>0</v>
      </c>
    </row>
    <row r="39" spans="1:51" s="4" customFormat="1" ht="15" customHeight="1" x14ac:dyDescent="0.2">
      <c r="A39" s="338"/>
      <c r="B39" s="460" t="str">
        <f>+B38</f>
        <v>ZK105.K240.C727</v>
      </c>
      <c r="C39" s="334"/>
      <c r="D39" s="334"/>
      <c r="E39" s="245"/>
      <c r="F39" s="364">
        <f t="shared" si="12"/>
        <v>0</v>
      </c>
      <c r="G39" s="245">
        <v>0</v>
      </c>
      <c r="H39" s="564">
        <f t="shared" si="6"/>
        <v>0</v>
      </c>
      <c r="I39" s="228"/>
      <c r="J39" s="364">
        <f t="shared" si="13"/>
        <v>0</v>
      </c>
      <c r="K39" s="245">
        <v>0</v>
      </c>
      <c r="L39" s="229"/>
      <c r="M39" s="245"/>
      <c r="N39" s="232"/>
      <c r="O39" s="232"/>
      <c r="P39" s="356"/>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7"/>
        <v>0</v>
      </c>
      <c r="AX39" s="434">
        <f t="shared" si="8"/>
        <v>0</v>
      </c>
      <c r="AY39" s="435">
        <f t="shared" si="3"/>
        <v>0</v>
      </c>
    </row>
    <row r="40" spans="1:51" s="4" customFormat="1" ht="15" customHeight="1" x14ac:dyDescent="0.2">
      <c r="A40" s="338"/>
      <c r="B40" s="461"/>
      <c r="C40" s="334"/>
      <c r="D40" s="340"/>
      <c r="E40" s="245"/>
      <c r="F40" s="364">
        <f t="shared" si="12"/>
        <v>0</v>
      </c>
      <c r="G40" s="245">
        <v>0</v>
      </c>
      <c r="H40" s="564">
        <f t="shared" si="6"/>
        <v>0</v>
      </c>
      <c r="I40" s="228"/>
      <c r="J40" s="364">
        <f t="shared" si="13"/>
        <v>0</v>
      </c>
      <c r="K40" s="245">
        <v>0</v>
      </c>
      <c r="L40" s="229"/>
      <c r="M40" s="245"/>
      <c r="N40" s="261"/>
      <c r="O40" s="261"/>
      <c r="P40" s="356"/>
      <c r="Q40" s="357"/>
      <c r="R40" s="396"/>
      <c r="S40" s="406"/>
      <c r="T40" s="357"/>
      <c r="U40" s="357"/>
      <c r="V40" s="357"/>
      <c r="W40" s="357"/>
      <c r="X40" s="357"/>
      <c r="Y40" s="357"/>
      <c r="Z40" s="357"/>
      <c r="AA40" s="357"/>
      <c r="AB40" s="357"/>
      <c r="AC40" s="357"/>
      <c r="AD40" s="396"/>
      <c r="AE40" s="406"/>
      <c r="AF40" s="357"/>
      <c r="AG40" s="357"/>
      <c r="AH40" s="357"/>
      <c r="AI40" s="357"/>
      <c r="AJ40" s="357"/>
      <c r="AK40" s="357"/>
      <c r="AL40" s="357"/>
      <c r="AM40" s="357"/>
      <c r="AN40" s="357"/>
      <c r="AO40" s="357"/>
      <c r="AP40" s="396"/>
      <c r="AQ40" s="406"/>
      <c r="AR40" s="357"/>
      <c r="AS40" s="357"/>
      <c r="AT40" s="357"/>
      <c r="AU40" s="357"/>
      <c r="AV40" s="357"/>
      <c r="AW40" s="433">
        <f>SUM(P40:AV40)</f>
        <v>0</v>
      </c>
      <c r="AX40" s="434">
        <f>+AW40+N40</f>
        <v>0</v>
      </c>
      <c r="AY40" s="435">
        <f>+G40-AX40</f>
        <v>0</v>
      </c>
    </row>
    <row r="41" spans="1:51" s="4" customFormat="1" ht="15" customHeight="1" thickBot="1" x14ac:dyDescent="0.25">
      <c r="A41" s="167"/>
      <c r="B41" s="453"/>
      <c r="C41" s="269" t="s">
        <v>286</v>
      </c>
      <c r="D41" s="269"/>
      <c r="E41" s="272"/>
      <c r="F41" s="365">
        <f t="shared" si="12"/>
        <v>0</v>
      </c>
      <c r="G41" s="272">
        <v>0</v>
      </c>
      <c r="H41" s="571">
        <f t="shared" si="6"/>
        <v>0</v>
      </c>
      <c r="I41" s="224"/>
      <c r="J41" s="365">
        <f t="shared" si="13"/>
        <v>0</v>
      </c>
      <c r="K41" s="272">
        <v>0</v>
      </c>
      <c r="L41" s="225"/>
      <c r="M41" s="272"/>
      <c r="N41" s="571">
        <f>+IFERROR(VLOOKUP(B39,Sheet1!B:D,2,FALSE),0)</f>
        <v>0</v>
      </c>
      <c r="O41" s="571">
        <f>+IFERROR(VLOOKUP(B39,Sheet1!B:D,3,FALSE)+VLOOKUP(B39,Sheet1!B:E,4,FALSE),0)</f>
        <v>0</v>
      </c>
      <c r="P41" s="358"/>
      <c r="Q41" s="359"/>
      <c r="R41" s="397"/>
      <c r="S41" s="407"/>
      <c r="T41" s="359"/>
      <c r="U41" s="359"/>
      <c r="V41" s="359"/>
      <c r="W41" s="359"/>
      <c r="X41" s="359"/>
      <c r="Y41" s="359"/>
      <c r="Z41" s="359"/>
      <c r="AA41" s="359"/>
      <c r="AB41" s="359"/>
      <c r="AC41" s="359"/>
      <c r="AD41" s="397"/>
      <c r="AE41" s="407"/>
      <c r="AF41" s="359"/>
      <c r="AG41" s="359"/>
      <c r="AH41" s="359"/>
      <c r="AI41" s="359"/>
      <c r="AJ41" s="359"/>
      <c r="AK41" s="359"/>
      <c r="AL41" s="359"/>
      <c r="AM41" s="359"/>
      <c r="AN41" s="359"/>
      <c r="AO41" s="359"/>
      <c r="AP41" s="397"/>
      <c r="AQ41" s="407"/>
      <c r="AR41" s="359"/>
      <c r="AS41" s="359"/>
      <c r="AT41" s="359"/>
      <c r="AU41" s="359"/>
      <c r="AV41" s="359"/>
      <c r="AW41" s="433">
        <f t="shared" si="7"/>
        <v>0</v>
      </c>
      <c r="AX41" s="434">
        <f t="shared" si="8"/>
        <v>0</v>
      </c>
      <c r="AY41" s="435">
        <f t="shared" si="3"/>
        <v>0</v>
      </c>
    </row>
    <row r="42" spans="1:51" s="4" customFormat="1" ht="15" hidden="1" customHeight="1" x14ac:dyDescent="0.2">
      <c r="A42" s="546"/>
      <c r="B42" s="540"/>
      <c r="C42" s="442"/>
      <c r="D42" s="442"/>
      <c r="E42" s="547">
        <f t="shared" ref="E42:L42" si="20">SUM(E43:E44)</f>
        <v>0</v>
      </c>
      <c r="F42" s="586">
        <f>SUM(F43:F44)</f>
        <v>0</v>
      </c>
      <c r="G42" s="547">
        <f>SUM(G43:G44)</f>
        <v>0</v>
      </c>
      <c r="H42" s="547">
        <f t="shared" si="20"/>
        <v>0</v>
      </c>
      <c r="I42" s="547">
        <f t="shared" si="20"/>
        <v>0</v>
      </c>
      <c r="J42" s="586">
        <f>SUM(J43:J44)</f>
        <v>0</v>
      </c>
      <c r="K42" s="547">
        <f t="shared" si="20"/>
        <v>0</v>
      </c>
      <c r="L42" s="547">
        <f t="shared" si="20"/>
        <v>0</v>
      </c>
      <c r="M42" s="547"/>
      <c r="N42" s="423"/>
      <c r="O42" s="423"/>
      <c r="P42" s="473">
        <f>SUM(P43:P44)</f>
        <v>0</v>
      </c>
      <c r="Q42" s="474">
        <f>SUM(Q43:Q44)</f>
        <v>0</v>
      </c>
      <c r="R42" s="475">
        <f t="shared" ref="R42:X42" si="21">SUM(R43:R44)</f>
        <v>0</v>
      </c>
      <c r="S42" s="476">
        <f t="shared" si="21"/>
        <v>0</v>
      </c>
      <c r="T42" s="474">
        <f t="shared" si="21"/>
        <v>0</v>
      </c>
      <c r="U42" s="474">
        <f t="shared" si="21"/>
        <v>0</v>
      </c>
      <c r="V42" s="474">
        <f t="shared" si="21"/>
        <v>0</v>
      </c>
      <c r="W42" s="474">
        <f t="shared" si="21"/>
        <v>0</v>
      </c>
      <c r="X42" s="474">
        <f t="shared" si="21"/>
        <v>0</v>
      </c>
      <c r="Y42" s="474">
        <f t="shared" ref="Y42:AV42" si="22">SUM(Y43:Y44)</f>
        <v>0</v>
      </c>
      <c r="Z42" s="474">
        <f t="shared" si="22"/>
        <v>0</v>
      </c>
      <c r="AA42" s="474">
        <f t="shared" si="22"/>
        <v>0</v>
      </c>
      <c r="AB42" s="474">
        <f t="shared" si="22"/>
        <v>0</v>
      </c>
      <c r="AC42" s="474">
        <f t="shared" si="22"/>
        <v>0</v>
      </c>
      <c r="AD42" s="475">
        <f t="shared" si="22"/>
        <v>0</v>
      </c>
      <c r="AE42" s="476">
        <f t="shared" si="22"/>
        <v>0</v>
      </c>
      <c r="AF42" s="474">
        <f t="shared" si="22"/>
        <v>0</v>
      </c>
      <c r="AG42" s="474">
        <f t="shared" si="22"/>
        <v>0</v>
      </c>
      <c r="AH42" s="474">
        <f t="shared" si="22"/>
        <v>0</v>
      </c>
      <c r="AI42" s="474">
        <f t="shared" si="22"/>
        <v>0</v>
      </c>
      <c r="AJ42" s="474">
        <f t="shared" si="22"/>
        <v>0</v>
      </c>
      <c r="AK42" s="474">
        <f t="shared" si="22"/>
        <v>0</v>
      </c>
      <c r="AL42" s="474">
        <f t="shared" si="22"/>
        <v>0</v>
      </c>
      <c r="AM42" s="474">
        <f t="shared" si="22"/>
        <v>0</v>
      </c>
      <c r="AN42" s="474">
        <f t="shared" si="22"/>
        <v>0</v>
      </c>
      <c r="AO42" s="474">
        <f t="shared" si="22"/>
        <v>0</v>
      </c>
      <c r="AP42" s="475">
        <f t="shared" si="22"/>
        <v>0</v>
      </c>
      <c r="AQ42" s="476">
        <f t="shared" si="22"/>
        <v>0</v>
      </c>
      <c r="AR42" s="474">
        <f t="shared" si="22"/>
        <v>0</v>
      </c>
      <c r="AS42" s="474">
        <f t="shared" si="22"/>
        <v>0</v>
      </c>
      <c r="AT42" s="474">
        <f t="shared" si="22"/>
        <v>0</v>
      </c>
      <c r="AU42" s="474">
        <f t="shared" si="22"/>
        <v>0</v>
      </c>
      <c r="AV42" s="474">
        <f t="shared" si="22"/>
        <v>0</v>
      </c>
      <c r="AW42" s="433">
        <f t="shared" si="7"/>
        <v>0</v>
      </c>
      <c r="AX42" s="434">
        <f t="shared" si="8"/>
        <v>0</v>
      </c>
      <c r="AY42" s="435">
        <f t="shared" si="3"/>
        <v>0</v>
      </c>
    </row>
    <row r="43" spans="1:51" s="4" customFormat="1" ht="15" hidden="1" customHeight="1" x14ac:dyDescent="0.2">
      <c r="A43" s="148"/>
      <c r="B43" s="451"/>
      <c r="C43" s="268"/>
      <c r="D43" s="268"/>
      <c r="E43" s="245"/>
      <c r="F43" s="544">
        <f t="shared" si="12"/>
        <v>0</v>
      </c>
      <c r="G43" s="245">
        <v>0</v>
      </c>
      <c r="H43" s="217">
        <f t="shared" si="6"/>
        <v>0</v>
      </c>
      <c r="I43" s="228"/>
      <c r="J43" s="544">
        <f t="shared" si="13"/>
        <v>0</v>
      </c>
      <c r="K43" s="245">
        <v>0</v>
      </c>
      <c r="L43" s="229"/>
      <c r="M43" s="245"/>
      <c r="N43" s="232"/>
      <c r="O43" s="232"/>
      <c r="P43" s="356"/>
      <c r="Q43" s="357"/>
      <c r="R43" s="396"/>
      <c r="S43" s="406"/>
      <c r="T43" s="357"/>
      <c r="U43" s="357"/>
      <c r="V43" s="357"/>
      <c r="W43" s="357"/>
      <c r="X43" s="357"/>
      <c r="Y43" s="357"/>
      <c r="Z43" s="357"/>
      <c r="AA43" s="357"/>
      <c r="AB43" s="357"/>
      <c r="AC43" s="357"/>
      <c r="AD43" s="396"/>
      <c r="AE43" s="406"/>
      <c r="AF43" s="357"/>
      <c r="AG43" s="357"/>
      <c r="AH43" s="357"/>
      <c r="AI43" s="357"/>
      <c r="AJ43" s="357"/>
      <c r="AK43" s="357"/>
      <c r="AL43" s="357"/>
      <c r="AM43" s="357"/>
      <c r="AN43" s="357"/>
      <c r="AO43" s="357"/>
      <c r="AP43" s="396"/>
      <c r="AQ43" s="406"/>
      <c r="AR43" s="357"/>
      <c r="AS43" s="357"/>
      <c r="AT43" s="357"/>
      <c r="AU43" s="357"/>
      <c r="AV43" s="357"/>
      <c r="AW43" s="433">
        <f t="shared" si="7"/>
        <v>0</v>
      </c>
      <c r="AX43" s="434">
        <f t="shared" si="8"/>
        <v>0</v>
      </c>
      <c r="AY43" s="435">
        <f t="shared" si="3"/>
        <v>0</v>
      </c>
    </row>
    <row r="44" spans="1:51" s="4" customFormat="1" ht="15" hidden="1" customHeight="1" thickBot="1" x14ac:dyDescent="0.25">
      <c r="A44" s="167"/>
      <c r="B44" s="453"/>
      <c r="C44" s="269"/>
      <c r="D44" s="269"/>
      <c r="E44" s="272"/>
      <c r="F44" s="544">
        <f t="shared" si="12"/>
        <v>0</v>
      </c>
      <c r="G44" s="272">
        <v>0</v>
      </c>
      <c r="H44" s="223">
        <f t="shared" si="6"/>
        <v>0</v>
      </c>
      <c r="I44" s="224"/>
      <c r="J44" s="544">
        <f t="shared" si="13"/>
        <v>0</v>
      </c>
      <c r="K44" s="272">
        <v>0</v>
      </c>
      <c r="L44" s="225"/>
      <c r="M44" s="272"/>
      <c r="N44" s="502"/>
      <c r="O44" s="500"/>
      <c r="P44" s="358"/>
      <c r="Q44" s="359"/>
      <c r="R44" s="397"/>
      <c r="S44" s="407"/>
      <c r="T44" s="359"/>
      <c r="U44" s="359"/>
      <c r="V44" s="359"/>
      <c r="W44" s="359"/>
      <c r="X44" s="359"/>
      <c r="Y44" s="359"/>
      <c r="Z44" s="359"/>
      <c r="AA44" s="359"/>
      <c r="AB44" s="359"/>
      <c r="AC44" s="359"/>
      <c r="AD44" s="397"/>
      <c r="AE44" s="407"/>
      <c r="AF44" s="359"/>
      <c r="AG44" s="359"/>
      <c r="AH44" s="359"/>
      <c r="AI44" s="359"/>
      <c r="AJ44" s="359"/>
      <c r="AK44" s="359"/>
      <c r="AL44" s="359"/>
      <c r="AM44" s="359"/>
      <c r="AN44" s="359"/>
      <c r="AO44" s="359"/>
      <c r="AP44" s="397"/>
      <c r="AQ44" s="407"/>
      <c r="AR44" s="359"/>
      <c r="AS44" s="359"/>
      <c r="AT44" s="359"/>
      <c r="AU44" s="359"/>
      <c r="AV44" s="359"/>
      <c r="AW44" s="433">
        <f t="shared" si="7"/>
        <v>0</v>
      </c>
      <c r="AX44" s="434">
        <f t="shared" si="8"/>
        <v>0</v>
      </c>
      <c r="AY44" s="435">
        <f t="shared" si="3"/>
        <v>0</v>
      </c>
    </row>
    <row r="45" spans="1:51" s="4" customFormat="1" ht="15" hidden="1" customHeight="1" x14ac:dyDescent="0.2">
      <c r="A45" s="549"/>
      <c r="B45" s="455"/>
      <c r="C45" s="442"/>
      <c r="D45" s="442"/>
      <c r="E45" s="547">
        <f t="shared" ref="E45:L45" si="23">SUM(E46:E47)</f>
        <v>0</v>
      </c>
      <c r="F45" s="541">
        <f>SUM(F46:F47)</f>
        <v>0</v>
      </c>
      <c r="G45" s="547">
        <f>SUM(G46:G47)</f>
        <v>0</v>
      </c>
      <c r="H45" s="547">
        <f t="shared" si="23"/>
        <v>0</v>
      </c>
      <c r="I45" s="547">
        <f t="shared" si="23"/>
        <v>0</v>
      </c>
      <c r="J45" s="541">
        <f>SUM(J46:J47)</f>
        <v>0</v>
      </c>
      <c r="K45" s="547">
        <f t="shared" si="23"/>
        <v>0</v>
      </c>
      <c r="L45" s="547">
        <f t="shared" si="23"/>
        <v>0</v>
      </c>
      <c r="M45" s="547"/>
      <c r="N45" s="594">
        <f>SUM(N46:N47)</f>
        <v>0</v>
      </c>
      <c r="O45" s="595">
        <f>SUM(O46:O47)</f>
        <v>0</v>
      </c>
      <c r="P45" s="473">
        <f>SUM(P46:P47)</f>
        <v>0</v>
      </c>
      <c r="Q45" s="474">
        <f>SUM(Q46:Q47)</f>
        <v>0</v>
      </c>
      <c r="R45" s="475">
        <f t="shared" ref="R45:X45" si="24">SUM(R46:R47)</f>
        <v>0</v>
      </c>
      <c r="S45" s="476">
        <f t="shared" si="24"/>
        <v>0</v>
      </c>
      <c r="T45" s="474">
        <f t="shared" si="24"/>
        <v>0</v>
      </c>
      <c r="U45" s="474">
        <f t="shared" si="24"/>
        <v>0</v>
      </c>
      <c r="V45" s="474">
        <f t="shared" si="24"/>
        <v>0</v>
      </c>
      <c r="W45" s="474">
        <f t="shared" si="24"/>
        <v>0</v>
      </c>
      <c r="X45" s="474">
        <f t="shared" si="24"/>
        <v>0</v>
      </c>
      <c r="Y45" s="474">
        <f t="shared" ref="Y45:AV45" si="25">SUM(Y46:Y47)</f>
        <v>0</v>
      </c>
      <c r="Z45" s="474">
        <f t="shared" si="25"/>
        <v>0</v>
      </c>
      <c r="AA45" s="474">
        <f t="shared" si="25"/>
        <v>0</v>
      </c>
      <c r="AB45" s="474">
        <f t="shared" si="25"/>
        <v>0</v>
      </c>
      <c r="AC45" s="474">
        <f t="shared" si="25"/>
        <v>0</v>
      </c>
      <c r="AD45" s="475">
        <f t="shared" si="25"/>
        <v>0</v>
      </c>
      <c r="AE45" s="476">
        <f t="shared" si="25"/>
        <v>0</v>
      </c>
      <c r="AF45" s="474">
        <f t="shared" si="25"/>
        <v>0</v>
      </c>
      <c r="AG45" s="474">
        <f t="shared" si="25"/>
        <v>0</v>
      </c>
      <c r="AH45" s="474">
        <f t="shared" si="25"/>
        <v>0</v>
      </c>
      <c r="AI45" s="474">
        <f t="shared" si="25"/>
        <v>0</v>
      </c>
      <c r="AJ45" s="474">
        <f t="shared" si="25"/>
        <v>0</v>
      </c>
      <c r="AK45" s="474">
        <f t="shared" si="25"/>
        <v>0</v>
      </c>
      <c r="AL45" s="474">
        <f t="shared" si="25"/>
        <v>0</v>
      </c>
      <c r="AM45" s="474">
        <f t="shared" si="25"/>
        <v>0</v>
      </c>
      <c r="AN45" s="474">
        <f t="shared" si="25"/>
        <v>0</v>
      </c>
      <c r="AO45" s="474">
        <f t="shared" si="25"/>
        <v>0</v>
      </c>
      <c r="AP45" s="475">
        <f t="shared" si="25"/>
        <v>0</v>
      </c>
      <c r="AQ45" s="476">
        <f t="shared" si="25"/>
        <v>0</v>
      </c>
      <c r="AR45" s="474">
        <f t="shared" si="25"/>
        <v>0</v>
      </c>
      <c r="AS45" s="474">
        <f t="shared" si="25"/>
        <v>0</v>
      </c>
      <c r="AT45" s="474">
        <f t="shared" si="25"/>
        <v>0</v>
      </c>
      <c r="AU45" s="474">
        <f t="shared" si="25"/>
        <v>0</v>
      </c>
      <c r="AV45" s="474">
        <f t="shared" si="25"/>
        <v>0</v>
      </c>
      <c r="AW45" s="433">
        <f t="shared" si="7"/>
        <v>0</v>
      </c>
      <c r="AX45" s="434">
        <f t="shared" si="8"/>
        <v>0</v>
      </c>
      <c r="AY45" s="435">
        <f t="shared" si="3"/>
        <v>0</v>
      </c>
    </row>
    <row r="46" spans="1:51" s="4" customFormat="1" ht="15" hidden="1" customHeight="1" x14ac:dyDescent="0.2">
      <c r="A46" s="149"/>
      <c r="B46" s="455"/>
      <c r="C46" s="268"/>
      <c r="D46" s="268"/>
      <c r="E46" s="245"/>
      <c r="F46" s="544">
        <f t="shared" si="12"/>
        <v>0</v>
      </c>
      <c r="G46" s="245">
        <v>0</v>
      </c>
      <c r="H46" s="217">
        <f t="shared" si="6"/>
        <v>0</v>
      </c>
      <c r="I46" s="228"/>
      <c r="J46" s="544">
        <f t="shared" si="13"/>
        <v>0</v>
      </c>
      <c r="K46" s="245">
        <v>0</v>
      </c>
      <c r="L46" s="229"/>
      <c r="M46" s="245"/>
      <c r="N46" s="423">
        <f>SUM(N47:N48)</f>
        <v>0</v>
      </c>
      <c r="O46" s="423">
        <f>+IFERROR(VLOOKUP(B45,Sheet1!B:D,3,FALSE)+VLOOKUP(B45,Sheet1!B:E,4,FALSE),0)</f>
        <v>0</v>
      </c>
      <c r="P46" s="356"/>
      <c r="Q46" s="357"/>
      <c r="R46" s="396"/>
      <c r="S46" s="406"/>
      <c r="T46" s="357"/>
      <c r="U46" s="357"/>
      <c r="V46" s="357"/>
      <c r="W46" s="357"/>
      <c r="X46" s="357"/>
      <c r="Y46" s="357"/>
      <c r="Z46" s="357"/>
      <c r="AA46" s="357"/>
      <c r="AB46" s="357"/>
      <c r="AC46" s="357"/>
      <c r="AD46" s="396"/>
      <c r="AE46" s="406"/>
      <c r="AF46" s="357"/>
      <c r="AG46" s="357"/>
      <c r="AH46" s="357"/>
      <c r="AI46" s="357"/>
      <c r="AJ46" s="357"/>
      <c r="AK46" s="357"/>
      <c r="AL46" s="357"/>
      <c r="AM46" s="357"/>
      <c r="AN46" s="357"/>
      <c r="AO46" s="357"/>
      <c r="AP46" s="396"/>
      <c r="AQ46" s="406"/>
      <c r="AR46" s="357"/>
      <c r="AS46" s="357"/>
      <c r="AT46" s="357"/>
      <c r="AU46" s="357"/>
      <c r="AV46" s="357"/>
      <c r="AW46" s="433">
        <f t="shared" si="7"/>
        <v>0</v>
      </c>
      <c r="AX46" s="434">
        <f t="shared" si="8"/>
        <v>0</v>
      </c>
      <c r="AY46" s="435">
        <f t="shared" si="3"/>
        <v>0</v>
      </c>
    </row>
    <row r="47" spans="1:51" s="4" customFormat="1" ht="15" hidden="1" customHeight="1" thickBot="1" x14ac:dyDescent="0.25">
      <c r="A47" s="167"/>
      <c r="B47" s="453"/>
      <c r="C47" s="269"/>
      <c r="D47" s="269"/>
      <c r="E47" s="272"/>
      <c r="F47" s="544">
        <f t="shared" si="12"/>
        <v>0</v>
      </c>
      <c r="G47" s="272">
        <v>0</v>
      </c>
      <c r="H47" s="223">
        <f t="shared" si="6"/>
        <v>0</v>
      </c>
      <c r="I47" s="224"/>
      <c r="J47" s="544">
        <f t="shared" si="13"/>
        <v>0</v>
      </c>
      <c r="K47" s="272">
        <v>0</v>
      </c>
      <c r="L47" s="225"/>
      <c r="M47" s="272"/>
      <c r="N47" s="502"/>
      <c r="O47" s="500"/>
      <c r="P47" s="358"/>
      <c r="Q47" s="359"/>
      <c r="R47" s="397"/>
      <c r="S47" s="407"/>
      <c r="T47" s="359"/>
      <c r="U47" s="359"/>
      <c r="V47" s="359"/>
      <c r="W47" s="359"/>
      <c r="X47" s="359"/>
      <c r="Y47" s="359"/>
      <c r="Z47" s="359"/>
      <c r="AA47" s="359"/>
      <c r="AB47" s="359"/>
      <c r="AC47" s="359"/>
      <c r="AD47" s="397"/>
      <c r="AE47" s="407"/>
      <c r="AF47" s="359"/>
      <c r="AG47" s="359"/>
      <c r="AH47" s="359"/>
      <c r="AI47" s="359"/>
      <c r="AJ47" s="359"/>
      <c r="AK47" s="359"/>
      <c r="AL47" s="359"/>
      <c r="AM47" s="359"/>
      <c r="AN47" s="359"/>
      <c r="AO47" s="359"/>
      <c r="AP47" s="397"/>
      <c r="AQ47" s="407"/>
      <c r="AR47" s="359"/>
      <c r="AS47" s="359"/>
      <c r="AT47" s="359"/>
      <c r="AU47" s="359"/>
      <c r="AV47" s="359"/>
      <c r="AW47" s="433">
        <f t="shared" si="7"/>
        <v>0</v>
      </c>
      <c r="AX47" s="434">
        <f t="shared" si="8"/>
        <v>0</v>
      </c>
      <c r="AY47" s="435">
        <f t="shared" si="3"/>
        <v>0</v>
      </c>
    </row>
    <row r="48" spans="1:51" s="4" customFormat="1" ht="15" hidden="1" customHeight="1" x14ac:dyDescent="0.2">
      <c r="A48" s="549"/>
      <c r="B48" s="568"/>
      <c r="C48" s="442"/>
      <c r="D48" s="442"/>
      <c r="E48" s="547">
        <f t="shared" ref="E48:L48" si="26">SUM(E49:E50)</f>
        <v>0</v>
      </c>
      <c r="F48" s="541">
        <f t="shared" si="26"/>
        <v>0</v>
      </c>
      <c r="G48" s="547">
        <f t="shared" si="26"/>
        <v>0</v>
      </c>
      <c r="H48" s="547">
        <f t="shared" si="26"/>
        <v>0</v>
      </c>
      <c r="I48" s="547">
        <f t="shared" si="26"/>
        <v>0</v>
      </c>
      <c r="J48" s="541">
        <f t="shared" si="26"/>
        <v>0</v>
      </c>
      <c r="K48" s="547">
        <f t="shared" si="26"/>
        <v>0</v>
      </c>
      <c r="L48" s="547">
        <f t="shared" si="26"/>
        <v>0</v>
      </c>
      <c r="M48" s="547"/>
      <c r="N48" s="423"/>
      <c r="O48" s="423"/>
      <c r="P48" s="473">
        <f>SUM(P49:P50)</f>
        <v>0</v>
      </c>
      <c r="Q48" s="474">
        <f>SUM(Q49:Q50)</f>
        <v>0</v>
      </c>
      <c r="R48" s="475">
        <f t="shared" ref="R48:X48" si="27">SUM(R49:R50)</f>
        <v>0</v>
      </c>
      <c r="S48" s="476">
        <f t="shared" si="27"/>
        <v>0</v>
      </c>
      <c r="T48" s="474">
        <f t="shared" si="27"/>
        <v>0</v>
      </c>
      <c r="U48" s="474">
        <f t="shared" si="27"/>
        <v>0</v>
      </c>
      <c r="V48" s="474">
        <f t="shared" si="27"/>
        <v>0</v>
      </c>
      <c r="W48" s="474">
        <f t="shared" si="27"/>
        <v>0</v>
      </c>
      <c r="X48" s="474">
        <f t="shared" si="27"/>
        <v>0</v>
      </c>
      <c r="Y48" s="474">
        <f t="shared" ref="Y48:AV48" si="28">SUM(Y49:Y50)</f>
        <v>0</v>
      </c>
      <c r="Z48" s="474">
        <f t="shared" si="28"/>
        <v>0</v>
      </c>
      <c r="AA48" s="474">
        <f t="shared" si="28"/>
        <v>0</v>
      </c>
      <c r="AB48" s="474">
        <f t="shared" si="28"/>
        <v>0</v>
      </c>
      <c r="AC48" s="474">
        <f t="shared" si="28"/>
        <v>0</v>
      </c>
      <c r="AD48" s="475">
        <f t="shared" si="28"/>
        <v>0</v>
      </c>
      <c r="AE48" s="476">
        <f t="shared" si="28"/>
        <v>0</v>
      </c>
      <c r="AF48" s="474">
        <f t="shared" si="28"/>
        <v>0</v>
      </c>
      <c r="AG48" s="474">
        <f t="shared" si="28"/>
        <v>0</v>
      </c>
      <c r="AH48" s="474">
        <f t="shared" si="28"/>
        <v>0</v>
      </c>
      <c r="AI48" s="474">
        <f t="shared" si="28"/>
        <v>0</v>
      </c>
      <c r="AJ48" s="474">
        <f t="shared" si="28"/>
        <v>0</v>
      </c>
      <c r="AK48" s="474">
        <f t="shared" si="28"/>
        <v>0</v>
      </c>
      <c r="AL48" s="474">
        <f t="shared" si="28"/>
        <v>0</v>
      </c>
      <c r="AM48" s="474">
        <f t="shared" si="28"/>
        <v>0</v>
      </c>
      <c r="AN48" s="474">
        <f t="shared" si="28"/>
        <v>0</v>
      </c>
      <c r="AO48" s="474">
        <f t="shared" si="28"/>
        <v>0</v>
      </c>
      <c r="AP48" s="475">
        <f t="shared" si="28"/>
        <v>0</v>
      </c>
      <c r="AQ48" s="476">
        <f t="shared" si="28"/>
        <v>0</v>
      </c>
      <c r="AR48" s="474">
        <f t="shared" si="28"/>
        <v>0</v>
      </c>
      <c r="AS48" s="474">
        <f t="shared" si="28"/>
        <v>0</v>
      </c>
      <c r="AT48" s="474">
        <f t="shared" si="28"/>
        <v>0</v>
      </c>
      <c r="AU48" s="474">
        <f t="shared" si="28"/>
        <v>0</v>
      </c>
      <c r="AV48" s="474">
        <f t="shared" si="28"/>
        <v>0</v>
      </c>
      <c r="AW48" s="433">
        <f t="shared" si="7"/>
        <v>0</v>
      </c>
      <c r="AX48" s="434">
        <f t="shared" si="8"/>
        <v>0</v>
      </c>
      <c r="AY48" s="435">
        <f t="shared" si="3"/>
        <v>0</v>
      </c>
    </row>
    <row r="49" spans="1:51" s="4" customFormat="1" ht="15" hidden="1" customHeight="1" x14ac:dyDescent="0.2">
      <c r="A49" s="149"/>
      <c r="B49" s="455"/>
      <c r="C49" s="268"/>
      <c r="D49" s="268"/>
      <c r="E49" s="245"/>
      <c r="F49" s="544">
        <f t="shared" si="12"/>
        <v>0</v>
      </c>
      <c r="G49" s="245">
        <v>0</v>
      </c>
      <c r="H49" s="217">
        <f t="shared" si="6"/>
        <v>0</v>
      </c>
      <c r="I49" s="228"/>
      <c r="J49" s="544">
        <f t="shared" si="13"/>
        <v>0</v>
      </c>
      <c r="K49" s="245">
        <v>0</v>
      </c>
      <c r="L49" s="229"/>
      <c r="M49" s="245"/>
      <c r="N49" s="232">
        <f>+IFERROR(VLOOKUP(B48,Sheet1!B:D,2,FALSE),0)</f>
        <v>0</v>
      </c>
      <c r="O49" s="232"/>
      <c r="P49" s="356"/>
      <c r="Q49" s="357"/>
      <c r="R49" s="396"/>
      <c r="S49" s="406"/>
      <c r="T49" s="357"/>
      <c r="U49" s="357"/>
      <c r="V49" s="357"/>
      <c r="W49" s="357"/>
      <c r="X49" s="357"/>
      <c r="Y49" s="357"/>
      <c r="Z49" s="357"/>
      <c r="AA49" s="357"/>
      <c r="AB49" s="357"/>
      <c r="AC49" s="357"/>
      <c r="AD49" s="396"/>
      <c r="AE49" s="406"/>
      <c r="AF49" s="357"/>
      <c r="AG49" s="357"/>
      <c r="AH49" s="357"/>
      <c r="AI49" s="357"/>
      <c r="AJ49" s="357"/>
      <c r="AK49" s="357"/>
      <c r="AL49" s="357"/>
      <c r="AM49" s="357"/>
      <c r="AN49" s="357"/>
      <c r="AO49" s="357"/>
      <c r="AP49" s="396"/>
      <c r="AQ49" s="406"/>
      <c r="AR49" s="357"/>
      <c r="AS49" s="357"/>
      <c r="AT49" s="357"/>
      <c r="AU49" s="357"/>
      <c r="AV49" s="357"/>
      <c r="AW49" s="433">
        <f t="shared" si="7"/>
        <v>0</v>
      </c>
      <c r="AX49" s="434">
        <f t="shared" si="8"/>
        <v>0</v>
      </c>
      <c r="AY49" s="435">
        <f t="shared" si="3"/>
        <v>0</v>
      </c>
    </row>
    <row r="50" spans="1:51" s="4" customFormat="1" ht="15" hidden="1" customHeight="1" thickBot="1" x14ac:dyDescent="0.25">
      <c r="A50" s="167"/>
      <c r="B50" s="453"/>
      <c r="C50" s="269"/>
      <c r="D50" s="269"/>
      <c r="E50" s="272"/>
      <c r="F50" s="544">
        <f t="shared" si="12"/>
        <v>0</v>
      </c>
      <c r="G50" s="272">
        <v>0</v>
      </c>
      <c r="H50" s="223">
        <f t="shared" si="6"/>
        <v>0</v>
      </c>
      <c r="I50" s="224"/>
      <c r="J50" s="544">
        <f t="shared" si="13"/>
        <v>0</v>
      </c>
      <c r="K50" s="272">
        <v>0</v>
      </c>
      <c r="L50" s="225"/>
      <c r="M50" s="272"/>
      <c r="N50" s="502"/>
      <c r="O50" s="500"/>
      <c r="P50" s="358"/>
      <c r="Q50" s="359"/>
      <c r="R50" s="397"/>
      <c r="S50" s="407"/>
      <c r="T50" s="359"/>
      <c r="U50" s="359"/>
      <c r="V50" s="359"/>
      <c r="W50" s="359"/>
      <c r="X50" s="359"/>
      <c r="Y50" s="359"/>
      <c r="Z50" s="359"/>
      <c r="AA50" s="359"/>
      <c r="AB50" s="359"/>
      <c r="AC50" s="359"/>
      <c r="AD50" s="397"/>
      <c r="AE50" s="407"/>
      <c r="AF50" s="359"/>
      <c r="AG50" s="359"/>
      <c r="AH50" s="359"/>
      <c r="AI50" s="359"/>
      <c r="AJ50" s="359"/>
      <c r="AK50" s="359"/>
      <c r="AL50" s="359"/>
      <c r="AM50" s="359"/>
      <c r="AN50" s="359"/>
      <c r="AO50" s="359"/>
      <c r="AP50" s="397"/>
      <c r="AQ50" s="407"/>
      <c r="AR50" s="359"/>
      <c r="AS50" s="359"/>
      <c r="AT50" s="359"/>
      <c r="AU50" s="359"/>
      <c r="AV50" s="359"/>
      <c r="AW50" s="433">
        <f t="shared" si="7"/>
        <v>0</v>
      </c>
      <c r="AX50" s="434">
        <f t="shared" si="8"/>
        <v>0</v>
      </c>
      <c r="AY50" s="435">
        <f t="shared" si="3"/>
        <v>0</v>
      </c>
    </row>
    <row r="51" spans="1:51" s="4" customFormat="1" ht="15" hidden="1" customHeight="1" x14ac:dyDescent="0.2">
      <c r="A51" s="549"/>
      <c r="B51" s="568"/>
      <c r="C51" s="442"/>
      <c r="D51" s="442"/>
      <c r="E51" s="547">
        <f t="shared" ref="E51:L51" si="29">SUM(E52:E53)</f>
        <v>0</v>
      </c>
      <c r="F51" s="541">
        <f t="shared" si="29"/>
        <v>0</v>
      </c>
      <c r="G51" s="547">
        <f t="shared" si="29"/>
        <v>0</v>
      </c>
      <c r="H51" s="547">
        <f t="shared" si="29"/>
        <v>0</v>
      </c>
      <c r="I51" s="547">
        <f t="shared" si="29"/>
        <v>0</v>
      </c>
      <c r="J51" s="541">
        <f t="shared" si="29"/>
        <v>0</v>
      </c>
      <c r="K51" s="547">
        <f t="shared" si="29"/>
        <v>0</v>
      </c>
      <c r="L51" s="547">
        <f t="shared" si="29"/>
        <v>0</v>
      </c>
      <c r="M51" s="547"/>
      <c r="N51" s="423">
        <f>SUM(N52:N53)</f>
        <v>0</v>
      </c>
      <c r="O51" s="423">
        <f>SUM(O52:O53)</f>
        <v>0</v>
      </c>
      <c r="P51" s="473">
        <f>SUM(P52:P53)</f>
        <v>0</v>
      </c>
      <c r="Q51" s="474">
        <f>SUM(Q52:Q53)</f>
        <v>0</v>
      </c>
      <c r="R51" s="475">
        <f t="shared" ref="R51:X51" si="30">SUM(R52:R53)</f>
        <v>0</v>
      </c>
      <c r="S51" s="476">
        <f t="shared" si="30"/>
        <v>0</v>
      </c>
      <c r="T51" s="474">
        <f t="shared" si="30"/>
        <v>0</v>
      </c>
      <c r="U51" s="474">
        <f t="shared" si="30"/>
        <v>0</v>
      </c>
      <c r="V51" s="474">
        <f t="shared" si="30"/>
        <v>0</v>
      </c>
      <c r="W51" s="474">
        <f t="shared" si="30"/>
        <v>0</v>
      </c>
      <c r="X51" s="474">
        <f t="shared" si="30"/>
        <v>0</v>
      </c>
      <c r="Y51" s="474">
        <f t="shared" ref="Y51:AV51" si="31">SUM(Y52:Y53)</f>
        <v>0</v>
      </c>
      <c r="Z51" s="474">
        <f t="shared" si="31"/>
        <v>0</v>
      </c>
      <c r="AA51" s="474">
        <f t="shared" si="31"/>
        <v>0</v>
      </c>
      <c r="AB51" s="474">
        <f t="shared" si="31"/>
        <v>0</v>
      </c>
      <c r="AC51" s="474">
        <f t="shared" si="31"/>
        <v>0</v>
      </c>
      <c r="AD51" s="475">
        <f t="shared" si="31"/>
        <v>0</v>
      </c>
      <c r="AE51" s="476">
        <f t="shared" si="31"/>
        <v>0</v>
      </c>
      <c r="AF51" s="474">
        <f t="shared" si="31"/>
        <v>0</v>
      </c>
      <c r="AG51" s="474">
        <f t="shared" si="31"/>
        <v>0</v>
      </c>
      <c r="AH51" s="474">
        <f t="shared" si="31"/>
        <v>0</v>
      </c>
      <c r="AI51" s="474">
        <f t="shared" si="31"/>
        <v>0</v>
      </c>
      <c r="AJ51" s="474">
        <f t="shared" si="31"/>
        <v>0</v>
      </c>
      <c r="AK51" s="474">
        <f t="shared" si="31"/>
        <v>0</v>
      </c>
      <c r="AL51" s="474">
        <f t="shared" si="31"/>
        <v>0</v>
      </c>
      <c r="AM51" s="474">
        <f t="shared" si="31"/>
        <v>0</v>
      </c>
      <c r="AN51" s="474">
        <f t="shared" si="31"/>
        <v>0</v>
      </c>
      <c r="AO51" s="474">
        <f t="shared" si="31"/>
        <v>0</v>
      </c>
      <c r="AP51" s="475">
        <f t="shared" si="31"/>
        <v>0</v>
      </c>
      <c r="AQ51" s="476">
        <f t="shared" si="31"/>
        <v>0</v>
      </c>
      <c r="AR51" s="474">
        <f t="shared" si="31"/>
        <v>0</v>
      </c>
      <c r="AS51" s="474">
        <f t="shared" si="31"/>
        <v>0</v>
      </c>
      <c r="AT51" s="474">
        <f t="shared" si="31"/>
        <v>0</v>
      </c>
      <c r="AU51" s="474">
        <f t="shared" si="31"/>
        <v>0</v>
      </c>
      <c r="AV51" s="474">
        <f t="shared" si="31"/>
        <v>0</v>
      </c>
      <c r="AW51" s="433">
        <f t="shared" si="7"/>
        <v>0</v>
      </c>
      <c r="AX51" s="434">
        <f t="shared" si="8"/>
        <v>0</v>
      </c>
      <c r="AY51" s="435">
        <f t="shared" si="3"/>
        <v>0</v>
      </c>
    </row>
    <row r="52" spans="1:51" s="4" customFormat="1" ht="15" hidden="1" customHeight="1" x14ac:dyDescent="0.2">
      <c r="A52" s="149"/>
      <c r="B52" s="455"/>
      <c r="C52" s="268"/>
      <c r="D52" s="268"/>
      <c r="E52" s="245"/>
      <c r="F52" s="544">
        <f t="shared" si="12"/>
        <v>0</v>
      </c>
      <c r="G52" s="245">
        <v>0</v>
      </c>
      <c r="H52" s="217">
        <f t="shared" si="6"/>
        <v>0</v>
      </c>
      <c r="I52" s="228"/>
      <c r="J52" s="544">
        <f t="shared" si="13"/>
        <v>0</v>
      </c>
      <c r="K52" s="245">
        <v>0</v>
      </c>
      <c r="L52" s="229"/>
      <c r="M52" s="245"/>
      <c r="N52" s="503">
        <f>+IFERROR(VLOOKUP(B51,Sheet1!B:D,2,FALSE),0)</f>
        <v>0</v>
      </c>
      <c r="O52" s="503"/>
      <c r="P52" s="356"/>
      <c r="Q52" s="357"/>
      <c r="R52" s="396"/>
      <c r="S52" s="406"/>
      <c r="T52" s="357"/>
      <c r="U52" s="357"/>
      <c r="V52" s="357"/>
      <c r="W52" s="357"/>
      <c r="X52" s="357"/>
      <c r="Y52" s="357"/>
      <c r="Z52" s="357"/>
      <c r="AA52" s="357"/>
      <c r="AB52" s="357"/>
      <c r="AC52" s="357"/>
      <c r="AD52" s="396"/>
      <c r="AE52" s="406"/>
      <c r="AF52" s="357"/>
      <c r="AG52" s="357"/>
      <c r="AH52" s="357"/>
      <c r="AI52" s="357"/>
      <c r="AJ52" s="357"/>
      <c r="AK52" s="357"/>
      <c r="AL52" s="357"/>
      <c r="AM52" s="357"/>
      <c r="AN52" s="357"/>
      <c r="AO52" s="357"/>
      <c r="AP52" s="396"/>
      <c r="AQ52" s="406"/>
      <c r="AR52" s="357"/>
      <c r="AS52" s="357"/>
      <c r="AT52" s="357"/>
      <c r="AU52" s="357"/>
      <c r="AV52" s="357"/>
      <c r="AW52" s="433">
        <f t="shared" si="7"/>
        <v>0</v>
      </c>
      <c r="AX52" s="434">
        <f t="shared" si="8"/>
        <v>0</v>
      </c>
      <c r="AY52" s="435">
        <f t="shared" si="3"/>
        <v>0</v>
      </c>
    </row>
    <row r="53" spans="1:51" s="4" customFormat="1" ht="15" hidden="1" customHeight="1" thickBot="1" x14ac:dyDescent="0.25">
      <c r="A53" s="167"/>
      <c r="B53" s="453"/>
      <c r="C53" s="269"/>
      <c r="D53" s="269"/>
      <c r="E53" s="272"/>
      <c r="F53" s="544">
        <f t="shared" si="12"/>
        <v>0</v>
      </c>
      <c r="G53" s="272">
        <v>0</v>
      </c>
      <c r="H53" s="223">
        <f t="shared" si="6"/>
        <v>0</v>
      </c>
      <c r="I53" s="224"/>
      <c r="J53" s="544">
        <f t="shared" si="13"/>
        <v>0</v>
      </c>
      <c r="K53" s="272">
        <v>0</v>
      </c>
      <c r="L53" s="225"/>
      <c r="M53" s="272"/>
      <c r="N53" s="596">
        <f>SUM(N54:N55)</f>
        <v>0</v>
      </c>
      <c r="O53" s="597">
        <f>+IFERROR(VLOOKUP(B52,Sheet1!B:D,3,FALSE)+VLOOKUP(B52,Sheet1!B:E,4,FALSE),0)</f>
        <v>0</v>
      </c>
      <c r="P53" s="358"/>
      <c r="Q53" s="359"/>
      <c r="R53" s="397"/>
      <c r="S53" s="407"/>
      <c r="T53" s="359"/>
      <c r="U53" s="359"/>
      <c r="V53" s="359"/>
      <c r="W53" s="359"/>
      <c r="X53" s="359"/>
      <c r="Y53" s="359"/>
      <c r="Z53" s="359"/>
      <c r="AA53" s="359"/>
      <c r="AB53" s="359"/>
      <c r="AC53" s="359"/>
      <c r="AD53" s="397"/>
      <c r="AE53" s="407"/>
      <c r="AF53" s="359"/>
      <c r="AG53" s="359"/>
      <c r="AH53" s="359"/>
      <c r="AI53" s="359"/>
      <c r="AJ53" s="359"/>
      <c r="AK53" s="359"/>
      <c r="AL53" s="359"/>
      <c r="AM53" s="359"/>
      <c r="AN53" s="359"/>
      <c r="AO53" s="359"/>
      <c r="AP53" s="397"/>
      <c r="AQ53" s="407"/>
      <c r="AR53" s="359"/>
      <c r="AS53" s="359"/>
      <c r="AT53" s="359"/>
      <c r="AU53" s="359"/>
      <c r="AV53" s="359"/>
      <c r="AW53" s="433">
        <f t="shared" si="7"/>
        <v>0</v>
      </c>
      <c r="AX53" s="434">
        <f t="shared" si="8"/>
        <v>0</v>
      </c>
      <c r="AY53" s="435">
        <f t="shared" si="3"/>
        <v>0</v>
      </c>
    </row>
    <row r="54" spans="1:51" s="4" customFormat="1" ht="15" hidden="1" customHeight="1" x14ac:dyDescent="0.2">
      <c r="A54" s="549"/>
      <c r="B54" s="568"/>
      <c r="C54" s="442"/>
      <c r="D54" s="442"/>
      <c r="E54" s="547">
        <f t="shared" ref="E54:L54" si="32">SUM(E55:E56)</f>
        <v>0</v>
      </c>
      <c r="F54" s="541">
        <f t="shared" si="32"/>
        <v>0</v>
      </c>
      <c r="G54" s="547">
        <f t="shared" si="32"/>
        <v>0</v>
      </c>
      <c r="H54" s="547">
        <f t="shared" si="32"/>
        <v>0</v>
      </c>
      <c r="I54" s="547">
        <f t="shared" si="32"/>
        <v>0</v>
      </c>
      <c r="J54" s="541">
        <f t="shared" si="32"/>
        <v>0</v>
      </c>
      <c r="K54" s="547">
        <f t="shared" si="32"/>
        <v>0</v>
      </c>
      <c r="L54" s="547">
        <f t="shared" si="32"/>
        <v>0</v>
      </c>
      <c r="M54" s="547"/>
      <c r="N54" s="423">
        <f>SUM(N55:N56)</f>
        <v>0</v>
      </c>
      <c r="O54" s="423">
        <f>SUM(O55:O56)</f>
        <v>0</v>
      </c>
      <c r="P54" s="473">
        <f>SUM(P55:P56)</f>
        <v>0</v>
      </c>
      <c r="Q54" s="474">
        <f>SUM(Q55:Q56)</f>
        <v>0</v>
      </c>
      <c r="R54" s="475">
        <f t="shared" ref="R54:X54" si="33">SUM(R55:R56)</f>
        <v>0</v>
      </c>
      <c r="S54" s="476">
        <f t="shared" si="33"/>
        <v>0</v>
      </c>
      <c r="T54" s="474">
        <f t="shared" si="33"/>
        <v>0</v>
      </c>
      <c r="U54" s="474">
        <f t="shared" si="33"/>
        <v>0</v>
      </c>
      <c r="V54" s="474">
        <f t="shared" si="33"/>
        <v>0</v>
      </c>
      <c r="W54" s="474">
        <f t="shared" si="33"/>
        <v>0</v>
      </c>
      <c r="X54" s="474">
        <f t="shared" si="33"/>
        <v>0</v>
      </c>
      <c r="Y54" s="474">
        <f t="shared" ref="Y54:AV54" si="34">SUM(Y55:Y56)</f>
        <v>0</v>
      </c>
      <c r="Z54" s="474">
        <f t="shared" si="34"/>
        <v>0</v>
      </c>
      <c r="AA54" s="474">
        <f t="shared" si="34"/>
        <v>0</v>
      </c>
      <c r="AB54" s="474">
        <f t="shared" si="34"/>
        <v>0</v>
      </c>
      <c r="AC54" s="474">
        <f t="shared" si="34"/>
        <v>0</v>
      </c>
      <c r="AD54" s="475">
        <f t="shared" si="34"/>
        <v>0</v>
      </c>
      <c r="AE54" s="476">
        <f t="shared" si="34"/>
        <v>0</v>
      </c>
      <c r="AF54" s="474">
        <f t="shared" si="34"/>
        <v>0</v>
      </c>
      <c r="AG54" s="474">
        <f t="shared" si="34"/>
        <v>0</v>
      </c>
      <c r="AH54" s="474">
        <f t="shared" si="34"/>
        <v>0</v>
      </c>
      <c r="AI54" s="474">
        <f t="shared" si="34"/>
        <v>0</v>
      </c>
      <c r="AJ54" s="474">
        <f t="shared" si="34"/>
        <v>0</v>
      </c>
      <c r="AK54" s="474">
        <f t="shared" si="34"/>
        <v>0</v>
      </c>
      <c r="AL54" s="474">
        <f t="shared" si="34"/>
        <v>0</v>
      </c>
      <c r="AM54" s="474">
        <f t="shared" si="34"/>
        <v>0</v>
      </c>
      <c r="AN54" s="474">
        <f t="shared" si="34"/>
        <v>0</v>
      </c>
      <c r="AO54" s="474">
        <f t="shared" si="34"/>
        <v>0</v>
      </c>
      <c r="AP54" s="475">
        <f t="shared" si="34"/>
        <v>0</v>
      </c>
      <c r="AQ54" s="476">
        <f t="shared" si="34"/>
        <v>0</v>
      </c>
      <c r="AR54" s="474">
        <f t="shared" si="34"/>
        <v>0</v>
      </c>
      <c r="AS54" s="474">
        <f t="shared" si="34"/>
        <v>0</v>
      </c>
      <c r="AT54" s="474">
        <f t="shared" si="34"/>
        <v>0</v>
      </c>
      <c r="AU54" s="474">
        <f t="shared" si="34"/>
        <v>0</v>
      </c>
      <c r="AV54" s="474">
        <f t="shared" si="34"/>
        <v>0</v>
      </c>
      <c r="AW54" s="433">
        <f t="shared" si="7"/>
        <v>0</v>
      </c>
      <c r="AX54" s="434">
        <f t="shared" si="8"/>
        <v>0</v>
      </c>
      <c r="AY54" s="435">
        <f t="shared" si="3"/>
        <v>0</v>
      </c>
    </row>
    <row r="55" spans="1:51" s="4" customFormat="1" ht="15" hidden="1" customHeight="1" x14ac:dyDescent="0.2">
      <c r="A55" s="149"/>
      <c r="B55" s="455"/>
      <c r="C55" s="268"/>
      <c r="D55" s="268"/>
      <c r="E55" s="245"/>
      <c r="F55" s="544">
        <f t="shared" si="12"/>
        <v>0</v>
      </c>
      <c r="G55" s="245">
        <v>0</v>
      </c>
      <c r="H55" s="217">
        <f t="shared" si="6"/>
        <v>0</v>
      </c>
      <c r="I55" s="228"/>
      <c r="J55" s="544">
        <f t="shared" si="13"/>
        <v>0</v>
      </c>
      <c r="K55" s="245">
        <v>0</v>
      </c>
      <c r="L55" s="229"/>
      <c r="M55" s="245"/>
      <c r="N55" s="232"/>
      <c r="O55" s="232"/>
      <c r="P55" s="356"/>
      <c r="Q55" s="357"/>
      <c r="R55" s="396"/>
      <c r="S55" s="406"/>
      <c r="T55" s="357"/>
      <c r="U55" s="357"/>
      <c r="V55" s="357"/>
      <c r="W55" s="357"/>
      <c r="X55" s="357"/>
      <c r="Y55" s="357"/>
      <c r="Z55" s="357"/>
      <c r="AA55" s="357"/>
      <c r="AB55" s="357"/>
      <c r="AC55" s="357"/>
      <c r="AD55" s="396"/>
      <c r="AE55" s="406"/>
      <c r="AF55" s="357"/>
      <c r="AG55" s="357"/>
      <c r="AH55" s="357"/>
      <c r="AI55" s="357"/>
      <c r="AJ55" s="357"/>
      <c r="AK55" s="357"/>
      <c r="AL55" s="357"/>
      <c r="AM55" s="357"/>
      <c r="AN55" s="357"/>
      <c r="AO55" s="357"/>
      <c r="AP55" s="396"/>
      <c r="AQ55" s="406"/>
      <c r="AR55" s="357"/>
      <c r="AS55" s="357"/>
      <c r="AT55" s="357"/>
      <c r="AU55" s="357"/>
      <c r="AV55" s="357"/>
      <c r="AW55" s="433">
        <f t="shared" si="7"/>
        <v>0</v>
      </c>
      <c r="AX55" s="434">
        <f t="shared" si="8"/>
        <v>0</v>
      </c>
      <c r="AY55" s="435">
        <f t="shared" si="3"/>
        <v>0</v>
      </c>
    </row>
    <row r="56" spans="1:51" s="4" customFormat="1" ht="15" hidden="1" customHeight="1" thickBot="1" x14ac:dyDescent="0.25">
      <c r="A56" s="167"/>
      <c r="B56" s="453"/>
      <c r="C56" s="269"/>
      <c r="D56" s="269"/>
      <c r="E56" s="272"/>
      <c r="F56" s="544">
        <f t="shared" si="12"/>
        <v>0</v>
      </c>
      <c r="G56" s="272">
        <v>0</v>
      </c>
      <c r="H56" s="223">
        <f t="shared" si="6"/>
        <v>0</v>
      </c>
      <c r="I56" s="224"/>
      <c r="J56" s="544">
        <f t="shared" si="13"/>
        <v>0</v>
      </c>
      <c r="K56" s="272">
        <v>0</v>
      </c>
      <c r="L56" s="225"/>
      <c r="M56" s="272"/>
      <c r="N56" s="502"/>
      <c r="O56" s="500"/>
      <c r="P56" s="358"/>
      <c r="Q56" s="359"/>
      <c r="R56" s="397"/>
      <c r="S56" s="407"/>
      <c r="T56" s="359"/>
      <c r="U56" s="359"/>
      <c r="V56" s="359"/>
      <c r="W56" s="359"/>
      <c r="X56" s="359"/>
      <c r="Y56" s="359"/>
      <c r="Z56" s="359"/>
      <c r="AA56" s="359"/>
      <c r="AB56" s="359"/>
      <c r="AC56" s="359"/>
      <c r="AD56" s="397"/>
      <c r="AE56" s="407"/>
      <c r="AF56" s="359"/>
      <c r="AG56" s="359"/>
      <c r="AH56" s="359"/>
      <c r="AI56" s="359"/>
      <c r="AJ56" s="359"/>
      <c r="AK56" s="359"/>
      <c r="AL56" s="359"/>
      <c r="AM56" s="359"/>
      <c r="AN56" s="359"/>
      <c r="AO56" s="359"/>
      <c r="AP56" s="397"/>
      <c r="AQ56" s="407"/>
      <c r="AR56" s="359"/>
      <c r="AS56" s="359"/>
      <c r="AT56" s="359"/>
      <c r="AU56" s="359"/>
      <c r="AV56" s="359"/>
      <c r="AW56" s="433">
        <f t="shared" si="7"/>
        <v>0</v>
      </c>
      <c r="AX56" s="434">
        <f t="shared" si="8"/>
        <v>0</v>
      </c>
      <c r="AY56" s="435">
        <f t="shared" si="3"/>
        <v>0</v>
      </c>
    </row>
    <row r="57" spans="1:51" s="4" customFormat="1" ht="15" hidden="1" customHeight="1" x14ac:dyDescent="0.2">
      <c r="A57" s="549"/>
      <c r="B57" s="568"/>
      <c r="C57" s="442"/>
      <c r="D57" s="442"/>
      <c r="E57" s="547">
        <f t="shared" ref="E57:L57" si="35">SUM(E58:E59)</f>
        <v>0</v>
      </c>
      <c r="F57" s="541">
        <f t="shared" si="35"/>
        <v>0</v>
      </c>
      <c r="G57" s="547">
        <f t="shared" si="35"/>
        <v>0</v>
      </c>
      <c r="H57" s="547">
        <f t="shared" si="35"/>
        <v>0</v>
      </c>
      <c r="I57" s="547">
        <f t="shared" si="35"/>
        <v>0</v>
      </c>
      <c r="J57" s="541">
        <f t="shared" si="35"/>
        <v>0</v>
      </c>
      <c r="K57" s="547">
        <f t="shared" si="35"/>
        <v>0</v>
      </c>
      <c r="L57" s="547">
        <f t="shared" si="35"/>
        <v>0</v>
      </c>
      <c r="M57" s="547"/>
      <c r="N57" s="423">
        <f>SUM(N58:N59)</f>
        <v>0</v>
      </c>
      <c r="O57" s="423">
        <f>SUM(O58:O59)</f>
        <v>0</v>
      </c>
      <c r="P57" s="473">
        <f>SUM(P58:P59)</f>
        <v>0</v>
      </c>
      <c r="Q57" s="474">
        <f>SUM(Q58:Q59)</f>
        <v>0</v>
      </c>
      <c r="R57" s="475">
        <f t="shared" ref="R57:X57" si="36">SUM(R58:R59)</f>
        <v>0</v>
      </c>
      <c r="S57" s="476">
        <f t="shared" si="36"/>
        <v>0</v>
      </c>
      <c r="T57" s="474">
        <f t="shared" si="36"/>
        <v>0</v>
      </c>
      <c r="U57" s="474">
        <f t="shared" si="36"/>
        <v>0</v>
      </c>
      <c r="V57" s="474">
        <f t="shared" si="36"/>
        <v>0</v>
      </c>
      <c r="W57" s="474">
        <f t="shared" si="36"/>
        <v>0</v>
      </c>
      <c r="X57" s="474">
        <f t="shared" si="36"/>
        <v>0</v>
      </c>
      <c r="Y57" s="474">
        <f t="shared" ref="Y57:AV57" si="37">SUM(Y58:Y59)</f>
        <v>0</v>
      </c>
      <c r="Z57" s="474">
        <f t="shared" si="37"/>
        <v>0</v>
      </c>
      <c r="AA57" s="474">
        <f t="shared" si="37"/>
        <v>0</v>
      </c>
      <c r="AB57" s="474">
        <f t="shared" si="37"/>
        <v>0</v>
      </c>
      <c r="AC57" s="474">
        <f t="shared" si="37"/>
        <v>0</v>
      </c>
      <c r="AD57" s="475">
        <f t="shared" si="37"/>
        <v>0</v>
      </c>
      <c r="AE57" s="476">
        <f t="shared" si="37"/>
        <v>0</v>
      </c>
      <c r="AF57" s="474">
        <f t="shared" si="37"/>
        <v>0</v>
      </c>
      <c r="AG57" s="474">
        <f t="shared" si="37"/>
        <v>0</v>
      </c>
      <c r="AH57" s="474">
        <f t="shared" si="37"/>
        <v>0</v>
      </c>
      <c r="AI57" s="474">
        <f t="shared" si="37"/>
        <v>0</v>
      </c>
      <c r="AJ57" s="474">
        <f t="shared" si="37"/>
        <v>0</v>
      </c>
      <c r="AK57" s="474">
        <f t="shared" si="37"/>
        <v>0</v>
      </c>
      <c r="AL57" s="474">
        <f t="shared" si="37"/>
        <v>0</v>
      </c>
      <c r="AM57" s="474">
        <f t="shared" si="37"/>
        <v>0</v>
      </c>
      <c r="AN57" s="474">
        <f t="shared" si="37"/>
        <v>0</v>
      </c>
      <c r="AO57" s="474">
        <f t="shared" si="37"/>
        <v>0</v>
      </c>
      <c r="AP57" s="475">
        <f t="shared" si="37"/>
        <v>0</v>
      </c>
      <c r="AQ57" s="476">
        <f t="shared" si="37"/>
        <v>0</v>
      </c>
      <c r="AR57" s="474">
        <f t="shared" si="37"/>
        <v>0</v>
      </c>
      <c r="AS57" s="474">
        <f t="shared" si="37"/>
        <v>0</v>
      </c>
      <c r="AT57" s="474">
        <f t="shared" si="37"/>
        <v>0</v>
      </c>
      <c r="AU57" s="474">
        <f t="shared" si="37"/>
        <v>0</v>
      </c>
      <c r="AV57" s="474">
        <f t="shared" si="37"/>
        <v>0</v>
      </c>
      <c r="AW57" s="433">
        <f t="shared" si="7"/>
        <v>0</v>
      </c>
      <c r="AX57" s="434">
        <f t="shared" si="8"/>
        <v>0</v>
      </c>
      <c r="AY57" s="435">
        <f t="shared" si="3"/>
        <v>0</v>
      </c>
    </row>
    <row r="58" spans="1:51" s="4" customFormat="1" ht="15" hidden="1" customHeight="1" x14ac:dyDescent="0.2">
      <c r="A58" s="148"/>
      <c r="B58" s="451"/>
      <c r="C58" s="268"/>
      <c r="D58" s="268"/>
      <c r="E58" s="245"/>
      <c r="F58" s="544">
        <f t="shared" si="12"/>
        <v>0</v>
      </c>
      <c r="G58" s="245">
        <v>0</v>
      </c>
      <c r="H58" s="217">
        <f t="shared" si="6"/>
        <v>0</v>
      </c>
      <c r="I58" s="228"/>
      <c r="J58" s="544">
        <f t="shared" si="13"/>
        <v>0</v>
      </c>
      <c r="K58" s="245">
        <v>0</v>
      </c>
      <c r="L58" s="229"/>
      <c r="M58" s="245"/>
      <c r="N58" s="232">
        <f>+IFERROR(VLOOKUP(B57,Sheet1!B:D,2,FALSE),0)</f>
        <v>0</v>
      </c>
      <c r="O58" s="232"/>
      <c r="P58" s="356"/>
      <c r="Q58" s="357"/>
      <c r="R58" s="396"/>
      <c r="S58" s="406"/>
      <c r="T58" s="357"/>
      <c r="U58" s="357"/>
      <c r="V58" s="357"/>
      <c r="W58" s="357"/>
      <c r="X58" s="357"/>
      <c r="Y58" s="357"/>
      <c r="Z58" s="357"/>
      <c r="AA58" s="357"/>
      <c r="AB58" s="357"/>
      <c r="AC58" s="357"/>
      <c r="AD58" s="396"/>
      <c r="AE58" s="406"/>
      <c r="AF58" s="357"/>
      <c r="AG58" s="357"/>
      <c r="AH58" s="357"/>
      <c r="AI58" s="357"/>
      <c r="AJ58" s="357"/>
      <c r="AK58" s="357"/>
      <c r="AL58" s="357"/>
      <c r="AM58" s="357"/>
      <c r="AN58" s="357"/>
      <c r="AO58" s="357"/>
      <c r="AP58" s="396"/>
      <c r="AQ58" s="406"/>
      <c r="AR58" s="357"/>
      <c r="AS58" s="357"/>
      <c r="AT58" s="357"/>
      <c r="AU58" s="357"/>
      <c r="AV58" s="357"/>
      <c r="AW58" s="433">
        <f t="shared" si="7"/>
        <v>0</v>
      </c>
      <c r="AX58" s="434">
        <f t="shared" si="8"/>
        <v>0</v>
      </c>
      <c r="AY58" s="435">
        <f t="shared" si="3"/>
        <v>0</v>
      </c>
    </row>
    <row r="59" spans="1:51" s="4" customFormat="1" ht="15" hidden="1" customHeight="1" thickBot="1" x14ac:dyDescent="0.25">
      <c r="A59" s="167"/>
      <c r="B59" s="453"/>
      <c r="C59" s="269"/>
      <c r="D59" s="269"/>
      <c r="E59" s="272"/>
      <c r="F59" s="544">
        <f t="shared" si="12"/>
        <v>0</v>
      </c>
      <c r="G59" s="272">
        <v>0</v>
      </c>
      <c r="H59" s="223">
        <f t="shared" si="6"/>
        <v>0</v>
      </c>
      <c r="I59" s="224"/>
      <c r="J59" s="544">
        <f t="shared" si="13"/>
        <v>0</v>
      </c>
      <c r="K59" s="272">
        <v>0</v>
      </c>
      <c r="L59" s="225"/>
      <c r="M59" s="272"/>
      <c r="N59" s="502"/>
      <c r="O59" s="500"/>
      <c r="P59" s="358"/>
      <c r="Q59" s="359"/>
      <c r="R59" s="397"/>
      <c r="S59" s="407"/>
      <c r="T59" s="359"/>
      <c r="U59" s="359"/>
      <c r="V59" s="359"/>
      <c r="W59" s="359"/>
      <c r="X59" s="359"/>
      <c r="Y59" s="359"/>
      <c r="Z59" s="359"/>
      <c r="AA59" s="359"/>
      <c r="AB59" s="359"/>
      <c r="AC59" s="359"/>
      <c r="AD59" s="397"/>
      <c r="AE59" s="407"/>
      <c r="AF59" s="359"/>
      <c r="AG59" s="359"/>
      <c r="AH59" s="359"/>
      <c r="AI59" s="359"/>
      <c r="AJ59" s="359"/>
      <c r="AK59" s="359"/>
      <c r="AL59" s="359"/>
      <c r="AM59" s="359"/>
      <c r="AN59" s="359"/>
      <c r="AO59" s="359"/>
      <c r="AP59" s="397"/>
      <c r="AQ59" s="407"/>
      <c r="AR59" s="359"/>
      <c r="AS59" s="359"/>
      <c r="AT59" s="359"/>
      <c r="AU59" s="359"/>
      <c r="AV59" s="359"/>
      <c r="AW59" s="433">
        <f t="shared" si="7"/>
        <v>0</v>
      </c>
      <c r="AX59" s="434">
        <f t="shared" si="8"/>
        <v>0</v>
      </c>
      <c r="AY59" s="435">
        <f t="shared" si="3"/>
        <v>0</v>
      </c>
    </row>
    <row r="60" spans="1:51" s="4" customFormat="1" ht="15" hidden="1" customHeight="1" x14ac:dyDescent="0.2">
      <c r="A60" s="549"/>
      <c r="B60" s="568"/>
      <c r="C60" s="442"/>
      <c r="D60" s="442"/>
      <c r="E60" s="547">
        <f t="shared" ref="E60:L60" si="38">SUM(E61:E62)</f>
        <v>0</v>
      </c>
      <c r="F60" s="541">
        <f t="shared" si="38"/>
        <v>0</v>
      </c>
      <c r="G60" s="547">
        <f t="shared" si="38"/>
        <v>0</v>
      </c>
      <c r="H60" s="547">
        <f t="shared" si="38"/>
        <v>0</v>
      </c>
      <c r="I60" s="547">
        <f t="shared" si="38"/>
        <v>0</v>
      </c>
      <c r="J60" s="541">
        <f t="shared" si="38"/>
        <v>0</v>
      </c>
      <c r="K60" s="547">
        <f t="shared" si="38"/>
        <v>0</v>
      </c>
      <c r="L60" s="547">
        <f t="shared" si="38"/>
        <v>0</v>
      </c>
      <c r="M60" s="547"/>
      <c r="N60" s="423">
        <f>SUM(N61:N62)</f>
        <v>0</v>
      </c>
      <c r="O60" s="423">
        <f>SUM(O61:O62)</f>
        <v>0</v>
      </c>
      <c r="P60" s="473">
        <f>SUM(P61:P62)</f>
        <v>0</v>
      </c>
      <c r="Q60" s="474">
        <f>SUM(Q61:Q62)</f>
        <v>0</v>
      </c>
      <c r="R60" s="475">
        <f t="shared" ref="R60:X60" si="39">SUM(R61:R62)</f>
        <v>0</v>
      </c>
      <c r="S60" s="476">
        <f t="shared" si="39"/>
        <v>0</v>
      </c>
      <c r="T60" s="474">
        <f t="shared" si="39"/>
        <v>0</v>
      </c>
      <c r="U60" s="474">
        <f t="shared" si="39"/>
        <v>0</v>
      </c>
      <c r="V60" s="474">
        <f t="shared" si="39"/>
        <v>0</v>
      </c>
      <c r="W60" s="474">
        <f t="shared" si="39"/>
        <v>0</v>
      </c>
      <c r="X60" s="474">
        <f t="shared" si="39"/>
        <v>0</v>
      </c>
      <c r="Y60" s="474">
        <f t="shared" ref="Y60:AV60" si="40">SUM(Y61:Y62)</f>
        <v>0</v>
      </c>
      <c r="Z60" s="474">
        <f t="shared" si="40"/>
        <v>0</v>
      </c>
      <c r="AA60" s="474">
        <f t="shared" si="40"/>
        <v>0</v>
      </c>
      <c r="AB60" s="474">
        <f t="shared" si="40"/>
        <v>0</v>
      </c>
      <c r="AC60" s="474">
        <f t="shared" si="40"/>
        <v>0</v>
      </c>
      <c r="AD60" s="475">
        <f t="shared" si="40"/>
        <v>0</v>
      </c>
      <c r="AE60" s="476">
        <f t="shared" si="40"/>
        <v>0</v>
      </c>
      <c r="AF60" s="474">
        <f t="shared" si="40"/>
        <v>0</v>
      </c>
      <c r="AG60" s="474">
        <f t="shared" si="40"/>
        <v>0</v>
      </c>
      <c r="AH60" s="474">
        <f t="shared" si="40"/>
        <v>0</v>
      </c>
      <c r="AI60" s="474">
        <f t="shared" si="40"/>
        <v>0</v>
      </c>
      <c r="AJ60" s="474">
        <f t="shared" si="40"/>
        <v>0</v>
      </c>
      <c r="AK60" s="474">
        <f t="shared" si="40"/>
        <v>0</v>
      </c>
      <c r="AL60" s="474">
        <f t="shared" si="40"/>
        <v>0</v>
      </c>
      <c r="AM60" s="474">
        <f t="shared" si="40"/>
        <v>0</v>
      </c>
      <c r="AN60" s="474">
        <f t="shared" si="40"/>
        <v>0</v>
      </c>
      <c r="AO60" s="474">
        <f t="shared" si="40"/>
        <v>0</v>
      </c>
      <c r="AP60" s="475">
        <f t="shared" si="40"/>
        <v>0</v>
      </c>
      <c r="AQ60" s="476">
        <f t="shared" si="40"/>
        <v>0</v>
      </c>
      <c r="AR60" s="474">
        <f t="shared" si="40"/>
        <v>0</v>
      </c>
      <c r="AS60" s="474">
        <f t="shared" si="40"/>
        <v>0</v>
      </c>
      <c r="AT60" s="474">
        <f t="shared" si="40"/>
        <v>0</v>
      </c>
      <c r="AU60" s="474">
        <f t="shared" si="40"/>
        <v>0</v>
      </c>
      <c r="AV60" s="474">
        <f t="shared" si="40"/>
        <v>0</v>
      </c>
      <c r="AW60" s="433">
        <f t="shared" si="7"/>
        <v>0</v>
      </c>
      <c r="AX60" s="434">
        <f t="shared" si="8"/>
        <v>0</v>
      </c>
      <c r="AY60" s="435">
        <f t="shared" si="3"/>
        <v>0</v>
      </c>
    </row>
    <row r="61" spans="1:51" s="4" customFormat="1" ht="15" hidden="1" customHeight="1" x14ac:dyDescent="0.2">
      <c r="A61" s="148"/>
      <c r="B61" s="451"/>
      <c r="C61" s="268"/>
      <c r="D61" s="268"/>
      <c r="E61" s="245"/>
      <c r="F61" s="544">
        <f t="shared" si="12"/>
        <v>0</v>
      </c>
      <c r="G61" s="245">
        <v>0</v>
      </c>
      <c r="H61" s="217">
        <f t="shared" si="6"/>
        <v>0</v>
      </c>
      <c r="I61" s="228"/>
      <c r="J61" s="544">
        <f t="shared" si="13"/>
        <v>0</v>
      </c>
      <c r="K61" s="245">
        <v>0</v>
      </c>
      <c r="L61" s="229"/>
      <c r="M61" s="245"/>
      <c r="N61" s="232">
        <f>+IFERROR(VLOOKUP(B60,Sheet1!B:D,2,FALSE),0)</f>
        <v>0</v>
      </c>
      <c r="O61" s="232"/>
      <c r="P61" s="356"/>
      <c r="Q61" s="357"/>
      <c r="R61" s="396"/>
      <c r="S61" s="406"/>
      <c r="T61" s="357"/>
      <c r="U61" s="357"/>
      <c r="V61" s="357"/>
      <c r="W61" s="357"/>
      <c r="X61" s="357"/>
      <c r="Y61" s="357"/>
      <c r="Z61" s="357"/>
      <c r="AA61" s="357"/>
      <c r="AB61" s="357"/>
      <c r="AC61" s="357"/>
      <c r="AD61" s="396"/>
      <c r="AE61" s="406"/>
      <c r="AF61" s="357"/>
      <c r="AG61" s="357"/>
      <c r="AH61" s="357"/>
      <c r="AI61" s="357"/>
      <c r="AJ61" s="357"/>
      <c r="AK61" s="357"/>
      <c r="AL61" s="357"/>
      <c r="AM61" s="357"/>
      <c r="AN61" s="357"/>
      <c r="AO61" s="357"/>
      <c r="AP61" s="396"/>
      <c r="AQ61" s="406"/>
      <c r="AR61" s="357"/>
      <c r="AS61" s="357"/>
      <c r="AT61" s="357"/>
      <c r="AU61" s="357"/>
      <c r="AV61" s="357"/>
      <c r="AW61" s="433">
        <f t="shared" si="7"/>
        <v>0</v>
      </c>
      <c r="AX61" s="434">
        <f t="shared" si="8"/>
        <v>0</v>
      </c>
      <c r="AY61" s="435">
        <f t="shared" si="3"/>
        <v>0</v>
      </c>
    </row>
    <row r="62" spans="1:51" s="4" customFormat="1" ht="15" hidden="1" customHeight="1" thickBot="1" x14ac:dyDescent="0.25">
      <c r="A62" s="167"/>
      <c r="B62" s="453"/>
      <c r="C62" s="269"/>
      <c r="D62" s="269"/>
      <c r="E62" s="272"/>
      <c r="F62" s="544">
        <f t="shared" si="12"/>
        <v>0</v>
      </c>
      <c r="G62" s="272">
        <v>0</v>
      </c>
      <c r="H62" s="223">
        <f t="shared" si="6"/>
        <v>0</v>
      </c>
      <c r="I62" s="224"/>
      <c r="J62" s="544">
        <f t="shared" si="13"/>
        <v>0</v>
      </c>
      <c r="K62" s="272">
        <v>0</v>
      </c>
      <c r="L62" s="225"/>
      <c r="M62" s="272"/>
      <c r="N62" s="502"/>
      <c r="O62" s="500"/>
      <c r="P62" s="358"/>
      <c r="Q62" s="359"/>
      <c r="R62" s="397"/>
      <c r="S62" s="407"/>
      <c r="T62" s="359"/>
      <c r="U62" s="359"/>
      <c r="V62" s="359"/>
      <c r="W62" s="359"/>
      <c r="X62" s="359"/>
      <c r="Y62" s="359"/>
      <c r="Z62" s="359"/>
      <c r="AA62" s="359"/>
      <c r="AB62" s="359"/>
      <c r="AC62" s="359"/>
      <c r="AD62" s="397"/>
      <c r="AE62" s="407"/>
      <c r="AF62" s="359"/>
      <c r="AG62" s="359"/>
      <c r="AH62" s="359"/>
      <c r="AI62" s="359"/>
      <c r="AJ62" s="359"/>
      <c r="AK62" s="359"/>
      <c r="AL62" s="359"/>
      <c r="AM62" s="359"/>
      <c r="AN62" s="359"/>
      <c r="AO62" s="359"/>
      <c r="AP62" s="397"/>
      <c r="AQ62" s="407"/>
      <c r="AR62" s="359"/>
      <c r="AS62" s="359"/>
      <c r="AT62" s="359"/>
      <c r="AU62" s="359"/>
      <c r="AV62" s="359"/>
      <c r="AW62" s="433">
        <f t="shared" si="7"/>
        <v>0</v>
      </c>
      <c r="AX62" s="434">
        <f t="shared" si="8"/>
        <v>0</v>
      </c>
      <c r="AY62" s="435">
        <f t="shared" si="3"/>
        <v>0</v>
      </c>
    </row>
    <row r="63" spans="1:51" s="4" customFormat="1" ht="15" hidden="1" customHeight="1" x14ac:dyDescent="0.2">
      <c r="A63" s="549"/>
      <c r="B63" s="568"/>
      <c r="C63" s="442"/>
      <c r="D63" s="442"/>
      <c r="E63" s="547">
        <f t="shared" ref="E63:L63" si="41">SUM(E64:E65)</f>
        <v>0</v>
      </c>
      <c r="F63" s="541">
        <f t="shared" si="41"/>
        <v>0</v>
      </c>
      <c r="G63" s="547">
        <f t="shared" si="41"/>
        <v>0</v>
      </c>
      <c r="H63" s="547">
        <f t="shared" si="41"/>
        <v>0</v>
      </c>
      <c r="I63" s="547">
        <f t="shared" si="41"/>
        <v>0</v>
      </c>
      <c r="J63" s="541">
        <f t="shared" si="41"/>
        <v>0</v>
      </c>
      <c r="K63" s="547">
        <f t="shared" si="41"/>
        <v>0</v>
      </c>
      <c r="L63" s="547">
        <f t="shared" si="41"/>
        <v>0</v>
      </c>
      <c r="M63" s="547"/>
      <c r="N63" s="423">
        <f>SUM(N64:N65)</f>
        <v>0</v>
      </c>
      <c r="O63" s="423">
        <f>SUM(O64:O65)</f>
        <v>0</v>
      </c>
      <c r="P63" s="473">
        <f>SUM(P64:P65)</f>
        <v>0</v>
      </c>
      <c r="Q63" s="474">
        <f>SUM(Q64:Q65)</f>
        <v>0</v>
      </c>
      <c r="R63" s="475">
        <f t="shared" ref="R63:X63" si="42">SUM(R64:R65)</f>
        <v>0</v>
      </c>
      <c r="S63" s="476">
        <f t="shared" si="42"/>
        <v>0</v>
      </c>
      <c r="T63" s="474">
        <f t="shared" si="42"/>
        <v>0</v>
      </c>
      <c r="U63" s="474">
        <f t="shared" si="42"/>
        <v>0</v>
      </c>
      <c r="V63" s="474">
        <f t="shared" si="42"/>
        <v>0</v>
      </c>
      <c r="W63" s="474">
        <f t="shared" si="42"/>
        <v>0</v>
      </c>
      <c r="X63" s="474">
        <f t="shared" si="42"/>
        <v>0</v>
      </c>
      <c r="Y63" s="474">
        <f t="shared" ref="Y63:AV63" si="43">SUM(Y64:Y65)</f>
        <v>0</v>
      </c>
      <c r="Z63" s="474">
        <f t="shared" si="43"/>
        <v>0</v>
      </c>
      <c r="AA63" s="474">
        <f t="shared" si="43"/>
        <v>0</v>
      </c>
      <c r="AB63" s="474">
        <f t="shared" si="43"/>
        <v>0</v>
      </c>
      <c r="AC63" s="474">
        <f t="shared" si="43"/>
        <v>0</v>
      </c>
      <c r="AD63" s="475">
        <f t="shared" si="43"/>
        <v>0</v>
      </c>
      <c r="AE63" s="476">
        <f t="shared" si="43"/>
        <v>0</v>
      </c>
      <c r="AF63" s="474">
        <f t="shared" si="43"/>
        <v>0</v>
      </c>
      <c r="AG63" s="474">
        <f t="shared" si="43"/>
        <v>0</v>
      </c>
      <c r="AH63" s="474">
        <f t="shared" si="43"/>
        <v>0</v>
      </c>
      <c r="AI63" s="474">
        <f t="shared" si="43"/>
        <v>0</v>
      </c>
      <c r="AJ63" s="474">
        <f t="shared" si="43"/>
        <v>0</v>
      </c>
      <c r="AK63" s="474">
        <f t="shared" si="43"/>
        <v>0</v>
      </c>
      <c r="AL63" s="474">
        <f t="shared" si="43"/>
        <v>0</v>
      </c>
      <c r="AM63" s="474">
        <f t="shared" si="43"/>
        <v>0</v>
      </c>
      <c r="AN63" s="474">
        <f t="shared" si="43"/>
        <v>0</v>
      </c>
      <c r="AO63" s="474">
        <f t="shared" si="43"/>
        <v>0</v>
      </c>
      <c r="AP63" s="475">
        <f t="shared" si="43"/>
        <v>0</v>
      </c>
      <c r="AQ63" s="476">
        <f t="shared" si="43"/>
        <v>0</v>
      </c>
      <c r="AR63" s="474">
        <f t="shared" si="43"/>
        <v>0</v>
      </c>
      <c r="AS63" s="474">
        <f t="shared" si="43"/>
        <v>0</v>
      </c>
      <c r="AT63" s="474">
        <f t="shared" si="43"/>
        <v>0</v>
      </c>
      <c r="AU63" s="474">
        <f t="shared" si="43"/>
        <v>0</v>
      </c>
      <c r="AV63" s="474">
        <f t="shared" si="43"/>
        <v>0</v>
      </c>
      <c r="AW63" s="433">
        <f t="shared" si="7"/>
        <v>0</v>
      </c>
      <c r="AX63" s="434">
        <f t="shared" si="8"/>
        <v>0</v>
      </c>
      <c r="AY63" s="435">
        <f t="shared" ref="AY63:AY70" si="44">+G63-AX63</f>
        <v>0</v>
      </c>
    </row>
    <row r="64" spans="1:51" s="4" customFormat="1" ht="15" hidden="1" customHeight="1" x14ac:dyDescent="0.2">
      <c r="A64" s="148"/>
      <c r="B64" s="451"/>
      <c r="C64" s="268"/>
      <c r="D64" s="268"/>
      <c r="E64" s="245"/>
      <c r="F64" s="544">
        <f t="shared" si="12"/>
        <v>0</v>
      </c>
      <c r="G64" s="245">
        <v>0</v>
      </c>
      <c r="H64" s="217">
        <f t="shared" si="6"/>
        <v>0</v>
      </c>
      <c r="I64" s="228"/>
      <c r="J64" s="544">
        <f t="shared" si="13"/>
        <v>0</v>
      </c>
      <c r="K64" s="245">
        <v>0</v>
      </c>
      <c r="L64" s="229"/>
      <c r="M64" s="245"/>
      <c r="N64" s="232">
        <f>+IFERROR(VLOOKUP(B63,Sheet1!B:D,2,FALSE),0)</f>
        <v>0</v>
      </c>
      <c r="O64" s="232"/>
      <c r="P64" s="356"/>
      <c r="Q64" s="357"/>
      <c r="R64" s="396"/>
      <c r="S64" s="406"/>
      <c r="T64" s="357"/>
      <c r="U64" s="357"/>
      <c r="V64" s="357"/>
      <c r="W64" s="357"/>
      <c r="X64" s="357"/>
      <c r="Y64" s="357"/>
      <c r="Z64" s="357"/>
      <c r="AA64" s="357"/>
      <c r="AB64" s="357"/>
      <c r="AC64" s="357"/>
      <c r="AD64" s="396"/>
      <c r="AE64" s="406"/>
      <c r="AF64" s="357"/>
      <c r="AG64" s="357"/>
      <c r="AH64" s="357"/>
      <c r="AI64" s="357"/>
      <c r="AJ64" s="357"/>
      <c r="AK64" s="357"/>
      <c r="AL64" s="357"/>
      <c r="AM64" s="357"/>
      <c r="AN64" s="357"/>
      <c r="AO64" s="357"/>
      <c r="AP64" s="396"/>
      <c r="AQ64" s="406"/>
      <c r="AR64" s="357"/>
      <c r="AS64" s="357"/>
      <c r="AT64" s="357"/>
      <c r="AU64" s="357"/>
      <c r="AV64" s="357"/>
      <c r="AW64" s="433">
        <f t="shared" si="7"/>
        <v>0</v>
      </c>
      <c r="AX64" s="434">
        <f t="shared" si="8"/>
        <v>0</v>
      </c>
      <c r="AY64" s="435">
        <f t="shared" si="44"/>
        <v>0</v>
      </c>
    </row>
    <row r="65" spans="1:51" s="4" customFormat="1" ht="15" hidden="1" customHeight="1" thickBot="1" x14ac:dyDescent="0.25">
      <c r="A65" s="168"/>
      <c r="B65" s="452"/>
      <c r="C65" s="269"/>
      <c r="D65" s="269"/>
      <c r="E65" s="272"/>
      <c r="F65" s="544">
        <f t="shared" si="12"/>
        <v>0</v>
      </c>
      <c r="G65" s="272">
        <v>0</v>
      </c>
      <c r="H65" s="223">
        <f t="shared" si="6"/>
        <v>0</v>
      </c>
      <c r="I65" s="224"/>
      <c r="J65" s="544">
        <f t="shared" si="13"/>
        <v>0</v>
      </c>
      <c r="K65" s="272">
        <v>0</v>
      </c>
      <c r="L65" s="225"/>
      <c r="M65" s="272"/>
      <c r="N65" s="502"/>
      <c r="O65" s="500"/>
      <c r="P65" s="358"/>
      <c r="Q65" s="359"/>
      <c r="R65" s="397"/>
      <c r="S65" s="407"/>
      <c r="T65" s="359"/>
      <c r="U65" s="359"/>
      <c r="V65" s="359"/>
      <c r="W65" s="359"/>
      <c r="X65" s="359"/>
      <c r="Y65" s="359"/>
      <c r="Z65" s="359"/>
      <c r="AA65" s="359"/>
      <c r="AB65" s="359"/>
      <c r="AC65" s="359"/>
      <c r="AD65" s="397"/>
      <c r="AE65" s="407"/>
      <c r="AF65" s="359"/>
      <c r="AG65" s="359"/>
      <c r="AH65" s="359"/>
      <c r="AI65" s="359"/>
      <c r="AJ65" s="359"/>
      <c r="AK65" s="359"/>
      <c r="AL65" s="359"/>
      <c r="AM65" s="359"/>
      <c r="AN65" s="359"/>
      <c r="AO65" s="359"/>
      <c r="AP65" s="397"/>
      <c r="AQ65" s="407"/>
      <c r="AR65" s="359"/>
      <c r="AS65" s="359"/>
      <c r="AT65" s="359"/>
      <c r="AU65" s="359"/>
      <c r="AV65" s="359"/>
      <c r="AW65" s="433">
        <f t="shared" ref="AW65:AW70" si="45">SUM(P65:AV65)</f>
        <v>0</v>
      </c>
      <c r="AX65" s="434">
        <f t="shared" ref="AX65:AX70" si="46">+AW65+N65</f>
        <v>0</v>
      </c>
      <c r="AY65" s="435">
        <f t="shared" si="44"/>
        <v>0</v>
      </c>
    </row>
    <row r="66" spans="1:51" s="4" customFormat="1" ht="15" hidden="1" customHeight="1" x14ac:dyDescent="0.2">
      <c r="A66" s="550"/>
      <c r="B66" s="569"/>
      <c r="C66" s="570"/>
      <c r="D66" s="445"/>
      <c r="E66" s="547">
        <f t="shared" ref="E66:L66" si="47">SUM(E67:E68)</f>
        <v>0</v>
      </c>
      <c r="F66" s="541">
        <f t="shared" si="47"/>
        <v>0</v>
      </c>
      <c r="G66" s="547">
        <f t="shared" si="47"/>
        <v>0</v>
      </c>
      <c r="H66" s="551">
        <f t="shared" si="47"/>
        <v>0</v>
      </c>
      <c r="I66" s="551">
        <f t="shared" si="47"/>
        <v>0</v>
      </c>
      <c r="J66" s="541">
        <f t="shared" si="47"/>
        <v>0</v>
      </c>
      <c r="K66" s="547">
        <f t="shared" si="47"/>
        <v>0</v>
      </c>
      <c r="L66" s="551">
        <f t="shared" si="47"/>
        <v>0</v>
      </c>
      <c r="M66" s="547"/>
      <c r="N66" s="423">
        <f>SUM(N67:N68)</f>
        <v>0</v>
      </c>
      <c r="O66" s="423">
        <f>SUM(O67:O68)</f>
        <v>0</v>
      </c>
      <c r="P66" s="473">
        <f>SUM(P67:P68)</f>
        <v>0</v>
      </c>
      <c r="Q66" s="474">
        <f>SUM(Q67:Q68)</f>
        <v>0</v>
      </c>
      <c r="R66" s="475">
        <f t="shared" ref="R66:X66" si="48">SUM(R67:R68)</f>
        <v>0</v>
      </c>
      <c r="S66" s="476">
        <f t="shared" si="48"/>
        <v>0</v>
      </c>
      <c r="T66" s="474">
        <f t="shared" si="48"/>
        <v>0</v>
      </c>
      <c r="U66" s="474">
        <f t="shared" si="48"/>
        <v>0</v>
      </c>
      <c r="V66" s="474">
        <f t="shared" si="48"/>
        <v>0</v>
      </c>
      <c r="W66" s="474">
        <f t="shared" si="48"/>
        <v>0</v>
      </c>
      <c r="X66" s="474">
        <f t="shared" si="48"/>
        <v>0</v>
      </c>
      <c r="Y66" s="474">
        <f t="shared" ref="Y66:AV66" si="49">SUM(Y67:Y68)</f>
        <v>0</v>
      </c>
      <c r="Z66" s="474">
        <f t="shared" si="49"/>
        <v>0</v>
      </c>
      <c r="AA66" s="474">
        <f t="shared" si="49"/>
        <v>0</v>
      </c>
      <c r="AB66" s="474">
        <f t="shared" si="49"/>
        <v>0</v>
      </c>
      <c r="AC66" s="474">
        <f t="shared" si="49"/>
        <v>0</v>
      </c>
      <c r="AD66" s="475">
        <f t="shared" si="49"/>
        <v>0</v>
      </c>
      <c r="AE66" s="476">
        <f t="shared" si="49"/>
        <v>0</v>
      </c>
      <c r="AF66" s="474">
        <f t="shared" si="49"/>
        <v>0</v>
      </c>
      <c r="AG66" s="474">
        <f t="shared" si="49"/>
        <v>0</v>
      </c>
      <c r="AH66" s="474">
        <f t="shared" si="49"/>
        <v>0</v>
      </c>
      <c r="AI66" s="474">
        <f t="shared" si="49"/>
        <v>0</v>
      </c>
      <c r="AJ66" s="474">
        <f t="shared" si="49"/>
        <v>0</v>
      </c>
      <c r="AK66" s="474">
        <f t="shared" si="49"/>
        <v>0</v>
      </c>
      <c r="AL66" s="474">
        <f t="shared" si="49"/>
        <v>0</v>
      </c>
      <c r="AM66" s="474">
        <f t="shared" si="49"/>
        <v>0</v>
      </c>
      <c r="AN66" s="474">
        <f t="shared" si="49"/>
        <v>0</v>
      </c>
      <c r="AO66" s="474">
        <f t="shared" si="49"/>
        <v>0</v>
      </c>
      <c r="AP66" s="475">
        <f t="shared" si="49"/>
        <v>0</v>
      </c>
      <c r="AQ66" s="476">
        <f t="shared" si="49"/>
        <v>0</v>
      </c>
      <c r="AR66" s="474">
        <f t="shared" si="49"/>
        <v>0</v>
      </c>
      <c r="AS66" s="474">
        <f t="shared" si="49"/>
        <v>0</v>
      </c>
      <c r="AT66" s="474">
        <f t="shared" si="49"/>
        <v>0</v>
      </c>
      <c r="AU66" s="474">
        <f t="shared" si="49"/>
        <v>0</v>
      </c>
      <c r="AV66" s="474">
        <f t="shared" si="49"/>
        <v>0</v>
      </c>
      <c r="AW66" s="433">
        <f t="shared" si="45"/>
        <v>0</v>
      </c>
      <c r="AX66" s="434">
        <f t="shared" si="46"/>
        <v>0</v>
      </c>
      <c r="AY66" s="435">
        <f t="shared" si="44"/>
        <v>0</v>
      </c>
    </row>
    <row r="67" spans="1:51" s="4" customFormat="1" ht="15" hidden="1" customHeight="1" x14ac:dyDescent="0.2">
      <c r="A67" s="172"/>
      <c r="B67" s="457"/>
      <c r="C67" s="270"/>
      <c r="D67" s="270"/>
      <c r="E67" s="245"/>
      <c r="F67" s="544">
        <f t="shared" si="12"/>
        <v>0</v>
      </c>
      <c r="G67" s="245">
        <v>0</v>
      </c>
      <c r="H67" s="217">
        <f t="shared" si="6"/>
        <v>0</v>
      </c>
      <c r="I67" s="230"/>
      <c r="J67" s="544">
        <f t="shared" si="13"/>
        <v>0</v>
      </c>
      <c r="K67" s="245">
        <v>0</v>
      </c>
      <c r="L67" s="231"/>
      <c r="M67" s="245"/>
      <c r="N67" s="503">
        <f>+IFERROR(VLOOKUP(B66,Sheet1!B:D,2,FALSE),0)</f>
        <v>0</v>
      </c>
      <c r="O67" s="503"/>
      <c r="P67" s="358"/>
      <c r="Q67" s="359"/>
      <c r="R67" s="397"/>
      <c r="S67" s="407"/>
      <c r="T67" s="359"/>
      <c r="U67" s="359"/>
      <c r="V67" s="359"/>
      <c r="W67" s="359"/>
      <c r="X67" s="359"/>
      <c r="Y67" s="359"/>
      <c r="Z67" s="359"/>
      <c r="AA67" s="359"/>
      <c r="AB67" s="359"/>
      <c r="AC67" s="359"/>
      <c r="AD67" s="397"/>
      <c r="AE67" s="407"/>
      <c r="AF67" s="359"/>
      <c r="AG67" s="359"/>
      <c r="AH67" s="359"/>
      <c r="AI67" s="359"/>
      <c r="AJ67" s="359"/>
      <c r="AK67" s="359"/>
      <c r="AL67" s="359"/>
      <c r="AM67" s="359"/>
      <c r="AN67" s="359"/>
      <c r="AO67" s="359"/>
      <c r="AP67" s="397"/>
      <c r="AQ67" s="407"/>
      <c r="AR67" s="359"/>
      <c r="AS67" s="359"/>
      <c r="AT67" s="359"/>
      <c r="AU67" s="359"/>
      <c r="AV67" s="359"/>
      <c r="AW67" s="433">
        <f t="shared" si="45"/>
        <v>0</v>
      </c>
      <c r="AX67" s="434">
        <f t="shared" si="46"/>
        <v>0</v>
      </c>
      <c r="AY67" s="435">
        <f t="shared" si="44"/>
        <v>0</v>
      </c>
    </row>
    <row r="68" spans="1:51" s="4" customFormat="1" ht="15" hidden="1" customHeight="1" thickBot="1" x14ac:dyDescent="0.25">
      <c r="A68" s="177"/>
      <c r="B68" s="452"/>
      <c r="C68" s="271"/>
      <c r="D68" s="271"/>
      <c r="E68" s="272"/>
      <c r="F68" s="552">
        <f t="shared" si="12"/>
        <v>0</v>
      </c>
      <c r="G68" s="272">
        <v>0</v>
      </c>
      <c r="H68" s="223">
        <f t="shared" si="6"/>
        <v>0</v>
      </c>
      <c r="I68" s="224"/>
      <c r="J68" s="552">
        <f t="shared" si="13"/>
        <v>0</v>
      </c>
      <c r="K68" s="272">
        <v>0</v>
      </c>
      <c r="L68" s="225"/>
      <c r="M68" s="272"/>
      <c r="N68" s="223"/>
      <c r="O68" s="223"/>
      <c r="P68" s="358"/>
      <c r="Q68" s="359"/>
      <c r="R68" s="397"/>
      <c r="S68" s="407"/>
      <c r="T68" s="359"/>
      <c r="U68" s="359"/>
      <c r="V68" s="359"/>
      <c r="W68" s="359"/>
      <c r="X68" s="359"/>
      <c r="Y68" s="359"/>
      <c r="Z68" s="359"/>
      <c r="AA68" s="359"/>
      <c r="AB68" s="359"/>
      <c r="AC68" s="359"/>
      <c r="AD68" s="397"/>
      <c r="AE68" s="407"/>
      <c r="AF68" s="359"/>
      <c r="AG68" s="359"/>
      <c r="AH68" s="359"/>
      <c r="AI68" s="359"/>
      <c r="AJ68" s="359"/>
      <c r="AK68" s="359"/>
      <c r="AL68" s="359"/>
      <c r="AM68" s="359"/>
      <c r="AN68" s="359"/>
      <c r="AO68" s="359"/>
      <c r="AP68" s="397"/>
      <c r="AQ68" s="407"/>
      <c r="AR68" s="359"/>
      <c r="AS68" s="359"/>
      <c r="AT68" s="359"/>
      <c r="AU68" s="359"/>
      <c r="AV68" s="359"/>
      <c r="AW68" s="433">
        <f t="shared" si="45"/>
        <v>0</v>
      </c>
      <c r="AX68" s="434">
        <f t="shared" si="46"/>
        <v>0</v>
      </c>
      <c r="AY68" s="435">
        <f t="shared" si="44"/>
        <v>0</v>
      </c>
    </row>
    <row r="69" spans="1:51" ht="15.75" thickBot="1" x14ac:dyDescent="0.3">
      <c r="A69" s="175"/>
      <c r="B69" s="458"/>
      <c r="C69" s="176"/>
      <c r="D69" s="369"/>
      <c r="E69" s="206"/>
      <c r="F69" s="206"/>
      <c r="G69" s="206"/>
      <c r="H69" s="234"/>
      <c r="I69" s="221"/>
      <c r="J69" s="206"/>
      <c r="K69" s="235"/>
      <c r="L69" s="236"/>
      <c r="M69" s="236"/>
      <c r="N69" s="234"/>
      <c r="O69" s="234"/>
      <c r="P69" s="263"/>
      <c r="Q69" s="265"/>
      <c r="R69" s="398"/>
      <c r="S69" s="408"/>
      <c r="T69" s="265"/>
      <c r="U69" s="265"/>
      <c r="V69" s="265"/>
      <c r="W69" s="265"/>
      <c r="X69" s="265"/>
      <c r="Y69" s="265"/>
      <c r="Z69" s="265"/>
      <c r="AA69" s="265"/>
      <c r="AB69" s="265"/>
      <c r="AC69" s="265"/>
      <c r="AD69" s="398"/>
      <c r="AE69" s="408"/>
      <c r="AF69" s="265"/>
      <c r="AG69" s="265"/>
      <c r="AH69" s="265"/>
      <c r="AI69" s="265"/>
      <c r="AJ69" s="265"/>
      <c r="AK69" s="265"/>
      <c r="AL69" s="265"/>
      <c r="AM69" s="265"/>
      <c r="AN69" s="265"/>
      <c r="AO69" s="265"/>
      <c r="AP69" s="398"/>
      <c r="AQ69" s="408"/>
      <c r="AR69" s="265"/>
      <c r="AS69" s="265"/>
      <c r="AT69" s="265"/>
      <c r="AU69" s="265"/>
      <c r="AV69" s="265"/>
      <c r="AW69" s="433">
        <f t="shared" si="45"/>
        <v>0</v>
      </c>
      <c r="AX69" s="434">
        <f t="shared" si="46"/>
        <v>0</v>
      </c>
      <c r="AY69" s="435">
        <f t="shared" si="44"/>
        <v>0</v>
      </c>
    </row>
    <row r="70" spans="1:51" s="557" customFormat="1" ht="22.5" customHeight="1" thickBot="1" x14ac:dyDescent="0.25">
      <c r="A70" s="173"/>
      <c r="B70" s="173"/>
      <c r="C70" s="174" t="s">
        <v>286</v>
      </c>
      <c r="D70" s="15"/>
      <c r="E70" s="237">
        <f t="shared" ref="E70:L70" si="50">SUM(E8,E24,E33,E38,E42,E45,E48,E51,E54,E57,E60,E63,E66)</f>
        <v>0</v>
      </c>
      <c r="F70" s="322">
        <f t="shared" si="50"/>
        <v>0</v>
      </c>
      <c r="G70" s="237">
        <f t="shared" si="50"/>
        <v>0</v>
      </c>
      <c r="H70" s="237">
        <f t="shared" si="50"/>
        <v>0</v>
      </c>
      <c r="I70" s="238">
        <f t="shared" si="50"/>
        <v>0</v>
      </c>
      <c r="J70" s="322">
        <f>SUM(J8,J24,J33,J38,J42,J45,J48,J51,J54,J57,J60,J63,J66)</f>
        <v>0</v>
      </c>
      <c r="K70" s="238">
        <f t="shared" si="50"/>
        <v>0</v>
      </c>
      <c r="L70" s="238">
        <f t="shared" si="50"/>
        <v>0</v>
      </c>
      <c r="M70" s="504"/>
      <c r="N70" s="563">
        <f>+IFERROR(VLOOKUP(B69,Sheet1!B:D,2,FALSE),0)</f>
        <v>0</v>
      </c>
      <c r="O70" s="563">
        <f>+IFERROR(VLOOKUP(B69,Sheet1!B:D,3,FALSE)+VLOOKUP(B69,Sheet1!B:E,4,FALSE),0)</f>
        <v>0</v>
      </c>
      <c r="P70" s="391">
        <f t="shared" ref="P70:AC70" si="51">SUM(P8,P24,P33,P38,P42,P45,P48,P51,P54,P57,P60,P63,P66)</f>
        <v>0</v>
      </c>
      <c r="Q70" s="237">
        <f t="shared" si="51"/>
        <v>0</v>
      </c>
      <c r="R70" s="399">
        <f t="shared" si="51"/>
        <v>0</v>
      </c>
      <c r="S70" s="391">
        <f t="shared" si="51"/>
        <v>0</v>
      </c>
      <c r="T70" s="237">
        <f t="shared" si="51"/>
        <v>0</v>
      </c>
      <c r="U70" s="237">
        <f t="shared" si="51"/>
        <v>0</v>
      </c>
      <c r="V70" s="237">
        <f t="shared" si="51"/>
        <v>0</v>
      </c>
      <c r="W70" s="237">
        <f t="shared" si="51"/>
        <v>0</v>
      </c>
      <c r="X70" s="237">
        <f t="shared" si="51"/>
        <v>0</v>
      </c>
      <c r="Y70" s="237">
        <f t="shared" si="51"/>
        <v>0</v>
      </c>
      <c r="Z70" s="237">
        <f t="shared" si="51"/>
        <v>0</v>
      </c>
      <c r="AA70" s="237">
        <f t="shared" si="51"/>
        <v>0</v>
      </c>
      <c r="AB70" s="237">
        <f t="shared" si="51"/>
        <v>0</v>
      </c>
      <c r="AC70" s="237">
        <f t="shared" si="51"/>
        <v>0</v>
      </c>
      <c r="AD70" s="399">
        <f t="shared" ref="AD70:AV70" si="52">SUM(AD8,AD24,AD33,AD38,AD42,AD45,AD48,AD51,AD54,AD57,AD60,AD63,AD66)</f>
        <v>0</v>
      </c>
      <c r="AE70" s="391">
        <f t="shared" si="52"/>
        <v>0</v>
      </c>
      <c r="AF70" s="237">
        <f t="shared" si="52"/>
        <v>0</v>
      </c>
      <c r="AG70" s="237">
        <f t="shared" si="52"/>
        <v>0</v>
      </c>
      <c r="AH70" s="237">
        <f t="shared" si="52"/>
        <v>0</v>
      </c>
      <c r="AI70" s="237">
        <f t="shared" si="52"/>
        <v>0</v>
      </c>
      <c r="AJ70" s="237">
        <f t="shared" si="52"/>
        <v>0</v>
      </c>
      <c r="AK70" s="237">
        <f t="shared" si="52"/>
        <v>0</v>
      </c>
      <c r="AL70" s="237">
        <f t="shared" si="52"/>
        <v>0</v>
      </c>
      <c r="AM70" s="237">
        <f t="shared" si="52"/>
        <v>0</v>
      </c>
      <c r="AN70" s="237">
        <f t="shared" si="52"/>
        <v>0</v>
      </c>
      <c r="AO70" s="237">
        <f t="shared" si="52"/>
        <v>0</v>
      </c>
      <c r="AP70" s="399">
        <f t="shared" si="52"/>
        <v>0</v>
      </c>
      <c r="AQ70" s="391">
        <f t="shared" si="52"/>
        <v>0</v>
      </c>
      <c r="AR70" s="237">
        <f t="shared" si="52"/>
        <v>0</v>
      </c>
      <c r="AS70" s="237">
        <f t="shared" si="52"/>
        <v>0</v>
      </c>
      <c r="AT70" s="237">
        <f t="shared" si="52"/>
        <v>0</v>
      </c>
      <c r="AU70" s="237">
        <f t="shared" si="52"/>
        <v>0</v>
      </c>
      <c r="AV70" s="237">
        <f t="shared" si="52"/>
        <v>0</v>
      </c>
      <c r="AW70" s="237">
        <f t="shared" si="45"/>
        <v>0</v>
      </c>
      <c r="AX70" s="237">
        <f t="shared" si="46"/>
        <v>0</v>
      </c>
      <c r="AY70" s="437">
        <f t="shared" si="44"/>
        <v>0</v>
      </c>
    </row>
    <row r="71" spans="1:51" hidden="1" x14ac:dyDescent="0.25">
      <c r="A71" s="439"/>
      <c r="B71" s="439"/>
      <c r="C71" s="439"/>
      <c r="D71" s="439"/>
      <c r="E71" s="861"/>
      <c r="F71" s="861"/>
      <c r="G71" s="861"/>
      <c r="H71" s="861"/>
      <c r="I71" s="862"/>
      <c r="J71" s="863"/>
      <c r="K71" s="863"/>
      <c r="L71" s="863"/>
      <c r="M71" s="864"/>
      <c r="N71" s="574"/>
      <c r="O71" s="574"/>
      <c r="P71" s="479"/>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row>
    <row r="72" spans="1:51" hidden="1" x14ac:dyDescent="0.25">
      <c r="A72" s="439"/>
      <c r="B72" s="439"/>
      <c r="C72" s="439"/>
      <c r="D72" s="439"/>
    </row>
    <row r="73" spans="1:51" ht="15.75" hidden="1" thickBot="1" x14ac:dyDescent="0.3"/>
    <row r="74" spans="1:51" ht="15.75" hidden="1" thickBot="1" x14ac:dyDescent="0.3">
      <c r="C74" s="448" t="s">
        <v>54</v>
      </c>
      <c r="E74" s="558"/>
      <c r="F74" s="558"/>
      <c r="G74" s="558"/>
      <c r="H74" s="482">
        <f>+H70*0.2</f>
        <v>0</v>
      </c>
      <c r="I74" s="558"/>
      <c r="J74" s="558"/>
      <c r="K74" s="558"/>
      <c r="L74" s="558"/>
      <c r="M74" s="558"/>
      <c r="N74" s="482">
        <f t="shared" ref="N74:AC74" si="53">+N70*0.2</f>
        <v>0</v>
      </c>
      <c r="O74" s="482">
        <f>+O70*0.2</f>
        <v>0</v>
      </c>
      <c r="P74" s="482">
        <f t="shared" si="53"/>
        <v>0</v>
      </c>
      <c r="Q74" s="482">
        <f t="shared" si="53"/>
        <v>0</v>
      </c>
      <c r="R74" s="482">
        <f t="shared" si="53"/>
        <v>0</v>
      </c>
      <c r="S74" s="482">
        <f t="shared" si="53"/>
        <v>0</v>
      </c>
      <c r="T74" s="482">
        <f t="shared" si="53"/>
        <v>0</v>
      </c>
      <c r="U74" s="482">
        <f t="shared" si="53"/>
        <v>0</v>
      </c>
      <c r="V74" s="482">
        <f t="shared" si="53"/>
        <v>0</v>
      </c>
      <c r="W74" s="482">
        <f t="shared" si="53"/>
        <v>0</v>
      </c>
      <c r="X74" s="482">
        <f t="shared" si="53"/>
        <v>0</v>
      </c>
      <c r="Y74" s="482">
        <f t="shared" si="53"/>
        <v>0</v>
      </c>
      <c r="Z74" s="482">
        <f t="shared" si="53"/>
        <v>0</v>
      </c>
      <c r="AA74" s="482">
        <f t="shared" si="53"/>
        <v>0</v>
      </c>
      <c r="AB74" s="482">
        <f t="shared" si="53"/>
        <v>0</v>
      </c>
      <c r="AC74" s="482">
        <f t="shared" si="53"/>
        <v>0</v>
      </c>
      <c r="AD74" s="482">
        <f t="shared" ref="AD74:AV74" si="54">+AD70*0.2</f>
        <v>0</v>
      </c>
      <c r="AE74" s="482">
        <f t="shared" si="54"/>
        <v>0</v>
      </c>
      <c r="AF74" s="482">
        <f t="shared" si="54"/>
        <v>0</v>
      </c>
      <c r="AG74" s="482">
        <f t="shared" si="54"/>
        <v>0</v>
      </c>
      <c r="AH74" s="482">
        <f t="shared" si="54"/>
        <v>0</v>
      </c>
      <c r="AI74" s="482">
        <f t="shared" si="54"/>
        <v>0</v>
      </c>
      <c r="AJ74" s="482">
        <f t="shared" si="54"/>
        <v>0</v>
      </c>
      <c r="AK74" s="482">
        <f t="shared" si="54"/>
        <v>0</v>
      </c>
      <c r="AL74" s="482">
        <f t="shared" si="54"/>
        <v>0</v>
      </c>
      <c r="AM74" s="482">
        <f t="shared" si="54"/>
        <v>0</v>
      </c>
      <c r="AN74" s="482">
        <f t="shared" si="54"/>
        <v>0</v>
      </c>
      <c r="AO74" s="482">
        <f t="shared" si="54"/>
        <v>0</v>
      </c>
      <c r="AP74" s="482">
        <f t="shared" si="54"/>
        <v>0</v>
      </c>
      <c r="AQ74" s="482">
        <f t="shared" si="54"/>
        <v>0</v>
      </c>
      <c r="AR74" s="482">
        <f t="shared" si="54"/>
        <v>0</v>
      </c>
      <c r="AS74" s="482">
        <f t="shared" si="54"/>
        <v>0</v>
      </c>
      <c r="AT74" s="482">
        <f t="shared" si="54"/>
        <v>0</v>
      </c>
      <c r="AU74" s="482">
        <f t="shared" si="54"/>
        <v>0</v>
      </c>
      <c r="AV74" s="482">
        <f t="shared" si="54"/>
        <v>0</v>
      </c>
      <c r="AW74" s="482">
        <f>+AW70*0.2</f>
        <v>0</v>
      </c>
      <c r="AX74" s="482">
        <f>+AX70*0.2</f>
        <v>0</v>
      </c>
    </row>
    <row r="75" spans="1:51" ht="15.75" hidden="1" thickBot="1" x14ac:dyDescent="0.3">
      <c r="C75" s="448" t="s">
        <v>55</v>
      </c>
      <c r="E75" s="558"/>
      <c r="F75" s="558"/>
      <c r="G75" s="558"/>
      <c r="H75" s="482">
        <f>SUM(H70:H74)</f>
        <v>0</v>
      </c>
      <c r="I75" s="558"/>
      <c r="J75" s="558"/>
      <c r="K75" s="558"/>
      <c r="L75" s="558"/>
      <c r="M75" s="558"/>
      <c r="N75" s="482">
        <f t="shared" ref="N75:AC75" si="55">SUM(N70:N74)</f>
        <v>0</v>
      </c>
      <c r="O75" s="482">
        <f>SUM(O70:O74)</f>
        <v>0</v>
      </c>
      <c r="P75" s="482">
        <f t="shared" si="55"/>
        <v>0</v>
      </c>
      <c r="Q75" s="482">
        <f t="shared" si="55"/>
        <v>0</v>
      </c>
      <c r="R75" s="482">
        <f t="shared" si="55"/>
        <v>0</v>
      </c>
      <c r="S75" s="482">
        <f t="shared" si="55"/>
        <v>0</v>
      </c>
      <c r="T75" s="482">
        <f t="shared" si="55"/>
        <v>0</v>
      </c>
      <c r="U75" s="482">
        <f t="shared" si="55"/>
        <v>0</v>
      </c>
      <c r="V75" s="482">
        <f t="shared" si="55"/>
        <v>0</v>
      </c>
      <c r="W75" s="482">
        <f t="shared" si="55"/>
        <v>0</v>
      </c>
      <c r="X75" s="482">
        <f t="shared" si="55"/>
        <v>0</v>
      </c>
      <c r="Y75" s="482">
        <f t="shared" si="55"/>
        <v>0</v>
      </c>
      <c r="Z75" s="482">
        <f t="shared" si="55"/>
        <v>0</v>
      </c>
      <c r="AA75" s="482">
        <f t="shared" si="55"/>
        <v>0</v>
      </c>
      <c r="AB75" s="482">
        <f t="shared" si="55"/>
        <v>0</v>
      </c>
      <c r="AC75" s="482">
        <f t="shared" si="55"/>
        <v>0</v>
      </c>
      <c r="AD75" s="482">
        <f t="shared" ref="AD75:AV75" si="56">SUM(AD70:AD74)</f>
        <v>0</v>
      </c>
      <c r="AE75" s="482">
        <f t="shared" si="56"/>
        <v>0</v>
      </c>
      <c r="AF75" s="482">
        <f t="shared" si="56"/>
        <v>0</v>
      </c>
      <c r="AG75" s="482">
        <f t="shared" si="56"/>
        <v>0</v>
      </c>
      <c r="AH75" s="482">
        <f t="shared" si="56"/>
        <v>0</v>
      </c>
      <c r="AI75" s="482">
        <f t="shared" si="56"/>
        <v>0</v>
      </c>
      <c r="AJ75" s="482">
        <f t="shared" si="56"/>
        <v>0</v>
      </c>
      <c r="AK75" s="482">
        <f t="shared" si="56"/>
        <v>0</v>
      </c>
      <c r="AL75" s="482">
        <f t="shared" si="56"/>
        <v>0</v>
      </c>
      <c r="AM75" s="482">
        <f t="shared" si="56"/>
        <v>0</v>
      </c>
      <c r="AN75" s="482">
        <f t="shared" si="56"/>
        <v>0</v>
      </c>
      <c r="AO75" s="482">
        <f t="shared" si="56"/>
        <v>0</v>
      </c>
      <c r="AP75" s="482">
        <f t="shared" si="56"/>
        <v>0</v>
      </c>
      <c r="AQ75" s="482">
        <f t="shared" si="56"/>
        <v>0</v>
      </c>
      <c r="AR75" s="482">
        <f t="shared" si="56"/>
        <v>0</v>
      </c>
      <c r="AS75" s="482">
        <f t="shared" si="56"/>
        <v>0</v>
      </c>
      <c r="AT75" s="482">
        <f t="shared" si="56"/>
        <v>0</v>
      </c>
      <c r="AU75" s="482">
        <f t="shared" si="56"/>
        <v>0</v>
      </c>
      <c r="AV75" s="482">
        <f t="shared" si="56"/>
        <v>0</v>
      </c>
      <c r="AW75" s="482">
        <f>SUM(AW70:AW74)</f>
        <v>0</v>
      </c>
      <c r="AX75" s="482">
        <f>SUM(AX70:AX74)</f>
        <v>0</v>
      </c>
    </row>
    <row r="76" spans="1:51" hidden="1" x14ac:dyDescent="0.25"/>
    <row r="77" spans="1:51" hidden="1" x14ac:dyDescent="0.25">
      <c r="C77" s="448" t="s">
        <v>286</v>
      </c>
      <c r="O77" s="514">
        <f>+IFERROR(VLOOKUP(B76,Sheet1!B:D,3,FALSE)+VLOOKUP(B76,Sheet1!B:E,4,FALSE),0)</f>
        <v>0</v>
      </c>
    </row>
    <row r="78" spans="1:51" hidden="1" x14ac:dyDescent="0.25"/>
    <row r="79" spans="1:51" hidden="1" x14ac:dyDescent="0.25">
      <c r="O79" s="514">
        <f>+IFERROR(VLOOKUP(B78,Sheet1!B:D,3,FALSE)+VLOOKUP(B78,Sheet1!B:E,4,FALSE),0)</f>
        <v>0</v>
      </c>
    </row>
    <row r="80" spans="1:51" hidden="1" x14ac:dyDescent="0.25">
      <c r="O80" s="51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4">
        <f>+IFERROR(VLOOKUP(B84,Sheet1!B:D,3,FALSE)+VLOOKUP(B84,Sheet1!B:E,4,FALSE),0)</f>
        <v>0</v>
      </c>
    </row>
    <row r="86" spans="15:15" hidden="1" x14ac:dyDescent="0.25"/>
    <row r="87" spans="15:15" hidden="1" x14ac:dyDescent="0.25"/>
    <row r="88" spans="15:15" hidden="1" x14ac:dyDescent="0.25">
      <c r="O88" s="514">
        <f>+IFERROR(VLOOKUP(B87,Sheet1!B:D,3,FALSE)+VLOOKUP(B87,Sheet1!B:E,4,FALSE),0)</f>
        <v>0</v>
      </c>
    </row>
    <row r="89" spans="15:15" hidden="1" x14ac:dyDescent="0.25"/>
    <row r="90" spans="15:15" hidden="1" x14ac:dyDescent="0.25"/>
    <row r="91" spans="15:15" hidden="1" x14ac:dyDescent="0.25">
      <c r="O91" s="514">
        <f>+IFERROR(VLOOKUP(B90,Sheet1!B:D,3,FALSE)+VLOOKUP(B90,Sheet1!B:E,4,FALSE),0)</f>
        <v>0</v>
      </c>
    </row>
    <row r="92" spans="15:15" hidden="1" x14ac:dyDescent="0.25"/>
    <row r="93" spans="15:15" hidden="1" x14ac:dyDescent="0.25"/>
    <row r="94" spans="15:15" hidden="1" x14ac:dyDescent="0.25">
      <c r="O94" s="514">
        <f>+IFERROR(VLOOKUP(B93,Sheet1!B:D,3,FALSE)+VLOOKUP(B93,Sheet1!B:E,4,FALSE),0)</f>
        <v>0</v>
      </c>
    </row>
    <row r="95" spans="15:15" hidden="1" x14ac:dyDescent="0.25"/>
    <row r="96" spans="15:15" hidden="1" x14ac:dyDescent="0.25"/>
    <row r="97" spans="15:15" hidden="1" x14ac:dyDescent="0.25">
      <c r="O97" s="514">
        <f>+IFERROR(VLOOKUP(B96,Sheet1!B:D,3,FALSE)+VLOOKUP(B96,Sheet1!B:E,4,FALSE),0)</f>
        <v>0</v>
      </c>
    </row>
    <row r="98" spans="15:15" hidden="1" x14ac:dyDescent="0.25"/>
    <row r="99" spans="15:15" hidden="1" x14ac:dyDescent="0.25"/>
    <row r="100" spans="15:15" hidden="1" x14ac:dyDescent="0.25">
      <c r="O100" s="51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89" priority="153" operator="lessThan">
      <formula>0</formula>
    </cfRule>
  </conditionalFormatting>
  <conditionalFormatting sqref="AY8">
    <cfRule type="cellIs" dxfId="88" priority="152" operator="lessThan">
      <formula>0</formula>
    </cfRule>
  </conditionalFormatting>
  <conditionalFormatting sqref="AY26:AY31">
    <cfRule type="cellIs" dxfId="87" priority="103" operator="lessThan">
      <formula>0</formula>
    </cfRule>
  </conditionalFormatting>
  <conditionalFormatting sqref="AY35:AY36">
    <cfRule type="cellIs" dxfId="86" priority="100" operator="lessThan">
      <formula>0</formula>
    </cfRule>
  </conditionalFormatting>
  <conditionalFormatting sqref="AY40">
    <cfRule type="cellIs" dxfId="85"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36"/>
  <sheetViews>
    <sheetView zoomScaleNormal="100" workbookViewId="0">
      <pane xSplit="3" ySplit="7" topLeftCell="E96" activePane="bottomRight" state="frozen"/>
      <selection activeCell="A35" sqref="A35"/>
      <selection pane="topRight" activeCell="A35" sqref="A35"/>
      <selection pane="bottomLeft" activeCell="A35" sqref="A35"/>
      <selection pane="bottomRight" activeCell="AN106" sqref="AN106"/>
    </sheetView>
  </sheetViews>
  <sheetFormatPr defaultColWidth="7.28515625" defaultRowHeight="15" x14ac:dyDescent="0.25"/>
  <cols>
    <col min="1" max="1" width="5.28515625" style="19" customWidth="1"/>
    <col min="2" max="2" width="13.42578125" style="19" customWidth="1"/>
    <col min="3" max="4" width="23.28515625" style="19" customWidth="1"/>
    <col min="5" max="6" width="8.7109375" style="208" customWidth="1"/>
    <col min="7" max="7" width="9.5703125" style="208" customWidth="1"/>
    <col min="8" max="8" width="8.7109375" style="208" customWidth="1"/>
    <col min="9" max="10" width="7.85546875" style="208" customWidth="1"/>
    <col min="11" max="11" width="7.7109375" style="208" customWidth="1"/>
    <col min="12" max="12" width="7.28515625" style="208" customWidth="1"/>
    <col min="13" max="13" width="6" style="208" customWidth="1"/>
    <col min="14" max="17" width="7.5703125" style="208" customWidth="1"/>
    <col min="18" max="18" width="9" style="21" hidden="1" customWidth="1"/>
    <col min="19" max="28" width="7.42578125" style="21" hidden="1" customWidth="1"/>
    <col min="29" max="29" width="7.42578125" style="21" hidden="1" customWidth="1" collapsed="1"/>
    <col min="30" max="31" width="7.42578125" style="21" hidden="1" customWidth="1"/>
    <col min="32" max="32" width="7.42578125" style="21" hidden="1" customWidth="1" collapsed="1"/>
    <col min="33" max="34" width="7.42578125" style="21" hidden="1" customWidth="1"/>
    <col min="35" max="35" width="7.42578125" style="21" hidden="1" customWidth="1" collapsed="1"/>
    <col min="36" max="37" width="7.42578125" style="21" customWidth="1"/>
    <col min="38" max="38" width="7.42578125" style="21" customWidth="1" collapsed="1"/>
    <col min="39" max="40" width="7.42578125" style="21" customWidth="1"/>
    <col min="41" max="41" width="7.42578125" style="21" customWidth="1" collapsed="1"/>
    <col min="42" max="43" width="7.42578125" style="21" customWidth="1"/>
    <col min="44" max="44" width="7.42578125" style="21" customWidth="1" collapsed="1"/>
    <col min="45" max="46" width="7.42578125" style="21" customWidth="1"/>
    <col min="47" max="47" width="7.42578125" style="21" customWidth="1" collapsed="1"/>
    <col min="48" max="49" width="7.42578125" style="21" customWidth="1"/>
    <col min="50" max="50" width="7.42578125" style="2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11</v>
      </c>
      <c r="D1" s="9"/>
      <c r="E1" s="326" t="str">
        <f>'Cover Sheet'!$C$3</f>
        <v>Network Neighbourhood Touring</v>
      </c>
      <c r="F1" s="328"/>
      <c r="G1" s="327"/>
      <c r="H1" s="252" t="s">
        <v>51</v>
      </c>
      <c r="I1" s="252"/>
      <c r="J1" s="252"/>
      <c r="K1" s="252"/>
      <c r="L1" s="198"/>
      <c r="M1" s="198"/>
      <c r="N1" s="198"/>
      <c r="O1" s="198"/>
      <c r="P1" s="198"/>
      <c r="Q1" s="198"/>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7"/>
      <c r="F2" s="147"/>
      <c r="G2" s="209"/>
      <c r="I2" s="198"/>
      <c r="J2" s="198"/>
      <c r="K2" s="198"/>
      <c r="L2" s="198"/>
      <c r="M2" s="198"/>
      <c r="N2" s="198"/>
      <c r="O2" s="198"/>
      <c r="P2" s="198"/>
      <c r="Q2" s="198"/>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6</v>
      </c>
      <c r="D3" s="9"/>
      <c r="E3" s="146" t="str">
        <f>+'Cover Sheet'!$C$5</f>
        <v>C727</v>
      </c>
      <c r="F3" s="209"/>
      <c r="G3" s="209"/>
      <c r="H3" s="883" t="str">
        <f>IF(G121&gt;E121,"Budget Revisions add cost.",":)")</f>
        <v>:)</v>
      </c>
      <c r="I3" s="883"/>
      <c r="J3" s="883"/>
      <c r="K3" s="883"/>
      <c r="L3" s="883"/>
      <c r="M3" s="884"/>
      <c r="N3" s="220"/>
      <c r="O3" s="220"/>
      <c r="P3" s="220"/>
      <c r="Q3" s="220"/>
      <c r="R3" s="891"/>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row>
    <row r="4" spans="1:54" x14ac:dyDescent="0.25">
      <c r="A4" s="8"/>
      <c r="B4" s="8"/>
      <c r="C4" s="9"/>
      <c r="D4" s="9"/>
      <c r="E4" s="145"/>
      <c r="F4" s="209"/>
      <c r="G4" s="209"/>
      <c r="H4" s="883" t="str">
        <f>IF(BA121&lt;0,"Actual plus expected cost is more than forecast",":)")</f>
        <v>:)</v>
      </c>
      <c r="I4" s="883"/>
      <c r="J4" s="883"/>
      <c r="K4" s="883"/>
      <c r="L4" s="883"/>
      <c r="M4" s="884"/>
      <c r="N4" s="220"/>
      <c r="O4" s="220"/>
      <c r="P4" s="220"/>
      <c r="Q4" s="220"/>
      <c r="R4" s="320"/>
      <c r="S4" s="321"/>
      <c r="T4" s="321"/>
      <c r="U4" s="321"/>
      <c r="V4" s="321"/>
      <c r="W4" s="321"/>
      <c r="X4" s="321"/>
      <c r="Y4" s="321"/>
      <c r="Z4" s="321"/>
      <c r="AA4" s="321"/>
      <c r="AB4" s="321"/>
      <c r="AC4" s="321"/>
      <c r="AD4" s="321"/>
      <c r="AE4" s="321"/>
      <c r="AF4" s="382"/>
      <c r="AG4" s="382"/>
      <c r="AH4" s="382"/>
      <c r="AI4" s="382"/>
      <c r="AJ4" s="382"/>
      <c r="AK4" s="382"/>
      <c r="AL4" s="382"/>
      <c r="AM4" s="382"/>
      <c r="AN4" s="382"/>
      <c r="AO4" s="382"/>
      <c r="AP4" s="382"/>
      <c r="AQ4" s="382"/>
      <c r="AR4" s="382"/>
      <c r="AS4" s="382"/>
      <c r="AT4" s="382"/>
      <c r="AU4" s="382"/>
      <c r="AV4" s="382"/>
      <c r="AW4" s="382"/>
      <c r="AX4" s="321"/>
    </row>
    <row r="5" spans="1:54" x14ac:dyDescent="0.25">
      <c r="A5" s="8"/>
      <c r="B5" s="8"/>
      <c r="C5" s="9" t="s">
        <v>62</v>
      </c>
      <c r="D5" s="9"/>
      <c r="E5" s="324" t="str">
        <f>+SUMMARY!A16</f>
        <v>ZK106 - Technical and Production</v>
      </c>
      <c r="F5" s="329"/>
      <c r="G5" s="323"/>
      <c r="H5" s="210"/>
      <c r="I5" s="211"/>
      <c r="J5" s="198"/>
      <c r="K5" s="198"/>
      <c r="L5" s="198"/>
      <c r="M5" s="198"/>
      <c r="N5" s="220"/>
      <c r="O5" s="220"/>
      <c r="P5" s="220"/>
      <c r="Q5" s="220"/>
      <c r="R5" s="893" t="s">
        <v>5</v>
      </c>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row>
    <row r="6" spans="1:54" x14ac:dyDescent="0.25">
      <c r="A6" s="8"/>
      <c r="B6" s="8"/>
      <c r="C6" s="8"/>
      <c r="D6" s="8"/>
      <c r="E6" s="885" t="s">
        <v>17</v>
      </c>
      <c r="F6" s="886"/>
      <c r="G6" s="886"/>
      <c r="H6" s="887"/>
      <c r="I6" s="888" t="s">
        <v>18</v>
      </c>
      <c r="J6" s="889"/>
      <c r="K6" s="889"/>
      <c r="L6" s="889"/>
      <c r="M6" s="890"/>
      <c r="N6" s="220"/>
      <c r="O6" s="220"/>
      <c r="P6" s="220"/>
      <c r="Q6" s="220"/>
      <c r="R6" s="895" t="s">
        <v>52</v>
      </c>
      <c r="S6" s="896"/>
      <c r="T6" s="896"/>
      <c r="U6" s="896"/>
      <c r="V6" s="896"/>
      <c r="W6" s="896"/>
      <c r="X6" s="896"/>
      <c r="Y6" s="896"/>
      <c r="Z6" s="896"/>
      <c r="AA6" s="896"/>
      <c r="AB6" s="896"/>
      <c r="AC6" s="896"/>
      <c r="AD6" s="896"/>
      <c r="AE6" s="896"/>
      <c r="AF6" s="896"/>
      <c r="AG6" s="896" t="s">
        <v>53</v>
      </c>
      <c r="AH6" s="896"/>
      <c r="AI6" s="896"/>
      <c r="AJ6" s="896"/>
      <c r="AK6" s="896"/>
      <c r="AL6" s="896"/>
      <c r="AM6" s="896"/>
      <c r="AN6" s="896"/>
      <c r="AO6" s="896"/>
      <c r="AP6" s="896"/>
      <c r="AQ6" s="896"/>
      <c r="AR6" s="896"/>
      <c r="AS6" s="896" t="s">
        <v>257</v>
      </c>
      <c r="AT6" s="896"/>
      <c r="AU6" s="896"/>
      <c r="AV6" s="896"/>
      <c r="AW6" s="896"/>
      <c r="AX6" s="896"/>
      <c r="AY6" s="242"/>
    </row>
    <row r="7" spans="1:54" ht="42" customHeight="1" thickBot="1" x14ac:dyDescent="0.3">
      <c r="A7" s="142" t="s">
        <v>32</v>
      </c>
      <c r="B7" s="142"/>
      <c r="C7" s="141" t="s">
        <v>4</v>
      </c>
      <c r="D7" s="141" t="s">
        <v>31</v>
      </c>
      <c r="E7" s="199" t="s">
        <v>3</v>
      </c>
      <c r="F7" s="314" t="s">
        <v>58</v>
      </c>
      <c r="G7" s="212" t="s">
        <v>2</v>
      </c>
      <c r="H7" s="255" t="s">
        <v>57</v>
      </c>
      <c r="I7" s="213" t="s">
        <v>3</v>
      </c>
      <c r="J7" s="316" t="s">
        <v>58</v>
      </c>
      <c r="K7" s="214" t="s">
        <v>2</v>
      </c>
      <c r="L7" s="215" t="s">
        <v>1</v>
      </c>
      <c r="M7" s="215" t="s">
        <v>40</v>
      </c>
      <c r="N7" s="255" t="s">
        <v>278</v>
      </c>
      <c r="O7" s="255" t="s">
        <v>279</v>
      </c>
      <c r="P7" s="527" t="s">
        <v>5139</v>
      </c>
      <c r="Q7" s="527" t="s">
        <v>5073</v>
      </c>
      <c r="R7" s="404" t="str">
        <f>+'Cash flow summary'!E7</f>
        <v>Jan 16</v>
      </c>
      <c r="S7" s="403" t="str">
        <f>+'Cash flow summary'!F7</f>
        <v>Feb 16</v>
      </c>
      <c r="T7" s="416" t="str">
        <f>+'Cash flow summary'!G7</f>
        <v>Mar 16</v>
      </c>
      <c r="U7" s="403" t="str">
        <f>+'Cash flow summary'!H7</f>
        <v>Apr 16</v>
      </c>
      <c r="V7" s="403" t="str">
        <f>+'Cash flow summary'!I7</f>
        <v>May 16</v>
      </c>
      <c r="W7" s="403" t="str">
        <f>+'Cash flow summary'!J7</f>
        <v>Jun 16</v>
      </c>
      <c r="X7" s="403" t="str">
        <f>+'Cash flow summary'!K7</f>
        <v>Jul 16</v>
      </c>
      <c r="Y7" s="403" t="str">
        <f>+'Cash flow summary'!L7</f>
        <v>Aug 16</v>
      </c>
      <c r="Z7" s="403" t="str">
        <f>+'Cash flow summary'!M7</f>
        <v>Sep 16</v>
      </c>
      <c r="AA7" s="403" t="str">
        <f>+'Cash flow summary'!N7</f>
        <v>Oct 16</v>
      </c>
      <c r="AB7" s="403" t="str">
        <f>+'Cash flow summary'!O7</f>
        <v>Nov 16</v>
      </c>
      <c r="AC7" s="786">
        <v>42705</v>
      </c>
      <c r="AD7" s="403" t="str">
        <f>+'Cash flow summary'!Q7</f>
        <v>Jan 17</v>
      </c>
      <c r="AE7" s="403" t="str">
        <f>+'Cash flow summary'!R7</f>
        <v>Feb 17</v>
      </c>
      <c r="AF7" s="403" t="str">
        <f>+'Cash flow summary'!S7</f>
        <v>Mar 17</v>
      </c>
      <c r="AG7" s="403" t="str">
        <f>+'Cash flow summary'!T7</f>
        <v>Apr 17</v>
      </c>
      <c r="AH7" s="403" t="str">
        <f>+'Cash flow summary'!U7</f>
        <v>May 17</v>
      </c>
      <c r="AI7" s="403" t="str">
        <f>+'Cash flow summary'!V7</f>
        <v>June 17</v>
      </c>
      <c r="AJ7" s="403" t="str">
        <f>+'Cash flow summary'!W7</f>
        <v>Jul 17</v>
      </c>
      <c r="AK7" s="403" t="str">
        <f>+'Cash flow summary'!X7</f>
        <v>Aug 17</v>
      </c>
      <c r="AL7" s="403" t="str">
        <f>+'Cash flow summary'!Y7</f>
        <v>Sept 17</v>
      </c>
      <c r="AM7" s="403" t="str">
        <f>+'Cash flow summary'!Z7</f>
        <v>Oct 17</v>
      </c>
      <c r="AN7" s="403" t="str">
        <f>+'Cash flow summary'!AA7</f>
        <v>Nov 17</v>
      </c>
      <c r="AO7" s="403" t="str">
        <f>+'Cash flow summary'!AB7</f>
        <v>Dec 17</v>
      </c>
      <c r="AP7" s="403" t="str">
        <f>+'Cash flow summary'!AC7</f>
        <v>Jan 18</v>
      </c>
      <c r="AQ7" s="403" t="str">
        <f>+'Cash flow summary'!AD7</f>
        <v>Feb 18</v>
      </c>
      <c r="AR7" s="403" t="str">
        <f>+'Cash flow summary'!AE7</f>
        <v>Mar 18</v>
      </c>
      <c r="AS7" s="403" t="str">
        <f>+'Cash flow summary'!AF7</f>
        <v>Apr 18</v>
      </c>
      <c r="AT7" s="403" t="str">
        <f>+'Cash flow summary'!AG7</f>
        <v>May 18</v>
      </c>
      <c r="AU7" s="403" t="str">
        <f>+'Cash flow summary'!AH7</f>
        <v>June 18</v>
      </c>
      <c r="AV7" s="403" t="str">
        <f>+'Cash flow summary'!AI7</f>
        <v>Jul 18</v>
      </c>
      <c r="AW7" s="403" t="str">
        <f>+'Cash flow summary'!AJ7</f>
        <v>Aug 18</v>
      </c>
      <c r="AX7" s="403" t="str">
        <f>+'Cash flow summary'!AK7</f>
        <v>Sept 18</v>
      </c>
      <c r="AY7" s="243" t="s">
        <v>48</v>
      </c>
      <c r="AZ7" s="196" t="s">
        <v>49</v>
      </c>
      <c r="BA7" s="239" t="s">
        <v>50</v>
      </c>
      <c r="BB7" s="196" t="s">
        <v>31</v>
      </c>
    </row>
    <row r="8" spans="1:54" s="22" customFormat="1" ht="15" customHeight="1" x14ac:dyDescent="0.2">
      <c r="A8" s="343" t="s">
        <v>139</v>
      </c>
      <c r="B8" s="450" t="str">
        <f>+LEFT($E$5,5)&amp;"."&amp;A8&amp;"."&amp;$E$3</f>
        <v>ZK106.K244.C727</v>
      </c>
      <c r="C8" s="165" t="s">
        <v>140</v>
      </c>
      <c r="D8" s="166"/>
      <c r="E8" s="226">
        <f t="shared" ref="E8:L8" si="0">SUM(E9:E20)</f>
        <v>0</v>
      </c>
      <c r="F8" s="424">
        <f t="shared" si="0"/>
        <v>0</v>
      </c>
      <c r="G8" s="226">
        <f t="shared" si="0"/>
        <v>0</v>
      </c>
      <c r="H8" s="226">
        <f t="shared" si="0"/>
        <v>0</v>
      </c>
      <c r="I8" s="200">
        <f t="shared" si="0"/>
        <v>0</v>
      </c>
      <c r="J8" s="315">
        <f>SUM(J9:J20)</f>
        <v>0</v>
      </c>
      <c r="K8" s="200">
        <f t="shared" si="0"/>
        <v>0</v>
      </c>
      <c r="L8" s="216">
        <f t="shared" si="0"/>
        <v>0</v>
      </c>
      <c r="M8" s="216"/>
      <c r="N8" s="195">
        <f t="shared" ref="N8:AE8" si="1">SUM(N9:N20)</f>
        <v>0</v>
      </c>
      <c r="O8" s="195">
        <f>SUM(O9:O20)</f>
        <v>0</v>
      </c>
      <c r="P8" s="195">
        <f>SUM(P9:P20)</f>
        <v>0</v>
      </c>
      <c r="Q8" s="195">
        <f>SUM(Q9:Q20)</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2">SUM(AF9:AF20)</f>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197">
        <f t="shared" si="2"/>
        <v>0</v>
      </c>
      <c r="AQ8" s="197">
        <f t="shared" si="2"/>
        <v>0</v>
      </c>
      <c r="AR8" s="392">
        <f t="shared" si="2"/>
        <v>0</v>
      </c>
      <c r="AS8" s="197">
        <f t="shared" si="2"/>
        <v>0</v>
      </c>
      <c r="AT8" s="197">
        <f t="shared" si="2"/>
        <v>0</v>
      </c>
      <c r="AU8" s="197">
        <f t="shared" si="2"/>
        <v>0</v>
      </c>
      <c r="AV8" s="197">
        <f t="shared" si="2"/>
        <v>0</v>
      </c>
      <c r="AW8" s="197">
        <f t="shared" si="2"/>
        <v>0</v>
      </c>
      <c r="AX8" s="197">
        <f t="shared" si="2"/>
        <v>0</v>
      </c>
      <c r="AY8" s="195">
        <f t="shared" ref="AY8:AY22" si="3">SUM(R8:AX8)</f>
        <v>0</v>
      </c>
      <c r="AZ8" s="197">
        <f t="shared" ref="AZ8:AZ22" si="4">+AY8+N8</f>
        <v>0</v>
      </c>
      <c r="BA8" s="432">
        <f t="shared" ref="BA8:BA22" si="5">+G8-AZ8</f>
        <v>0</v>
      </c>
    </row>
    <row r="9" spans="1:54" s="4" customFormat="1" ht="15" customHeight="1" x14ac:dyDescent="0.2">
      <c r="A9" s="333"/>
      <c r="B9" s="460"/>
      <c r="C9" s="334"/>
      <c r="D9" s="345"/>
      <c r="E9" s="245"/>
      <c r="F9" s="364">
        <f>-E9+G9</f>
        <v>0</v>
      </c>
      <c r="G9" s="245"/>
      <c r="H9" s="564">
        <f>SUM(N9:AX9)</f>
        <v>0</v>
      </c>
      <c r="I9" s="218"/>
      <c r="J9" s="364">
        <f>-I9+K9</f>
        <v>0</v>
      </c>
      <c r="K9" s="245">
        <v>0</v>
      </c>
      <c r="L9" s="219"/>
      <c r="M9" s="245"/>
      <c r="N9" s="232"/>
      <c r="O9" s="232"/>
      <c r="P9" s="232"/>
      <c r="Q9" s="232"/>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 t="shared" si="3"/>
        <v>0</v>
      </c>
      <c r="AZ9" s="434">
        <f t="shared" si="4"/>
        <v>0</v>
      </c>
      <c r="BA9" s="435">
        <f t="shared" si="5"/>
        <v>0</v>
      </c>
    </row>
    <row r="10" spans="1:54" s="4" customFormat="1" ht="15" customHeight="1" x14ac:dyDescent="0.2">
      <c r="A10" s="333"/>
      <c r="B10" s="460"/>
      <c r="C10" s="334"/>
      <c r="D10" s="345"/>
      <c r="E10" s="251"/>
      <c r="F10" s="364">
        <f t="shared" ref="F10:F20" si="6">-E10+G10</f>
        <v>0</v>
      </c>
      <c r="G10" s="251"/>
      <c r="H10" s="564">
        <f t="shared" ref="H10:H73" si="7">SUM(N10:AX10)</f>
        <v>0</v>
      </c>
      <c r="I10" s="221"/>
      <c r="J10" s="364">
        <f t="shared" ref="J10:J20" si="8">-I10+K10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si="3"/>
        <v>0</v>
      </c>
      <c r="AZ10" s="434">
        <f t="shared" si="4"/>
        <v>0</v>
      </c>
      <c r="BA10" s="435">
        <f t="shared" si="5"/>
        <v>0</v>
      </c>
    </row>
    <row r="11" spans="1:54" s="4" customFormat="1" ht="15" hidden="1" customHeight="1" x14ac:dyDescent="0.2">
      <c r="A11" s="148"/>
      <c r="B11" s="451"/>
      <c r="C11" s="273"/>
      <c r="D11" s="273"/>
      <c r="E11" s="251"/>
      <c r="F11" s="364">
        <f t="shared" si="6"/>
        <v>0</v>
      </c>
      <c r="G11" s="251"/>
      <c r="H11" s="564">
        <f t="shared" si="7"/>
        <v>0</v>
      </c>
      <c r="I11" s="221"/>
      <c r="J11" s="364">
        <f t="shared" si="8"/>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3"/>
        <v>0</v>
      </c>
      <c r="AZ11" s="434">
        <f t="shared" si="4"/>
        <v>0</v>
      </c>
      <c r="BA11" s="435">
        <f t="shared" si="5"/>
        <v>0</v>
      </c>
    </row>
    <row r="12" spans="1:54" s="4" customFormat="1" ht="15" hidden="1" customHeight="1" x14ac:dyDescent="0.2">
      <c r="A12" s="148"/>
      <c r="B12" s="451"/>
      <c r="C12" s="257"/>
      <c r="D12" s="367"/>
      <c r="E12" s="251"/>
      <c r="F12" s="364">
        <f t="shared" si="6"/>
        <v>0</v>
      </c>
      <c r="G12" s="251"/>
      <c r="H12" s="564">
        <f t="shared" si="7"/>
        <v>0</v>
      </c>
      <c r="I12" s="221"/>
      <c r="J12" s="364">
        <f t="shared" si="8"/>
        <v>0</v>
      </c>
      <c r="K12" s="245"/>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3"/>
        <v>0</v>
      </c>
      <c r="AZ12" s="434">
        <f t="shared" si="4"/>
        <v>0</v>
      </c>
      <c r="BA12" s="435">
        <f t="shared" si="5"/>
        <v>0</v>
      </c>
    </row>
    <row r="13" spans="1:54" s="4" customFormat="1" ht="15" hidden="1" customHeight="1" x14ac:dyDescent="0.2">
      <c r="A13" s="148"/>
      <c r="B13" s="451"/>
      <c r="C13" s="257"/>
      <c r="D13" s="367"/>
      <c r="E13" s="251"/>
      <c r="F13" s="364">
        <f t="shared" si="6"/>
        <v>0</v>
      </c>
      <c r="G13" s="251"/>
      <c r="H13" s="564">
        <f t="shared" si="7"/>
        <v>0</v>
      </c>
      <c r="I13" s="221"/>
      <c r="J13" s="364">
        <f t="shared" si="8"/>
        <v>0</v>
      </c>
      <c r="K13" s="251"/>
      <c r="L13" s="222"/>
      <c r="M13" s="251"/>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3"/>
        <v>0</v>
      </c>
      <c r="AZ13" s="434">
        <f t="shared" si="4"/>
        <v>0</v>
      </c>
      <c r="BA13" s="435">
        <f t="shared" si="5"/>
        <v>0</v>
      </c>
    </row>
    <row r="14" spans="1:54" s="4" customFormat="1" ht="15" hidden="1" customHeight="1" thickBot="1" x14ac:dyDescent="0.25">
      <c r="A14" s="148"/>
      <c r="B14" s="451"/>
      <c r="C14" s="257"/>
      <c r="D14" s="367"/>
      <c r="E14" s="251"/>
      <c r="F14" s="364">
        <f t="shared" si="6"/>
        <v>0</v>
      </c>
      <c r="G14" s="251"/>
      <c r="H14" s="564">
        <f t="shared" si="7"/>
        <v>0</v>
      </c>
      <c r="I14" s="221"/>
      <c r="J14" s="364">
        <f t="shared" si="8"/>
        <v>0</v>
      </c>
      <c r="K14" s="251"/>
      <c r="L14" s="222"/>
      <c r="M14" s="251"/>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3"/>
        <v>0</v>
      </c>
      <c r="AZ14" s="434">
        <f t="shared" si="4"/>
        <v>0</v>
      </c>
      <c r="BA14" s="435">
        <f t="shared" si="5"/>
        <v>0</v>
      </c>
    </row>
    <row r="15" spans="1:54" s="4" customFormat="1" ht="15" hidden="1" customHeight="1" x14ac:dyDescent="0.2">
      <c r="A15" s="148"/>
      <c r="B15" s="451"/>
      <c r="C15" s="257"/>
      <c r="D15" s="367"/>
      <c r="E15" s="251"/>
      <c r="F15" s="364">
        <f t="shared" si="6"/>
        <v>0</v>
      </c>
      <c r="G15" s="251"/>
      <c r="H15" s="564">
        <f t="shared" si="7"/>
        <v>0</v>
      </c>
      <c r="I15" s="221"/>
      <c r="J15" s="364">
        <f t="shared" si="8"/>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3"/>
        <v>0</v>
      </c>
      <c r="AZ15" s="434">
        <f t="shared" si="4"/>
        <v>0</v>
      </c>
      <c r="BA15" s="435">
        <f t="shared" si="5"/>
        <v>0</v>
      </c>
    </row>
    <row r="16" spans="1:54" s="4" customFormat="1" ht="15" hidden="1" customHeight="1" x14ac:dyDescent="0.2">
      <c r="A16" s="148"/>
      <c r="B16" s="451"/>
      <c r="C16" s="257"/>
      <c r="D16" s="367"/>
      <c r="E16" s="251"/>
      <c r="F16" s="364">
        <f t="shared" si="6"/>
        <v>0</v>
      </c>
      <c r="G16" s="251"/>
      <c r="H16" s="564">
        <f t="shared" si="7"/>
        <v>0</v>
      </c>
      <c r="I16" s="221"/>
      <c r="J16" s="364">
        <f t="shared" si="8"/>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3"/>
        <v>0</v>
      </c>
      <c r="AZ16" s="434">
        <f t="shared" si="4"/>
        <v>0</v>
      </c>
      <c r="BA16" s="435">
        <f t="shared" si="5"/>
        <v>0</v>
      </c>
    </row>
    <row r="17" spans="1:53" s="4" customFormat="1" ht="15" hidden="1" customHeight="1" x14ac:dyDescent="0.2">
      <c r="A17" s="148"/>
      <c r="B17" s="451"/>
      <c r="C17" s="257"/>
      <c r="D17" s="367"/>
      <c r="E17" s="251"/>
      <c r="F17" s="364">
        <f t="shared" si="6"/>
        <v>0</v>
      </c>
      <c r="G17" s="251"/>
      <c r="H17" s="564">
        <f t="shared" si="7"/>
        <v>0</v>
      </c>
      <c r="I17" s="221"/>
      <c r="J17" s="364">
        <f t="shared" si="8"/>
        <v>0</v>
      </c>
      <c r="K17" s="251"/>
      <c r="L17" s="222"/>
      <c r="M17" s="251"/>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3"/>
        <v>0</v>
      </c>
      <c r="AZ17" s="434">
        <f t="shared" si="4"/>
        <v>0</v>
      </c>
      <c r="BA17" s="435">
        <f t="shared" si="5"/>
        <v>0</v>
      </c>
    </row>
    <row r="18" spans="1:53" s="4" customFormat="1" ht="15" customHeight="1" x14ac:dyDescent="0.2">
      <c r="A18" s="148"/>
      <c r="B18" s="451"/>
      <c r="C18" s="257"/>
      <c r="D18" s="367"/>
      <c r="E18" s="251"/>
      <c r="F18" s="364">
        <f t="shared" si="6"/>
        <v>0</v>
      </c>
      <c r="G18" s="251"/>
      <c r="H18" s="564">
        <f t="shared" si="7"/>
        <v>0</v>
      </c>
      <c r="I18" s="221"/>
      <c r="J18" s="364">
        <f t="shared" si="8"/>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3"/>
        <v>0</v>
      </c>
      <c r="AZ18" s="434">
        <f t="shared" si="4"/>
        <v>0</v>
      </c>
      <c r="BA18" s="435">
        <f t="shared" si="5"/>
        <v>0</v>
      </c>
    </row>
    <row r="19" spans="1:53" s="4" customFormat="1" ht="15" customHeight="1" x14ac:dyDescent="0.2">
      <c r="A19" s="148"/>
      <c r="B19" s="451" t="str">
        <f>+B8</f>
        <v>ZK106.K244.C727</v>
      </c>
      <c r="C19" s="257"/>
      <c r="D19" s="367"/>
      <c r="E19" s="251"/>
      <c r="F19" s="364">
        <f t="shared" si="6"/>
        <v>0</v>
      </c>
      <c r="G19" s="251"/>
      <c r="H19" s="564">
        <f t="shared" si="7"/>
        <v>0</v>
      </c>
      <c r="I19" s="221"/>
      <c r="J19" s="364">
        <f t="shared" si="8"/>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3"/>
        <v>0</v>
      </c>
      <c r="AZ19" s="434">
        <f t="shared" si="4"/>
        <v>0</v>
      </c>
      <c r="BA19" s="435">
        <f t="shared" si="5"/>
        <v>0</v>
      </c>
    </row>
    <row r="20" spans="1:53" s="4" customFormat="1" ht="15" customHeight="1" thickBot="1" x14ac:dyDescent="0.3">
      <c r="A20" s="168"/>
      <c r="B20" s="452"/>
      <c r="C20" s="274" t="s">
        <v>286</v>
      </c>
      <c r="D20" s="274"/>
      <c r="E20" s="272"/>
      <c r="F20" s="364">
        <f t="shared" si="6"/>
        <v>0</v>
      </c>
      <c r="G20" s="272"/>
      <c r="H20" s="571">
        <f>SUM(N20:AX20)-Q20</f>
        <v>0</v>
      </c>
      <c r="I20" s="224"/>
      <c r="J20" s="364">
        <f t="shared" si="8"/>
        <v>0</v>
      </c>
      <c r="K20" s="272">
        <v>0</v>
      </c>
      <c r="L20" s="225"/>
      <c r="M20" s="272"/>
      <c r="N20" s="560">
        <f>+IFERROR(VLOOKUP(B19,Sheet1!B:D,2,FALSE),0)</f>
        <v>0</v>
      </c>
      <c r="O20" s="600">
        <f>+IFERROR(VLOOKUP(B19,Sheet1!B:D,3,FALSE),0)</f>
        <v>0</v>
      </c>
      <c r="P20" s="600">
        <f>+IFERROR(VLOOKUP(B19,Sheet1!B:E,4,FALSE),0)</f>
        <v>0</v>
      </c>
      <c r="Q20" s="600">
        <f>+IFERROR(VLOOKUP(B19,Sheet1!B:F,5,FALSE),0)</f>
        <v>0</v>
      </c>
      <c r="R20" s="25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3"/>
        <v>0</v>
      </c>
      <c r="AZ20" s="434">
        <f t="shared" si="4"/>
        <v>0</v>
      </c>
      <c r="BA20" s="435">
        <f t="shared" si="5"/>
        <v>0</v>
      </c>
    </row>
    <row r="21" spans="1:53" s="4" customFormat="1" ht="15" customHeight="1" x14ac:dyDescent="0.2">
      <c r="A21" s="193" t="s">
        <v>141</v>
      </c>
      <c r="B21" s="450" t="str">
        <f>+LEFT($E$5,5)&amp;"."&amp;A21&amp;"."&amp;$E$3</f>
        <v>ZK106.K245.C727</v>
      </c>
      <c r="C21" s="337" t="s">
        <v>142</v>
      </c>
      <c r="D21" s="337"/>
      <c r="E21" s="226">
        <f t="shared" ref="E21:L21" si="9">SUM(E22:E31)</f>
        <v>0</v>
      </c>
      <c r="F21" s="426">
        <f t="shared" si="9"/>
        <v>0</v>
      </c>
      <c r="G21" s="226">
        <f t="shared" si="9"/>
        <v>0</v>
      </c>
      <c r="H21" s="226">
        <f t="shared" si="9"/>
        <v>0</v>
      </c>
      <c r="I21" s="200">
        <f t="shared" si="9"/>
        <v>0</v>
      </c>
      <c r="J21" s="315">
        <f t="shared" si="9"/>
        <v>0</v>
      </c>
      <c r="K21" s="200">
        <f t="shared" si="9"/>
        <v>0</v>
      </c>
      <c r="L21" s="216">
        <f t="shared" si="9"/>
        <v>0</v>
      </c>
      <c r="M21" s="216"/>
      <c r="N21" s="195">
        <f t="shared" ref="N21:S21" si="10">SUM(N22:N31)</f>
        <v>0</v>
      </c>
      <c r="O21" s="195">
        <f t="shared" si="10"/>
        <v>0</v>
      </c>
      <c r="P21" s="195">
        <f t="shared" si="10"/>
        <v>0</v>
      </c>
      <c r="Q21" s="195">
        <f t="shared" si="10"/>
        <v>0</v>
      </c>
      <c r="R21" s="260">
        <f t="shared" si="10"/>
        <v>0</v>
      </c>
      <c r="S21" s="264">
        <f t="shared" si="10"/>
        <v>0</v>
      </c>
      <c r="T21" s="395">
        <f t="shared" ref="T21:Z21" si="11">SUM(T22:T31)</f>
        <v>0</v>
      </c>
      <c r="U21" s="405">
        <f t="shared" si="11"/>
        <v>0</v>
      </c>
      <c r="V21" s="264">
        <f t="shared" si="11"/>
        <v>0</v>
      </c>
      <c r="W21" s="264">
        <f t="shared" si="11"/>
        <v>0</v>
      </c>
      <c r="X21" s="264">
        <f t="shared" si="11"/>
        <v>0</v>
      </c>
      <c r="Y21" s="264">
        <f t="shared" si="11"/>
        <v>0</v>
      </c>
      <c r="Z21" s="264">
        <f t="shared" si="11"/>
        <v>0</v>
      </c>
      <c r="AA21" s="264">
        <f t="shared" ref="AA21:AX21" si="12">SUM(AA22:AA31)</f>
        <v>0</v>
      </c>
      <c r="AB21" s="264">
        <f t="shared" si="12"/>
        <v>0</v>
      </c>
      <c r="AC21" s="264">
        <f t="shared" si="12"/>
        <v>0</v>
      </c>
      <c r="AD21" s="264">
        <f t="shared" si="12"/>
        <v>0</v>
      </c>
      <c r="AE21" s="264">
        <f t="shared" si="12"/>
        <v>0</v>
      </c>
      <c r="AF21" s="395">
        <f t="shared" si="12"/>
        <v>0</v>
      </c>
      <c r="AG21" s="405">
        <f t="shared" si="12"/>
        <v>0</v>
      </c>
      <c r="AH21" s="264">
        <f t="shared" si="12"/>
        <v>0</v>
      </c>
      <c r="AI21" s="264">
        <f t="shared" si="12"/>
        <v>0</v>
      </c>
      <c r="AJ21" s="264">
        <f t="shared" si="12"/>
        <v>0</v>
      </c>
      <c r="AK21" s="264">
        <f t="shared" si="12"/>
        <v>0</v>
      </c>
      <c r="AL21" s="264">
        <f t="shared" si="12"/>
        <v>0</v>
      </c>
      <c r="AM21" s="264">
        <f t="shared" si="12"/>
        <v>0</v>
      </c>
      <c r="AN21" s="264">
        <f t="shared" si="12"/>
        <v>0</v>
      </c>
      <c r="AO21" s="264">
        <f t="shared" si="12"/>
        <v>0</v>
      </c>
      <c r="AP21" s="264">
        <f t="shared" si="12"/>
        <v>0</v>
      </c>
      <c r="AQ21" s="264">
        <f t="shared" si="12"/>
        <v>0</v>
      </c>
      <c r="AR21" s="395">
        <f t="shared" si="12"/>
        <v>0</v>
      </c>
      <c r="AS21" s="405">
        <f t="shared" si="12"/>
        <v>0</v>
      </c>
      <c r="AT21" s="264">
        <f t="shared" si="12"/>
        <v>0</v>
      </c>
      <c r="AU21" s="264">
        <f t="shared" si="12"/>
        <v>0</v>
      </c>
      <c r="AV21" s="264">
        <f t="shared" si="12"/>
        <v>0</v>
      </c>
      <c r="AW21" s="264">
        <f t="shared" si="12"/>
        <v>0</v>
      </c>
      <c r="AX21" s="264">
        <f t="shared" si="12"/>
        <v>0</v>
      </c>
      <c r="AY21" s="433">
        <f t="shared" si="3"/>
        <v>0</v>
      </c>
      <c r="AZ21" s="434">
        <f t="shared" si="4"/>
        <v>0</v>
      </c>
      <c r="BA21" s="435">
        <f t="shared" si="5"/>
        <v>0</v>
      </c>
    </row>
    <row r="22" spans="1:53" s="4" customFormat="1" ht="15" customHeight="1" x14ac:dyDescent="0.2">
      <c r="A22" s="333"/>
      <c r="B22" s="460"/>
      <c r="C22" s="334"/>
      <c r="D22" s="334"/>
      <c r="E22" s="245"/>
      <c r="F22" s="364">
        <f t="shared" ref="F22:F77" si="13">-E22+G22</f>
        <v>0</v>
      </c>
      <c r="G22" s="245"/>
      <c r="H22" s="564">
        <f t="shared" si="7"/>
        <v>0</v>
      </c>
      <c r="I22" s="228"/>
      <c r="J22" s="364">
        <f t="shared" ref="J22:J77" si="14">-I22+K22</f>
        <v>0</v>
      </c>
      <c r="K22" s="245">
        <v>0</v>
      </c>
      <c r="L22" s="229"/>
      <c r="M22" s="245"/>
      <c r="N22" s="232"/>
      <c r="O22" s="232"/>
      <c r="P22" s="232"/>
      <c r="Q22" s="232"/>
      <c r="R22" s="356"/>
      <c r="S22" s="357"/>
      <c r="T22" s="396"/>
      <c r="U22" s="406"/>
      <c r="V22" s="357"/>
      <c r="W22" s="357"/>
      <c r="X22" s="357"/>
      <c r="Y22" s="357"/>
      <c r="Z22" s="357"/>
      <c r="AA22" s="357"/>
      <c r="AB22" s="357"/>
      <c r="AC22" s="357"/>
      <c r="AD22" s="357"/>
      <c r="AE22" s="357"/>
      <c r="AF22" s="396"/>
      <c r="AG22" s="406"/>
      <c r="AH22" s="357"/>
      <c r="AI22" s="357"/>
      <c r="AJ22" s="357"/>
      <c r="AK22" s="357"/>
      <c r="AL22" s="357"/>
      <c r="AM22" s="357"/>
      <c r="AN22" s="357"/>
      <c r="AO22" s="357"/>
      <c r="AP22" s="357"/>
      <c r="AQ22" s="357"/>
      <c r="AR22" s="396"/>
      <c r="AS22" s="406"/>
      <c r="AT22" s="357"/>
      <c r="AU22" s="357"/>
      <c r="AV22" s="357"/>
      <c r="AW22" s="357"/>
      <c r="AX22" s="357"/>
      <c r="AY22" s="433">
        <f t="shared" si="3"/>
        <v>0</v>
      </c>
      <c r="AZ22" s="434">
        <f t="shared" si="4"/>
        <v>0</v>
      </c>
      <c r="BA22" s="435">
        <f t="shared" si="5"/>
        <v>0</v>
      </c>
    </row>
    <row r="23" spans="1:53" s="4" customFormat="1" ht="15" customHeight="1" x14ac:dyDescent="0.2">
      <c r="A23" s="333"/>
      <c r="B23" s="460"/>
      <c r="C23" s="334"/>
      <c r="D23" s="340"/>
      <c r="E23" s="245"/>
      <c r="F23" s="364">
        <f t="shared" si="13"/>
        <v>0</v>
      </c>
      <c r="G23" s="245"/>
      <c r="H23" s="564">
        <f t="shared" si="7"/>
        <v>0</v>
      </c>
      <c r="I23" s="228"/>
      <c r="J23" s="364">
        <f t="shared" si="14"/>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433">
        <f t="shared" ref="AY23:AY30" si="15">SUM(R23:AX23)</f>
        <v>0</v>
      </c>
      <c r="AZ23" s="434">
        <f t="shared" ref="AZ23:AZ30" si="16">+AY23+N23</f>
        <v>0</v>
      </c>
      <c r="BA23" s="435">
        <f t="shared" ref="BA23:BA30" si="17">+G23-AZ23</f>
        <v>0</v>
      </c>
    </row>
    <row r="24" spans="1:53" s="4" customFormat="1" ht="15" customHeight="1" x14ac:dyDescent="0.2">
      <c r="A24" s="333"/>
      <c r="B24" s="451"/>
      <c r="C24" s="334"/>
      <c r="D24" s="340"/>
      <c r="E24" s="245"/>
      <c r="F24" s="364">
        <f t="shared" si="13"/>
        <v>0</v>
      </c>
      <c r="G24" s="245"/>
      <c r="H24" s="564">
        <f t="shared" si="7"/>
        <v>0</v>
      </c>
      <c r="I24" s="228"/>
      <c r="J24" s="364">
        <f t="shared" si="14"/>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 t="shared" si="15"/>
        <v>0</v>
      </c>
      <c r="AZ24" s="434">
        <f t="shared" si="16"/>
        <v>0</v>
      </c>
      <c r="BA24" s="435">
        <f t="shared" si="17"/>
        <v>0</v>
      </c>
    </row>
    <row r="25" spans="1:53" s="4" customFormat="1" ht="15" customHeight="1" x14ac:dyDescent="0.2">
      <c r="A25" s="333"/>
      <c r="B25" s="460"/>
      <c r="C25" s="334"/>
      <c r="D25" s="340"/>
      <c r="E25" s="245"/>
      <c r="F25" s="364">
        <f t="shared" si="13"/>
        <v>0</v>
      </c>
      <c r="G25" s="245"/>
      <c r="H25" s="564">
        <f t="shared" si="7"/>
        <v>0</v>
      </c>
      <c r="I25" s="228"/>
      <c r="J25" s="364">
        <f t="shared" si="14"/>
        <v>0</v>
      </c>
      <c r="K25" s="245">
        <v>0</v>
      </c>
      <c r="L25" s="229"/>
      <c r="M25" s="245"/>
      <c r="N25" s="232"/>
      <c r="O25" s="232"/>
      <c r="P25" s="232"/>
      <c r="Q25" s="232"/>
      <c r="R25" s="356"/>
      <c r="S25" s="357"/>
      <c r="T25" s="396"/>
      <c r="U25" s="406"/>
      <c r="V25" s="357"/>
      <c r="W25" s="357"/>
      <c r="X25" s="357"/>
      <c r="Y25" s="357"/>
      <c r="Z25" s="357"/>
      <c r="AA25" s="357"/>
      <c r="AB25" s="357"/>
      <c r="AC25" s="357"/>
      <c r="AD25" s="357"/>
      <c r="AE25" s="357"/>
      <c r="AF25" s="396"/>
      <c r="AG25" s="406"/>
      <c r="AH25" s="357"/>
      <c r="AI25" s="357"/>
      <c r="AJ25" s="357"/>
      <c r="AK25" s="357"/>
      <c r="AL25" s="357"/>
      <c r="AM25" s="357"/>
      <c r="AN25" s="357"/>
      <c r="AO25" s="357"/>
      <c r="AP25" s="357"/>
      <c r="AQ25" s="357"/>
      <c r="AR25" s="396"/>
      <c r="AS25" s="406"/>
      <c r="AT25" s="357"/>
      <c r="AU25" s="357"/>
      <c r="AV25" s="357"/>
      <c r="AW25" s="357"/>
      <c r="AX25" s="357"/>
      <c r="AY25" s="433">
        <f t="shared" si="15"/>
        <v>0</v>
      </c>
      <c r="AZ25" s="434">
        <f t="shared" si="16"/>
        <v>0</v>
      </c>
      <c r="BA25" s="435">
        <f t="shared" si="17"/>
        <v>0</v>
      </c>
    </row>
    <row r="26" spans="1:53" s="4" customFormat="1" ht="15" customHeight="1" x14ac:dyDescent="0.2">
      <c r="A26" s="333"/>
      <c r="B26" s="460"/>
      <c r="C26" s="334"/>
      <c r="D26" s="340"/>
      <c r="E26" s="245"/>
      <c r="F26" s="364">
        <f t="shared" si="13"/>
        <v>0</v>
      </c>
      <c r="G26" s="245">
        <v>0</v>
      </c>
      <c r="H26" s="564">
        <f t="shared" si="7"/>
        <v>0</v>
      </c>
      <c r="I26" s="228"/>
      <c r="J26" s="364">
        <f t="shared" si="14"/>
        <v>0</v>
      </c>
      <c r="K26" s="245">
        <v>0</v>
      </c>
      <c r="L26" s="229"/>
      <c r="M26" s="245"/>
      <c r="N26" s="261"/>
      <c r="O26" s="261"/>
      <c r="P26" s="261"/>
      <c r="Q26" s="261"/>
      <c r="R26" s="356"/>
      <c r="S26" s="357"/>
      <c r="T26" s="396"/>
      <c r="U26" s="406"/>
      <c r="V26" s="357"/>
      <c r="W26" s="357"/>
      <c r="X26" s="357"/>
      <c r="Y26" s="357"/>
      <c r="Z26" s="357"/>
      <c r="AA26" s="357"/>
      <c r="AB26" s="357"/>
      <c r="AC26" s="357"/>
      <c r="AD26" s="357"/>
      <c r="AE26" s="357"/>
      <c r="AF26" s="396"/>
      <c r="AG26" s="406"/>
      <c r="AH26" s="357"/>
      <c r="AI26" s="357"/>
      <c r="AJ26" s="357"/>
      <c r="AK26" s="357"/>
      <c r="AL26" s="357"/>
      <c r="AM26" s="357"/>
      <c r="AN26" s="357"/>
      <c r="AO26" s="357"/>
      <c r="AP26" s="357"/>
      <c r="AQ26" s="357"/>
      <c r="AR26" s="396"/>
      <c r="AS26" s="406"/>
      <c r="AT26" s="357"/>
      <c r="AU26" s="357"/>
      <c r="AV26" s="357"/>
      <c r="AW26" s="357"/>
      <c r="AX26" s="357"/>
      <c r="AY26" s="433">
        <f t="shared" si="15"/>
        <v>0</v>
      </c>
      <c r="AZ26" s="434">
        <f t="shared" si="16"/>
        <v>0</v>
      </c>
      <c r="BA26" s="435">
        <f t="shared" si="17"/>
        <v>0</v>
      </c>
    </row>
    <row r="27" spans="1:53" s="4" customFormat="1" ht="15" customHeight="1" x14ac:dyDescent="0.2">
      <c r="A27" s="333"/>
      <c r="B27" s="460"/>
      <c r="C27" s="334"/>
      <c r="D27" s="340"/>
      <c r="E27" s="245"/>
      <c r="F27" s="364">
        <f t="shared" si="13"/>
        <v>0</v>
      </c>
      <c r="G27" s="245">
        <v>0</v>
      </c>
      <c r="H27" s="564">
        <f t="shared" si="7"/>
        <v>0</v>
      </c>
      <c r="I27" s="228"/>
      <c r="J27" s="364">
        <f t="shared" si="14"/>
        <v>0</v>
      </c>
      <c r="K27" s="245">
        <v>0</v>
      </c>
      <c r="L27" s="229"/>
      <c r="M27" s="245"/>
      <c r="N27" s="261"/>
      <c r="O27" s="261"/>
      <c r="P27" s="261"/>
      <c r="Q27" s="261"/>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 t="shared" si="15"/>
        <v>0</v>
      </c>
      <c r="AZ27" s="434">
        <f t="shared" si="16"/>
        <v>0</v>
      </c>
      <c r="BA27" s="435">
        <f t="shared" si="17"/>
        <v>0</v>
      </c>
    </row>
    <row r="28" spans="1:53" s="4" customFormat="1" ht="15" customHeight="1" x14ac:dyDescent="0.2">
      <c r="A28" s="333"/>
      <c r="B28" s="451"/>
      <c r="C28" s="334"/>
      <c r="D28" s="340"/>
      <c r="E28" s="245"/>
      <c r="F28" s="364">
        <f t="shared" si="13"/>
        <v>0</v>
      </c>
      <c r="G28" s="245">
        <v>0</v>
      </c>
      <c r="H28" s="564">
        <f t="shared" si="7"/>
        <v>0</v>
      </c>
      <c r="I28" s="228"/>
      <c r="J28" s="364">
        <f t="shared" si="14"/>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 t="shared" si="15"/>
        <v>0</v>
      </c>
      <c r="AZ28" s="434">
        <f t="shared" si="16"/>
        <v>0</v>
      </c>
      <c r="BA28" s="435">
        <f t="shared" si="17"/>
        <v>0</v>
      </c>
    </row>
    <row r="29" spans="1:53" s="4" customFormat="1" ht="15" customHeight="1" x14ac:dyDescent="0.2">
      <c r="A29" s="148"/>
      <c r="B29" s="451"/>
      <c r="C29" s="336"/>
      <c r="D29" s="336"/>
      <c r="E29" s="245"/>
      <c r="F29" s="364">
        <f t="shared" si="13"/>
        <v>0</v>
      </c>
      <c r="G29" s="245">
        <v>0</v>
      </c>
      <c r="H29" s="564">
        <f t="shared" si="7"/>
        <v>0</v>
      </c>
      <c r="I29" s="228"/>
      <c r="J29" s="364">
        <f t="shared" si="14"/>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433">
        <f t="shared" si="15"/>
        <v>0</v>
      </c>
      <c r="AZ29" s="434">
        <f t="shared" si="16"/>
        <v>0</v>
      </c>
      <c r="BA29" s="435">
        <f t="shared" si="17"/>
        <v>0</v>
      </c>
    </row>
    <row r="30" spans="1:53" s="4" customFormat="1" ht="15" customHeight="1" x14ac:dyDescent="0.2">
      <c r="A30" s="148"/>
      <c r="B30" s="451" t="str">
        <f>+B21</f>
        <v>ZK106.K245.C727</v>
      </c>
      <c r="C30" s="336"/>
      <c r="D30" s="336"/>
      <c r="E30" s="245"/>
      <c r="F30" s="364">
        <f t="shared" si="13"/>
        <v>0</v>
      </c>
      <c r="G30" s="245">
        <v>0</v>
      </c>
      <c r="H30" s="564">
        <f t="shared" si="7"/>
        <v>0</v>
      </c>
      <c r="I30" s="228"/>
      <c r="J30" s="364">
        <f t="shared" si="14"/>
        <v>0</v>
      </c>
      <c r="K30" s="245">
        <v>0</v>
      </c>
      <c r="L30" s="229"/>
      <c r="M30" s="245"/>
      <c r="N30" s="261"/>
      <c r="O30" s="261"/>
      <c r="P30" s="261"/>
      <c r="Q30" s="261"/>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433">
        <f t="shared" si="15"/>
        <v>0</v>
      </c>
      <c r="AZ30" s="434">
        <f t="shared" si="16"/>
        <v>0</v>
      </c>
      <c r="BA30" s="435">
        <f t="shared" si="17"/>
        <v>0</v>
      </c>
    </row>
    <row r="31" spans="1:53" s="4" customFormat="1" ht="15" customHeight="1" thickBot="1" x14ac:dyDescent="0.25">
      <c r="A31" s="168"/>
      <c r="B31" s="452"/>
      <c r="C31" s="269" t="s">
        <v>286</v>
      </c>
      <c r="D31" s="269"/>
      <c r="E31" s="272"/>
      <c r="F31" s="364">
        <f t="shared" si="13"/>
        <v>0</v>
      </c>
      <c r="G31" s="272">
        <v>0</v>
      </c>
      <c r="H31" s="571">
        <f>SUM(N31:AX31)-Q31</f>
        <v>0</v>
      </c>
      <c r="I31" s="224"/>
      <c r="J31" s="364">
        <f t="shared" si="14"/>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433">
        <f>SUM(R31:AX31)</f>
        <v>0</v>
      </c>
      <c r="AZ31" s="434">
        <f>+AY31+N31</f>
        <v>0</v>
      </c>
      <c r="BA31" s="435">
        <f>+G31-AZ31</f>
        <v>0</v>
      </c>
    </row>
    <row r="32" spans="1:53" s="22" customFormat="1" ht="15" customHeight="1" x14ac:dyDescent="0.2">
      <c r="A32" s="193" t="s">
        <v>145</v>
      </c>
      <c r="B32" s="450" t="str">
        <f>+LEFT($E$5,5)&amp;"."&amp;A32&amp;"."&amp;$E$3</f>
        <v>ZK106.K247.C727</v>
      </c>
      <c r="C32" s="337" t="s">
        <v>5141</v>
      </c>
      <c r="D32" s="337"/>
      <c r="E32" s="226">
        <f t="shared" ref="E32:L32" si="18">SUM(E33:E41)</f>
        <v>971</v>
      </c>
      <c r="F32" s="426">
        <f t="shared" si="18"/>
        <v>0</v>
      </c>
      <c r="G32" s="226">
        <f t="shared" si="18"/>
        <v>971</v>
      </c>
      <c r="H32" s="226">
        <f t="shared" si="18"/>
        <v>971</v>
      </c>
      <c r="I32" s="200">
        <f t="shared" si="18"/>
        <v>0</v>
      </c>
      <c r="J32" s="315">
        <f t="shared" si="18"/>
        <v>0</v>
      </c>
      <c r="K32" s="200">
        <f t="shared" si="18"/>
        <v>0</v>
      </c>
      <c r="L32" s="216">
        <f t="shared" si="18"/>
        <v>0</v>
      </c>
      <c r="M32" s="216"/>
      <c r="N32" s="195">
        <f t="shared" ref="N32:S32" si="19">SUM(N33:N41)</f>
        <v>0</v>
      </c>
      <c r="O32" s="195">
        <f t="shared" si="19"/>
        <v>0</v>
      </c>
      <c r="P32" s="195">
        <f t="shared" si="19"/>
        <v>488</v>
      </c>
      <c r="Q32" s="195">
        <f t="shared" si="19"/>
        <v>0</v>
      </c>
      <c r="R32" s="260">
        <f t="shared" si="19"/>
        <v>0</v>
      </c>
      <c r="S32" s="264">
        <f t="shared" si="19"/>
        <v>0</v>
      </c>
      <c r="T32" s="395">
        <f t="shared" ref="T32:Z32" si="20">SUM(T33:T41)</f>
        <v>0</v>
      </c>
      <c r="U32" s="405">
        <f t="shared" si="20"/>
        <v>0</v>
      </c>
      <c r="V32" s="264">
        <f t="shared" si="20"/>
        <v>0</v>
      </c>
      <c r="W32" s="264">
        <f t="shared" si="20"/>
        <v>0</v>
      </c>
      <c r="X32" s="264">
        <f t="shared" si="20"/>
        <v>0</v>
      </c>
      <c r="Y32" s="264">
        <f t="shared" si="20"/>
        <v>0</v>
      </c>
      <c r="Z32" s="264">
        <f t="shared" si="20"/>
        <v>0</v>
      </c>
      <c r="AA32" s="264">
        <f t="shared" ref="AA32:AX32" si="21">SUM(AA33:AA41)</f>
        <v>0</v>
      </c>
      <c r="AB32" s="264">
        <f t="shared" si="21"/>
        <v>0</v>
      </c>
      <c r="AC32" s="264">
        <f t="shared" si="21"/>
        <v>0</v>
      </c>
      <c r="AD32" s="264">
        <f t="shared" si="21"/>
        <v>0</v>
      </c>
      <c r="AE32" s="264">
        <f t="shared" si="21"/>
        <v>0</v>
      </c>
      <c r="AF32" s="395">
        <f t="shared" si="21"/>
        <v>0</v>
      </c>
      <c r="AG32" s="405">
        <f t="shared" si="21"/>
        <v>0</v>
      </c>
      <c r="AH32" s="264">
        <f t="shared" si="21"/>
        <v>0</v>
      </c>
      <c r="AI32" s="264">
        <f t="shared" si="21"/>
        <v>0</v>
      </c>
      <c r="AJ32" s="264">
        <f t="shared" si="21"/>
        <v>0</v>
      </c>
      <c r="AK32" s="264">
        <f t="shared" si="21"/>
        <v>0</v>
      </c>
      <c r="AL32" s="264">
        <f t="shared" si="21"/>
        <v>0</v>
      </c>
      <c r="AM32" s="264">
        <f t="shared" si="21"/>
        <v>0</v>
      </c>
      <c r="AN32" s="264">
        <f t="shared" si="21"/>
        <v>483</v>
      </c>
      <c r="AO32" s="264">
        <f t="shared" si="21"/>
        <v>0</v>
      </c>
      <c r="AP32" s="264">
        <f t="shared" si="21"/>
        <v>0</v>
      </c>
      <c r="AQ32" s="264">
        <f t="shared" si="21"/>
        <v>0</v>
      </c>
      <c r="AR32" s="395">
        <f t="shared" si="21"/>
        <v>0</v>
      </c>
      <c r="AS32" s="405">
        <f t="shared" si="21"/>
        <v>0</v>
      </c>
      <c r="AT32" s="264">
        <f t="shared" si="21"/>
        <v>0</v>
      </c>
      <c r="AU32" s="264">
        <f t="shared" si="21"/>
        <v>0</v>
      </c>
      <c r="AV32" s="264">
        <f t="shared" si="21"/>
        <v>0</v>
      </c>
      <c r="AW32" s="264">
        <f t="shared" si="21"/>
        <v>0</v>
      </c>
      <c r="AX32" s="264">
        <f t="shared" si="21"/>
        <v>0</v>
      </c>
      <c r="AY32" s="433">
        <f>SUM(R32:AX32)</f>
        <v>483</v>
      </c>
      <c r="AZ32" s="434">
        <f>+AY32+N32</f>
        <v>483</v>
      </c>
      <c r="BA32" s="435">
        <f>+G32-AZ32</f>
        <v>488</v>
      </c>
    </row>
    <row r="33" spans="1:53" s="4" customFormat="1" ht="15" customHeight="1" x14ac:dyDescent="0.2">
      <c r="A33" s="338"/>
      <c r="B33" s="461"/>
      <c r="C33" s="334" t="s">
        <v>5165</v>
      </c>
      <c r="D33" s="334"/>
      <c r="E33" s="245">
        <v>971</v>
      </c>
      <c r="F33" s="364">
        <f t="shared" si="13"/>
        <v>0</v>
      </c>
      <c r="G33" s="245">
        <v>971</v>
      </c>
      <c r="H33" s="564">
        <f t="shared" si="7"/>
        <v>483</v>
      </c>
      <c r="I33" s="228"/>
      <c r="J33" s="364">
        <f t="shared" si="14"/>
        <v>0</v>
      </c>
      <c r="K33" s="245">
        <v>0</v>
      </c>
      <c r="L33" s="229"/>
      <c r="M33" s="245"/>
      <c r="N33" s="232"/>
      <c r="O33" s="232"/>
      <c r="P33" s="232"/>
      <c r="Q33" s="232"/>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v>483</v>
      </c>
      <c r="AO33" s="357"/>
      <c r="AP33" s="357"/>
      <c r="AQ33" s="357"/>
      <c r="AR33" s="396"/>
      <c r="AS33" s="406"/>
      <c r="AT33" s="357"/>
      <c r="AU33" s="357"/>
      <c r="AV33" s="357"/>
      <c r="AW33" s="357"/>
      <c r="AX33" s="357"/>
      <c r="AY33" s="433">
        <f>SUM(R33:AX33)</f>
        <v>483</v>
      </c>
      <c r="AZ33" s="434">
        <f>+AY33+N33</f>
        <v>483</v>
      </c>
      <c r="BA33" s="435">
        <f>+G33-AZ33</f>
        <v>488</v>
      </c>
    </row>
    <row r="34" spans="1:53" s="4" customFormat="1" ht="15" customHeight="1" x14ac:dyDescent="0.2">
      <c r="A34" s="338"/>
      <c r="B34" s="461"/>
      <c r="C34" s="334"/>
      <c r="D34" s="340"/>
      <c r="E34" s="245"/>
      <c r="F34" s="364">
        <f t="shared" si="13"/>
        <v>0</v>
      </c>
      <c r="G34" s="245">
        <v>0</v>
      </c>
      <c r="H34" s="564">
        <f t="shared" si="7"/>
        <v>0</v>
      </c>
      <c r="I34" s="228"/>
      <c r="J34" s="364">
        <f t="shared" si="14"/>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 t="shared" ref="AY34:AY40" si="22">SUM(R34:AX34)</f>
        <v>0</v>
      </c>
      <c r="AZ34" s="434">
        <f t="shared" ref="AZ34:AZ40" si="23">+AY34+N34</f>
        <v>0</v>
      </c>
      <c r="BA34" s="435">
        <f t="shared" ref="BA34:BA40" si="24">+G34-AZ34</f>
        <v>0</v>
      </c>
    </row>
    <row r="35" spans="1:53" s="4" customFormat="1" ht="15" customHeight="1" x14ac:dyDescent="0.2">
      <c r="A35" s="333"/>
      <c r="B35" s="460"/>
      <c r="C35" s="334"/>
      <c r="D35" s="340"/>
      <c r="E35" s="245"/>
      <c r="F35" s="364">
        <f t="shared" si="13"/>
        <v>0</v>
      </c>
      <c r="G35" s="245">
        <v>0</v>
      </c>
      <c r="H35" s="564">
        <f t="shared" si="7"/>
        <v>0</v>
      </c>
      <c r="I35" s="228"/>
      <c r="J35" s="364">
        <f t="shared" si="14"/>
        <v>0</v>
      </c>
      <c r="K35" s="245">
        <v>0</v>
      </c>
      <c r="L35" s="229"/>
      <c r="M35" s="245"/>
      <c r="N35" s="261"/>
      <c r="O35" s="261"/>
      <c r="P35" s="261"/>
      <c r="Q35" s="261"/>
      <c r="R35" s="356"/>
      <c r="S35" s="357"/>
      <c r="T35" s="396"/>
      <c r="U35" s="406"/>
      <c r="V35" s="357"/>
      <c r="W35" s="357"/>
      <c r="X35" s="357"/>
      <c r="Y35" s="357"/>
      <c r="Z35" s="357"/>
      <c r="AA35" s="357"/>
      <c r="AB35" s="357"/>
      <c r="AC35" s="357"/>
      <c r="AD35" s="357"/>
      <c r="AE35" s="357"/>
      <c r="AF35" s="396"/>
      <c r="AG35" s="406"/>
      <c r="AH35" s="357"/>
      <c r="AI35" s="357"/>
      <c r="AJ35" s="357"/>
      <c r="AK35" s="357"/>
      <c r="AL35" s="357"/>
      <c r="AM35" s="357"/>
      <c r="AN35" s="357"/>
      <c r="AO35" s="357"/>
      <c r="AP35" s="357"/>
      <c r="AQ35" s="357"/>
      <c r="AR35" s="396"/>
      <c r="AS35" s="406"/>
      <c r="AT35" s="357"/>
      <c r="AU35" s="357"/>
      <c r="AV35" s="357"/>
      <c r="AW35" s="357"/>
      <c r="AX35" s="357"/>
      <c r="AY35" s="433">
        <f t="shared" si="22"/>
        <v>0</v>
      </c>
      <c r="AZ35" s="434">
        <f t="shared" si="23"/>
        <v>0</v>
      </c>
      <c r="BA35" s="435">
        <f t="shared" si="24"/>
        <v>0</v>
      </c>
    </row>
    <row r="36" spans="1:53" s="4" customFormat="1" ht="15" customHeight="1" x14ac:dyDescent="0.2">
      <c r="A36" s="338"/>
      <c r="B36" s="461"/>
      <c r="C36" s="334"/>
      <c r="D36" s="340"/>
      <c r="E36" s="245"/>
      <c r="F36" s="364">
        <f t="shared" si="13"/>
        <v>0</v>
      </c>
      <c r="G36" s="245">
        <v>0</v>
      </c>
      <c r="H36" s="564">
        <f t="shared" si="7"/>
        <v>0</v>
      </c>
      <c r="I36" s="228"/>
      <c r="J36" s="364">
        <f t="shared" si="14"/>
        <v>0</v>
      </c>
      <c r="K36" s="245">
        <v>0</v>
      </c>
      <c r="L36" s="229"/>
      <c r="M36" s="245"/>
      <c r="N36" s="261"/>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 t="shared" si="22"/>
        <v>0</v>
      </c>
      <c r="AZ36" s="434">
        <f t="shared" si="23"/>
        <v>0</v>
      </c>
      <c r="BA36" s="435">
        <f t="shared" si="24"/>
        <v>0</v>
      </c>
    </row>
    <row r="37" spans="1:53" s="4" customFormat="1" ht="15" customHeight="1" x14ac:dyDescent="0.2">
      <c r="A37" s="338"/>
      <c r="B37" s="461"/>
      <c r="C37" s="334"/>
      <c r="D37" s="340"/>
      <c r="E37" s="245"/>
      <c r="F37" s="364">
        <f t="shared" si="13"/>
        <v>0</v>
      </c>
      <c r="G37" s="245">
        <v>0</v>
      </c>
      <c r="H37" s="564">
        <f t="shared" si="7"/>
        <v>0</v>
      </c>
      <c r="I37" s="228"/>
      <c r="J37" s="364">
        <f t="shared" si="14"/>
        <v>0</v>
      </c>
      <c r="K37" s="245">
        <v>0</v>
      </c>
      <c r="L37" s="229"/>
      <c r="M37" s="245"/>
      <c r="N37" s="261"/>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22"/>
        <v>0</v>
      </c>
      <c r="AZ37" s="434">
        <f t="shared" si="23"/>
        <v>0</v>
      </c>
      <c r="BA37" s="435">
        <f t="shared" si="24"/>
        <v>0</v>
      </c>
    </row>
    <row r="38" spans="1:53" s="4" customFormat="1" ht="15" customHeight="1" x14ac:dyDescent="0.2">
      <c r="A38" s="338"/>
      <c r="B38" s="460"/>
      <c r="C38" s="334"/>
      <c r="D38" s="340"/>
      <c r="E38" s="245"/>
      <c r="F38" s="364">
        <f t="shared" si="13"/>
        <v>0</v>
      </c>
      <c r="G38" s="245">
        <v>0</v>
      </c>
      <c r="H38" s="564">
        <f t="shared" si="7"/>
        <v>0</v>
      </c>
      <c r="I38" s="228"/>
      <c r="J38" s="364">
        <f t="shared" si="14"/>
        <v>0</v>
      </c>
      <c r="K38" s="245">
        <v>0</v>
      </c>
      <c r="L38" s="229"/>
      <c r="M38" s="245"/>
      <c r="N38" s="261"/>
      <c r="O38" s="261"/>
      <c r="P38" s="261"/>
      <c r="Q38" s="261"/>
      <c r="R38" s="356"/>
      <c r="S38" s="357"/>
      <c r="T38" s="396"/>
      <c r="U38" s="406"/>
      <c r="V38" s="357"/>
      <c r="W38" s="357"/>
      <c r="X38" s="357"/>
      <c r="Y38" s="357"/>
      <c r="Z38" s="357"/>
      <c r="AA38" s="357"/>
      <c r="AB38" s="357"/>
      <c r="AC38" s="357"/>
      <c r="AD38" s="357"/>
      <c r="AE38" s="357"/>
      <c r="AF38" s="396"/>
      <c r="AG38" s="406"/>
      <c r="AH38" s="357"/>
      <c r="AI38" s="357"/>
      <c r="AJ38" s="357"/>
      <c r="AK38" s="357"/>
      <c r="AL38" s="357"/>
      <c r="AM38" s="357"/>
      <c r="AN38" s="357"/>
      <c r="AO38" s="357"/>
      <c r="AP38" s="357"/>
      <c r="AQ38" s="357"/>
      <c r="AR38" s="396"/>
      <c r="AS38" s="406"/>
      <c r="AT38" s="357"/>
      <c r="AU38" s="357"/>
      <c r="AV38" s="357"/>
      <c r="AW38" s="357"/>
      <c r="AX38" s="357"/>
      <c r="AY38" s="433">
        <f t="shared" si="22"/>
        <v>0</v>
      </c>
      <c r="AZ38" s="434">
        <f t="shared" si="23"/>
        <v>0</v>
      </c>
      <c r="BA38" s="435">
        <f t="shared" si="24"/>
        <v>0</v>
      </c>
    </row>
    <row r="39" spans="1:53" s="4" customFormat="1" ht="15" customHeight="1" x14ac:dyDescent="0.2">
      <c r="A39" s="333"/>
      <c r="B39" s="460"/>
      <c r="C39" s="334"/>
      <c r="D39" s="340"/>
      <c r="E39" s="245"/>
      <c r="F39" s="364">
        <f t="shared" si="13"/>
        <v>0</v>
      </c>
      <c r="G39" s="245">
        <v>0</v>
      </c>
      <c r="H39" s="564">
        <f t="shared" si="7"/>
        <v>0</v>
      </c>
      <c r="I39" s="228"/>
      <c r="J39" s="364">
        <f t="shared" si="14"/>
        <v>0</v>
      </c>
      <c r="K39" s="245">
        <v>0</v>
      </c>
      <c r="L39" s="229"/>
      <c r="M39" s="245"/>
      <c r="N39" s="232"/>
      <c r="O39" s="232"/>
      <c r="P39" s="232"/>
      <c r="Q39" s="232"/>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22"/>
        <v>0</v>
      </c>
      <c r="AZ39" s="434">
        <f t="shared" si="23"/>
        <v>0</v>
      </c>
      <c r="BA39" s="435">
        <f t="shared" si="24"/>
        <v>0</v>
      </c>
    </row>
    <row r="40" spans="1:53" s="4" customFormat="1" ht="15" customHeight="1" x14ac:dyDescent="0.2">
      <c r="A40" s="338"/>
      <c r="B40" s="461" t="str">
        <f>+B32</f>
        <v>ZK106.K247.C727</v>
      </c>
      <c r="C40" s="334"/>
      <c r="D40" s="340"/>
      <c r="E40" s="245"/>
      <c r="F40" s="364">
        <f t="shared" si="13"/>
        <v>0</v>
      </c>
      <c r="G40" s="245">
        <v>0</v>
      </c>
      <c r="H40" s="564">
        <f t="shared" si="7"/>
        <v>0</v>
      </c>
      <c r="I40" s="228"/>
      <c r="J40" s="364">
        <f t="shared" si="14"/>
        <v>0</v>
      </c>
      <c r="K40" s="245">
        <v>0</v>
      </c>
      <c r="L40" s="229"/>
      <c r="M40" s="245"/>
      <c r="N40" s="261"/>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433">
        <f t="shared" si="22"/>
        <v>0</v>
      </c>
      <c r="AZ40" s="434">
        <f t="shared" si="23"/>
        <v>0</v>
      </c>
      <c r="BA40" s="435">
        <f t="shared" si="24"/>
        <v>0</v>
      </c>
    </row>
    <row r="41" spans="1:53" s="4" customFormat="1" ht="15" customHeight="1" thickBot="1" x14ac:dyDescent="0.25">
      <c r="A41" s="168"/>
      <c r="B41" s="452"/>
      <c r="C41" s="269" t="s">
        <v>286</v>
      </c>
      <c r="D41" s="269"/>
      <c r="E41" s="272"/>
      <c r="F41" s="364">
        <f t="shared" si="13"/>
        <v>0</v>
      </c>
      <c r="G41" s="272">
        <v>0</v>
      </c>
      <c r="H41" s="571">
        <f>SUM(N41:AX41)-Q41</f>
        <v>488</v>
      </c>
      <c r="I41" s="224"/>
      <c r="J41" s="364">
        <f t="shared" si="14"/>
        <v>0</v>
      </c>
      <c r="K41" s="272">
        <v>0</v>
      </c>
      <c r="L41" s="225"/>
      <c r="M41" s="272"/>
      <c r="N41" s="560">
        <f>+IFERROR(VLOOKUP(B40,Sheet1!B:D,2,FALSE),0)</f>
        <v>0</v>
      </c>
      <c r="O41" s="600">
        <f>+IFERROR(VLOOKUP(B40,Sheet1!B:D,3,FALSE),0)</f>
        <v>0</v>
      </c>
      <c r="P41" s="600">
        <f>+IFERROR(VLOOKUP(B40,Sheet1!B:E,4,FALSE),0)</f>
        <v>488</v>
      </c>
      <c r="Q41" s="600">
        <f>+IFERROR(VLOOKUP(B40,Sheet1!B:F,5,FALSE),0)</f>
        <v>0</v>
      </c>
      <c r="R41" s="358"/>
      <c r="S41" s="359"/>
      <c r="T41" s="397"/>
      <c r="U41" s="407"/>
      <c r="V41" s="359"/>
      <c r="W41" s="359"/>
      <c r="X41" s="359"/>
      <c r="Y41" s="359"/>
      <c r="Z41" s="359"/>
      <c r="AA41" s="359"/>
      <c r="AB41" s="359"/>
      <c r="AC41" s="359"/>
      <c r="AD41" s="359"/>
      <c r="AE41" s="359"/>
      <c r="AF41" s="397"/>
      <c r="AG41" s="407"/>
      <c r="AH41" s="359"/>
      <c r="AI41" s="359"/>
      <c r="AJ41" s="359"/>
      <c r="AK41" s="359"/>
      <c r="AL41" s="359"/>
      <c r="AM41" s="359"/>
      <c r="AN41" s="359"/>
      <c r="AO41" s="359"/>
      <c r="AP41" s="359"/>
      <c r="AQ41" s="359"/>
      <c r="AR41" s="397"/>
      <c r="AS41" s="407"/>
      <c r="AT41" s="359"/>
      <c r="AU41" s="359"/>
      <c r="AV41" s="359"/>
      <c r="AW41" s="359"/>
      <c r="AX41" s="359"/>
      <c r="AY41" s="433">
        <f>SUM(R41:AX41)</f>
        <v>0</v>
      </c>
      <c r="AZ41" s="434">
        <f>+AY41+N41</f>
        <v>0</v>
      </c>
      <c r="BA41" s="435">
        <f>+G41-AZ41</f>
        <v>0</v>
      </c>
    </row>
    <row r="42" spans="1:53" s="22" customFormat="1" ht="15" customHeight="1" x14ac:dyDescent="0.2">
      <c r="A42" s="193" t="s">
        <v>232</v>
      </c>
      <c r="B42" s="450" t="str">
        <f>+LEFT($E$5,5)&amp;"."&amp;A42&amp;"."&amp;$E$3</f>
        <v>ZK106.K299.C727</v>
      </c>
      <c r="C42" s="337" t="s">
        <v>5157</v>
      </c>
      <c r="D42" s="337"/>
      <c r="E42" s="226">
        <f t="shared" ref="E42:L42" si="25">SUM(E43:E50)</f>
        <v>0</v>
      </c>
      <c r="F42" s="426">
        <f>SUM(F43:F50)</f>
        <v>0</v>
      </c>
      <c r="G42" s="226">
        <f>SUM(G43:G50)</f>
        <v>0</v>
      </c>
      <c r="H42" s="226">
        <f t="shared" si="25"/>
        <v>0</v>
      </c>
      <c r="I42" s="200">
        <f t="shared" si="25"/>
        <v>0</v>
      </c>
      <c r="J42" s="315">
        <f>SUM(J43:J50)</f>
        <v>0</v>
      </c>
      <c r="K42" s="200">
        <f t="shared" si="25"/>
        <v>0</v>
      </c>
      <c r="L42" s="216">
        <f t="shared" si="25"/>
        <v>0</v>
      </c>
      <c r="M42" s="216"/>
      <c r="N42" s="195">
        <f t="shared" ref="N42:S42" si="26">SUM(N43:N50)</f>
        <v>0</v>
      </c>
      <c r="O42" s="195">
        <f t="shared" si="26"/>
        <v>0</v>
      </c>
      <c r="P42" s="195">
        <f t="shared" si="26"/>
        <v>0</v>
      </c>
      <c r="Q42" s="195">
        <f t="shared" si="26"/>
        <v>0</v>
      </c>
      <c r="R42" s="260">
        <f t="shared" si="26"/>
        <v>0</v>
      </c>
      <c r="S42" s="264">
        <f t="shared" si="26"/>
        <v>0</v>
      </c>
      <c r="T42" s="395">
        <f t="shared" ref="T42:Z42" si="27">SUM(T43:T50)</f>
        <v>0</v>
      </c>
      <c r="U42" s="405">
        <f t="shared" si="27"/>
        <v>0</v>
      </c>
      <c r="V42" s="264">
        <f t="shared" si="27"/>
        <v>0</v>
      </c>
      <c r="W42" s="264">
        <f t="shared" si="27"/>
        <v>0</v>
      </c>
      <c r="X42" s="264">
        <f t="shared" si="27"/>
        <v>0</v>
      </c>
      <c r="Y42" s="264">
        <f t="shared" si="27"/>
        <v>0</v>
      </c>
      <c r="Z42" s="264">
        <f t="shared" si="27"/>
        <v>0</v>
      </c>
      <c r="AA42" s="264">
        <f t="shared" ref="AA42:AX42" si="28">SUM(AA43:AA50)</f>
        <v>0</v>
      </c>
      <c r="AB42" s="264">
        <f t="shared" si="28"/>
        <v>0</v>
      </c>
      <c r="AC42" s="264">
        <f t="shared" si="28"/>
        <v>0</v>
      </c>
      <c r="AD42" s="264">
        <f t="shared" si="28"/>
        <v>0</v>
      </c>
      <c r="AE42" s="264">
        <f t="shared" si="28"/>
        <v>0</v>
      </c>
      <c r="AF42" s="395">
        <f t="shared" si="28"/>
        <v>0</v>
      </c>
      <c r="AG42" s="405">
        <f t="shared" si="28"/>
        <v>0</v>
      </c>
      <c r="AH42" s="264">
        <f t="shared" si="28"/>
        <v>0</v>
      </c>
      <c r="AI42" s="264">
        <f t="shared" si="28"/>
        <v>0</v>
      </c>
      <c r="AJ42" s="264">
        <f t="shared" si="28"/>
        <v>0</v>
      </c>
      <c r="AK42" s="264">
        <f t="shared" si="28"/>
        <v>0</v>
      </c>
      <c r="AL42" s="264">
        <f t="shared" si="28"/>
        <v>0</v>
      </c>
      <c r="AM42" s="264">
        <f t="shared" si="28"/>
        <v>0</v>
      </c>
      <c r="AN42" s="264">
        <f t="shared" si="28"/>
        <v>0</v>
      </c>
      <c r="AO42" s="264">
        <f t="shared" si="28"/>
        <v>0</v>
      </c>
      <c r="AP42" s="264">
        <f t="shared" si="28"/>
        <v>0</v>
      </c>
      <c r="AQ42" s="264">
        <f t="shared" si="28"/>
        <v>0</v>
      </c>
      <c r="AR42" s="395">
        <f t="shared" si="28"/>
        <v>0</v>
      </c>
      <c r="AS42" s="405">
        <f t="shared" si="28"/>
        <v>0</v>
      </c>
      <c r="AT42" s="264">
        <f t="shared" si="28"/>
        <v>0</v>
      </c>
      <c r="AU42" s="264">
        <f t="shared" si="28"/>
        <v>0</v>
      </c>
      <c r="AV42" s="264">
        <f t="shared" si="28"/>
        <v>0</v>
      </c>
      <c r="AW42" s="264">
        <f t="shared" si="28"/>
        <v>0</v>
      </c>
      <c r="AX42" s="264">
        <f t="shared" si="28"/>
        <v>0</v>
      </c>
      <c r="AY42" s="433">
        <f>SUM(R42:AX42)</f>
        <v>0</v>
      </c>
      <c r="AZ42" s="434">
        <f>+AY42+N42</f>
        <v>0</v>
      </c>
      <c r="BA42" s="435">
        <f>+G42-AZ42</f>
        <v>0</v>
      </c>
    </row>
    <row r="43" spans="1:53" s="4" customFormat="1" ht="15" customHeight="1" x14ac:dyDescent="0.2">
      <c r="A43" s="338"/>
      <c r="B43" s="461"/>
      <c r="C43" s="334"/>
      <c r="D43" s="334"/>
      <c r="E43" s="245"/>
      <c r="F43" s="364">
        <f t="shared" si="13"/>
        <v>0</v>
      </c>
      <c r="G43" s="245">
        <v>0</v>
      </c>
      <c r="H43" s="564">
        <f t="shared" si="7"/>
        <v>0</v>
      </c>
      <c r="I43" s="228"/>
      <c r="J43" s="364">
        <f t="shared" si="14"/>
        <v>0</v>
      </c>
      <c r="K43" s="245">
        <v>0</v>
      </c>
      <c r="L43" s="229"/>
      <c r="M43" s="245"/>
      <c r="N43" s="232"/>
      <c r="O43" s="232"/>
      <c r="P43" s="232"/>
      <c r="Q43" s="232"/>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SUM(R43:AX43)</f>
        <v>0</v>
      </c>
      <c r="AZ43" s="434">
        <f>+AY43+N43</f>
        <v>0</v>
      </c>
      <c r="BA43" s="435">
        <f>+G43-AZ43</f>
        <v>0</v>
      </c>
    </row>
    <row r="44" spans="1:53" s="4" customFormat="1" ht="15" customHeight="1" x14ac:dyDescent="0.2">
      <c r="A44" s="338"/>
      <c r="B44" s="460" t="str">
        <f>+B42</f>
        <v>ZK106.K299.C727</v>
      </c>
      <c r="C44" s="334"/>
      <c r="D44" s="340"/>
      <c r="E44" s="245"/>
      <c r="F44" s="364">
        <f t="shared" si="13"/>
        <v>0</v>
      </c>
      <c r="G44" s="245">
        <v>0</v>
      </c>
      <c r="H44" s="564">
        <f t="shared" si="7"/>
        <v>0</v>
      </c>
      <c r="I44" s="228"/>
      <c r="J44" s="364">
        <f t="shared" si="14"/>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 t="shared" ref="AY44:AY49" si="29">SUM(R44:AX44)</f>
        <v>0</v>
      </c>
      <c r="AZ44" s="434">
        <f t="shared" ref="AZ44:AZ49" si="30">+AY44+N44</f>
        <v>0</v>
      </c>
      <c r="BA44" s="435">
        <f t="shared" ref="BA44:BA49" si="31">+G44-AZ44</f>
        <v>0</v>
      </c>
    </row>
    <row r="45" spans="1:53" s="4" customFormat="1" ht="15" customHeight="1" x14ac:dyDescent="0.2">
      <c r="A45" s="333"/>
      <c r="B45" s="460"/>
      <c r="C45" s="334"/>
      <c r="D45" s="340"/>
      <c r="E45" s="245"/>
      <c r="F45" s="364">
        <f t="shared" si="13"/>
        <v>0</v>
      </c>
      <c r="G45" s="245">
        <v>0</v>
      </c>
      <c r="H45" s="564">
        <f t="shared" si="7"/>
        <v>0</v>
      </c>
      <c r="I45" s="228"/>
      <c r="J45" s="364">
        <f t="shared" si="14"/>
        <v>0</v>
      </c>
      <c r="K45" s="245">
        <v>0</v>
      </c>
      <c r="L45" s="229"/>
      <c r="M45" s="245"/>
      <c r="N45" s="232"/>
      <c r="O45" s="232"/>
      <c r="P45" s="232"/>
      <c r="Q45" s="232"/>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433">
        <f t="shared" si="29"/>
        <v>0</v>
      </c>
      <c r="AZ45" s="434">
        <f t="shared" si="30"/>
        <v>0</v>
      </c>
      <c r="BA45" s="435">
        <f t="shared" si="31"/>
        <v>0</v>
      </c>
    </row>
    <row r="46" spans="1:53" s="4" customFormat="1" ht="15" customHeight="1" x14ac:dyDescent="0.2">
      <c r="A46" s="333"/>
      <c r="B46" s="460"/>
      <c r="C46" s="334"/>
      <c r="D46" s="340"/>
      <c r="E46" s="245"/>
      <c r="F46" s="364">
        <f t="shared" si="13"/>
        <v>0</v>
      </c>
      <c r="G46" s="245">
        <v>0</v>
      </c>
      <c r="H46" s="564">
        <f t="shared" si="7"/>
        <v>0</v>
      </c>
      <c r="I46" s="228"/>
      <c r="J46" s="364">
        <f t="shared" si="14"/>
        <v>0</v>
      </c>
      <c r="K46" s="245">
        <v>0</v>
      </c>
      <c r="L46" s="229"/>
      <c r="M46" s="245"/>
      <c r="N46" s="261"/>
      <c r="O46" s="261"/>
      <c r="P46" s="261"/>
      <c r="Q46" s="261"/>
      <c r="R46" s="356"/>
      <c r="S46" s="357"/>
      <c r="T46" s="396"/>
      <c r="U46" s="406"/>
      <c r="V46" s="357"/>
      <c r="W46" s="357"/>
      <c r="X46" s="357"/>
      <c r="Y46" s="357"/>
      <c r="Z46" s="357"/>
      <c r="AA46" s="357"/>
      <c r="AB46" s="357"/>
      <c r="AC46" s="357"/>
      <c r="AD46" s="357"/>
      <c r="AE46" s="357"/>
      <c r="AF46" s="396"/>
      <c r="AG46" s="406"/>
      <c r="AH46" s="357"/>
      <c r="AI46" s="357"/>
      <c r="AJ46" s="357"/>
      <c r="AK46" s="357"/>
      <c r="AL46" s="357"/>
      <c r="AM46" s="357"/>
      <c r="AN46" s="357"/>
      <c r="AO46" s="357"/>
      <c r="AP46" s="357"/>
      <c r="AQ46" s="357"/>
      <c r="AR46" s="396"/>
      <c r="AS46" s="406"/>
      <c r="AT46" s="357"/>
      <c r="AU46" s="357"/>
      <c r="AV46" s="357"/>
      <c r="AW46" s="357"/>
      <c r="AX46" s="357"/>
      <c r="AY46" s="433">
        <f t="shared" si="29"/>
        <v>0</v>
      </c>
      <c r="AZ46" s="434">
        <f t="shared" si="30"/>
        <v>0</v>
      </c>
      <c r="BA46" s="435">
        <f t="shared" si="31"/>
        <v>0</v>
      </c>
    </row>
    <row r="47" spans="1:53" s="4" customFormat="1" ht="15" customHeight="1" x14ac:dyDescent="0.2">
      <c r="A47" s="333"/>
      <c r="B47" s="460"/>
      <c r="C47" s="334"/>
      <c r="D47" s="340"/>
      <c r="E47" s="245"/>
      <c r="F47" s="364">
        <f t="shared" si="13"/>
        <v>0</v>
      </c>
      <c r="G47" s="245">
        <v>0</v>
      </c>
      <c r="H47" s="564">
        <f t="shared" si="7"/>
        <v>0</v>
      </c>
      <c r="I47" s="228"/>
      <c r="J47" s="364">
        <f t="shared" si="14"/>
        <v>0</v>
      </c>
      <c r="K47" s="245">
        <v>0</v>
      </c>
      <c r="L47" s="229"/>
      <c r="M47" s="245"/>
      <c r="N47" s="261"/>
      <c r="O47" s="261"/>
      <c r="P47" s="261"/>
      <c r="Q47" s="261"/>
      <c r="R47" s="356"/>
      <c r="S47" s="357"/>
      <c r="T47" s="396"/>
      <c r="U47" s="406"/>
      <c r="V47" s="357"/>
      <c r="W47" s="357"/>
      <c r="X47" s="357"/>
      <c r="Y47" s="357"/>
      <c r="Z47" s="357"/>
      <c r="AA47" s="357"/>
      <c r="AB47" s="357"/>
      <c r="AC47" s="357"/>
      <c r="AD47" s="357"/>
      <c r="AE47" s="357"/>
      <c r="AF47" s="396"/>
      <c r="AG47" s="406"/>
      <c r="AH47" s="357"/>
      <c r="AI47" s="357"/>
      <c r="AJ47" s="357"/>
      <c r="AK47" s="357"/>
      <c r="AL47" s="357"/>
      <c r="AM47" s="357"/>
      <c r="AN47" s="357"/>
      <c r="AO47" s="357"/>
      <c r="AP47" s="357"/>
      <c r="AQ47" s="357"/>
      <c r="AR47" s="396"/>
      <c r="AS47" s="406"/>
      <c r="AT47" s="357"/>
      <c r="AU47" s="357"/>
      <c r="AV47" s="357"/>
      <c r="AW47" s="357"/>
      <c r="AX47" s="357"/>
      <c r="AY47" s="433">
        <f t="shared" si="29"/>
        <v>0</v>
      </c>
      <c r="AZ47" s="434">
        <f t="shared" si="30"/>
        <v>0</v>
      </c>
      <c r="BA47" s="435">
        <f t="shared" si="31"/>
        <v>0</v>
      </c>
    </row>
    <row r="48" spans="1:53" s="4" customFormat="1" ht="15" customHeight="1" x14ac:dyDescent="0.2">
      <c r="A48" s="333"/>
      <c r="B48" s="460"/>
      <c r="C48" s="334"/>
      <c r="D48" s="340"/>
      <c r="E48" s="245"/>
      <c r="F48" s="364">
        <f t="shared" si="13"/>
        <v>0</v>
      </c>
      <c r="G48" s="245">
        <v>0</v>
      </c>
      <c r="H48" s="564">
        <f t="shared" si="7"/>
        <v>0</v>
      </c>
      <c r="I48" s="228"/>
      <c r="J48" s="364">
        <f t="shared" si="14"/>
        <v>0</v>
      </c>
      <c r="K48" s="245">
        <v>0</v>
      </c>
      <c r="L48" s="229"/>
      <c r="M48" s="245"/>
      <c r="N48" s="261"/>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 t="shared" si="29"/>
        <v>0</v>
      </c>
      <c r="AZ48" s="434">
        <f t="shared" si="30"/>
        <v>0</v>
      </c>
      <c r="BA48" s="435">
        <f t="shared" si="31"/>
        <v>0</v>
      </c>
    </row>
    <row r="49" spans="1:53" s="4" customFormat="1" ht="15" customHeight="1" x14ac:dyDescent="0.2">
      <c r="A49" s="333"/>
      <c r="B49" s="460" t="str">
        <f>+B42</f>
        <v>ZK106.K299.C727</v>
      </c>
      <c r="C49" s="334"/>
      <c r="D49" s="340"/>
      <c r="E49" s="245"/>
      <c r="F49" s="364">
        <f t="shared" si="13"/>
        <v>0</v>
      </c>
      <c r="G49" s="245">
        <v>0</v>
      </c>
      <c r="H49" s="564">
        <f t="shared" si="7"/>
        <v>0</v>
      </c>
      <c r="I49" s="228"/>
      <c r="J49" s="364">
        <f t="shared" si="14"/>
        <v>0</v>
      </c>
      <c r="K49" s="245">
        <v>0</v>
      </c>
      <c r="L49" s="229"/>
      <c r="M49" s="245"/>
      <c r="N49" s="261"/>
      <c r="O49" s="261"/>
      <c r="P49" s="261"/>
      <c r="Q49" s="261"/>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 t="shared" si="29"/>
        <v>0</v>
      </c>
      <c r="AZ49" s="434">
        <f t="shared" si="30"/>
        <v>0</v>
      </c>
      <c r="BA49" s="435">
        <f t="shared" si="31"/>
        <v>0</v>
      </c>
    </row>
    <row r="50" spans="1:53" s="4" customFormat="1" ht="15" customHeight="1" thickBot="1" x14ac:dyDescent="0.25">
      <c r="A50" s="167"/>
      <c r="B50" s="453"/>
      <c r="C50" s="269" t="s">
        <v>286</v>
      </c>
      <c r="D50" s="269"/>
      <c r="E50" s="272"/>
      <c r="F50" s="364">
        <f t="shared" si="13"/>
        <v>0</v>
      </c>
      <c r="G50" s="272">
        <v>0</v>
      </c>
      <c r="H50" s="571">
        <f>SUM(N50:AX50)-Q50</f>
        <v>0</v>
      </c>
      <c r="I50" s="224"/>
      <c r="J50" s="364">
        <f t="shared" si="14"/>
        <v>0</v>
      </c>
      <c r="K50" s="272">
        <v>0</v>
      </c>
      <c r="L50" s="225"/>
      <c r="M50" s="272"/>
      <c r="N50" s="560">
        <f>+IFERROR(VLOOKUP(B49,Sheet1!B:D,2,FALSE),0)</f>
        <v>0</v>
      </c>
      <c r="O50" s="600">
        <f>+IFERROR(VLOOKUP(B49,Sheet1!B:D,3,FALSE),0)</f>
        <v>0</v>
      </c>
      <c r="P50" s="600">
        <f>+IFERROR(VLOOKUP(B49,Sheet1!B:E,4,FALSE),0)</f>
        <v>0</v>
      </c>
      <c r="Q50" s="600">
        <f>+IFERROR(VLOOKUP(B49,Sheet1!B:F,5,FALSE),0)</f>
        <v>0</v>
      </c>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SUM(R50:AX50)</f>
        <v>0</v>
      </c>
      <c r="AZ50" s="434">
        <f>+AY50+N50</f>
        <v>0</v>
      </c>
      <c r="BA50" s="435">
        <f>+G50-AZ50</f>
        <v>0</v>
      </c>
    </row>
    <row r="51" spans="1:53" s="22" customFormat="1" ht="15" customHeight="1" x14ac:dyDescent="0.2">
      <c r="A51" s="193" t="s">
        <v>147</v>
      </c>
      <c r="B51" s="450" t="str">
        <f>+LEFT($E$5,5)&amp;"."&amp;A51&amp;"."&amp;$E$3</f>
        <v>ZK106.K128.C727</v>
      </c>
      <c r="C51" s="337" t="s">
        <v>148</v>
      </c>
      <c r="D51" s="337"/>
      <c r="E51" s="226">
        <f t="shared" ref="E51:L51" si="32">SUM(E52:E59)</f>
        <v>0</v>
      </c>
      <c r="F51" s="426">
        <f>SUM(F52:F59)</f>
        <v>0</v>
      </c>
      <c r="G51" s="226">
        <f>SUM(G52:G59)</f>
        <v>0</v>
      </c>
      <c r="H51" s="226">
        <f t="shared" si="32"/>
        <v>0</v>
      </c>
      <c r="I51" s="200">
        <f t="shared" si="32"/>
        <v>0</v>
      </c>
      <c r="J51" s="315">
        <f>SUM(J52:J59)</f>
        <v>0</v>
      </c>
      <c r="K51" s="200">
        <f t="shared" si="32"/>
        <v>0</v>
      </c>
      <c r="L51" s="216">
        <f t="shared" si="32"/>
        <v>0</v>
      </c>
      <c r="M51" s="216"/>
      <c r="N51" s="195">
        <f>SUM(N52:N59)</f>
        <v>0</v>
      </c>
      <c r="O51" s="195">
        <f>SUM(O52:O59)</f>
        <v>0</v>
      </c>
      <c r="P51" s="195">
        <f>SUM(P52:P59)</f>
        <v>0</v>
      </c>
      <c r="Q51" s="195">
        <f t="shared" ref="Q51:AF51" si="33">SUM(Q52:Q59)</f>
        <v>0</v>
      </c>
      <c r="R51" s="195">
        <f t="shared" si="33"/>
        <v>0</v>
      </c>
      <c r="S51" s="195">
        <f t="shared" si="33"/>
        <v>0</v>
      </c>
      <c r="T51" s="195">
        <f t="shared" si="33"/>
        <v>0</v>
      </c>
      <c r="U51" s="195">
        <f t="shared" si="33"/>
        <v>0</v>
      </c>
      <c r="V51" s="195">
        <f t="shared" si="33"/>
        <v>0</v>
      </c>
      <c r="W51" s="195">
        <f t="shared" si="33"/>
        <v>0</v>
      </c>
      <c r="X51" s="195">
        <f t="shared" si="33"/>
        <v>0</v>
      </c>
      <c r="Y51" s="195">
        <f t="shared" si="33"/>
        <v>0</v>
      </c>
      <c r="Z51" s="195">
        <f t="shared" si="33"/>
        <v>0</v>
      </c>
      <c r="AA51" s="195">
        <f t="shared" si="33"/>
        <v>0</v>
      </c>
      <c r="AB51" s="195">
        <f t="shared" si="33"/>
        <v>0</v>
      </c>
      <c r="AC51" s="195">
        <f t="shared" si="33"/>
        <v>0</v>
      </c>
      <c r="AD51" s="195">
        <f t="shared" si="33"/>
        <v>0</v>
      </c>
      <c r="AE51" s="195">
        <f t="shared" si="33"/>
        <v>0</v>
      </c>
      <c r="AF51" s="195">
        <f t="shared" si="33"/>
        <v>0</v>
      </c>
      <c r="AG51" s="405">
        <f t="shared" ref="AG51:AX51" si="34">SUM(AG52:AG59)</f>
        <v>0</v>
      </c>
      <c r="AH51" s="264">
        <f t="shared" si="34"/>
        <v>0</v>
      </c>
      <c r="AI51" s="264">
        <f t="shared" si="34"/>
        <v>0</v>
      </c>
      <c r="AJ51" s="264">
        <f t="shared" si="34"/>
        <v>0</v>
      </c>
      <c r="AK51" s="264">
        <f t="shared" si="34"/>
        <v>0</v>
      </c>
      <c r="AL51" s="264">
        <f t="shared" si="34"/>
        <v>0</v>
      </c>
      <c r="AM51" s="264">
        <f t="shared" si="34"/>
        <v>0</v>
      </c>
      <c r="AN51" s="264">
        <f t="shared" si="34"/>
        <v>0</v>
      </c>
      <c r="AO51" s="264">
        <f t="shared" si="34"/>
        <v>0</v>
      </c>
      <c r="AP51" s="264">
        <f t="shared" si="34"/>
        <v>0</v>
      </c>
      <c r="AQ51" s="264">
        <f t="shared" si="34"/>
        <v>0</v>
      </c>
      <c r="AR51" s="395">
        <f t="shared" si="34"/>
        <v>0</v>
      </c>
      <c r="AS51" s="405">
        <f t="shared" si="34"/>
        <v>0</v>
      </c>
      <c r="AT51" s="264">
        <f t="shared" si="34"/>
        <v>0</v>
      </c>
      <c r="AU51" s="264">
        <f t="shared" si="34"/>
        <v>0</v>
      </c>
      <c r="AV51" s="264">
        <f t="shared" si="34"/>
        <v>0</v>
      </c>
      <c r="AW51" s="264">
        <f t="shared" si="34"/>
        <v>0</v>
      </c>
      <c r="AX51" s="264">
        <f t="shared" si="34"/>
        <v>0</v>
      </c>
      <c r="AY51" s="433">
        <f>SUM(R51:AX51)</f>
        <v>0</v>
      </c>
      <c r="AZ51" s="434">
        <f>+AY51+N51</f>
        <v>0</v>
      </c>
      <c r="BA51" s="435">
        <f>+G51-AZ51</f>
        <v>0</v>
      </c>
    </row>
    <row r="52" spans="1:53" s="4" customFormat="1" ht="15" customHeight="1" x14ac:dyDescent="0.2">
      <c r="A52" s="333"/>
      <c r="B52" s="460"/>
      <c r="C52" s="334"/>
      <c r="D52" s="746"/>
      <c r="E52" s="245"/>
      <c r="F52" s="364">
        <f t="shared" si="13"/>
        <v>0</v>
      </c>
      <c r="G52" s="245"/>
      <c r="H52" s="564">
        <f t="shared" si="7"/>
        <v>0</v>
      </c>
      <c r="I52" s="228"/>
      <c r="J52" s="364">
        <f t="shared" si="14"/>
        <v>0</v>
      </c>
      <c r="K52" s="245">
        <v>0</v>
      </c>
      <c r="L52" s="229"/>
      <c r="M52" s="245"/>
      <c r="N52" s="261"/>
      <c r="O52" s="261"/>
      <c r="P52" s="261"/>
      <c r="Q52" s="261"/>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SUM(R52:AX52)</f>
        <v>0</v>
      </c>
      <c r="AZ52" s="434">
        <f>+AY52+N52</f>
        <v>0</v>
      </c>
      <c r="BA52" s="435">
        <f>+G52-AZ52</f>
        <v>0</v>
      </c>
    </row>
    <row r="53" spans="1:53" s="4" customFormat="1" ht="15" customHeight="1" x14ac:dyDescent="0.2">
      <c r="A53" s="333"/>
      <c r="B53" s="460"/>
      <c r="C53" s="334"/>
      <c r="D53" s="340"/>
      <c r="E53" s="245"/>
      <c r="F53" s="364">
        <f t="shared" si="13"/>
        <v>0</v>
      </c>
      <c r="G53" s="245">
        <v>0</v>
      </c>
      <c r="H53" s="564">
        <f t="shared" si="7"/>
        <v>0</v>
      </c>
      <c r="I53" s="228"/>
      <c r="J53" s="364">
        <f t="shared" si="14"/>
        <v>0</v>
      </c>
      <c r="K53" s="245">
        <v>0</v>
      </c>
      <c r="L53" s="229"/>
      <c r="M53" s="245"/>
      <c r="N53" s="261"/>
      <c r="O53" s="261"/>
      <c r="P53" s="261"/>
      <c r="Q53" s="261"/>
      <c r="R53" s="356"/>
      <c r="S53" s="357"/>
      <c r="T53" s="396"/>
      <c r="U53" s="406"/>
      <c r="V53" s="357"/>
      <c r="W53" s="357"/>
      <c r="X53" s="357"/>
      <c r="Y53" s="357"/>
      <c r="Z53" s="357"/>
      <c r="AA53" s="357"/>
      <c r="AB53" s="357"/>
      <c r="AC53" s="357"/>
      <c r="AD53" s="357"/>
      <c r="AE53" s="357"/>
      <c r="AF53" s="396"/>
      <c r="AG53" s="406"/>
      <c r="AH53" s="357"/>
      <c r="AI53" s="357"/>
      <c r="AJ53" s="357"/>
      <c r="AK53" s="357"/>
      <c r="AL53" s="357"/>
      <c r="AM53" s="357"/>
      <c r="AN53" s="357"/>
      <c r="AO53" s="357"/>
      <c r="AP53" s="357"/>
      <c r="AQ53" s="357"/>
      <c r="AR53" s="396"/>
      <c r="AS53" s="406"/>
      <c r="AT53" s="357"/>
      <c r="AU53" s="357"/>
      <c r="AV53" s="357"/>
      <c r="AW53" s="357"/>
      <c r="AX53" s="357"/>
      <c r="AY53" s="433">
        <f t="shared" ref="AY53:AY58" si="35">SUM(R53:AX53)</f>
        <v>0</v>
      </c>
      <c r="AZ53" s="434">
        <f t="shared" ref="AZ53:AZ58" si="36">+AY53+N53</f>
        <v>0</v>
      </c>
      <c r="BA53" s="435">
        <f t="shared" ref="BA53:BA58" si="37">+G53-AZ53</f>
        <v>0</v>
      </c>
    </row>
    <row r="54" spans="1:53" s="4" customFormat="1" ht="15" customHeight="1" x14ac:dyDescent="0.2">
      <c r="A54" s="333"/>
      <c r="B54" s="460"/>
      <c r="C54" s="334"/>
      <c r="D54" s="340"/>
      <c r="E54" s="245"/>
      <c r="F54" s="364">
        <f t="shared" si="13"/>
        <v>0</v>
      </c>
      <c r="G54" s="245">
        <v>0</v>
      </c>
      <c r="H54" s="564">
        <f t="shared" si="7"/>
        <v>0</v>
      </c>
      <c r="I54" s="228"/>
      <c r="J54" s="364">
        <f t="shared" si="14"/>
        <v>0</v>
      </c>
      <c r="K54" s="245">
        <v>0</v>
      </c>
      <c r="L54" s="229"/>
      <c r="M54" s="245"/>
      <c r="N54" s="261"/>
      <c r="O54" s="261"/>
      <c r="P54" s="261"/>
      <c r="Q54" s="261"/>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35"/>
        <v>0</v>
      </c>
      <c r="AZ54" s="434">
        <f t="shared" si="36"/>
        <v>0</v>
      </c>
      <c r="BA54" s="435">
        <f t="shared" si="37"/>
        <v>0</v>
      </c>
    </row>
    <row r="55" spans="1:53" s="4" customFormat="1" ht="15" customHeight="1" x14ac:dyDescent="0.2">
      <c r="A55" s="333"/>
      <c r="B55" s="460"/>
      <c r="C55" s="334"/>
      <c r="D55" s="340"/>
      <c r="E55" s="245"/>
      <c r="F55" s="364">
        <f t="shared" si="13"/>
        <v>0</v>
      </c>
      <c r="G55" s="245">
        <v>0</v>
      </c>
      <c r="H55" s="564">
        <f t="shared" si="7"/>
        <v>0</v>
      </c>
      <c r="I55" s="228"/>
      <c r="J55" s="364">
        <f t="shared" si="14"/>
        <v>0</v>
      </c>
      <c r="K55" s="245">
        <v>0</v>
      </c>
      <c r="L55" s="229"/>
      <c r="M55" s="245"/>
      <c r="N55" s="261"/>
      <c r="O55" s="261"/>
      <c r="P55" s="261"/>
      <c r="Q55" s="261"/>
      <c r="R55" s="356"/>
      <c r="S55" s="357"/>
      <c r="T55" s="396"/>
      <c r="U55" s="406"/>
      <c r="V55" s="357"/>
      <c r="W55" s="357"/>
      <c r="X55" s="357"/>
      <c r="Y55" s="357"/>
      <c r="Z55" s="357"/>
      <c r="AA55" s="357"/>
      <c r="AB55" s="357"/>
      <c r="AC55" s="357"/>
      <c r="AD55" s="357"/>
      <c r="AE55" s="357"/>
      <c r="AF55" s="396"/>
      <c r="AG55" s="406"/>
      <c r="AH55" s="357"/>
      <c r="AI55" s="357"/>
      <c r="AJ55" s="357"/>
      <c r="AK55" s="357"/>
      <c r="AL55" s="357"/>
      <c r="AM55" s="357"/>
      <c r="AN55" s="357"/>
      <c r="AO55" s="357"/>
      <c r="AP55" s="357"/>
      <c r="AQ55" s="357"/>
      <c r="AR55" s="396"/>
      <c r="AS55" s="406"/>
      <c r="AT55" s="357"/>
      <c r="AU55" s="357"/>
      <c r="AV55" s="357"/>
      <c r="AW55" s="357"/>
      <c r="AX55" s="357"/>
      <c r="AY55" s="433">
        <f t="shared" si="35"/>
        <v>0</v>
      </c>
      <c r="AZ55" s="434">
        <f t="shared" si="36"/>
        <v>0</v>
      </c>
      <c r="BA55" s="435">
        <f t="shared" si="37"/>
        <v>0</v>
      </c>
    </row>
    <row r="56" spans="1:53" s="4" customFormat="1" ht="15" customHeight="1" x14ac:dyDescent="0.2">
      <c r="A56" s="333"/>
      <c r="B56" s="460"/>
      <c r="C56" s="334"/>
      <c r="D56" s="340"/>
      <c r="E56" s="245"/>
      <c r="F56" s="364">
        <f t="shared" si="13"/>
        <v>0</v>
      </c>
      <c r="G56" s="245">
        <v>0</v>
      </c>
      <c r="H56" s="564">
        <f t="shared" si="7"/>
        <v>0</v>
      </c>
      <c r="I56" s="228"/>
      <c r="J56" s="364">
        <f t="shared" si="14"/>
        <v>0</v>
      </c>
      <c r="K56" s="245">
        <v>0</v>
      </c>
      <c r="L56" s="229"/>
      <c r="M56" s="245"/>
      <c r="N56" s="261"/>
      <c r="O56" s="261"/>
      <c r="P56" s="261"/>
      <c r="Q56" s="261"/>
      <c r="R56" s="356"/>
      <c r="S56" s="357"/>
      <c r="T56" s="396"/>
      <c r="U56" s="406"/>
      <c r="V56" s="357"/>
      <c r="W56" s="357"/>
      <c r="X56" s="357"/>
      <c r="Y56" s="357"/>
      <c r="Z56" s="357"/>
      <c r="AA56" s="357"/>
      <c r="AB56" s="357"/>
      <c r="AC56" s="357"/>
      <c r="AD56" s="357"/>
      <c r="AE56" s="357"/>
      <c r="AF56" s="396"/>
      <c r="AG56" s="406"/>
      <c r="AH56" s="357"/>
      <c r="AI56" s="357"/>
      <c r="AJ56" s="357"/>
      <c r="AK56" s="357"/>
      <c r="AL56" s="357"/>
      <c r="AM56" s="357"/>
      <c r="AN56" s="357"/>
      <c r="AO56" s="357"/>
      <c r="AP56" s="357"/>
      <c r="AQ56" s="357"/>
      <c r="AR56" s="396"/>
      <c r="AS56" s="406"/>
      <c r="AT56" s="357"/>
      <c r="AU56" s="357"/>
      <c r="AV56" s="357"/>
      <c r="AW56" s="357"/>
      <c r="AX56" s="357"/>
      <c r="AY56" s="433">
        <f t="shared" si="35"/>
        <v>0</v>
      </c>
      <c r="AZ56" s="434">
        <f t="shared" si="36"/>
        <v>0</v>
      </c>
      <c r="BA56" s="435">
        <f t="shared" si="37"/>
        <v>0</v>
      </c>
    </row>
    <row r="57" spans="1:53" s="4" customFormat="1" ht="15" customHeight="1" x14ac:dyDescent="0.2">
      <c r="A57" s="333"/>
      <c r="B57" s="460"/>
      <c r="C57" s="334"/>
      <c r="D57" s="340"/>
      <c r="E57" s="245"/>
      <c r="F57" s="364">
        <f t="shared" si="13"/>
        <v>0</v>
      </c>
      <c r="G57" s="245">
        <v>0</v>
      </c>
      <c r="H57" s="564">
        <f t="shared" si="7"/>
        <v>0</v>
      </c>
      <c r="I57" s="228"/>
      <c r="J57" s="364">
        <f t="shared" si="14"/>
        <v>0</v>
      </c>
      <c r="K57" s="245">
        <v>0</v>
      </c>
      <c r="L57" s="229"/>
      <c r="M57" s="245"/>
      <c r="N57" s="261"/>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35"/>
        <v>0</v>
      </c>
      <c r="AZ57" s="434">
        <f t="shared" si="36"/>
        <v>0</v>
      </c>
      <c r="BA57" s="435">
        <f t="shared" si="37"/>
        <v>0</v>
      </c>
    </row>
    <row r="58" spans="1:53" s="4" customFormat="1" ht="15" customHeight="1" x14ac:dyDescent="0.2">
      <c r="A58" s="333"/>
      <c r="B58" s="460" t="str">
        <f>+B51</f>
        <v>ZK106.K128.C727</v>
      </c>
      <c r="C58" s="334"/>
      <c r="D58" s="340"/>
      <c r="E58" s="245"/>
      <c r="F58" s="364">
        <f t="shared" si="13"/>
        <v>0</v>
      </c>
      <c r="G58" s="245">
        <v>0</v>
      </c>
      <c r="H58" s="564">
        <f t="shared" si="7"/>
        <v>0</v>
      </c>
      <c r="I58" s="228"/>
      <c r="J58" s="364">
        <f t="shared" si="14"/>
        <v>0</v>
      </c>
      <c r="K58" s="245">
        <v>0</v>
      </c>
      <c r="L58" s="229"/>
      <c r="M58" s="245"/>
      <c r="N58" s="261"/>
      <c r="O58" s="261"/>
      <c r="P58" s="261"/>
      <c r="Q58" s="261"/>
      <c r="R58" s="356"/>
      <c r="S58" s="357"/>
      <c r="T58" s="396"/>
      <c r="U58" s="406"/>
      <c r="V58" s="357"/>
      <c r="W58" s="357"/>
      <c r="X58" s="357"/>
      <c r="Y58" s="357"/>
      <c r="Z58" s="357"/>
      <c r="AA58" s="357"/>
      <c r="AB58" s="357"/>
      <c r="AC58" s="357"/>
      <c r="AD58" s="357"/>
      <c r="AE58" s="357"/>
      <c r="AF58" s="396"/>
      <c r="AG58" s="406"/>
      <c r="AH58" s="357"/>
      <c r="AI58" s="357"/>
      <c r="AJ58" s="357"/>
      <c r="AK58" s="357"/>
      <c r="AL58" s="357"/>
      <c r="AM58" s="357"/>
      <c r="AN58" s="357"/>
      <c r="AO58" s="357"/>
      <c r="AP58" s="357"/>
      <c r="AQ58" s="357"/>
      <c r="AR58" s="396"/>
      <c r="AS58" s="406"/>
      <c r="AT58" s="357"/>
      <c r="AU58" s="357"/>
      <c r="AV58" s="357"/>
      <c r="AW58" s="357"/>
      <c r="AX58" s="357"/>
      <c r="AY58" s="433">
        <f t="shared" si="35"/>
        <v>0</v>
      </c>
      <c r="AZ58" s="434">
        <f t="shared" si="36"/>
        <v>0</v>
      </c>
      <c r="BA58" s="435">
        <f t="shared" si="37"/>
        <v>0</v>
      </c>
    </row>
    <row r="59" spans="1:53" s="4" customFormat="1" ht="15" customHeight="1" thickBot="1" x14ac:dyDescent="0.25">
      <c r="A59" s="167"/>
      <c r="B59" s="453"/>
      <c r="C59" s="269" t="s">
        <v>286</v>
      </c>
      <c r="D59" s="269"/>
      <c r="E59" s="272"/>
      <c r="F59" s="364">
        <f t="shared" si="13"/>
        <v>0</v>
      </c>
      <c r="G59" s="272">
        <v>0</v>
      </c>
      <c r="H59" s="571">
        <f>SUM(N59:AX59)-Q59</f>
        <v>0</v>
      </c>
      <c r="I59" s="224"/>
      <c r="J59" s="364">
        <f t="shared" si="14"/>
        <v>0</v>
      </c>
      <c r="K59" s="272">
        <v>0</v>
      </c>
      <c r="L59" s="225"/>
      <c r="M59" s="272"/>
      <c r="N59" s="560">
        <f>+IFERROR(VLOOKUP(B58,Sheet1!B:D,2,FALSE),0)</f>
        <v>0</v>
      </c>
      <c r="O59" s="600">
        <f>+IFERROR(VLOOKUP(B58,Sheet1!B:D,3,FALSE),0)</f>
        <v>0</v>
      </c>
      <c r="P59" s="600">
        <f>+IFERROR(VLOOKUP(B58,Sheet1!B:E,4,FALSE),0)</f>
        <v>0</v>
      </c>
      <c r="Q59" s="600">
        <f>+IFERROR(VLOOKUP(B58,Sheet1!B:F,5,FALSE),0)</f>
        <v>0</v>
      </c>
      <c r="R59" s="358"/>
      <c r="S59" s="359"/>
      <c r="T59" s="397"/>
      <c r="U59" s="407"/>
      <c r="V59" s="359"/>
      <c r="W59" s="359"/>
      <c r="X59" s="359"/>
      <c r="Y59" s="359"/>
      <c r="Z59" s="359"/>
      <c r="AA59" s="359"/>
      <c r="AB59" s="359"/>
      <c r="AC59" s="359"/>
      <c r="AD59" s="359"/>
      <c r="AE59" s="359"/>
      <c r="AF59" s="397"/>
      <c r="AG59" s="407"/>
      <c r="AH59" s="359"/>
      <c r="AI59" s="359"/>
      <c r="AJ59" s="359"/>
      <c r="AK59" s="359"/>
      <c r="AL59" s="359"/>
      <c r="AM59" s="359"/>
      <c r="AN59" s="359"/>
      <c r="AO59" s="359"/>
      <c r="AP59" s="359"/>
      <c r="AQ59" s="359"/>
      <c r="AR59" s="397"/>
      <c r="AS59" s="407"/>
      <c r="AT59" s="359"/>
      <c r="AU59" s="359"/>
      <c r="AV59" s="359"/>
      <c r="AW59" s="359"/>
      <c r="AX59" s="359"/>
      <c r="AY59" s="433">
        <f>SUM(R59:AX59)</f>
        <v>0</v>
      </c>
      <c r="AZ59" s="434">
        <f>+AY59+N59</f>
        <v>0</v>
      </c>
      <c r="BA59" s="435">
        <f>+G59-AZ59</f>
        <v>0</v>
      </c>
    </row>
    <row r="60" spans="1:53" s="22" customFormat="1" ht="15" customHeight="1" x14ac:dyDescent="0.2">
      <c r="A60" s="193" t="s">
        <v>149</v>
      </c>
      <c r="B60" s="450" t="str">
        <f>+LEFT($E$5,5)&amp;"."&amp;A60&amp;"."&amp;$E$3</f>
        <v>ZK106.K248.C727</v>
      </c>
      <c r="C60" s="337" t="s">
        <v>150</v>
      </c>
      <c r="D60" s="337"/>
      <c r="E60" s="226">
        <f t="shared" ref="E60:L60" si="38">SUM(E61:E68)</f>
        <v>19693</v>
      </c>
      <c r="F60" s="426">
        <f>SUM(F61:F68)</f>
        <v>0</v>
      </c>
      <c r="G60" s="226">
        <f>SUM(G61:G68)</f>
        <v>19693</v>
      </c>
      <c r="H60" s="226">
        <f t="shared" si="38"/>
        <v>19693.03</v>
      </c>
      <c r="I60" s="200">
        <f t="shared" si="38"/>
        <v>0</v>
      </c>
      <c r="J60" s="315">
        <f>SUM(J61:J68)</f>
        <v>0</v>
      </c>
      <c r="K60" s="200">
        <f t="shared" si="38"/>
        <v>0</v>
      </c>
      <c r="L60" s="216">
        <f t="shared" si="38"/>
        <v>0</v>
      </c>
      <c r="M60" s="216"/>
      <c r="N60" s="195">
        <f t="shared" ref="N60:S60" si="39">SUM(N61:N68)</f>
        <v>0</v>
      </c>
      <c r="O60" s="195">
        <f t="shared" si="39"/>
        <v>0</v>
      </c>
      <c r="P60" s="195">
        <f t="shared" si="39"/>
        <v>19633.03</v>
      </c>
      <c r="Q60" s="195">
        <f t="shared" si="39"/>
        <v>0</v>
      </c>
      <c r="R60" s="260">
        <f t="shared" si="39"/>
        <v>0</v>
      </c>
      <c r="S60" s="264">
        <f t="shared" si="39"/>
        <v>0</v>
      </c>
      <c r="T60" s="395">
        <f t="shared" ref="T60:Z60" si="40">SUM(T61:T68)</f>
        <v>0</v>
      </c>
      <c r="U60" s="405">
        <f t="shared" si="40"/>
        <v>0</v>
      </c>
      <c r="V60" s="264">
        <f t="shared" si="40"/>
        <v>0</v>
      </c>
      <c r="W60" s="264">
        <f t="shared" si="40"/>
        <v>0</v>
      </c>
      <c r="X60" s="264">
        <f t="shared" si="40"/>
        <v>0</v>
      </c>
      <c r="Y60" s="264">
        <f t="shared" si="40"/>
        <v>0</v>
      </c>
      <c r="Z60" s="264">
        <f t="shared" si="40"/>
        <v>0</v>
      </c>
      <c r="AA60" s="264">
        <f t="shared" ref="AA60:AX60" si="41">SUM(AA61:AA68)</f>
        <v>0</v>
      </c>
      <c r="AB60" s="264">
        <f t="shared" si="41"/>
        <v>0</v>
      </c>
      <c r="AC60" s="264">
        <f t="shared" si="41"/>
        <v>0</v>
      </c>
      <c r="AD60" s="264">
        <f t="shared" si="41"/>
        <v>0</v>
      </c>
      <c r="AE60" s="264">
        <f t="shared" si="41"/>
        <v>0</v>
      </c>
      <c r="AF60" s="395">
        <f t="shared" si="41"/>
        <v>0</v>
      </c>
      <c r="AG60" s="405">
        <f t="shared" si="41"/>
        <v>0</v>
      </c>
      <c r="AH60" s="264">
        <f t="shared" si="41"/>
        <v>0</v>
      </c>
      <c r="AI60" s="264">
        <f t="shared" si="41"/>
        <v>0</v>
      </c>
      <c r="AJ60" s="264">
        <f t="shared" si="41"/>
        <v>0</v>
      </c>
      <c r="AK60" s="264">
        <f t="shared" si="41"/>
        <v>0</v>
      </c>
      <c r="AL60" s="264">
        <f t="shared" si="41"/>
        <v>0</v>
      </c>
      <c r="AM60" s="264">
        <f t="shared" si="41"/>
        <v>0</v>
      </c>
      <c r="AN60" s="264">
        <f t="shared" si="41"/>
        <v>0</v>
      </c>
      <c r="AO60" s="264">
        <f t="shared" si="41"/>
        <v>60</v>
      </c>
      <c r="AP60" s="264">
        <f t="shared" si="41"/>
        <v>0</v>
      </c>
      <c r="AQ60" s="264">
        <f t="shared" si="41"/>
        <v>0</v>
      </c>
      <c r="AR60" s="395">
        <f t="shared" si="41"/>
        <v>0</v>
      </c>
      <c r="AS60" s="405">
        <f t="shared" si="41"/>
        <v>0</v>
      </c>
      <c r="AT60" s="264">
        <f t="shared" si="41"/>
        <v>0</v>
      </c>
      <c r="AU60" s="264">
        <f t="shared" si="41"/>
        <v>0</v>
      </c>
      <c r="AV60" s="264">
        <f t="shared" si="41"/>
        <v>0</v>
      </c>
      <c r="AW60" s="264">
        <f t="shared" si="41"/>
        <v>0</v>
      </c>
      <c r="AX60" s="264">
        <f t="shared" si="41"/>
        <v>0</v>
      </c>
      <c r="AY60" s="433">
        <f>SUM(R60:AX60)</f>
        <v>60</v>
      </c>
      <c r="AZ60" s="434">
        <f>+AY60+N60</f>
        <v>60</v>
      </c>
      <c r="BA60" s="435">
        <f>+G60-AZ60</f>
        <v>19633</v>
      </c>
    </row>
    <row r="61" spans="1:53" s="4" customFormat="1" ht="15" customHeight="1" x14ac:dyDescent="0.2">
      <c r="A61" s="333"/>
      <c r="B61" s="460"/>
      <c r="C61" s="334" t="s">
        <v>5164</v>
      </c>
      <c r="D61" s="334"/>
      <c r="E61" s="245">
        <v>19693</v>
      </c>
      <c r="F61" s="364">
        <f t="shared" si="13"/>
        <v>0</v>
      </c>
      <c r="G61" s="245">
        <v>19693</v>
      </c>
      <c r="H61" s="564">
        <f t="shared" si="7"/>
        <v>60</v>
      </c>
      <c r="I61" s="228"/>
      <c r="J61" s="364">
        <f t="shared" si="14"/>
        <v>0</v>
      </c>
      <c r="K61" s="245">
        <v>0</v>
      </c>
      <c r="L61" s="229"/>
      <c r="M61" s="245"/>
      <c r="N61" s="232"/>
      <c r="O61" s="232"/>
      <c r="P61" s="232"/>
      <c r="Q61" s="232"/>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v>60</v>
      </c>
      <c r="AP61" s="357"/>
      <c r="AQ61" s="357"/>
      <c r="AR61" s="396"/>
      <c r="AS61" s="406"/>
      <c r="AT61" s="357"/>
      <c r="AU61" s="357"/>
      <c r="AV61" s="357"/>
      <c r="AW61" s="357"/>
      <c r="AX61" s="357"/>
      <c r="AY61" s="433">
        <f>SUM(R61:AX61)</f>
        <v>60</v>
      </c>
      <c r="AZ61" s="434">
        <f>+AY61+N61</f>
        <v>60</v>
      </c>
      <c r="BA61" s="435">
        <f>+G61-AZ61</f>
        <v>19633</v>
      </c>
    </row>
    <row r="62" spans="1:53" s="4" customFormat="1" ht="15" customHeight="1" x14ac:dyDescent="0.2">
      <c r="A62" s="333"/>
      <c r="B62" s="460"/>
      <c r="C62" s="334"/>
      <c r="D62" s="340"/>
      <c r="E62" s="245"/>
      <c r="F62" s="364">
        <f t="shared" si="13"/>
        <v>0</v>
      </c>
      <c r="G62" s="245"/>
      <c r="H62" s="564">
        <f t="shared" si="7"/>
        <v>0</v>
      </c>
      <c r="I62" s="228"/>
      <c r="J62" s="364">
        <f t="shared" si="14"/>
        <v>0</v>
      </c>
      <c r="K62" s="245">
        <v>0</v>
      </c>
      <c r="L62" s="229"/>
      <c r="M62" s="245"/>
      <c r="N62" s="261"/>
      <c r="O62" s="261"/>
      <c r="P62" s="261"/>
      <c r="Q62" s="261"/>
      <c r="R62" s="356"/>
      <c r="S62" s="357"/>
      <c r="T62" s="396"/>
      <c r="U62" s="406"/>
      <c r="V62" s="357"/>
      <c r="W62" s="357"/>
      <c r="X62" s="357"/>
      <c r="Y62" s="357"/>
      <c r="Z62" s="357"/>
      <c r="AA62" s="357"/>
      <c r="AB62" s="357"/>
      <c r="AC62" s="357"/>
      <c r="AD62" s="357"/>
      <c r="AE62" s="357"/>
      <c r="AF62" s="396"/>
      <c r="AG62" s="406"/>
      <c r="AH62" s="357"/>
      <c r="AI62" s="357"/>
      <c r="AJ62" s="357"/>
      <c r="AK62" s="357"/>
      <c r="AL62" s="357"/>
      <c r="AM62" s="357"/>
      <c r="AN62" s="357"/>
      <c r="AO62" s="357"/>
      <c r="AP62" s="357"/>
      <c r="AQ62" s="357"/>
      <c r="AR62" s="396"/>
      <c r="AS62" s="406"/>
      <c r="AT62" s="357"/>
      <c r="AU62" s="357"/>
      <c r="AV62" s="357"/>
      <c r="AW62" s="357"/>
      <c r="AX62" s="357"/>
      <c r="AY62" s="433">
        <f t="shared" ref="AY62:AY67" si="42">SUM(R62:AX62)</f>
        <v>0</v>
      </c>
      <c r="AZ62" s="434">
        <f t="shared" ref="AZ62:AZ67" si="43">+AY62+N62</f>
        <v>0</v>
      </c>
      <c r="BA62" s="435">
        <f t="shared" ref="BA62:BA67" si="44">+G62-AZ62</f>
        <v>0</v>
      </c>
    </row>
    <row r="63" spans="1:53" s="4" customFormat="1" ht="15" customHeight="1" x14ac:dyDescent="0.2">
      <c r="A63" s="333"/>
      <c r="B63" s="460"/>
      <c r="C63" s="334"/>
      <c r="D63" s="340"/>
      <c r="E63" s="245"/>
      <c r="F63" s="364">
        <f t="shared" si="13"/>
        <v>0</v>
      </c>
      <c r="G63" s="245">
        <v>0</v>
      </c>
      <c r="H63" s="564">
        <f t="shared" si="7"/>
        <v>0</v>
      </c>
      <c r="I63" s="228"/>
      <c r="J63" s="364">
        <f t="shared" si="14"/>
        <v>0</v>
      </c>
      <c r="K63" s="245">
        <v>0</v>
      </c>
      <c r="L63" s="229"/>
      <c r="M63" s="245"/>
      <c r="N63" s="261"/>
      <c r="O63" s="261"/>
      <c r="P63" s="261"/>
      <c r="Q63" s="261"/>
      <c r="R63" s="356"/>
      <c r="S63" s="357"/>
      <c r="T63" s="396"/>
      <c r="U63" s="406"/>
      <c r="V63" s="357"/>
      <c r="W63" s="357"/>
      <c r="X63" s="357"/>
      <c r="Y63" s="357"/>
      <c r="Z63" s="357"/>
      <c r="AA63" s="357"/>
      <c r="AB63" s="357"/>
      <c r="AC63" s="357"/>
      <c r="AD63" s="357"/>
      <c r="AE63" s="357"/>
      <c r="AF63" s="396"/>
      <c r="AG63" s="406"/>
      <c r="AH63" s="357"/>
      <c r="AI63" s="357"/>
      <c r="AJ63" s="357"/>
      <c r="AK63" s="357"/>
      <c r="AL63" s="357"/>
      <c r="AM63" s="357"/>
      <c r="AN63" s="357"/>
      <c r="AO63" s="357"/>
      <c r="AP63" s="357"/>
      <c r="AQ63" s="357"/>
      <c r="AR63" s="396"/>
      <c r="AS63" s="406"/>
      <c r="AT63" s="357"/>
      <c r="AU63" s="357"/>
      <c r="AV63" s="357"/>
      <c r="AW63" s="357"/>
      <c r="AX63" s="357"/>
      <c r="AY63" s="433">
        <f t="shared" si="42"/>
        <v>0</v>
      </c>
      <c r="AZ63" s="434">
        <f t="shared" si="43"/>
        <v>0</v>
      </c>
      <c r="BA63" s="435">
        <f t="shared" si="44"/>
        <v>0</v>
      </c>
    </row>
    <row r="64" spans="1:53" s="4" customFormat="1" ht="15" customHeight="1" x14ac:dyDescent="0.2">
      <c r="A64" s="333"/>
      <c r="B64" s="460"/>
      <c r="C64" s="334"/>
      <c r="D64" s="340"/>
      <c r="E64" s="245"/>
      <c r="F64" s="364">
        <f t="shared" si="13"/>
        <v>0</v>
      </c>
      <c r="G64" s="245">
        <v>0</v>
      </c>
      <c r="H64" s="564">
        <f t="shared" si="7"/>
        <v>0</v>
      </c>
      <c r="I64" s="228"/>
      <c r="J64" s="364">
        <f t="shared" si="14"/>
        <v>0</v>
      </c>
      <c r="K64" s="245">
        <v>0</v>
      </c>
      <c r="L64" s="229"/>
      <c r="M64" s="245"/>
      <c r="N64" s="261"/>
      <c r="O64" s="261"/>
      <c r="P64" s="261"/>
      <c r="Q64" s="261"/>
      <c r="R64" s="356"/>
      <c r="S64" s="357"/>
      <c r="T64" s="396"/>
      <c r="U64" s="406"/>
      <c r="V64" s="357"/>
      <c r="W64" s="357"/>
      <c r="X64" s="357"/>
      <c r="Y64" s="357"/>
      <c r="Z64" s="357"/>
      <c r="AA64" s="357"/>
      <c r="AB64" s="357"/>
      <c r="AC64" s="357"/>
      <c r="AD64" s="357"/>
      <c r="AE64" s="357"/>
      <c r="AF64" s="396"/>
      <c r="AG64" s="406"/>
      <c r="AH64" s="357"/>
      <c r="AI64" s="357"/>
      <c r="AJ64" s="357"/>
      <c r="AK64" s="357"/>
      <c r="AL64" s="357"/>
      <c r="AM64" s="357"/>
      <c r="AN64" s="357"/>
      <c r="AO64" s="357"/>
      <c r="AP64" s="357"/>
      <c r="AQ64" s="357"/>
      <c r="AR64" s="396"/>
      <c r="AS64" s="406"/>
      <c r="AT64" s="357"/>
      <c r="AU64" s="357"/>
      <c r="AV64" s="357"/>
      <c r="AW64" s="357"/>
      <c r="AX64" s="357"/>
      <c r="AY64" s="433">
        <f t="shared" si="42"/>
        <v>0</v>
      </c>
      <c r="AZ64" s="434">
        <f t="shared" si="43"/>
        <v>0</v>
      </c>
      <c r="BA64" s="435">
        <f t="shared" si="44"/>
        <v>0</v>
      </c>
    </row>
    <row r="65" spans="1:53" s="4" customFormat="1" ht="15" customHeight="1" x14ac:dyDescent="0.2">
      <c r="A65" s="333"/>
      <c r="B65" s="460"/>
      <c r="C65" s="334"/>
      <c r="D65" s="340"/>
      <c r="E65" s="245"/>
      <c r="F65" s="364">
        <f t="shared" si="13"/>
        <v>0</v>
      </c>
      <c r="G65" s="245">
        <v>0</v>
      </c>
      <c r="H65" s="564">
        <f t="shared" si="7"/>
        <v>0</v>
      </c>
      <c r="I65" s="228"/>
      <c r="J65" s="364">
        <f t="shared" si="14"/>
        <v>0</v>
      </c>
      <c r="K65" s="245">
        <v>0</v>
      </c>
      <c r="L65" s="229"/>
      <c r="M65" s="245"/>
      <c r="N65" s="261"/>
      <c r="O65" s="261"/>
      <c r="P65" s="261"/>
      <c r="Q65" s="261"/>
      <c r="R65" s="356"/>
      <c r="S65" s="357"/>
      <c r="T65" s="396"/>
      <c r="U65" s="406"/>
      <c r="V65" s="357"/>
      <c r="W65" s="357"/>
      <c r="X65" s="357"/>
      <c r="Y65" s="357"/>
      <c r="Z65" s="357"/>
      <c r="AA65" s="357"/>
      <c r="AB65" s="357"/>
      <c r="AC65" s="357"/>
      <c r="AD65" s="357"/>
      <c r="AE65" s="357"/>
      <c r="AF65" s="396"/>
      <c r="AG65" s="406"/>
      <c r="AH65" s="357"/>
      <c r="AI65" s="357"/>
      <c r="AJ65" s="357"/>
      <c r="AK65" s="357"/>
      <c r="AL65" s="357"/>
      <c r="AM65" s="357"/>
      <c r="AN65" s="357"/>
      <c r="AO65" s="357"/>
      <c r="AP65" s="357"/>
      <c r="AQ65" s="357"/>
      <c r="AR65" s="396"/>
      <c r="AS65" s="406"/>
      <c r="AT65" s="357"/>
      <c r="AU65" s="357"/>
      <c r="AV65" s="357"/>
      <c r="AW65" s="357"/>
      <c r="AX65" s="357"/>
      <c r="AY65" s="433">
        <f t="shared" si="42"/>
        <v>0</v>
      </c>
      <c r="AZ65" s="434">
        <f t="shared" si="43"/>
        <v>0</v>
      </c>
      <c r="BA65" s="435">
        <f t="shared" si="44"/>
        <v>0</v>
      </c>
    </row>
    <row r="66" spans="1:53" s="4" customFormat="1" ht="15" customHeight="1" x14ac:dyDescent="0.2">
      <c r="A66" s="333"/>
      <c r="B66" s="460"/>
      <c r="C66" s="334"/>
      <c r="D66" s="340"/>
      <c r="E66" s="245"/>
      <c r="F66" s="364">
        <f t="shared" si="13"/>
        <v>0</v>
      </c>
      <c r="G66" s="245">
        <v>0</v>
      </c>
      <c r="H66" s="564">
        <f t="shared" si="7"/>
        <v>0</v>
      </c>
      <c r="I66" s="228"/>
      <c r="J66" s="364">
        <f t="shared" si="14"/>
        <v>0</v>
      </c>
      <c r="K66" s="245">
        <v>0</v>
      </c>
      <c r="L66" s="229"/>
      <c r="M66" s="245"/>
      <c r="N66" s="261"/>
      <c r="O66" s="261"/>
      <c r="P66" s="261"/>
      <c r="Q66" s="261"/>
      <c r="R66" s="356"/>
      <c r="S66" s="357"/>
      <c r="T66" s="396"/>
      <c r="U66" s="406"/>
      <c r="V66" s="357"/>
      <c r="W66" s="357"/>
      <c r="X66" s="357"/>
      <c r="Y66" s="357"/>
      <c r="Z66" s="357"/>
      <c r="AA66" s="357"/>
      <c r="AB66" s="357"/>
      <c r="AC66" s="357"/>
      <c r="AD66" s="357"/>
      <c r="AE66" s="357"/>
      <c r="AF66" s="396"/>
      <c r="AG66" s="406"/>
      <c r="AH66" s="357"/>
      <c r="AI66" s="357"/>
      <c r="AJ66" s="357"/>
      <c r="AK66" s="357"/>
      <c r="AL66" s="357"/>
      <c r="AM66" s="357"/>
      <c r="AN66" s="357"/>
      <c r="AO66" s="357"/>
      <c r="AP66" s="357"/>
      <c r="AQ66" s="357"/>
      <c r="AR66" s="396"/>
      <c r="AS66" s="406"/>
      <c r="AT66" s="357"/>
      <c r="AU66" s="357"/>
      <c r="AV66" s="357"/>
      <c r="AW66" s="357"/>
      <c r="AX66" s="357"/>
      <c r="AY66" s="433">
        <f t="shared" si="42"/>
        <v>0</v>
      </c>
      <c r="AZ66" s="434">
        <f t="shared" si="43"/>
        <v>0</v>
      </c>
      <c r="BA66" s="435">
        <f t="shared" si="44"/>
        <v>0</v>
      </c>
    </row>
    <row r="67" spans="1:53" s="4" customFormat="1" ht="15" customHeight="1" x14ac:dyDescent="0.2">
      <c r="A67" s="333"/>
      <c r="B67" s="460" t="str">
        <f>+B60</f>
        <v>ZK106.K248.C727</v>
      </c>
      <c r="C67" s="334"/>
      <c r="D67" s="340"/>
      <c r="E67" s="245"/>
      <c r="F67" s="364">
        <f t="shared" si="13"/>
        <v>0</v>
      </c>
      <c r="G67" s="245">
        <v>0</v>
      </c>
      <c r="H67" s="564">
        <f t="shared" si="7"/>
        <v>0</v>
      </c>
      <c r="I67" s="228"/>
      <c r="J67" s="364">
        <f t="shared" si="14"/>
        <v>0</v>
      </c>
      <c r="K67" s="245">
        <v>0</v>
      </c>
      <c r="L67" s="229"/>
      <c r="M67" s="245"/>
      <c r="N67" s="261"/>
      <c r="O67" s="261"/>
      <c r="P67" s="261"/>
      <c r="Q67" s="261"/>
      <c r="R67" s="356"/>
      <c r="S67" s="357"/>
      <c r="T67" s="396"/>
      <c r="U67" s="406"/>
      <c r="V67" s="357"/>
      <c r="W67" s="357"/>
      <c r="X67" s="357"/>
      <c r="Y67" s="357"/>
      <c r="Z67" s="357"/>
      <c r="AA67" s="357"/>
      <c r="AB67" s="357"/>
      <c r="AC67" s="357"/>
      <c r="AD67" s="357"/>
      <c r="AE67" s="357"/>
      <c r="AF67" s="396"/>
      <c r="AG67" s="406"/>
      <c r="AH67" s="357"/>
      <c r="AI67" s="357"/>
      <c r="AJ67" s="357"/>
      <c r="AK67" s="357"/>
      <c r="AL67" s="357"/>
      <c r="AM67" s="357"/>
      <c r="AN67" s="357"/>
      <c r="AO67" s="357"/>
      <c r="AP67" s="357"/>
      <c r="AQ67" s="357"/>
      <c r="AR67" s="396"/>
      <c r="AS67" s="406"/>
      <c r="AT67" s="357"/>
      <c r="AU67" s="357"/>
      <c r="AV67" s="357"/>
      <c r="AW67" s="357"/>
      <c r="AX67" s="357"/>
      <c r="AY67" s="433">
        <f t="shared" si="42"/>
        <v>0</v>
      </c>
      <c r="AZ67" s="434">
        <f t="shared" si="43"/>
        <v>0</v>
      </c>
      <c r="BA67" s="435">
        <f t="shared" si="44"/>
        <v>0</v>
      </c>
    </row>
    <row r="68" spans="1:53" s="4" customFormat="1" ht="15" customHeight="1" thickBot="1" x14ac:dyDescent="0.25">
      <c r="A68" s="167"/>
      <c r="B68" s="453"/>
      <c r="C68" s="269" t="s">
        <v>286</v>
      </c>
      <c r="D68" s="269"/>
      <c r="E68" s="272"/>
      <c r="F68" s="364">
        <f t="shared" si="13"/>
        <v>0</v>
      </c>
      <c r="G68" s="272">
        <v>0</v>
      </c>
      <c r="H68" s="571">
        <f>SUM(N68:AX68)-Q68</f>
        <v>19633.03</v>
      </c>
      <c r="I68" s="224"/>
      <c r="J68" s="364">
        <f t="shared" si="14"/>
        <v>0</v>
      </c>
      <c r="K68" s="272">
        <v>0</v>
      </c>
      <c r="L68" s="225"/>
      <c r="M68" s="272"/>
      <c r="N68" s="560">
        <f>+IFERROR(VLOOKUP(B67,Sheet1!B:D,2,FALSE),0)</f>
        <v>0</v>
      </c>
      <c r="O68" s="600">
        <f>+IFERROR(VLOOKUP(B67,Sheet1!B:D,3,FALSE),0)</f>
        <v>0</v>
      </c>
      <c r="P68" s="600">
        <f>+IFERROR(VLOOKUP(B67,Sheet1!B:E,4,FALSE),0)</f>
        <v>19633.03</v>
      </c>
      <c r="Q68" s="600">
        <f>+IFERROR(VLOOKUP(B67,Sheet1!B:F,5,FALSE),0)</f>
        <v>0</v>
      </c>
      <c r="R68" s="358"/>
      <c r="S68" s="359"/>
      <c r="T68" s="397"/>
      <c r="U68" s="407"/>
      <c r="V68" s="359"/>
      <c r="W68" s="359"/>
      <c r="X68" s="359"/>
      <c r="Y68" s="359"/>
      <c r="Z68" s="359"/>
      <c r="AA68" s="359"/>
      <c r="AB68" s="359"/>
      <c r="AC68" s="359"/>
      <c r="AD68" s="359"/>
      <c r="AE68" s="359"/>
      <c r="AF68" s="397"/>
      <c r="AG68" s="407"/>
      <c r="AH68" s="359"/>
      <c r="AI68" s="359"/>
      <c r="AJ68" s="359"/>
      <c r="AK68" s="359"/>
      <c r="AL68" s="359"/>
      <c r="AM68" s="359"/>
      <c r="AN68" s="359"/>
      <c r="AO68" s="359"/>
      <c r="AP68" s="359"/>
      <c r="AQ68" s="359"/>
      <c r="AR68" s="397"/>
      <c r="AS68" s="407"/>
      <c r="AT68" s="359"/>
      <c r="AU68" s="359"/>
      <c r="AV68" s="359"/>
      <c r="AW68" s="359"/>
      <c r="AX68" s="359"/>
      <c r="AY68" s="433">
        <f>SUM(R68:AX68)</f>
        <v>0</v>
      </c>
      <c r="AZ68" s="434">
        <f>+AY68+N68</f>
        <v>0</v>
      </c>
      <c r="BA68" s="435">
        <f>+G68-AZ68</f>
        <v>0</v>
      </c>
    </row>
    <row r="69" spans="1:53" s="22" customFormat="1" ht="15" customHeight="1" x14ac:dyDescent="0.2">
      <c r="A69" s="193" t="s">
        <v>151</v>
      </c>
      <c r="B69" s="450" t="str">
        <f>+LEFT($E$5,5)&amp;"."&amp;A69&amp;"."&amp;$E$3</f>
        <v>ZK106.K249.C727</v>
      </c>
      <c r="C69" s="337" t="s">
        <v>5105</v>
      </c>
      <c r="D69" s="337"/>
      <c r="E69" s="226">
        <f t="shared" ref="E69:L69" si="45">SUM(E70:E77)</f>
        <v>0</v>
      </c>
      <c r="F69" s="426">
        <f t="shared" si="45"/>
        <v>0</v>
      </c>
      <c r="G69" s="226">
        <f t="shared" si="45"/>
        <v>0</v>
      </c>
      <c r="H69" s="226">
        <f t="shared" si="45"/>
        <v>0</v>
      </c>
      <c r="I69" s="200">
        <f t="shared" si="45"/>
        <v>0</v>
      </c>
      <c r="J69" s="315">
        <f t="shared" si="45"/>
        <v>0</v>
      </c>
      <c r="K69" s="200">
        <f t="shared" si="45"/>
        <v>0</v>
      </c>
      <c r="L69" s="216">
        <f t="shared" si="45"/>
        <v>0</v>
      </c>
      <c r="M69" s="216"/>
      <c r="N69" s="195">
        <f t="shared" ref="N69:S69" si="46">SUM(N70:N77)</f>
        <v>0</v>
      </c>
      <c r="O69" s="195">
        <f t="shared" si="46"/>
        <v>0</v>
      </c>
      <c r="P69" s="195">
        <f t="shared" si="46"/>
        <v>0</v>
      </c>
      <c r="Q69" s="195">
        <f t="shared" si="46"/>
        <v>0</v>
      </c>
      <c r="R69" s="260">
        <f t="shared" si="46"/>
        <v>0</v>
      </c>
      <c r="S69" s="264">
        <f t="shared" si="46"/>
        <v>0</v>
      </c>
      <c r="T69" s="395">
        <f t="shared" ref="T69:Z69" si="47">SUM(T70:T77)</f>
        <v>0</v>
      </c>
      <c r="U69" s="405">
        <f t="shared" si="47"/>
        <v>0</v>
      </c>
      <c r="V69" s="264">
        <f t="shared" si="47"/>
        <v>0</v>
      </c>
      <c r="W69" s="264">
        <f t="shared" si="47"/>
        <v>0</v>
      </c>
      <c r="X69" s="264">
        <f t="shared" si="47"/>
        <v>0</v>
      </c>
      <c r="Y69" s="264">
        <f t="shared" si="47"/>
        <v>0</v>
      </c>
      <c r="Z69" s="264">
        <f t="shared" si="47"/>
        <v>0</v>
      </c>
      <c r="AA69" s="264">
        <f t="shared" ref="AA69:AX69" si="48">SUM(AA70:AA77)</f>
        <v>0</v>
      </c>
      <c r="AB69" s="264">
        <f t="shared" si="48"/>
        <v>0</v>
      </c>
      <c r="AC69" s="264">
        <f t="shared" si="48"/>
        <v>0</v>
      </c>
      <c r="AD69" s="264">
        <f t="shared" si="48"/>
        <v>0</v>
      </c>
      <c r="AE69" s="264">
        <f t="shared" si="48"/>
        <v>0</v>
      </c>
      <c r="AF69" s="395">
        <f t="shared" si="48"/>
        <v>0</v>
      </c>
      <c r="AG69" s="405">
        <f t="shared" si="48"/>
        <v>0</v>
      </c>
      <c r="AH69" s="264">
        <f t="shared" si="48"/>
        <v>0</v>
      </c>
      <c r="AI69" s="264">
        <f t="shared" si="48"/>
        <v>0</v>
      </c>
      <c r="AJ69" s="264">
        <f t="shared" si="48"/>
        <v>0</v>
      </c>
      <c r="AK69" s="264">
        <f t="shared" si="48"/>
        <v>0</v>
      </c>
      <c r="AL69" s="264">
        <f t="shared" si="48"/>
        <v>0</v>
      </c>
      <c r="AM69" s="264">
        <f t="shared" si="48"/>
        <v>0</v>
      </c>
      <c r="AN69" s="264">
        <f t="shared" si="48"/>
        <v>0</v>
      </c>
      <c r="AO69" s="264">
        <f t="shared" si="48"/>
        <v>0</v>
      </c>
      <c r="AP69" s="264">
        <f t="shared" si="48"/>
        <v>0</v>
      </c>
      <c r="AQ69" s="264">
        <f t="shared" si="48"/>
        <v>0</v>
      </c>
      <c r="AR69" s="395">
        <f t="shared" si="48"/>
        <v>0</v>
      </c>
      <c r="AS69" s="405">
        <f t="shared" si="48"/>
        <v>0</v>
      </c>
      <c r="AT69" s="264">
        <f t="shared" si="48"/>
        <v>0</v>
      </c>
      <c r="AU69" s="264">
        <f t="shared" si="48"/>
        <v>0</v>
      </c>
      <c r="AV69" s="264">
        <f t="shared" si="48"/>
        <v>0</v>
      </c>
      <c r="AW69" s="264">
        <f t="shared" si="48"/>
        <v>0</v>
      </c>
      <c r="AX69" s="264">
        <f t="shared" si="48"/>
        <v>0</v>
      </c>
      <c r="AY69" s="433">
        <f>SUM(R69:AX69)</f>
        <v>0</v>
      </c>
      <c r="AZ69" s="434">
        <f>+AY69+N69</f>
        <v>0</v>
      </c>
      <c r="BA69" s="435">
        <f>+G69-AZ69</f>
        <v>0</v>
      </c>
    </row>
    <row r="70" spans="1:53" s="4" customFormat="1" ht="15" customHeight="1" x14ac:dyDescent="0.2">
      <c r="A70" s="331"/>
      <c r="B70" s="459"/>
      <c r="C70" s="334"/>
      <c r="D70" s="334"/>
      <c r="E70" s="245"/>
      <c r="F70" s="364">
        <f t="shared" si="13"/>
        <v>0</v>
      </c>
      <c r="G70" s="245">
        <v>0</v>
      </c>
      <c r="H70" s="564">
        <f t="shared" si="7"/>
        <v>0</v>
      </c>
      <c r="I70" s="228"/>
      <c r="J70" s="364">
        <f t="shared" si="14"/>
        <v>0</v>
      </c>
      <c r="K70" s="245">
        <v>0</v>
      </c>
      <c r="L70" s="229"/>
      <c r="M70" s="245"/>
      <c r="N70" s="232"/>
      <c r="O70" s="232"/>
      <c r="P70" s="232"/>
      <c r="Q70" s="232"/>
      <c r="R70" s="356"/>
      <c r="S70" s="357"/>
      <c r="T70" s="396"/>
      <c r="U70" s="406"/>
      <c r="V70" s="357"/>
      <c r="W70" s="357"/>
      <c r="X70" s="357"/>
      <c r="Y70" s="357"/>
      <c r="Z70" s="357"/>
      <c r="AA70" s="357"/>
      <c r="AB70" s="357"/>
      <c r="AC70" s="357"/>
      <c r="AD70" s="357"/>
      <c r="AE70" s="357"/>
      <c r="AF70" s="396"/>
      <c r="AG70" s="406"/>
      <c r="AH70" s="357"/>
      <c r="AI70" s="357"/>
      <c r="AJ70" s="357"/>
      <c r="AK70" s="357"/>
      <c r="AL70" s="357"/>
      <c r="AM70" s="357"/>
      <c r="AN70" s="357"/>
      <c r="AO70" s="357"/>
      <c r="AP70" s="357"/>
      <c r="AQ70" s="357"/>
      <c r="AR70" s="396"/>
      <c r="AS70" s="406"/>
      <c r="AT70" s="357"/>
      <c r="AU70" s="357"/>
      <c r="AV70" s="357"/>
      <c r="AW70" s="357"/>
      <c r="AX70" s="357"/>
      <c r="AY70" s="433">
        <f>SUM(R70:AX70)</f>
        <v>0</v>
      </c>
      <c r="AZ70" s="434">
        <f>+AY70+N70</f>
        <v>0</v>
      </c>
      <c r="BA70" s="435">
        <f>+G70-AZ70</f>
        <v>0</v>
      </c>
    </row>
    <row r="71" spans="1:53" s="4" customFormat="1" ht="15" customHeight="1" x14ac:dyDescent="0.2">
      <c r="A71" s="331"/>
      <c r="B71" s="459"/>
      <c r="C71" s="334"/>
      <c r="D71" s="340"/>
      <c r="E71" s="245"/>
      <c r="F71" s="364">
        <f t="shared" si="13"/>
        <v>0</v>
      </c>
      <c r="G71" s="245">
        <v>0</v>
      </c>
      <c r="H71" s="564">
        <f t="shared" si="7"/>
        <v>0</v>
      </c>
      <c r="I71" s="228"/>
      <c r="J71" s="364">
        <f t="shared" si="14"/>
        <v>0</v>
      </c>
      <c r="K71" s="245">
        <v>0</v>
      </c>
      <c r="L71" s="229"/>
      <c r="M71" s="245"/>
      <c r="N71" s="261"/>
      <c r="O71" s="261"/>
      <c r="P71" s="261"/>
      <c r="Q71" s="261"/>
      <c r="R71" s="356"/>
      <c r="S71" s="357"/>
      <c r="T71" s="396"/>
      <c r="U71" s="406"/>
      <c r="V71" s="357"/>
      <c r="W71" s="357"/>
      <c r="X71" s="357"/>
      <c r="Y71" s="357"/>
      <c r="Z71" s="357"/>
      <c r="AA71" s="357"/>
      <c r="AB71" s="357"/>
      <c r="AC71" s="357"/>
      <c r="AD71" s="357"/>
      <c r="AE71" s="357"/>
      <c r="AF71" s="396"/>
      <c r="AG71" s="406"/>
      <c r="AH71" s="357"/>
      <c r="AI71" s="357"/>
      <c r="AJ71" s="357"/>
      <c r="AK71" s="357"/>
      <c r="AL71" s="357"/>
      <c r="AM71" s="357"/>
      <c r="AN71" s="357"/>
      <c r="AO71" s="357"/>
      <c r="AP71" s="357"/>
      <c r="AQ71" s="357"/>
      <c r="AR71" s="396"/>
      <c r="AS71" s="406"/>
      <c r="AT71" s="357"/>
      <c r="AU71" s="357"/>
      <c r="AV71" s="357"/>
      <c r="AW71" s="357"/>
      <c r="AX71" s="357"/>
      <c r="AY71" s="433">
        <f t="shared" ref="AY71:AY76" si="49">SUM(R71:AX71)</f>
        <v>0</v>
      </c>
      <c r="AZ71" s="434">
        <f t="shared" ref="AZ71:AZ76" si="50">+AY71+N71</f>
        <v>0</v>
      </c>
      <c r="BA71" s="435">
        <f t="shared" ref="BA71:BA76" si="51">+G71-AZ71</f>
        <v>0</v>
      </c>
    </row>
    <row r="72" spans="1:53" s="4" customFormat="1" ht="15" customHeight="1" x14ac:dyDescent="0.2">
      <c r="A72" s="331"/>
      <c r="B72" s="459"/>
      <c r="C72" s="334"/>
      <c r="D72" s="340"/>
      <c r="E72" s="245"/>
      <c r="F72" s="364">
        <f t="shared" si="13"/>
        <v>0</v>
      </c>
      <c r="G72" s="245">
        <v>0</v>
      </c>
      <c r="H72" s="564">
        <f t="shared" si="7"/>
        <v>0</v>
      </c>
      <c r="I72" s="228"/>
      <c r="J72" s="364">
        <f t="shared" si="14"/>
        <v>0</v>
      </c>
      <c r="K72" s="245">
        <v>0</v>
      </c>
      <c r="L72" s="229"/>
      <c r="M72" s="245"/>
      <c r="N72" s="261"/>
      <c r="O72" s="261"/>
      <c r="P72" s="261"/>
      <c r="Q72" s="261"/>
      <c r="R72" s="356"/>
      <c r="S72" s="357"/>
      <c r="T72" s="396"/>
      <c r="U72" s="406"/>
      <c r="V72" s="357"/>
      <c r="W72" s="357"/>
      <c r="X72" s="357"/>
      <c r="Y72" s="357"/>
      <c r="Z72" s="357"/>
      <c r="AA72" s="357"/>
      <c r="AB72" s="357"/>
      <c r="AC72" s="357"/>
      <c r="AD72" s="357"/>
      <c r="AE72" s="357"/>
      <c r="AF72" s="396"/>
      <c r="AG72" s="406"/>
      <c r="AH72" s="357"/>
      <c r="AI72" s="357"/>
      <c r="AJ72" s="357"/>
      <c r="AK72" s="357"/>
      <c r="AL72" s="357"/>
      <c r="AM72" s="357"/>
      <c r="AN72" s="357"/>
      <c r="AO72" s="357"/>
      <c r="AP72" s="357"/>
      <c r="AQ72" s="357"/>
      <c r="AR72" s="396"/>
      <c r="AS72" s="406"/>
      <c r="AT72" s="357"/>
      <c r="AU72" s="357"/>
      <c r="AV72" s="357"/>
      <c r="AW72" s="357"/>
      <c r="AX72" s="357"/>
      <c r="AY72" s="433">
        <f t="shared" si="49"/>
        <v>0</v>
      </c>
      <c r="AZ72" s="434">
        <f t="shared" si="50"/>
        <v>0</v>
      </c>
      <c r="BA72" s="435">
        <f t="shared" si="51"/>
        <v>0</v>
      </c>
    </row>
    <row r="73" spans="1:53" s="4" customFormat="1" ht="15" customHeight="1" x14ac:dyDescent="0.2">
      <c r="A73" s="331"/>
      <c r="B73" s="459"/>
      <c r="C73" s="334"/>
      <c r="D73" s="340"/>
      <c r="E73" s="245"/>
      <c r="F73" s="364">
        <f t="shared" si="13"/>
        <v>0</v>
      </c>
      <c r="G73" s="245">
        <v>0</v>
      </c>
      <c r="H73" s="564">
        <f t="shared" si="7"/>
        <v>0</v>
      </c>
      <c r="I73" s="228"/>
      <c r="J73" s="364">
        <f t="shared" si="14"/>
        <v>0</v>
      </c>
      <c r="K73" s="245">
        <v>0</v>
      </c>
      <c r="L73" s="229"/>
      <c r="M73" s="245"/>
      <c r="N73" s="261"/>
      <c r="O73" s="261"/>
      <c r="P73" s="261"/>
      <c r="Q73" s="261"/>
      <c r="R73" s="356"/>
      <c r="S73" s="357"/>
      <c r="T73" s="396"/>
      <c r="U73" s="406"/>
      <c r="V73" s="357"/>
      <c r="W73" s="357"/>
      <c r="X73" s="357"/>
      <c r="Y73" s="357"/>
      <c r="Z73" s="357"/>
      <c r="AA73" s="357"/>
      <c r="AB73" s="357"/>
      <c r="AC73" s="357"/>
      <c r="AD73" s="357"/>
      <c r="AE73" s="357"/>
      <c r="AF73" s="396"/>
      <c r="AG73" s="406"/>
      <c r="AH73" s="357"/>
      <c r="AI73" s="357"/>
      <c r="AJ73" s="357"/>
      <c r="AK73" s="357"/>
      <c r="AL73" s="357"/>
      <c r="AM73" s="357"/>
      <c r="AN73" s="357"/>
      <c r="AO73" s="357"/>
      <c r="AP73" s="357"/>
      <c r="AQ73" s="357"/>
      <c r="AR73" s="396"/>
      <c r="AS73" s="406"/>
      <c r="AT73" s="357"/>
      <c r="AU73" s="357"/>
      <c r="AV73" s="357"/>
      <c r="AW73" s="357"/>
      <c r="AX73" s="357"/>
      <c r="AY73" s="433">
        <f t="shared" si="49"/>
        <v>0</v>
      </c>
      <c r="AZ73" s="434">
        <f t="shared" si="50"/>
        <v>0</v>
      </c>
      <c r="BA73" s="435">
        <f t="shared" si="51"/>
        <v>0</v>
      </c>
    </row>
    <row r="74" spans="1:53" s="4" customFormat="1" ht="15" customHeight="1" x14ac:dyDescent="0.2">
      <c r="A74" s="331"/>
      <c r="B74" s="459"/>
      <c r="C74" s="334"/>
      <c r="D74" s="340"/>
      <c r="E74" s="245"/>
      <c r="F74" s="364">
        <f t="shared" si="13"/>
        <v>0</v>
      </c>
      <c r="G74" s="245">
        <v>0</v>
      </c>
      <c r="H74" s="564">
        <f t="shared" ref="H74:H119" si="52">SUM(N74:AX74)</f>
        <v>0</v>
      </c>
      <c r="I74" s="228"/>
      <c r="J74" s="364">
        <f t="shared" si="14"/>
        <v>0</v>
      </c>
      <c r="K74" s="245">
        <v>0</v>
      </c>
      <c r="L74" s="229"/>
      <c r="M74" s="245"/>
      <c r="N74" s="261"/>
      <c r="O74" s="261"/>
      <c r="P74" s="261"/>
      <c r="Q74" s="261"/>
      <c r="R74" s="356"/>
      <c r="S74" s="357"/>
      <c r="T74" s="396"/>
      <c r="U74" s="406"/>
      <c r="V74" s="357"/>
      <c r="W74" s="357"/>
      <c r="X74" s="357"/>
      <c r="Y74" s="357"/>
      <c r="Z74" s="357"/>
      <c r="AA74" s="357"/>
      <c r="AB74" s="357"/>
      <c r="AC74" s="357"/>
      <c r="AD74" s="357"/>
      <c r="AE74" s="357"/>
      <c r="AF74" s="396"/>
      <c r="AG74" s="406"/>
      <c r="AH74" s="357"/>
      <c r="AI74" s="357"/>
      <c r="AJ74" s="357"/>
      <c r="AK74" s="357"/>
      <c r="AL74" s="357"/>
      <c r="AM74" s="357"/>
      <c r="AN74" s="357"/>
      <c r="AO74" s="357"/>
      <c r="AP74" s="357"/>
      <c r="AQ74" s="357"/>
      <c r="AR74" s="396"/>
      <c r="AS74" s="406"/>
      <c r="AT74" s="357"/>
      <c r="AU74" s="357"/>
      <c r="AV74" s="357"/>
      <c r="AW74" s="357"/>
      <c r="AX74" s="357"/>
      <c r="AY74" s="433">
        <f t="shared" si="49"/>
        <v>0</v>
      </c>
      <c r="AZ74" s="434">
        <f t="shared" si="50"/>
        <v>0</v>
      </c>
      <c r="BA74" s="435">
        <f t="shared" si="51"/>
        <v>0</v>
      </c>
    </row>
    <row r="75" spans="1:53" s="4" customFormat="1" ht="15" customHeight="1" x14ac:dyDescent="0.2">
      <c r="A75" s="331"/>
      <c r="B75" s="459" t="str">
        <f>+B69</f>
        <v>ZK106.K249.C727</v>
      </c>
      <c r="C75" s="334"/>
      <c r="D75" s="340"/>
      <c r="E75" s="245"/>
      <c r="F75" s="364">
        <f t="shared" si="13"/>
        <v>0</v>
      </c>
      <c r="G75" s="245">
        <v>0</v>
      </c>
      <c r="H75" s="564">
        <f t="shared" si="52"/>
        <v>0</v>
      </c>
      <c r="I75" s="228"/>
      <c r="J75" s="364">
        <f t="shared" si="14"/>
        <v>0</v>
      </c>
      <c r="K75" s="245">
        <v>0</v>
      </c>
      <c r="L75" s="229"/>
      <c r="M75" s="245"/>
      <c r="N75" s="261"/>
      <c r="O75" s="261"/>
      <c r="P75" s="261"/>
      <c r="Q75" s="261"/>
      <c r="R75" s="356"/>
      <c r="S75" s="357"/>
      <c r="T75" s="396"/>
      <c r="U75" s="406"/>
      <c r="V75" s="357"/>
      <c r="W75" s="357"/>
      <c r="X75" s="357"/>
      <c r="Y75" s="357"/>
      <c r="Z75" s="357"/>
      <c r="AA75" s="357"/>
      <c r="AB75" s="357"/>
      <c r="AC75" s="357"/>
      <c r="AD75" s="357"/>
      <c r="AE75" s="357"/>
      <c r="AF75" s="396"/>
      <c r="AG75" s="406"/>
      <c r="AH75" s="357"/>
      <c r="AI75" s="357"/>
      <c r="AJ75" s="357"/>
      <c r="AK75" s="357"/>
      <c r="AL75" s="357"/>
      <c r="AM75" s="357"/>
      <c r="AN75" s="357"/>
      <c r="AO75" s="357"/>
      <c r="AP75" s="357"/>
      <c r="AQ75" s="357"/>
      <c r="AR75" s="396"/>
      <c r="AS75" s="406"/>
      <c r="AT75" s="357"/>
      <c r="AU75" s="357"/>
      <c r="AV75" s="357"/>
      <c r="AW75" s="357"/>
      <c r="AX75" s="357"/>
      <c r="AY75" s="433">
        <f t="shared" si="49"/>
        <v>0</v>
      </c>
      <c r="AZ75" s="434">
        <f t="shared" si="50"/>
        <v>0</v>
      </c>
      <c r="BA75" s="435">
        <f t="shared" si="51"/>
        <v>0</v>
      </c>
    </row>
    <row r="76" spans="1:53" s="4" customFormat="1" ht="15" customHeight="1" x14ac:dyDescent="0.2">
      <c r="A76" s="333"/>
      <c r="B76" s="460" t="str">
        <f>+B69</f>
        <v>ZK106.K249.C727</v>
      </c>
      <c r="C76" s="334"/>
      <c r="D76" s="340"/>
      <c r="E76" s="245"/>
      <c r="F76" s="364">
        <f t="shared" si="13"/>
        <v>0</v>
      </c>
      <c r="G76" s="245">
        <v>0</v>
      </c>
      <c r="H76" s="564">
        <f t="shared" si="52"/>
        <v>0</v>
      </c>
      <c r="I76" s="228"/>
      <c r="J76" s="364">
        <f t="shared" si="14"/>
        <v>0</v>
      </c>
      <c r="K76" s="245">
        <v>0</v>
      </c>
      <c r="L76" s="229"/>
      <c r="M76" s="245"/>
      <c r="N76" s="232"/>
      <c r="O76" s="232"/>
      <c r="P76" s="232"/>
      <c r="Q76" s="232"/>
      <c r="R76" s="356"/>
      <c r="S76" s="357"/>
      <c r="T76" s="396"/>
      <c r="U76" s="406"/>
      <c r="V76" s="357"/>
      <c r="W76" s="357"/>
      <c r="X76" s="357"/>
      <c r="Y76" s="357"/>
      <c r="Z76" s="357"/>
      <c r="AA76" s="357"/>
      <c r="AB76" s="357"/>
      <c r="AC76" s="357"/>
      <c r="AD76" s="357"/>
      <c r="AE76" s="357"/>
      <c r="AF76" s="396"/>
      <c r="AG76" s="406"/>
      <c r="AH76" s="357"/>
      <c r="AI76" s="357"/>
      <c r="AJ76" s="357"/>
      <c r="AK76" s="357"/>
      <c r="AL76" s="357"/>
      <c r="AM76" s="357"/>
      <c r="AN76" s="357"/>
      <c r="AO76" s="357"/>
      <c r="AP76" s="357"/>
      <c r="AQ76" s="357"/>
      <c r="AR76" s="396"/>
      <c r="AS76" s="406"/>
      <c r="AT76" s="357"/>
      <c r="AU76" s="357"/>
      <c r="AV76" s="357"/>
      <c r="AW76" s="357"/>
      <c r="AX76" s="357"/>
      <c r="AY76" s="433">
        <f t="shared" si="49"/>
        <v>0</v>
      </c>
      <c r="AZ76" s="434">
        <f t="shared" si="50"/>
        <v>0</v>
      </c>
      <c r="BA76" s="435">
        <f t="shared" si="51"/>
        <v>0</v>
      </c>
    </row>
    <row r="77" spans="1:53" s="4" customFormat="1" ht="15" customHeight="1" thickBot="1" x14ac:dyDescent="0.25">
      <c r="A77" s="167"/>
      <c r="B77" s="453"/>
      <c r="C77" s="269" t="s">
        <v>286</v>
      </c>
      <c r="D77" s="269"/>
      <c r="E77" s="272"/>
      <c r="F77" s="364">
        <f t="shared" si="13"/>
        <v>0</v>
      </c>
      <c r="G77" s="272">
        <v>0</v>
      </c>
      <c r="H77" s="571">
        <f>SUM(N77:AX77)-Q77</f>
        <v>0</v>
      </c>
      <c r="I77" s="224"/>
      <c r="J77" s="364">
        <f t="shared" si="14"/>
        <v>0</v>
      </c>
      <c r="K77" s="272">
        <v>0</v>
      </c>
      <c r="L77" s="225"/>
      <c r="M77" s="272"/>
      <c r="N77" s="560">
        <f>+IFERROR(VLOOKUP(B76,Sheet1!B:D,2,FALSE),0)</f>
        <v>0</v>
      </c>
      <c r="O77" s="600">
        <f>+IFERROR(VLOOKUP(B76,Sheet1!B:D,3,FALSE),0)</f>
        <v>0</v>
      </c>
      <c r="P77" s="600">
        <f>+IFERROR(VLOOKUP(B76,Sheet1!B:E,4,FALSE),0)</f>
        <v>0</v>
      </c>
      <c r="Q77" s="600">
        <f>+IFERROR(VLOOKUP(B76,Sheet1!B:F,5,FALSE),0)</f>
        <v>0</v>
      </c>
      <c r="R77" s="358"/>
      <c r="S77" s="359"/>
      <c r="T77" s="397"/>
      <c r="U77" s="407"/>
      <c r="V77" s="359"/>
      <c r="W77" s="359"/>
      <c r="X77" s="359"/>
      <c r="Y77" s="359"/>
      <c r="Z77" s="359"/>
      <c r="AA77" s="359"/>
      <c r="AB77" s="359"/>
      <c r="AC77" s="359"/>
      <c r="AD77" s="359"/>
      <c r="AE77" s="359"/>
      <c r="AF77" s="397"/>
      <c r="AG77" s="407"/>
      <c r="AH77" s="359"/>
      <c r="AI77" s="359"/>
      <c r="AJ77" s="359"/>
      <c r="AK77" s="359"/>
      <c r="AL77" s="359"/>
      <c r="AM77" s="359"/>
      <c r="AN77" s="359"/>
      <c r="AO77" s="359"/>
      <c r="AP77" s="359"/>
      <c r="AQ77" s="359"/>
      <c r="AR77" s="397"/>
      <c r="AS77" s="407"/>
      <c r="AT77" s="359"/>
      <c r="AU77" s="359"/>
      <c r="AV77" s="359"/>
      <c r="AW77" s="359"/>
      <c r="AX77" s="359"/>
      <c r="AY77" s="433">
        <f>SUM(R77:AX77)</f>
        <v>0</v>
      </c>
      <c r="AZ77" s="434">
        <f>+AY77+N77</f>
        <v>0</v>
      </c>
      <c r="BA77" s="435">
        <f>+G77-AZ77</f>
        <v>0</v>
      </c>
    </row>
    <row r="78" spans="1:53" s="22" customFormat="1" ht="15" customHeight="1" x14ac:dyDescent="0.2">
      <c r="A78" s="193" t="s">
        <v>152</v>
      </c>
      <c r="B78" s="450" t="str">
        <f>+LEFT($E$5,5)&amp;"."&amp;A78&amp;"."&amp;$E$3</f>
        <v>ZK106.K250.C727</v>
      </c>
      <c r="C78" s="337" t="s">
        <v>153</v>
      </c>
      <c r="D78" s="337"/>
      <c r="E78" s="226">
        <f t="shared" ref="E78:L78" si="53">SUM(E79:E86)</f>
        <v>0</v>
      </c>
      <c r="F78" s="426">
        <f t="shared" si="53"/>
        <v>0</v>
      </c>
      <c r="G78" s="226">
        <f t="shared" si="53"/>
        <v>0</v>
      </c>
      <c r="H78" s="226">
        <f t="shared" si="53"/>
        <v>0</v>
      </c>
      <c r="I78" s="200">
        <f t="shared" si="53"/>
        <v>0</v>
      </c>
      <c r="J78" s="315">
        <f t="shared" si="53"/>
        <v>0</v>
      </c>
      <c r="K78" s="200">
        <f t="shared" si="53"/>
        <v>0</v>
      </c>
      <c r="L78" s="216">
        <f t="shared" si="53"/>
        <v>0</v>
      </c>
      <c r="M78" s="216"/>
      <c r="N78" s="195">
        <f>SUM(N79:N86)</f>
        <v>0</v>
      </c>
      <c r="O78" s="195">
        <f>+IFERROR(VLOOKUP(B77,Sheet1!B:D,3,FALSE)+VLOOKUP(B77,Sheet1!B:E,4,FALSE),0)</f>
        <v>0</v>
      </c>
      <c r="P78" s="195">
        <f>+IFERROR(VLOOKUP(C77,Sheet1!C:E,3,FALSE)+VLOOKUP(C77,Sheet1!C:F,4,FALSE),0)</f>
        <v>0</v>
      </c>
      <c r="Q78" s="195">
        <f>+IFERROR(VLOOKUP(D77,Sheet1!D:F,3,FALSE)+VLOOKUP(D77,Sheet1!D:G,4,FALSE),0)</f>
        <v>0</v>
      </c>
      <c r="R78" s="260">
        <f>SUM(R79:R86)</f>
        <v>0</v>
      </c>
      <c r="S78" s="264">
        <f>SUM(S79:S86)</f>
        <v>0</v>
      </c>
      <c r="T78" s="395">
        <f t="shared" ref="T78:Z78" si="54">SUM(T79:T86)</f>
        <v>0</v>
      </c>
      <c r="U78" s="405">
        <f t="shared" si="54"/>
        <v>0</v>
      </c>
      <c r="V78" s="264">
        <f t="shared" si="54"/>
        <v>0</v>
      </c>
      <c r="W78" s="264">
        <f t="shared" si="54"/>
        <v>0</v>
      </c>
      <c r="X78" s="264">
        <f t="shared" si="54"/>
        <v>0</v>
      </c>
      <c r="Y78" s="264">
        <f t="shared" si="54"/>
        <v>0</v>
      </c>
      <c r="Z78" s="264">
        <f t="shared" si="54"/>
        <v>0</v>
      </c>
      <c r="AA78" s="264">
        <f t="shared" ref="AA78:AX78" si="55">SUM(AA79:AA86)</f>
        <v>0</v>
      </c>
      <c r="AB78" s="264">
        <f t="shared" si="55"/>
        <v>0</v>
      </c>
      <c r="AC78" s="264">
        <f t="shared" si="55"/>
        <v>0</v>
      </c>
      <c r="AD78" s="264">
        <f t="shared" si="55"/>
        <v>0</v>
      </c>
      <c r="AE78" s="264">
        <f t="shared" si="55"/>
        <v>0</v>
      </c>
      <c r="AF78" s="395">
        <f t="shared" si="55"/>
        <v>0</v>
      </c>
      <c r="AG78" s="405">
        <f t="shared" si="55"/>
        <v>0</v>
      </c>
      <c r="AH78" s="264">
        <f t="shared" si="55"/>
        <v>0</v>
      </c>
      <c r="AI78" s="264">
        <f t="shared" si="55"/>
        <v>0</v>
      </c>
      <c r="AJ78" s="264">
        <f t="shared" si="55"/>
        <v>0</v>
      </c>
      <c r="AK78" s="264">
        <f t="shared" si="55"/>
        <v>0</v>
      </c>
      <c r="AL78" s="264">
        <f t="shared" si="55"/>
        <v>0</v>
      </c>
      <c r="AM78" s="264">
        <f t="shared" si="55"/>
        <v>0</v>
      </c>
      <c r="AN78" s="264">
        <f t="shared" si="55"/>
        <v>0</v>
      </c>
      <c r="AO78" s="264">
        <f t="shared" si="55"/>
        <v>0</v>
      </c>
      <c r="AP78" s="264">
        <f t="shared" si="55"/>
        <v>0</v>
      </c>
      <c r="AQ78" s="264">
        <f t="shared" si="55"/>
        <v>0</v>
      </c>
      <c r="AR78" s="395">
        <f t="shared" si="55"/>
        <v>0</v>
      </c>
      <c r="AS78" s="405">
        <f t="shared" si="55"/>
        <v>0</v>
      </c>
      <c r="AT78" s="264">
        <f t="shared" si="55"/>
        <v>0</v>
      </c>
      <c r="AU78" s="264">
        <f t="shared" si="55"/>
        <v>0</v>
      </c>
      <c r="AV78" s="264">
        <f t="shared" si="55"/>
        <v>0</v>
      </c>
      <c r="AW78" s="264">
        <f t="shared" si="55"/>
        <v>0</v>
      </c>
      <c r="AX78" s="264">
        <f t="shared" si="55"/>
        <v>0</v>
      </c>
      <c r="AY78" s="433">
        <f>SUM(R78:AX78)</f>
        <v>0</v>
      </c>
      <c r="AZ78" s="434">
        <f>+AY78+N78</f>
        <v>0</v>
      </c>
      <c r="BA78" s="435">
        <f>+G78-AZ78</f>
        <v>0</v>
      </c>
    </row>
    <row r="79" spans="1:53" s="4" customFormat="1" ht="15" customHeight="1" x14ac:dyDescent="0.2">
      <c r="A79" s="331"/>
      <c r="B79" s="459"/>
      <c r="C79" s="334"/>
      <c r="D79" s="334"/>
      <c r="E79" s="245"/>
      <c r="F79" s="364">
        <f t="shared" ref="F79:F119" si="56">-E79+G79</f>
        <v>0</v>
      </c>
      <c r="G79" s="245">
        <v>0</v>
      </c>
      <c r="H79" s="564">
        <f t="shared" si="52"/>
        <v>0</v>
      </c>
      <c r="I79" s="228"/>
      <c r="J79" s="364">
        <f t="shared" ref="J79:J119" si="57">-I79+K79</f>
        <v>0</v>
      </c>
      <c r="K79" s="245">
        <v>0</v>
      </c>
      <c r="L79" s="229"/>
      <c r="M79" s="245"/>
      <c r="N79" s="232"/>
      <c r="O79" s="232"/>
      <c r="P79" s="232"/>
      <c r="Q79" s="232"/>
      <c r="R79" s="356"/>
      <c r="S79" s="357"/>
      <c r="T79" s="396"/>
      <c r="U79" s="406"/>
      <c r="V79" s="357"/>
      <c r="W79" s="357"/>
      <c r="X79" s="357"/>
      <c r="Y79" s="357"/>
      <c r="Z79" s="357"/>
      <c r="AA79" s="357"/>
      <c r="AB79" s="357"/>
      <c r="AC79" s="357"/>
      <c r="AD79" s="357"/>
      <c r="AE79" s="357"/>
      <c r="AF79" s="396"/>
      <c r="AG79" s="406"/>
      <c r="AH79" s="357"/>
      <c r="AI79" s="357"/>
      <c r="AJ79" s="357"/>
      <c r="AK79" s="357"/>
      <c r="AL79" s="357"/>
      <c r="AM79" s="357"/>
      <c r="AN79" s="357"/>
      <c r="AO79" s="357"/>
      <c r="AP79" s="357"/>
      <c r="AQ79" s="357"/>
      <c r="AR79" s="396"/>
      <c r="AS79" s="406"/>
      <c r="AT79" s="357"/>
      <c r="AU79" s="357"/>
      <c r="AV79" s="357"/>
      <c r="AW79" s="357"/>
      <c r="AX79" s="357"/>
      <c r="AY79" s="433">
        <f>SUM(R79:AX79)</f>
        <v>0</v>
      </c>
      <c r="AZ79" s="434">
        <f>+AY79+N79</f>
        <v>0</v>
      </c>
      <c r="BA79" s="435">
        <f>+G79-AZ79</f>
        <v>0</v>
      </c>
    </row>
    <row r="80" spans="1:53" s="4" customFormat="1" ht="15" customHeight="1" x14ac:dyDescent="0.2">
      <c r="A80" s="331"/>
      <c r="B80" s="459"/>
      <c r="C80" s="334"/>
      <c r="D80" s="340"/>
      <c r="E80" s="245"/>
      <c r="F80" s="364">
        <f t="shared" si="56"/>
        <v>0</v>
      </c>
      <c r="G80" s="245">
        <v>0</v>
      </c>
      <c r="H80" s="564">
        <f t="shared" si="52"/>
        <v>0</v>
      </c>
      <c r="I80" s="228"/>
      <c r="J80" s="364">
        <f t="shared" si="57"/>
        <v>0</v>
      </c>
      <c r="K80" s="245">
        <v>0</v>
      </c>
      <c r="L80" s="229"/>
      <c r="M80" s="245"/>
      <c r="N80" s="261"/>
      <c r="O80" s="261"/>
      <c r="P80" s="261"/>
      <c r="Q80" s="261"/>
      <c r="R80" s="356"/>
      <c r="S80" s="357"/>
      <c r="T80" s="396"/>
      <c r="U80" s="406"/>
      <c r="V80" s="357"/>
      <c r="W80" s="357"/>
      <c r="X80" s="357"/>
      <c r="Y80" s="357"/>
      <c r="Z80" s="357"/>
      <c r="AA80" s="357"/>
      <c r="AB80" s="357"/>
      <c r="AC80" s="357"/>
      <c r="AD80" s="357"/>
      <c r="AE80" s="357"/>
      <c r="AF80" s="396"/>
      <c r="AG80" s="406"/>
      <c r="AH80" s="357"/>
      <c r="AI80" s="357"/>
      <c r="AJ80" s="357"/>
      <c r="AK80" s="357"/>
      <c r="AL80" s="357"/>
      <c r="AM80" s="357"/>
      <c r="AN80" s="357"/>
      <c r="AO80" s="357"/>
      <c r="AP80" s="357"/>
      <c r="AQ80" s="357"/>
      <c r="AR80" s="396"/>
      <c r="AS80" s="406"/>
      <c r="AT80" s="357"/>
      <c r="AU80" s="357"/>
      <c r="AV80" s="357"/>
      <c r="AW80" s="357"/>
      <c r="AX80" s="357"/>
      <c r="AY80" s="433">
        <f t="shared" ref="AY80:AY85" si="58">SUM(R80:AX80)</f>
        <v>0</v>
      </c>
      <c r="AZ80" s="434">
        <f t="shared" ref="AZ80:AZ85" si="59">+AY80+N80</f>
        <v>0</v>
      </c>
      <c r="BA80" s="435">
        <f t="shared" ref="BA80:BA85" si="60">+G80-AZ80</f>
        <v>0</v>
      </c>
    </row>
    <row r="81" spans="1:53" s="4" customFormat="1" ht="15" customHeight="1" x14ac:dyDescent="0.2">
      <c r="A81" s="331"/>
      <c r="B81" s="459"/>
      <c r="C81" s="334"/>
      <c r="D81" s="340"/>
      <c r="E81" s="245"/>
      <c r="F81" s="364">
        <f t="shared" si="56"/>
        <v>0</v>
      </c>
      <c r="G81" s="245">
        <v>0</v>
      </c>
      <c r="H81" s="564">
        <f t="shared" si="52"/>
        <v>0</v>
      </c>
      <c r="I81" s="228"/>
      <c r="J81" s="364">
        <f t="shared" si="57"/>
        <v>0</v>
      </c>
      <c r="K81" s="245">
        <v>0</v>
      </c>
      <c r="L81" s="229"/>
      <c r="M81" s="245"/>
      <c r="N81" s="261"/>
      <c r="O81" s="261"/>
      <c r="P81" s="261"/>
      <c r="Q81" s="261"/>
      <c r="R81" s="356"/>
      <c r="S81" s="357"/>
      <c r="T81" s="396"/>
      <c r="U81" s="406"/>
      <c r="V81" s="357"/>
      <c r="W81" s="357"/>
      <c r="X81" s="357"/>
      <c r="Y81" s="357"/>
      <c r="Z81" s="357"/>
      <c r="AA81" s="357"/>
      <c r="AB81" s="357"/>
      <c r="AC81" s="357"/>
      <c r="AD81" s="357"/>
      <c r="AE81" s="357"/>
      <c r="AF81" s="396"/>
      <c r="AG81" s="406"/>
      <c r="AH81" s="357"/>
      <c r="AI81" s="357"/>
      <c r="AJ81" s="357"/>
      <c r="AK81" s="357"/>
      <c r="AL81" s="357"/>
      <c r="AM81" s="357"/>
      <c r="AN81" s="357"/>
      <c r="AO81" s="357"/>
      <c r="AP81" s="357"/>
      <c r="AQ81" s="357"/>
      <c r="AR81" s="396"/>
      <c r="AS81" s="406"/>
      <c r="AT81" s="357"/>
      <c r="AU81" s="357"/>
      <c r="AV81" s="357"/>
      <c r="AW81" s="357"/>
      <c r="AX81" s="357"/>
      <c r="AY81" s="433">
        <f t="shared" si="58"/>
        <v>0</v>
      </c>
      <c r="AZ81" s="434">
        <f t="shared" si="59"/>
        <v>0</v>
      </c>
      <c r="BA81" s="435">
        <f t="shared" si="60"/>
        <v>0</v>
      </c>
    </row>
    <row r="82" spans="1:53" s="4" customFormat="1" ht="15" customHeight="1" x14ac:dyDescent="0.2">
      <c r="A82" s="331"/>
      <c r="B82" s="459"/>
      <c r="C82" s="334"/>
      <c r="D82" s="340"/>
      <c r="E82" s="245"/>
      <c r="F82" s="364">
        <f t="shared" si="56"/>
        <v>0</v>
      </c>
      <c r="G82" s="245">
        <v>0</v>
      </c>
      <c r="H82" s="564">
        <f t="shared" si="52"/>
        <v>0</v>
      </c>
      <c r="I82" s="228"/>
      <c r="J82" s="364">
        <f t="shared" si="57"/>
        <v>0</v>
      </c>
      <c r="K82" s="245">
        <v>0</v>
      </c>
      <c r="L82" s="229"/>
      <c r="M82" s="245"/>
      <c r="N82" s="261"/>
      <c r="O82" s="261"/>
      <c r="P82" s="261"/>
      <c r="Q82" s="261"/>
      <c r="R82" s="356"/>
      <c r="S82" s="357"/>
      <c r="T82" s="396"/>
      <c r="U82" s="406"/>
      <c r="V82" s="357"/>
      <c r="W82" s="357"/>
      <c r="X82" s="357"/>
      <c r="Y82" s="357"/>
      <c r="Z82" s="357"/>
      <c r="AA82" s="357"/>
      <c r="AB82" s="357"/>
      <c r="AC82" s="357"/>
      <c r="AD82" s="357"/>
      <c r="AE82" s="357"/>
      <c r="AF82" s="396"/>
      <c r="AG82" s="406"/>
      <c r="AH82" s="357"/>
      <c r="AI82" s="357"/>
      <c r="AJ82" s="357"/>
      <c r="AK82" s="357"/>
      <c r="AL82" s="357"/>
      <c r="AM82" s="357"/>
      <c r="AN82" s="357"/>
      <c r="AO82" s="357"/>
      <c r="AP82" s="357"/>
      <c r="AQ82" s="357"/>
      <c r="AR82" s="396"/>
      <c r="AS82" s="406"/>
      <c r="AT82" s="357"/>
      <c r="AU82" s="357"/>
      <c r="AV82" s="357"/>
      <c r="AW82" s="357"/>
      <c r="AX82" s="357"/>
      <c r="AY82" s="433">
        <f t="shared" si="58"/>
        <v>0</v>
      </c>
      <c r="AZ82" s="434">
        <f t="shared" si="59"/>
        <v>0</v>
      </c>
      <c r="BA82" s="435">
        <f t="shared" si="60"/>
        <v>0</v>
      </c>
    </row>
    <row r="83" spans="1:53" s="4" customFormat="1" ht="15" customHeight="1" x14ac:dyDescent="0.2">
      <c r="A83" s="331"/>
      <c r="B83" s="459"/>
      <c r="C83" s="334"/>
      <c r="D83" s="340"/>
      <c r="E83" s="245"/>
      <c r="F83" s="364">
        <f t="shared" si="56"/>
        <v>0</v>
      </c>
      <c r="G83" s="245">
        <v>0</v>
      </c>
      <c r="H83" s="564">
        <f t="shared" si="52"/>
        <v>0</v>
      </c>
      <c r="I83" s="228"/>
      <c r="J83" s="364">
        <f t="shared" si="57"/>
        <v>0</v>
      </c>
      <c r="K83" s="245">
        <v>0</v>
      </c>
      <c r="L83" s="229"/>
      <c r="M83" s="245"/>
      <c r="N83" s="261"/>
      <c r="O83" s="261"/>
      <c r="P83" s="261"/>
      <c r="Q83" s="261"/>
      <c r="R83" s="356"/>
      <c r="S83" s="357"/>
      <c r="T83" s="396"/>
      <c r="U83" s="406"/>
      <c r="V83" s="357"/>
      <c r="W83" s="357"/>
      <c r="X83" s="357"/>
      <c r="Y83" s="357"/>
      <c r="Z83" s="357"/>
      <c r="AA83" s="357"/>
      <c r="AB83" s="357"/>
      <c r="AC83" s="357"/>
      <c r="AD83" s="357"/>
      <c r="AE83" s="357"/>
      <c r="AF83" s="396"/>
      <c r="AG83" s="406"/>
      <c r="AH83" s="357"/>
      <c r="AI83" s="357"/>
      <c r="AJ83" s="357"/>
      <c r="AK83" s="357"/>
      <c r="AL83" s="357"/>
      <c r="AM83" s="357"/>
      <c r="AN83" s="357"/>
      <c r="AO83" s="357"/>
      <c r="AP83" s="357"/>
      <c r="AQ83" s="357"/>
      <c r="AR83" s="396"/>
      <c r="AS83" s="406"/>
      <c r="AT83" s="357"/>
      <c r="AU83" s="357"/>
      <c r="AV83" s="357"/>
      <c r="AW83" s="357"/>
      <c r="AX83" s="357"/>
      <c r="AY83" s="433">
        <f t="shared" si="58"/>
        <v>0</v>
      </c>
      <c r="AZ83" s="434">
        <f t="shared" si="59"/>
        <v>0</v>
      </c>
      <c r="BA83" s="435">
        <f t="shared" si="60"/>
        <v>0</v>
      </c>
    </row>
    <row r="84" spans="1:53" s="4" customFormat="1" ht="15" customHeight="1" x14ac:dyDescent="0.2">
      <c r="A84" s="331"/>
      <c r="B84" s="459"/>
      <c r="C84" s="334"/>
      <c r="D84" s="340"/>
      <c r="E84" s="245"/>
      <c r="F84" s="364">
        <f t="shared" si="56"/>
        <v>0</v>
      </c>
      <c r="G84" s="245">
        <v>0</v>
      </c>
      <c r="H84" s="564">
        <f t="shared" si="52"/>
        <v>0</v>
      </c>
      <c r="I84" s="228"/>
      <c r="J84" s="364">
        <f t="shared" si="57"/>
        <v>0</v>
      </c>
      <c r="K84" s="245">
        <v>0</v>
      </c>
      <c r="L84" s="229"/>
      <c r="M84" s="245"/>
      <c r="N84" s="261"/>
      <c r="O84" s="261"/>
      <c r="P84" s="261"/>
      <c r="Q84" s="261"/>
      <c r="R84" s="356"/>
      <c r="S84" s="357"/>
      <c r="T84" s="396"/>
      <c r="U84" s="406"/>
      <c r="V84" s="357"/>
      <c r="W84" s="357"/>
      <c r="X84" s="357"/>
      <c r="Y84" s="357"/>
      <c r="Z84" s="357"/>
      <c r="AA84" s="357"/>
      <c r="AB84" s="357"/>
      <c r="AC84" s="357"/>
      <c r="AD84" s="357"/>
      <c r="AE84" s="357"/>
      <c r="AF84" s="396"/>
      <c r="AG84" s="406"/>
      <c r="AH84" s="357"/>
      <c r="AI84" s="357"/>
      <c r="AJ84" s="357"/>
      <c r="AK84" s="357"/>
      <c r="AL84" s="357"/>
      <c r="AM84" s="357"/>
      <c r="AN84" s="357"/>
      <c r="AO84" s="357"/>
      <c r="AP84" s="357"/>
      <c r="AQ84" s="357"/>
      <c r="AR84" s="396"/>
      <c r="AS84" s="406"/>
      <c r="AT84" s="357"/>
      <c r="AU84" s="357"/>
      <c r="AV84" s="357"/>
      <c r="AW84" s="357"/>
      <c r="AX84" s="357"/>
      <c r="AY84" s="433">
        <f t="shared" si="58"/>
        <v>0</v>
      </c>
      <c r="AZ84" s="434">
        <f t="shared" si="59"/>
        <v>0</v>
      </c>
      <c r="BA84" s="435">
        <f t="shared" si="60"/>
        <v>0</v>
      </c>
    </row>
    <row r="85" spans="1:53" s="4" customFormat="1" ht="15" customHeight="1" x14ac:dyDescent="0.2">
      <c r="A85" s="331"/>
      <c r="B85" s="459" t="str">
        <f>+B78</f>
        <v>ZK106.K250.C727</v>
      </c>
      <c r="C85" s="334"/>
      <c r="D85" s="340"/>
      <c r="E85" s="245"/>
      <c r="F85" s="364">
        <f t="shared" si="56"/>
        <v>0</v>
      </c>
      <c r="G85" s="245">
        <v>0</v>
      </c>
      <c r="H85" s="564">
        <f t="shared" si="52"/>
        <v>0</v>
      </c>
      <c r="I85" s="228"/>
      <c r="J85" s="364">
        <f t="shared" si="57"/>
        <v>0</v>
      </c>
      <c r="K85" s="245">
        <v>0</v>
      </c>
      <c r="L85" s="229"/>
      <c r="M85" s="245"/>
      <c r="N85" s="261"/>
      <c r="O85" s="261"/>
      <c r="P85" s="261"/>
      <c r="Q85" s="261"/>
      <c r="R85" s="356"/>
      <c r="S85" s="357"/>
      <c r="T85" s="396"/>
      <c r="U85" s="406"/>
      <c r="V85" s="357"/>
      <c r="W85" s="357"/>
      <c r="X85" s="357"/>
      <c r="Y85" s="357"/>
      <c r="Z85" s="357"/>
      <c r="AA85" s="357"/>
      <c r="AB85" s="357"/>
      <c r="AC85" s="357"/>
      <c r="AD85" s="357"/>
      <c r="AE85" s="357"/>
      <c r="AF85" s="396"/>
      <c r="AG85" s="406"/>
      <c r="AH85" s="357"/>
      <c r="AI85" s="357"/>
      <c r="AJ85" s="357"/>
      <c r="AK85" s="357"/>
      <c r="AL85" s="357"/>
      <c r="AM85" s="357"/>
      <c r="AN85" s="357"/>
      <c r="AO85" s="357"/>
      <c r="AP85" s="357"/>
      <c r="AQ85" s="357"/>
      <c r="AR85" s="396"/>
      <c r="AS85" s="406"/>
      <c r="AT85" s="357"/>
      <c r="AU85" s="357"/>
      <c r="AV85" s="357"/>
      <c r="AW85" s="357"/>
      <c r="AX85" s="357"/>
      <c r="AY85" s="433">
        <f t="shared" si="58"/>
        <v>0</v>
      </c>
      <c r="AZ85" s="434">
        <f t="shared" si="59"/>
        <v>0</v>
      </c>
      <c r="BA85" s="435">
        <f t="shared" si="60"/>
        <v>0</v>
      </c>
    </row>
    <row r="86" spans="1:53" s="4" customFormat="1" ht="15" customHeight="1" thickBot="1" x14ac:dyDescent="0.25">
      <c r="A86" s="167"/>
      <c r="B86" s="453"/>
      <c r="C86" s="269" t="s">
        <v>286</v>
      </c>
      <c r="D86" s="269"/>
      <c r="E86" s="272"/>
      <c r="F86" s="364">
        <f t="shared" si="56"/>
        <v>0</v>
      </c>
      <c r="G86" s="272">
        <v>0</v>
      </c>
      <c r="H86" s="571">
        <f>SUM(N86:AX86)-Q86</f>
        <v>0</v>
      </c>
      <c r="I86" s="224"/>
      <c r="J86" s="364">
        <f t="shared" si="57"/>
        <v>0</v>
      </c>
      <c r="K86" s="272">
        <v>0</v>
      </c>
      <c r="L86" s="225"/>
      <c r="M86" s="272"/>
      <c r="N86" s="560">
        <f>+IFERROR(VLOOKUP(B85,Sheet1!B:D,2,FALSE),0)</f>
        <v>0</v>
      </c>
      <c r="O86" s="600">
        <f>+IFERROR(VLOOKUP(B85,Sheet1!B:D,3,FALSE),0)</f>
        <v>0</v>
      </c>
      <c r="P86" s="600">
        <f>+IFERROR(VLOOKUP(B85,Sheet1!B:E,4,FALSE),0)</f>
        <v>0</v>
      </c>
      <c r="Q86" s="600">
        <f>+IFERROR(VLOOKUP(B85,Sheet1!B:F,5,FALSE),0)</f>
        <v>0</v>
      </c>
      <c r="R86" s="358"/>
      <c r="S86" s="359"/>
      <c r="T86" s="397"/>
      <c r="U86" s="407"/>
      <c r="V86" s="359"/>
      <c r="W86" s="359"/>
      <c r="X86" s="359"/>
      <c r="Y86" s="359"/>
      <c r="Z86" s="359"/>
      <c r="AA86" s="359"/>
      <c r="AB86" s="359"/>
      <c r="AC86" s="359"/>
      <c r="AD86" s="359"/>
      <c r="AE86" s="359"/>
      <c r="AF86" s="397"/>
      <c r="AG86" s="407"/>
      <c r="AH86" s="359"/>
      <c r="AI86" s="359"/>
      <c r="AJ86" s="359"/>
      <c r="AK86" s="359"/>
      <c r="AL86" s="359"/>
      <c r="AM86" s="359"/>
      <c r="AN86" s="359"/>
      <c r="AO86" s="359"/>
      <c r="AP86" s="359"/>
      <c r="AQ86" s="359"/>
      <c r="AR86" s="397"/>
      <c r="AS86" s="407"/>
      <c r="AT86" s="359"/>
      <c r="AU86" s="359"/>
      <c r="AV86" s="359"/>
      <c r="AW86" s="359"/>
      <c r="AX86" s="359"/>
      <c r="AY86" s="433">
        <f>SUM(R86:AX86)</f>
        <v>0</v>
      </c>
      <c r="AZ86" s="434">
        <f>+AY86+N86</f>
        <v>0</v>
      </c>
      <c r="BA86" s="435">
        <f>+G86-AZ86</f>
        <v>0</v>
      </c>
    </row>
    <row r="87" spans="1:53" s="22" customFormat="1" ht="15" customHeight="1" x14ac:dyDescent="0.2">
      <c r="A87" s="193" t="s">
        <v>164</v>
      </c>
      <c r="B87" s="450" t="str">
        <f>+LEFT($E$5,5)&amp;"."&amp;A87&amp;"."&amp;$E$3</f>
        <v>ZK106.K258.C727</v>
      </c>
      <c r="C87" s="337" t="s">
        <v>165</v>
      </c>
      <c r="D87" s="337"/>
      <c r="E87" s="226">
        <f t="shared" ref="E87:L87" si="61">SUM(E88:E95)</f>
        <v>2405</v>
      </c>
      <c r="F87" s="426">
        <f t="shared" si="61"/>
        <v>0</v>
      </c>
      <c r="G87" s="226">
        <f t="shared" si="61"/>
        <v>2405</v>
      </c>
      <c r="H87" s="226">
        <f t="shared" si="61"/>
        <v>2405</v>
      </c>
      <c r="I87" s="200">
        <f t="shared" si="61"/>
        <v>0</v>
      </c>
      <c r="J87" s="315">
        <f t="shared" si="61"/>
        <v>0</v>
      </c>
      <c r="K87" s="200">
        <f t="shared" si="61"/>
        <v>0</v>
      </c>
      <c r="L87" s="216">
        <f t="shared" si="61"/>
        <v>0</v>
      </c>
      <c r="M87" s="216"/>
      <c r="N87" s="195">
        <f>SUM(N88:N95)</f>
        <v>0</v>
      </c>
      <c r="O87" s="195">
        <f>+IFERROR(VLOOKUP(B86,Sheet1!B:D,3,FALSE)+VLOOKUP(B86,Sheet1!B:E,4,FALSE),0)</f>
        <v>0</v>
      </c>
      <c r="P87" s="195">
        <f>+IFERROR(VLOOKUP(C86,Sheet1!C:E,3,FALSE)+VLOOKUP(C86,Sheet1!C:F,4,FALSE),0)</f>
        <v>0</v>
      </c>
      <c r="Q87" s="195">
        <f>+IFERROR(VLOOKUP(D86,Sheet1!D:F,3,FALSE)+VLOOKUP(D86,Sheet1!D:G,4,FALSE),0)</f>
        <v>0</v>
      </c>
      <c r="R87" s="260">
        <f>SUM(R88:R95)</f>
        <v>0</v>
      </c>
      <c r="S87" s="264">
        <f>SUM(S88:S95)</f>
        <v>0</v>
      </c>
      <c r="T87" s="395">
        <f t="shared" ref="T87:Z87" si="62">SUM(T88:T95)</f>
        <v>0</v>
      </c>
      <c r="U87" s="405">
        <f t="shared" si="62"/>
        <v>0</v>
      </c>
      <c r="V87" s="264">
        <f t="shared" si="62"/>
        <v>0</v>
      </c>
      <c r="W87" s="264">
        <f t="shared" si="62"/>
        <v>0</v>
      </c>
      <c r="X87" s="264">
        <f t="shared" si="62"/>
        <v>0</v>
      </c>
      <c r="Y87" s="264">
        <f t="shared" si="62"/>
        <v>0</v>
      </c>
      <c r="Z87" s="264">
        <f t="shared" si="62"/>
        <v>0</v>
      </c>
      <c r="AA87" s="264">
        <f t="shared" ref="AA87:AX87" si="63">SUM(AA88:AA95)</f>
        <v>0</v>
      </c>
      <c r="AB87" s="264">
        <f t="shared" si="63"/>
        <v>0</v>
      </c>
      <c r="AC87" s="264">
        <f t="shared" si="63"/>
        <v>0</v>
      </c>
      <c r="AD87" s="264">
        <f t="shared" si="63"/>
        <v>0</v>
      </c>
      <c r="AE87" s="264">
        <f t="shared" si="63"/>
        <v>0</v>
      </c>
      <c r="AF87" s="395">
        <f t="shared" si="63"/>
        <v>0</v>
      </c>
      <c r="AG87" s="405">
        <f t="shared" si="63"/>
        <v>0</v>
      </c>
      <c r="AH87" s="264">
        <f t="shared" si="63"/>
        <v>0</v>
      </c>
      <c r="AI87" s="264">
        <f t="shared" si="63"/>
        <v>0</v>
      </c>
      <c r="AJ87" s="264">
        <f t="shared" si="63"/>
        <v>0</v>
      </c>
      <c r="AK87" s="264">
        <f t="shared" si="63"/>
        <v>0</v>
      </c>
      <c r="AL87" s="264">
        <f t="shared" si="63"/>
        <v>0</v>
      </c>
      <c r="AM87" s="264">
        <f t="shared" si="63"/>
        <v>0</v>
      </c>
      <c r="AN87" s="264">
        <f t="shared" si="63"/>
        <v>0</v>
      </c>
      <c r="AO87" s="264">
        <f>SUM(AO88:AO95)</f>
        <v>2405</v>
      </c>
      <c r="AP87" s="264">
        <f t="shared" si="63"/>
        <v>0</v>
      </c>
      <c r="AQ87" s="264">
        <f t="shared" si="63"/>
        <v>0</v>
      </c>
      <c r="AR87" s="395">
        <f t="shared" si="63"/>
        <v>0</v>
      </c>
      <c r="AS87" s="405">
        <f t="shared" si="63"/>
        <v>0</v>
      </c>
      <c r="AT87" s="264">
        <f t="shared" si="63"/>
        <v>0</v>
      </c>
      <c r="AU87" s="264">
        <f t="shared" si="63"/>
        <v>0</v>
      </c>
      <c r="AV87" s="264">
        <f t="shared" si="63"/>
        <v>0</v>
      </c>
      <c r="AW87" s="264">
        <f t="shared" si="63"/>
        <v>0</v>
      </c>
      <c r="AX87" s="264">
        <f t="shared" si="63"/>
        <v>0</v>
      </c>
      <c r="AY87" s="433">
        <f>SUM(R87:AX87)</f>
        <v>2405</v>
      </c>
      <c r="AZ87" s="434">
        <f>+AY87+N87</f>
        <v>2405</v>
      </c>
      <c r="BA87" s="435">
        <f>+G87-AZ87</f>
        <v>0</v>
      </c>
    </row>
    <row r="88" spans="1:53" s="4" customFormat="1" ht="15" customHeight="1" x14ac:dyDescent="0.2">
      <c r="A88" s="331"/>
      <c r="B88" s="459"/>
      <c r="C88" s="334" t="s">
        <v>5166</v>
      </c>
      <c r="D88" s="334"/>
      <c r="E88" s="245">
        <v>2405</v>
      </c>
      <c r="F88" s="364">
        <f t="shared" si="56"/>
        <v>0</v>
      </c>
      <c r="G88" s="245">
        <v>2405</v>
      </c>
      <c r="H88" s="564">
        <f t="shared" si="52"/>
        <v>2405</v>
      </c>
      <c r="I88" s="228"/>
      <c r="J88" s="364">
        <f t="shared" si="57"/>
        <v>0</v>
      </c>
      <c r="K88" s="245">
        <v>0</v>
      </c>
      <c r="L88" s="229"/>
      <c r="M88" s="245"/>
      <c r="N88" s="232"/>
      <c r="O88" s="232"/>
      <c r="P88" s="232"/>
      <c r="Q88" s="232"/>
      <c r="R88" s="356"/>
      <c r="S88" s="357"/>
      <c r="T88" s="396"/>
      <c r="U88" s="406"/>
      <c r="V88" s="357"/>
      <c r="W88" s="357"/>
      <c r="X88" s="357"/>
      <c r="Y88" s="357"/>
      <c r="Z88" s="357"/>
      <c r="AA88" s="357"/>
      <c r="AB88" s="357"/>
      <c r="AC88" s="357"/>
      <c r="AD88" s="357"/>
      <c r="AE88" s="357"/>
      <c r="AF88" s="396"/>
      <c r="AG88" s="406"/>
      <c r="AH88" s="357"/>
      <c r="AI88" s="357"/>
      <c r="AJ88" s="357"/>
      <c r="AK88" s="357"/>
      <c r="AL88" s="357"/>
      <c r="AM88" s="357"/>
      <c r="AN88" s="357"/>
      <c r="AO88" s="357">
        <v>2405</v>
      </c>
      <c r="AP88" s="357"/>
      <c r="AQ88" s="357"/>
      <c r="AR88" s="396"/>
      <c r="AS88" s="406"/>
      <c r="AT88" s="357"/>
      <c r="AU88" s="357"/>
      <c r="AV88" s="357"/>
      <c r="AW88" s="357"/>
      <c r="AX88" s="357"/>
      <c r="AY88" s="433">
        <f>SUM(R88:AX88)</f>
        <v>2405</v>
      </c>
      <c r="AZ88" s="434">
        <f>+AY88+N88</f>
        <v>2405</v>
      </c>
      <c r="BA88" s="435">
        <f>+G88-AZ88</f>
        <v>0</v>
      </c>
    </row>
    <row r="89" spans="1:53" s="4" customFormat="1" ht="15" customHeight="1" x14ac:dyDescent="0.2">
      <c r="A89" s="331"/>
      <c r="B89" s="459"/>
      <c r="C89" s="334"/>
      <c r="D89" s="340"/>
      <c r="E89" s="245"/>
      <c r="F89" s="364">
        <f t="shared" si="56"/>
        <v>0</v>
      </c>
      <c r="G89" s="245">
        <v>0</v>
      </c>
      <c r="H89" s="564">
        <f t="shared" si="52"/>
        <v>0</v>
      </c>
      <c r="I89" s="228"/>
      <c r="J89" s="364">
        <f t="shared" si="57"/>
        <v>0</v>
      </c>
      <c r="K89" s="245">
        <v>0</v>
      </c>
      <c r="L89" s="229"/>
      <c r="M89" s="245"/>
      <c r="N89" s="261"/>
      <c r="O89" s="261"/>
      <c r="P89" s="261"/>
      <c r="Q89" s="261"/>
      <c r="R89" s="356"/>
      <c r="S89" s="357"/>
      <c r="T89" s="396"/>
      <c r="U89" s="406"/>
      <c r="V89" s="357"/>
      <c r="W89" s="357"/>
      <c r="X89" s="357"/>
      <c r="Y89" s="357"/>
      <c r="Z89" s="357"/>
      <c r="AA89" s="357"/>
      <c r="AB89" s="357"/>
      <c r="AC89" s="357"/>
      <c r="AD89" s="357"/>
      <c r="AE89" s="357"/>
      <c r="AF89" s="396"/>
      <c r="AG89" s="406"/>
      <c r="AH89" s="357"/>
      <c r="AI89" s="357"/>
      <c r="AJ89" s="357"/>
      <c r="AK89" s="357"/>
      <c r="AL89" s="357"/>
      <c r="AM89" s="357"/>
      <c r="AN89" s="357"/>
      <c r="AO89" s="357"/>
      <c r="AP89" s="357"/>
      <c r="AQ89" s="357"/>
      <c r="AR89" s="396"/>
      <c r="AS89" s="406"/>
      <c r="AT89" s="357"/>
      <c r="AU89" s="357"/>
      <c r="AV89" s="357"/>
      <c r="AW89" s="357"/>
      <c r="AX89" s="357"/>
      <c r="AY89" s="433">
        <f t="shared" ref="AY89:AY94" si="64">SUM(R89:AX89)</f>
        <v>0</v>
      </c>
      <c r="AZ89" s="434">
        <f t="shared" ref="AZ89:AZ94" si="65">+AY89+N89</f>
        <v>0</v>
      </c>
      <c r="BA89" s="435">
        <f t="shared" ref="BA89:BA94" si="66">+G89-AZ89</f>
        <v>0</v>
      </c>
    </row>
    <row r="90" spans="1:53" s="4" customFormat="1" ht="15" customHeight="1" x14ac:dyDescent="0.2">
      <c r="A90" s="331"/>
      <c r="B90" s="459"/>
      <c r="C90" s="334"/>
      <c r="D90" s="340"/>
      <c r="E90" s="245"/>
      <c r="F90" s="364">
        <f t="shared" si="56"/>
        <v>0</v>
      </c>
      <c r="G90" s="245">
        <v>0</v>
      </c>
      <c r="H90" s="564">
        <f t="shared" si="52"/>
        <v>0</v>
      </c>
      <c r="I90" s="228"/>
      <c r="J90" s="364">
        <f t="shared" si="57"/>
        <v>0</v>
      </c>
      <c r="K90" s="245">
        <v>0</v>
      </c>
      <c r="L90" s="229"/>
      <c r="M90" s="245"/>
      <c r="N90" s="261"/>
      <c r="O90" s="261"/>
      <c r="P90" s="261"/>
      <c r="Q90" s="261"/>
      <c r="R90" s="356"/>
      <c r="S90" s="357"/>
      <c r="T90" s="396"/>
      <c r="U90" s="406"/>
      <c r="V90" s="357"/>
      <c r="W90" s="357"/>
      <c r="X90" s="357"/>
      <c r="Y90" s="357"/>
      <c r="Z90" s="357"/>
      <c r="AA90" s="357"/>
      <c r="AB90" s="357"/>
      <c r="AC90" s="357"/>
      <c r="AD90" s="357"/>
      <c r="AE90" s="357"/>
      <c r="AF90" s="396"/>
      <c r="AG90" s="406"/>
      <c r="AH90" s="357"/>
      <c r="AI90" s="357"/>
      <c r="AJ90" s="357"/>
      <c r="AK90" s="357"/>
      <c r="AL90" s="357"/>
      <c r="AM90" s="357"/>
      <c r="AN90" s="357"/>
      <c r="AO90" s="357"/>
      <c r="AP90" s="357"/>
      <c r="AQ90" s="357"/>
      <c r="AR90" s="396"/>
      <c r="AS90" s="406"/>
      <c r="AT90" s="357"/>
      <c r="AU90" s="357"/>
      <c r="AV90" s="357"/>
      <c r="AW90" s="357"/>
      <c r="AX90" s="357"/>
      <c r="AY90" s="433">
        <f t="shared" si="64"/>
        <v>0</v>
      </c>
      <c r="AZ90" s="434">
        <f t="shared" si="65"/>
        <v>0</v>
      </c>
      <c r="BA90" s="435">
        <f t="shared" si="66"/>
        <v>0</v>
      </c>
    </row>
    <row r="91" spans="1:53" s="4" customFormat="1" ht="15" customHeight="1" x14ac:dyDescent="0.2">
      <c r="A91" s="331"/>
      <c r="B91" s="459"/>
      <c r="C91" s="334"/>
      <c r="D91" s="340"/>
      <c r="E91" s="245"/>
      <c r="F91" s="364">
        <f t="shared" si="56"/>
        <v>0</v>
      </c>
      <c r="G91" s="245">
        <v>0</v>
      </c>
      <c r="H91" s="564">
        <f t="shared" si="52"/>
        <v>0</v>
      </c>
      <c r="I91" s="228"/>
      <c r="J91" s="364">
        <f t="shared" si="57"/>
        <v>0</v>
      </c>
      <c r="K91" s="245">
        <v>0</v>
      </c>
      <c r="L91" s="229"/>
      <c r="M91" s="245"/>
      <c r="N91" s="261"/>
      <c r="O91" s="261"/>
      <c r="P91" s="261"/>
      <c r="Q91" s="261"/>
      <c r="R91" s="356"/>
      <c r="S91" s="357"/>
      <c r="T91" s="396"/>
      <c r="U91" s="406"/>
      <c r="V91" s="357"/>
      <c r="W91" s="357"/>
      <c r="X91" s="357"/>
      <c r="Y91" s="357"/>
      <c r="Z91" s="357"/>
      <c r="AA91" s="357"/>
      <c r="AB91" s="357"/>
      <c r="AC91" s="357"/>
      <c r="AD91" s="357"/>
      <c r="AE91" s="357"/>
      <c r="AF91" s="396"/>
      <c r="AG91" s="406"/>
      <c r="AH91" s="357"/>
      <c r="AI91" s="357"/>
      <c r="AJ91" s="357"/>
      <c r="AK91" s="357"/>
      <c r="AL91" s="357"/>
      <c r="AM91" s="357"/>
      <c r="AN91" s="357"/>
      <c r="AO91" s="357"/>
      <c r="AP91" s="357"/>
      <c r="AQ91" s="357"/>
      <c r="AR91" s="396"/>
      <c r="AS91" s="406"/>
      <c r="AT91" s="357"/>
      <c r="AU91" s="357"/>
      <c r="AV91" s="357"/>
      <c r="AW91" s="357"/>
      <c r="AX91" s="357"/>
      <c r="AY91" s="433">
        <f t="shared" si="64"/>
        <v>0</v>
      </c>
      <c r="AZ91" s="434">
        <f t="shared" si="65"/>
        <v>0</v>
      </c>
      <c r="BA91" s="435">
        <f t="shared" si="66"/>
        <v>0</v>
      </c>
    </row>
    <row r="92" spans="1:53" s="4" customFormat="1" ht="15" customHeight="1" x14ac:dyDescent="0.2">
      <c r="A92" s="331"/>
      <c r="B92" s="459"/>
      <c r="C92" s="334"/>
      <c r="D92" s="340"/>
      <c r="E92" s="245"/>
      <c r="F92" s="364">
        <f t="shared" si="56"/>
        <v>0</v>
      </c>
      <c r="G92" s="245">
        <v>0</v>
      </c>
      <c r="H92" s="564">
        <f t="shared" si="52"/>
        <v>0</v>
      </c>
      <c r="I92" s="228"/>
      <c r="J92" s="364">
        <f t="shared" si="57"/>
        <v>0</v>
      </c>
      <c r="K92" s="245">
        <v>0</v>
      </c>
      <c r="L92" s="229"/>
      <c r="M92" s="245"/>
      <c r="N92" s="261"/>
      <c r="O92" s="261"/>
      <c r="P92" s="261"/>
      <c r="Q92" s="261"/>
      <c r="R92" s="356"/>
      <c r="S92" s="357"/>
      <c r="T92" s="396"/>
      <c r="U92" s="406"/>
      <c r="V92" s="357"/>
      <c r="W92" s="357"/>
      <c r="X92" s="357"/>
      <c r="Y92" s="357"/>
      <c r="Z92" s="357"/>
      <c r="AA92" s="357"/>
      <c r="AB92" s="357"/>
      <c r="AC92" s="357"/>
      <c r="AD92" s="357"/>
      <c r="AE92" s="357"/>
      <c r="AF92" s="396"/>
      <c r="AG92" s="406"/>
      <c r="AH92" s="357"/>
      <c r="AI92" s="357"/>
      <c r="AJ92" s="357"/>
      <c r="AK92" s="357"/>
      <c r="AL92" s="357"/>
      <c r="AM92" s="357"/>
      <c r="AN92" s="357"/>
      <c r="AO92" s="357"/>
      <c r="AP92" s="357"/>
      <c r="AQ92" s="357"/>
      <c r="AR92" s="396"/>
      <c r="AS92" s="406"/>
      <c r="AT92" s="357"/>
      <c r="AU92" s="357"/>
      <c r="AV92" s="357"/>
      <c r="AW92" s="357"/>
      <c r="AX92" s="357"/>
      <c r="AY92" s="433">
        <f t="shared" si="64"/>
        <v>0</v>
      </c>
      <c r="AZ92" s="434">
        <f t="shared" si="65"/>
        <v>0</v>
      </c>
      <c r="BA92" s="435">
        <f t="shared" si="66"/>
        <v>0</v>
      </c>
    </row>
    <row r="93" spans="1:53" s="4" customFormat="1" ht="15" customHeight="1" x14ac:dyDescent="0.2">
      <c r="A93" s="333"/>
      <c r="B93" s="460"/>
      <c r="C93" s="334"/>
      <c r="D93" s="340"/>
      <c r="E93" s="245"/>
      <c r="F93" s="364">
        <f t="shared" si="56"/>
        <v>0</v>
      </c>
      <c r="G93" s="245">
        <v>0</v>
      </c>
      <c r="H93" s="564">
        <f t="shared" si="52"/>
        <v>0</v>
      </c>
      <c r="I93" s="228"/>
      <c r="J93" s="364">
        <f t="shared" si="57"/>
        <v>0</v>
      </c>
      <c r="K93" s="245">
        <v>0</v>
      </c>
      <c r="L93" s="229"/>
      <c r="M93" s="245"/>
      <c r="N93" s="261"/>
      <c r="O93" s="261"/>
      <c r="P93" s="261"/>
      <c r="Q93" s="261"/>
      <c r="R93" s="356"/>
      <c r="S93" s="357"/>
      <c r="T93" s="396"/>
      <c r="U93" s="406"/>
      <c r="V93" s="357"/>
      <c r="W93" s="357"/>
      <c r="X93" s="357"/>
      <c r="Y93" s="357"/>
      <c r="Z93" s="357"/>
      <c r="AA93" s="357"/>
      <c r="AB93" s="357"/>
      <c r="AC93" s="357"/>
      <c r="AD93" s="357"/>
      <c r="AE93" s="357"/>
      <c r="AF93" s="396"/>
      <c r="AG93" s="406"/>
      <c r="AH93" s="357"/>
      <c r="AI93" s="357"/>
      <c r="AJ93" s="357"/>
      <c r="AK93" s="357"/>
      <c r="AL93" s="357"/>
      <c r="AM93" s="357"/>
      <c r="AN93" s="357"/>
      <c r="AO93" s="357"/>
      <c r="AP93" s="357"/>
      <c r="AQ93" s="357"/>
      <c r="AR93" s="396"/>
      <c r="AS93" s="406"/>
      <c r="AT93" s="357"/>
      <c r="AU93" s="357"/>
      <c r="AV93" s="357"/>
      <c r="AW93" s="357"/>
      <c r="AX93" s="357"/>
      <c r="AY93" s="433">
        <f t="shared" si="64"/>
        <v>0</v>
      </c>
      <c r="AZ93" s="434">
        <f t="shared" si="65"/>
        <v>0</v>
      </c>
      <c r="BA93" s="435">
        <f t="shared" si="66"/>
        <v>0</v>
      </c>
    </row>
    <row r="94" spans="1:53" s="4" customFormat="1" ht="15" customHeight="1" x14ac:dyDescent="0.2">
      <c r="A94" s="333"/>
      <c r="B94" s="460" t="str">
        <f>+B87</f>
        <v>ZK106.K258.C727</v>
      </c>
      <c r="C94" s="334"/>
      <c r="D94" s="340"/>
      <c r="E94" s="245"/>
      <c r="F94" s="364">
        <f t="shared" si="56"/>
        <v>0</v>
      </c>
      <c r="G94" s="245">
        <v>0</v>
      </c>
      <c r="H94" s="564">
        <f t="shared" si="52"/>
        <v>0</v>
      </c>
      <c r="I94" s="228"/>
      <c r="J94" s="364">
        <f t="shared" si="57"/>
        <v>0</v>
      </c>
      <c r="K94" s="245">
        <v>0</v>
      </c>
      <c r="L94" s="229"/>
      <c r="M94" s="245"/>
      <c r="N94" s="261"/>
      <c r="O94" s="261"/>
      <c r="P94" s="261"/>
      <c r="Q94" s="261"/>
      <c r="R94" s="356"/>
      <c r="S94" s="357"/>
      <c r="T94" s="396"/>
      <c r="U94" s="406"/>
      <c r="V94" s="357"/>
      <c r="W94" s="357"/>
      <c r="X94" s="357"/>
      <c r="Y94" s="357"/>
      <c r="Z94" s="357"/>
      <c r="AA94" s="357"/>
      <c r="AB94" s="357"/>
      <c r="AC94" s="357"/>
      <c r="AD94" s="357"/>
      <c r="AE94" s="357"/>
      <c r="AF94" s="396"/>
      <c r="AG94" s="406"/>
      <c r="AH94" s="357"/>
      <c r="AI94" s="357"/>
      <c r="AJ94" s="357"/>
      <c r="AK94" s="357"/>
      <c r="AL94" s="357"/>
      <c r="AM94" s="357"/>
      <c r="AN94" s="357"/>
      <c r="AO94" s="357"/>
      <c r="AP94" s="357"/>
      <c r="AQ94" s="357"/>
      <c r="AR94" s="396"/>
      <c r="AS94" s="406"/>
      <c r="AT94" s="357"/>
      <c r="AU94" s="357"/>
      <c r="AV94" s="357"/>
      <c r="AW94" s="357"/>
      <c r="AX94" s="357"/>
      <c r="AY94" s="433">
        <f t="shared" si="64"/>
        <v>0</v>
      </c>
      <c r="AZ94" s="434">
        <f t="shared" si="65"/>
        <v>0</v>
      </c>
      <c r="BA94" s="435">
        <f t="shared" si="66"/>
        <v>0</v>
      </c>
    </row>
    <row r="95" spans="1:53" s="4" customFormat="1" ht="15" customHeight="1" thickBot="1" x14ac:dyDescent="0.25">
      <c r="A95" s="167"/>
      <c r="B95" s="453"/>
      <c r="C95" s="269" t="s">
        <v>286</v>
      </c>
      <c r="D95" s="269"/>
      <c r="E95" s="272"/>
      <c r="F95" s="364">
        <f t="shared" si="56"/>
        <v>0</v>
      </c>
      <c r="G95" s="272">
        <v>0</v>
      </c>
      <c r="H95" s="571">
        <f>SUM(N95:AX95)-Q95</f>
        <v>0</v>
      </c>
      <c r="I95" s="224"/>
      <c r="J95" s="364">
        <f t="shared" si="57"/>
        <v>0</v>
      </c>
      <c r="K95" s="272">
        <v>0</v>
      </c>
      <c r="L95" s="225"/>
      <c r="M95" s="272"/>
      <c r="N95" s="560">
        <f>+IFERROR(VLOOKUP(B94,Sheet1!B:D,2,FALSE),0)</f>
        <v>0</v>
      </c>
      <c r="O95" s="600">
        <f>+IFERROR(VLOOKUP(B94,Sheet1!B:D,3,FALSE),0)</f>
        <v>0</v>
      </c>
      <c r="P95" s="600">
        <f>+IFERROR(VLOOKUP(B94,Sheet1!B:E,4,FALSE),0)</f>
        <v>0</v>
      </c>
      <c r="Q95" s="600">
        <f>+IFERROR(VLOOKUP(B94,Sheet1!B:F,5,FALSE),0)</f>
        <v>0</v>
      </c>
      <c r="R95" s="358"/>
      <c r="S95" s="359"/>
      <c r="T95" s="397"/>
      <c r="U95" s="407"/>
      <c r="V95" s="359"/>
      <c r="W95" s="359"/>
      <c r="X95" s="359"/>
      <c r="Y95" s="359"/>
      <c r="Z95" s="359"/>
      <c r="AA95" s="359"/>
      <c r="AB95" s="359"/>
      <c r="AC95" s="359"/>
      <c r="AD95" s="359"/>
      <c r="AE95" s="359"/>
      <c r="AF95" s="397"/>
      <c r="AG95" s="407"/>
      <c r="AH95" s="359"/>
      <c r="AI95" s="359"/>
      <c r="AJ95" s="359"/>
      <c r="AK95" s="359"/>
      <c r="AL95" s="359"/>
      <c r="AM95" s="359"/>
      <c r="AN95" s="359"/>
      <c r="AO95" s="359"/>
      <c r="AP95" s="359"/>
      <c r="AQ95" s="359"/>
      <c r="AR95" s="397"/>
      <c r="AS95" s="407"/>
      <c r="AT95" s="359"/>
      <c r="AU95" s="359"/>
      <c r="AV95" s="359"/>
      <c r="AW95" s="359"/>
      <c r="AX95" s="359"/>
      <c r="AY95" s="433">
        <f>SUM(R95:AX95)</f>
        <v>0</v>
      </c>
      <c r="AZ95" s="434">
        <f>+AY95+N95</f>
        <v>0</v>
      </c>
      <c r="BA95" s="435">
        <f>+G95-AZ95</f>
        <v>0</v>
      </c>
    </row>
    <row r="96" spans="1:53" s="22" customFormat="1" ht="15" customHeight="1" x14ac:dyDescent="0.2">
      <c r="A96" s="343" t="s">
        <v>123</v>
      </c>
      <c r="B96" s="450" t="str">
        <f>+LEFT($E$5,5)&amp;"."&amp;A96&amp;"."&amp;$E$3</f>
        <v>ZK106.K227.C727</v>
      </c>
      <c r="C96" s="335" t="s">
        <v>124</v>
      </c>
      <c r="D96" s="337"/>
      <c r="E96" s="226">
        <f t="shared" ref="E96:L96" si="67">SUM(E97:E104)</f>
        <v>0</v>
      </c>
      <c r="F96" s="426">
        <f t="shared" si="67"/>
        <v>0</v>
      </c>
      <c r="G96" s="226">
        <f t="shared" si="67"/>
        <v>0</v>
      </c>
      <c r="H96" s="226">
        <f t="shared" si="67"/>
        <v>0</v>
      </c>
      <c r="I96" s="200">
        <f t="shared" si="67"/>
        <v>0</v>
      </c>
      <c r="J96" s="315">
        <f t="shared" si="67"/>
        <v>0</v>
      </c>
      <c r="K96" s="200">
        <f t="shared" si="67"/>
        <v>0</v>
      </c>
      <c r="L96" s="216">
        <f t="shared" si="67"/>
        <v>0</v>
      </c>
      <c r="M96" s="216"/>
      <c r="N96" s="195">
        <f>SUM(N97:N104)</f>
        <v>0</v>
      </c>
      <c r="O96" s="195">
        <f>+IFERROR(VLOOKUP(B95,Sheet1!B:D,3,FALSE)+VLOOKUP(B95,Sheet1!B:E,4,FALSE),0)</f>
        <v>0</v>
      </c>
      <c r="P96" s="195">
        <f>+IFERROR(VLOOKUP(C95,Sheet1!C:E,3,FALSE)+VLOOKUP(C95,Sheet1!C:F,4,FALSE),0)</f>
        <v>0</v>
      </c>
      <c r="Q96" s="195">
        <f>+IFERROR(VLOOKUP(D95,Sheet1!D:F,3,FALSE)+VLOOKUP(D95,Sheet1!D:G,4,FALSE),0)</f>
        <v>0</v>
      </c>
      <c r="R96" s="195">
        <f>+IFERROR(VLOOKUP(E95,Sheet1!E:G,3,FALSE)+VLOOKUP(E95,Sheet1!E:H,4,FALSE),0)</f>
        <v>0</v>
      </c>
      <c r="S96" s="195">
        <f>+IFERROR(VLOOKUP(F95,Sheet1!F:H,3,FALSE)+VLOOKUP(F95,Sheet1!F:I,4,FALSE),0)</f>
        <v>0</v>
      </c>
      <c r="T96" s="195">
        <f>+IFERROR(VLOOKUP(G95,Sheet1!G:I,3,FALSE)+VLOOKUP(G95,Sheet1!G:J,4,FALSE),0)</f>
        <v>0</v>
      </c>
      <c r="U96" s="195">
        <f>+IFERROR(VLOOKUP(H95,Sheet1!H:J,3,FALSE)+VLOOKUP(H95,Sheet1!H:K,4,FALSE),0)</f>
        <v>0</v>
      </c>
      <c r="V96" s="195">
        <f>+IFERROR(VLOOKUP(I95,Sheet1!I:K,3,FALSE)+VLOOKUP(I95,Sheet1!I:L,4,FALSE),0)</f>
        <v>0</v>
      </c>
      <c r="W96" s="195">
        <f>+IFERROR(VLOOKUP(J95,Sheet1!J:L,3,FALSE)+VLOOKUP(J95,Sheet1!J:M,4,FALSE),0)</f>
        <v>0</v>
      </c>
      <c r="X96" s="195">
        <f>+IFERROR(VLOOKUP(K95,Sheet1!K:M,3,FALSE)+VLOOKUP(K95,Sheet1!K:N,4,FALSE),0)</f>
        <v>0</v>
      </c>
      <c r="Y96" s="195">
        <f>+IFERROR(VLOOKUP(L95,Sheet1!L:N,3,FALSE)+VLOOKUP(L95,Sheet1!L:O,4,FALSE),0)</f>
        <v>0</v>
      </c>
      <c r="Z96" s="195">
        <f>+IFERROR(VLOOKUP(M95,Sheet1!M:O,3,FALSE)+VLOOKUP(M95,Sheet1!M:P,4,FALSE),0)</f>
        <v>0</v>
      </c>
      <c r="AA96" s="195">
        <f>+IFERROR(VLOOKUP(N95,Sheet1!N:P,3,FALSE)+VLOOKUP(N95,Sheet1!N:Q,4,FALSE),0)</f>
        <v>0</v>
      </c>
      <c r="AB96" s="195">
        <f>+IFERROR(VLOOKUP(O95,Sheet1!O:Q,3,FALSE)+VLOOKUP(O95,Sheet1!O:R,4,FALSE),0)</f>
        <v>0</v>
      </c>
      <c r="AC96" s="195">
        <f>+IFERROR(VLOOKUP(P95,Sheet1!P:R,3,FALSE)+VLOOKUP(P95,Sheet1!P:S,4,FALSE),0)</f>
        <v>0</v>
      </c>
      <c r="AD96" s="195">
        <f>+IFERROR(VLOOKUP(Q95,Sheet1!Q:S,3,FALSE)+VLOOKUP(Q95,Sheet1!Q:T,4,FALSE),0)</f>
        <v>0</v>
      </c>
      <c r="AE96" s="195">
        <f>+IFERROR(VLOOKUP(R95,Sheet1!R:T,3,FALSE)+VLOOKUP(R95,Sheet1!R:U,4,FALSE),0)</f>
        <v>0</v>
      </c>
      <c r="AF96" s="195">
        <f>+IFERROR(VLOOKUP(S95,Sheet1!S:U,3,FALSE)+VLOOKUP(S95,Sheet1!S:V,4,FALSE),0)</f>
        <v>0</v>
      </c>
      <c r="AG96" s="405">
        <f t="shared" ref="AG96:AX96" si="68">SUM(AG97:AG104)</f>
        <v>0</v>
      </c>
      <c r="AH96" s="264">
        <f t="shared" si="68"/>
        <v>0</v>
      </c>
      <c r="AI96" s="264">
        <f t="shared" si="68"/>
        <v>0</v>
      </c>
      <c r="AJ96" s="264">
        <f t="shared" si="68"/>
        <v>0</v>
      </c>
      <c r="AK96" s="264">
        <f t="shared" si="68"/>
        <v>0</v>
      </c>
      <c r="AL96" s="264">
        <f t="shared" si="68"/>
        <v>0</v>
      </c>
      <c r="AM96" s="264">
        <f t="shared" si="68"/>
        <v>0</v>
      </c>
      <c r="AN96" s="264">
        <f t="shared" si="68"/>
        <v>0</v>
      </c>
      <c r="AO96" s="264">
        <f t="shared" si="68"/>
        <v>0</v>
      </c>
      <c r="AP96" s="264">
        <f t="shared" si="68"/>
        <v>0</v>
      </c>
      <c r="AQ96" s="264">
        <f t="shared" si="68"/>
        <v>0</v>
      </c>
      <c r="AR96" s="395">
        <f t="shared" si="68"/>
        <v>0</v>
      </c>
      <c r="AS96" s="405">
        <f t="shared" si="68"/>
        <v>0</v>
      </c>
      <c r="AT96" s="264">
        <f t="shared" si="68"/>
        <v>0</v>
      </c>
      <c r="AU96" s="264">
        <f t="shared" si="68"/>
        <v>0</v>
      </c>
      <c r="AV96" s="264">
        <f t="shared" si="68"/>
        <v>0</v>
      </c>
      <c r="AW96" s="264">
        <f t="shared" si="68"/>
        <v>0</v>
      </c>
      <c r="AX96" s="264">
        <f t="shared" si="68"/>
        <v>0</v>
      </c>
      <c r="AY96" s="433">
        <f>SUM(R96:AX96)</f>
        <v>0</v>
      </c>
      <c r="AZ96" s="434">
        <f>+AY96+N96</f>
        <v>0</v>
      </c>
      <c r="BA96" s="435">
        <f>+G96-AZ96</f>
        <v>0</v>
      </c>
    </row>
    <row r="97" spans="1:53" s="4" customFormat="1" ht="15" customHeight="1" x14ac:dyDescent="0.2">
      <c r="A97" s="344"/>
      <c r="B97" s="483"/>
      <c r="C97" s="334"/>
      <c r="D97" s="334"/>
      <c r="E97" s="245"/>
      <c r="F97" s="364">
        <f t="shared" si="56"/>
        <v>0</v>
      </c>
      <c r="G97" s="245"/>
      <c r="H97" s="564">
        <f t="shared" si="52"/>
        <v>0</v>
      </c>
      <c r="I97" s="228"/>
      <c r="J97" s="364">
        <f t="shared" si="57"/>
        <v>0</v>
      </c>
      <c r="K97" s="245">
        <v>0</v>
      </c>
      <c r="L97" s="229"/>
      <c r="M97" s="245"/>
      <c r="N97" s="232"/>
      <c r="O97" s="232"/>
      <c r="P97" s="232"/>
      <c r="Q97" s="232"/>
      <c r="R97" s="356"/>
      <c r="S97" s="357"/>
      <c r="T97" s="396"/>
      <c r="U97" s="406"/>
      <c r="V97" s="357"/>
      <c r="W97" s="357"/>
      <c r="X97" s="357"/>
      <c r="Y97" s="357"/>
      <c r="Z97" s="357"/>
      <c r="AA97" s="357"/>
      <c r="AB97" s="357"/>
      <c r="AC97" s="357"/>
      <c r="AD97" s="357"/>
      <c r="AE97" s="357"/>
      <c r="AF97" s="396"/>
      <c r="AG97" s="406"/>
      <c r="AH97" s="357"/>
      <c r="AI97" s="357"/>
      <c r="AJ97" s="357"/>
      <c r="AK97" s="357"/>
      <c r="AL97" s="357"/>
      <c r="AM97" s="357"/>
      <c r="AN97" s="357"/>
      <c r="AO97" s="357"/>
      <c r="AP97" s="357"/>
      <c r="AQ97" s="357"/>
      <c r="AR97" s="396"/>
      <c r="AS97" s="406"/>
      <c r="AT97" s="357"/>
      <c r="AU97" s="357"/>
      <c r="AV97" s="357"/>
      <c r="AW97" s="357"/>
      <c r="AX97" s="357"/>
      <c r="AY97" s="433">
        <f>SUM(R97:AX97)</f>
        <v>0</v>
      </c>
      <c r="AZ97" s="434">
        <f>+AY97+N97</f>
        <v>0</v>
      </c>
      <c r="BA97" s="435">
        <f>+G97-AZ97</f>
        <v>0</v>
      </c>
    </row>
    <row r="98" spans="1:53" s="4" customFormat="1" ht="15" customHeight="1" x14ac:dyDescent="0.2">
      <c r="A98" s="344"/>
      <c r="B98" s="483"/>
      <c r="C98" s="334"/>
      <c r="D98" s="340"/>
      <c r="E98" s="245"/>
      <c r="F98" s="364">
        <f t="shared" si="56"/>
        <v>0</v>
      </c>
      <c r="G98" s="245">
        <v>0</v>
      </c>
      <c r="H98" s="564">
        <f t="shared" si="52"/>
        <v>0</v>
      </c>
      <c r="I98" s="228"/>
      <c r="J98" s="364">
        <f t="shared" si="57"/>
        <v>0</v>
      </c>
      <c r="K98" s="245">
        <v>0</v>
      </c>
      <c r="L98" s="229"/>
      <c r="M98" s="245"/>
      <c r="N98" s="261"/>
      <c r="O98" s="261"/>
      <c r="P98" s="261"/>
      <c r="Q98" s="261"/>
      <c r="R98" s="356"/>
      <c r="S98" s="357"/>
      <c r="T98" s="396"/>
      <c r="U98" s="406"/>
      <c r="V98" s="357"/>
      <c r="W98" s="357"/>
      <c r="X98" s="357"/>
      <c r="Y98" s="357"/>
      <c r="Z98" s="357"/>
      <c r="AA98" s="357"/>
      <c r="AB98" s="357"/>
      <c r="AC98" s="357"/>
      <c r="AD98" s="357"/>
      <c r="AE98" s="357"/>
      <c r="AF98" s="396"/>
      <c r="AG98" s="406"/>
      <c r="AH98" s="357"/>
      <c r="AI98" s="357"/>
      <c r="AJ98" s="357"/>
      <c r="AK98" s="357"/>
      <c r="AL98" s="357"/>
      <c r="AM98" s="357"/>
      <c r="AN98" s="357"/>
      <c r="AO98" s="357"/>
      <c r="AP98" s="357"/>
      <c r="AQ98" s="357"/>
      <c r="AR98" s="396"/>
      <c r="AS98" s="406"/>
      <c r="AT98" s="357"/>
      <c r="AU98" s="357"/>
      <c r="AV98" s="357"/>
      <c r="AW98" s="357"/>
      <c r="AX98" s="357"/>
      <c r="AY98" s="433">
        <f t="shared" ref="AY98:AY103" si="69">SUM(R98:AX98)</f>
        <v>0</v>
      </c>
      <c r="AZ98" s="434">
        <f t="shared" ref="AZ98:AZ103" si="70">+AY98+N98</f>
        <v>0</v>
      </c>
      <c r="BA98" s="435">
        <f t="shared" ref="BA98:BA103" si="71">+G98-AZ98</f>
        <v>0</v>
      </c>
    </row>
    <row r="99" spans="1:53" s="4" customFormat="1" ht="15" customHeight="1" x14ac:dyDescent="0.2">
      <c r="A99" s="344"/>
      <c r="B99" s="483"/>
      <c r="C99" s="334"/>
      <c r="D99" s="340"/>
      <c r="E99" s="245"/>
      <c r="F99" s="364">
        <f t="shared" si="56"/>
        <v>0</v>
      </c>
      <c r="G99" s="245">
        <v>0</v>
      </c>
      <c r="H99" s="564">
        <f t="shared" si="52"/>
        <v>0</v>
      </c>
      <c r="I99" s="228"/>
      <c r="J99" s="364">
        <f t="shared" si="57"/>
        <v>0</v>
      </c>
      <c r="K99" s="245">
        <v>0</v>
      </c>
      <c r="L99" s="229"/>
      <c r="M99" s="245"/>
      <c r="N99" s="261"/>
      <c r="O99" s="261"/>
      <c r="P99" s="261"/>
      <c r="Q99" s="261"/>
      <c r="R99" s="356"/>
      <c r="S99" s="357"/>
      <c r="T99" s="396"/>
      <c r="U99" s="406"/>
      <c r="V99" s="357"/>
      <c r="W99" s="357"/>
      <c r="X99" s="357"/>
      <c r="Y99" s="357"/>
      <c r="Z99" s="357"/>
      <c r="AA99" s="357"/>
      <c r="AB99" s="357"/>
      <c r="AC99" s="357"/>
      <c r="AD99" s="357"/>
      <c r="AE99" s="357"/>
      <c r="AF99" s="396"/>
      <c r="AG99" s="406"/>
      <c r="AH99" s="357"/>
      <c r="AI99" s="357"/>
      <c r="AJ99" s="357"/>
      <c r="AK99" s="357"/>
      <c r="AL99" s="357"/>
      <c r="AM99" s="357"/>
      <c r="AN99" s="357"/>
      <c r="AO99" s="357"/>
      <c r="AP99" s="357"/>
      <c r="AQ99" s="357"/>
      <c r="AR99" s="396"/>
      <c r="AS99" s="406"/>
      <c r="AT99" s="357"/>
      <c r="AU99" s="357"/>
      <c r="AV99" s="357"/>
      <c r="AW99" s="357"/>
      <c r="AX99" s="357"/>
      <c r="AY99" s="433">
        <f t="shared" si="69"/>
        <v>0</v>
      </c>
      <c r="AZ99" s="434">
        <f t="shared" si="70"/>
        <v>0</v>
      </c>
      <c r="BA99" s="435">
        <f t="shared" si="71"/>
        <v>0</v>
      </c>
    </row>
    <row r="100" spans="1:53" s="4" customFormat="1" ht="15" customHeight="1" x14ac:dyDescent="0.2">
      <c r="A100" s="344"/>
      <c r="B100" s="483"/>
      <c r="C100" s="334"/>
      <c r="D100" s="340"/>
      <c r="E100" s="245"/>
      <c r="F100" s="364">
        <f t="shared" si="56"/>
        <v>0</v>
      </c>
      <c r="G100" s="245">
        <v>0</v>
      </c>
      <c r="H100" s="564">
        <f t="shared" si="52"/>
        <v>0</v>
      </c>
      <c r="I100" s="228"/>
      <c r="J100" s="364">
        <f t="shared" si="57"/>
        <v>0</v>
      </c>
      <c r="K100" s="245">
        <v>0</v>
      </c>
      <c r="L100" s="229"/>
      <c r="M100" s="245"/>
      <c r="N100" s="261"/>
      <c r="O100" s="261"/>
      <c r="P100" s="261"/>
      <c r="Q100" s="261"/>
      <c r="R100" s="356"/>
      <c r="S100" s="357"/>
      <c r="T100" s="396"/>
      <c r="U100" s="406"/>
      <c r="V100" s="357"/>
      <c r="W100" s="357"/>
      <c r="X100" s="357"/>
      <c r="Y100" s="357"/>
      <c r="Z100" s="357"/>
      <c r="AA100" s="357"/>
      <c r="AB100" s="357"/>
      <c r="AC100" s="357"/>
      <c r="AD100" s="357"/>
      <c r="AE100" s="357"/>
      <c r="AF100" s="396"/>
      <c r="AG100" s="406"/>
      <c r="AH100" s="357"/>
      <c r="AI100" s="357"/>
      <c r="AJ100" s="357"/>
      <c r="AK100" s="357"/>
      <c r="AL100" s="357"/>
      <c r="AM100" s="357"/>
      <c r="AN100" s="357"/>
      <c r="AO100" s="357"/>
      <c r="AP100" s="357"/>
      <c r="AQ100" s="357"/>
      <c r="AR100" s="396"/>
      <c r="AS100" s="406"/>
      <c r="AT100" s="357"/>
      <c r="AU100" s="357"/>
      <c r="AV100" s="357"/>
      <c r="AW100" s="357"/>
      <c r="AX100" s="357"/>
      <c r="AY100" s="433">
        <f t="shared" si="69"/>
        <v>0</v>
      </c>
      <c r="AZ100" s="434">
        <f t="shared" si="70"/>
        <v>0</v>
      </c>
      <c r="BA100" s="435">
        <f t="shared" si="71"/>
        <v>0</v>
      </c>
    </row>
    <row r="101" spans="1:53" s="4" customFormat="1" ht="15" customHeight="1" x14ac:dyDescent="0.2">
      <c r="A101" s="344"/>
      <c r="B101" s="483"/>
      <c r="C101" s="334"/>
      <c r="D101" s="340"/>
      <c r="E101" s="245"/>
      <c r="F101" s="364">
        <f t="shared" si="56"/>
        <v>0</v>
      </c>
      <c r="G101" s="245">
        <v>0</v>
      </c>
      <c r="H101" s="564">
        <f t="shared" si="52"/>
        <v>0</v>
      </c>
      <c r="I101" s="228"/>
      <c r="J101" s="364">
        <f t="shared" si="57"/>
        <v>0</v>
      </c>
      <c r="K101" s="245">
        <v>0</v>
      </c>
      <c r="L101" s="229"/>
      <c r="M101" s="245"/>
      <c r="N101" s="261"/>
      <c r="O101" s="261"/>
      <c r="P101" s="261"/>
      <c r="Q101" s="261"/>
      <c r="R101" s="356"/>
      <c r="S101" s="357"/>
      <c r="T101" s="396"/>
      <c r="U101" s="406"/>
      <c r="V101" s="357"/>
      <c r="W101" s="357"/>
      <c r="X101" s="357"/>
      <c r="Y101" s="357"/>
      <c r="Z101" s="357"/>
      <c r="AA101" s="357"/>
      <c r="AB101" s="357"/>
      <c r="AC101" s="357"/>
      <c r="AD101" s="357"/>
      <c r="AE101" s="357"/>
      <c r="AF101" s="396"/>
      <c r="AG101" s="406"/>
      <c r="AH101" s="357"/>
      <c r="AI101" s="357"/>
      <c r="AJ101" s="357"/>
      <c r="AK101" s="357"/>
      <c r="AL101" s="357"/>
      <c r="AM101" s="357"/>
      <c r="AN101" s="357"/>
      <c r="AO101" s="357"/>
      <c r="AP101" s="357"/>
      <c r="AQ101" s="357"/>
      <c r="AR101" s="396"/>
      <c r="AS101" s="406"/>
      <c r="AT101" s="357"/>
      <c r="AU101" s="357"/>
      <c r="AV101" s="357"/>
      <c r="AW101" s="357"/>
      <c r="AX101" s="357"/>
      <c r="AY101" s="433">
        <f t="shared" si="69"/>
        <v>0</v>
      </c>
      <c r="AZ101" s="434">
        <f t="shared" si="70"/>
        <v>0</v>
      </c>
      <c r="BA101" s="435">
        <f t="shared" si="71"/>
        <v>0</v>
      </c>
    </row>
    <row r="102" spans="1:53" s="4" customFormat="1" ht="15" customHeight="1" x14ac:dyDescent="0.2">
      <c r="A102" s="344"/>
      <c r="B102" s="483"/>
      <c r="C102" s="334"/>
      <c r="D102" s="340"/>
      <c r="E102" s="245"/>
      <c r="F102" s="364">
        <f t="shared" si="56"/>
        <v>0</v>
      </c>
      <c r="G102" s="245">
        <v>0</v>
      </c>
      <c r="H102" s="564">
        <f t="shared" si="52"/>
        <v>0</v>
      </c>
      <c r="I102" s="228"/>
      <c r="J102" s="364">
        <f t="shared" si="57"/>
        <v>0</v>
      </c>
      <c r="K102" s="245">
        <v>0</v>
      </c>
      <c r="L102" s="229"/>
      <c r="M102" s="245"/>
      <c r="N102" s="261"/>
      <c r="O102" s="261"/>
      <c r="P102" s="261"/>
      <c r="Q102" s="261"/>
      <c r="R102" s="356"/>
      <c r="S102" s="357"/>
      <c r="T102" s="396"/>
      <c r="U102" s="406"/>
      <c r="V102" s="357"/>
      <c r="W102" s="357"/>
      <c r="X102" s="357"/>
      <c r="Y102" s="357"/>
      <c r="Z102" s="357"/>
      <c r="AA102" s="357"/>
      <c r="AB102" s="357"/>
      <c r="AC102" s="357"/>
      <c r="AD102" s="357"/>
      <c r="AE102" s="357"/>
      <c r="AF102" s="396"/>
      <c r="AG102" s="406"/>
      <c r="AH102" s="357"/>
      <c r="AI102" s="357"/>
      <c r="AJ102" s="357"/>
      <c r="AK102" s="357"/>
      <c r="AL102" s="357"/>
      <c r="AM102" s="357"/>
      <c r="AN102" s="357"/>
      <c r="AO102" s="357"/>
      <c r="AP102" s="357"/>
      <c r="AQ102" s="357"/>
      <c r="AR102" s="396"/>
      <c r="AS102" s="406"/>
      <c r="AT102" s="357"/>
      <c r="AU102" s="357"/>
      <c r="AV102" s="357"/>
      <c r="AW102" s="357"/>
      <c r="AX102" s="357"/>
      <c r="AY102" s="433">
        <f t="shared" si="69"/>
        <v>0</v>
      </c>
      <c r="AZ102" s="434">
        <f t="shared" si="70"/>
        <v>0</v>
      </c>
      <c r="BA102" s="435">
        <f t="shared" si="71"/>
        <v>0</v>
      </c>
    </row>
    <row r="103" spans="1:53" s="4" customFormat="1" ht="15" customHeight="1" x14ac:dyDescent="0.2">
      <c r="A103" s="344"/>
      <c r="B103" s="483" t="str">
        <f>+B96</f>
        <v>ZK106.K227.C727</v>
      </c>
      <c r="C103" s="334"/>
      <c r="D103" s="340"/>
      <c r="E103" s="245"/>
      <c r="F103" s="364">
        <f t="shared" si="56"/>
        <v>0</v>
      </c>
      <c r="G103" s="245">
        <v>0</v>
      </c>
      <c r="H103" s="564">
        <f t="shared" si="52"/>
        <v>0</v>
      </c>
      <c r="I103" s="228"/>
      <c r="J103" s="364">
        <f t="shared" si="57"/>
        <v>0</v>
      </c>
      <c r="K103" s="245">
        <v>0</v>
      </c>
      <c r="L103" s="229"/>
      <c r="M103" s="245"/>
      <c r="N103" s="261"/>
      <c r="O103" s="261"/>
      <c r="P103" s="261"/>
      <c r="Q103" s="261"/>
      <c r="R103" s="356"/>
      <c r="S103" s="357"/>
      <c r="T103" s="396"/>
      <c r="U103" s="406"/>
      <c r="V103" s="357"/>
      <c r="W103" s="357"/>
      <c r="X103" s="357"/>
      <c r="Y103" s="357"/>
      <c r="Z103" s="357"/>
      <c r="AA103" s="357"/>
      <c r="AB103" s="357"/>
      <c r="AC103" s="357"/>
      <c r="AD103" s="357"/>
      <c r="AE103" s="357"/>
      <c r="AF103" s="396"/>
      <c r="AG103" s="406"/>
      <c r="AH103" s="357"/>
      <c r="AI103" s="357"/>
      <c r="AJ103" s="357"/>
      <c r="AK103" s="357"/>
      <c r="AL103" s="357"/>
      <c r="AM103" s="357"/>
      <c r="AN103" s="357"/>
      <c r="AO103" s="357"/>
      <c r="AP103" s="357"/>
      <c r="AQ103" s="357"/>
      <c r="AR103" s="396"/>
      <c r="AS103" s="406"/>
      <c r="AT103" s="357"/>
      <c r="AU103" s="357"/>
      <c r="AV103" s="357"/>
      <c r="AW103" s="357"/>
      <c r="AX103" s="357"/>
      <c r="AY103" s="433">
        <f t="shared" si="69"/>
        <v>0</v>
      </c>
      <c r="AZ103" s="434">
        <f t="shared" si="70"/>
        <v>0</v>
      </c>
      <c r="BA103" s="435">
        <f t="shared" si="71"/>
        <v>0</v>
      </c>
    </row>
    <row r="104" spans="1:53" s="4" customFormat="1" ht="15" customHeight="1" thickBot="1" x14ac:dyDescent="0.25">
      <c r="A104" s="167"/>
      <c r="B104" s="453"/>
      <c r="C104" s="269" t="s">
        <v>286</v>
      </c>
      <c r="D104" s="269"/>
      <c r="E104" s="272"/>
      <c r="F104" s="365">
        <f t="shared" si="56"/>
        <v>0</v>
      </c>
      <c r="G104" s="272">
        <v>0</v>
      </c>
      <c r="H104" s="571">
        <f>SUM(N104:AX104)-Q104</f>
        <v>0</v>
      </c>
      <c r="I104" s="224"/>
      <c r="J104" s="364">
        <f t="shared" si="57"/>
        <v>0</v>
      </c>
      <c r="K104" s="272">
        <v>0</v>
      </c>
      <c r="L104" s="225"/>
      <c r="M104" s="272"/>
      <c r="N104" s="560">
        <f>+IFERROR(VLOOKUP(B103,Sheet1!B:D,2,FALSE),0)</f>
        <v>0</v>
      </c>
      <c r="O104" s="600">
        <f>+IFERROR(VLOOKUP(B103,Sheet1!B:D,3,FALSE),0)</f>
        <v>0</v>
      </c>
      <c r="P104" s="600">
        <f>+IFERROR(VLOOKUP(B103,Sheet1!B:E,4,FALSE),0)</f>
        <v>0</v>
      </c>
      <c r="Q104" s="600">
        <f>+IFERROR(VLOOKUP(B103,Sheet1!B:F,5,FALSE),0)</f>
        <v>0</v>
      </c>
      <c r="R104" s="358"/>
      <c r="S104" s="359"/>
      <c r="T104" s="397"/>
      <c r="U104" s="407"/>
      <c r="V104" s="359"/>
      <c r="W104" s="359"/>
      <c r="X104" s="359"/>
      <c r="Y104" s="359"/>
      <c r="Z104" s="359"/>
      <c r="AA104" s="359"/>
      <c r="AB104" s="359"/>
      <c r="AC104" s="359"/>
      <c r="AD104" s="359"/>
      <c r="AE104" s="359"/>
      <c r="AF104" s="397"/>
      <c r="AG104" s="407"/>
      <c r="AH104" s="359"/>
      <c r="AI104" s="359"/>
      <c r="AJ104" s="359"/>
      <c r="AK104" s="359"/>
      <c r="AL104" s="359"/>
      <c r="AM104" s="359"/>
      <c r="AN104" s="359"/>
      <c r="AO104" s="359"/>
      <c r="AP104" s="359"/>
      <c r="AQ104" s="359"/>
      <c r="AR104" s="397"/>
      <c r="AS104" s="407"/>
      <c r="AT104" s="359"/>
      <c r="AU104" s="359"/>
      <c r="AV104" s="359"/>
      <c r="AW104" s="359"/>
      <c r="AX104" s="359"/>
      <c r="AY104" s="433">
        <f t="shared" ref="AY104:AY115" si="72">SUM(R104:AX104)</f>
        <v>0</v>
      </c>
      <c r="AZ104" s="434">
        <f t="shared" ref="AZ104:AZ115" si="73">+AY104+N104</f>
        <v>0</v>
      </c>
      <c r="BA104" s="435">
        <f>+G104-AZ104</f>
        <v>0</v>
      </c>
    </row>
    <row r="105" spans="1:53" s="22" customFormat="1" ht="15" customHeight="1" x14ac:dyDescent="0.2">
      <c r="A105" s="342" t="s">
        <v>158</v>
      </c>
      <c r="B105" s="450" t="str">
        <f>+LEFT($E$5,5)&amp;"."&amp;A105&amp;"."&amp;$E$3</f>
        <v>ZK106.K253.C727</v>
      </c>
      <c r="C105" s="341" t="s">
        <v>159</v>
      </c>
      <c r="D105" s="341"/>
      <c r="E105" s="226">
        <f t="shared" ref="E105:L105" si="74">SUM(E106:E113)</f>
        <v>9230</v>
      </c>
      <c r="F105" s="226">
        <f t="shared" si="74"/>
        <v>0</v>
      </c>
      <c r="G105" s="226">
        <f t="shared" si="74"/>
        <v>9230</v>
      </c>
      <c r="H105" s="226">
        <f t="shared" si="74"/>
        <v>9230</v>
      </c>
      <c r="I105" s="200">
        <f t="shared" si="74"/>
        <v>0</v>
      </c>
      <c r="J105" s="315">
        <f t="shared" si="74"/>
        <v>0</v>
      </c>
      <c r="K105" s="200">
        <f t="shared" si="74"/>
        <v>0</v>
      </c>
      <c r="L105" s="216">
        <f t="shared" si="74"/>
        <v>0</v>
      </c>
      <c r="M105" s="216"/>
      <c r="N105" s="195">
        <f t="shared" ref="N105:AX105" si="75">SUM(N106:N113)</f>
        <v>0</v>
      </c>
      <c r="O105" s="195">
        <f t="shared" si="75"/>
        <v>0</v>
      </c>
      <c r="P105" s="195">
        <f t="shared" si="75"/>
        <v>0</v>
      </c>
      <c r="Q105" s="195">
        <f t="shared" si="75"/>
        <v>0</v>
      </c>
      <c r="R105" s="195">
        <f t="shared" si="75"/>
        <v>0</v>
      </c>
      <c r="S105" s="195">
        <f t="shared" si="75"/>
        <v>0</v>
      </c>
      <c r="T105" s="195">
        <f t="shared" si="75"/>
        <v>0</v>
      </c>
      <c r="U105" s="195">
        <f t="shared" si="75"/>
        <v>0</v>
      </c>
      <c r="V105" s="195">
        <f t="shared" si="75"/>
        <v>0</v>
      </c>
      <c r="W105" s="195">
        <f t="shared" si="75"/>
        <v>0</v>
      </c>
      <c r="X105" s="195">
        <f t="shared" si="75"/>
        <v>0</v>
      </c>
      <c r="Y105" s="195">
        <f t="shared" si="75"/>
        <v>0</v>
      </c>
      <c r="Z105" s="195">
        <f t="shared" si="75"/>
        <v>0</v>
      </c>
      <c r="AA105" s="195">
        <f t="shared" si="75"/>
        <v>0</v>
      </c>
      <c r="AB105" s="195">
        <f t="shared" si="75"/>
        <v>0</v>
      </c>
      <c r="AC105" s="195">
        <f t="shared" si="75"/>
        <v>0</v>
      </c>
      <c r="AD105" s="195">
        <f t="shared" si="75"/>
        <v>0</v>
      </c>
      <c r="AE105" s="195">
        <f t="shared" si="75"/>
        <v>0</v>
      </c>
      <c r="AF105" s="195">
        <f t="shared" si="75"/>
        <v>0</v>
      </c>
      <c r="AG105" s="405">
        <f t="shared" si="75"/>
        <v>0</v>
      </c>
      <c r="AH105" s="264">
        <f t="shared" si="75"/>
        <v>0</v>
      </c>
      <c r="AI105" s="264">
        <f t="shared" si="75"/>
        <v>0</v>
      </c>
      <c r="AJ105" s="264">
        <f t="shared" si="75"/>
        <v>0</v>
      </c>
      <c r="AK105" s="264">
        <f t="shared" si="75"/>
        <v>0</v>
      </c>
      <c r="AL105" s="264">
        <f t="shared" si="75"/>
        <v>0</v>
      </c>
      <c r="AM105" s="264">
        <f t="shared" si="75"/>
        <v>0</v>
      </c>
      <c r="AN105" s="264">
        <f t="shared" si="75"/>
        <v>0</v>
      </c>
      <c r="AO105" s="264">
        <f t="shared" si="75"/>
        <v>9230</v>
      </c>
      <c r="AP105" s="264">
        <f t="shared" si="75"/>
        <v>0</v>
      </c>
      <c r="AQ105" s="264">
        <f t="shared" si="75"/>
        <v>0</v>
      </c>
      <c r="AR105" s="395">
        <f t="shared" si="75"/>
        <v>0</v>
      </c>
      <c r="AS105" s="405">
        <f t="shared" si="75"/>
        <v>0</v>
      </c>
      <c r="AT105" s="264">
        <f t="shared" si="75"/>
        <v>0</v>
      </c>
      <c r="AU105" s="264">
        <f t="shared" si="75"/>
        <v>0</v>
      </c>
      <c r="AV105" s="264">
        <f t="shared" si="75"/>
        <v>0</v>
      </c>
      <c r="AW105" s="264">
        <f t="shared" si="75"/>
        <v>0</v>
      </c>
      <c r="AX105" s="264">
        <f t="shared" si="75"/>
        <v>0</v>
      </c>
      <c r="AY105" s="433">
        <f t="shared" si="72"/>
        <v>9230</v>
      </c>
      <c r="AZ105" s="434">
        <f t="shared" si="73"/>
        <v>9230</v>
      </c>
      <c r="BA105" s="435">
        <f>+G105-AZ105</f>
        <v>0</v>
      </c>
    </row>
    <row r="106" spans="1:53" s="22" customFormat="1" ht="15" customHeight="1" x14ac:dyDescent="0.2">
      <c r="A106" s="342"/>
      <c r="B106" s="795"/>
      <c r="C106" s="334" t="s">
        <v>5163</v>
      </c>
      <c r="D106" s="340"/>
      <c r="E106" s="805">
        <v>9230</v>
      </c>
      <c r="F106" s="364">
        <f t="shared" si="56"/>
        <v>0</v>
      </c>
      <c r="G106" s="245">
        <v>9230</v>
      </c>
      <c r="H106" s="564">
        <f t="shared" si="52"/>
        <v>9230</v>
      </c>
      <c r="I106" s="203"/>
      <c r="J106" s="803"/>
      <c r="K106" s="806"/>
      <c r="L106" s="796"/>
      <c r="M106" s="800"/>
      <c r="N106" s="803"/>
      <c r="O106" s="803"/>
      <c r="P106" s="803"/>
      <c r="Q106" s="803"/>
      <c r="R106" s="800"/>
      <c r="S106" s="801"/>
      <c r="T106" s="802"/>
      <c r="U106" s="799"/>
      <c r="V106" s="801"/>
      <c r="W106" s="801"/>
      <c r="X106" s="801"/>
      <c r="Y106" s="801"/>
      <c r="Z106" s="801"/>
      <c r="AA106" s="801"/>
      <c r="AB106" s="801"/>
      <c r="AC106" s="801"/>
      <c r="AD106" s="801"/>
      <c r="AE106" s="801">
        <f>2160-2160</f>
        <v>0</v>
      </c>
      <c r="AF106" s="802">
        <f>2160-2160</f>
        <v>0</v>
      </c>
      <c r="AG106" s="799"/>
      <c r="AH106" s="801"/>
      <c r="AI106" s="801"/>
      <c r="AJ106" s="801"/>
      <c r="AK106" s="801"/>
      <c r="AL106" s="801"/>
      <c r="AM106" s="801"/>
      <c r="AN106" s="814"/>
      <c r="AO106" s="801">
        <v>9230</v>
      </c>
      <c r="AP106" s="801"/>
      <c r="AQ106" s="801"/>
      <c r="AR106" s="802"/>
      <c r="AS106" s="799"/>
      <c r="AT106" s="801"/>
      <c r="AU106" s="801"/>
      <c r="AV106" s="801"/>
      <c r="AW106" s="801"/>
      <c r="AX106" s="801"/>
      <c r="AY106" s="433">
        <f t="shared" si="72"/>
        <v>9230</v>
      </c>
      <c r="AZ106" s="434">
        <f t="shared" si="73"/>
        <v>9230</v>
      </c>
      <c r="BA106" s="435">
        <f t="shared" ref="BA106:BA111" si="76">+G106-AZ106</f>
        <v>0</v>
      </c>
    </row>
    <row r="107" spans="1:53" s="22" customFormat="1" ht="15" customHeight="1" x14ac:dyDescent="0.2">
      <c r="A107" s="342"/>
      <c r="B107" s="795"/>
      <c r="C107" s="334"/>
      <c r="D107" s="340"/>
      <c r="E107" s="805"/>
      <c r="F107" s="364">
        <f t="shared" si="56"/>
        <v>0</v>
      </c>
      <c r="G107" s="245"/>
      <c r="H107" s="564">
        <f t="shared" si="52"/>
        <v>0</v>
      </c>
      <c r="I107" s="203"/>
      <c r="J107" s="803"/>
      <c r="K107" s="806"/>
      <c r="L107" s="796"/>
      <c r="M107" s="800"/>
      <c r="N107" s="803"/>
      <c r="O107" s="803"/>
      <c r="P107" s="803"/>
      <c r="Q107" s="803"/>
      <c r="R107" s="800"/>
      <c r="S107" s="801"/>
      <c r="T107" s="802"/>
      <c r="U107" s="799"/>
      <c r="V107" s="801"/>
      <c r="W107" s="801"/>
      <c r="X107" s="801"/>
      <c r="Y107" s="801"/>
      <c r="Z107" s="801"/>
      <c r="AA107" s="801"/>
      <c r="AB107" s="801"/>
      <c r="AC107" s="801"/>
      <c r="AD107" s="801"/>
      <c r="AE107" s="801">
        <f>1680-1680</f>
        <v>0</v>
      </c>
      <c r="AF107" s="802">
        <f>1200+1680-2880</f>
        <v>0</v>
      </c>
      <c r="AG107" s="799"/>
      <c r="AH107" s="801"/>
      <c r="AI107" s="801"/>
      <c r="AJ107" s="801"/>
      <c r="AK107" s="801"/>
      <c r="AL107" s="801"/>
      <c r="AM107" s="801"/>
      <c r="AN107" s="801"/>
      <c r="AO107" s="801"/>
      <c r="AP107" s="801"/>
      <c r="AQ107" s="801"/>
      <c r="AR107" s="802"/>
      <c r="AS107" s="799"/>
      <c r="AT107" s="801"/>
      <c r="AU107" s="801"/>
      <c r="AV107" s="801"/>
      <c r="AW107" s="801"/>
      <c r="AX107" s="801"/>
      <c r="AY107" s="433">
        <f t="shared" si="72"/>
        <v>0</v>
      </c>
      <c r="AZ107" s="434">
        <f t="shared" si="73"/>
        <v>0</v>
      </c>
      <c r="BA107" s="435">
        <f t="shared" si="76"/>
        <v>0</v>
      </c>
    </row>
    <row r="108" spans="1:53" s="22" customFormat="1" ht="15" customHeight="1" x14ac:dyDescent="0.2">
      <c r="A108" s="342"/>
      <c r="B108" s="795"/>
      <c r="C108" s="334"/>
      <c r="D108" s="340"/>
      <c r="E108" s="805"/>
      <c r="F108" s="364">
        <f t="shared" si="56"/>
        <v>0</v>
      </c>
      <c r="G108" s="245"/>
      <c r="H108" s="564">
        <f t="shared" si="52"/>
        <v>0</v>
      </c>
      <c r="I108" s="203"/>
      <c r="J108" s="803"/>
      <c r="K108" s="806"/>
      <c r="L108" s="796"/>
      <c r="M108" s="800"/>
      <c r="N108" s="803"/>
      <c r="O108" s="803"/>
      <c r="P108" s="803"/>
      <c r="Q108" s="803"/>
      <c r="R108" s="800"/>
      <c r="S108" s="801"/>
      <c r="T108" s="802"/>
      <c r="U108" s="799"/>
      <c r="V108" s="801"/>
      <c r="W108" s="801"/>
      <c r="X108" s="801"/>
      <c r="Y108" s="801"/>
      <c r="Z108" s="801"/>
      <c r="AA108" s="801"/>
      <c r="AB108" s="801"/>
      <c r="AC108" s="801"/>
      <c r="AD108" s="801"/>
      <c r="AE108" s="801">
        <f>720-720</f>
        <v>0</v>
      </c>
      <c r="AF108" s="802">
        <f>720-720</f>
        <v>0</v>
      </c>
      <c r="AG108" s="799"/>
      <c r="AH108" s="801"/>
      <c r="AI108" s="801"/>
      <c r="AJ108" s="801"/>
      <c r="AK108" s="801"/>
      <c r="AL108" s="801"/>
      <c r="AM108" s="801"/>
      <c r="AN108" s="801"/>
      <c r="AO108" s="801"/>
      <c r="AP108" s="801"/>
      <c r="AQ108" s="801"/>
      <c r="AR108" s="802"/>
      <c r="AS108" s="799"/>
      <c r="AT108" s="801"/>
      <c r="AU108" s="801"/>
      <c r="AV108" s="801"/>
      <c r="AW108" s="801"/>
      <c r="AX108" s="801"/>
      <c r="AY108" s="433">
        <f t="shared" si="72"/>
        <v>0</v>
      </c>
      <c r="AZ108" s="434">
        <f t="shared" si="73"/>
        <v>0</v>
      </c>
      <c r="BA108" s="435">
        <f t="shared" si="76"/>
        <v>0</v>
      </c>
    </row>
    <row r="109" spans="1:53" s="22" customFormat="1" ht="15" customHeight="1" x14ac:dyDescent="0.2">
      <c r="A109" s="342"/>
      <c r="B109" s="795"/>
      <c r="C109" s="334"/>
      <c r="D109" s="340"/>
      <c r="E109" s="805"/>
      <c r="F109" s="364">
        <f t="shared" si="56"/>
        <v>0</v>
      </c>
      <c r="G109" s="245"/>
      <c r="H109" s="564">
        <f t="shared" si="52"/>
        <v>0</v>
      </c>
      <c r="I109" s="203"/>
      <c r="J109" s="803"/>
      <c r="K109" s="806"/>
      <c r="L109" s="796"/>
      <c r="M109" s="800"/>
      <c r="N109" s="803"/>
      <c r="O109" s="803"/>
      <c r="P109" s="803"/>
      <c r="Q109" s="803"/>
      <c r="R109" s="800"/>
      <c r="S109" s="801"/>
      <c r="T109" s="802"/>
      <c r="U109" s="799"/>
      <c r="V109" s="801"/>
      <c r="W109" s="801"/>
      <c r="X109" s="801"/>
      <c r="Y109" s="801"/>
      <c r="Z109" s="801"/>
      <c r="AA109" s="801"/>
      <c r="AB109" s="801"/>
      <c r="AC109" s="801"/>
      <c r="AD109" s="801"/>
      <c r="AE109" s="801">
        <f>960-960</f>
        <v>0</v>
      </c>
      <c r="AF109" s="802">
        <f>960-960</f>
        <v>0</v>
      </c>
      <c r="AG109" s="799"/>
      <c r="AH109" s="801"/>
      <c r="AI109" s="801"/>
      <c r="AJ109" s="801"/>
      <c r="AK109" s="801"/>
      <c r="AL109" s="801"/>
      <c r="AM109" s="801"/>
      <c r="AN109" s="801"/>
      <c r="AO109" s="801"/>
      <c r="AP109" s="801"/>
      <c r="AQ109" s="801"/>
      <c r="AR109" s="802"/>
      <c r="AS109" s="799"/>
      <c r="AT109" s="801"/>
      <c r="AU109" s="801"/>
      <c r="AV109" s="801"/>
      <c r="AW109" s="801"/>
      <c r="AX109" s="801"/>
      <c r="AY109" s="433">
        <f t="shared" si="72"/>
        <v>0</v>
      </c>
      <c r="AZ109" s="434">
        <f t="shared" si="73"/>
        <v>0</v>
      </c>
      <c r="BA109" s="435">
        <f t="shared" si="76"/>
        <v>0</v>
      </c>
    </row>
    <row r="110" spans="1:53" s="22" customFormat="1" ht="15" customHeight="1" x14ac:dyDescent="0.2">
      <c r="A110" s="342"/>
      <c r="B110" s="795"/>
      <c r="C110" s="334"/>
      <c r="D110" s="340"/>
      <c r="E110" s="805"/>
      <c r="F110" s="364">
        <f t="shared" si="56"/>
        <v>0</v>
      </c>
      <c r="G110" s="245"/>
      <c r="H110" s="564">
        <f t="shared" si="52"/>
        <v>0</v>
      </c>
      <c r="I110" s="203"/>
      <c r="J110" s="803"/>
      <c r="K110" s="806"/>
      <c r="L110" s="796"/>
      <c r="M110" s="800"/>
      <c r="N110" s="803"/>
      <c r="O110" s="803"/>
      <c r="P110" s="803"/>
      <c r="Q110" s="803"/>
      <c r="R110" s="800"/>
      <c r="S110" s="801"/>
      <c r="T110" s="802"/>
      <c r="U110" s="799"/>
      <c r="V110" s="801"/>
      <c r="W110" s="801"/>
      <c r="X110" s="801"/>
      <c r="Y110" s="801"/>
      <c r="Z110" s="801"/>
      <c r="AA110" s="801"/>
      <c r="AB110" s="801"/>
      <c r="AC110" s="801"/>
      <c r="AD110" s="801"/>
      <c r="AE110" s="801">
        <f>960-960</f>
        <v>0</v>
      </c>
      <c r="AF110" s="802">
        <f>960-960</f>
        <v>0</v>
      </c>
      <c r="AG110" s="799"/>
      <c r="AH110" s="801"/>
      <c r="AI110" s="801"/>
      <c r="AJ110" s="801"/>
      <c r="AK110" s="801"/>
      <c r="AL110" s="801"/>
      <c r="AM110" s="801"/>
      <c r="AN110" s="801"/>
      <c r="AO110" s="801"/>
      <c r="AP110" s="801"/>
      <c r="AQ110" s="801"/>
      <c r="AR110" s="802"/>
      <c r="AS110" s="799"/>
      <c r="AT110" s="801"/>
      <c r="AU110" s="801"/>
      <c r="AV110" s="801"/>
      <c r="AW110" s="801"/>
      <c r="AX110" s="801"/>
      <c r="AY110" s="433">
        <f t="shared" si="72"/>
        <v>0</v>
      </c>
      <c r="AZ110" s="434">
        <f t="shared" si="73"/>
        <v>0</v>
      </c>
      <c r="BA110" s="435">
        <f t="shared" si="76"/>
        <v>0</v>
      </c>
    </row>
    <row r="111" spans="1:53" s="22" customFormat="1" ht="15" customHeight="1" x14ac:dyDescent="0.2">
      <c r="A111" s="342"/>
      <c r="B111" s="795"/>
      <c r="C111" s="334"/>
      <c r="D111" s="340"/>
      <c r="E111" s="805"/>
      <c r="F111" s="364">
        <f t="shared" si="56"/>
        <v>0</v>
      </c>
      <c r="G111" s="245"/>
      <c r="H111" s="564">
        <f t="shared" si="52"/>
        <v>0</v>
      </c>
      <c r="I111" s="203"/>
      <c r="J111" s="803"/>
      <c r="K111" s="806"/>
      <c r="L111" s="796"/>
      <c r="M111" s="800"/>
      <c r="N111" s="803"/>
      <c r="O111" s="803"/>
      <c r="P111" s="803"/>
      <c r="Q111" s="803"/>
      <c r="R111" s="800"/>
      <c r="S111" s="801"/>
      <c r="T111" s="802"/>
      <c r="U111" s="799"/>
      <c r="V111" s="801"/>
      <c r="W111" s="801"/>
      <c r="X111" s="801"/>
      <c r="Y111" s="801"/>
      <c r="Z111" s="801"/>
      <c r="AA111" s="801"/>
      <c r="AB111" s="801"/>
      <c r="AC111" s="801"/>
      <c r="AD111" s="801"/>
      <c r="AE111" s="801">
        <f>600-600</f>
        <v>0</v>
      </c>
      <c r="AF111" s="802">
        <f>600-600</f>
        <v>0</v>
      </c>
      <c r="AG111" s="799"/>
      <c r="AH111" s="801"/>
      <c r="AI111" s="801"/>
      <c r="AJ111" s="801"/>
      <c r="AK111" s="801"/>
      <c r="AL111" s="801"/>
      <c r="AM111" s="801"/>
      <c r="AN111" s="801"/>
      <c r="AO111" s="801"/>
      <c r="AP111" s="801"/>
      <c r="AQ111" s="801"/>
      <c r="AR111" s="802"/>
      <c r="AS111" s="799"/>
      <c r="AT111" s="801"/>
      <c r="AU111" s="801"/>
      <c r="AV111" s="801"/>
      <c r="AW111" s="801"/>
      <c r="AX111" s="801"/>
      <c r="AY111" s="433">
        <f t="shared" si="72"/>
        <v>0</v>
      </c>
      <c r="AZ111" s="434">
        <f t="shared" si="73"/>
        <v>0</v>
      </c>
      <c r="BA111" s="435">
        <f t="shared" si="76"/>
        <v>0</v>
      </c>
    </row>
    <row r="112" spans="1:53" s="4" customFormat="1" ht="15" customHeight="1" x14ac:dyDescent="0.2">
      <c r="A112" s="148"/>
      <c r="B112" s="451" t="str">
        <f>+B105</f>
        <v>ZK106.K253.C727</v>
      </c>
      <c r="C112" s="334"/>
      <c r="D112" s="340"/>
      <c r="E112" s="805"/>
      <c r="F112" s="364">
        <f t="shared" si="56"/>
        <v>0</v>
      </c>
      <c r="G112" s="245"/>
      <c r="H112" s="564">
        <f t="shared" si="52"/>
        <v>0</v>
      </c>
      <c r="I112" s="228"/>
      <c r="J112" s="364">
        <f t="shared" si="57"/>
        <v>0</v>
      </c>
      <c r="K112" s="245">
        <v>0</v>
      </c>
      <c r="L112" s="229"/>
      <c r="M112" s="245"/>
      <c r="N112" s="804"/>
      <c r="O112" s="804"/>
      <c r="P112" s="804"/>
      <c r="Q112" s="804"/>
      <c r="R112" s="356"/>
      <c r="S112" s="357"/>
      <c r="T112" s="396"/>
      <c r="U112" s="406"/>
      <c r="V112" s="357"/>
      <c r="W112" s="357"/>
      <c r="X112" s="357"/>
      <c r="Y112" s="357"/>
      <c r="Z112" s="357"/>
      <c r="AA112" s="357"/>
      <c r="AB112" s="357"/>
      <c r="AC112" s="357"/>
      <c r="AD112" s="357"/>
      <c r="AE112" s="801">
        <f>600-600</f>
        <v>0</v>
      </c>
      <c r="AF112" s="802">
        <f>600-600</f>
        <v>0</v>
      </c>
      <c r="AG112" s="799"/>
      <c r="AH112" s="801"/>
      <c r="AI112" s="801"/>
      <c r="AJ112" s="801"/>
      <c r="AK112" s="801"/>
      <c r="AL112" s="801"/>
      <c r="AM112" s="801"/>
      <c r="AN112" s="801"/>
      <c r="AO112" s="801"/>
      <c r="AP112" s="801"/>
      <c r="AQ112" s="801"/>
      <c r="AR112" s="396"/>
      <c r="AS112" s="406"/>
      <c r="AT112" s="357"/>
      <c r="AU112" s="357"/>
      <c r="AV112" s="357"/>
      <c r="AW112" s="357"/>
      <c r="AX112" s="357"/>
      <c r="AY112" s="433">
        <f t="shared" si="72"/>
        <v>0</v>
      </c>
      <c r="AZ112" s="434">
        <f t="shared" si="73"/>
        <v>0</v>
      </c>
      <c r="BA112" s="435">
        <f>+G112-AZ112</f>
        <v>0</v>
      </c>
    </row>
    <row r="113" spans="1:53" s="4" customFormat="1" ht="15" customHeight="1" thickBot="1" x14ac:dyDescent="0.25">
      <c r="A113" s="167"/>
      <c r="B113" s="453"/>
      <c r="C113" s="269" t="s">
        <v>286</v>
      </c>
      <c r="D113" s="269"/>
      <c r="E113" s="272"/>
      <c r="F113" s="365">
        <f t="shared" si="56"/>
        <v>0</v>
      </c>
      <c r="G113" s="272">
        <v>0</v>
      </c>
      <c r="H113" s="571">
        <f>SUM(N113:AX113)-Q113</f>
        <v>0</v>
      </c>
      <c r="I113" s="224"/>
      <c r="J113" s="365">
        <f t="shared" si="57"/>
        <v>0</v>
      </c>
      <c r="K113" s="272">
        <v>0</v>
      </c>
      <c r="L113" s="225"/>
      <c r="M113" s="272"/>
      <c r="N113" s="560">
        <f>+IFERROR(VLOOKUP(B112,Sheet1!B:D,2,FALSE),0)</f>
        <v>0</v>
      </c>
      <c r="O113" s="600">
        <f>+IFERROR(VLOOKUP(B112,Sheet1!B:D,3,FALSE),0)</f>
        <v>0</v>
      </c>
      <c r="P113" s="600">
        <f>+IFERROR(VLOOKUP(B112,Sheet1!B:E,4,FALSE),0)</f>
        <v>0</v>
      </c>
      <c r="Q113" s="600">
        <f>+IFERROR(VLOOKUP(B112,Sheet1!B:F,5,FALSE),0)</f>
        <v>0</v>
      </c>
      <c r="R113" s="358"/>
      <c r="S113" s="359"/>
      <c r="T113" s="397"/>
      <c r="U113" s="407"/>
      <c r="V113" s="359"/>
      <c r="W113" s="359"/>
      <c r="X113" s="359"/>
      <c r="Y113" s="359"/>
      <c r="Z113" s="359"/>
      <c r="AA113" s="359"/>
      <c r="AB113" s="359"/>
      <c r="AC113" s="359"/>
      <c r="AD113" s="359"/>
      <c r="AE113" s="359"/>
      <c r="AF113" s="397"/>
      <c r="AG113" s="407"/>
      <c r="AH113" s="359"/>
      <c r="AI113" s="359"/>
      <c r="AJ113" s="359"/>
      <c r="AK113" s="359"/>
      <c r="AL113" s="359"/>
      <c r="AM113" s="359"/>
      <c r="AN113" s="359"/>
      <c r="AO113" s="359"/>
      <c r="AP113" s="359"/>
      <c r="AQ113" s="359"/>
      <c r="AR113" s="397"/>
      <c r="AS113" s="407"/>
      <c r="AT113" s="359"/>
      <c r="AU113" s="359"/>
      <c r="AV113" s="359"/>
      <c r="AW113" s="359"/>
      <c r="AX113" s="359"/>
      <c r="AY113" s="433">
        <f t="shared" si="72"/>
        <v>0</v>
      </c>
      <c r="AZ113" s="434">
        <f t="shared" si="73"/>
        <v>0</v>
      </c>
      <c r="BA113" s="435">
        <f>+G113-AZ113</f>
        <v>0</v>
      </c>
    </row>
    <row r="114" spans="1:53" s="22" customFormat="1" ht="15" hidden="1" customHeight="1" x14ac:dyDescent="0.2">
      <c r="A114" s="193"/>
      <c r="B114" s="454"/>
      <c r="C114" s="166"/>
      <c r="D114" s="166"/>
      <c r="E114" s="226">
        <f t="shared" ref="E114:L114" si="77">SUM(E115:E116)</f>
        <v>0</v>
      </c>
      <c r="F114" s="426">
        <f t="shared" si="77"/>
        <v>0</v>
      </c>
      <c r="G114" s="226">
        <f t="shared" si="77"/>
        <v>0</v>
      </c>
      <c r="H114" s="226">
        <f t="shared" si="77"/>
        <v>0</v>
      </c>
      <c r="I114" s="200">
        <f t="shared" si="77"/>
        <v>0</v>
      </c>
      <c r="J114" s="315">
        <f t="shared" si="77"/>
        <v>0</v>
      </c>
      <c r="K114" s="200">
        <f t="shared" si="77"/>
        <v>0</v>
      </c>
      <c r="L114" s="216">
        <f t="shared" si="77"/>
        <v>0</v>
      </c>
      <c r="M114" s="216"/>
      <c r="N114" s="195">
        <f>SUM(N115:N116)</f>
        <v>0</v>
      </c>
      <c r="O114" s="195">
        <f>SUM(O115:O116)</f>
        <v>0</v>
      </c>
      <c r="P114" s="195">
        <f>SUM(P115:P116)</f>
        <v>0</v>
      </c>
      <c r="Q114" s="195"/>
      <c r="R114" s="260">
        <f>SUM(R115:R116)</f>
        <v>0</v>
      </c>
      <c r="S114" s="264">
        <f>SUM(S115:S116)</f>
        <v>0</v>
      </c>
      <c r="T114" s="395">
        <f t="shared" ref="T114:Z114" si="78">SUM(T115:T116)</f>
        <v>0</v>
      </c>
      <c r="U114" s="405">
        <f t="shared" si="78"/>
        <v>0</v>
      </c>
      <c r="V114" s="264">
        <f t="shared" si="78"/>
        <v>0</v>
      </c>
      <c r="W114" s="264">
        <f t="shared" si="78"/>
        <v>0</v>
      </c>
      <c r="X114" s="264">
        <f t="shared" si="78"/>
        <v>0</v>
      </c>
      <c r="Y114" s="264">
        <f t="shared" si="78"/>
        <v>0</v>
      </c>
      <c r="Z114" s="264">
        <f t="shared" si="78"/>
        <v>0</v>
      </c>
      <c r="AA114" s="264">
        <f t="shared" ref="AA114:AX114" si="79">SUM(AA115:AA116)</f>
        <v>0</v>
      </c>
      <c r="AB114" s="264">
        <f t="shared" si="79"/>
        <v>0</v>
      </c>
      <c r="AC114" s="264">
        <f t="shared" si="79"/>
        <v>0</v>
      </c>
      <c r="AD114" s="264">
        <f t="shared" si="79"/>
        <v>0</v>
      </c>
      <c r="AE114" s="264">
        <f t="shared" si="79"/>
        <v>0</v>
      </c>
      <c r="AF114" s="395">
        <f t="shared" si="79"/>
        <v>0</v>
      </c>
      <c r="AG114" s="405">
        <f t="shared" si="79"/>
        <v>0</v>
      </c>
      <c r="AH114" s="264">
        <f t="shared" si="79"/>
        <v>0</v>
      </c>
      <c r="AI114" s="264">
        <f t="shared" si="79"/>
        <v>0</v>
      </c>
      <c r="AJ114" s="264">
        <f t="shared" si="79"/>
        <v>0</v>
      </c>
      <c r="AK114" s="264">
        <f t="shared" si="79"/>
        <v>0</v>
      </c>
      <c r="AL114" s="264">
        <f t="shared" si="79"/>
        <v>0</v>
      </c>
      <c r="AM114" s="264">
        <f t="shared" si="79"/>
        <v>0</v>
      </c>
      <c r="AN114" s="264">
        <f t="shared" si="79"/>
        <v>0</v>
      </c>
      <c r="AO114" s="264">
        <f t="shared" si="79"/>
        <v>0</v>
      </c>
      <c r="AP114" s="264">
        <f t="shared" si="79"/>
        <v>0</v>
      </c>
      <c r="AQ114" s="264">
        <f t="shared" si="79"/>
        <v>0</v>
      </c>
      <c r="AR114" s="395">
        <f t="shared" si="79"/>
        <v>0</v>
      </c>
      <c r="AS114" s="405">
        <f t="shared" si="79"/>
        <v>0</v>
      </c>
      <c r="AT114" s="264">
        <f t="shared" si="79"/>
        <v>0</v>
      </c>
      <c r="AU114" s="264">
        <f t="shared" si="79"/>
        <v>0</v>
      </c>
      <c r="AV114" s="264">
        <f t="shared" si="79"/>
        <v>0</v>
      </c>
      <c r="AW114" s="264">
        <f t="shared" si="79"/>
        <v>0</v>
      </c>
      <c r="AX114" s="264">
        <f t="shared" si="79"/>
        <v>0</v>
      </c>
      <c r="AY114" s="433">
        <f t="shared" si="72"/>
        <v>0</v>
      </c>
      <c r="AZ114" s="434">
        <f t="shared" si="73"/>
        <v>0</v>
      </c>
      <c r="BA114" s="435">
        <f t="shared" ref="BA114:BA121" si="80">+G114-AZ114</f>
        <v>0</v>
      </c>
    </row>
    <row r="115" spans="1:53" s="4" customFormat="1" ht="15" hidden="1" customHeight="1" x14ac:dyDescent="0.2">
      <c r="A115" s="148"/>
      <c r="B115" s="451"/>
      <c r="C115" s="268"/>
      <c r="D115" s="268"/>
      <c r="E115" s="245"/>
      <c r="F115" s="364">
        <f t="shared" si="56"/>
        <v>0</v>
      </c>
      <c r="G115" s="245">
        <v>0</v>
      </c>
      <c r="H115" s="217">
        <f t="shared" si="52"/>
        <v>0</v>
      </c>
      <c r="I115" s="228"/>
      <c r="J115" s="364">
        <f t="shared" si="57"/>
        <v>0</v>
      </c>
      <c r="K115" s="245">
        <v>0</v>
      </c>
      <c r="L115" s="229"/>
      <c r="M115" s="245"/>
      <c r="N115" s="232"/>
      <c r="O115" s="232"/>
      <c r="P115" s="232"/>
      <c r="Q115" s="232"/>
      <c r="R115" s="356"/>
      <c r="S115" s="357"/>
      <c r="T115" s="396"/>
      <c r="U115" s="406"/>
      <c r="V115" s="357"/>
      <c r="W115" s="357"/>
      <c r="X115" s="357"/>
      <c r="Y115" s="357"/>
      <c r="Z115" s="357"/>
      <c r="AA115" s="357"/>
      <c r="AB115" s="357"/>
      <c r="AC115" s="357"/>
      <c r="AD115" s="357"/>
      <c r="AE115" s="357"/>
      <c r="AF115" s="396"/>
      <c r="AG115" s="406"/>
      <c r="AH115" s="357"/>
      <c r="AI115" s="357"/>
      <c r="AJ115" s="357"/>
      <c r="AK115" s="357"/>
      <c r="AL115" s="357"/>
      <c r="AM115" s="357"/>
      <c r="AN115" s="357"/>
      <c r="AO115" s="357"/>
      <c r="AP115" s="357"/>
      <c r="AQ115" s="357"/>
      <c r="AR115" s="396"/>
      <c r="AS115" s="406"/>
      <c r="AT115" s="357"/>
      <c r="AU115" s="357"/>
      <c r="AV115" s="357"/>
      <c r="AW115" s="357"/>
      <c r="AX115" s="357"/>
      <c r="AY115" s="244">
        <f t="shared" si="72"/>
        <v>0</v>
      </c>
      <c r="AZ115" s="240">
        <f t="shared" si="73"/>
        <v>0</v>
      </c>
      <c r="BA115" s="241">
        <f t="shared" si="80"/>
        <v>0</v>
      </c>
    </row>
    <row r="116" spans="1:53" s="4" customFormat="1" ht="15" hidden="1" customHeight="1" thickBot="1" x14ac:dyDescent="0.25">
      <c r="A116" s="168"/>
      <c r="B116" s="452"/>
      <c r="C116" s="269"/>
      <c r="D116" s="269"/>
      <c r="E116" s="272"/>
      <c r="F116" s="364">
        <f t="shared" si="56"/>
        <v>0</v>
      </c>
      <c r="G116" s="272">
        <v>0</v>
      </c>
      <c r="H116" s="223">
        <f t="shared" si="52"/>
        <v>0</v>
      </c>
      <c r="I116" s="224"/>
      <c r="J116" s="364">
        <f t="shared" si="57"/>
        <v>0</v>
      </c>
      <c r="K116" s="272">
        <v>0</v>
      </c>
      <c r="L116" s="225"/>
      <c r="M116" s="272"/>
      <c r="N116" s="262"/>
      <c r="O116" s="262"/>
      <c r="P116" s="262"/>
      <c r="Q116" s="262"/>
      <c r="R116" s="358"/>
      <c r="S116" s="359"/>
      <c r="T116" s="397"/>
      <c r="U116" s="407"/>
      <c r="V116" s="359"/>
      <c r="W116" s="359"/>
      <c r="X116" s="359"/>
      <c r="Y116" s="359"/>
      <c r="Z116" s="359"/>
      <c r="AA116" s="359"/>
      <c r="AB116" s="359"/>
      <c r="AC116" s="359"/>
      <c r="AD116" s="359"/>
      <c r="AE116" s="359"/>
      <c r="AF116" s="397"/>
      <c r="AG116" s="407"/>
      <c r="AH116" s="359"/>
      <c r="AI116" s="359"/>
      <c r="AJ116" s="359"/>
      <c r="AK116" s="359"/>
      <c r="AL116" s="359"/>
      <c r="AM116" s="359"/>
      <c r="AN116" s="359"/>
      <c r="AO116" s="359"/>
      <c r="AP116" s="359"/>
      <c r="AQ116" s="359"/>
      <c r="AR116" s="397"/>
      <c r="AS116" s="407"/>
      <c r="AT116" s="359"/>
      <c r="AU116" s="359"/>
      <c r="AV116" s="359"/>
      <c r="AW116" s="359"/>
      <c r="AX116" s="359"/>
      <c r="AY116" s="244">
        <f t="shared" ref="AY116:AY121" si="81">SUM(R116:AX116)</f>
        <v>0</v>
      </c>
      <c r="AZ116" s="240">
        <f t="shared" ref="AZ116:AZ121" si="82">+AY116+N116</f>
        <v>0</v>
      </c>
      <c r="BA116" s="241">
        <f t="shared" si="80"/>
        <v>0</v>
      </c>
    </row>
    <row r="117" spans="1:53" s="22" customFormat="1" ht="15" hidden="1" customHeight="1" x14ac:dyDescent="0.2">
      <c r="A117" s="194"/>
      <c r="B117" s="456"/>
      <c r="C117" s="254"/>
      <c r="D117" s="368"/>
      <c r="E117" s="226">
        <f t="shared" ref="E117:L117" si="83">SUM(E118:E119)</f>
        <v>0</v>
      </c>
      <c r="F117" s="426">
        <f t="shared" si="83"/>
        <v>0</v>
      </c>
      <c r="G117" s="226">
        <f t="shared" si="83"/>
        <v>0</v>
      </c>
      <c r="H117" s="226">
        <f t="shared" si="83"/>
        <v>0</v>
      </c>
      <c r="I117" s="200">
        <f t="shared" si="83"/>
        <v>0</v>
      </c>
      <c r="J117" s="315">
        <f t="shared" si="83"/>
        <v>0</v>
      </c>
      <c r="K117" s="200">
        <f t="shared" si="83"/>
        <v>0</v>
      </c>
      <c r="L117" s="216">
        <f t="shared" si="83"/>
        <v>0</v>
      </c>
      <c r="M117" s="216"/>
      <c r="N117" s="195">
        <f>SUM(N118:N119)</f>
        <v>0</v>
      </c>
      <c r="O117" s="195">
        <f>SUM(O118:O119)</f>
        <v>0</v>
      </c>
      <c r="P117" s="195">
        <f>SUM(P118:P119)</f>
        <v>0</v>
      </c>
      <c r="Q117" s="195"/>
      <c r="R117" s="260">
        <f>SUM(R118:R119)</f>
        <v>0</v>
      </c>
      <c r="S117" s="264">
        <f>SUM(S118:S119)</f>
        <v>0</v>
      </c>
      <c r="T117" s="395">
        <f t="shared" ref="T117:Z117" si="84">SUM(T118:T119)</f>
        <v>0</v>
      </c>
      <c r="U117" s="405">
        <f t="shared" si="84"/>
        <v>0</v>
      </c>
      <c r="V117" s="264">
        <f t="shared" si="84"/>
        <v>0</v>
      </c>
      <c r="W117" s="264">
        <f t="shared" si="84"/>
        <v>0</v>
      </c>
      <c r="X117" s="264">
        <f t="shared" si="84"/>
        <v>0</v>
      </c>
      <c r="Y117" s="264">
        <f t="shared" si="84"/>
        <v>0</v>
      </c>
      <c r="Z117" s="264">
        <f t="shared" si="84"/>
        <v>0</v>
      </c>
      <c r="AA117" s="264">
        <f t="shared" ref="AA117:AX117" si="85">SUM(AA118:AA119)</f>
        <v>0</v>
      </c>
      <c r="AB117" s="264">
        <f t="shared" si="85"/>
        <v>0</v>
      </c>
      <c r="AC117" s="264">
        <f t="shared" si="85"/>
        <v>0</v>
      </c>
      <c r="AD117" s="264">
        <f t="shared" si="85"/>
        <v>0</v>
      </c>
      <c r="AE117" s="264">
        <f t="shared" si="85"/>
        <v>0</v>
      </c>
      <c r="AF117" s="395">
        <f t="shared" si="85"/>
        <v>0</v>
      </c>
      <c r="AG117" s="405">
        <f t="shared" si="85"/>
        <v>0</v>
      </c>
      <c r="AH117" s="264">
        <f t="shared" si="85"/>
        <v>0</v>
      </c>
      <c r="AI117" s="264">
        <f t="shared" si="85"/>
        <v>0</v>
      </c>
      <c r="AJ117" s="264">
        <f t="shared" si="85"/>
        <v>0</v>
      </c>
      <c r="AK117" s="264">
        <f t="shared" si="85"/>
        <v>0</v>
      </c>
      <c r="AL117" s="264">
        <f t="shared" si="85"/>
        <v>0</v>
      </c>
      <c r="AM117" s="264">
        <f t="shared" si="85"/>
        <v>0</v>
      </c>
      <c r="AN117" s="264">
        <f t="shared" si="85"/>
        <v>0</v>
      </c>
      <c r="AO117" s="264">
        <f t="shared" si="85"/>
        <v>0</v>
      </c>
      <c r="AP117" s="264">
        <f t="shared" si="85"/>
        <v>0</v>
      </c>
      <c r="AQ117" s="264">
        <f t="shared" si="85"/>
        <v>0</v>
      </c>
      <c r="AR117" s="395">
        <f t="shared" si="85"/>
        <v>0</v>
      </c>
      <c r="AS117" s="405">
        <f t="shared" si="85"/>
        <v>0</v>
      </c>
      <c r="AT117" s="264">
        <f t="shared" si="85"/>
        <v>0</v>
      </c>
      <c r="AU117" s="264">
        <f t="shared" si="85"/>
        <v>0</v>
      </c>
      <c r="AV117" s="264">
        <f t="shared" si="85"/>
        <v>0</v>
      </c>
      <c r="AW117" s="264">
        <f t="shared" si="85"/>
        <v>0</v>
      </c>
      <c r="AX117" s="264">
        <f t="shared" si="85"/>
        <v>0</v>
      </c>
      <c r="AY117" s="433">
        <f t="shared" si="81"/>
        <v>0</v>
      </c>
      <c r="AZ117" s="434">
        <f t="shared" si="82"/>
        <v>0</v>
      </c>
      <c r="BA117" s="435">
        <f t="shared" si="80"/>
        <v>0</v>
      </c>
    </row>
    <row r="118" spans="1:53" s="4" customFormat="1" ht="15" hidden="1" customHeight="1" x14ac:dyDescent="0.2">
      <c r="A118" s="172"/>
      <c r="B118" s="457"/>
      <c r="C118" s="270"/>
      <c r="D118" s="270"/>
      <c r="E118" s="245"/>
      <c r="F118" s="364">
        <f t="shared" si="56"/>
        <v>0</v>
      </c>
      <c r="G118" s="245">
        <v>0</v>
      </c>
      <c r="H118" s="217">
        <f t="shared" si="52"/>
        <v>0</v>
      </c>
      <c r="I118" s="230"/>
      <c r="J118" s="364">
        <f t="shared" si="57"/>
        <v>0</v>
      </c>
      <c r="K118" s="245">
        <v>0</v>
      </c>
      <c r="L118" s="231"/>
      <c r="M118" s="245"/>
      <c r="N118" s="232"/>
      <c r="O118" s="232"/>
      <c r="P118" s="232"/>
      <c r="Q118" s="232"/>
      <c r="R118" s="358"/>
      <c r="S118" s="359"/>
      <c r="T118" s="397"/>
      <c r="U118" s="407"/>
      <c r="V118" s="359"/>
      <c r="W118" s="359"/>
      <c r="X118" s="359"/>
      <c r="Y118" s="359"/>
      <c r="Z118" s="359"/>
      <c r="AA118" s="359"/>
      <c r="AB118" s="359"/>
      <c r="AC118" s="359"/>
      <c r="AD118" s="359"/>
      <c r="AE118" s="359"/>
      <c r="AF118" s="397"/>
      <c r="AG118" s="407"/>
      <c r="AH118" s="359"/>
      <c r="AI118" s="359"/>
      <c r="AJ118" s="359"/>
      <c r="AK118" s="359"/>
      <c r="AL118" s="359"/>
      <c r="AM118" s="359"/>
      <c r="AN118" s="359"/>
      <c r="AO118" s="359"/>
      <c r="AP118" s="359"/>
      <c r="AQ118" s="359"/>
      <c r="AR118" s="397"/>
      <c r="AS118" s="407"/>
      <c r="AT118" s="359"/>
      <c r="AU118" s="359"/>
      <c r="AV118" s="359"/>
      <c r="AW118" s="359"/>
      <c r="AX118" s="359"/>
      <c r="AY118" s="244">
        <f t="shared" si="81"/>
        <v>0</v>
      </c>
      <c r="AZ118" s="240">
        <f t="shared" si="82"/>
        <v>0</v>
      </c>
      <c r="BA118" s="241">
        <f t="shared" si="80"/>
        <v>0</v>
      </c>
    </row>
    <row r="119" spans="1:53" s="4" customFormat="1" ht="15" hidden="1" customHeight="1" thickBot="1" x14ac:dyDescent="0.25">
      <c r="A119" s="177"/>
      <c r="B119" s="452"/>
      <c r="C119" s="271"/>
      <c r="D119" s="271"/>
      <c r="E119" s="272"/>
      <c r="F119" s="365">
        <f t="shared" si="56"/>
        <v>0</v>
      </c>
      <c r="G119" s="272">
        <v>0</v>
      </c>
      <c r="H119" s="223">
        <f t="shared" si="52"/>
        <v>0</v>
      </c>
      <c r="I119" s="224"/>
      <c r="J119" s="365">
        <f t="shared" si="57"/>
        <v>0</v>
      </c>
      <c r="K119" s="272">
        <v>0</v>
      </c>
      <c r="L119" s="225"/>
      <c r="M119" s="272"/>
      <c r="N119" s="233"/>
      <c r="O119" s="233"/>
      <c r="P119" s="233"/>
      <c r="Q119" s="233"/>
      <c r="R119" s="358"/>
      <c r="S119" s="359"/>
      <c r="T119" s="397"/>
      <c r="U119" s="407"/>
      <c r="V119" s="359"/>
      <c r="W119" s="359"/>
      <c r="X119" s="359"/>
      <c r="Y119" s="359"/>
      <c r="Z119" s="359"/>
      <c r="AA119" s="359"/>
      <c r="AB119" s="359"/>
      <c r="AC119" s="359"/>
      <c r="AD119" s="359"/>
      <c r="AE119" s="359"/>
      <c r="AF119" s="397"/>
      <c r="AG119" s="407"/>
      <c r="AH119" s="359"/>
      <c r="AI119" s="359"/>
      <c r="AJ119" s="359"/>
      <c r="AK119" s="359"/>
      <c r="AL119" s="359"/>
      <c r="AM119" s="359"/>
      <c r="AN119" s="359"/>
      <c r="AO119" s="359"/>
      <c r="AP119" s="359"/>
      <c r="AQ119" s="359"/>
      <c r="AR119" s="397"/>
      <c r="AS119" s="407"/>
      <c r="AT119" s="359"/>
      <c r="AU119" s="359"/>
      <c r="AV119" s="359"/>
      <c r="AW119" s="359"/>
      <c r="AX119" s="359"/>
      <c r="AY119" s="244">
        <f t="shared" si="81"/>
        <v>0</v>
      </c>
      <c r="AZ119" s="240">
        <f t="shared" si="82"/>
        <v>0</v>
      </c>
      <c r="BA119" s="241">
        <f t="shared" si="80"/>
        <v>0</v>
      </c>
    </row>
    <row r="120" spans="1:53" s="138" customFormat="1" ht="15.75" thickBot="1" x14ac:dyDescent="0.3">
      <c r="A120" s="175"/>
      <c r="B120" s="458"/>
      <c r="C120" s="176"/>
      <c r="D120" s="369"/>
      <c r="E120" s="206"/>
      <c r="F120" s="206"/>
      <c r="G120" s="206"/>
      <c r="H120" s="234"/>
      <c r="I120" s="221"/>
      <c r="J120" s="206"/>
      <c r="K120" s="235"/>
      <c r="L120" s="236"/>
      <c r="M120" s="236"/>
      <c r="N120" s="234"/>
      <c r="O120" s="234"/>
      <c r="P120" s="234"/>
      <c r="Q120" s="234"/>
      <c r="R120" s="263"/>
      <c r="S120" s="265"/>
      <c r="T120" s="398"/>
      <c r="U120" s="408"/>
      <c r="V120" s="265"/>
      <c r="W120" s="265"/>
      <c r="X120" s="265"/>
      <c r="Y120" s="265"/>
      <c r="Z120" s="265"/>
      <c r="AA120" s="265"/>
      <c r="AB120" s="265"/>
      <c r="AC120" s="265"/>
      <c r="AD120" s="265"/>
      <c r="AE120" s="265"/>
      <c r="AF120" s="398"/>
      <c r="AG120" s="408"/>
      <c r="AH120" s="265"/>
      <c r="AI120" s="265"/>
      <c r="AJ120" s="265"/>
      <c r="AK120" s="265"/>
      <c r="AL120" s="265"/>
      <c r="AM120" s="265"/>
      <c r="AN120" s="265"/>
      <c r="AO120" s="265"/>
      <c r="AP120" s="265"/>
      <c r="AQ120" s="265"/>
      <c r="AR120" s="398"/>
      <c r="AS120" s="408"/>
      <c r="AT120" s="265"/>
      <c r="AU120" s="265"/>
      <c r="AV120" s="265"/>
      <c r="AW120" s="265"/>
      <c r="AX120" s="265"/>
      <c r="AY120" s="244">
        <f t="shared" si="81"/>
        <v>0</v>
      </c>
      <c r="AZ120" s="240">
        <f t="shared" si="82"/>
        <v>0</v>
      </c>
      <c r="BA120" s="241">
        <f t="shared" si="80"/>
        <v>0</v>
      </c>
    </row>
    <row r="121" spans="1:53" s="3" customFormat="1" ht="22.5" customHeight="1" thickBot="1" x14ac:dyDescent="0.3">
      <c r="A121" s="173"/>
      <c r="B121" s="173"/>
      <c r="C121" s="174"/>
      <c r="D121" s="15"/>
      <c r="E121" s="237">
        <f t="shared" ref="E121:L121" si="86">SUM(E8,E21,E32,E42,E51,E60,E69,E78,E87,E96,E105,E114,E117)</f>
        <v>32299</v>
      </c>
      <c r="F121" s="322">
        <f t="shared" si="86"/>
        <v>0</v>
      </c>
      <c r="G121" s="237">
        <f t="shared" si="86"/>
        <v>32299</v>
      </c>
      <c r="H121" s="237">
        <f t="shared" si="86"/>
        <v>32299.03</v>
      </c>
      <c r="I121" s="238">
        <f t="shared" si="86"/>
        <v>0</v>
      </c>
      <c r="J121" s="322">
        <f>SUM(J8,J21,J32,J42,J51,J60,J69,J78,J87,J96,J105,J114,J117)</f>
        <v>0</v>
      </c>
      <c r="K121" s="238">
        <f t="shared" si="86"/>
        <v>0</v>
      </c>
      <c r="L121" s="238">
        <f t="shared" si="86"/>
        <v>0</v>
      </c>
      <c r="M121" s="238"/>
      <c r="N121" s="237">
        <f t="shared" ref="N121:AE121" si="87">SUM(N8,N21,N32,N42,N51,N60,N69,N78,N87,N96,N105,N114,N117)</f>
        <v>0</v>
      </c>
      <c r="O121" s="237">
        <f>SUM(O8,O21,O32,O42,O51,O60,O69,O78,O87,O96,O105,O114,O117)</f>
        <v>0</v>
      </c>
      <c r="P121" s="237">
        <f>SUM(P8,P21,P32,P42,P51,P60,P69,P78,P87,P96,P105,P114,P117)</f>
        <v>20121.03</v>
      </c>
      <c r="Q121" s="237"/>
      <c r="R121" s="237">
        <f t="shared" si="87"/>
        <v>0</v>
      </c>
      <c r="S121" s="237">
        <f t="shared" si="87"/>
        <v>0</v>
      </c>
      <c r="T121" s="399">
        <f t="shared" si="87"/>
        <v>0</v>
      </c>
      <c r="U121" s="391">
        <f t="shared" si="87"/>
        <v>0</v>
      </c>
      <c r="V121" s="237">
        <f t="shared" si="87"/>
        <v>0</v>
      </c>
      <c r="W121" s="237">
        <f t="shared" si="87"/>
        <v>0</v>
      </c>
      <c r="X121" s="237">
        <f t="shared" si="87"/>
        <v>0</v>
      </c>
      <c r="Y121" s="237">
        <f t="shared" si="87"/>
        <v>0</v>
      </c>
      <c r="Z121" s="237">
        <f t="shared" si="87"/>
        <v>0</v>
      </c>
      <c r="AA121" s="237">
        <f t="shared" si="87"/>
        <v>0</v>
      </c>
      <c r="AB121" s="237">
        <f t="shared" si="87"/>
        <v>0</v>
      </c>
      <c r="AC121" s="237">
        <f t="shared" si="87"/>
        <v>0</v>
      </c>
      <c r="AD121" s="237">
        <f t="shared" si="87"/>
        <v>0</v>
      </c>
      <c r="AE121" s="237">
        <f t="shared" si="87"/>
        <v>0</v>
      </c>
      <c r="AF121" s="399">
        <f t="shared" ref="AF121:AX121" si="88">SUM(AF8,AF21,AF32,AF42,AF51,AF60,AF69,AF78,AF87,AF96,AF105,AF114,AF117)</f>
        <v>0</v>
      </c>
      <c r="AG121" s="391">
        <f t="shared" si="88"/>
        <v>0</v>
      </c>
      <c r="AH121" s="237">
        <f t="shared" si="88"/>
        <v>0</v>
      </c>
      <c r="AI121" s="237">
        <f t="shared" si="88"/>
        <v>0</v>
      </c>
      <c r="AJ121" s="237">
        <f t="shared" si="88"/>
        <v>0</v>
      </c>
      <c r="AK121" s="237">
        <f t="shared" si="88"/>
        <v>0</v>
      </c>
      <c r="AL121" s="237">
        <f t="shared" si="88"/>
        <v>0</v>
      </c>
      <c r="AM121" s="237">
        <f t="shared" si="88"/>
        <v>0</v>
      </c>
      <c r="AN121" s="237">
        <f t="shared" si="88"/>
        <v>483</v>
      </c>
      <c r="AO121" s="237">
        <f t="shared" si="88"/>
        <v>11695</v>
      </c>
      <c r="AP121" s="237">
        <f t="shared" si="88"/>
        <v>0</v>
      </c>
      <c r="AQ121" s="237">
        <f t="shared" si="88"/>
        <v>0</v>
      </c>
      <c r="AR121" s="399">
        <f t="shared" si="88"/>
        <v>0</v>
      </c>
      <c r="AS121" s="391">
        <f t="shared" si="88"/>
        <v>0</v>
      </c>
      <c r="AT121" s="237">
        <f t="shared" si="88"/>
        <v>0</v>
      </c>
      <c r="AU121" s="237">
        <f t="shared" si="88"/>
        <v>0</v>
      </c>
      <c r="AV121" s="237">
        <f t="shared" si="88"/>
        <v>0</v>
      </c>
      <c r="AW121" s="237">
        <f t="shared" si="88"/>
        <v>0</v>
      </c>
      <c r="AX121" s="237">
        <f t="shared" si="88"/>
        <v>0</v>
      </c>
      <c r="AY121" s="237">
        <f t="shared" si="81"/>
        <v>12178</v>
      </c>
      <c r="AZ121" s="237">
        <f t="shared" si="82"/>
        <v>12178</v>
      </c>
      <c r="BA121" s="437">
        <f t="shared" si="80"/>
        <v>20121</v>
      </c>
    </row>
    <row r="122" spans="1:53" hidden="1" x14ac:dyDescent="0.25">
      <c r="A122" s="8"/>
      <c r="B122" s="8"/>
      <c r="C122" s="8"/>
      <c r="D122" s="8"/>
      <c r="E122" s="879"/>
      <c r="F122" s="879"/>
      <c r="G122" s="879"/>
      <c r="H122" s="879"/>
      <c r="I122" s="880"/>
      <c r="J122" s="881"/>
      <c r="K122" s="881"/>
      <c r="L122" s="881"/>
      <c r="M122" s="882"/>
      <c r="N122" s="17"/>
      <c r="O122" s="17"/>
      <c r="P122" s="17"/>
      <c r="Q122" s="17"/>
      <c r="R122" s="17"/>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1:53" hidden="1" x14ac:dyDescent="0.25">
      <c r="A123" s="8"/>
      <c r="B123" s="8"/>
      <c r="C123" s="8"/>
      <c r="D123" s="8"/>
    </row>
    <row r="124" spans="1:53" hidden="1" x14ac:dyDescent="0.25"/>
    <row r="125" spans="1:53" s="139" customFormat="1" ht="15.75" hidden="1" thickBot="1" x14ac:dyDescent="0.3">
      <c r="A125" s="19"/>
      <c r="B125" s="19"/>
      <c r="C125" s="19" t="s">
        <v>54</v>
      </c>
      <c r="D125" s="19"/>
      <c r="E125" s="20"/>
      <c r="F125" s="20"/>
      <c r="G125" s="20"/>
      <c r="H125" s="207">
        <f>+H121*0.2</f>
        <v>6459.8060000000005</v>
      </c>
      <c r="I125" s="20"/>
      <c r="J125" s="20"/>
      <c r="K125" s="20"/>
      <c r="L125" s="20"/>
      <c r="M125" s="20"/>
      <c r="N125" s="207">
        <f t="shared" ref="N125:AE125" si="89">+N121*0.2</f>
        <v>0</v>
      </c>
      <c r="O125" s="207">
        <f>+O121*0.2</f>
        <v>0</v>
      </c>
      <c r="P125" s="207">
        <f>+P121*0.2</f>
        <v>4024.2060000000001</v>
      </c>
      <c r="Q125" s="207"/>
      <c r="R125" s="207">
        <f t="shared" si="89"/>
        <v>0</v>
      </c>
      <c r="S125" s="207">
        <f t="shared" si="89"/>
        <v>0</v>
      </c>
      <c r="T125" s="207">
        <f t="shared" si="89"/>
        <v>0</v>
      </c>
      <c r="U125" s="207">
        <f t="shared" si="89"/>
        <v>0</v>
      </c>
      <c r="V125" s="207">
        <f t="shared" si="89"/>
        <v>0</v>
      </c>
      <c r="W125" s="207">
        <f t="shared" si="89"/>
        <v>0</v>
      </c>
      <c r="X125" s="207">
        <f t="shared" si="89"/>
        <v>0</v>
      </c>
      <c r="Y125" s="207">
        <f t="shared" si="89"/>
        <v>0</v>
      </c>
      <c r="Z125" s="207">
        <f t="shared" si="89"/>
        <v>0</v>
      </c>
      <c r="AA125" s="207">
        <f t="shared" si="89"/>
        <v>0</v>
      </c>
      <c r="AB125" s="207">
        <f t="shared" si="89"/>
        <v>0</v>
      </c>
      <c r="AC125" s="207">
        <f t="shared" si="89"/>
        <v>0</v>
      </c>
      <c r="AD125" s="207">
        <f t="shared" si="89"/>
        <v>0</v>
      </c>
      <c r="AE125" s="207">
        <f t="shared" si="89"/>
        <v>0</v>
      </c>
      <c r="AF125" s="207">
        <f t="shared" ref="AF125:AX125" si="90">+AF121*0.2</f>
        <v>0</v>
      </c>
      <c r="AG125" s="207">
        <f t="shared" si="90"/>
        <v>0</v>
      </c>
      <c r="AH125" s="207">
        <f t="shared" si="90"/>
        <v>0</v>
      </c>
      <c r="AI125" s="207">
        <f t="shared" si="90"/>
        <v>0</v>
      </c>
      <c r="AJ125" s="207">
        <f t="shared" si="90"/>
        <v>0</v>
      </c>
      <c r="AK125" s="207">
        <f t="shared" si="90"/>
        <v>0</v>
      </c>
      <c r="AL125" s="207">
        <f t="shared" si="90"/>
        <v>0</v>
      </c>
      <c r="AM125" s="207">
        <f t="shared" si="90"/>
        <v>0</v>
      </c>
      <c r="AN125" s="207">
        <f t="shared" si="90"/>
        <v>96.600000000000009</v>
      </c>
      <c r="AO125" s="207">
        <f t="shared" si="90"/>
        <v>2339</v>
      </c>
      <c r="AP125" s="207">
        <f t="shared" si="90"/>
        <v>0</v>
      </c>
      <c r="AQ125" s="207">
        <f t="shared" si="90"/>
        <v>0</v>
      </c>
      <c r="AR125" s="207">
        <f t="shared" si="90"/>
        <v>0</v>
      </c>
      <c r="AS125" s="207">
        <f t="shared" si="90"/>
        <v>0</v>
      </c>
      <c r="AT125" s="207">
        <f t="shared" si="90"/>
        <v>0</v>
      </c>
      <c r="AU125" s="207">
        <f t="shared" si="90"/>
        <v>0</v>
      </c>
      <c r="AV125" s="207">
        <f t="shared" si="90"/>
        <v>0</v>
      </c>
      <c r="AW125" s="207">
        <f t="shared" si="90"/>
        <v>0</v>
      </c>
      <c r="AX125" s="207">
        <f t="shared" si="90"/>
        <v>0</v>
      </c>
      <c r="AY125" s="207">
        <f>+AY121*0.2</f>
        <v>2435.6</v>
      </c>
      <c r="AZ125" s="207">
        <f>+AZ121*0.2</f>
        <v>2435.6</v>
      </c>
    </row>
    <row r="126" spans="1:53" s="139" customFormat="1" ht="15.75" hidden="1" thickBot="1" x14ac:dyDescent="0.3">
      <c r="A126" s="19"/>
      <c r="B126" s="19"/>
      <c r="C126" s="19" t="s">
        <v>55</v>
      </c>
      <c r="D126" s="19"/>
      <c r="E126" s="20"/>
      <c r="F126" s="20"/>
      <c r="G126" s="20"/>
      <c r="H126" s="207">
        <f>SUM(H121:H125)</f>
        <v>38758.835999999996</v>
      </c>
      <c r="I126" s="20"/>
      <c r="J126" s="20"/>
      <c r="K126" s="20"/>
      <c r="L126" s="20"/>
      <c r="M126" s="20"/>
      <c r="N126" s="207">
        <f t="shared" ref="N126:AE126" si="91">SUM(N121:N125)</f>
        <v>0</v>
      </c>
      <c r="O126" s="207">
        <f>SUM(O121:O125)</f>
        <v>0</v>
      </c>
      <c r="P126" s="207">
        <f>SUM(P121:P125)</f>
        <v>24145.235999999997</v>
      </c>
      <c r="Q126" s="207"/>
      <c r="R126" s="207">
        <f t="shared" si="91"/>
        <v>0</v>
      </c>
      <c r="S126" s="207">
        <f t="shared" si="91"/>
        <v>0</v>
      </c>
      <c r="T126" s="207">
        <f t="shared" si="91"/>
        <v>0</v>
      </c>
      <c r="U126" s="207">
        <f t="shared" si="91"/>
        <v>0</v>
      </c>
      <c r="V126" s="207">
        <f t="shared" si="91"/>
        <v>0</v>
      </c>
      <c r="W126" s="207">
        <f t="shared" si="91"/>
        <v>0</v>
      </c>
      <c r="X126" s="207">
        <f t="shared" si="91"/>
        <v>0</v>
      </c>
      <c r="Y126" s="207">
        <f t="shared" si="91"/>
        <v>0</v>
      </c>
      <c r="Z126" s="207">
        <f t="shared" si="91"/>
        <v>0</v>
      </c>
      <c r="AA126" s="207">
        <f t="shared" si="91"/>
        <v>0</v>
      </c>
      <c r="AB126" s="207">
        <f t="shared" si="91"/>
        <v>0</v>
      </c>
      <c r="AC126" s="207">
        <f t="shared" si="91"/>
        <v>0</v>
      </c>
      <c r="AD126" s="207">
        <f t="shared" si="91"/>
        <v>0</v>
      </c>
      <c r="AE126" s="207">
        <f t="shared" si="91"/>
        <v>0</v>
      </c>
      <c r="AF126" s="207">
        <f t="shared" ref="AF126:AX126" si="92">SUM(AF121:AF125)</f>
        <v>0</v>
      </c>
      <c r="AG126" s="207">
        <f t="shared" si="92"/>
        <v>0</v>
      </c>
      <c r="AH126" s="207">
        <f t="shared" si="92"/>
        <v>0</v>
      </c>
      <c r="AI126" s="207">
        <f t="shared" si="92"/>
        <v>0</v>
      </c>
      <c r="AJ126" s="207">
        <f t="shared" si="92"/>
        <v>0</v>
      </c>
      <c r="AK126" s="207">
        <f t="shared" si="92"/>
        <v>0</v>
      </c>
      <c r="AL126" s="207">
        <f t="shared" si="92"/>
        <v>0</v>
      </c>
      <c r="AM126" s="207">
        <f t="shared" si="92"/>
        <v>0</v>
      </c>
      <c r="AN126" s="207">
        <f t="shared" si="92"/>
        <v>579.6</v>
      </c>
      <c r="AO126" s="207">
        <f t="shared" si="92"/>
        <v>14034</v>
      </c>
      <c r="AP126" s="207">
        <f t="shared" si="92"/>
        <v>0</v>
      </c>
      <c r="AQ126" s="207">
        <f t="shared" si="92"/>
        <v>0</v>
      </c>
      <c r="AR126" s="207">
        <f t="shared" si="92"/>
        <v>0</v>
      </c>
      <c r="AS126" s="207">
        <f t="shared" si="92"/>
        <v>0</v>
      </c>
      <c r="AT126" s="207">
        <f t="shared" si="92"/>
        <v>0</v>
      </c>
      <c r="AU126" s="207">
        <f t="shared" si="92"/>
        <v>0</v>
      </c>
      <c r="AV126" s="207">
        <f t="shared" si="92"/>
        <v>0</v>
      </c>
      <c r="AW126" s="207">
        <f t="shared" si="92"/>
        <v>0</v>
      </c>
      <c r="AX126" s="207">
        <f t="shared" si="92"/>
        <v>0</v>
      </c>
      <c r="AY126" s="207">
        <f>SUM(AY121:AY125)</f>
        <v>14613.6</v>
      </c>
      <c r="AZ126" s="207">
        <f>SUM(AZ121:AZ125)</f>
        <v>14613.6</v>
      </c>
    </row>
    <row r="127" spans="1:53" hidden="1" x14ac:dyDescent="0.25"/>
    <row r="129" spans="33:37" x14ac:dyDescent="0.25">
      <c r="AG129" s="208"/>
      <c r="AH129" s="208"/>
      <c r="AI129" s="208"/>
      <c r="AJ129" s="208"/>
      <c r="AK129" s="208"/>
    </row>
    <row r="130" spans="33:37" x14ac:dyDescent="0.25">
      <c r="AG130" s="208"/>
      <c r="AH130" s="208"/>
      <c r="AI130" s="208"/>
      <c r="AJ130" s="208"/>
      <c r="AK130" s="208"/>
    </row>
    <row r="131" spans="33:37" x14ac:dyDescent="0.25">
      <c r="AG131" s="208"/>
      <c r="AH131" s="208"/>
      <c r="AI131" s="208"/>
      <c r="AJ131" s="208"/>
      <c r="AK131" s="208"/>
    </row>
    <row r="132" spans="33:37" x14ac:dyDescent="0.25">
      <c r="AG132" s="208"/>
      <c r="AH132" s="208"/>
      <c r="AI132" s="208"/>
      <c r="AJ132" s="208"/>
      <c r="AK132" s="208"/>
    </row>
    <row r="133" spans="33:37" x14ac:dyDescent="0.25">
      <c r="AG133" s="208"/>
      <c r="AH133" s="208"/>
      <c r="AI133" s="208"/>
      <c r="AJ133" s="208"/>
      <c r="AK133" s="208"/>
    </row>
    <row r="134" spans="33:37" x14ac:dyDescent="0.25">
      <c r="AG134" s="208"/>
      <c r="AH134" s="208"/>
      <c r="AI134" s="208"/>
      <c r="AJ134" s="208"/>
      <c r="AK134" s="208"/>
    </row>
    <row r="135" spans="33:37" x14ac:dyDescent="0.25">
      <c r="AG135" s="208"/>
      <c r="AH135" s="208"/>
      <c r="AI135" s="208"/>
      <c r="AJ135" s="208"/>
      <c r="AK135" s="208"/>
    </row>
    <row r="136" spans="33:37" x14ac:dyDescent="0.25">
      <c r="AG136" s="208"/>
      <c r="AH136" s="208"/>
      <c r="AI136" s="208"/>
      <c r="AJ136" s="208"/>
      <c r="AK136" s="208"/>
    </row>
  </sheetData>
  <sheetProtection formatColumns="0" formatRows="0" insertRows="0"/>
  <mergeCells count="11">
    <mergeCell ref="E122:H122"/>
    <mergeCell ref="I122:M122"/>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21">
    <cfRule type="cellIs" dxfId="84" priority="208" operator="lessThan">
      <formula>0</formula>
    </cfRule>
  </conditionalFormatting>
  <conditionalFormatting sqref="BA8">
    <cfRule type="cellIs" dxfId="83" priority="207" operator="lessThan">
      <formula>0</formula>
    </cfRule>
  </conditionalFormatting>
  <conditionalFormatting sqref="BA23:BA30">
    <cfRule type="cellIs" dxfId="82" priority="158" operator="lessThan">
      <formula>0</formula>
    </cfRule>
  </conditionalFormatting>
  <conditionalFormatting sqref="BA34:BA40">
    <cfRule type="cellIs" dxfId="81" priority="155" operator="lessThan">
      <formula>0</formula>
    </cfRule>
  </conditionalFormatting>
  <conditionalFormatting sqref="BA44:BA49">
    <cfRule type="cellIs" dxfId="80" priority="152" operator="lessThan">
      <formula>0</formula>
    </cfRule>
  </conditionalFormatting>
  <conditionalFormatting sqref="BA53:BA58">
    <cfRule type="cellIs" dxfId="79" priority="149" operator="lessThan">
      <formula>0</formula>
    </cfRule>
  </conditionalFormatting>
  <conditionalFormatting sqref="BA62:BA67">
    <cfRule type="cellIs" dxfId="78" priority="146" operator="lessThan">
      <formula>0</formula>
    </cfRule>
  </conditionalFormatting>
  <conditionalFormatting sqref="BA71:BA76">
    <cfRule type="cellIs" dxfId="77" priority="143" operator="lessThan">
      <formula>0</formula>
    </cfRule>
  </conditionalFormatting>
  <conditionalFormatting sqref="BA80:BA85">
    <cfRule type="cellIs" dxfId="76" priority="140" operator="lessThan">
      <formula>0</formula>
    </cfRule>
  </conditionalFormatting>
  <conditionalFormatting sqref="BA89:BA94">
    <cfRule type="cellIs" dxfId="75" priority="137" operator="lessThan">
      <formula>0</formula>
    </cfRule>
  </conditionalFormatting>
  <conditionalFormatting sqref="BA98:BA103">
    <cfRule type="cellIs" dxfId="74"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71" activePane="bottomRight" state="frozen"/>
      <selection activeCell="A35" sqref="A35"/>
      <selection pane="topRight" activeCell="A35" sqref="A35"/>
      <selection pane="bottomLeft" activeCell="A35" sqref="A35"/>
      <selection pane="bottomRight" activeCell="AN84" sqref="AN84"/>
    </sheetView>
  </sheetViews>
  <sheetFormatPr defaultColWidth="7.28515625" defaultRowHeight="15" x14ac:dyDescent="0.25"/>
  <cols>
    <col min="1" max="1" width="5.28515625" style="448" customWidth="1"/>
    <col min="2" max="2" width="13.42578125"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9.140625" style="481" hidden="1" customWidth="1" collapsed="1"/>
    <col min="30" max="30" width="5.140625" style="481" hidden="1" customWidth="1"/>
    <col min="31" max="31" width="8" style="481" hidden="1" customWidth="1"/>
    <col min="32" max="32" width="9.140625" style="481" hidden="1" customWidth="1" collapsed="1"/>
    <col min="33" max="33" width="6" style="481" hidden="1" customWidth="1"/>
    <col min="34" max="34" width="5.85546875" style="481" hidden="1" customWidth="1"/>
    <col min="35" max="35" width="9" style="481" hidden="1" customWidth="1" collapsed="1"/>
    <col min="36" max="36" width="4.85546875" style="481" customWidth="1"/>
    <col min="37" max="37" width="6" style="481" bestFit="1" customWidth="1"/>
    <col min="38" max="38" width="8.5703125" style="481" bestFit="1" customWidth="1" collapsed="1"/>
    <col min="39" max="39" width="7.28515625" style="481" customWidth="1"/>
    <col min="40" max="40" width="6" style="481" bestFit="1" customWidth="1"/>
    <col min="41" max="41" width="9.140625" style="481" bestFit="1" customWidth="1" collapsed="1"/>
    <col min="42" max="42" width="5.140625" style="481" customWidth="1"/>
    <col min="43" max="43" width="7.140625" style="481" customWidth="1"/>
    <col min="44" max="44" width="9.140625" style="481" bestFit="1" customWidth="1" collapsed="1"/>
    <col min="45" max="45" width="5.42578125" style="481" customWidth="1"/>
    <col min="46" max="46" width="5.85546875" style="481" customWidth="1"/>
    <col min="47" max="47" width="9" style="481" bestFit="1" customWidth="1" collapsed="1"/>
    <col min="48" max="48" width="4.85546875" style="481" customWidth="1"/>
    <col min="49" max="49" width="5.5703125" style="481" customWidth="1"/>
    <col min="50" max="50" width="8.5703125" style="481" bestFit="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C727</v>
      </c>
      <c r="F3" s="513"/>
      <c r="G3" s="513"/>
      <c r="H3" s="865" t="str">
        <f>IF(G93&gt;E93,"Budget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IF(BA93&lt;0,"Actual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+SUMMARY!A17</f>
        <v>ZK107 - Venue &amp; Logistics</v>
      </c>
      <c r="F5" s="518"/>
      <c r="G5" s="519"/>
      <c r="H5" s="520"/>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7">
        <v>42705</v>
      </c>
      <c r="AD7" s="468" t="str">
        <f>+'Cash flow summary'!Q7</f>
        <v>Jan 17</v>
      </c>
      <c r="AE7" s="468" t="str">
        <f>+'Cash flow summary'!R7</f>
        <v>Feb 17</v>
      </c>
      <c r="AF7" s="788">
        <v>42795</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9"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160</v>
      </c>
      <c r="B8" s="450" t="str">
        <f>+LEFT($E$5,5)&amp;"."&amp;A8&amp;"."&amp;$E$3</f>
        <v>ZK107.K136.C727</v>
      </c>
      <c r="C8" s="165" t="s">
        <v>161</v>
      </c>
      <c r="D8" s="166"/>
      <c r="E8" s="226">
        <f t="shared" ref="E8:L8" si="0">SUM(E9:E25)</f>
        <v>90</v>
      </c>
      <c r="F8" s="424">
        <f t="shared" si="0"/>
        <v>0</v>
      </c>
      <c r="G8" s="226">
        <f t="shared" si="0"/>
        <v>90</v>
      </c>
      <c r="H8" s="226">
        <f t="shared" si="0"/>
        <v>90</v>
      </c>
      <c r="I8" s="200">
        <f t="shared" si="0"/>
        <v>0</v>
      </c>
      <c r="J8" s="315">
        <f>SUM(J9:J25)</f>
        <v>0</v>
      </c>
      <c r="K8" s="200">
        <f t="shared" si="0"/>
        <v>0</v>
      </c>
      <c r="L8" s="216">
        <f t="shared" si="0"/>
        <v>0</v>
      </c>
      <c r="M8" s="216"/>
      <c r="N8" s="195">
        <f t="shared" ref="N8:AX8" si="1">SUM(N9:N25)</f>
        <v>0</v>
      </c>
      <c r="O8" s="195">
        <f>SUM(O9:O25)</f>
        <v>0</v>
      </c>
      <c r="P8" s="195">
        <f>SUM(P9:P25)</f>
        <v>90</v>
      </c>
      <c r="Q8" s="195">
        <f>SUM(Q9:Q25)</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197">
        <f t="shared" si="1"/>
        <v>0</v>
      </c>
      <c r="AQ8" s="197">
        <f t="shared" si="1"/>
        <v>0</v>
      </c>
      <c r="AR8" s="392">
        <f t="shared" si="1"/>
        <v>0</v>
      </c>
      <c r="AS8" s="197">
        <f t="shared" si="1"/>
        <v>0</v>
      </c>
      <c r="AT8" s="197">
        <f t="shared" si="1"/>
        <v>0</v>
      </c>
      <c r="AU8" s="197">
        <f t="shared" si="1"/>
        <v>0</v>
      </c>
      <c r="AV8" s="197"/>
      <c r="AW8" s="197"/>
      <c r="AX8" s="197">
        <f t="shared" si="1"/>
        <v>0</v>
      </c>
      <c r="AY8" s="195">
        <f>SUM(R8:AX8)</f>
        <v>0</v>
      </c>
      <c r="AZ8" s="197">
        <f>+AY8+N8</f>
        <v>0</v>
      </c>
      <c r="BA8" s="432">
        <f t="shared" ref="BA8:BA85" si="2">+G8-AZ8</f>
        <v>90</v>
      </c>
    </row>
    <row r="9" spans="1:54" s="4" customFormat="1" ht="15" customHeight="1" x14ac:dyDescent="0.2">
      <c r="A9" s="333"/>
      <c r="B9" s="460"/>
      <c r="C9" s="334" t="s">
        <v>5178</v>
      </c>
      <c r="D9" s="345"/>
      <c r="E9" s="201">
        <v>90</v>
      </c>
      <c r="F9" s="364">
        <f>-E9+G9</f>
        <v>0</v>
      </c>
      <c r="G9" s="245">
        <v>90</v>
      </c>
      <c r="H9" s="564">
        <f>SUM(N9:AX9)</f>
        <v>0</v>
      </c>
      <c r="I9" s="218"/>
      <c r="J9" s="364">
        <f>-I9+K9</f>
        <v>0</v>
      </c>
      <c r="K9" s="245">
        <v>0</v>
      </c>
      <c r="L9" s="219"/>
      <c r="M9" s="245"/>
      <c r="N9" s="232"/>
      <c r="O9" s="232"/>
      <c r="P9" s="232"/>
      <c r="Q9" s="232"/>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2"/>
        <v>90</v>
      </c>
    </row>
    <row r="10" spans="1:54" s="4" customFormat="1" ht="15" customHeight="1" x14ac:dyDescent="0.2">
      <c r="A10" s="333"/>
      <c r="B10" s="460"/>
      <c r="C10" s="334"/>
      <c r="D10" s="345"/>
      <c r="E10" s="201"/>
      <c r="F10" s="364">
        <f t="shared" ref="F10:F74" si="3">-E10+G10</f>
        <v>0</v>
      </c>
      <c r="G10" s="251"/>
      <c r="H10" s="564">
        <f t="shared" ref="H10:H74" si="4">SUM(N10:AX10)</f>
        <v>0</v>
      </c>
      <c r="I10" s="221"/>
      <c r="J10" s="364">
        <f t="shared" ref="J10:J72" si="5">-I10+K10</f>
        <v>0</v>
      </c>
      <c r="K10" s="245">
        <v>0</v>
      </c>
      <c r="L10" s="222"/>
      <c r="M10" s="245"/>
      <c r="N10" s="220"/>
      <c r="O10" s="220"/>
      <c r="P10" s="220"/>
      <c r="Q10" s="220"/>
      <c r="R10" s="249"/>
      <c r="S10" s="246"/>
      <c r="T10" s="394"/>
      <c r="U10" s="389"/>
      <c r="V10" s="246"/>
      <c r="W10" s="246"/>
      <c r="X10" s="246"/>
      <c r="Y10" s="246"/>
      <c r="Z10" s="246"/>
      <c r="AA10" s="246"/>
      <c r="AB10" s="246"/>
      <c r="AC10" s="246"/>
      <c r="AD10" s="246"/>
      <c r="AE10" s="246">
        <f>4200+-1500-2700</f>
        <v>0</v>
      </c>
      <c r="AF10" s="394">
        <f>1500+2700-4200</f>
        <v>0</v>
      </c>
      <c r="AG10" s="389"/>
      <c r="AH10" s="246"/>
      <c r="AI10" s="246"/>
      <c r="AJ10" s="246"/>
      <c r="AK10" s="246"/>
      <c r="AL10" s="246"/>
      <c r="AM10" s="246"/>
      <c r="AN10" s="246"/>
      <c r="AO10" s="246"/>
      <c r="AP10" s="246"/>
      <c r="AQ10" s="246"/>
      <c r="AR10" s="394"/>
      <c r="AS10" s="389"/>
      <c r="AT10" s="246"/>
      <c r="AU10" s="246"/>
      <c r="AV10" s="246"/>
      <c r="AW10" s="246"/>
      <c r="AX10" s="246"/>
      <c r="AY10" s="433">
        <f t="shared" ref="AY10:AY87" si="6">SUM(R10:AX10)</f>
        <v>0</v>
      </c>
      <c r="AZ10" s="434">
        <f t="shared" ref="AZ10:AZ87" si="7">+AY10+N10</f>
        <v>0</v>
      </c>
      <c r="BA10" s="435">
        <f t="shared" si="2"/>
        <v>0</v>
      </c>
    </row>
    <row r="11" spans="1:54" s="4" customFormat="1" ht="15" customHeight="1" x14ac:dyDescent="0.2">
      <c r="A11" s="339"/>
      <c r="B11" s="462"/>
      <c r="C11" s="340"/>
      <c r="D11" s="345"/>
      <c r="E11" s="201"/>
      <c r="F11" s="364">
        <f t="shared" si="3"/>
        <v>0</v>
      </c>
      <c r="G11" s="251"/>
      <c r="H11" s="564">
        <f t="shared" si="4"/>
        <v>0</v>
      </c>
      <c r="I11" s="221"/>
      <c r="J11" s="364">
        <f t="shared" si="5"/>
        <v>0</v>
      </c>
      <c r="K11" s="245">
        <v>0</v>
      </c>
      <c r="L11" s="222"/>
      <c r="M11" s="245"/>
      <c r="N11" s="220"/>
      <c r="O11" s="220"/>
      <c r="P11" s="220"/>
      <c r="Q11" s="220"/>
      <c r="R11" s="249"/>
      <c r="S11" s="246"/>
      <c r="T11" s="394"/>
      <c r="U11" s="389"/>
      <c r="V11" s="246"/>
      <c r="W11" s="246"/>
      <c r="X11" s="246"/>
      <c r="Y11" s="246"/>
      <c r="Z11" s="246"/>
      <c r="AA11" s="246"/>
      <c r="AB11" s="246"/>
      <c r="AC11" s="246"/>
      <c r="AD11" s="246"/>
      <c r="AE11" s="246">
        <f>420-42-378</f>
        <v>0</v>
      </c>
      <c r="AF11" s="394">
        <f>420-420</f>
        <v>0</v>
      </c>
      <c r="AG11" s="389">
        <f>420-420</f>
        <v>0</v>
      </c>
      <c r="AH11" s="246"/>
      <c r="AI11" s="246"/>
      <c r="AJ11" s="246"/>
      <c r="AK11" s="246"/>
      <c r="AL11" s="246"/>
      <c r="AM11" s="246"/>
      <c r="AN11" s="246"/>
      <c r="AO11" s="246"/>
      <c r="AP11" s="246"/>
      <c r="AQ11" s="246"/>
      <c r="AR11" s="394"/>
      <c r="AS11" s="389"/>
      <c r="AT11" s="246"/>
      <c r="AU11" s="246"/>
      <c r="AV11" s="246"/>
      <c r="AW11" s="246"/>
      <c r="AX11" s="246"/>
      <c r="AY11" s="433">
        <f t="shared" si="6"/>
        <v>0</v>
      </c>
      <c r="AZ11" s="434">
        <f t="shared" si="7"/>
        <v>0</v>
      </c>
      <c r="BA11" s="435">
        <f t="shared" si="2"/>
        <v>0</v>
      </c>
    </row>
    <row r="12" spans="1:54" s="4" customFormat="1" ht="15" customHeight="1" x14ac:dyDescent="0.2">
      <c r="A12" s="339"/>
      <c r="B12" s="462"/>
      <c r="C12" s="340"/>
      <c r="D12" s="345"/>
      <c r="E12" s="251"/>
      <c r="F12" s="364">
        <f t="shared" si="3"/>
        <v>0</v>
      </c>
      <c r="G12" s="251"/>
      <c r="H12" s="564">
        <f t="shared" si="4"/>
        <v>0</v>
      </c>
      <c r="I12" s="221"/>
      <c r="J12" s="364">
        <f t="shared" si="5"/>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6"/>
        <v>0</v>
      </c>
      <c r="AZ12" s="434">
        <f t="shared" si="7"/>
        <v>0</v>
      </c>
      <c r="BA12" s="435">
        <f t="shared" si="2"/>
        <v>0</v>
      </c>
    </row>
    <row r="13" spans="1:54" s="4" customFormat="1" ht="15" customHeight="1" x14ac:dyDescent="0.2">
      <c r="A13" s="339"/>
      <c r="B13" s="462"/>
      <c r="C13" s="340"/>
      <c r="D13" s="345"/>
      <c r="E13" s="251"/>
      <c r="F13" s="364">
        <f t="shared" si="3"/>
        <v>0</v>
      </c>
      <c r="G13" s="251"/>
      <c r="H13" s="564">
        <f t="shared" si="4"/>
        <v>0</v>
      </c>
      <c r="I13" s="221"/>
      <c r="J13" s="364">
        <f t="shared" si="5"/>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6"/>
        <v>0</v>
      </c>
      <c r="AZ13" s="434">
        <f t="shared" si="7"/>
        <v>0</v>
      </c>
      <c r="BA13" s="435">
        <f t="shared" si="2"/>
        <v>0</v>
      </c>
    </row>
    <row r="14" spans="1:54" s="4" customFormat="1" ht="15" customHeight="1" x14ac:dyDescent="0.2">
      <c r="A14" s="339"/>
      <c r="B14" s="462"/>
      <c r="C14" s="340"/>
      <c r="D14" s="345"/>
      <c r="E14" s="251"/>
      <c r="F14" s="364">
        <f t="shared" si="3"/>
        <v>0</v>
      </c>
      <c r="G14" s="251"/>
      <c r="H14" s="564">
        <f t="shared" si="4"/>
        <v>0</v>
      </c>
      <c r="I14" s="221"/>
      <c r="J14" s="364">
        <f t="shared" si="5"/>
        <v>0</v>
      </c>
      <c r="K14" s="245">
        <v>0</v>
      </c>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6"/>
        <v>0</v>
      </c>
      <c r="AZ14" s="434">
        <f t="shared" si="7"/>
        <v>0</v>
      </c>
      <c r="BA14" s="435">
        <f t="shared" si="2"/>
        <v>0</v>
      </c>
    </row>
    <row r="15" spans="1:54" s="4" customFormat="1" ht="15" customHeight="1" x14ac:dyDescent="0.2">
      <c r="A15" s="148"/>
      <c r="B15" s="451"/>
      <c r="C15" s="257"/>
      <c r="D15" s="367"/>
      <c r="E15" s="251"/>
      <c r="F15" s="364">
        <f t="shared" si="3"/>
        <v>0</v>
      </c>
      <c r="G15" s="251"/>
      <c r="H15" s="564">
        <f t="shared" si="4"/>
        <v>0</v>
      </c>
      <c r="I15" s="221"/>
      <c r="J15" s="364">
        <f t="shared" si="5"/>
        <v>0</v>
      </c>
      <c r="K15" s="245">
        <v>0</v>
      </c>
      <c r="L15" s="222"/>
      <c r="M15" s="245"/>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6"/>
        <v>0</v>
      </c>
      <c r="AZ15" s="434">
        <f t="shared" si="7"/>
        <v>0</v>
      </c>
      <c r="BA15" s="435">
        <f t="shared" si="2"/>
        <v>0</v>
      </c>
    </row>
    <row r="16" spans="1:54" s="4" customFormat="1" ht="15" hidden="1" customHeight="1" x14ac:dyDescent="0.2">
      <c r="A16" s="148"/>
      <c r="B16" s="451"/>
      <c r="C16" s="443"/>
      <c r="D16" s="443"/>
      <c r="E16" s="251"/>
      <c r="F16" s="364">
        <f t="shared" si="3"/>
        <v>0</v>
      </c>
      <c r="G16" s="251"/>
      <c r="H16" s="564">
        <f t="shared" si="4"/>
        <v>0</v>
      </c>
      <c r="I16" s="221"/>
      <c r="J16" s="364">
        <f t="shared" si="5"/>
        <v>0</v>
      </c>
      <c r="K16" s="245">
        <v>0</v>
      </c>
      <c r="L16" s="222"/>
      <c r="M16" s="245"/>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6"/>
        <v>0</v>
      </c>
      <c r="AZ16" s="434">
        <f t="shared" si="7"/>
        <v>0</v>
      </c>
      <c r="BA16" s="435">
        <f t="shared" si="2"/>
        <v>0</v>
      </c>
    </row>
    <row r="17" spans="1:53" s="4" customFormat="1" ht="15" hidden="1" customHeight="1" x14ac:dyDescent="0.2">
      <c r="A17" s="148"/>
      <c r="B17" s="451"/>
      <c r="C17" s="257"/>
      <c r="D17" s="367"/>
      <c r="E17" s="251"/>
      <c r="F17" s="364">
        <f t="shared" si="3"/>
        <v>0</v>
      </c>
      <c r="G17" s="251"/>
      <c r="H17" s="564">
        <f t="shared" si="4"/>
        <v>0</v>
      </c>
      <c r="I17" s="221"/>
      <c r="J17" s="364">
        <f t="shared" si="5"/>
        <v>0</v>
      </c>
      <c r="K17" s="245"/>
      <c r="L17" s="222"/>
      <c r="M17" s="245"/>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6"/>
        <v>0</v>
      </c>
      <c r="AZ17" s="434">
        <f t="shared" si="7"/>
        <v>0</v>
      </c>
      <c r="BA17" s="435">
        <f t="shared" si="2"/>
        <v>0</v>
      </c>
    </row>
    <row r="18" spans="1:53" s="4" customFormat="1" ht="15" hidden="1" customHeight="1" x14ac:dyDescent="0.2">
      <c r="A18" s="148"/>
      <c r="B18" s="451"/>
      <c r="C18" s="257"/>
      <c r="D18" s="367"/>
      <c r="E18" s="251"/>
      <c r="F18" s="364">
        <f t="shared" si="3"/>
        <v>0</v>
      </c>
      <c r="G18" s="251"/>
      <c r="H18" s="564">
        <f t="shared" si="4"/>
        <v>0</v>
      </c>
      <c r="I18" s="221"/>
      <c r="J18" s="364">
        <f t="shared" si="5"/>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6"/>
        <v>0</v>
      </c>
      <c r="AZ18" s="434">
        <f t="shared" si="7"/>
        <v>0</v>
      </c>
      <c r="BA18" s="435">
        <f t="shared" si="2"/>
        <v>0</v>
      </c>
    </row>
    <row r="19" spans="1:53" s="4" customFormat="1" ht="15" hidden="1" customHeight="1" x14ac:dyDescent="0.2">
      <c r="A19" s="148"/>
      <c r="B19" s="451"/>
      <c r="C19" s="257"/>
      <c r="D19" s="367"/>
      <c r="E19" s="251"/>
      <c r="F19" s="364">
        <f t="shared" si="3"/>
        <v>0</v>
      </c>
      <c r="G19" s="251"/>
      <c r="H19" s="564">
        <f t="shared" si="4"/>
        <v>0</v>
      </c>
      <c r="I19" s="221"/>
      <c r="J19" s="364">
        <f t="shared" si="5"/>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6"/>
        <v>0</v>
      </c>
      <c r="AZ19" s="434">
        <f t="shared" si="7"/>
        <v>0</v>
      </c>
      <c r="BA19" s="435">
        <f t="shared" si="2"/>
        <v>0</v>
      </c>
    </row>
    <row r="20" spans="1:53" s="4" customFormat="1" ht="15" hidden="1" customHeight="1" x14ac:dyDescent="0.2">
      <c r="A20" s="148"/>
      <c r="B20" s="451"/>
      <c r="C20" s="257"/>
      <c r="D20" s="367"/>
      <c r="E20" s="251"/>
      <c r="F20" s="364">
        <f t="shared" si="3"/>
        <v>0</v>
      </c>
      <c r="G20" s="251"/>
      <c r="H20" s="564">
        <f t="shared" si="4"/>
        <v>0</v>
      </c>
      <c r="I20" s="221"/>
      <c r="J20" s="364">
        <f t="shared" si="5"/>
        <v>0</v>
      </c>
      <c r="K20" s="251"/>
      <c r="L20" s="222"/>
      <c r="M20" s="251"/>
      <c r="N20" s="220"/>
      <c r="O20" s="220"/>
      <c r="P20" s="220">
        <f>+IFERROR(VLOOKUP(B19,Sheet1!B:E,4,FALSE),0)</f>
        <v>0</v>
      </c>
      <c r="Q20" s="220"/>
      <c r="R20" s="24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6"/>
        <v>0</v>
      </c>
      <c r="AZ20" s="434">
        <f t="shared" si="7"/>
        <v>0</v>
      </c>
      <c r="BA20" s="435">
        <f t="shared" si="2"/>
        <v>0</v>
      </c>
    </row>
    <row r="21" spans="1:53" s="4" customFormat="1" ht="15" hidden="1" customHeight="1" thickBot="1" x14ac:dyDescent="0.25">
      <c r="A21" s="148"/>
      <c r="B21" s="451"/>
      <c r="C21" s="257"/>
      <c r="D21" s="367"/>
      <c r="E21" s="251"/>
      <c r="F21" s="364">
        <f t="shared" si="3"/>
        <v>0</v>
      </c>
      <c r="G21" s="251"/>
      <c r="H21" s="564">
        <f t="shared" si="4"/>
        <v>0</v>
      </c>
      <c r="I21" s="221"/>
      <c r="J21" s="364">
        <f t="shared" si="5"/>
        <v>0</v>
      </c>
      <c r="K21" s="251"/>
      <c r="L21" s="222"/>
      <c r="M21" s="251"/>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6"/>
        <v>0</v>
      </c>
      <c r="AZ21" s="434">
        <f t="shared" si="7"/>
        <v>0</v>
      </c>
      <c r="BA21" s="435">
        <f t="shared" si="2"/>
        <v>0</v>
      </c>
    </row>
    <row r="22" spans="1:53" s="4" customFormat="1" ht="15" hidden="1" customHeight="1" thickBot="1" x14ac:dyDescent="0.25">
      <c r="A22" s="148"/>
      <c r="B22" s="451"/>
      <c r="C22" s="257"/>
      <c r="D22" s="367"/>
      <c r="E22" s="251"/>
      <c r="F22" s="364">
        <f t="shared" si="3"/>
        <v>0</v>
      </c>
      <c r="G22" s="251"/>
      <c r="H22" s="564">
        <f t="shared" si="4"/>
        <v>0</v>
      </c>
      <c r="I22" s="221"/>
      <c r="J22" s="364">
        <f t="shared" si="5"/>
        <v>0</v>
      </c>
      <c r="K22" s="251"/>
      <c r="L22" s="222"/>
      <c r="M22" s="251"/>
      <c r="N22" s="220"/>
      <c r="O22" s="220"/>
      <c r="P22" s="220"/>
      <c r="Q22" s="220"/>
      <c r="R22" s="24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6"/>
        <v>0</v>
      </c>
      <c r="AZ22" s="434">
        <f t="shared" si="7"/>
        <v>0</v>
      </c>
      <c r="BA22" s="435">
        <f t="shared" si="2"/>
        <v>0</v>
      </c>
    </row>
    <row r="23" spans="1:53" s="4" customFormat="1" ht="15" customHeight="1" x14ac:dyDescent="0.2">
      <c r="A23" s="148"/>
      <c r="B23" s="451"/>
      <c r="C23" s="257"/>
      <c r="D23" s="367"/>
      <c r="E23" s="251"/>
      <c r="F23" s="364">
        <f t="shared" si="3"/>
        <v>0</v>
      </c>
      <c r="G23" s="251"/>
      <c r="H23" s="564">
        <f t="shared" si="4"/>
        <v>0</v>
      </c>
      <c r="I23" s="221"/>
      <c r="J23" s="364">
        <f t="shared" si="5"/>
        <v>0</v>
      </c>
      <c r="K23" s="251"/>
      <c r="L23" s="222"/>
      <c r="M23" s="251"/>
      <c r="N23" s="220"/>
      <c r="O23" s="220"/>
      <c r="P23" s="220"/>
      <c r="Q23" s="220"/>
      <c r="R23" s="249"/>
      <c r="S23" s="246"/>
      <c r="T23" s="394"/>
      <c r="U23" s="389"/>
      <c r="V23" s="246"/>
      <c r="W23" s="246"/>
      <c r="X23" s="246"/>
      <c r="Y23" s="246"/>
      <c r="Z23" s="246"/>
      <c r="AA23" s="246"/>
      <c r="AB23" s="246"/>
      <c r="AC23" s="246"/>
      <c r="AD23" s="246"/>
      <c r="AE23" s="246"/>
      <c r="AF23" s="394"/>
      <c r="AG23" s="389"/>
      <c r="AH23" s="246"/>
      <c r="AI23" s="246"/>
      <c r="AJ23" s="246"/>
      <c r="AK23" s="246"/>
      <c r="AL23" s="246"/>
      <c r="AM23" s="246"/>
      <c r="AN23" s="246"/>
      <c r="AO23" s="246"/>
      <c r="AP23" s="246"/>
      <c r="AQ23" s="246"/>
      <c r="AR23" s="394"/>
      <c r="AS23" s="389"/>
      <c r="AT23" s="246"/>
      <c r="AU23" s="246"/>
      <c r="AV23" s="246"/>
      <c r="AW23" s="246"/>
      <c r="AX23" s="246"/>
      <c r="AY23" s="433">
        <f t="shared" si="6"/>
        <v>0</v>
      </c>
      <c r="AZ23" s="434">
        <f t="shared" si="7"/>
        <v>0</v>
      </c>
      <c r="BA23" s="435">
        <f t="shared" si="2"/>
        <v>0</v>
      </c>
    </row>
    <row r="24" spans="1:53" s="4" customFormat="1" ht="15" customHeight="1" x14ac:dyDescent="0.2">
      <c r="A24" s="148"/>
      <c r="B24" s="451" t="str">
        <f>+B8</f>
        <v>ZK107.K136.C727</v>
      </c>
      <c r="C24" s="257"/>
      <c r="D24" s="367"/>
      <c r="E24" s="251"/>
      <c r="F24" s="364">
        <f t="shared" si="3"/>
        <v>0</v>
      </c>
      <c r="G24" s="251"/>
      <c r="H24" s="564">
        <f t="shared" si="4"/>
        <v>0</v>
      </c>
      <c r="I24" s="221"/>
      <c r="J24" s="364">
        <f t="shared" si="5"/>
        <v>0</v>
      </c>
      <c r="K24" s="251"/>
      <c r="L24" s="222"/>
      <c r="M24" s="251"/>
      <c r="N24" s="220"/>
      <c r="O24" s="220"/>
      <c r="P24" s="220"/>
      <c r="Q24" s="220"/>
      <c r="R24" s="249"/>
      <c r="S24" s="246"/>
      <c r="T24" s="394"/>
      <c r="U24" s="389"/>
      <c r="V24" s="246"/>
      <c r="W24" s="246"/>
      <c r="X24" s="246"/>
      <c r="Y24" s="246"/>
      <c r="Z24" s="246"/>
      <c r="AA24" s="246"/>
      <c r="AB24" s="246"/>
      <c r="AC24" s="246"/>
      <c r="AD24" s="246"/>
      <c r="AE24" s="246"/>
      <c r="AF24" s="394"/>
      <c r="AG24" s="389"/>
      <c r="AH24" s="246"/>
      <c r="AI24" s="246"/>
      <c r="AJ24" s="246"/>
      <c r="AK24" s="246"/>
      <c r="AL24" s="246"/>
      <c r="AM24" s="246"/>
      <c r="AN24" s="246"/>
      <c r="AO24" s="246"/>
      <c r="AP24" s="246"/>
      <c r="AQ24" s="246"/>
      <c r="AR24" s="394"/>
      <c r="AS24" s="389"/>
      <c r="AT24" s="246"/>
      <c r="AU24" s="246"/>
      <c r="AV24" s="246"/>
      <c r="AW24" s="246"/>
      <c r="AX24" s="246"/>
      <c r="AY24" s="433">
        <f t="shared" si="6"/>
        <v>0</v>
      </c>
      <c r="AZ24" s="434">
        <f t="shared" si="7"/>
        <v>0</v>
      </c>
      <c r="BA24" s="435">
        <f t="shared" si="2"/>
        <v>0</v>
      </c>
    </row>
    <row r="25" spans="1:53" s="4" customFormat="1" ht="15" customHeight="1" thickBot="1" x14ac:dyDescent="0.3">
      <c r="A25" s="168"/>
      <c r="B25" s="452"/>
      <c r="C25" s="274" t="s">
        <v>286</v>
      </c>
      <c r="D25" s="274"/>
      <c r="E25" s="272"/>
      <c r="F25" s="364">
        <f t="shared" si="3"/>
        <v>0</v>
      </c>
      <c r="G25" s="272"/>
      <c r="H25" s="571">
        <f>SUM(N25:AX25)-Q25</f>
        <v>90</v>
      </c>
      <c r="I25" s="224"/>
      <c r="J25" s="364">
        <f t="shared" si="5"/>
        <v>0</v>
      </c>
      <c r="K25" s="272">
        <v>0</v>
      </c>
      <c r="L25" s="225"/>
      <c r="M25" s="272"/>
      <c r="N25" s="560">
        <f>+IFERROR(VLOOKUP(B24,Sheet1!B:D,2,FALSE),0)</f>
        <v>0</v>
      </c>
      <c r="O25" s="600">
        <f>+IFERROR(VLOOKUP(B24,Sheet1!B:D,3,FALSE),0)</f>
        <v>0</v>
      </c>
      <c r="P25" s="600">
        <f>+IFERROR(VLOOKUP(B24,Sheet1!B:E,4,FALSE),0)</f>
        <v>90</v>
      </c>
      <c r="Q25" s="600">
        <f>+IFERROR(VLOOKUP(B24,Sheet1!B:F,5,FALSE),0)</f>
        <v>0</v>
      </c>
      <c r="R25" s="259"/>
      <c r="S25" s="246"/>
      <c r="T25" s="394"/>
      <c r="U25" s="389"/>
      <c r="V25" s="246"/>
      <c r="W25" s="246"/>
      <c r="X25" s="246"/>
      <c r="Y25" s="246"/>
      <c r="Z25" s="246"/>
      <c r="AA25" s="246"/>
      <c r="AB25" s="246"/>
      <c r="AC25" s="246"/>
      <c r="AD25" s="246"/>
      <c r="AE25" s="246"/>
      <c r="AF25" s="394"/>
      <c r="AG25" s="389"/>
      <c r="AH25" s="246"/>
      <c r="AI25" s="246"/>
      <c r="AJ25" s="246"/>
      <c r="AK25" s="246"/>
      <c r="AL25" s="246"/>
      <c r="AM25" s="246"/>
      <c r="AN25" s="246"/>
      <c r="AO25" s="246"/>
      <c r="AP25" s="246"/>
      <c r="AQ25" s="246"/>
      <c r="AR25" s="394"/>
      <c r="AS25" s="389"/>
      <c r="AT25" s="246"/>
      <c r="AU25" s="246"/>
      <c r="AV25" s="246"/>
      <c r="AW25" s="246"/>
      <c r="AX25" s="246"/>
      <c r="AY25" s="433">
        <f t="shared" si="6"/>
        <v>0</v>
      </c>
      <c r="AZ25" s="434">
        <f t="shared" si="7"/>
        <v>0</v>
      </c>
      <c r="BA25" s="435">
        <f t="shared" si="2"/>
        <v>0</v>
      </c>
    </row>
    <row r="26" spans="1:53" s="4" customFormat="1" ht="15" customHeight="1" x14ac:dyDescent="0.2">
      <c r="A26" s="342" t="s">
        <v>5143</v>
      </c>
      <c r="B26" s="450" t="str">
        <f>+LEFT($E$5,5)&amp;"."&amp;A26&amp;"."&amp;$E$3</f>
        <v>ZK107.k253.C727</v>
      </c>
      <c r="C26" s="341" t="s">
        <v>159</v>
      </c>
      <c r="D26" s="341"/>
      <c r="E26" s="226">
        <f t="shared" ref="E26:L26" si="8">SUM(E27:E29)</f>
        <v>660</v>
      </c>
      <c r="F26" s="425">
        <f t="shared" si="8"/>
        <v>0</v>
      </c>
      <c r="G26" s="226">
        <f t="shared" si="8"/>
        <v>660</v>
      </c>
      <c r="H26" s="226">
        <f t="shared" si="8"/>
        <v>659.5</v>
      </c>
      <c r="I26" s="200">
        <f t="shared" si="8"/>
        <v>0</v>
      </c>
      <c r="J26" s="315">
        <f t="shared" si="8"/>
        <v>0</v>
      </c>
      <c r="K26" s="200">
        <f t="shared" si="8"/>
        <v>0</v>
      </c>
      <c r="L26" s="216">
        <f t="shared" si="8"/>
        <v>0</v>
      </c>
      <c r="M26" s="216"/>
      <c r="N26" s="195">
        <f>SUM(N27:N29)</f>
        <v>0</v>
      </c>
      <c r="O26" s="195">
        <f>SUM(O27:O29)</f>
        <v>0</v>
      </c>
      <c r="P26" s="195">
        <f>SUM(P27:P29)</f>
        <v>487.5</v>
      </c>
      <c r="Q26" s="195">
        <f t="shared" ref="Q26:AF26" si="9">SUM(Q27:Q29)</f>
        <v>320</v>
      </c>
      <c r="R26" s="195">
        <f t="shared" si="9"/>
        <v>0</v>
      </c>
      <c r="S26" s="195">
        <f t="shared" si="9"/>
        <v>0</v>
      </c>
      <c r="T26" s="195">
        <f t="shared" si="9"/>
        <v>0</v>
      </c>
      <c r="U26" s="195">
        <f t="shared" si="9"/>
        <v>0</v>
      </c>
      <c r="V26" s="195">
        <f t="shared" si="9"/>
        <v>0</v>
      </c>
      <c r="W26" s="195">
        <f t="shared" si="9"/>
        <v>0</v>
      </c>
      <c r="X26" s="195">
        <f t="shared" si="9"/>
        <v>0</v>
      </c>
      <c r="Y26" s="195">
        <f t="shared" si="9"/>
        <v>0</v>
      </c>
      <c r="Z26" s="195">
        <f t="shared" si="9"/>
        <v>0</v>
      </c>
      <c r="AA26" s="195">
        <f t="shared" si="9"/>
        <v>0</v>
      </c>
      <c r="AB26" s="195">
        <f t="shared" si="9"/>
        <v>0</v>
      </c>
      <c r="AC26" s="195">
        <f t="shared" si="9"/>
        <v>0</v>
      </c>
      <c r="AD26" s="195">
        <f t="shared" si="9"/>
        <v>0</v>
      </c>
      <c r="AE26" s="195">
        <f t="shared" si="9"/>
        <v>0</v>
      </c>
      <c r="AF26" s="195">
        <f t="shared" si="9"/>
        <v>0</v>
      </c>
      <c r="AG26" s="405">
        <f t="shared" ref="AG26:AX26" si="10">SUM(AG27:AG29)</f>
        <v>0</v>
      </c>
      <c r="AH26" s="264">
        <f t="shared" si="10"/>
        <v>0</v>
      </c>
      <c r="AI26" s="264">
        <f t="shared" si="10"/>
        <v>0</v>
      </c>
      <c r="AJ26" s="264">
        <f t="shared" si="10"/>
        <v>0</v>
      </c>
      <c r="AK26" s="264">
        <f t="shared" si="10"/>
        <v>0</v>
      </c>
      <c r="AL26" s="264">
        <f t="shared" si="10"/>
        <v>0</v>
      </c>
      <c r="AM26" s="264">
        <f t="shared" si="10"/>
        <v>0</v>
      </c>
      <c r="AN26" s="264">
        <f t="shared" si="10"/>
        <v>172</v>
      </c>
      <c r="AO26" s="264">
        <f t="shared" si="10"/>
        <v>0</v>
      </c>
      <c r="AP26" s="264">
        <f t="shared" si="10"/>
        <v>0</v>
      </c>
      <c r="AQ26" s="264">
        <f t="shared" si="10"/>
        <v>0</v>
      </c>
      <c r="AR26" s="395">
        <f t="shared" si="10"/>
        <v>0</v>
      </c>
      <c r="AS26" s="405">
        <f t="shared" si="10"/>
        <v>0</v>
      </c>
      <c r="AT26" s="264">
        <f t="shared" si="10"/>
        <v>0</v>
      </c>
      <c r="AU26" s="264">
        <f t="shared" si="10"/>
        <v>0</v>
      </c>
      <c r="AV26" s="264"/>
      <c r="AW26" s="264"/>
      <c r="AX26" s="264">
        <f t="shared" si="10"/>
        <v>0</v>
      </c>
      <c r="AY26" s="433">
        <f t="shared" si="6"/>
        <v>172</v>
      </c>
      <c r="AZ26" s="434">
        <f t="shared" si="7"/>
        <v>172</v>
      </c>
      <c r="BA26" s="435">
        <f t="shared" si="2"/>
        <v>488</v>
      </c>
    </row>
    <row r="27" spans="1:53" s="4" customFormat="1" ht="15" customHeight="1" x14ac:dyDescent="0.2">
      <c r="A27" s="339"/>
      <c r="B27" s="462"/>
      <c r="C27" s="340" t="s">
        <v>5167</v>
      </c>
      <c r="D27" s="340"/>
      <c r="E27" s="245">
        <v>660</v>
      </c>
      <c r="F27" s="364">
        <f t="shared" si="3"/>
        <v>0</v>
      </c>
      <c r="G27" s="245">
        <v>660</v>
      </c>
      <c r="H27" s="564">
        <f t="shared" si="4"/>
        <v>172</v>
      </c>
      <c r="I27" s="228"/>
      <c r="J27" s="364">
        <f t="shared" si="5"/>
        <v>0</v>
      </c>
      <c r="K27" s="245">
        <v>0</v>
      </c>
      <c r="L27" s="229"/>
      <c r="M27" s="245"/>
      <c r="N27" s="232"/>
      <c r="O27" s="232"/>
      <c r="P27" s="232"/>
      <c r="Q27" s="232"/>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v>172</v>
      </c>
      <c r="AO27" s="357"/>
      <c r="AP27" s="357"/>
      <c r="AQ27" s="357"/>
      <c r="AR27" s="396"/>
      <c r="AS27" s="406"/>
      <c r="AT27" s="357"/>
      <c r="AU27" s="357"/>
      <c r="AV27" s="357"/>
      <c r="AW27" s="357"/>
      <c r="AX27" s="357"/>
      <c r="AY27" s="433">
        <f t="shared" si="6"/>
        <v>172</v>
      </c>
      <c r="AZ27" s="434">
        <f t="shared" si="7"/>
        <v>172</v>
      </c>
      <c r="BA27" s="435">
        <f t="shared" si="2"/>
        <v>488</v>
      </c>
    </row>
    <row r="28" spans="1:53" s="4" customFormat="1" ht="15" customHeight="1" x14ac:dyDescent="0.2">
      <c r="A28" s="339"/>
      <c r="B28" s="462" t="str">
        <f>+B26</f>
        <v>ZK107.k253.C727</v>
      </c>
      <c r="C28" s="340"/>
      <c r="D28" s="340"/>
      <c r="E28" s="245"/>
      <c r="F28" s="364">
        <f t="shared" si="3"/>
        <v>0</v>
      </c>
      <c r="G28" s="245">
        <v>0</v>
      </c>
      <c r="H28" s="564">
        <f t="shared" si="4"/>
        <v>0</v>
      </c>
      <c r="I28" s="228"/>
      <c r="J28" s="364">
        <f t="shared" si="5"/>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SUM(R28:AX28)</f>
        <v>0</v>
      </c>
      <c r="AZ28" s="434">
        <f>+AY28+N28</f>
        <v>0</v>
      </c>
      <c r="BA28" s="435">
        <f>+G28-AZ28</f>
        <v>0</v>
      </c>
    </row>
    <row r="29" spans="1:53" s="4" customFormat="1" ht="15" customHeight="1" thickBot="1" x14ac:dyDescent="0.25">
      <c r="A29" s="168"/>
      <c r="B29" s="452"/>
      <c r="C29" s="269" t="s">
        <v>286</v>
      </c>
      <c r="D29" s="269"/>
      <c r="E29" s="272"/>
      <c r="F29" s="364">
        <f t="shared" si="3"/>
        <v>0</v>
      </c>
      <c r="G29" s="272">
        <v>0</v>
      </c>
      <c r="H29" s="571">
        <f>SUM(N29:AX29)-Q29</f>
        <v>487.5</v>
      </c>
      <c r="I29" s="224"/>
      <c r="J29" s="364">
        <f t="shared" si="5"/>
        <v>0</v>
      </c>
      <c r="K29" s="272">
        <v>0</v>
      </c>
      <c r="L29" s="225"/>
      <c r="M29" s="272"/>
      <c r="N29" s="560">
        <f>+IFERROR(VLOOKUP(B28,Sheet1!B:D,2,FALSE),0)</f>
        <v>0</v>
      </c>
      <c r="O29" s="600">
        <f>+IFERROR(VLOOKUP(B28,Sheet1!B:D,3,FALSE),0)</f>
        <v>0</v>
      </c>
      <c r="P29" s="600">
        <f>+IFERROR(VLOOKUP(B28,Sheet1!B:E,4,FALSE),0)</f>
        <v>487.5</v>
      </c>
      <c r="Q29" s="600">
        <f>+IFERROR(VLOOKUP(B28,Sheet1!B:F,5,FALSE),0)</f>
        <v>320</v>
      </c>
      <c r="R29" s="358"/>
      <c r="S29" s="359"/>
      <c r="T29" s="397"/>
      <c r="U29" s="407"/>
      <c r="V29" s="359"/>
      <c r="W29" s="359"/>
      <c r="X29" s="359"/>
      <c r="Y29" s="359"/>
      <c r="Z29" s="359"/>
      <c r="AA29" s="359"/>
      <c r="AB29" s="359"/>
      <c r="AC29" s="359"/>
      <c r="AD29" s="359"/>
      <c r="AE29" s="359"/>
      <c r="AF29" s="397"/>
      <c r="AG29" s="407"/>
      <c r="AH29" s="359"/>
      <c r="AI29" s="359"/>
      <c r="AJ29" s="359"/>
      <c r="AK29" s="359"/>
      <c r="AL29" s="359"/>
      <c r="AM29" s="359"/>
      <c r="AN29" s="359"/>
      <c r="AO29" s="359"/>
      <c r="AP29" s="359"/>
      <c r="AQ29" s="359"/>
      <c r="AR29" s="397"/>
      <c r="AS29" s="407"/>
      <c r="AT29" s="359"/>
      <c r="AU29" s="359"/>
      <c r="AV29" s="359"/>
      <c r="AW29" s="359"/>
      <c r="AX29" s="359"/>
      <c r="AY29" s="433">
        <f t="shared" si="6"/>
        <v>0</v>
      </c>
      <c r="AZ29" s="434">
        <f t="shared" si="7"/>
        <v>0</v>
      </c>
      <c r="BA29" s="435">
        <f t="shared" si="2"/>
        <v>0</v>
      </c>
    </row>
    <row r="30" spans="1:53" s="4" customFormat="1" ht="15" customHeight="1" x14ac:dyDescent="0.2">
      <c r="A30" s="193" t="s">
        <v>164</v>
      </c>
      <c r="B30" s="450" t="str">
        <f>+LEFT($E$5,5)&amp;"."&amp;A30&amp;"."&amp;$E$3</f>
        <v>ZK107.K258.C727</v>
      </c>
      <c r="C30" s="337" t="s">
        <v>165</v>
      </c>
      <c r="D30" s="337"/>
      <c r="E30" s="226">
        <f t="shared" ref="E30:L30" si="11">SUM(E31:E41)</f>
        <v>0</v>
      </c>
      <c r="F30" s="425">
        <f t="shared" si="11"/>
        <v>0</v>
      </c>
      <c r="G30" s="226">
        <f t="shared" si="11"/>
        <v>0</v>
      </c>
      <c r="H30" s="226">
        <f t="shared" si="11"/>
        <v>0</v>
      </c>
      <c r="I30" s="200">
        <f t="shared" si="11"/>
        <v>0</v>
      </c>
      <c r="J30" s="315">
        <f t="shared" si="11"/>
        <v>0</v>
      </c>
      <c r="K30" s="200">
        <f t="shared" si="11"/>
        <v>0</v>
      </c>
      <c r="L30" s="216">
        <f t="shared" si="11"/>
        <v>0</v>
      </c>
      <c r="M30" s="216"/>
      <c r="N30" s="195">
        <f t="shared" ref="N30:S30" si="12">SUM(N31:N41)</f>
        <v>0</v>
      </c>
      <c r="O30" s="195">
        <f t="shared" si="12"/>
        <v>0</v>
      </c>
      <c r="P30" s="195">
        <f t="shared" si="12"/>
        <v>0</v>
      </c>
      <c r="Q30" s="195">
        <f t="shared" si="12"/>
        <v>0</v>
      </c>
      <c r="R30" s="260">
        <f t="shared" si="12"/>
        <v>0</v>
      </c>
      <c r="S30" s="264">
        <f t="shared" si="12"/>
        <v>0</v>
      </c>
      <c r="T30" s="395">
        <f t="shared" ref="T30:Z30" si="13">SUM(T31:T41)</f>
        <v>0</v>
      </c>
      <c r="U30" s="405">
        <f t="shared" si="13"/>
        <v>0</v>
      </c>
      <c r="V30" s="264">
        <f t="shared" si="13"/>
        <v>0</v>
      </c>
      <c r="W30" s="264">
        <f t="shared" si="13"/>
        <v>0</v>
      </c>
      <c r="X30" s="264">
        <f t="shared" si="13"/>
        <v>0</v>
      </c>
      <c r="Y30" s="264">
        <f t="shared" si="13"/>
        <v>0</v>
      </c>
      <c r="Z30" s="264">
        <f t="shared" si="13"/>
        <v>0</v>
      </c>
      <c r="AA30" s="264">
        <f t="shared" ref="AA30:AX30" si="14">SUM(AA31:AA41)</f>
        <v>0</v>
      </c>
      <c r="AB30" s="264">
        <f t="shared" si="14"/>
        <v>0</v>
      </c>
      <c r="AC30" s="264">
        <f t="shared" si="14"/>
        <v>0</v>
      </c>
      <c r="AD30" s="264">
        <f t="shared" si="14"/>
        <v>0</v>
      </c>
      <c r="AE30" s="264">
        <f t="shared" si="14"/>
        <v>0</v>
      </c>
      <c r="AF30" s="395">
        <f t="shared" si="14"/>
        <v>0</v>
      </c>
      <c r="AG30" s="405">
        <f t="shared" si="14"/>
        <v>0</v>
      </c>
      <c r="AH30" s="264">
        <f t="shared" si="14"/>
        <v>0</v>
      </c>
      <c r="AI30" s="264">
        <f t="shared" si="14"/>
        <v>0</v>
      </c>
      <c r="AJ30" s="264">
        <f t="shared" si="14"/>
        <v>0</v>
      </c>
      <c r="AK30" s="264">
        <f t="shared" si="14"/>
        <v>0</v>
      </c>
      <c r="AL30" s="264">
        <f t="shared" si="14"/>
        <v>0</v>
      </c>
      <c r="AM30" s="264">
        <f t="shared" si="14"/>
        <v>0</v>
      </c>
      <c r="AN30" s="264">
        <f t="shared" si="14"/>
        <v>0</v>
      </c>
      <c r="AO30" s="264">
        <f t="shared" si="14"/>
        <v>0</v>
      </c>
      <c r="AP30" s="264">
        <f t="shared" si="14"/>
        <v>0</v>
      </c>
      <c r="AQ30" s="264">
        <f t="shared" si="14"/>
        <v>0</v>
      </c>
      <c r="AR30" s="395">
        <f t="shared" si="14"/>
        <v>0</v>
      </c>
      <c r="AS30" s="405">
        <f t="shared" si="14"/>
        <v>0</v>
      </c>
      <c r="AT30" s="264">
        <f t="shared" si="14"/>
        <v>0</v>
      </c>
      <c r="AU30" s="264">
        <f t="shared" si="14"/>
        <v>0</v>
      </c>
      <c r="AV30" s="264"/>
      <c r="AW30" s="264"/>
      <c r="AX30" s="264">
        <f t="shared" si="14"/>
        <v>0</v>
      </c>
      <c r="AY30" s="433">
        <f t="shared" si="6"/>
        <v>0</v>
      </c>
      <c r="AZ30" s="434">
        <f t="shared" si="7"/>
        <v>0</v>
      </c>
      <c r="BA30" s="435">
        <f t="shared" si="2"/>
        <v>0</v>
      </c>
    </row>
    <row r="31" spans="1:53" s="4" customFormat="1" ht="15" customHeight="1" x14ac:dyDescent="0.2">
      <c r="A31" s="333"/>
      <c r="B31" s="460"/>
      <c r="C31" s="334"/>
      <c r="D31" s="334"/>
      <c r="E31" s="204"/>
      <c r="F31" s="364">
        <f t="shared" si="3"/>
        <v>0</v>
      </c>
      <c r="G31" s="245"/>
      <c r="H31" s="564">
        <f t="shared" si="4"/>
        <v>0</v>
      </c>
      <c r="I31" s="228"/>
      <c r="J31" s="364">
        <f t="shared" si="5"/>
        <v>0</v>
      </c>
      <c r="K31" s="245">
        <v>0</v>
      </c>
      <c r="L31" s="229"/>
      <c r="M31" s="245"/>
      <c r="N31" s="232"/>
      <c r="O31" s="232"/>
      <c r="P31" s="232"/>
      <c r="Q31" s="232"/>
      <c r="R31" s="356"/>
      <c r="S31" s="357"/>
      <c r="T31" s="396"/>
      <c r="U31" s="406"/>
      <c r="V31" s="357"/>
      <c r="W31" s="357"/>
      <c r="X31" s="357"/>
      <c r="Y31" s="357"/>
      <c r="Z31" s="357"/>
      <c r="AA31" s="357"/>
      <c r="AB31" s="357"/>
      <c r="AC31" s="357"/>
      <c r="AD31" s="357"/>
      <c r="AE31" s="357">
        <f>1400-1400</f>
        <v>0</v>
      </c>
      <c r="AF31" s="396">
        <f>1400-1400</f>
        <v>0</v>
      </c>
      <c r="AG31" s="406">
        <f>1276-1276</f>
        <v>0</v>
      </c>
      <c r="AH31" s="357"/>
      <c r="AI31" s="357"/>
      <c r="AJ31" s="357"/>
      <c r="AK31" s="357"/>
      <c r="AL31" s="357"/>
      <c r="AM31" s="357"/>
      <c r="AN31" s="357"/>
      <c r="AO31" s="357"/>
      <c r="AP31" s="357"/>
      <c r="AQ31" s="357"/>
      <c r="AR31" s="396"/>
      <c r="AS31" s="406"/>
      <c r="AT31" s="357"/>
      <c r="AU31" s="357"/>
      <c r="AV31" s="357"/>
      <c r="AW31" s="357"/>
      <c r="AX31" s="357"/>
      <c r="AY31" s="433">
        <f t="shared" si="6"/>
        <v>0</v>
      </c>
      <c r="AZ31" s="434">
        <f t="shared" si="7"/>
        <v>0</v>
      </c>
      <c r="BA31" s="435">
        <f t="shared" si="2"/>
        <v>0</v>
      </c>
    </row>
    <row r="32" spans="1:53" s="4" customFormat="1" ht="15" customHeight="1" x14ac:dyDescent="0.2">
      <c r="A32" s="333"/>
      <c r="B32" s="460"/>
      <c r="C32" s="334"/>
      <c r="D32" s="340"/>
      <c r="E32" s="245"/>
      <c r="F32" s="364">
        <f t="shared" si="3"/>
        <v>0</v>
      </c>
      <c r="G32" s="245">
        <v>0</v>
      </c>
      <c r="H32" s="564">
        <f t="shared" si="4"/>
        <v>0</v>
      </c>
      <c r="I32" s="228"/>
      <c r="J32" s="364">
        <f t="shared" si="5"/>
        <v>0</v>
      </c>
      <c r="K32" s="245">
        <v>0</v>
      </c>
      <c r="L32" s="229"/>
      <c r="M32" s="245"/>
      <c r="N32" s="261"/>
      <c r="O32" s="261"/>
      <c r="P32" s="261"/>
      <c r="Q32" s="261"/>
      <c r="R32" s="356"/>
      <c r="S32" s="357"/>
      <c r="T32" s="396"/>
      <c r="U32" s="406"/>
      <c r="V32" s="357"/>
      <c r="W32" s="357"/>
      <c r="X32" s="357"/>
      <c r="Y32" s="357"/>
      <c r="Z32" s="357"/>
      <c r="AA32" s="357"/>
      <c r="AB32" s="357"/>
      <c r="AC32" s="357"/>
      <c r="AD32" s="357"/>
      <c r="AE32" s="357"/>
      <c r="AF32" s="396"/>
      <c r="AG32" s="406"/>
      <c r="AH32" s="357"/>
      <c r="AI32" s="357"/>
      <c r="AJ32" s="357"/>
      <c r="AK32" s="357"/>
      <c r="AL32" s="357"/>
      <c r="AM32" s="357"/>
      <c r="AN32" s="357"/>
      <c r="AO32" s="357"/>
      <c r="AP32" s="357"/>
      <c r="AQ32" s="357"/>
      <c r="AR32" s="396"/>
      <c r="AS32" s="406"/>
      <c r="AT32" s="357"/>
      <c r="AU32" s="357"/>
      <c r="AV32" s="357"/>
      <c r="AW32" s="357"/>
      <c r="AX32" s="357"/>
      <c r="AY32" s="433">
        <f t="shared" ref="AY32:AY40" si="15">SUM(R32:AX32)</f>
        <v>0</v>
      </c>
      <c r="AZ32" s="434">
        <f t="shared" ref="AZ32:AZ40" si="16">+AY32+N32</f>
        <v>0</v>
      </c>
      <c r="BA32" s="435">
        <f t="shared" ref="BA32:BA40" si="17">+G32-AZ32</f>
        <v>0</v>
      </c>
    </row>
    <row r="33" spans="1:53" s="4" customFormat="1" ht="15" customHeight="1" x14ac:dyDescent="0.2">
      <c r="A33" s="333"/>
      <c r="B33" s="460"/>
      <c r="C33" s="334"/>
      <c r="D33" s="340"/>
      <c r="E33" s="245"/>
      <c r="F33" s="364">
        <f t="shared" si="3"/>
        <v>0</v>
      </c>
      <c r="G33" s="245">
        <v>0</v>
      </c>
      <c r="H33" s="564">
        <f t="shared" si="4"/>
        <v>0</v>
      </c>
      <c r="I33" s="228"/>
      <c r="J33" s="364">
        <f t="shared" si="5"/>
        <v>0</v>
      </c>
      <c r="K33" s="245">
        <v>0</v>
      </c>
      <c r="L33" s="229"/>
      <c r="M33" s="245"/>
      <c r="N33" s="261"/>
      <c r="O33" s="261"/>
      <c r="P33" s="261"/>
      <c r="Q33" s="261"/>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 t="shared" si="15"/>
        <v>0</v>
      </c>
      <c r="AZ33" s="434">
        <f t="shared" si="16"/>
        <v>0</v>
      </c>
      <c r="BA33" s="435">
        <f t="shared" si="17"/>
        <v>0</v>
      </c>
    </row>
    <row r="34" spans="1:53" s="4" customFormat="1" ht="15" customHeight="1" x14ac:dyDescent="0.2">
      <c r="A34" s="333"/>
      <c r="B34" s="460"/>
      <c r="C34" s="334"/>
      <c r="D34" s="340"/>
      <c r="E34" s="245"/>
      <c r="F34" s="364">
        <f t="shared" si="3"/>
        <v>0</v>
      </c>
      <c r="G34" s="245">
        <v>0</v>
      </c>
      <c r="H34" s="564">
        <f t="shared" si="4"/>
        <v>0</v>
      </c>
      <c r="I34" s="228"/>
      <c r="J34" s="364">
        <f t="shared" si="5"/>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 t="shared" si="15"/>
        <v>0</v>
      </c>
      <c r="AZ34" s="434">
        <f t="shared" si="16"/>
        <v>0</v>
      </c>
      <c r="BA34" s="435">
        <f t="shared" si="17"/>
        <v>0</v>
      </c>
    </row>
    <row r="35" spans="1:53" s="4" customFormat="1" ht="15" customHeight="1" x14ac:dyDescent="0.2">
      <c r="A35" s="333"/>
      <c r="B35" s="460"/>
      <c r="C35" s="334"/>
      <c r="D35" s="340"/>
      <c r="E35" s="245"/>
      <c r="F35" s="364">
        <f t="shared" si="3"/>
        <v>0</v>
      </c>
      <c r="G35" s="245">
        <v>0</v>
      </c>
      <c r="H35" s="564">
        <f t="shared" si="4"/>
        <v>0</v>
      </c>
      <c r="I35" s="228"/>
      <c r="J35" s="364">
        <f t="shared" si="5"/>
        <v>0</v>
      </c>
      <c r="K35" s="245">
        <v>0</v>
      </c>
      <c r="L35" s="229"/>
      <c r="M35" s="245"/>
      <c r="N35" s="261"/>
      <c r="O35" s="261"/>
      <c r="P35" s="261"/>
      <c r="Q35" s="261"/>
      <c r="R35" s="356"/>
      <c r="S35" s="357"/>
      <c r="T35" s="396"/>
      <c r="U35" s="406"/>
      <c r="V35" s="357"/>
      <c r="W35" s="357"/>
      <c r="X35" s="357"/>
      <c r="Y35" s="357"/>
      <c r="Z35" s="357"/>
      <c r="AA35" s="357"/>
      <c r="AB35" s="357"/>
      <c r="AC35" s="357"/>
      <c r="AD35" s="357"/>
      <c r="AE35" s="357"/>
      <c r="AF35" s="396"/>
      <c r="AG35" s="406"/>
      <c r="AH35" s="357"/>
      <c r="AI35" s="357"/>
      <c r="AJ35" s="357"/>
      <c r="AK35" s="357"/>
      <c r="AL35" s="357"/>
      <c r="AM35" s="357"/>
      <c r="AN35" s="357"/>
      <c r="AO35" s="357"/>
      <c r="AP35" s="357"/>
      <c r="AQ35" s="357"/>
      <c r="AR35" s="396"/>
      <c r="AS35" s="406"/>
      <c r="AT35" s="357"/>
      <c r="AU35" s="357"/>
      <c r="AV35" s="357"/>
      <c r="AW35" s="357"/>
      <c r="AX35" s="357"/>
      <c r="AY35" s="433">
        <f t="shared" si="15"/>
        <v>0</v>
      </c>
      <c r="AZ35" s="434">
        <f t="shared" si="16"/>
        <v>0</v>
      </c>
      <c r="BA35" s="435">
        <f t="shared" si="17"/>
        <v>0</v>
      </c>
    </row>
    <row r="36" spans="1:53" s="4" customFormat="1" ht="15" customHeight="1" x14ac:dyDescent="0.2">
      <c r="A36" s="333"/>
      <c r="B36" s="460"/>
      <c r="C36" s="334"/>
      <c r="D36" s="340"/>
      <c r="E36" s="245"/>
      <c r="F36" s="364">
        <f t="shared" si="3"/>
        <v>0</v>
      </c>
      <c r="G36" s="245">
        <v>0</v>
      </c>
      <c r="H36" s="564">
        <f t="shared" si="4"/>
        <v>0</v>
      </c>
      <c r="I36" s="228"/>
      <c r="J36" s="364">
        <f t="shared" si="5"/>
        <v>0</v>
      </c>
      <c r="K36" s="245">
        <v>0</v>
      </c>
      <c r="L36" s="229"/>
      <c r="M36" s="245"/>
      <c r="N36" s="261"/>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 t="shared" si="15"/>
        <v>0</v>
      </c>
      <c r="AZ36" s="434">
        <f t="shared" si="16"/>
        <v>0</v>
      </c>
      <c r="BA36" s="435">
        <f t="shared" si="17"/>
        <v>0</v>
      </c>
    </row>
    <row r="37" spans="1:53" s="4" customFormat="1" ht="15" customHeight="1" x14ac:dyDescent="0.2">
      <c r="A37" s="333"/>
      <c r="B37" s="460"/>
      <c r="C37" s="334"/>
      <c r="D37" s="340"/>
      <c r="E37" s="245"/>
      <c r="F37" s="364">
        <f t="shared" si="3"/>
        <v>0</v>
      </c>
      <c r="G37" s="245">
        <v>0</v>
      </c>
      <c r="H37" s="564">
        <f t="shared" si="4"/>
        <v>0</v>
      </c>
      <c r="I37" s="228"/>
      <c r="J37" s="364">
        <f t="shared" si="5"/>
        <v>0</v>
      </c>
      <c r="K37" s="245">
        <v>0</v>
      </c>
      <c r="L37" s="229"/>
      <c r="M37" s="245"/>
      <c r="N37" s="261"/>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15"/>
        <v>0</v>
      </c>
      <c r="AZ37" s="434">
        <f t="shared" si="16"/>
        <v>0</v>
      </c>
      <c r="BA37" s="435">
        <f t="shared" si="17"/>
        <v>0</v>
      </c>
    </row>
    <row r="38" spans="1:53" s="4" customFormat="1" ht="15" customHeight="1" x14ac:dyDescent="0.2">
      <c r="A38" s="333"/>
      <c r="B38" s="540" t="s">
        <v>281</v>
      </c>
      <c r="C38" s="334"/>
      <c r="D38" s="340"/>
      <c r="E38" s="245"/>
      <c r="F38" s="364">
        <f t="shared" si="3"/>
        <v>0</v>
      </c>
      <c r="G38" s="245">
        <v>0</v>
      </c>
      <c r="H38" s="564">
        <f t="shared" si="4"/>
        <v>0</v>
      </c>
      <c r="I38" s="228"/>
      <c r="J38" s="364">
        <f t="shared" si="5"/>
        <v>0</v>
      </c>
      <c r="K38" s="245">
        <v>0</v>
      </c>
      <c r="L38" s="229"/>
      <c r="M38" s="245"/>
      <c r="N38" s="261"/>
      <c r="O38" s="261"/>
      <c r="P38" s="261"/>
      <c r="Q38" s="261"/>
      <c r="R38" s="356"/>
      <c r="S38" s="357"/>
      <c r="T38" s="396"/>
      <c r="U38" s="406"/>
      <c r="V38" s="357"/>
      <c r="W38" s="357"/>
      <c r="X38" s="357"/>
      <c r="Y38" s="357"/>
      <c r="Z38" s="357"/>
      <c r="AA38" s="357"/>
      <c r="AB38" s="357"/>
      <c r="AC38" s="357"/>
      <c r="AD38" s="357"/>
      <c r="AE38" s="357"/>
      <c r="AF38" s="396"/>
      <c r="AG38" s="406"/>
      <c r="AH38" s="357"/>
      <c r="AI38" s="357"/>
      <c r="AJ38" s="357"/>
      <c r="AK38" s="357"/>
      <c r="AL38" s="357"/>
      <c r="AM38" s="357"/>
      <c r="AN38" s="357"/>
      <c r="AO38" s="357"/>
      <c r="AP38" s="357"/>
      <c r="AQ38" s="357"/>
      <c r="AR38" s="396"/>
      <c r="AS38" s="406"/>
      <c r="AT38" s="357"/>
      <c r="AU38" s="357"/>
      <c r="AV38" s="357"/>
      <c r="AW38" s="357"/>
      <c r="AX38" s="357"/>
      <c r="AY38" s="433">
        <f t="shared" si="15"/>
        <v>0</v>
      </c>
      <c r="AZ38" s="434">
        <f t="shared" si="16"/>
        <v>0</v>
      </c>
      <c r="BA38" s="435">
        <f t="shared" si="17"/>
        <v>0</v>
      </c>
    </row>
    <row r="39" spans="1:53" s="4" customFormat="1" ht="15" customHeight="1" x14ac:dyDescent="0.2">
      <c r="A39" s="333"/>
      <c r="B39" s="460"/>
      <c r="C39" s="334"/>
      <c r="D39" s="340"/>
      <c r="E39" s="245"/>
      <c r="F39" s="364">
        <f t="shared" si="3"/>
        <v>0</v>
      </c>
      <c r="G39" s="245">
        <v>0</v>
      </c>
      <c r="H39" s="564">
        <f t="shared" si="4"/>
        <v>0</v>
      </c>
      <c r="I39" s="228"/>
      <c r="J39" s="364">
        <f t="shared" si="5"/>
        <v>0</v>
      </c>
      <c r="K39" s="245">
        <v>0</v>
      </c>
      <c r="L39" s="229"/>
      <c r="M39" s="245"/>
      <c r="N39" s="232"/>
      <c r="O39" s="232"/>
      <c r="P39" s="232"/>
      <c r="Q39" s="232"/>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15"/>
        <v>0</v>
      </c>
      <c r="AZ39" s="434">
        <f t="shared" si="16"/>
        <v>0</v>
      </c>
      <c r="BA39" s="435">
        <f t="shared" si="17"/>
        <v>0</v>
      </c>
    </row>
    <row r="40" spans="1:53" s="4" customFormat="1" ht="15" customHeight="1" x14ac:dyDescent="0.2">
      <c r="A40" s="339"/>
      <c r="B40" s="462" t="str">
        <f>+B30</f>
        <v>ZK107.K258.C727</v>
      </c>
      <c r="C40" s="340"/>
      <c r="D40" s="340"/>
      <c r="E40" s="245"/>
      <c r="F40" s="364">
        <f t="shared" si="3"/>
        <v>0</v>
      </c>
      <c r="G40" s="245">
        <v>0</v>
      </c>
      <c r="H40" s="564">
        <f t="shared" si="4"/>
        <v>0</v>
      </c>
      <c r="I40" s="228"/>
      <c r="J40" s="364">
        <f t="shared" si="5"/>
        <v>0</v>
      </c>
      <c r="K40" s="245">
        <v>0</v>
      </c>
      <c r="L40" s="229"/>
      <c r="M40" s="245"/>
      <c r="N40" s="261"/>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433">
        <f t="shared" si="15"/>
        <v>0</v>
      </c>
      <c r="AZ40" s="434">
        <f t="shared" si="16"/>
        <v>0</v>
      </c>
      <c r="BA40" s="435">
        <f t="shared" si="17"/>
        <v>0</v>
      </c>
    </row>
    <row r="41" spans="1:53" s="4" customFormat="1" ht="15" customHeight="1" thickBot="1" x14ac:dyDescent="0.25">
      <c r="A41" s="168"/>
      <c r="B41" s="452"/>
      <c r="C41" s="269" t="s">
        <v>286</v>
      </c>
      <c r="D41" s="269"/>
      <c r="E41" s="272"/>
      <c r="F41" s="364">
        <f t="shared" si="3"/>
        <v>0</v>
      </c>
      <c r="G41" s="272">
        <v>0</v>
      </c>
      <c r="H41" s="571">
        <f>SUM(N41:AX41)-Q41</f>
        <v>0</v>
      </c>
      <c r="I41" s="224"/>
      <c r="J41" s="364">
        <f t="shared" si="5"/>
        <v>0</v>
      </c>
      <c r="K41" s="272">
        <v>0</v>
      </c>
      <c r="L41" s="225"/>
      <c r="M41" s="272"/>
      <c r="N41" s="560">
        <f>+IFERROR(VLOOKUP(B40,Sheet1!B:D,2,FALSE),0)</f>
        <v>0</v>
      </c>
      <c r="O41" s="600">
        <f>+IFERROR(VLOOKUP(B40,Sheet1!B:D,3,FALSE),0)</f>
        <v>0</v>
      </c>
      <c r="P41" s="600">
        <f>+IFERROR(VLOOKUP(B40,Sheet1!B:E,4,FALSE),0)</f>
        <v>0</v>
      </c>
      <c r="Q41" s="600">
        <f>+IFERROR(VLOOKUP(B40,Sheet1!B:F,5,FALSE),0)</f>
        <v>0</v>
      </c>
      <c r="R41" s="358"/>
      <c r="S41" s="359"/>
      <c r="T41" s="397"/>
      <c r="U41" s="407"/>
      <c r="V41" s="359"/>
      <c r="W41" s="359"/>
      <c r="X41" s="359"/>
      <c r="Y41" s="359"/>
      <c r="Z41" s="359"/>
      <c r="AA41" s="359"/>
      <c r="AB41" s="359"/>
      <c r="AC41" s="359"/>
      <c r="AD41" s="359"/>
      <c r="AE41" s="359"/>
      <c r="AF41" s="397"/>
      <c r="AG41" s="407"/>
      <c r="AH41" s="359"/>
      <c r="AI41" s="359"/>
      <c r="AJ41" s="359"/>
      <c r="AK41" s="359"/>
      <c r="AL41" s="359"/>
      <c r="AM41" s="359"/>
      <c r="AN41" s="359"/>
      <c r="AO41" s="359"/>
      <c r="AP41" s="359"/>
      <c r="AQ41" s="359"/>
      <c r="AR41" s="397"/>
      <c r="AS41" s="407"/>
      <c r="AT41" s="359"/>
      <c r="AU41" s="359"/>
      <c r="AV41" s="359"/>
      <c r="AW41" s="359"/>
      <c r="AX41" s="359"/>
      <c r="AY41" s="433">
        <f t="shared" si="6"/>
        <v>0</v>
      </c>
      <c r="AZ41" s="434">
        <f t="shared" si="7"/>
        <v>0</v>
      </c>
      <c r="BA41" s="435">
        <f t="shared" si="2"/>
        <v>0</v>
      </c>
    </row>
    <row r="42" spans="1:53" s="4" customFormat="1" ht="15" customHeight="1" x14ac:dyDescent="0.2">
      <c r="A42" s="193" t="s">
        <v>205</v>
      </c>
      <c r="B42" s="450" t="str">
        <f>+LEFT($E$5,5)&amp;"."&amp;A42&amp;"."&amp;$E$3</f>
        <v>ZK107.K281.C727</v>
      </c>
      <c r="C42" s="337" t="s">
        <v>206</v>
      </c>
      <c r="D42" s="337"/>
      <c r="E42" s="226">
        <f t="shared" ref="E42:L42" si="18">SUM(E43:E46)</f>
        <v>500</v>
      </c>
      <c r="F42" s="425">
        <f>SUM(F43:F46)</f>
        <v>0</v>
      </c>
      <c r="G42" s="226">
        <f>SUM(G43:G46)</f>
        <v>500</v>
      </c>
      <c r="H42" s="226">
        <f t="shared" si="18"/>
        <v>500.4</v>
      </c>
      <c r="I42" s="200">
        <f t="shared" si="18"/>
        <v>0</v>
      </c>
      <c r="J42" s="315">
        <f>SUM(J43:J46)</f>
        <v>0</v>
      </c>
      <c r="K42" s="200">
        <f t="shared" si="18"/>
        <v>0</v>
      </c>
      <c r="L42" s="216">
        <f t="shared" si="18"/>
        <v>0</v>
      </c>
      <c r="M42" s="216"/>
      <c r="N42" s="195">
        <f t="shared" ref="N42:S42" si="19">SUM(N43:N46)</f>
        <v>0</v>
      </c>
      <c r="O42" s="195">
        <f t="shared" si="19"/>
        <v>0</v>
      </c>
      <c r="P42" s="195">
        <f t="shared" si="19"/>
        <v>269.39999999999998</v>
      </c>
      <c r="Q42" s="195">
        <f t="shared" si="19"/>
        <v>0</v>
      </c>
      <c r="R42" s="260">
        <f t="shared" si="19"/>
        <v>0</v>
      </c>
      <c r="S42" s="264">
        <f t="shared" si="19"/>
        <v>0</v>
      </c>
      <c r="T42" s="395">
        <f t="shared" ref="T42:Z42" si="20">SUM(T43:T46)</f>
        <v>0</v>
      </c>
      <c r="U42" s="405">
        <f t="shared" si="20"/>
        <v>0</v>
      </c>
      <c r="V42" s="264">
        <f t="shared" si="20"/>
        <v>0</v>
      </c>
      <c r="W42" s="264">
        <f t="shared" si="20"/>
        <v>0</v>
      </c>
      <c r="X42" s="264">
        <f t="shared" si="20"/>
        <v>0</v>
      </c>
      <c r="Y42" s="264">
        <f t="shared" si="20"/>
        <v>0</v>
      </c>
      <c r="Z42" s="264">
        <f t="shared" si="20"/>
        <v>0</v>
      </c>
      <c r="AA42" s="264">
        <f t="shared" ref="AA42:AX42" si="21">SUM(AA43:AA46)</f>
        <v>0</v>
      </c>
      <c r="AB42" s="264">
        <f t="shared" si="21"/>
        <v>0</v>
      </c>
      <c r="AC42" s="264">
        <f t="shared" si="21"/>
        <v>0</v>
      </c>
      <c r="AD42" s="264">
        <f t="shared" si="21"/>
        <v>0</v>
      </c>
      <c r="AE42" s="264">
        <f t="shared" si="21"/>
        <v>0</v>
      </c>
      <c r="AF42" s="395">
        <f t="shared" si="21"/>
        <v>0</v>
      </c>
      <c r="AG42" s="405">
        <f t="shared" si="21"/>
        <v>0</v>
      </c>
      <c r="AH42" s="264">
        <f t="shared" si="21"/>
        <v>0</v>
      </c>
      <c r="AI42" s="264">
        <f t="shared" si="21"/>
        <v>0</v>
      </c>
      <c r="AJ42" s="264">
        <f t="shared" si="21"/>
        <v>0</v>
      </c>
      <c r="AK42" s="264">
        <f t="shared" si="21"/>
        <v>0</v>
      </c>
      <c r="AL42" s="264">
        <f t="shared" si="21"/>
        <v>0</v>
      </c>
      <c r="AM42" s="264">
        <f t="shared" si="21"/>
        <v>0</v>
      </c>
      <c r="AN42" s="264">
        <f t="shared" si="21"/>
        <v>0</v>
      </c>
      <c r="AO42" s="264">
        <f t="shared" si="21"/>
        <v>231</v>
      </c>
      <c r="AP42" s="264">
        <f t="shared" si="21"/>
        <v>0</v>
      </c>
      <c r="AQ42" s="264">
        <f t="shared" si="21"/>
        <v>0</v>
      </c>
      <c r="AR42" s="395">
        <f t="shared" si="21"/>
        <v>0</v>
      </c>
      <c r="AS42" s="405">
        <f t="shared" si="21"/>
        <v>0</v>
      </c>
      <c r="AT42" s="264">
        <f t="shared" si="21"/>
        <v>0</v>
      </c>
      <c r="AU42" s="264">
        <f t="shared" si="21"/>
        <v>0</v>
      </c>
      <c r="AV42" s="264"/>
      <c r="AW42" s="264"/>
      <c r="AX42" s="264">
        <f t="shared" si="21"/>
        <v>0</v>
      </c>
      <c r="AY42" s="433">
        <f t="shared" si="6"/>
        <v>231</v>
      </c>
      <c r="AZ42" s="434">
        <f t="shared" si="7"/>
        <v>231</v>
      </c>
      <c r="BA42" s="435">
        <f t="shared" si="2"/>
        <v>269</v>
      </c>
    </row>
    <row r="43" spans="1:53" s="4" customFormat="1" ht="15" customHeight="1" x14ac:dyDescent="0.2">
      <c r="A43" s="338"/>
      <c r="B43" s="461"/>
      <c r="C43" s="334" t="s">
        <v>5171</v>
      </c>
      <c r="D43" s="334"/>
      <c r="E43" s="245">
        <v>500</v>
      </c>
      <c r="F43" s="364">
        <f t="shared" si="3"/>
        <v>0</v>
      </c>
      <c r="G43" s="245">
        <v>500</v>
      </c>
      <c r="H43" s="564">
        <f t="shared" si="4"/>
        <v>231</v>
      </c>
      <c r="I43" s="228"/>
      <c r="J43" s="364">
        <f t="shared" si="5"/>
        <v>0</v>
      </c>
      <c r="K43" s="245">
        <v>0</v>
      </c>
      <c r="L43" s="229"/>
      <c r="M43" s="245"/>
      <c r="N43" s="232"/>
      <c r="O43" s="232"/>
      <c r="P43" s="232"/>
      <c r="Q43" s="232"/>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v>231</v>
      </c>
      <c r="AP43" s="357"/>
      <c r="AQ43" s="357"/>
      <c r="AR43" s="396"/>
      <c r="AS43" s="406"/>
      <c r="AT43" s="357"/>
      <c r="AU43" s="357"/>
      <c r="AV43" s="357"/>
      <c r="AW43" s="357"/>
      <c r="AX43" s="357"/>
      <c r="AY43" s="433">
        <f t="shared" si="6"/>
        <v>231</v>
      </c>
      <c r="AZ43" s="434">
        <f t="shared" si="7"/>
        <v>231</v>
      </c>
      <c r="BA43" s="435">
        <f t="shared" si="2"/>
        <v>269</v>
      </c>
    </row>
    <row r="44" spans="1:53" s="4" customFormat="1" ht="15" customHeight="1" x14ac:dyDescent="0.2">
      <c r="A44" s="333"/>
      <c r="B44" s="461"/>
      <c r="C44" s="334"/>
      <c r="D44" s="340"/>
      <c r="E44" s="245"/>
      <c r="F44" s="364">
        <f t="shared" si="3"/>
        <v>0</v>
      </c>
      <c r="G44" s="245">
        <v>0</v>
      </c>
      <c r="H44" s="564">
        <f t="shared" si="4"/>
        <v>0</v>
      </c>
      <c r="I44" s="228"/>
      <c r="J44" s="364">
        <f t="shared" si="5"/>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SUM(R44:AX44)</f>
        <v>0</v>
      </c>
      <c r="AZ44" s="434">
        <f>+AY44+N44</f>
        <v>0</v>
      </c>
      <c r="BA44" s="435">
        <f>+G44-AZ44</f>
        <v>0</v>
      </c>
    </row>
    <row r="45" spans="1:53" s="4" customFormat="1" ht="15" customHeight="1" x14ac:dyDescent="0.2">
      <c r="A45" s="338"/>
      <c r="B45" s="461" t="str">
        <f>+B42</f>
        <v>ZK107.K281.C727</v>
      </c>
      <c r="C45" s="334"/>
      <c r="D45" s="340"/>
      <c r="E45" s="245"/>
      <c r="F45" s="364">
        <f t="shared" si="3"/>
        <v>0</v>
      </c>
      <c r="G45" s="245">
        <v>0</v>
      </c>
      <c r="H45" s="564">
        <f t="shared" si="4"/>
        <v>0</v>
      </c>
      <c r="I45" s="228"/>
      <c r="J45" s="364">
        <f t="shared" si="5"/>
        <v>0</v>
      </c>
      <c r="K45" s="245">
        <v>0</v>
      </c>
      <c r="L45" s="229"/>
      <c r="M45" s="245"/>
      <c r="N45" s="232"/>
      <c r="O45" s="232"/>
      <c r="P45" s="232"/>
      <c r="Q45" s="232"/>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433">
        <f>SUM(R45:AX45)</f>
        <v>0</v>
      </c>
      <c r="AZ45" s="434">
        <f>+AY45+N45</f>
        <v>0</v>
      </c>
      <c r="BA45" s="435">
        <f>+G45-AZ45</f>
        <v>0</v>
      </c>
    </row>
    <row r="46" spans="1:53" s="4" customFormat="1" ht="15" customHeight="1" thickBot="1" x14ac:dyDescent="0.25">
      <c r="A46" s="167"/>
      <c r="B46" s="453"/>
      <c r="C46" s="269" t="s">
        <v>286</v>
      </c>
      <c r="D46" s="269"/>
      <c r="E46" s="272"/>
      <c r="F46" s="364">
        <f t="shared" si="3"/>
        <v>0</v>
      </c>
      <c r="G46" s="272">
        <v>0</v>
      </c>
      <c r="H46" s="571">
        <f>SUM(N46:AX46)-Q46</f>
        <v>269.39999999999998</v>
      </c>
      <c r="I46" s="224"/>
      <c r="J46" s="364">
        <f t="shared" si="5"/>
        <v>0</v>
      </c>
      <c r="K46" s="272">
        <v>0</v>
      </c>
      <c r="L46" s="225"/>
      <c r="M46" s="272"/>
      <c r="N46" s="560">
        <f>+IFERROR(VLOOKUP(B45,Sheet1!B:D,2,FALSE),0)</f>
        <v>0</v>
      </c>
      <c r="O46" s="600">
        <f>+IFERROR(VLOOKUP(B45,Sheet1!B:D,3,FALSE),0)</f>
        <v>0</v>
      </c>
      <c r="P46" s="600">
        <f>+IFERROR(VLOOKUP(B45,Sheet1!B:E,4,FALSE),0)</f>
        <v>269.39999999999998</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433">
        <f t="shared" si="6"/>
        <v>0</v>
      </c>
      <c r="AZ46" s="434">
        <f t="shared" si="7"/>
        <v>0</v>
      </c>
      <c r="BA46" s="435">
        <f t="shared" si="2"/>
        <v>0</v>
      </c>
    </row>
    <row r="47" spans="1:53" s="4" customFormat="1" ht="15" customHeight="1" x14ac:dyDescent="0.2">
      <c r="A47" s="193" t="s">
        <v>5145</v>
      </c>
      <c r="B47" s="450" t="str">
        <f>+LEFT($E$5,5)&amp;"."&amp;A47&amp;"."&amp;$E$3</f>
        <v>ZK107.k238.C727</v>
      </c>
      <c r="C47" s="337" t="s">
        <v>134</v>
      </c>
      <c r="D47" s="337"/>
      <c r="E47" s="226">
        <f t="shared" ref="E47:L47" si="22">SUM(E48:E53)</f>
        <v>750</v>
      </c>
      <c r="F47" s="425">
        <f>SUM(F48:F53)</f>
        <v>0</v>
      </c>
      <c r="G47" s="226">
        <f>SUM(G48:G53)</f>
        <v>750</v>
      </c>
      <c r="H47" s="226">
        <f t="shared" si="22"/>
        <v>750.27</v>
      </c>
      <c r="I47" s="200">
        <f t="shared" si="22"/>
        <v>0</v>
      </c>
      <c r="J47" s="315">
        <f>SUM(J48:J53)</f>
        <v>0</v>
      </c>
      <c r="K47" s="200">
        <f t="shared" si="22"/>
        <v>0</v>
      </c>
      <c r="L47" s="216">
        <f t="shared" si="22"/>
        <v>0</v>
      </c>
      <c r="M47" s="216"/>
      <c r="N47" s="195">
        <f>SUM(N48:N53)</f>
        <v>0</v>
      </c>
      <c r="O47" s="195">
        <f t="shared" ref="O47:AF47" si="23">SUM(O48:O53)</f>
        <v>0</v>
      </c>
      <c r="P47" s="195">
        <f t="shared" si="23"/>
        <v>565.27</v>
      </c>
      <c r="Q47" s="195">
        <f t="shared" si="23"/>
        <v>0</v>
      </c>
      <c r="R47" s="195">
        <f t="shared" si="23"/>
        <v>0</v>
      </c>
      <c r="S47" s="195">
        <f t="shared" si="23"/>
        <v>0</v>
      </c>
      <c r="T47" s="195">
        <f t="shared" si="23"/>
        <v>0</v>
      </c>
      <c r="U47" s="195">
        <f t="shared" si="23"/>
        <v>0</v>
      </c>
      <c r="V47" s="195">
        <f t="shared" si="23"/>
        <v>0</v>
      </c>
      <c r="W47" s="195">
        <f t="shared" si="23"/>
        <v>0</v>
      </c>
      <c r="X47" s="195">
        <f t="shared" si="23"/>
        <v>0</v>
      </c>
      <c r="Y47" s="195">
        <f t="shared" si="23"/>
        <v>0</v>
      </c>
      <c r="Z47" s="195">
        <f t="shared" si="23"/>
        <v>0</v>
      </c>
      <c r="AA47" s="195">
        <f t="shared" si="23"/>
        <v>0</v>
      </c>
      <c r="AB47" s="195">
        <f t="shared" si="23"/>
        <v>0</v>
      </c>
      <c r="AC47" s="195">
        <f t="shared" si="23"/>
        <v>0</v>
      </c>
      <c r="AD47" s="195">
        <f t="shared" si="23"/>
        <v>0</v>
      </c>
      <c r="AE47" s="195">
        <f t="shared" si="23"/>
        <v>0</v>
      </c>
      <c r="AF47" s="195">
        <f t="shared" si="23"/>
        <v>0</v>
      </c>
      <c r="AG47" s="405">
        <f t="shared" ref="AG47:AX47" si="24">SUM(AG48:AG53)</f>
        <v>0</v>
      </c>
      <c r="AH47" s="264">
        <f t="shared" si="24"/>
        <v>0</v>
      </c>
      <c r="AI47" s="264">
        <f t="shared" si="24"/>
        <v>0</v>
      </c>
      <c r="AJ47" s="264">
        <f t="shared" si="24"/>
        <v>0</v>
      </c>
      <c r="AK47" s="264">
        <f t="shared" si="24"/>
        <v>0</v>
      </c>
      <c r="AL47" s="264">
        <f t="shared" si="24"/>
        <v>0</v>
      </c>
      <c r="AM47" s="264">
        <f t="shared" si="24"/>
        <v>0</v>
      </c>
      <c r="AN47" s="264">
        <f t="shared" si="24"/>
        <v>0</v>
      </c>
      <c r="AO47" s="264">
        <f t="shared" si="24"/>
        <v>185</v>
      </c>
      <c r="AP47" s="264">
        <f t="shared" si="24"/>
        <v>0</v>
      </c>
      <c r="AQ47" s="264">
        <f t="shared" si="24"/>
        <v>0</v>
      </c>
      <c r="AR47" s="395">
        <f t="shared" si="24"/>
        <v>0</v>
      </c>
      <c r="AS47" s="405">
        <f t="shared" si="24"/>
        <v>0</v>
      </c>
      <c r="AT47" s="264">
        <f t="shared" si="24"/>
        <v>0</v>
      </c>
      <c r="AU47" s="264">
        <f t="shared" si="24"/>
        <v>0</v>
      </c>
      <c r="AV47" s="264"/>
      <c r="AW47" s="264"/>
      <c r="AX47" s="264">
        <f t="shared" si="24"/>
        <v>0</v>
      </c>
      <c r="AY47" s="433">
        <f t="shared" si="6"/>
        <v>185</v>
      </c>
      <c r="AZ47" s="434">
        <f t="shared" si="7"/>
        <v>185</v>
      </c>
      <c r="BA47" s="435">
        <f t="shared" si="2"/>
        <v>565</v>
      </c>
    </row>
    <row r="48" spans="1:53" s="4" customFormat="1" ht="15" customHeight="1" x14ac:dyDescent="0.2">
      <c r="A48" s="338"/>
      <c r="B48" s="461"/>
      <c r="C48" s="334" t="s">
        <v>5177</v>
      </c>
      <c r="D48" s="334"/>
      <c r="E48" s="245">
        <v>750</v>
      </c>
      <c r="F48" s="364">
        <f t="shared" si="3"/>
        <v>0</v>
      </c>
      <c r="G48" s="245">
        <v>750</v>
      </c>
      <c r="H48" s="564">
        <f t="shared" si="4"/>
        <v>185</v>
      </c>
      <c r="I48" s="228"/>
      <c r="J48" s="364">
        <f t="shared" si="5"/>
        <v>0</v>
      </c>
      <c r="K48" s="245">
        <v>0</v>
      </c>
      <c r="L48" s="229"/>
      <c r="M48" s="245"/>
      <c r="N48" s="232"/>
      <c r="O48" s="232"/>
      <c r="P48" s="232"/>
      <c r="Q48" s="232"/>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v>185</v>
      </c>
      <c r="AP48" s="357"/>
      <c r="AQ48" s="357"/>
      <c r="AR48" s="396"/>
      <c r="AS48" s="406"/>
      <c r="AT48" s="357"/>
      <c r="AU48" s="357"/>
      <c r="AV48" s="357"/>
      <c r="AW48" s="357"/>
      <c r="AX48" s="357"/>
      <c r="AY48" s="433">
        <f t="shared" si="6"/>
        <v>185</v>
      </c>
      <c r="AZ48" s="434">
        <f t="shared" si="7"/>
        <v>185</v>
      </c>
      <c r="BA48" s="435">
        <f t="shared" si="2"/>
        <v>565</v>
      </c>
    </row>
    <row r="49" spans="1:53" s="4" customFormat="1" ht="15" customHeight="1" x14ac:dyDescent="0.2">
      <c r="A49" s="338"/>
      <c r="B49" s="461"/>
      <c r="C49" s="334"/>
      <c r="D49" s="340"/>
      <c r="E49" s="245"/>
      <c r="F49" s="364">
        <f t="shared" si="3"/>
        <v>0</v>
      </c>
      <c r="G49" s="245">
        <v>0</v>
      </c>
      <c r="H49" s="564">
        <f t="shared" si="4"/>
        <v>0</v>
      </c>
      <c r="I49" s="228"/>
      <c r="J49" s="364">
        <f t="shared" si="5"/>
        <v>0</v>
      </c>
      <c r="K49" s="245">
        <v>0</v>
      </c>
      <c r="L49" s="229"/>
      <c r="M49" s="245"/>
      <c r="N49" s="261"/>
      <c r="O49" s="261"/>
      <c r="P49" s="261"/>
      <c r="Q49" s="261"/>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SUM(R49:AX49)</f>
        <v>0</v>
      </c>
      <c r="AZ49" s="434">
        <f>+AY49+N49</f>
        <v>0</v>
      </c>
      <c r="BA49" s="435">
        <f>+G49-AZ49</f>
        <v>0</v>
      </c>
    </row>
    <row r="50" spans="1:53" s="4" customFormat="1" ht="15" customHeight="1" x14ac:dyDescent="0.2">
      <c r="A50" s="338"/>
      <c r="B50" s="461"/>
      <c r="C50" s="334"/>
      <c r="D50" s="340"/>
      <c r="E50" s="245"/>
      <c r="F50" s="364">
        <f t="shared" si="3"/>
        <v>0</v>
      </c>
      <c r="G50" s="245">
        <v>0</v>
      </c>
      <c r="H50" s="564">
        <f t="shared" si="4"/>
        <v>0</v>
      </c>
      <c r="I50" s="228"/>
      <c r="J50" s="364">
        <f t="shared" si="5"/>
        <v>0</v>
      </c>
      <c r="K50" s="245">
        <v>0</v>
      </c>
      <c r="L50" s="229"/>
      <c r="M50" s="245"/>
      <c r="N50" s="261"/>
      <c r="O50" s="261"/>
      <c r="P50" s="261"/>
      <c r="Q50" s="261"/>
      <c r="R50" s="356"/>
      <c r="S50" s="357"/>
      <c r="T50" s="396"/>
      <c r="U50" s="406"/>
      <c r="V50" s="357"/>
      <c r="W50" s="357"/>
      <c r="X50" s="357"/>
      <c r="Y50" s="357"/>
      <c r="Z50" s="357"/>
      <c r="AA50" s="357"/>
      <c r="AB50" s="357"/>
      <c r="AC50" s="357"/>
      <c r="AD50" s="357"/>
      <c r="AE50" s="357"/>
      <c r="AF50" s="396"/>
      <c r="AG50" s="406"/>
      <c r="AH50" s="357"/>
      <c r="AI50" s="357"/>
      <c r="AJ50" s="357"/>
      <c r="AK50" s="357"/>
      <c r="AL50" s="357"/>
      <c r="AM50" s="357"/>
      <c r="AN50" s="357"/>
      <c r="AO50" s="357"/>
      <c r="AP50" s="357"/>
      <c r="AQ50" s="357"/>
      <c r="AR50" s="396"/>
      <c r="AS50" s="406"/>
      <c r="AT50" s="357"/>
      <c r="AU50" s="357"/>
      <c r="AV50" s="357"/>
      <c r="AW50" s="357"/>
      <c r="AX50" s="357"/>
      <c r="AY50" s="433">
        <f>SUM(R50:AX50)</f>
        <v>0</v>
      </c>
      <c r="AZ50" s="434">
        <f>+AY50+N50</f>
        <v>0</v>
      </c>
      <c r="BA50" s="435">
        <f>+G50-AZ50</f>
        <v>0</v>
      </c>
    </row>
    <row r="51" spans="1:53" s="4" customFormat="1" ht="15" customHeight="1" x14ac:dyDescent="0.2">
      <c r="A51" s="333"/>
      <c r="B51" s="460"/>
      <c r="C51" s="334"/>
      <c r="D51" s="340"/>
      <c r="E51" s="245"/>
      <c r="F51" s="364">
        <f t="shared" si="3"/>
        <v>0</v>
      </c>
      <c r="G51" s="245">
        <v>0</v>
      </c>
      <c r="H51" s="564">
        <f t="shared" si="4"/>
        <v>0</v>
      </c>
      <c r="I51" s="228"/>
      <c r="J51" s="364">
        <f t="shared" si="5"/>
        <v>0</v>
      </c>
      <c r="K51" s="245">
        <v>0</v>
      </c>
      <c r="L51" s="229"/>
      <c r="M51" s="245"/>
      <c r="N51" s="261"/>
      <c r="O51" s="261"/>
      <c r="P51" s="261"/>
      <c r="Q51" s="261"/>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433">
        <f>SUM(R51:AX51)</f>
        <v>0</v>
      </c>
      <c r="AZ51" s="434">
        <f>+AY51+N51</f>
        <v>0</v>
      </c>
      <c r="BA51" s="435">
        <f>+G51-AZ51</f>
        <v>0</v>
      </c>
    </row>
    <row r="52" spans="1:53" s="4" customFormat="1" ht="15" customHeight="1" x14ac:dyDescent="0.2">
      <c r="A52" s="338"/>
      <c r="B52" s="461" t="str">
        <f>+B47</f>
        <v>ZK107.k238.C727</v>
      </c>
      <c r="C52" s="334"/>
      <c r="D52" s="340"/>
      <c r="E52" s="245"/>
      <c r="F52" s="364">
        <f t="shared" si="3"/>
        <v>0</v>
      </c>
      <c r="G52" s="245">
        <v>0</v>
      </c>
      <c r="H52" s="564">
        <f t="shared" si="4"/>
        <v>0</v>
      </c>
      <c r="I52" s="228"/>
      <c r="J52" s="364">
        <f t="shared" si="5"/>
        <v>0</v>
      </c>
      <c r="K52" s="245">
        <v>0</v>
      </c>
      <c r="L52" s="229"/>
      <c r="M52" s="245"/>
      <c r="N52" s="232"/>
      <c r="O52" s="232"/>
      <c r="P52" s="232"/>
      <c r="Q52" s="232"/>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SUM(R52:AX52)</f>
        <v>0</v>
      </c>
      <c r="AZ52" s="434">
        <f>+AY52+N52</f>
        <v>0</v>
      </c>
      <c r="BA52" s="435">
        <f>+G52-AZ52</f>
        <v>0</v>
      </c>
    </row>
    <row r="53" spans="1:53" s="4" customFormat="1" ht="15" customHeight="1" thickBot="1" x14ac:dyDescent="0.25">
      <c r="A53" s="349"/>
      <c r="B53" s="484"/>
      <c r="C53" s="340" t="s">
        <v>286</v>
      </c>
      <c r="D53" s="340"/>
      <c r="E53" s="272"/>
      <c r="F53" s="364">
        <f t="shared" si="3"/>
        <v>0</v>
      </c>
      <c r="G53" s="272">
        <v>0</v>
      </c>
      <c r="H53" s="571">
        <f>SUM(N53:AX53)-Q53</f>
        <v>565.27</v>
      </c>
      <c r="I53" s="224"/>
      <c r="J53" s="364">
        <f t="shared" si="5"/>
        <v>0</v>
      </c>
      <c r="K53" s="272">
        <v>0</v>
      </c>
      <c r="L53" s="225"/>
      <c r="M53" s="272"/>
      <c r="N53" s="560">
        <f>+IFERROR(VLOOKUP(B52,Sheet1!B:D,2,FALSE),0)</f>
        <v>0</v>
      </c>
      <c r="O53" s="600">
        <f>+IFERROR(VLOOKUP(B52,Sheet1!B:D,3,FALSE),0)</f>
        <v>0</v>
      </c>
      <c r="P53" s="600">
        <f>+IFERROR(VLOOKUP(B52,Sheet1!B:E,4,FALSE),0)</f>
        <v>565.27</v>
      </c>
      <c r="Q53" s="600">
        <f>+IFERROR(VLOOKUP(B52,Sheet1!B:F,5,FALSE),0)</f>
        <v>0</v>
      </c>
      <c r="R53" s="358"/>
      <c r="S53" s="359"/>
      <c r="T53" s="397"/>
      <c r="U53" s="407"/>
      <c r="V53" s="359"/>
      <c r="W53" s="359"/>
      <c r="X53" s="359"/>
      <c r="Y53" s="359"/>
      <c r="Z53" s="359"/>
      <c r="AA53" s="359"/>
      <c r="AB53" s="359"/>
      <c r="AC53" s="359"/>
      <c r="AD53" s="359"/>
      <c r="AE53" s="359"/>
      <c r="AF53" s="397"/>
      <c r="AG53" s="407"/>
      <c r="AH53" s="359"/>
      <c r="AI53" s="359"/>
      <c r="AJ53" s="359"/>
      <c r="AK53" s="359"/>
      <c r="AL53" s="359"/>
      <c r="AM53" s="359"/>
      <c r="AN53" s="359"/>
      <c r="AO53" s="359"/>
      <c r="AP53" s="359"/>
      <c r="AQ53" s="359"/>
      <c r="AR53" s="397"/>
      <c r="AS53" s="407"/>
      <c r="AT53" s="359"/>
      <c r="AU53" s="359"/>
      <c r="AV53" s="359"/>
      <c r="AW53" s="359"/>
      <c r="AX53" s="359"/>
      <c r="AY53" s="433">
        <f t="shared" si="6"/>
        <v>0</v>
      </c>
      <c r="AZ53" s="434">
        <f t="shared" si="7"/>
        <v>0</v>
      </c>
      <c r="BA53" s="435">
        <f t="shared" si="2"/>
        <v>0</v>
      </c>
    </row>
    <row r="54" spans="1:53" s="4" customFormat="1" ht="15" customHeight="1" x14ac:dyDescent="0.2">
      <c r="A54" s="343" t="s">
        <v>170</v>
      </c>
      <c r="B54" s="591" t="str">
        <f>+LEFT($E$5,5)&amp;"."&amp;A54&amp;"."&amp;$E$3</f>
        <v>ZK107.K261.C727</v>
      </c>
      <c r="C54" s="335" t="s">
        <v>171</v>
      </c>
      <c r="D54" s="592"/>
      <c r="E54" s="226">
        <f t="shared" ref="E54:L54" si="25">SUM(E55:E63)</f>
        <v>1163</v>
      </c>
      <c r="F54" s="425">
        <f>SUM(F55:F63)</f>
        <v>0</v>
      </c>
      <c r="G54" s="226">
        <f>SUM(G55:G63)</f>
        <v>1163</v>
      </c>
      <c r="H54" s="226">
        <f t="shared" si="25"/>
        <v>1162.5</v>
      </c>
      <c r="I54" s="200">
        <f t="shared" si="25"/>
        <v>0</v>
      </c>
      <c r="J54" s="315">
        <f>SUM(J55:J63)</f>
        <v>0</v>
      </c>
      <c r="K54" s="200">
        <f t="shared" si="25"/>
        <v>0</v>
      </c>
      <c r="L54" s="216">
        <f t="shared" si="25"/>
        <v>0</v>
      </c>
      <c r="M54" s="216"/>
      <c r="N54" s="195">
        <f>SUM(N55:N63)</f>
        <v>0</v>
      </c>
      <c r="O54" s="195">
        <f t="shared" ref="O54:Q54" si="26">SUM(O55:O63)</f>
        <v>0</v>
      </c>
      <c r="P54" s="195">
        <f t="shared" si="26"/>
        <v>1137.5</v>
      </c>
      <c r="Q54" s="195">
        <f t="shared" si="26"/>
        <v>1162.5</v>
      </c>
      <c r="R54" s="260">
        <f>SUM(R55:R63)</f>
        <v>0</v>
      </c>
      <c r="S54" s="264">
        <f>SUM(S55:S63)</f>
        <v>0</v>
      </c>
      <c r="T54" s="395">
        <f t="shared" ref="T54:Z54" si="27">SUM(T55:T63)</f>
        <v>0</v>
      </c>
      <c r="U54" s="405">
        <f t="shared" si="27"/>
        <v>0</v>
      </c>
      <c r="V54" s="264">
        <f t="shared" si="27"/>
        <v>0</v>
      </c>
      <c r="W54" s="264">
        <f t="shared" si="27"/>
        <v>0</v>
      </c>
      <c r="X54" s="264">
        <f t="shared" si="27"/>
        <v>0</v>
      </c>
      <c r="Y54" s="264">
        <f t="shared" si="27"/>
        <v>0</v>
      </c>
      <c r="Z54" s="264">
        <f t="shared" si="27"/>
        <v>0</v>
      </c>
      <c r="AA54" s="264">
        <f t="shared" ref="AA54:AX54" si="28">SUM(AA55:AA63)</f>
        <v>0</v>
      </c>
      <c r="AB54" s="264">
        <f t="shared" si="28"/>
        <v>0</v>
      </c>
      <c r="AC54" s="264">
        <f t="shared" si="28"/>
        <v>0</v>
      </c>
      <c r="AD54" s="264">
        <f t="shared" si="28"/>
        <v>0</v>
      </c>
      <c r="AE54" s="264">
        <f t="shared" si="28"/>
        <v>0</v>
      </c>
      <c r="AF54" s="395">
        <f t="shared" si="28"/>
        <v>0</v>
      </c>
      <c r="AG54" s="405">
        <f t="shared" si="28"/>
        <v>0</v>
      </c>
      <c r="AH54" s="264">
        <f t="shared" si="28"/>
        <v>0</v>
      </c>
      <c r="AI54" s="264">
        <f t="shared" si="28"/>
        <v>0</v>
      </c>
      <c r="AJ54" s="264">
        <f t="shared" si="28"/>
        <v>0</v>
      </c>
      <c r="AK54" s="264">
        <f t="shared" si="28"/>
        <v>0</v>
      </c>
      <c r="AL54" s="264">
        <f t="shared" si="28"/>
        <v>0</v>
      </c>
      <c r="AM54" s="264">
        <f t="shared" si="28"/>
        <v>0</v>
      </c>
      <c r="AN54" s="264">
        <f t="shared" si="28"/>
        <v>0</v>
      </c>
      <c r="AO54" s="264">
        <f t="shared" si="28"/>
        <v>25</v>
      </c>
      <c r="AP54" s="264">
        <f t="shared" si="28"/>
        <v>0</v>
      </c>
      <c r="AQ54" s="264">
        <f t="shared" si="28"/>
        <v>0</v>
      </c>
      <c r="AR54" s="395">
        <f t="shared" si="28"/>
        <v>0</v>
      </c>
      <c r="AS54" s="405">
        <f t="shared" si="28"/>
        <v>0</v>
      </c>
      <c r="AT54" s="264">
        <f t="shared" si="28"/>
        <v>0</v>
      </c>
      <c r="AU54" s="264">
        <f t="shared" si="28"/>
        <v>0</v>
      </c>
      <c r="AV54" s="264"/>
      <c r="AW54" s="264"/>
      <c r="AX54" s="264">
        <f t="shared" si="28"/>
        <v>0</v>
      </c>
      <c r="AY54" s="433">
        <f t="shared" si="6"/>
        <v>25</v>
      </c>
      <c r="AZ54" s="434">
        <f t="shared" si="7"/>
        <v>25</v>
      </c>
      <c r="BA54" s="435">
        <f t="shared" si="2"/>
        <v>1138</v>
      </c>
    </row>
    <row r="55" spans="1:53" s="4" customFormat="1" ht="13.5" customHeight="1" x14ac:dyDescent="0.2">
      <c r="A55" s="331"/>
      <c r="B55" s="459"/>
      <c r="C55" s="332" t="s">
        <v>5170</v>
      </c>
      <c r="D55" s="332"/>
      <c r="E55" s="245">
        <v>1163</v>
      </c>
      <c r="F55" s="364">
        <f t="shared" si="3"/>
        <v>0</v>
      </c>
      <c r="G55" s="245">
        <v>1163</v>
      </c>
      <c r="H55" s="564">
        <f t="shared" si="4"/>
        <v>25</v>
      </c>
      <c r="I55" s="228"/>
      <c r="J55" s="364">
        <f t="shared" si="5"/>
        <v>0</v>
      </c>
      <c r="K55" s="245">
        <v>0</v>
      </c>
      <c r="L55" s="229"/>
      <c r="M55" s="245"/>
      <c r="N55" s="232"/>
      <c r="O55" s="232"/>
      <c r="P55" s="232"/>
      <c r="Q55" s="232"/>
      <c r="R55" s="356"/>
      <c r="S55" s="357"/>
      <c r="T55" s="396"/>
      <c r="U55" s="406"/>
      <c r="V55" s="357"/>
      <c r="W55" s="357"/>
      <c r="X55" s="357"/>
      <c r="Y55" s="357"/>
      <c r="Z55" s="357"/>
      <c r="AA55" s="357"/>
      <c r="AB55" s="357"/>
      <c r="AC55" s="357"/>
      <c r="AD55" s="357"/>
      <c r="AE55" s="357"/>
      <c r="AF55" s="396"/>
      <c r="AG55" s="406"/>
      <c r="AH55" s="357"/>
      <c r="AI55" s="357"/>
      <c r="AJ55" s="357"/>
      <c r="AK55" s="357"/>
      <c r="AL55" s="357"/>
      <c r="AM55" s="357"/>
      <c r="AN55" s="357"/>
      <c r="AO55" s="357">
        <v>25</v>
      </c>
      <c r="AP55" s="357"/>
      <c r="AQ55" s="357"/>
      <c r="AR55" s="396"/>
      <c r="AS55" s="406"/>
      <c r="AT55" s="357"/>
      <c r="AU55" s="357"/>
      <c r="AV55" s="357"/>
      <c r="AW55" s="357"/>
      <c r="AX55" s="357"/>
      <c r="AY55" s="433">
        <f t="shared" si="6"/>
        <v>25</v>
      </c>
      <c r="AZ55" s="434">
        <f t="shared" si="7"/>
        <v>25</v>
      </c>
      <c r="BA55" s="435">
        <f t="shared" si="2"/>
        <v>1138</v>
      </c>
    </row>
    <row r="56" spans="1:53" s="4" customFormat="1" ht="13.5" customHeight="1" x14ac:dyDescent="0.2">
      <c r="A56" s="331"/>
      <c r="B56" s="459"/>
      <c r="C56" s="332"/>
      <c r="D56" s="345"/>
      <c r="E56" s="245"/>
      <c r="F56" s="364">
        <f t="shared" si="3"/>
        <v>0</v>
      </c>
      <c r="G56" s="245">
        <v>0</v>
      </c>
      <c r="H56" s="564">
        <f t="shared" si="4"/>
        <v>0</v>
      </c>
      <c r="I56" s="228"/>
      <c r="J56" s="364">
        <f t="shared" si="5"/>
        <v>0</v>
      </c>
      <c r="K56" s="245">
        <v>0</v>
      </c>
      <c r="L56" s="229"/>
      <c r="M56" s="245"/>
      <c r="N56" s="261"/>
      <c r="O56" s="261"/>
      <c r="P56" s="261"/>
      <c r="Q56" s="261"/>
      <c r="R56" s="356"/>
      <c r="S56" s="357"/>
      <c r="T56" s="396"/>
      <c r="U56" s="406"/>
      <c r="V56" s="357"/>
      <c r="W56" s="357"/>
      <c r="X56" s="357"/>
      <c r="Y56" s="357"/>
      <c r="Z56" s="357"/>
      <c r="AA56" s="357"/>
      <c r="AB56" s="357"/>
      <c r="AC56" s="357"/>
      <c r="AD56" s="357"/>
      <c r="AE56" s="357"/>
      <c r="AF56" s="396"/>
      <c r="AG56" s="406"/>
      <c r="AH56" s="357"/>
      <c r="AI56" s="357"/>
      <c r="AJ56" s="357"/>
      <c r="AK56" s="357"/>
      <c r="AL56" s="357"/>
      <c r="AM56" s="357"/>
      <c r="AN56" s="357"/>
      <c r="AO56" s="357"/>
      <c r="AP56" s="357"/>
      <c r="AQ56" s="357"/>
      <c r="AR56" s="396"/>
      <c r="AS56" s="406"/>
      <c r="AT56" s="357"/>
      <c r="AU56" s="357"/>
      <c r="AV56" s="357"/>
      <c r="AW56" s="357"/>
      <c r="AX56" s="357"/>
      <c r="AY56" s="433">
        <f t="shared" ref="AY56:AY62" si="29">SUM(R56:AX56)</f>
        <v>0</v>
      </c>
      <c r="AZ56" s="434">
        <f t="shared" ref="AZ56:AZ62" si="30">+AY56+N56</f>
        <v>0</v>
      </c>
      <c r="BA56" s="435">
        <f t="shared" ref="BA56:BA62" si="31">+G56-AZ56</f>
        <v>0</v>
      </c>
    </row>
    <row r="57" spans="1:53" s="4" customFormat="1" ht="13.5" customHeight="1" x14ac:dyDescent="0.2">
      <c r="A57" s="331"/>
      <c r="B57" s="459"/>
      <c r="C57" s="332"/>
      <c r="D57" s="345"/>
      <c r="E57" s="245"/>
      <c r="F57" s="364">
        <f t="shared" si="3"/>
        <v>0</v>
      </c>
      <c r="G57" s="245">
        <v>0</v>
      </c>
      <c r="H57" s="564">
        <f t="shared" si="4"/>
        <v>0</v>
      </c>
      <c r="I57" s="228"/>
      <c r="J57" s="364">
        <f t="shared" si="5"/>
        <v>0</v>
      </c>
      <c r="K57" s="245">
        <v>0</v>
      </c>
      <c r="L57" s="229"/>
      <c r="M57" s="245"/>
      <c r="N57" s="261"/>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29"/>
        <v>0</v>
      </c>
      <c r="AZ57" s="434">
        <f t="shared" si="30"/>
        <v>0</v>
      </c>
      <c r="BA57" s="435">
        <f t="shared" si="31"/>
        <v>0</v>
      </c>
    </row>
    <row r="58" spans="1:53" s="4" customFormat="1" ht="13.5" customHeight="1" x14ac:dyDescent="0.2">
      <c r="A58" s="331"/>
      <c r="B58" s="459"/>
      <c r="C58" s="332"/>
      <c r="D58" s="345"/>
      <c r="E58" s="245"/>
      <c r="F58" s="364">
        <f t="shared" si="3"/>
        <v>0</v>
      </c>
      <c r="G58" s="245">
        <v>0</v>
      </c>
      <c r="H58" s="564">
        <f t="shared" si="4"/>
        <v>0</v>
      </c>
      <c r="I58" s="228"/>
      <c r="J58" s="364">
        <f t="shared" si="5"/>
        <v>0</v>
      </c>
      <c r="K58" s="245">
        <v>0</v>
      </c>
      <c r="L58" s="229"/>
      <c r="M58" s="245"/>
      <c r="N58" s="261"/>
      <c r="O58" s="261"/>
      <c r="P58" s="261"/>
      <c r="Q58" s="261"/>
      <c r="R58" s="356"/>
      <c r="S58" s="357"/>
      <c r="T58" s="396"/>
      <c r="U58" s="406"/>
      <c r="V58" s="357"/>
      <c r="W58" s="357"/>
      <c r="X58" s="357"/>
      <c r="Y58" s="357"/>
      <c r="Z58" s="357"/>
      <c r="AA58" s="357"/>
      <c r="AB58" s="357"/>
      <c r="AC58" s="357"/>
      <c r="AD58" s="357"/>
      <c r="AE58" s="357"/>
      <c r="AF58" s="396"/>
      <c r="AG58" s="406"/>
      <c r="AH58" s="357"/>
      <c r="AI58" s="357"/>
      <c r="AJ58" s="357"/>
      <c r="AK58" s="357"/>
      <c r="AL58" s="357"/>
      <c r="AM58" s="357"/>
      <c r="AN58" s="357"/>
      <c r="AO58" s="357"/>
      <c r="AP58" s="357"/>
      <c r="AQ58" s="357"/>
      <c r="AR58" s="396"/>
      <c r="AS58" s="406"/>
      <c r="AT58" s="357"/>
      <c r="AU58" s="357"/>
      <c r="AV58" s="357"/>
      <c r="AW58" s="357"/>
      <c r="AX58" s="357"/>
      <c r="AY58" s="433">
        <f t="shared" si="29"/>
        <v>0</v>
      </c>
      <c r="AZ58" s="434">
        <f t="shared" si="30"/>
        <v>0</v>
      </c>
      <c r="BA58" s="435">
        <f t="shared" si="31"/>
        <v>0</v>
      </c>
    </row>
    <row r="59" spans="1:53" s="4" customFormat="1" ht="13.5" customHeight="1" x14ac:dyDescent="0.2">
      <c r="A59" s="331"/>
      <c r="B59" s="459"/>
      <c r="C59" s="332"/>
      <c r="D59" s="345"/>
      <c r="E59" s="245"/>
      <c r="F59" s="364">
        <f t="shared" si="3"/>
        <v>0</v>
      </c>
      <c r="G59" s="245">
        <v>0</v>
      </c>
      <c r="H59" s="564">
        <f t="shared" si="4"/>
        <v>0</v>
      </c>
      <c r="I59" s="228"/>
      <c r="J59" s="364">
        <f t="shared" si="5"/>
        <v>0</v>
      </c>
      <c r="K59" s="245">
        <v>0</v>
      </c>
      <c r="L59" s="229"/>
      <c r="M59" s="245"/>
      <c r="N59" s="261"/>
      <c r="O59" s="261"/>
      <c r="P59" s="261"/>
      <c r="Q59" s="261"/>
      <c r="R59" s="356"/>
      <c r="S59" s="357"/>
      <c r="T59" s="396"/>
      <c r="U59" s="406"/>
      <c r="V59" s="357"/>
      <c r="W59" s="357"/>
      <c r="X59" s="357"/>
      <c r="Y59" s="357"/>
      <c r="Z59" s="357"/>
      <c r="AA59" s="357"/>
      <c r="AB59" s="357"/>
      <c r="AC59" s="357"/>
      <c r="AD59" s="357"/>
      <c r="AE59" s="357"/>
      <c r="AF59" s="396"/>
      <c r="AG59" s="406"/>
      <c r="AH59" s="357"/>
      <c r="AI59" s="357"/>
      <c r="AJ59" s="357"/>
      <c r="AK59" s="357"/>
      <c r="AL59" s="357"/>
      <c r="AM59" s="357"/>
      <c r="AN59" s="357"/>
      <c r="AO59" s="357"/>
      <c r="AP59" s="357"/>
      <c r="AQ59" s="357"/>
      <c r="AR59" s="396"/>
      <c r="AS59" s="406"/>
      <c r="AT59" s="357"/>
      <c r="AU59" s="357"/>
      <c r="AV59" s="357"/>
      <c r="AW59" s="357"/>
      <c r="AX59" s="357"/>
      <c r="AY59" s="433">
        <f t="shared" si="29"/>
        <v>0</v>
      </c>
      <c r="AZ59" s="434">
        <f t="shared" si="30"/>
        <v>0</v>
      </c>
      <c r="BA59" s="435">
        <f t="shared" si="31"/>
        <v>0</v>
      </c>
    </row>
    <row r="60" spans="1:53" s="4" customFormat="1" ht="13.5" customHeight="1" x14ac:dyDescent="0.2">
      <c r="A60" s="331"/>
      <c r="B60" s="459"/>
      <c r="C60" s="332"/>
      <c r="D60" s="345"/>
      <c r="E60" s="245"/>
      <c r="F60" s="364">
        <f t="shared" si="3"/>
        <v>0</v>
      </c>
      <c r="G60" s="245">
        <v>0</v>
      </c>
      <c r="H60" s="564">
        <f t="shared" si="4"/>
        <v>0</v>
      </c>
      <c r="I60" s="228"/>
      <c r="J60" s="364">
        <f t="shared" si="5"/>
        <v>0</v>
      </c>
      <c r="K60" s="245">
        <v>0</v>
      </c>
      <c r="L60" s="229"/>
      <c r="M60" s="245"/>
      <c r="N60" s="261"/>
      <c r="O60" s="261"/>
      <c r="P60" s="261"/>
      <c r="Q60" s="261"/>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433">
        <f t="shared" si="29"/>
        <v>0</v>
      </c>
      <c r="AZ60" s="434">
        <f t="shared" si="30"/>
        <v>0</v>
      </c>
      <c r="BA60" s="435">
        <f t="shared" si="31"/>
        <v>0</v>
      </c>
    </row>
    <row r="61" spans="1:53" s="4" customFormat="1" ht="13.5" customHeight="1" x14ac:dyDescent="0.2">
      <c r="A61" s="331"/>
      <c r="B61" s="459"/>
      <c r="C61" s="332"/>
      <c r="D61" s="345"/>
      <c r="E61" s="245"/>
      <c r="F61" s="364">
        <f t="shared" si="3"/>
        <v>0</v>
      </c>
      <c r="G61" s="245">
        <v>0</v>
      </c>
      <c r="H61" s="564">
        <f t="shared" si="4"/>
        <v>0</v>
      </c>
      <c r="I61" s="228"/>
      <c r="J61" s="364">
        <f t="shared" si="5"/>
        <v>0</v>
      </c>
      <c r="K61" s="245">
        <v>0</v>
      </c>
      <c r="L61" s="229"/>
      <c r="M61" s="245"/>
      <c r="N61" s="261"/>
      <c r="O61" s="261"/>
      <c r="P61" s="261"/>
      <c r="Q61" s="261"/>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 t="shared" si="29"/>
        <v>0</v>
      </c>
      <c r="AZ61" s="434">
        <f t="shared" si="30"/>
        <v>0</v>
      </c>
      <c r="BA61" s="435">
        <f t="shared" si="31"/>
        <v>0</v>
      </c>
    </row>
    <row r="62" spans="1:53" s="4" customFormat="1" ht="13.5" customHeight="1" x14ac:dyDescent="0.2">
      <c r="A62" s="148"/>
      <c r="B62" s="451" t="str">
        <f>+B54</f>
        <v>ZK107.K261.C727</v>
      </c>
      <c r="C62" s="345"/>
      <c r="D62" s="345"/>
      <c r="E62" s="245"/>
      <c r="F62" s="364">
        <f t="shared" si="3"/>
        <v>0</v>
      </c>
      <c r="G62" s="245">
        <v>0</v>
      </c>
      <c r="H62" s="564">
        <f t="shared" si="4"/>
        <v>0</v>
      </c>
      <c r="I62" s="228"/>
      <c r="J62" s="364">
        <f t="shared" si="5"/>
        <v>0</v>
      </c>
      <c r="K62" s="245">
        <v>0</v>
      </c>
      <c r="L62" s="229"/>
      <c r="M62" s="245"/>
      <c r="N62" s="261"/>
      <c r="O62" s="261"/>
      <c r="P62" s="261"/>
      <c r="Q62" s="261"/>
      <c r="R62" s="356"/>
      <c r="S62" s="357"/>
      <c r="T62" s="396"/>
      <c r="U62" s="406"/>
      <c r="V62" s="357"/>
      <c r="W62" s="357"/>
      <c r="X62" s="357"/>
      <c r="Y62" s="357"/>
      <c r="Z62" s="357"/>
      <c r="AA62" s="357"/>
      <c r="AB62" s="357"/>
      <c r="AC62" s="357"/>
      <c r="AD62" s="357"/>
      <c r="AE62" s="357"/>
      <c r="AF62" s="396"/>
      <c r="AG62" s="406"/>
      <c r="AH62" s="357"/>
      <c r="AI62" s="357"/>
      <c r="AJ62" s="357"/>
      <c r="AK62" s="357"/>
      <c r="AL62" s="357"/>
      <c r="AM62" s="357"/>
      <c r="AN62" s="357"/>
      <c r="AO62" s="357"/>
      <c r="AP62" s="357"/>
      <c r="AQ62" s="357"/>
      <c r="AR62" s="396"/>
      <c r="AS62" s="406"/>
      <c r="AT62" s="357"/>
      <c r="AU62" s="357"/>
      <c r="AV62" s="357"/>
      <c r="AW62" s="357"/>
      <c r="AX62" s="357"/>
      <c r="AY62" s="433">
        <f t="shared" si="29"/>
        <v>0</v>
      </c>
      <c r="AZ62" s="434">
        <f t="shared" si="30"/>
        <v>0</v>
      </c>
      <c r="BA62" s="435">
        <f t="shared" si="31"/>
        <v>0</v>
      </c>
    </row>
    <row r="63" spans="1:53" s="4" customFormat="1" ht="15" customHeight="1" thickBot="1" x14ac:dyDescent="0.25">
      <c r="A63" s="167"/>
      <c r="B63" s="453"/>
      <c r="C63" s="269" t="s">
        <v>286</v>
      </c>
      <c r="D63" s="269"/>
      <c r="E63" s="272"/>
      <c r="F63" s="364">
        <f t="shared" si="3"/>
        <v>0</v>
      </c>
      <c r="G63" s="272">
        <v>0</v>
      </c>
      <c r="H63" s="571">
        <f>SUM(N63:AX63)-Q63</f>
        <v>1137.5</v>
      </c>
      <c r="I63" s="224"/>
      <c r="J63" s="364">
        <f t="shared" si="5"/>
        <v>0</v>
      </c>
      <c r="K63" s="272">
        <v>0</v>
      </c>
      <c r="L63" s="225"/>
      <c r="M63" s="272"/>
      <c r="N63" s="560">
        <f>+IFERROR(VLOOKUP(B62,Sheet1!B:D,2,FALSE),0)</f>
        <v>0</v>
      </c>
      <c r="O63" s="600">
        <f>+IFERROR(VLOOKUP(B62,Sheet1!B:D,3,FALSE),0)</f>
        <v>0</v>
      </c>
      <c r="P63" s="600">
        <f>+IFERROR(VLOOKUP(B62,Sheet1!B:E,4,FALSE),0)</f>
        <v>1137.5</v>
      </c>
      <c r="Q63" s="600">
        <f>+IFERROR(VLOOKUP(B62,Sheet1!B:F,5,FALSE),0)</f>
        <v>1162.5</v>
      </c>
      <c r="R63" s="358"/>
      <c r="S63" s="359"/>
      <c r="T63" s="397"/>
      <c r="U63" s="407"/>
      <c r="V63" s="359"/>
      <c r="W63" s="359"/>
      <c r="X63" s="359"/>
      <c r="Y63" s="359"/>
      <c r="Z63" s="359"/>
      <c r="AA63" s="359"/>
      <c r="AB63" s="359"/>
      <c r="AC63" s="359"/>
      <c r="AD63" s="359"/>
      <c r="AE63" s="359"/>
      <c r="AF63" s="397"/>
      <c r="AG63" s="407"/>
      <c r="AH63" s="359"/>
      <c r="AI63" s="359"/>
      <c r="AJ63" s="359"/>
      <c r="AK63" s="359"/>
      <c r="AL63" s="359"/>
      <c r="AM63" s="359"/>
      <c r="AN63" s="359"/>
      <c r="AO63" s="359"/>
      <c r="AP63" s="359"/>
      <c r="AQ63" s="359"/>
      <c r="AR63" s="397"/>
      <c r="AS63" s="407"/>
      <c r="AT63" s="359"/>
      <c r="AU63" s="359"/>
      <c r="AV63" s="359"/>
      <c r="AW63" s="359"/>
      <c r="AX63" s="359"/>
      <c r="AY63" s="433">
        <f t="shared" si="6"/>
        <v>0</v>
      </c>
      <c r="AZ63" s="434">
        <f t="shared" si="7"/>
        <v>0</v>
      </c>
      <c r="BA63" s="435">
        <f t="shared" si="2"/>
        <v>0</v>
      </c>
    </row>
    <row r="64" spans="1:53" s="4" customFormat="1" ht="15" customHeight="1" x14ac:dyDescent="0.2">
      <c r="A64" s="193" t="s">
        <v>113</v>
      </c>
      <c r="B64" s="450" t="str">
        <f>+LEFT($E$5,5)&amp;"."&amp;A64&amp;"."&amp;$E$3</f>
        <v>ZK107.K161.C727</v>
      </c>
      <c r="C64" s="337" t="s">
        <v>5142</v>
      </c>
      <c r="D64" s="337"/>
      <c r="E64" s="226">
        <f t="shared" ref="E64:L64" si="32">SUM(E65:E69)</f>
        <v>600</v>
      </c>
      <c r="F64" s="425">
        <f t="shared" si="32"/>
        <v>0</v>
      </c>
      <c r="G64" s="226">
        <f t="shared" si="32"/>
        <v>600</v>
      </c>
      <c r="H64" s="226">
        <f t="shared" si="32"/>
        <v>600</v>
      </c>
      <c r="I64" s="200">
        <f t="shared" si="32"/>
        <v>0</v>
      </c>
      <c r="J64" s="315">
        <f t="shared" si="32"/>
        <v>0</v>
      </c>
      <c r="K64" s="200">
        <f t="shared" si="32"/>
        <v>0</v>
      </c>
      <c r="L64" s="216">
        <f t="shared" si="32"/>
        <v>0</v>
      </c>
      <c r="M64" s="216"/>
      <c r="N64" s="195">
        <f t="shared" ref="N64:S64" si="33">SUM(N65:N69)</f>
        <v>0</v>
      </c>
      <c r="O64" s="195">
        <f t="shared" si="33"/>
        <v>0</v>
      </c>
      <c r="P64" s="195">
        <f t="shared" si="33"/>
        <v>0</v>
      </c>
      <c r="Q64" s="195">
        <f t="shared" si="33"/>
        <v>0</v>
      </c>
      <c r="R64" s="260">
        <f t="shared" si="33"/>
        <v>0</v>
      </c>
      <c r="S64" s="264">
        <f t="shared" si="33"/>
        <v>0</v>
      </c>
      <c r="T64" s="395">
        <f t="shared" ref="T64:Z64" si="34">SUM(T65:T69)</f>
        <v>0</v>
      </c>
      <c r="U64" s="405">
        <f t="shared" si="34"/>
        <v>0</v>
      </c>
      <c r="V64" s="264">
        <f t="shared" si="34"/>
        <v>0</v>
      </c>
      <c r="W64" s="264">
        <f t="shared" si="34"/>
        <v>0</v>
      </c>
      <c r="X64" s="264">
        <f t="shared" si="34"/>
        <v>0</v>
      </c>
      <c r="Y64" s="264">
        <f t="shared" si="34"/>
        <v>0</v>
      </c>
      <c r="Z64" s="264">
        <f t="shared" si="34"/>
        <v>0</v>
      </c>
      <c r="AA64" s="264">
        <f t="shared" ref="AA64:AX64" si="35">SUM(AA65:AA69)</f>
        <v>0</v>
      </c>
      <c r="AB64" s="264">
        <f t="shared" si="35"/>
        <v>0</v>
      </c>
      <c r="AC64" s="264">
        <f t="shared" si="35"/>
        <v>0</v>
      </c>
      <c r="AD64" s="264">
        <f t="shared" si="35"/>
        <v>0</v>
      </c>
      <c r="AE64" s="264">
        <f t="shared" si="35"/>
        <v>0</v>
      </c>
      <c r="AF64" s="395">
        <f t="shared" si="35"/>
        <v>0</v>
      </c>
      <c r="AG64" s="405">
        <f t="shared" si="35"/>
        <v>0</v>
      </c>
      <c r="AH64" s="264">
        <f t="shared" si="35"/>
        <v>0</v>
      </c>
      <c r="AI64" s="264">
        <f t="shared" si="35"/>
        <v>0</v>
      </c>
      <c r="AJ64" s="264">
        <f t="shared" si="35"/>
        <v>0</v>
      </c>
      <c r="AK64" s="264">
        <f t="shared" si="35"/>
        <v>0</v>
      </c>
      <c r="AL64" s="264">
        <f t="shared" si="35"/>
        <v>0</v>
      </c>
      <c r="AM64" s="264">
        <f t="shared" si="35"/>
        <v>0</v>
      </c>
      <c r="AN64" s="264">
        <f t="shared" si="35"/>
        <v>0</v>
      </c>
      <c r="AO64" s="264">
        <f t="shared" si="35"/>
        <v>600</v>
      </c>
      <c r="AP64" s="264">
        <f t="shared" si="35"/>
        <v>0</v>
      </c>
      <c r="AQ64" s="264">
        <f t="shared" si="35"/>
        <v>0</v>
      </c>
      <c r="AR64" s="395">
        <f t="shared" si="35"/>
        <v>0</v>
      </c>
      <c r="AS64" s="405">
        <f t="shared" si="35"/>
        <v>0</v>
      </c>
      <c r="AT64" s="264">
        <f t="shared" si="35"/>
        <v>0</v>
      </c>
      <c r="AU64" s="264">
        <f t="shared" si="35"/>
        <v>0</v>
      </c>
      <c r="AV64" s="264">
        <f t="shared" si="35"/>
        <v>0</v>
      </c>
      <c r="AW64" s="264">
        <f t="shared" si="35"/>
        <v>0</v>
      </c>
      <c r="AX64" s="264">
        <f t="shared" si="35"/>
        <v>0</v>
      </c>
      <c r="AY64" s="433">
        <f t="shared" si="6"/>
        <v>600</v>
      </c>
      <c r="AZ64" s="434">
        <f t="shared" si="7"/>
        <v>600</v>
      </c>
      <c r="BA64" s="435">
        <f t="shared" si="2"/>
        <v>0</v>
      </c>
    </row>
    <row r="65" spans="1:53" s="4" customFormat="1" ht="15" customHeight="1" x14ac:dyDescent="0.2">
      <c r="A65" s="333"/>
      <c r="B65" s="460"/>
      <c r="C65" s="334" t="s">
        <v>5179</v>
      </c>
      <c r="D65" s="334"/>
      <c r="E65" s="245">
        <v>600</v>
      </c>
      <c r="F65" s="364">
        <f t="shared" si="3"/>
        <v>0</v>
      </c>
      <c r="G65" s="245">
        <v>600</v>
      </c>
      <c r="H65" s="564">
        <f t="shared" si="4"/>
        <v>600</v>
      </c>
      <c r="I65" s="228"/>
      <c r="J65" s="364">
        <f t="shared" si="5"/>
        <v>0</v>
      </c>
      <c r="K65" s="245">
        <v>0</v>
      </c>
      <c r="L65" s="229"/>
      <c r="M65" s="245"/>
      <c r="N65" s="232"/>
      <c r="O65" s="232"/>
      <c r="P65" s="232"/>
      <c r="Q65" s="232"/>
      <c r="R65" s="356"/>
      <c r="S65" s="357"/>
      <c r="T65" s="396"/>
      <c r="U65" s="406"/>
      <c r="V65" s="357"/>
      <c r="W65" s="357"/>
      <c r="X65" s="357"/>
      <c r="Y65" s="357"/>
      <c r="Z65" s="357"/>
      <c r="AA65" s="357"/>
      <c r="AB65" s="357"/>
      <c r="AC65" s="357"/>
      <c r="AD65" s="357"/>
      <c r="AE65" s="357"/>
      <c r="AF65" s="396"/>
      <c r="AG65" s="406"/>
      <c r="AH65" s="357"/>
      <c r="AI65" s="357"/>
      <c r="AJ65" s="357"/>
      <c r="AK65" s="357"/>
      <c r="AL65" s="357"/>
      <c r="AM65" s="357"/>
      <c r="AN65" s="357"/>
      <c r="AO65" s="357">
        <v>600</v>
      </c>
      <c r="AP65" s="357"/>
      <c r="AQ65" s="357"/>
      <c r="AR65" s="396"/>
      <c r="AS65" s="406"/>
      <c r="AT65" s="357"/>
      <c r="AU65" s="357"/>
      <c r="AV65" s="357"/>
      <c r="AW65" s="357"/>
      <c r="AX65" s="357"/>
      <c r="AY65" s="433">
        <f t="shared" si="6"/>
        <v>600</v>
      </c>
      <c r="AZ65" s="434">
        <f t="shared" si="7"/>
        <v>600</v>
      </c>
      <c r="BA65" s="435">
        <f t="shared" si="2"/>
        <v>0</v>
      </c>
    </row>
    <row r="66" spans="1:53" s="4" customFormat="1" ht="15" customHeight="1" x14ac:dyDescent="0.2">
      <c r="A66" s="333"/>
      <c r="B66" s="460"/>
      <c r="C66" s="334"/>
      <c r="D66" s="340"/>
      <c r="E66" s="245"/>
      <c r="F66" s="364">
        <f t="shared" si="3"/>
        <v>0</v>
      </c>
      <c r="G66" s="245">
        <v>0</v>
      </c>
      <c r="H66" s="564">
        <f t="shared" si="4"/>
        <v>0</v>
      </c>
      <c r="I66" s="228"/>
      <c r="J66" s="364">
        <f t="shared" si="5"/>
        <v>0</v>
      </c>
      <c r="K66" s="245">
        <v>0</v>
      </c>
      <c r="L66" s="229"/>
      <c r="M66" s="245"/>
      <c r="N66" s="261"/>
      <c r="O66" s="261"/>
      <c r="P66" s="261"/>
      <c r="Q66" s="261"/>
      <c r="R66" s="356"/>
      <c r="S66" s="357"/>
      <c r="T66" s="396"/>
      <c r="U66" s="406"/>
      <c r="V66" s="357"/>
      <c r="W66" s="357"/>
      <c r="X66" s="357"/>
      <c r="Y66" s="357"/>
      <c r="Z66" s="357"/>
      <c r="AA66" s="357"/>
      <c r="AB66" s="357"/>
      <c r="AC66" s="357"/>
      <c r="AD66" s="357"/>
      <c r="AE66" s="357"/>
      <c r="AF66" s="396"/>
      <c r="AG66" s="406"/>
      <c r="AH66" s="357"/>
      <c r="AI66" s="357"/>
      <c r="AJ66" s="357"/>
      <c r="AK66" s="357"/>
      <c r="AL66" s="357"/>
      <c r="AM66" s="357"/>
      <c r="AN66" s="357"/>
      <c r="AO66" s="357"/>
      <c r="AP66" s="357"/>
      <c r="AQ66" s="357"/>
      <c r="AR66" s="396"/>
      <c r="AS66" s="406"/>
      <c r="AT66" s="357"/>
      <c r="AU66" s="357"/>
      <c r="AV66" s="357"/>
      <c r="AW66" s="357"/>
      <c r="AX66" s="357"/>
      <c r="AY66" s="433">
        <f>SUM(R66:AX66)</f>
        <v>0</v>
      </c>
      <c r="AZ66" s="434">
        <f>+AY66+N66</f>
        <v>0</v>
      </c>
      <c r="BA66" s="435">
        <f>+G66-AZ66</f>
        <v>0</v>
      </c>
    </row>
    <row r="67" spans="1:53" s="4" customFormat="1" ht="15" customHeight="1" x14ac:dyDescent="0.2">
      <c r="A67" s="333"/>
      <c r="B67" s="460"/>
      <c r="C67" s="334"/>
      <c r="D67" s="340"/>
      <c r="E67" s="245"/>
      <c r="F67" s="364">
        <f t="shared" si="3"/>
        <v>0</v>
      </c>
      <c r="G67" s="245">
        <v>0</v>
      </c>
      <c r="H67" s="564">
        <f t="shared" si="4"/>
        <v>0</v>
      </c>
      <c r="I67" s="228"/>
      <c r="J67" s="364">
        <f t="shared" si="5"/>
        <v>0</v>
      </c>
      <c r="K67" s="245">
        <v>0</v>
      </c>
      <c r="L67" s="229"/>
      <c r="M67" s="245"/>
      <c r="N67" s="261"/>
      <c r="O67" s="261"/>
      <c r="P67" s="261"/>
      <c r="Q67" s="261"/>
      <c r="R67" s="356"/>
      <c r="S67" s="357"/>
      <c r="T67" s="396"/>
      <c r="U67" s="406"/>
      <c r="V67" s="357"/>
      <c r="W67" s="357"/>
      <c r="X67" s="357"/>
      <c r="Y67" s="357"/>
      <c r="Z67" s="357"/>
      <c r="AA67" s="357"/>
      <c r="AB67" s="357"/>
      <c r="AC67" s="357"/>
      <c r="AD67" s="357"/>
      <c r="AE67" s="357"/>
      <c r="AF67" s="396"/>
      <c r="AG67" s="406"/>
      <c r="AH67" s="357"/>
      <c r="AI67" s="357"/>
      <c r="AJ67" s="357"/>
      <c r="AK67" s="357"/>
      <c r="AL67" s="357"/>
      <c r="AM67" s="357"/>
      <c r="AN67" s="357"/>
      <c r="AO67" s="357"/>
      <c r="AP67" s="357"/>
      <c r="AQ67" s="357"/>
      <c r="AR67" s="396"/>
      <c r="AS67" s="406"/>
      <c r="AT67" s="357"/>
      <c r="AU67" s="357"/>
      <c r="AV67" s="357"/>
      <c r="AW67" s="357"/>
      <c r="AX67" s="357"/>
      <c r="AY67" s="433">
        <f>SUM(R67:AX67)</f>
        <v>0</v>
      </c>
      <c r="AZ67" s="434">
        <f>+AY67+N67</f>
        <v>0</v>
      </c>
      <c r="BA67" s="435">
        <f>+G67-AZ67</f>
        <v>0</v>
      </c>
    </row>
    <row r="68" spans="1:53" s="4" customFormat="1" ht="15" customHeight="1" x14ac:dyDescent="0.2">
      <c r="A68" s="333"/>
      <c r="B68" s="460" t="str">
        <f>+B64</f>
        <v>ZK107.K161.C727</v>
      </c>
      <c r="C68" s="334"/>
      <c r="D68" s="340"/>
      <c r="E68" s="245"/>
      <c r="F68" s="364">
        <f t="shared" si="3"/>
        <v>0</v>
      </c>
      <c r="G68" s="245">
        <v>0</v>
      </c>
      <c r="H68" s="564">
        <f t="shared" si="4"/>
        <v>0</v>
      </c>
      <c r="I68" s="228"/>
      <c r="J68" s="364">
        <f t="shared" si="5"/>
        <v>0</v>
      </c>
      <c r="K68" s="245">
        <v>0</v>
      </c>
      <c r="L68" s="229"/>
      <c r="M68" s="245"/>
      <c r="N68" s="261"/>
      <c r="O68" s="261"/>
      <c r="P68" s="261"/>
      <c r="Q68" s="261"/>
      <c r="R68" s="356"/>
      <c r="S68" s="357"/>
      <c r="T68" s="396"/>
      <c r="U68" s="406"/>
      <c r="V68" s="357"/>
      <c r="W68" s="357"/>
      <c r="X68" s="357"/>
      <c r="Y68" s="357"/>
      <c r="Z68" s="357"/>
      <c r="AA68" s="357"/>
      <c r="AB68" s="357"/>
      <c r="AC68" s="357"/>
      <c r="AD68" s="357"/>
      <c r="AE68" s="357"/>
      <c r="AF68" s="396"/>
      <c r="AG68" s="406"/>
      <c r="AH68" s="357"/>
      <c r="AI68" s="357"/>
      <c r="AJ68" s="357"/>
      <c r="AK68" s="357"/>
      <c r="AL68" s="357"/>
      <c r="AM68" s="357"/>
      <c r="AN68" s="357"/>
      <c r="AO68" s="357"/>
      <c r="AP68" s="357"/>
      <c r="AQ68" s="357"/>
      <c r="AR68" s="396"/>
      <c r="AS68" s="406"/>
      <c r="AT68" s="357"/>
      <c r="AU68" s="357"/>
      <c r="AV68" s="357"/>
      <c r="AW68" s="357"/>
      <c r="AX68" s="357"/>
      <c r="AY68" s="433">
        <f>SUM(R68:AX68)</f>
        <v>0</v>
      </c>
      <c r="AZ68" s="434">
        <f>+AY68+N68</f>
        <v>0</v>
      </c>
      <c r="BA68" s="435">
        <f>+G68-AZ68</f>
        <v>0</v>
      </c>
    </row>
    <row r="69" spans="1:53" s="4" customFormat="1" ht="15" customHeight="1" thickBot="1" x14ac:dyDescent="0.25">
      <c r="A69" s="167"/>
      <c r="B69" s="453"/>
      <c r="C69" s="269" t="s">
        <v>286</v>
      </c>
      <c r="D69" s="269"/>
      <c r="E69" s="272"/>
      <c r="F69" s="364">
        <f t="shared" si="3"/>
        <v>0</v>
      </c>
      <c r="G69" s="272">
        <v>0</v>
      </c>
      <c r="H69" s="571">
        <f>SUM(N69:AX69)-Q69</f>
        <v>0</v>
      </c>
      <c r="I69" s="224"/>
      <c r="J69" s="364">
        <f t="shared" si="5"/>
        <v>0</v>
      </c>
      <c r="K69" s="272">
        <v>0</v>
      </c>
      <c r="L69" s="225"/>
      <c r="M69" s="272"/>
      <c r="N69" s="560">
        <f>+IFERROR(VLOOKUP(B68,Sheet1!B:D,2,FALSE),0)</f>
        <v>0</v>
      </c>
      <c r="O69" s="600">
        <f>+IFERROR(VLOOKUP(B68,Sheet1!B:D,3,FALSE),0)</f>
        <v>0</v>
      </c>
      <c r="P69" s="600">
        <f>+IFERROR(VLOOKUP(B68,Sheet1!B:E,4,FALSE),0)</f>
        <v>0</v>
      </c>
      <c r="Q69" s="600">
        <f>+IFERROR(VLOOKUP(B68,Sheet1!B:F,5,FALSE),0)</f>
        <v>0</v>
      </c>
      <c r="R69" s="358"/>
      <c r="S69" s="359"/>
      <c r="T69" s="397"/>
      <c r="U69" s="407"/>
      <c r="V69" s="359"/>
      <c r="W69" s="359"/>
      <c r="X69" s="359"/>
      <c r="Y69" s="359"/>
      <c r="Z69" s="359"/>
      <c r="AA69" s="359"/>
      <c r="AB69" s="359"/>
      <c r="AC69" s="359"/>
      <c r="AD69" s="359"/>
      <c r="AE69" s="359"/>
      <c r="AF69" s="397"/>
      <c r="AG69" s="407"/>
      <c r="AH69" s="359"/>
      <c r="AI69" s="359"/>
      <c r="AJ69" s="359"/>
      <c r="AK69" s="359"/>
      <c r="AL69" s="359"/>
      <c r="AM69" s="359"/>
      <c r="AN69" s="359"/>
      <c r="AO69" s="359"/>
      <c r="AP69" s="359"/>
      <c r="AQ69" s="359"/>
      <c r="AR69" s="397"/>
      <c r="AS69" s="407"/>
      <c r="AT69" s="359"/>
      <c r="AU69" s="359"/>
      <c r="AV69" s="359"/>
      <c r="AW69" s="359"/>
      <c r="AX69" s="359"/>
      <c r="AY69" s="433">
        <f t="shared" si="6"/>
        <v>0</v>
      </c>
      <c r="AZ69" s="434">
        <f t="shared" si="7"/>
        <v>0</v>
      </c>
      <c r="BA69" s="435">
        <f t="shared" si="2"/>
        <v>0</v>
      </c>
    </row>
    <row r="70" spans="1:53" s="4" customFormat="1" ht="15" customHeight="1" x14ac:dyDescent="0.2">
      <c r="A70" s="193" t="s">
        <v>357</v>
      </c>
      <c r="B70" s="450" t="str">
        <f>+LEFT($E$5,5)&amp;"."&amp;A70&amp;"."&amp;$E$3</f>
        <v>ZK107.K185.C727</v>
      </c>
      <c r="C70" s="337" t="s">
        <v>5144</v>
      </c>
      <c r="D70" s="337"/>
      <c r="E70" s="226">
        <f t="shared" ref="E70:L70" si="36">SUM(E71:E72)</f>
        <v>1584</v>
      </c>
      <c r="F70" s="425">
        <f t="shared" si="36"/>
        <v>0</v>
      </c>
      <c r="G70" s="226">
        <f t="shared" si="36"/>
        <v>1584</v>
      </c>
      <c r="H70" s="226">
        <f t="shared" si="36"/>
        <v>1583.74</v>
      </c>
      <c r="I70" s="200">
        <f t="shared" si="36"/>
        <v>0</v>
      </c>
      <c r="J70" s="315">
        <f t="shared" si="36"/>
        <v>0</v>
      </c>
      <c r="K70" s="200">
        <f t="shared" si="36"/>
        <v>0</v>
      </c>
      <c r="L70" s="216">
        <f t="shared" si="36"/>
        <v>0</v>
      </c>
      <c r="M70" s="216"/>
      <c r="N70" s="195">
        <f>SUM(N71:N72)</f>
        <v>0</v>
      </c>
      <c r="O70" s="195">
        <f>SUM(O71:O72)</f>
        <v>0</v>
      </c>
      <c r="P70" s="195">
        <f>SUM(P71:P72)</f>
        <v>1118.74</v>
      </c>
      <c r="Q70" s="195">
        <f t="shared" ref="Q70:AF70" si="37">SUM(Q71:Q72)</f>
        <v>0</v>
      </c>
      <c r="R70" s="195">
        <f t="shared" si="37"/>
        <v>0</v>
      </c>
      <c r="S70" s="195">
        <f t="shared" si="37"/>
        <v>0</v>
      </c>
      <c r="T70" s="195">
        <f t="shared" si="37"/>
        <v>0</v>
      </c>
      <c r="U70" s="195">
        <f t="shared" si="37"/>
        <v>0</v>
      </c>
      <c r="V70" s="195">
        <f t="shared" si="37"/>
        <v>0</v>
      </c>
      <c r="W70" s="195">
        <f t="shared" si="37"/>
        <v>0</v>
      </c>
      <c r="X70" s="195">
        <f t="shared" si="37"/>
        <v>0</v>
      </c>
      <c r="Y70" s="195">
        <f t="shared" si="37"/>
        <v>0</v>
      </c>
      <c r="Z70" s="195">
        <f t="shared" si="37"/>
        <v>0</v>
      </c>
      <c r="AA70" s="195">
        <f t="shared" si="37"/>
        <v>0</v>
      </c>
      <c r="AB70" s="195">
        <f t="shared" si="37"/>
        <v>0</v>
      </c>
      <c r="AC70" s="195">
        <f t="shared" si="37"/>
        <v>0</v>
      </c>
      <c r="AD70" s="195">
        <f t="shared" si="37"/>
        <v>0</v>
      </c>
      <c r="AE70" s="195">
        <f t="shared" si="37"/>
        <v>0</v>
      </c>
      <c r="AF70" s="195">
        <f t="shared" si="37"/>
        <v>0</v>
      </c>
      <c r="AG70" s="405">
        <f t="shared" ref="AG70:AX70" si="38">SUM(AG71:AG72)</f>
        <v>0</v>
      </c>
      <c r="AH70" s="264">
        <f t="shared" si="38"/>
        <v>0</v>
      </c>
      <c r="AI70" s="264">
        <f t="shared" si="38"/>
        <v>0</v>
      </c>
      <c r="AJ70" s="264">
        <f t="shared" si="38"/>
        <v>0</v>
      </c>
      <c r="AK70" s="264">
        <f t="shared" si="38"/>
        <v>0</v>
      </c>
      <c r="AL70" s="264">
        <f t="shared" si="38"/>
        <v>0</v>
      </c>
      <c r="AM70" s="264">
        <f t="shared" si="38"/>
        <v>0</v>
      </c>
      <c r="AN70" s="264">
        <f t="shared" si="38"/>
        <v>0</v>
      </c>
      <c r="AO70" s="264">
        <f t="shared" si="38"/>
        <v>465</v>
      </c>
      <c r="AP70" s="264">
        <f t="shared" si="38"/>
        <v>0</v>
      </c>
      <c r="AQ70" s="264">
        <f t="shared" si="38"/>
        <v>0</v>
      </c>
      <c r="AR70" s="395">
        <f t="shared" si="38"/>
        <v>0</v>
      </c>
      <c r="AS70" s="405">
        <f t="shared" si="38"/>
        <v>0</v>
      </c>
      <c r="AT70" s="264">
        <f t="shared" si="38"/>
        <v>0</v>
      </c>
      <c r="AU70" s="264">
        <f t="shared" si="38"/>
        <v>0</v>
      </c>
      <c r="AV70" s="264">
        <f t="shared" si="38"/>
        <v>0</v>
      </c>
      <c r="AW70" s="264">
        <f t="shared" si="38"/>
        <v>0</v>
      </c>
      <c r="AX70" s="264">
        <f t="shared" si="38"/>
        <v>0</v>
      </c>
      <c r="AY70" s="433">
        <f t="shared" si="6"/>
        <v>465</v>
      </c>
      <c r="AZ70" s="434">
        <f t="shared" si="7"/>
        <v>465</v>
      </c>
      <c r="BA70" s="435">
        <f t="shared" si="2"/>
        <v>1119</v>
      </c>
    </row>
    <row r="71" spans="1:53" s="4" customFormat="1" ht="15" customHeight="1" x14ac:dyDescent="0.2">
      <c r="A71" s="331"/>
      <c r="B71" s="459" t="str">
        <f>+B70</f>
        <v>ZK107.K185.C727</v>
      </c>
      <c r="C71" s="332" t="s">
        <v>5168</v>
      </c>
      <c r="D71" s="332"/>
      <c r="E71" s="245">
        <v>1584</v>
      </c>
      <c r="F71" s="364">
        <f t="shared" si="3"/>
        <v>0</v>
      </c>
      <c r="G71" s="245">
        <v>1584</v>
      </c>
      <c r="H71" s="564">
        <f t="shared" si="4"/>
        <v>465</v>
      </c>
      <c r="I71" s="228"/>
      <c r="J71" s="364">
        <f t="shared" si="5"/>
        <v>0</v>
      </c>
      <c r="K71" s="245">
        <v>0</v>
      </c>
      <c r="L71" s="229"/>
      <c r="M71" s="245"/>
      <c r="N71" s="232"/>
      <c r="O71" s="232"/>
      <c r="P71" s="232"/>
      <c r="Q71" s="232"/>
      <c r="R71" s="356"/>
      <c r="S71" s="357"/>
      <c r="T71" s="396"/>
      <c r="U71" s="406"/>
      <c r="V71" s="357"/>
      <c r="W71" s="357"/>
      <c r="X71" s="357"/>
      <c r="Y71" s="357"/>
      <c r="Z71" s="357"/>
      <c r="AA71" s="357"/>
      <c r="AB71" s="357"/>
      <c r="AC71" s="357"/>
      <c r="AD71" s="357"/>
      <c r="AE71" s="357"/>
      <c r="AF71" s="396"/>
      <c r="AG71" s="406"/>
      <c r="AH71" s="357"/>
      <c r="AI71" s="357"/>
      <c r="AJ71" s="357"/>
      <c r="AK71" s="357"/>
      <c r="AL71" s="357"/>
      <c r="AM71" s="357"/>
      <c r="AN71" s="357"/>
      <c r="AO71" s="357">
        <v>465</v>
      </c>
      <c r="AP71" s="357"/>
      <c r="AQ71" s="357"/>
      <c r="AR71" s="396"/>
      <c r="AS71" s="406"/>
      <c r="AT71" s="357"/>
      <c r="AU71" s="357"/>
      <c r="AV71" s="357"/>
      <c r="AW71" s="357"/>
      <c r="AX71" s="357"/>
      <c r="AY71" s="433">
        <f t="shared" si="6"/>
        <v>465</v>
      </c>
      <c r="AZ71" s="434">
        <f t="shared" si="7"/>
        <v>465</v>
      </c>
      <c r="BA71" s="435">
        <f t="shared" si="2"/>
        <v>1119</v>
      </c>
    </row>
    <row r="72" spans="1:53" s="4" customFormat="1" ht="15" customHeight="1" thickBot="1" x14ac:dyDescent="0.25">
      <c r="A72" s="167"/>
      <c r="B72" s="453"/>
      <c r="C72" s="269" t="s">
        <v>286</v>
      </c>
      <c r="D72" s="269"/>
      <c r="E72" s="272"/>
      <c r="F72" s="364">
        <f t="shared" si="3"/>
        <v>0</v>
      </c>
      <c r="G72" s="272">
        <v>0</v>
      </c>
      <c r="H72" s="571">
        <f>SUM(N72:AX72)-Q72</f>
        <v>1118.74</v>
      </c>
      <c r="I72" s="224"/>
      <c r="J72" s="364">
        <f t="shared" si="5"/>
        <v>0</v>
      </c>
      <c r="K72" s="272">
        <v>0</v>
      </c>
      <c r="L72" s="225"/>
      <c r="M72" s="272"/>
      <c r="N72" s="560">
        <f>+IFERROR(VLOOKUP(B71,Sheet1!B:D,2,FALSE),0)</f>
        <v>0</v>
      </c>
      <c r="O72" s="600">
        <f>+IFERROR(VLOOKUP(B71,Sheet1!B:D,3,FALSE),0)</f>
        <v>0</v>
      </c>
      <c r="P72" s="600">
        <f>+IFERROR(VLOOKUP(B71,Sheet1!B:E,4,FALSE),0)</f>
        <v>1118.74</v>
      </c>
      <c r="Q72" s="600">
        <f>+IFERROR(VLOOKUP(B71,Sheet1!B:F,5,FALSE),0)</f>
        <v>0</v>
      </c>
      <c r="R72" s="358"/>
      <c r="S72" s="359"/>
      <c r="T72" s="397"/>
      <c r="U72" s="407"/>
      <c r="V72" s="359"/>
      <c r="W72" s="359"/>
      <c r="X72" s="359"/>
      <c r="Y72" s="359"/>
      <c r="Z72" s="359"/>
      <c r="AA72" s="359"/>
      <c r="AB72" s="359"/>
      <c r="AC72" s="359"/>
      <c r="AD72" s="359"/>
      <c r="AE72" s="359"/>
      <c r="AF72" s="397"/>
      <c r="AG72" s="407"/>
      <c r="AH72" s="359"/>
      <c r="AI72" s="359"/>
      <c r="AJ72" s="359"/>
      <c r="AK72" s="359"/>
      <c r="AL72" s="359"/>
      <c r="AM72" s="359"/>
      <c r="AN72" s="359"/>
      <c r="AO72" s="359"/>
      <c r="AP72" s="359"/>
      <c r="AQ72" s="359"/>
      <c r="AR72" s="397"/>
      <c r="AS72" s="407"/>
      <c r="AT72" s="359"/>
      <c r="AU72" s="359"/>
      <c r="AV72" s="359"/>
      <c r="AW72" s="359"/>
      <c r="AX72" s="359"/>
      <c r="AY72" s="433">
        <f t="shared" si="6"/>
        <v>0</v>
      </c>
      <c r="AZ72" s="434">
        <f t="shared" si="7"/>
        <v>0</v>
      </c>
      <c r="BA72" s="435">
        <f t="shared" si="2"/>
        <v>0</v>
      </c>
    </row>
    <row r="73" spans="1:53" s="4" customFormat="1" ht="15" customHeight="1" x14ac:dyDescent="0.2">
      <c r="A73" s="193" t="s">
        <v>177</v>
      </c>
      <c r="B73" s="450" t="str">
        <f>+LEFT($E$5,5)&amp;"."&amp;A73&amp;"."&amp;$E$3</f>
        <v>ZK107.K265.C727</v>
      </c>
      <c r="C73" s="337" t="s">
        <v>178</v>
      </c>
      <c r="D73" s="337"/>
      <c r="E73" s="226">
        <f t="shared" ref="E73:L73" si="39">SUM(E74:E79)</f>
        <v>1875</v>
      </c>
      <c r="F73" s="425">
        <f t="shared" si="39"/>
        <v>0</v>
      </c>
      <c r="G73" s="226">
        <f t="shared" si="39"/>
        <v>1875</v>
      </c>
      <c r="H73" s="226">
        <f t="shared" si="39"/>
        <v>1875</v>
      </c>
      <c r="I73" s="200">
        <f t="shared" si="39"/>
        <v>0</v>
      </c>
      <c r="J73" s="315">
        <f t="shared" si="39"/>
        <v>0</v>
      </c>
      <c r="K73" s="200">
        <f t="shared" si="39"/>
        <v>0</v>
      </c>
      <c r="L73" s="216">
        <f t="shared" si="39"/>
        <v>0</v>
      </c>
      <c r="M73" s="216"/>
      <c r="N73" s="195">
        <f t="shared" ref="N73:S73" si="40">SUM(N74:N79)</f>
        <v>0</v>
      </c>
      <c r="O73" s="195">
        <f t="shared" si="40"/>
        <v>0</v>
      </c>
      <c r="P73" s="195">
        <f t="shared" si="40"/>
        <v>1800</v>
      </c>
      <c r="Q73" s="195">
        <f t="shared" si="40"/>
        <v>0</v>
      </c>
      <c r="R73" s="260">
        <f t="shared" si="40"/>
        <v>0</v>
      </c>
      <c r="S73" s="264">
        <f t="shared" si="40"/>
        <v>0</v>
      </c>
      <c r="T73" s="395">
        <f t="shared" ref="T73:Z73" si="41">SUM(T74:T79)</f>
        <v>0</v>
      </c>
      <c r="U73" s="405">
        <f t="shared" si="41"/>
        <v>0</v>
      </c>
      <c r="V73" s="264">
        <f t="shared" si="41"/>
        <v>0</v>
      </c>
      <c r="W73" s="264">
        <f t="shared" si="41"/>
        <v>0</v>
      </c>
      <c r="X73" s="264">
        <f t="shared" si="41"/>
        <v>0</v>
      </c>
      <c r="Y73" s="264">
        <f t="shared" si="41"/>
        <v>0</v>
      </c>
      <c r="Z73" s="264">
        <f t="shared" si="41"/>
        <v>0</v>
      </c>
      <c r="AA73" s="264">
        <f t="shared" ref="AA73:AX73" si="42">SUM(AA74:AA79)</f>
        <v>0</v>
      </c>
      <c r="AB73" s="264">
        <f t="shared" si="42"/>
        <v>0</v>
      </c>
      <c r="AC73" s="264">
        <f t="shared" si="42"/>
        <v>0</v>
      </c>
      <c r="AD73" s="264">
        <f t="shared" si="42"/>
        <v>0</v>
      </c>
      <c r="AE73" s="264">
        <f t="shared" si="42"/>
        <v>0</v>
      </c>
      <c r="AF73" s="395">
        <f t="shared" si="42"/>
        <v>0</v>
      </c>
      <c r="AG73" s="405">
        <f t="shared" si="42"/>
        <v>0</v>
      </c>
      <c r="AH73" s="264">
        <f t="shared" si="42"/>
        <v>0</v>
      </c>
      <c r="AI73" s="264">
        <f t="shared" si="42"/>
        <v>0</v>
      </c>
      <c r="AJ73" s="264">
        <f t="shared" si="42"/>
        <v>0</v>
      </c>
      <c r="AK73" s="264">
        <f t="shared" si="42"/>
        <v>0</v>
      </c>
      <c r="AL73" s="264">
        <f t="shared" si="42"/>
        <v>0</v>
      </c>
      <c r="AM73" s="264">
        <f t="shared" si="42"/>
        <v>0</v>
      </c>
      <c r="AN73" s="264">
        <f t="shared" si="42"/>
        <v>0</v>
      </c>
      <c r="AO73" s="264">
        <f t="shared" si="42"/>
        <v>75</v>
      </c>
      <c r="AP73" s="264">
        <f t="shared" si="42"/>
        <v>0</v>
      </c>
      <c r="AQ73" s="264">
        <f t="shared" si="42"/>
        <v>0</v>
      </c>
      <c r="AR73" s="395">
        <f t="shared" si="42"/>
        <v>0</v>
      </c>
      <c r="AS73" s="405">
        <f t="shared" si="42"/>
        <v>0</v>
      </c>
      <c r="AT73" s="264">
        <f t="shared" si="42"/>
        <v>0</v>
      </c>
      <c r="AU73" s="264">
        <f t="shared" si="42"/>
        <v>0</v>
      </c>
      <c r="AV73" s="264"/>
      <c r="AW73" s="264"/>
      <c r="AX73" s="264">
        <f t="shared" si="42"/>
        <v>0</v>
      </c>
      <c r="AY73" s="433">
        <f t="shared" si="6"/>
        <v>75</v>
      </c>
      <c r="AZ73" s="434">
        <f t="shared" si="7"/>
        <v>75</v>
      </c>
      <c r="BA73" s="435">
        <f t="shared" si="2"/>
        <v>1800</v>
      </c>
    </row>
    <row r="74" spans="1:53" s="4" customFormat="1" ht="15" customHeight="1" x14ac:dyDescent="0.2">
      <c r="A74" s="331"/>
      <c r="B74" s="459"/>
      <c r="C74" s="332" t="s">
        <v>5169</v>
      </c>
      <c r="D74" s="332"/>
      <c r="E74" s="245">
        <v>1875</v>
      </c>
      <c r="F74" s="364">
        <f t="shared" si="3"/>
        <v>0</v>
      </c>
      <c r="G74" s="245">
        <v>1875</v>
      </c>
      <c r="H74" s="564">
        <f t="shared" si="4"/>
        <v>75</v>
      </c>
      <c r="I74" s="228"/>
      <c r="J74" s="364">
        <f t="shared" ref="J74:J91" si="43">-I74+K74</f>
        <v>0</v>
      </c>
      <c r="K74" s="245">
        <v>0</v>
      </c>
      <c r="L74" s="229"/>
      <c r="M74" s="245"/>
      <c r="N74" s="232"/>
      <c r="O74" s="232"/>
      <c r="P74" s="232"/>
      <c r="Q74" s="232"/>
      <c r="R74" s="356"/>
      <c r="S74" s="357"/>
      <c r="T74" s="396"/>
      <c r="U74" s="406"/>
      <c r="V74" s="357"/>
      <c r="W74" s="357"/>
      <c r="X74" s="357"/>
      <c r="Y74" s="357"/>
      <c r="Z74" s="357"/>
      <c r="AA74" s="357"/>
      <c r="AB74" s="357"/>
      <c r="AC74" s="357"/>
      <c r="AD74" s="357"/>
      <c r="AE74" s="357">
        <f>1400-1400</f>
        <v>0</v>
      </c>
      <c r="AF74" s="396"/>
      <c r="AG74" s="406"/>
      <c r="AH74" s="357"/>
      <c r="AI74" s="357"/>
      <c r="AJ74" s="357"/>
      <c r="AK74" s="357"/>
      <c r="AL74" s="357"/>
      <c r="AM74" s="357"/>
      <c r="AN74" s="357"/>
      <c r="AO74" s="357">
        <v>75</v>
      </c>
      <c r="AP74" s="357"/>
      <c r="AQ74" s="357"/>
      <c r="AR74" s="396"/>
      <c r="AS74" s="406"/>
      <c r="AT74" s="357"/>
      <c r="AU74" s="357"/>
      <c r="AV74" s="357"/>
      <c r="AW74" s="357"/>
      <c r="AX74" s="357"/>
      <c r="AY74" s="433">
        <f t="shared" si="6"/>
        <v>75</v>
      </c>
      <c r="AZ74" s="434">
        <f t="shared" si="7"/>
        <v>75</v>
      </c>
      <c r="BA74" s="435">
        <f t="shared" si="2"/>
        <v>1800</v>
      </c>
    </row>
    <row r="75" spans="1:53" s="4" customFormat="1" ht="15" customHeight="1" x14ac:dyDescent="0.2">
      <c r="A75" s="331"/>
      <c r="B75" s="459"/>
      <c r="C75" s="332"/>
      <c r="D75" s="345"/>
      <c r="E75" s="245"/>
      <c r="F75" s="364">
        <f t="shared" ref="F75:F91" si="44">-E75+G75</f>
        <v>0</v>
      </c>
      <c r="G75" s="245">
        <v>0</v>
      </c>
      <c r="H75" s="564">
        <f t="shared" ref="H75:H91" si="45">SUM(N75:AX75)</f>
        <v>0</v>
      </c>
      <c r="I75" s="228"/>
      <c r="J75" s="364">
        <f t="shared" si="43"/>
        <v>0</v>
      </c>
      <c r="K75" s="245">
        <v>0</v>
      </c>
      <c r="L75" s="229"/>
      <c r="M75" s="245"/>
      <c r="N75" s="261"/>
      <c r="O75" s="261"/>
      <c r="P75" s="261"/>
      <c r="Q75" s="261"/>
      <c r="R75" s="356"/>
      <c r="S75" s="357"/>
      <c r="T75" s="396"/>
      <c r="U75" s="406"/>
      <c r="V75" s="357"/>
      <c r="W75" s="357"/>
      <c r="X75" s="357"/>
      <c r="Y75" s="357"/>
      <c r="Z75" s="357"/>
      <c r="AA75" s="357"/>
      <c r="AB75" s="357"/>
      <c r="AC75" s="357"/>
      <c r="AD75" s="357"/>
      <c r="AE75" s="357"/>
      <c r="AF75" s="396"/>
      <c r="AG75" s="406"/>
      <c r="AH75" s="357"/>
      <c r="AI75" s="357"/>
      <c r="AJ75" s="357"/>
      <c r="AK75" s="357"/>
      <c r="AL75" s="357"/>
      <c r="AM75" s="357"/>
      <c r="AN75" s="357"/>
      <c r="AO75" s="357"/>
      <c r="AP75" s="357"/>
      <c r="AQ75" s="357"/>
      <c r="AR75" s="396"/>
      <c r="AS75" s="406"/>
      <c r="AT75" s="357"/>
      <c r="AU75" s="357"/>
      <c r="AV75" s="357"/>
      <c r="AW75" s="357"/>
      <c r="AX75" s="357"/>
      <c r="AY75" s="433">
        <f>SUM(R75:AX75)</f>
        <v>0</v>
      </c>
      <c r="AZ75" s="434">
        <f>+AY75+N75</f>
        <v>0</v>
      </c>
      <c r="BA75" s="435">
        <f>+G75-AZ75</f>
        <v>0</v>
      </c>
    </row>
    <row r="76" spans="1:53" s="4" customFormat="1" ht="15" customHeight="1" x14ac:dyDescent="0.2">
      <c r="A76" s="331"/>
      <c r="B76" s="459"/>
      <c r="C76" s="332"/>
      <c r="D76" s="345"/>
      <c r="E76" s="245"/>
      <c r="F76" s="364">
        <f t="shared" si="44"/>
        <v>0</v>
      </c>
      <c r="G76" s="245">
        <v>0</v>
      </c>
      <c r="H76" s="564">
        <f t="shared" si="45"/>
        <v>0</v>
      </c>
      <c r="I76" s="228"/>
      <c r="J76" s="364">
        <f t="shared" si="43"/>
        <v>0</v>
      </c>
      <c r="K76" s="245">
        <v>0</v>
      </c>
      <c r="L76" s="229"/>
      <c r="M76" s="245"/>
      <c r="N76" s="232"/>
      <c r="O76" s="232"/>
      <c r="P76" s="232"/>
      <c r="Q76" s="232"/>
      <c r="R76" s="356"/>
      <c r="S76" s="357"/>
      <c r="T76" s="396"/>
      <c r="U76" s="406"/>
      <c r="V76" s="357"/>
      <c r="W76" s="357"/>
      <c r="X76" s="357"/>
      <c r="Y76" s="357"/>
      <c r="Z76" s="357"/>
      <c r="AA76" s="357"/>
      <c r="AB76" s="357"/>
      <c r="AC76" s="357"/>
      <c r="AD76" s="357"/>
      <c r="AE76" s="357"/>
      <c r="AF76" s="396"/>
      <c r="AG76" s="406"/>
      <c r="AH76" s="357"/>
      <c r="AI76" s="357"/>
      <c r="AJ76" s="357"/>
      <c r="AK76" s="357"/>
      <c r="AL76" s="357"/>
      <c r="AM76" s="357"/>
      <c r="AN76" s="357"/>
      <c r="AO76" s="357"/>
      <c r="AP76" s="357"/>
      <c r="AQ76" s="357"/>
      <c r="AR76" s="396"/>
      <c r="AS76" s="406"/>
      <c r="AT76" s="357"/>
      <c r="AU76" s="357"/>
      <c r="AV76" s="357"/>
      <c r="AW76" s="357"/>
      <c r="AX76" s="357"/>
      <c r="AY76" s="433">
        <f>SUM(R76:AX76)</f>
        <v>0</v>
      </c>
      <c r="AZ76" s="434">
        <f>+AY76+N76</f>
        <v>0</v>
      </c>
      <c r="BA76" s="435">
        <f>+G76-AZ76</f>
        <v>0</v>
      </c>
    </row>
    <row r="77" spans="1:53" s="4" customFormat="1" ht="15" customHeight="1" x14ac:dyDescent="0.2">
      <c r="A77" s="331"/>
      <c r="B77" s="459"/>
      <c r="C77" s="332"/>
      <c r="D77" s="345"/>
      <c r="E77" s="245"/>
      <c r="F77" s="364">
        <f t="shared" si="44"/>
        <v>0</v>
      </c>
      <c r="G77" s="245">
        <v>0</v>
      </c>
      <c r="H77" s="564">
        <f t="shared" si="45"/>
        <v>0</v>
      </c>
      <c r="I77" s="228"/>
      <c r="J77" s="364">
        <f t="shared" si="43"/>
        <v>0</v>
      </c>
      <c r="K77" s="245">
        <v>0</v>
      </c>
      <c r="L77" s="229"/>
      <c r="M77" s="245"/>
      <c r="N77" s="261"/>
      <c r="O77" s="261"/>
      <c r="P77" s="261"/>
      <c r="Q77" s="261"/>
      <c r="R77" s="356"/>
      <c r="S77" s="357"/>
      <c r="T77" s="396"/>
      <c r="U77" s="406"/>
      <c r="V77" s="357"/>
      <c r="W77" s="357"/>
      <c r="X77" s="357"/>
      <c r="Y77" s="357"/>
      <c r="Z77" s="357"/>
      <c r="AA77" s="357"/>
      <c r="AB77" s="357"/>
      <c r="AC77" s="357"/>
      <c r="AD77" s="357"/>
      <c r="AE77" s="357"/>
      <c r="AF77" s="396"/>
      <c r="AG77" s="406"/>
      <c r="AH77" s="357"/>
      <c r="AI77" s="357"/>
      <c r="AJ77" s="357"/>
      <c r="AK77" s="357"/>
      <c r="AL77" s="357"/>
      <c r="AM77" s="357"/>
      <c r="AN77" s="357"/>
      <c r="AO77" s="357"/>
      <c r="AP77" s="357"/>
      <c r="AQ77" s="357"/>
      <c r="AR77" s="396"/>
      <c r="AS77" s="406"/>
      <c r="AT77" s="357"/>
      <c r="AU77" s="357"/>
      <c r="AV77" s="357"/>
      <c r="AW77" s="357"/>
      <c r="AX77" s="357"/>
      <c r="AY77" s="433">
        <f>SUM(R77:AX77)</f>
        <v>0</v>
      </c>
      <c r="AZ77" s="434">
        <f>+AY77+N77</f>
        <v>0</v>
      </c>
      <c r="BA77" s="435">
        <f>+G77-AZ77</f>
        <v>0</v>
      </c>
    </row>
    <row r="78" spans="1:53" s="4" customFormat="1" ht="15" customHeight="1" x14ac:dyDescent="0.2">
      <c r="A78" s="331"/>
      <c r="B78" s="459" t="str">
        <f>+B73</f>
        <v>ZK107.K265.C727</v>
      </c>
      <c r="C78" s="332"/>
      <c r="D78" s="345"/>
      <c r="E78" s="245"/>
      <c r="F78" s="364">
        <f t="shared" si="44"/>
        <v>0</v>
      </c>
      <c r="G78" s="245">
        <v>0</v>
      </c>
      <c r="H78" s="564">
        <f t="shared" si="45"/>
        <v>0</v>
      </c>
      <c r="I78" s="228"/>
      <c r="J78" s="364">
        <f t="shared" si="43"/>
        <v>0</v>
      </c>
      <c r="K78" s="245">
        <v>0</v>
      </c>
      <c r="L78" s="229"/>
      <c r="M78" s="245"/>
      <c r="N78" s="261"/>
      <c r="O78" s="261"/>
      <c r="P78" s="261"/>
      <c r="Q78" s="261"/>
      <c r="R78" s="356"/>
      <c r="S78" s="357"/>
      <c r="T78" s="396"/>
      <c r="U78" s="406"/>
      <c r="V78" s="357"/>
      <c r="W78" s="357"/>
      <c r="X78" s="357"/>
      <c r="Y78" s="357"/>
      <c r="Z78" s="357"/>
      <c r="AA78" s="357"/>
      <c r="AB78" s="357"/>
      <c r="AC78" s="357"/>
      <c r="AD78" s="357"/>
      <c r="AE78" s="357"/>
      <c r="AF78" s="396"/>
      <c r="AG78" s="406"/>
      <c r="AH78" s="357"/>
      <c r="AI78" s="357"/>
      <c r="AJ78" s="357"/>
      <c r="AK78" s="357"/>
      <c r="AL78" s="357"/>
      <c r="AM78" s="357"/>
      <c r="AN78" s="357"/>
      <c r="AO78" s="357"/>
      <c r="AP78" s="357"/>
      <c r="AQ78" s="357"/>
      <c r="AR78" s="396"/>
      <c r="AS78" s="406"/>
      <c r="AT78" s="357"/>
      <c r="AU78" s="357"/>
      <c r="AV78" s="357"/>
      <c r="AW78" s="357"/>
      <c r="AX78" s="357"/>
      <c r="AY78" s="433">
        <f>SUM(R78:AX78)</f>
        <v>0</v>
      </c>
      <c r="AZ78" s="434">
        <f>+AY78+N78</f>
        <v>0</v>
      </c>
      <c r="BA78" s="435">
        <f>+G78-AZ78</f>
        <v>0</v>
      </c>
    </row>
    <row r="79" spans="1:53" s="4" customFormat="1" ht="15" customHeight="1" thickBot="1" x14ac:dyDescent="0.25">
      <c r="A79" s="589"/>
      <c r="B79" s="463"/>
      <c r="C79" s="590" t="s">
        <v>286</v>
      </c>
      <c r="D79" s="590"/>
      <c r="E79" s="272"/>
      <c r="F79" s="593">
        <f t="shared" si="44"/>
        <v>0</v>
      </c>
      <c r="G79" s="272">
        <v>0</v>
      </c>
      <c r="H79" s="571">
        <f>SUM(N79:AX79)-Q79</f>
        <v>1800</v>
      </c>
      <c r="I79" s="224"/>
      <c r="J79" s="593">
        <f t="shared" si="43"/>
        <v>0</v>
      </c>
      <c r="K79" s="272">
        <v>0</v>
      </c>
      <c r="L79" s="225"/>
      <c r="M79" s="272"/>
      <c r="N79" s="560">
        <f>+IFERROR(VLOOKUP(B78,Sheet1!B:D,2,FALSE),0)</f>
        <v>0</v>
      </c>
      <c r="O79" s="600">
        <f>+IFERROR(VLOOKUP(B78,Sheet1!B:D,3,FALSE),0)</f>
        <v>0</v>
      </c>
      <c r="P79" s="600">
        <f>+IFERROR(VLOOKUP(B78,Sheet1!B:E,4,FALSE),0)</f>
        <v>1800</v>
      </c>
      <c r="Q79" s="600">
        <f>+IFERROR(VLOOKUP(B78,Sheet1!B:F,5,FALSE),0)</f>
        <v>0</v>
      </c>
      <c r="R79" s="562">
        <f>+IFERROR(VLOOKUP(D78,Sheet1!D:G,4,FALSE),0)</f>
        <v>0</v>
      </c>
      <c r="S79" s="562">
        <f>+IFERROR(VLOOKUP(E78,Sheet1!E:H,4,FALSE),0)</f>
        <v>0</v>
      </c>
      <c r="T79" s="562">
        <f>+IFERROR(VLOOKUP(F78,Sheet1!F:I,4,FALSE),0)</f>
        <v>0</v>
      </c>
      <c r="U79" s="562">
        <f>+IFERROR(VLOOKUP(G78,Sheet1!G:J,4,FALSE),0)</f>
        <v>0</v>
      </c>
      <c r="V79" s="562">
        <f>+IFERROR(VLOOKUP(H78,Sheet1!H:K,4,FALSE),0)</f>
        <v>0</v>
      </c>
      <c r="W79" s="562">
        <f>+IFERROR(VLOOKUP(I78,Sheet1!I:L,4,FALSE),0)</f>
        <v>0</v>
      </c>
      <c r="X79" s="562">
        <f>+IFERROR(VLOOKUP(J78,Sheet1!J:M,4,FALSE),0)</f>
        <v>0</v>
      </c>
      <c r="Y79" s="562">
        <f>+IFERROR(VLOOKUP(K78,Sheet1!K:N,4,FALSE),0)</f>
        <v>0</v>
      </c>
      <c r="Z79" s="562">
        <f>+IFERROR(VLOOKUP(L78,Sheet1!L:O,4,FALSE),0)</f>
        <v>0</v>
      </c>
      <c r="AA79" s="562">
        <f>+IFERROR(VLOOKUP(M78,Sheet1!M:P,4,FALSE),0)</f>
        <v>0</v>
      </c>
      <c r="AB79" s="562">
        <f>+IFERROR(VLOOKUP(N78,Sheet1!N:Q,4,FALSE),0)</f>
        <v>0</v>
      </c>
      <c r="AC79" s="562">
        <f>+IFERROR(VLOOKUP(O78,Sheet1!O:R,4,FALSE),0)</f>
        <v>0</v>
      </c>
      <c r="AD79" s="562">
        <f>+IFERROR(VLOOKUP(P78,Sheet1!P:S,4,FALSE),0)</f>
        <v>0</v>
      </c>
      <c r="AE79" s="562">
        <f>+IFERROR(VLOOKUP(Q78,Sheet1!Q:T,4,FALSE),0)</f>
        <v>0</v>
      </c>
      <c r="AF79" s="562">
        <f>+IFERROR(VLOOKUP(R78,Sheet1!R:U,4,FALSE),0)</f>
        <v>0</v>
      </c>
      <c r="AG79" s="407"/>
      <c r="AH79" s="359"/>
      <c r="AI79" s="359"/>
      <c r="AJ79" s="359"/>
      <c r="AK79" s="359"/>
      <c r="AL79" s="359"/>
      <c r="AM79" s="359"/>
      <c r="AN79" s="359"/>
      <c r="AO79" s="359"/>
      <c r="AP79" s="359"/>
      <c r="AQ79" s="359"/>
      <c r="AR79" s="397"/>
      <c r="AS79" s="407"/>
      <c r="AT79" s="359"/>
      <c r="AU79" s="359"/>
      <c r="AV79" s="359"/>
      <c r="AW79" s="359"/>
      <c r="AX79" s="359"/>
      <c r="AY79" s="433">
        <f t="shared" si="6"/>
        <v>0</v>
      </c>
      <c r="AZ79" s="434">
        <f t="shared" si="7"/>
        <v>0</v>
      </c>
      <c r="BA79" s="435">
        <f t="shared" si="2"/>
        <v>0</v>
      </c>
    </row>
    <row r="80" spans="1:53" s="4" customFormat="1" ht="15" customHeight="1" x14ac:dyDescent="0.2">
      <c r="A80" s="549" t="s">
        <v>107</v>
      </c>
      <c r="B80" s="450" t="str">
        <f>+LEFT($E$5,5)&amp;"."&amp;A80&amp;"."&amp;$E$3</f>
        <v>ZK107.K115.C727</v>
      </c>
      <c r="C80" s="442" t="s">
        <v>5117</v>
      </c>
      <c r="D80" s="442"/>
      <c r="E80" s="423">
        <f t="shared" ref="E80:L80" si="46">SUM(E81:E82)</f>
        <v>0</v>
      </c>
      <c r="F80" s="587">
        <f t="shared" si="46"/>
        <v>0</v>
      </c>
      <c r="G80" s="423">
        <f t="shared" si="46"/>
        <v>0</v>
      </c>
      <c r="H80" s="423">
        <f t="shared" si="46"/>
        <v>0</v>
      </c>
      <c r="I80" s="547">
        <f t="shared" si="46"/>
        <v>0</v>
      </c>
      <c r="J80" s="586">
        <f t="shared" si="46"/>
        <v>0</v>
      </c>
      <c r="K80" s="547">
        <f t="shared" si="46"/>
        <v>0</v>
      </c>
      <c r="L80" s="588">
        <f t="shared" si="46"/>
        <v>0</v>
      </c>
      <c r="M80" s="588"/>
      <c r="N80" s="423">
        <f>SUM(N81:N82)</f>
        <v>0</v>
      </c>
      <c r="O80" s="423">
        <f>SUM(O81:O82)</f>
        <v>0</v>
      </c>
      <c r="P80" s="423"/>
      <c r="Q80" s="423"/>
      <c r="R80" s="473">
        <f>SUM(R81:R82)</f>
        <v>0</v>
      </c>
      <c r="S80" s="474">
        <f>SUM(S81:S82)</f>
        <v>0</v>
      </c>
      <c r="T80" s="475">
        <f t="shared" ref="T80:Z80" si="47">SUM(T81:T82)</f>
        <v>0</v>
      </c>
      <c r="U80" s="476">
        <f t="shared" si="47"/>
        <v>0</v>
      </c>
      <c r="V80" s="474">
        <f t="shared" si="47"/>
        <v>0</v>
      </c>
      <c r="W80" s="474">
        <f t="shared" si="47"/>
        <v>0</v>
      </c>
      <c r="X80" s="474">
        <f t="shared" si="47"/>
        <v>0</v>
      </c>
      <c r="Y80" s="474">
        <f t="shared" si="47"/>
        <v>0</v>
      </c>
      <c r="Z80" s="474">
        <f t="shared" si="47"/>
        <v>0</v>
      </c>
      <c r="AA80" s="474">
        <f>SUM(AA81:AA82)</f>
        <v>0</v>
      </c>
      <c r="AB80" s="474">
        <f>SUM(AB81:AB82)</f>
        <v>0</v>
      </c>
      <c r="AC80" s="474">
        <f>SUM(AC81:AC82)</f>
        <v>0</v>
      </c>
      <c r="AD80" s="474">
        <f>SUM(AD81:AD82)</f>
        <v>0</v>
      </c>
      <c r="AE80" s="474">
        <f>SUM(AE81:AE82)</f>
        <v>0</v>
      </c>
      <c r="AF80" s="475"/>
      <c r="AG80" s="476"/>
      <c r="AH80" s="474"/>
      <c r="AI80" s="474"/>
      <c r="AJ80" s="474"/>
      <c r="AK80" s="474"/>
      <c r="AL80" s="474"/>
      <c r="AM80" s="474"/>
      <c r="AN80" s="474"/>
      <c r="AO80" s="474"/>
      <c r="AP80" s="474"/>
      <c r="AQ80" s="474"/>
      <c r="AR80" s="475"/>
      <c r="AS80" s="476"/>
      <c r="AT80" s="474"/>
      <c r="AU80" s="474"/>
      <c r="AV80" s="474"/>
      <c r="AW80" s="474"/>
      <c r="AX80" s="474">
        <f>SUM(AX81:AX82)</f>
        <v>0</v>
      </c>
      <c r="AY80" s="433">
        <f t="shared" si="6"/>
        <v>0</v>
      </c>
      <c r="AZ80" s="434">
        <f t="shared" si="7"/>
        <v>0</v>
      </c>
      <c r="BA80" s="435">
        <f t="shared" si="2"/>
        <v>0</v>
      </c>
    </row>
    <row r="81" spans="1:53" s="4" customFormat="1" ht="15" customHeight="1" x14ac:dyDescent="0.2">
      <c r="A81" s="148"/>
      <c r="B81" s="451" t="str">
        <f>B80</f>
        <v>ZK107.K115.C727</v>
      </c>
      <c r="C81" s="268" t="s">
        <v>5158</v>
      </c>
      <c r="D81" s="268"/>
      <c r="E81" s="245"/>
      <c r="F81" s="544">
        <f t="shared" si="44"/>
        <v>0</v>
      </c>
      <c r="G81" s="245"/>
      <c r="H81" s="217">
        <f t="shared" si="45"/>
        <v>0</v>
      </c>
      <c r="I81" s="228"/>
      <c r="J81" s="544">
        <f t="shared" si="43"/>
        <v>0</v>
      </c>
      <c r="K81" s="245">
        <v>0</v>
      </c>
      <c r="L81" s="229"/>
      <c r="M81" s="245"/>
      <c r="N81" s="232"/>
      <c r="O81" s="232"/>
      <c r="P81" s="232"/>
      <c r="Q81" s="232"/>
      <c r="R81" s="356"/>
      <c r="S81" s="357"/>
      <c r="T81" s="396"/>
      <c r="U81" s="406"/>
      <c r="V81" s="357"/>
      <c r="W81" s="357"/>
      <c r="X81" s="357"/>
      <c r="Y81" s="357"/>
      <c r="Z81" s="357"/>
      <c r="AA81" s="357"/>
      <c r="AB81" s="357"/>
      <c r="AC81" s="357"/>
      <c r="AD81" s="357"/>
      <c r="AE81" s="357"/>
      <c r="AF81" s="396"/>
      <c r="AG81" s="406"/>
      <c r="AH81" s="357"/>
      <c r="AI81" s="357"/>
      <c r="AJ81" s="357"/>
      <c r="AK81" s="357"/>
      <c r="AL81" s="357"/>
      <c r="AM81" s="357"/>
      <c r="AN81" s="357"/>
      <c r="AO81" s="357"/>
      <c r="AP81" s="357"/>
      <c r="AQ81" s="357"/>
      <c r="AR81" s="396"/>
      <c r="AS81" s="406"/>
      <c r="AT81" s="357"/>
      <c r="AU81" s="357"/>
      <c r="AV81" s="357"/>
      <c r="AW81" s="357"/>
      <c r="AX81" s="357"/>
      <c r="AY81" s="433">
        <f t="shared" si="6"/>
        <v>0</v>
      </c>
      <c r="AZ81" s="434">
        <f t="shared" si="7"/>
        <v>0</v>
      </c>
      <c r="BA81" s="435">
        <f t="shared" si="2"/>
        <v>0</v>
      </c>
    </row>
    <row r="82" spans="1:53" s="4" customFormat="1" ht="15" customHeight="1" thickBot="1" x14ac:dyDescent="0.25">
      <c r="A82" s="167"/>
      <c r="B82" s="453"/>
      <c r="C82" s="269"/>
      <c r="D82" s="269"/>
      <c r="E82" s="272"/>
      <c r="F82" s="544">
        <f t="shared" si="44"/>
        <v>0</v>
      </c>
      <c r="G82" s="272">
        <v>0</v>
      </c>
      <c r="H82" s="223">
        <f t="shared" si="45"/>
        <v>0</v>
      </c>
      <c r="I82" s="224"/>
      <c r="J82" s="544">
        <f t="shared" si="43"/>
        <v>0</v>
      </c>
      <c r="K82" s="272">
        <v>0</v>
      </c>
      <c r="L82" s="225"/>
      <c r="M82" s="272"/>
      <c r="N82" s="560">
        <f>+IFERROR(VLOOKUP(B81,Sheet1!B:D,2,FALSE),0)</f>
        <v>0</v>
      </c>
      <c r="O82" s="600">
        <f>+IFERROR(VLOOKUP(B81,Sheet1!B:D,3,FALSE),0)</f>
        <v>0</v>
      </c>
      <c r="P82" s="600">
        <f>+IFERROR(VLOOKUP(B81,Sheet1!B:E,4,FALSE),0)</f>
        <v>0</v>
      </c>
      <c r="Q82" s="600">
        <f>+IFERROR(VLOOKUP(B81,Sheet1!B:F,5,FALSE),0)</f>
        <v>0</v>
      </c>
      <c r="R82" s="358"/>
      <c r="S82" s="359"/>
      <c r="T82" s="397"/>
      <c r="U82" s="407"/>
      <c r="V82" s="359"/>
      <c r="W82" s="359"/>
      <c r="X82" s="359"/>
      <c r="Y82" s="359"/>
      <c r="Z82" s="359"/>
      <c r="AA82" s="359"/>
      <c r="AB82" s="359"/>
      <c r="AC82" s="359"/>
      <c r="AD82" s="359"/>
      <c r="AE82" s="359"/>
      <c r="AF82" s="397"/>
      <c r="AG82" s="407"/>
      <c r="AH82" s="359"/>
      <c r="AI82" s="359"/>
      <c r="AJ82" s="359"/>
      <c r="AK82" s="359"/>
      <c r="AL82" s="359"/>
      <c r="AM82" s="359"/>
      <c r="AN82" s="359"/>
      <c r="AO82" s="359"/>
      <c r="AP82" s="359"/>
      <c r="AQ82" s="359"/>
      <c r="AR82" s="397"/>
      <c r="AS82" s="407"/>
      <c r="AT82" s="359"/>
      <c r="AU82" s="359"/>
      <c r="AV82" s="359"/>
      <c r="AW82" s="359"/>
      <c r="AX82" s="359"/>
      <c r="AY82" s="433">
        <f t="shared" si="6"/>
        <v>0</v>
      </c>
      <c r="AZ82" s="434">
        <f t="shared" si="7"/>
        <v>0</v>
      </c>
      <c r="BA82" s="435">
        <f t="shared" si="2"/>
        <v>0</v>
      </c>
    </row>
    <row r="83" spans="1:53" s="4" customFormat="1" ht="15" customHeight="1" x14ac:dyDescent="0.2">
      <c r="A83" s="549" t="s">
        <v>232</v>
      </c>
      <c r="B83" s="450" t="str">
        <f>+LEFT($E$5,5)&amp;"."&amp;A83&amp;"."&amp;$E$3</f>
        <v>ZK107.K299.C727</v>
      </c>
      <c r="C83" s="442" t="s">
        <v>233</v>
      </c>
      <c r="D83" s="442"/>
      <c r="E83" s="423">
        <f t="shared" ref="E83:L83" si="48">SUM(E84:E85)</f>
        <v>100</v>
      </c>
      <c r="F83" s="566">
        <f t="shared" si="48"/>
        <v>0</v>
      </c>
      <c r="G83" s="423">
        <f t="shared" si="48"/>
        <v>100</v>
      </c>
      <c r="H83" s="423">
        <f t="shared" si="48"/>
        <v>100</v>
      </c>
      <c r="I83" s="542">
        <f t="shared" si="48"/>
        <v>0</v>
      </c>
      <c r="J83" s="541">
        <f t="shared" si="48"/>
        <v>0</v>
      </c>
      <c r="K83" s="542">
        <f t="shared" si="48"/>
        <v>0</v>
      </c>
      <c r="L83" s="543">
        <f t="shared" si="48"/>
        <v>0</v>
      </c>
      <c r="M83" s="543"/>
      <c r="N83" s="472">
        <f>SUM(N84:N85)</f>
        <v>0</v>
      </c>
      <c r="O83" s="472">
        <f>SUM(O84:O85)</f>
        <v>0</v>
      </c>
      <c r="P83" s="472"/>
      <c r="Q83" s="472"/>
      <c r="R83" s="473">
        <f>SUM(R84:R85)</f>
        <v>0</v>
      </c>
      <c r="S83" s="474">
        <f>SUM(S84:S85)</f>
        <v>0</v>
      </c>
      <c r="T83" s="475">
        <f t="shared" ref="T83:Z83" si="49">SUM(T84:T85)</f>
        <v>0</v>
      </c>
      <c r="U83" s="476">
        <f t="shared" si="49"/>
        <v>0</v>
      </c>
      <c r="V83" s="474">
        <f t="shared" si="49"/>
        <v>0</v>
      </c>
      <c r="W83" s="474">
        <f t="shared" si="49"/>
        <v>0</v>
      </c>
      <c r="X83" s="474">
        <f t="shared" si="49"/>
        <v>0</v>
      </c>
      <c r="Y83" s="474">
        <f t="shared" si="49"/>
        <v>0</v>
      </c>
      <c r="Z83" s="474">
        <f t="shared" si="49"/>
        <v>0</v>
      </c>
      <c r="AA83" s="474">
        <f>SUM(AA84:AA85)</f>
        <v>0</v>
      </c>
      <c r="AB83" s="474">
        <f>SUM(AB84:AB85)</f>
        <v>0</v>
      </c>
      <c r="AC83" s="474">
        <f>SUM(AC84:AC85)</f>
        <v>0</v>
      </c>
      <c r="AD83" s="474">
        <f>SUM(AD84:AD85)</f>
        <v>0</v>
      </c>
      <c r="AE83" s="474">
        <f>SUM(AE84:AE85)</f>
        <v>0</v>
      </c>
      <c r="AF83" s="475"/>
      <c r="AG83" s="476"/>
      <c r="AH83" s="474"/>
      <c r="AI83" s="474"/>
      <c r="AJ83" s="474"/>
      <c r="AK83" s="474"/>
      <c r="AL83" s="474"/>
      <c r="AM83" s="474"/>
      <c r="AN83" s="474"/>
      <c r="AO83" s="474"/>
      <c r="AP83" s="474"/>
      <c r="AQ83" s="474"/>
      <c r="AR83" s="475"/>
      <c r="AS83" s="476"/>
      <c r="AT83" s="474"/>
      <c r="AU83" s="474"/>
      <c r="AV83" s="474"/>
      <c r="AW83" s="474"/>
      <c r="AX83" s="474">
        <f>SUM(AX84:AX85)</f>
        <v>0</v>
      </c>
      <c r="AY83" s="433">
        <f t="shared" si="6"/>
        <v>0</v>
      </c>
      <c r="AZ83" s="434">
        <f t="shared" si="7"/>
        <v>0</v>
      </c>
      <c r="BA83" s="435">
        <f t="shared" si="2"/>
        <v>100</v>
      </c>
    </row>
    <row r="84" spans="1:53" s="4" customFormat="1" ht="15" customHeight="1" x14ac:dyDescent="0.2">
      <c r="A84" s="148"/>
      <c r="B84" s="451" t="str">
        <f>B83</f>
        <v>ZK107.K299.C727</v>
      </c>
      <c r="C84" s="268" t="s">
        <v>5180</v>
      </c>
      <c r="D84" s="268"/>
      <c r="E84" s="245">
        <v>100</v>
      </c>
      <c r="F84" s="544">
        <f t="shared" si="44"/>
        <v>0</v>
      </c>
      <c r="G84" s="245">
        <v>100</v>
      </c>
      <c r="H84" s="217">
        <f t="shared" si="45"/>
        <v>100</v>
      </c>
      <c r="I84" s="228"/>
      <c r="J84" s="544">
        <f t="shared" si="43"/>
        <v>0</v>
      </c>
      <c r="K84" s="245">
        <v>0</v>
      </c>
      <c r="L84" s="229"/>
      <c r="M84" s="245"/>
      <c r="N84" s="232">
        <f>+IFERROR(VLOOKUP(B83,Sheet1!B:D,2,FALSE),0)</f>
        <v>0</v>
      </c>
      <c r="O84" s="232">
        <f>+IFERROR(VLOOKUP(B83,Sheet1!B:D,3,FALSE)+VLOOKUP(B83,Sheet1!B:E,4,FALSE),0)</f>
        <v>0</v>
      </c>
      <c r="P84" s="232"/>
      <c r="Q84" s="232"/>
      <c r="R84" s="356"/>
      <c r="S84" s="357"/>
      <c r="T84" s="396"/>
      <c r="U84" s="406"/>
      <c r="V84" s="357"/>
      <c r="W84" s="357"/>
      <c r="X84" s="357"/>
      <c r="Y84" s="357"/>
      <c r="Z84" s="357"/>
      <c r="AA84" s="357"/>
      <c r="AB84" s="357"/>
      <c r="AC84" s="357"/>
      <c r="AD84" s="357"/>
      <c r="AE84" s="357"/>
      <c r="AF84" s="396"/>
      <c r="AG84" s="406"/>
      <c r="AH84" s="357"/>
      <c r="AI84" s="357"/>
      <c r="AJ84" s="357"/>
      <c r="AK84" s="357"/>
      <c r="AL84" s="357"/>
      <c r="AM84" s="357"/>
      <c r="AN84" s="357"/>
      <c r="AO84" s="357">
        <v>100</v>
      </c>
      <c r="AP84" s="357"/>
      <c r="AQ84" s="357"/>
      <c r="AR84" s="396"/>
      <c r="AS84" s="406"/>
      <c r="AT84" s="357"/>
      <c r="AU84" s="357"/>
      <c r="AV84" s="357"/>
      <c r="AW84" s="357"/>
      <c r="AX84" s="357"/>
      <c r="AY84" s="433">
        <f t="shared" si="6"/>
        <v>100</v>
      </c>
      <c r="AZ84" s="434">
        <f t="shared" si="7"/>
        <v>100</v>
      </c>
      <c r="BA84" s="435">
        <f t="shared" si="2"/>
        <v>0</v>
      </c>
    </row>
    <row r="85" spans="1:53" s="4" customFormat="1" ht="15" customHeight="1" thickBot="1" x14ac:dyDescent="0.25">
      <c r="A85" s="167"/>
      <c r="B85" s="453"/>
      <c r="C85" s="269"/>
      <c r="D85" s="269"/>
      <c r="E85" s="272"/>
      <c r="F85" s="544">
        <f t="shared" si="44"/>
        <v>0</v>
      </c>
      <c r="G85" s="272">
        <v>0</v>
      </c>
      <c r="H85" s="223">
        <f t="shared" si="45"/>
        <v>0</v>
      </c>
      <c r="I85" s="224"/>
      <c r="J85" s="544">
        <f t="shared" si="43"/>
        <v>0</v>
      </c>
      <c r="K85" s="272">
        <v>0</v>
      </c>
      <c r="L85" s="225"/>
      <c r="M85" s="272"/>
      <c r="N85" s="262"/>
      <c r="O85" s="262"/>
      <c r="P85" s="262"/>
      <c r="Q85" s="262"/>
      <c r="R85" s="358"/>
      <c r="S85" s="359"/>
      <c r="T85" s="397"/>
      <c r="U85" s="407"/>
      <c r="V85" s="359"/>
      <c r="W85" s="359"/>
      <c r="X85" s="359"/>
      <c r="Y85" s="359"/>
      <c r="Z85" s="359"/>
      <c r="AA85" s="359"/>
      <c r="AB85" s="359"/>
      <c r="AC85" s="359"/>
      <c r="AD85" s="359"/>
      <c r="AE85" s="359"/>
      <c r="AF85" s="397"/>
      <c r="AG85" s="407"/>
      <c r="AH85" s="359"/>
      <c r="AI85" s="359"/>
      <c r="AJ85" s="359"/>
      <c r="AK85" s="359"/>
      <c r="AL85" s="359"/>
      <c r="AM85" s="359"/>
      <c r="AN85" s="359"/>
      <c r="AO85" s="359"/>
      <c r="AP85" s="359"/>
      <c r="AQ85" s="359"/>
      <c r="AR85" s="397"/>
      <c r="AS85" s="407"/>
      <c r="AT85" s="359"/>
      <c r="AU85" s="359"/>
      <c r="AV85" s="359"/>
      <c r="AW85" s="359"/>
      <c r="AX85" s="359"/>
      <c r="AY85" s="433">
        <f t="shared" si="6"/>
        <v>0</v>
      </c>
      <c r="AZ85" s="434">
        <f t="shared" si="7"/>
        <v>0</v>
      </c>
      <c r="BA85" s="435">
        <f t="shared" si="2"/>
        <v>0</v>
      </c>
    </row>
    <row r="86" spans="1:53" s="4" customFormat="1" ht="15" customHeight="1" x14ac:dyDescent="0.2">
      <c r="A86" s="549"/>
      <c r="B86" s="568"/>
      <c r="C86" s="442"/>
      <c r="D86" s="442"/>
      <c r="E86" s="423">
        <f t="shared" ref="E86:L86" si="50">SUM(E87:E88)</f>
        <v>0</v>
      </c>
      <c r="F86" s="566">
        <f t="shared" si="50"/>
        <v>0</v>
      </c>
      <c r="G86" s="423">
        <f t="shared" si="50"/>
        <v>0</v>
      </c>
      <c r="H86" s="423">
        <f t="shared" si="50"/>
        <v>0</v>
      </c>
      <c r="I86" s="542">
        <f t="shared" si="50"/>
        <v>0</v>
      </c>
      <c r="J86" s="541">
        <f t="shared" si="50"/>
        <v>0</v>
      </c>
      <c r="K86" s="542">
        <f t="shared" si="50"/>
        <v>0</v>
      </c>
      <c r="L86" s="543">
        <f t="shared" si="50"/>
        <v>0</v>
      </c>
      <c r="M86" s="543"/>
      <c r="N86" s="472">
        <f>SUM(N87:N88)</f>
        <v>0</v>
      </c>
      <c r="O86" s="472">
        <f>SUM(O87:O88)</f>
        <v>0</v>
      </c>
      <c r="P86" s="472"/>
      <c r="Q86" s="472"/>
      <c r="R86" s="473">
        <f>SUM(R87:R88)</f>
        <v>0</v>
      </c>
      <c r="S86" s="474">
        <f>SUM(S87:S88)</f>
        <v>0</v>
      </c>
      <c r="T86" s="475">
        <f t="shared" ref="T86:Z86" si="51">SUM(T87:T88)</f>
        <v>0</v>
      </c>
      <c r="U86" s="476">
        <f t="shared" si="51"/>
        <v>0</v>
      </c>
      <c r="V86" s="474">
        <f t="shared" si="51"/>
        <v>0</v>
      </c>
      <c r="W86" s="474">
        <f t="shared" si="51"/>
        <v>0</v>
      </c>
      <c r="X86" s="474">
        <f t="shared" si="51"/>
        <v>0</v>
      </c>
      <c r="Y86" s="474">
        <f t="shared" si="51"/>
        <v>0</v>
      </c>
      <c r="Z86" s="474">
        <f t="shared" si="51"/>
        <v>0</v>
      </c>
      <c r="AA86" s="474">
        <f>SUM(AA87:AA88)</f>
        <v>0</v>
      </c>
      <c r="AB86" s="474">
        <f>SUM(AB87:AB88)</f>
        <v>0</v>
      </c>
      <c r="AC86" s="474">
        <f>SUM(AC87:AC88)</f>
        <v>0</v>
      </c>
      <c r="AD86" s="474">
        <f>SUM(AD87:AD88)</f>
        <v>0</v>
      </c>
      <c r="AE86" s="474">
        <f>SUM(AE87:AE88)</f>
        <v>0</v>
      </c>
      <c r="AF86" s="475"/>
      <c r="AG86" s="476"/>
      <c r="AH86" s="474"/>
      <c r="AI86" s="474"/>
      <c r="AJ86" s="474"/>
      <c r="AK86" s="474"/>
      <c r="AL86" s="474"/>
      <c r="AM86" s="474"/>
      <c r="AN86" s="474"/>
      <c r="AO86" s="474"/>
      <c r="AP86" s="474"/>
      <c r="AQ86" s="474"/>
      <c r="AR86" s="475"/>
      <c r="AS86" s="476"/>
      <c r="AT86" s="474"/>
      <c r="AU86" s="474"/>
      <c r="AV86" s="474"/>
      <c r="AW86" s="474"/>
      <c r="AX86" s="474">
        <f>SUM(AX87:AX88)</f>
        <v>0</v>
      </c>
      <c r="AY86" s="433">
        <f t="shared" si="6"/>
        <v>0</v>
      </c>
      <c r="AZ86" s="434">
        <f t="shared" si="7"/>
        <v>0</v>
      </c>
      <c r="BA86" s="435">
        <f t="shared" ref="BA86:BA93" si="52">+G86-AZ86</f>
        <v>0</v>
      </c>
    </row>
    <row r="87" spans="1:53" s="4" customFormat="1" ht="15" customHeight="1" x14ac:dyDescent="0.2">
      <c r="A87" s="148"/>
      <c r="B87" s="451"/>
      <c r="C87" s="268"/>
      <c r="D87" s="268"/>
      <c r="E87" s="245"/>
      <c r="F87" s="544">
        <f t="shared" si="44"/>
        <v>0</v>
      </c>
      <c r="G87" s="245">
        <v>0</v>
      </c>
      <c r="H87" s="217">
        <f t="shared" si="45"/>
        <v>0</v>
      </c>
      <c r="I87" s="228"/>
      <c r="J87" s="544">
        <f t="shared" si="43"/>
        <v>0</v>
      </c>
      <c r="K87" s="245">
        <v>0</v>
      </c>
      <c r="L87" s="229"/>
      <c r="M87" s="245"/>
      <c r="N87" s="232">
        <f>+IFERROR(VLOOKUP(B86,Sheet1!B:D,2,FALSE),0)</f>
        <v>0</v>
      </c>
      <c r="O87" s="232">
        <f>+IFERROR(VLOOKUP(B86,Sheet1!B:D,3,FALSE)+VLOOKUP(B86,Sheet1!B:E,4,FALSE),0)</f>
        <v>0</v>
      </c>
      <c r="P87" s="232"/>
      <c r="Q87" s="232"/>
      <c r="R87" s="356"/>
      <c r="S87" s="357"/>
      <c r="T87" s="396"/>
      <c r="U87" s="406"/>
      <c r="V87" s="357"/>
      <c r="W87" s="357"/>
      <c r="X87" s="357"/>
      <c r="Y87" s="357"/>
      <c r="Z87" s="357"/>
      <c r="AA87" s="357"/>
      <c r="AB87" s="357"/>
      <c r="AC87" s="357"/>
      <c r="AD87" s="357"/>
      <c r="AE87" s="357"/>
      <c r="AF87" s="396"/>
      <c r="AG87" s="406"/>
      <c r="AH87" s="357"/>
      <c r="AI87" s="357"/>
      <c r="AJ87" s="357"/>
      <c r="AK87" s="357"/>
      <c r="AL87" s="357"/>
      <c r="AM87" s="357"/>
      <c r="AN87" s="357"/>
      <c r="AO87" s="357"/>
      <c r="AP87" s="357"/>
      <c r="AQ87" s="357"/>
      <c r="AR87" s="396"/>
      <c r="AS87" s="406"/>
      <c r="AT87" s="357"/>
      <c r="AU87" s="357"/>
      <c r="AV87" s="357"/>
      <c r="AW87" s="357"/>
      <c r="AX87" s="357"/>
      <c r="AY87" s="433">
        <f t="shared" si="6"/>
        <v>0</v>
      </c>
      <c r="AZ87" s="434">
        <f t="shared" si="7"/>
        <v>0</v>
      </c>
      <c r="BA87" s="435">
        <f t="shared" si="52"/>
        <v>0</v>
      </c>
    </row>
    <row r="88" spans="1:53" s="4" customFormat="1" ht="15" customHeight="1" thickBot="1" x14ac:dyDescent="0.25">
      <c r="A88" s="168"/>
      <c r="B88" s="452"/>
      <c r="C88" s="269"/>
      <c r="D88" s="269"/>
      <c r="E88" s="272"/>
      <c r="F88" s="544">
        <f t="shared" si="44"/>
        <v>0</v>
      </c>
      <c r="G88" s="272">
        <v>0</v>
      </c>
      <c r="H88" s="223">
        <f t="shared" si="45"/>
        <v>0</v>
      </c>
      <c r="I88" s="224"/>
      <c r="J88" s="544">
        <f t="shared" si="43"/>
        <v>0</v>
      </c>
      <c r="K88" s="272">
        <v>0</v>
      </c>
      <c r="L88" s="225"/>
      <c r="M88" s="272"/>
      <c r="N88" s="262"/>
      <c r="O88" s="262"/>
      <c r="P88" s="262"/>
      <c r="Q88" s="262"/>
      <c r="R88" s="358"/>
      <c r="S88" s="359"/>
      <c r="T88" s="397"/>
      <c r="U88" s="407"/>
      <c r="V88" s="359"/>
      <c r="W88" s="359"/>
      <c r="X88" s="359"/>
      <c r="Y88" s="359"/>
      <c r="Z88" s="359"/>
      <c r="AA88" s="359"/>
      <c r="AB88" s="359"/>
      <c r="AC88" s="359"/>
      <c r="AD88" s="359"/>
      <c r="AE88" s="359"/>
      <c r="AF88" s="397"/>
      <c r="AG88" s="407"/>
      <c r="AH88" s="359"/>
      <c r="AI88" s="359"/>
      <c r="AJ88" s="359"/>
      <c r="AK88" s="359"/>
      <c r="AL88" s="359"/>
      <c r="AM88" s="359"/>
      <c r="AN88" s="359"/>
      <c r="AO88" s="359"/>
      <c r="AP88" s="359"/>
      <c r="AQ88" s="359"/>
      <c r="AR88" s="397"/>
      <c r="AS88" s="407"/>
      <c r="AT88" s="359"/>
      <c r="AU88" s="359"/>
      <c r="AV88" s="359"/>
      <c r="AW88" s="359"/>
      <c r="AX88" s="359"/>
      <c r="AY88" s="433">
        <f t="shared" ref="AY88:AY93" si="53">SUM(R88:AX88)</f>
        <v>0</v>
      </c>
      <c r="AZ88" s="434">
        <f t="shared" ref="AZ88:AZ93" si="54">+AY88+N88</f>
        <v>0</v>
      </c>
      <c r="BA88" s="435">
        <f t="shared" si="52"/>
        <v>0</v>
      </c>
    </row>
    <row r="89" spans="1:53" s="4" customFormat="1" ht="15" customHeight="1" x14ac:dyDescent="0.2">
      <c r="A89" s="550"/>
      <c r="B89" s="569"/>
      <c r="C89" s="570"/>
      <c r="D89" s="445"/>
      <c r="E89" s="423">
        <f t="shared" ref="E89:L89" si="55">SUM(E90:E91)</f>
        <v>0</v>
      </c>
      <c r="F89" s="566">
        <f t="shared" si="55"/>
        <v>0</v>
      </c>
      <c r="G89" s="423">
        <f t="shared" si="55"/>
        <v>0</v>
      </c>
      <c r="H89" s="423">
        <f t="shared" si="55"/>
        <v>0</v>
      </c>
      <c r="I89" s="542">
        <f t="shared" si="55"/>
        <v>0</v>
      </c>
      <c r="J89" s="541">
        <f t="shared" si="55"/>
        <v>0</v>
      </c>
      <c r="K89" s="542">
        <f t="shared" si="55"/>
        <v>0</v>
      </c>
      <c r="L89" s="543">
        <f t="shared" si="55"/>
        <v>0</v>
      </c>
      <c r="M89" s="543"/>
      <c r="N89" s="472">
        <f>SUM(N90:N91)</f>
        <v>0</v>
      </c>
      <c r="O89" s="472">
        <f>SUM(O90:O91)</f>
        <v>0</v>
      </c>
      <c r="P89" s="472"/>
      <c r="Q89" s="472"/>
      <c r="R89" s="473">
        <f>SUM(R90:R91)</f>
        <v>0</v>
      </c>
      <c r="S89" s="474">
        <f>SUM(S90:S91)</f>
        <v>0</v>
      </c>
      <c r="T89" s="475">
        <f t="shared" ref="T89:Z89" si="56">SUM(T90:T91)</f>
        <v>0</v>
      </c>
      <c r="U89" s="476">
        <f t="shared" si="56"/>
        <v>0</v>
      </c>
      <c r="V89" s="474">
        <f t="shared" si="56"/>
        <v>0</v>
      </c>
      <c r="W89" s="474">
        <f t="shared" si="56"/>
        <v>0</v>
      </c>
      <c r="X89" s="474">
        <f t="shared" si="56"/>
        <v>0</v>
      </c>
      <c r="Y89" s="474">
        <f t="shared" si="56"/>
        <v>0</v>
      </c>
      <c r="Z89" s="474">
        <f t="shared" si="56"/>
        <v>0</v>
      </c>
      <c r="AA89" s="474">
        <f>SUM(AA90:AA91)</f>
        <v>0</v>
      </c>
      <c r="AB89" s="474">
        <f>SUM(AB90:AB91)</f>
        <v>0</v>
      </c>
      <c r="AC89" s="474">
        <f>SUM(AC90:AC91)</f>
        <v>0</v>
      </c>
      <c r="AD89" s="474">
        <f>SUM(AD90:AD91)</f>
        <v>0</v>
      </c>
      <c r="AE89" s="474">
        <f>SUM(AE90:AE91)</f>
        <v>0</v>
      </c>
      <c r="AF89" s="475"/>
      <c r="AG89" s="476"/>
      <c r="AH89" s="474"/>
      <c r="AI89" s="474"/>
      <c r="AJ89" s="474"/>
      <c r="AK89" s="474"/>
      <c r="AL89" s="474"/>
      <c r="AM89" s="474"/>
      <c r="AN89" s="474"/>
      <c r="AO89" s="474"/>
      <c r="AP89" s="474"/>
      <c r="AQ89" s="474"/>
      <c r="AR89" s="475"/>
      <c r="AS89" s="476"/>
      <c r="AT89" s="474"/>
      <c r="AU89" s="474"/>
      <c r="AV89" s="474"/>
      <c r="AW89" s="474"/>
      <c r="AX89" s="474">
        <f>SUM(AX90:AX91)</f>
        <v>0</v>
      </c>
      <c r="AY89" s="433">
        <f t="shared" si="53"/>
        <v>0</v>
      </c>
      <c r="AZ89" s="434">
        <f t="shared" si="54"/>
        <v>0</v>
      </c>
      <c r="BA89" s="435">
        <f t="shared" si="52"/>
        <v>0</v>
      </c>
    </row>
    <row r="90" spans="1:53" s="4" customFormat="1" ht="15" customHeight="1" x14ac:dyDescent="0.2">
      <c r="A90" s="172"/>
      <c r="B90" s="457"/>
      <c r="C90" s="270"/>
      <c r="D90" s="270"/>
      <c r="E90" s="245"/>
      <c r="F90" s="544">
        <f t="shared" si="44"/>
        <v>0</v>
      </c>
      <c r="G90" s="245">
        <v>0</v>
      </c>
      <c r="H90" s="217">
        <f t="shared" si="45"/>
        <v>0</v>
      </c>
      <c r="I90" s="230"/>
      <c r="J90" s="544">
        <f t="shared" si="43"/>
        <v>0</v>
      </c>
      <c r="K90" s="245">
        <v>0</v>
      </c>
      <c r="L90" s="231"/>
      <c r="M90" s="245"/>
      <c r="N90" s="232">
        <f>+IFERROR(VLOOKUP(B89,Sheet1!B:D,2,FALSE),0)</f>
        <v>0</v>
      </c>
      <c r="O90" s="232">
        <f>+IFERROR(VLOOKUP(B89,Sheet1!B:D,3,FALSE)+VLOOKUP(B89,Sheet1!B:E,4,FALSE),0)</f>
        <v>0</v>
      </c>
      <c r="P90" s="232"/>
      <c r="Q90" s="232"/>
      <c r="R90" s="358"/>
      <c r="S90" s="359"/>
      <c r="T90" s="397"/>
      <c r="U90" s="407"/>
      <c r="V90" s="359"/>
      <c r="W90" s="359"/>
      <c r="X90" s="359"/>
      <c r="Y90" s="359"/>
      <c r="Z90" s="359"/>
      <c r="AA90" s="359"/>
      <c r="AB90" s="359"/>
      <c r="AC90" s="359"/>
      <c r="AD90" s="359"/>
      <c r="AE90" s="359"/>
      <c r="AF90" s="397"/>
      <c r="AG90" s="407"/>
      <c r="AH90" s="359"/>
      <c r="AI90" s="359"/>
      <c r="AJ90" s="359"/>
      <c r="AK90" s="359"/>
      <c r="AL90" s="359"/>
      <c r="AM90" s="359"/>
      <c r="AN90" s="359"/>
      <c r="AO90" s="359"/>
      <c r="AP90" s="359"/>
      <c r="AQ90" s="359"/>
      <c r="AR90" s="397"/>
      <c r="AS90" s="407"/>
      <c r="AT90" s="359"/>
      <c r="AU90" s="359"/>
      <c r="AV90" s="359"/>
      <c r="AW90" s="359"/>
      <c r="AX90" s="359"/>
      <c r="AY90" s="433">
        <f t="shared" si="53"/>
        <v>0</v>
      </c>
      <c r="AZ90" s="434">
        <f t="shared" si="54"/>
        <v>0</v>
      </c>
      <c r="BA90" s="435">
        <f t="shared" si="52"/>
        <v>0</v>
      </c>
    </row>
    <row r="91" spans="1:53" s="4" customFormat="1" ht="15" customHeight="1" thickBot="1" x14ac:dyDescent="0.25">
      <c r="A91" s="177"/>
      <c r="B91" s="452"/>
      <c r="C91" s="271"/>
      <c r="D91" s="271"/>
      <c r="E91" s="272"/>
      <c r="F91" s="552">
        <f t="shared" si="44"/>
        <v>0</v>
      </c>
      <c r="G91" s="272">
        <v>0</v>
      </c>
      <c r="H91" s="223">
        <f t="shared" si="45"/>
        <v>0</v>
      </c>
      <c r="I91" s="224"/>
      <c r="J91" s="578">
        <f t="shared" si="43"/>
        <v>0</v>
      </c>
      <c r="K91" s="272">
        <v>0</v>
      </c>
      <c r="L91" s="225"/>
      <c r="M91" s="272"/>
      <c r="N91" s="233"/>
      <c r="O91" s="233"/>
      <c r="P91" s="233"/>
      <c r="Q91" s="233"/>
      <c r="R91" s="358"/>
      <c r="S91" s="359"/>
      <c r="T91" s="397"/>
      <c r="U91" s="407"/>
      <c r="V91" s="359"/>
      <c r="W91" s="359"/>
      <c r="X91" s="359"/>
      <c r="Y91" s="359"/>
      <c r="Z91" s="359"/>
      <c r="AA91" s="359"/>
      <c r="AB91" s="359"/>
      <c r="AC91" s="359"/>
      <c r="AD91" s="359"/>
      <c r="AE91" s="359"/>
      <c r="AF91" s="397"/>
      <c r="AG91" s="407"/>
      <c r="AH91" s="359"/>
      <c r="AI91" s="359"/>
      <c r="AJ91" s="359"/>
      <c r="AK91" s="359"/>
      <c r="AL91" s="359"/>
      <c r="AM91" s="359"/>
      <c r="AN91" s="359"/>
      <c r="AO91" s="359"/>
      <c r="AP91" s="359"/>
      <c r="AQ91" s="359"/>
      <c r="AR91" s="397"/>
      <c r="AS91" s="407"/>
      <c r="AT91" s="359"/>
      <c r="AU91" s="359"/>
      <c r="AV91" s="359"/>
      <c r="AW91" s="359"/>
      <c r="AX91" s="359"/>
      <c r="AY91" s="433">
        <f t="shared" si="53"/>
        <v>0</v>
      </c>
      <c r="AZ91" s="434">
        <f t="shared" si="54"/>
        <v>0</v>
      </c>
      <c r="BA91" s="435">
        <f t="shared" si="52"/>
        <v>0</v>
      </c>
    </row>
    <row r="92" spans="1:53" ht="15.75" thickBot="1" x14ac:dyDescent="0.3">
      <c r="A92" s="175"/>
      <c r="B92" s="458"/>
      <c r="C92" s="176"/>
      <c r="D92" s="369"/>
      <c r="E92" s="206"/>
      <c r="F92" s="206"/>
      <c r="G92" s="206"/>
      <c r="H92" s="234"/>
      <c r="I92" s="221"/>
      <c r="J92" s="221"/>
      <c r="K92" s="235"/>
      <c r="L92" s="236"/>
      <c r="M92" s="236"/>
      <c r="N92" s="234"/>
      <c r="O92" s="234"/>
      <c r="P92" s="234"/>
      <c r="Q92" s="234"/>
      <c r="R92" s="263"/>
      <c r="S92" s="265"/>
      <c r="T92" s="398"/>
      <c r="U92" s="408"/>
      <c r="V92" s="265"/>
      <c r="W92" s="265"/>
      <c r="X92" s="265"/>
      <c r="Y92" s="265"/>
      <c r="Z92" s="265"/>
      <c r="AA92" s="265"/>
      <c r="AB92" s="265"/>
      <c r="AC92" s="265"/>
      <c r="AD92" s="265"/>
      <c r="AE92" s="265"/>
      <c r="AF92" s="398"/>
      <c r="AG92" s="408"/>
      <c r="AH92" s="265"/>
      <c r="AI92" s="265"/>
      <c r="AJ92" s="265"/>
      <c r="AK92" s="265"/>
      <c r="AL92" s="265"/>
      <c r="AM92" s="265"/>
      <c r="AN92" s="265"/>
      <c r="AO92" s="265"/>
      <c r="AP92" s="265"/>
      <c r="AQ92" s="265"/>
      <c r="AR92" s="398"/>
      <c r="AS92" s="408"/>
      <c r="AT92" s="265"/>
      <c r="AU92" s="265"/>
      <c r="AV92" s="265"/>
      <c r="AW92" s="265"/>
      <c r="AX92" s="265"/>
      <c r="AY92" s="433">
        <f t="shared" si="53"/>
        <v>0</v>
      </c>
      <c r="AZ92" s="434">
        <f t="shared" si="54"/>
        <v>0</v>
      </c>
      <c r="BA92" s="435">
        <f t="shared" si="52"/>
        <v>0</v>
      </c>
    </row>
    <row r="93" spans="1:53" s="557" customFormat="1" ht="22.5" customHeight="1" thickBot="1" x14ac:dyDescent="0.3">
      <c r="A93" s="173"/>
      <c r="B93" s="173"/>
      <c r="C93" s="174"/>
      <c r="D93" s="15"/>
      <c r="E93" s="237">
        <f t="shared" ref="E93:Q93" si="57">SUM(E8,E26,E30,E42,E47,E54,E64,E70,E73,E80,E83,E86,E89)</f>
        <v>7322</v>
      </c>
      <c r="F93" s="322">
        <f t="shared" si="57"/>
        <v>0</v>
      </c>
      <c r="G93" s="237">
        <f t="shared" si="57"/>
        <v>7322</v>
      </c>
      <c r="H93" s="237">
        <f t="shared" si="57"/>
        <v>7321.41</v>
      </c>
      <c r="I93" s="238">
        <f t="shared" si="57"/>
        <v>0</v>
      </c>
      <c r="J93" s="322">
        <f t="shared" si="57"/>
        <v>0</v>
      </c>
      <c r="K93" s="238">
        <f t="shared" si="57"/>
        <v>0</v>
      </c>
      <c r="L93" s="238">
        <f t="shared" si="57"/>
        <v>0</v>
      </c>
      <c r="M93" s="238"/>
      <c r="N93" s="237">
        <f t="shared" si="57"/>
        <v>0</v>
      </c>
      <c r="O93" s="237">
        <f t="shared" si="57"/>
        <v>0</v>
      </c>
      <c r="P93" s="237">
        <f t="shared" si="57"/>
        <v>5468.41</v>
      </c>
      <c r="Q93" s="237">
        <f t="shared" si="57"/>
        <v>1482.5</v>
      </c>
      <c r="R93" s="237">
        <f t="shared" ref="R93:AX93" si="58">SUM(R8,R26,R30,R42,R47,R54,R64,R70,R73,R80,R83,R86,R89)</f>
        <v>0</v>
      </c>
      <c r="S93" s="237">
        <f t="shared" si="58"/>
        <v>0</v>
      </c>
      <c r="T93" s="399">
        <f t="shared" si="58"/>
        <v>0</v>
      </c>
      <c r="U93" s="391">
        <f t="shared" si="58"/>
        <v>0</v>
      </c>
      <c r="V93" s="237">
        <f t="shared" si="58"/>
        <v>0</v>
      </c>
      <c r="W93" s="237">
        <f t="shared" si="58"/>
        <v>0</v>
      </c>
      <c r="X93" s="237">
        <f t="shared" si="58"/>
        <v>0</v>
      </c>
      <c r="Y93" s="237">
        <f t="shared" si="58"/>
        <v>0</v>
      </c>
      <c r="Z93" s="237">
        <f t="shared" si="58"/>
        <v>0</v>
      </c>
      <c r="AA93" s="237">
        <f t="shared" si="58"/>
        <v>0</v>
      </c>
      <c r="AB93" s="237">
        <f t="shared" si="58"/>
        <v>0</v>
      </c>
      <c r="AC93" s="237">
        <f t="shared" si="58"/>
        <v>0</v>
      </c>
      <c r="AD93" s="237">
        <f t="shared" si="58"/>
        <v>0</v>
      </c>
      <c r="AE93" s="237">
        <f t="shared" si="58"/>
        <v>0</v>
      </c>
      <c r="AF93" s="237">
        <f t="shared" si="58"/>
        <v>0</v>
      </c>
      <c r="AG93" s="237">
        <f t="shared" si="58"/>
        <v>0</v>
      </c>
      <c r="AH93" s="237">
        <f t="shared" si="58"/>
        <v>0</v>
      </c>
      <c r="AI93" s="237">
        <f t="shared" si="58"/>
        <v>0</v>
      </c>
      <c r="AJ93" s="237">
        <f t="shared" si="58"/>
        <v>0</v>
      </c>
      <c r="AK93" s="237">
        <f t="shared" si="58"/>
        <v>0</v>
      </c>
      <c r="AL93" s="237">
        <f t="shared" si="58"/>
        <v>0</v>
      </c>
      <c r="AM93" s="237">
        <f t="shared" si="58"/>
        <v>0</v>
      </c>
      <c r="AN93" s="237">
        <f t="shared" si="58"/>
        <v>172</v>
      </c>
      <c r="AO93" s="237">
        <f t="shared" si="58"/>
        <v>1581</v>
      </c>
      <c r="AP93" s="237">
        <f t="shared" si="58"/>
        <v>0</v>
      </c>
      <c r="AQ93" s="237">
        <f t="shared" si="58"/>
        <v>0</v>
      </c>
      <c r="AR93" s="237">
        <f t="shared" si="58"/>
        <v>0</v>
      </c>
      <c r="AS93" s="237">
        <f t="shared" si="58"/>
        <v>0</v>
      </c>
      <c r="AT93" s="237">
        <f t="shared" si="58"/>
        <v>0</v>
      </c>
      <c r="AU93" s="237">
        <f t="shared" si="58"/>
        <v>0</v>
      </c>
      <c r="AV93" s="237">
        <f t="shared" si="58"/>
        <v>0</v>
      </c>
      <c r="AW93" s="237">
        <f t="shared" si="58"/>
        <v>0</v>
      </c>
      <c r="AX93" s="237">
        <f t="shared" si="58"/>
        <v>0</v>
      </c>
      <c r="AY93" s="237">
        <f t="shared" si="53"/>
        <v>1753</v>
      </c>
      <c r="AZ93" s="237">
        <f t="shared" si="54"/>
        <v>1753</v>
      </c>
      <c r="BA93" s="437">
        <f t="shared" si="52"/>
        <v>5569</v>
      </c>
    </row>
    <row r="94" spans="1:53" hidden="1" x14ac:dyDescent="0.25">
      <c r="A94" s="439"/>
      <c r="B94" s="439"/>
      <c r="C94" s="439"/>
      <c r="D94" s="439"/>
      <c r="E94" s="861"/>
      <c r="F94" s="861"/>
      <c r="G94" s="861"/>
      <c r="H94" s="861"/>
      <c r="I94" s="862"/>
      <c r="J94" s="863"/>
      <c r="K94" s="863"/>
      <c r="L94" s="863"/>
      <c r="M94" s="864"/>
      <c r="N94" s="479"/>
      <c r="O94" s="479"/>
      <c r="P94" s="479"/>
      <c r="Q94" s="479"/>
      <c r="R94" s="479"/>
      <c r="S94" s="480"/>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480"/>
      <c r="AR94" s="480"/>
      <c r="AS94" s="480"/>
      <c r="AT94" s="480"/>
      <c r="AU94" s="480"/>
      <c r="AV94" s="480"/>
      <c r="AW94" s="480"/>
      <c r="AX94" s="480"/>
    </row>
    <row r="95" spans="1:53" hidden="1" x14ac:dyDescent="0.25">
      <c r="A95" s="439"/>
      <c r="B95" s="439"/>
      <c r="C95" s="439"/>
      <c r="D95" s="439"/>
    </row>
    <row r="96" spans="1:53" hidden="1" x14ac:dyDescent="0.25">
      <c r="O96" s="514">
        <f>+IFERROR(VLOOKUP(B95,Sheet1!B:D,3,FALSE)+VLOOKUP(B95,Sheet1!B:E,4,FALSE),0)</f>
        <v>0</v>
      </c>
    </row>
    <row r="97" spans="3:52" ht="15.75" hidden="1" thickBot="1" x14ac:dyDescent="0.3">
      <c r="C97" s="448" t="s">
        <v>54</v>
      </c>
      <c r="E97" s="558"/>
      <c r="F97" s="558"/>
      <c r="G97" s="558"/>
      <c r="H97" s="482">
        <f>+H93*0.2</f>
        <v>1464.2820000000002</v>
      </c>
      <c r="I97" s="558"/>
      <c r="J97" s="558"/>
      <c r="K97" s="558"/>
      <c r="L97" s="558"/>
      <c r="M97" s="558"/>
      <c r="N97" s="482">
        <f t="shared" ref="N97:AE97" si="59">+N93*0.2</f>
        <v>0</v>
      </c>
      <c r="O97" s="482">
        <f>+O93*0.2</f>
        <v>0</v>
      </c>
      <c r="P97" s="482"/>
      <c r="Q97" s="482"/>
      <c r="R97" s="482">
        <f t="shared" si="59"/>
        <v>0</v>
      </c>
      <c r="S97" s="482">
        <f t="shared" si="59"/>
        <v>0</v>
      </c>
      <c r="T97" s="482">
        <f t="shared" si="59"/>
        <v>0</v>
      </c>
      <c r="U97" s="482">
        <f t="shared" si="59"/>
        <v>0</v>
      </c>
      <c r="V97" s="482">
        <f t="shared" si="59"/>
        <v>0</v>
      </c>
      <c r="W97" s="482">
        <f t="shared" si="59"/>
        <v>0</v>
      </c>
      <c r="X97" s="482">
        <f t="shared" si="59"/>
        <v>0</v>
      </c>
      <c r="Y97" s="482">
        <f t="shared" si="59"/>
        <v>0</v>
      </c>
      <c r="Z97" s="482">
        <f t="shared" si="59"/>
        <v>0</v>
      </c>
      <c r="AA97" s="482">
        <f t="shared" si="59"/>
        <v>0</v>
      </c>
      <c r="AB97" s="482">
        <f t="shared" si="59"/>
        <v>0</v>
      </c>
      <c r="AC97" s="482">
        <f t="shared" si="59"/>
        <v>0</v>
      </c>
      <c r="AD97" s="482">
        <f t="shared" si="59"/>
        <v>0</v>
      </c>
      <c r="AE97" s="482">
        <f t="shared" si="59"/>
        <v>0</v>
      </c>
      <c r="AF97" s="482"/>
      <c r="AG97" s="482"/>
      <c r="AH97" s="482"/>
      <c r="AI97" s="482"/>
      <c r="AJ97" s="482"/>
      <c r="AK97" s="482"/>
      <c r="AL97" s="482"/>
      <c r="AM97" s="482"/>
      <c r="AN97" s="482"/>
      <c r="AO97" s="482"/>
      <c r="AP97" s="482"/>
      <c r="AQ97" s="482"/>
      <c r="AR97" s="482"/>
      <c r="AS97" s="482"/>
      <c r="AT97" s="482"/>
      <c r="AU97" s="482"/>
      <c r="AV97" s="482"/>
      <c r="AW97" s="482"/>
      <c r="AX97" s="482">
        <f>+AX93*0.2</f>
        <v>0</v>
      </c>
      <c r="AY97" s="482">
        <f>+AY93*0.2</f>
        <v>350.6</v>
      </c>
      <c r="AZ97" s="482">
        <f>+AZ93*0.2</f>
        <v>350.6</v>
      </c>
    </row>
    <row r="98" spans="3:52" ht="15.75" hidden="1" thickBot="1" x14ac:dyDescent="0.3">
      <c r="C98" s="448" t="s">
        <v>55</v>
      </c>
      <c r="E98" s="558"/>
      <c r="F98" s="558"/>
      <c r="G98" s="558"/>
      <c r="H98" s="482">
        <f>SUM(H93:H97)</f>
        <v>8785.6919999999991</v>
      </c>
      <c r="I98" s="558"/>
      <c r="J98" s="558"/>
      <c r="K98" s="558"/>
      <c r="L98" s="558"/>
      <c r="M98" s="558"/>
      <c r="N98" s="482">
        <f t="shared" ref="N98:AE98" si="60">SUM(N93:N97)</f>
        <v>0</v>
      </c>
      <c r="O98" s="482">
        <f>SUM(O93:O97)</f>
        <v>0</v>
      </c>
      <c r="P98" s="482"/>
      <c r="Q98" s="482"/>
      <c r="R98" s="482">
        <f t="shared" si="60"/>
        <v>0</v>
      </c>
      <c r="S98" s="482">
        <f t="shared" si="60"/>
        <v>0</v>
      </c>
      <c r="T98" s="482">
        <f t="shared" si="60"/>
        <v>0</v>
      </c>
      <c r="U98" s="482">
        <f t="shared" si="60"/>
        <v>0</v>
      </c>
      <c r="V98" s="482">
        <f t="shared" si="60"/>
        <v>0</v>
      </c>
      <c r="W98" s="482">
        <f t="shared" si="60"/>
        <v>0</v>
      </c>
      <c r="X98" s="482">
        <f t="shared" si="60"/>
        <v>0</v>
      </c>
      <c r="Y98" s="482">
        <f t="shared" si="60"/>
        <v>0</v>
      </c>
      <c r="Z98" s="482">
        <f t="shared" si="60"/>
        <v>0</v>
      </c>
      <c r="AA98" s="482">
        <f t="shared" si="60"/>
        <v>0</v>
      </c>
      <c r="AB98" s="482">
        <f t="shared" si="60"/>
        <v>0</v>
      </c>
      <c r="AC98" s="482">
        <f t="shared" si="60"/>
        <v>0</v>
      </c>
      <c r="AD98" s="482">
        <f t="shared" si="60"/>
        <v>0</v>
      </c>
      <c r="AE98" s="482">
        <f t="shared" si="60"/>
        <v>0</v>
      </c>
      <c r="AF98" s="482"/>
      <c r="AG98" s="482"/>
      <c r="AH98" s="482"/>
      <c r="AI98" s="482"/>
      <c r="AJ98" s="482"/>
      <c r="AK98" s="482"/>
      <c r="AL98" s="482"/>
      <c r="AM98" s="482"/>
      <c r="AN98" s="482"/>
      <c r="AO98" s="482"/>
      <c r="AP98" s="482"/>
      <c r="AQ98" s="482"/>
      <c r="AR98" s="482"/>
      <c r="AS98" s="482"/>
      <c r="AT98" s="482"/>
      <c r="AU98" s="482"/>
      <c r="AV98" s="482"/>
      <c r="AW98" s="482"/>
      <c r="AX98" s="482">
        <f>SUM(AX93:AX97)</f>
        <v>0</v>
      </c>
      <c r="AY98" s="482">
        <f>SUM(AY93:AY97)</f>
        <v>2103.6</v>
      </c>
      <c r="AZ98" s="482">
        <f>SUM(AZ93:AZ97)</f>
        <v>2103.6</v>
      </c>
    </row>
    <row r="99" spans="3:52" hidden="1" x14ac:dyDescent="0.25">
      <c r="O99" s="514">
        <f>+IFERROR(VLOOKUP(B98,Sheet1!B:D,3,FALSE)+VLOOKUP(B98,Sheet1!B:E,4,FALSE),0)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73" priority="205" operator="lessThan">
      <formula>0</formula>
    </cfRule>
  </conditionalFormatting>
  <conditionalFormatting sqref="BA8">
    <cfRule type="cellIs" dxfId="72" priority="204" operator="lessThan">
      <formula>0</formula>
    </cfRule>
  </conditionalFormatting>
  <conditionalFormatting sqref="BA28">
    <cfRule type="cellIs" dxfId="71" priority="155" operator="lessThan">
      <formula>0</formula>
    </cfRule>
  </conditionalFormatting>
  <conditionalFormatting sqref="BA32:BA40">
    <cfRule type="cellIs" dxfId="70" priority="152" operator="lessThan">
      <formula>0</formula>
    </cfRule>
  </conditionalFormatting>
  <conditionalFormatting sqref="BA44:BA45">
    <cfRule type="cellIs" dxfId="69" priority="149" operator="lessThan">
      <formula>0</formula>
    </cfRule>
  </conditionalFormatting>
  <conditionalFormatting sqref="BA49:BA52">
    <cfRule type="cellIs" dxfId="68" priority="146" operator="lessThan">
      <formula>0</formula>
    </cfRule>
  </conditionalFormatting>
  <conditionalFormatting sqref="BA56:BA62">
    <cfRule type="cellIs" dxfId="67" priority="143" operator="lessThan">
      <formula>0</formula>
    </cfRule>
  </conditionalFormatting>
  <conditionalFormatting sqref="BA66:BA68">
    <cfRule type="cellIs" dxfId="66" priority="140" operator="lessThan">
      <formula>0</formula>
    </cfRule>
  </conditionalFormatting>
  <conditionalFormatting sqref="BA75:BA78">
    <cfRule type="cellIs" dxfId="65"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M9" sqref="AM9:AQ9"/>
    </sheetView>
  </sheetViews>
  <sheetFormatPr defaultColWidth="7.28515625" defaultRowHeight="15" x14ac:dyDescent="0.25"/>
  <cols>
    <col min="1" max="1" width="5.28515625" style="19" customWidth="1"/>
    <col min="2" max="2" width="13.140625" style="19" hidden="1" customWidth="1"/>
    <col min="3" max="4" width="23.28515625" style="19" customWidth="1"/>
    <col min="5" max="6" width="8.7109375" style="208" customWidth="1"/>
    <col min="7" max="7" width="9.5703125" style="208" customWidth="1"/>
    <col min="8" max="8" width="8.7109375" style="208" customWidth="1"/>
    <col min="9" max="10" width="7.85546875" style="208" customWidth="1"/>
    <col min="11" max="11" width="7.7109375" style="208" customWidth="1"/>
    <col min="12" max="12" width="7.28515625" style="208" customWidth="1"/>
    <col min="13" max="13" width="6" style="208" customWidth="1"/>
    <col min="14" max="17" width="7.5703125" style="208" customWidth="1"/>
    <col min="18" max="18" width="9" style="21" hidden="1" customWidth="1"/>
    <col min="19" max="28" width="7.42578125" style="21" hidden="1" customWidth="1"/>
    <col min="29" max="29" width="7.42578125" style="21" hidden="1" customWidth="1" collapsed="1"/>
    <col min="30" max="31" width="7.42578125" style="21" hidden="1" customWidth="1"/>
    <col min="32" max="32" width="7.42578125" style="21" hidden="1" customWidth="1" collapsed="1"/>
    <col min="33" max="34" width="7.42578125" style="21" hidden="1" customWidth="1"/>
    <col min="35" max="35" width="7.42578125" style="21" hidden="1" customWidth="1" collapsed="1"/>
    <col min="36" max="37" width="7.42578125" style="21" customWidth="1"/>
    <col min="38" max="38" width="7.42578125" style="21" customWidth="1" collapsed="1"/>
    <col min="39" max="40" width="7.42578125" style="21" customWidth="1"/>
    <col min="41" max="41" width="7.42578125" style="21" customWidth="1" collapsed="1"/>
    <col min="42" max="43" width="7.42578125" style="21" customWidth="1"/>
    <col min="44" max="44" width="7.42578125" style="21" customWidth="1" collapsed="1"/>
    <col min="45" max="46" width="7.42578125" style="21" customWidth="1"/>
    <col min="47" max="47" width="7.42578125" style="21" customWidth="1" collapsed="1"/>
    <col min="48" max="49" width="7.42578125" style="21" customWidth="1"/>
    <col min="50" max="50" width="7.42578125" style="2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11</v>
      </c>
      <c r="D1" s="9"/>
      <c r="E1" s="326" t="str">
        <f>'Cover Sheet'!$C$3</f>
        <v>Network Neighbourhood Touring</v>
      </c>
      <c r="F1" s="328"/>
      <c r="G1" s="327"/>
      <c r="H1" s="252" t="s">
        <v>51</v>
      </c>
      <c r="I1" s="252"/>
      <c r="J1" s="252"/>
      <c r="K1" s="252"/>
      <c r="L1" s="198"/>
      <c r="M1" s="198"/>
      <c r="N1" s="198"/>
      <c r="O1" s="198"/>
      <c r="P1" s="198"/>
      <c r="Q1" s="198"/>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7"/>
      <c r="F2" s="147"/>
      <c r="G2" s="209"/>
      <c r="I2" s="198"/>
      <c r="J2" s="198"/>
      <c r="K2" s="198"/>
      <c r="L2" s="198"/>
      <c r="M2" s="198"/>
      <c r="N2" s="198"/>
      <c r="O2" s="198"/>
      <c r="P2" s="198"/>
      <c r="Q2" s="198"/>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6</v>
      </c>
      <c r="D3" s="9"/>
      <c r="E3" s="146" t="str">
        <f>+'Cover Sheet'!$C$5</f>
        <v>C727</v>
      </c>
      <c r="F3" s="209"/>
      <c r="G3" s="209"/>
      <c r="H3" s="883" t="str">
        <f>IF(G64&gt;E64,"Budget Revisions add cost.",":)")</f>
        <v>:)</v>
      </c>
      <c r="I3" s="883"/>
      <c r="J3" s="883"/>
      <c r="K3" s="883"/>
      <c r="L3" s="883"/>
      <c r="M3" s="884"/>
      <c r="N3" s="220"/>
      <c r="O3" s="220"/>
      <c r="P3" s="220"/>
      <c r="Q3" s="220"/>
      <c r="R3" s="891"/>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row>
    <row r="4" spans="1:54" x14ac:dyDescent="0.25">
      <c r="A4" s="8"/>
      <c r="B4" s="8"/>
      <c r="C4" s="9"/>
      <c r="D4" s="9"/>
      <c r="E4" s="145"/>
      <c r="F4" s="209"/>
      <c r="G4" s="209"/>
      <c r="H4" s="883" t="str">
        <f>IF(BA64&lt;0,"Actual plus expected cost is more than forecast",":)")</f>
        <v>:)</v>
      </c>
      <c r="I4" s="883"/>
      <c r="J4" s="883"/>
      <c r="K4" s="883"/>
      <c r="L4" s="883"/>
      <c r="M4" s="884"/>
      <c r="N4" s="220"/>
      <c r="O4" s="220"/>
      <c r="P4" s="220"/>
      <c r="Q4" s="220"/>
      <c r="R4" s="320"/>
      <c r="S4" s="321"/>
      <c r="T4" s="321"/>
      <c r="U4" s="321"/>
      <c r="V4" s="321"/>
      <c r="W4" s="321"/>
      <c r="X4" s="321"/>
      <c r="Y4" s="321"/>
      <c r="Z4" s="321"/>
      <c r="AA4" s="321"/>
      <c r="AB4" s="321"/>
      <c r="AC4" s="321"/>
      <c r="AD4" s="321"/>
      <c r="AE4" s="321"/>
      <c r="AF4" s="382"/>
      <c r="AG4" s="382"/>
      <c r="AH4" s="382"/>
      <c r="AI4" s="382"/>
      <c r="AJ4" s="382"/>
      <c r="AK4" s="382"/>
      <c r="AL4" s="382"/>
      <c r="AM4" s="382"/>
      <c r="AN4" s="382"/>
      <c r="AO4" s="382"/>
      <c r="AP4" s="382"/>
      <c r="AQ4" s="382"/>
      <c r="AR4" s="382"/>
      <c r="AS4" s="382"/>
      <c r="AT4" s="382"/>
      <c r="AU4" s="382"/>
      <c r="AV4" s="382"/>
      <c r="AW4" s="382"/>
      <c r="AX4" s="321"/>
    </row>
    <row r="5" spans="1:54" x14ac:dyDescent="0.25">
      <c r="A5" s="8"/>
      <c r="B5" s="8"/>
      <c r="C5" s="9" t="s">
        <v>62</v>
      </c>
      <c r="D5" s="9"/>
      <c r="E5" s="324" t="str">
        <f>+SUMMARY!A18</f>
        <v xml:space="preserve">ZK108 - Programme Legal &amp; Documentation </v>
      </c>
      <c r="F5" s="329"/>
      <c r="G5" s="323"/>
      <c r="H5" s="323"/>
      <c r="I5" s="211"/>
      <c r="J5" s="198"/>
      <c r="K5" s="198"/>
      <c r="L5" s="198"/>
      <c r="M5" s="198"/>
      <c r="N5" s="220"/>
      <c r="O5" s="220"/>
      <c r="P5" s="220"/>
      <c r="Q5" s="220"/>
      <c r="R5" s="893" t="s">
        <v>5</v>
      </c>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row>
    <row r="6" spans="1:54" x14ac:dyDescent="0.25">
      <c r="A6" s="8"/>
      <c r="B6" s="8"/>
      <c r="C6" s="8"/>
      <c r="D6" s="8"/>
      <c r="E6" s="885" t="s">
        <v>17</v>
      </c>
      <c r="F6" s="886"/>
      <c r="G6" s="886"/>
      <c r="H6" s="887"/>
      <c r="I6" s="888" t="s">
        <v>18</v>
      </c>
      <c r="J6" s="889"/>
      <c r="K6" s="889"/>
      <c r="L6" s="889"/>
      <c r="M6" s="890"/>
      <c r="N6" s="220"/>
      <c r="O6" s="220"/>
      <c r="P6" s="220"/>
      <c r="Q6" s="220"/>
      <c r="R6" s="895" t="s">
        <v>52</v>
      </c>
      <c r="S6" s="896"/>
      <c r="T6" s="896"/>
      <c r="U6" s="896"/>
      <c r="V6" s="896"/>
      <c r="W6" s="896"/>
      <c r="X6" s="896"/>
      <c r="Y6" s="896"/>
      <c r="Z6" s="896"/>
      <c r="AA6" s="896"/>
      <c r="AB6" s="896"/>
      <c r="AC6" s="896"/>
      <c r="AD6" s="896"/>
      <c r="AE6" s="896"/>
      <c r="AF6" s="896"/>
      <c r="AG6" s="896" t="s">
        <v>53</v>
      </c>
      <c r="AH6" s="896"/>
      <c r="AI6" s="896"/>
      <c r="AJ6" s="896"/>
      <c r="AK6" s="896"/>
      <c r="AL6" s="896"/>
      <c r="AM6" s="896"/>
      <c r="AN6" s="896"/>
      <c r="AO6" s="896"/>
      <c r="AP6" s="896"/>
      <c r="AQ6" s="896"/>
      <c r="AR6" s="896"/>
      <c r="AS6" s="896" t="s">
        <v>257</v>
      </c>
      <c r="AT6" s="896"/>
      <c r="AU6" s="896"/>
      <c r="AV6" s="896"/>
      <c r="AW6" s="896"/>
      <c r="AX6" s="896"/>
      <c r="AY6" s="242"/>
    </row>
    <row r="7" spans="1:54" ht="42" customHeight="1" thickBot="1" x14ac:dyDescent="0.3">
      <c r="A7" s="142" t="s">
        <v>32</v>
      </c>
      <c r="B7" s="142"/>
      <c r="C7" s="141" t="s">
        <v>4</v>
      </c>
      <c r="D7" s="141" t="s">
        <v>31</v>
      </c>
      <c r="E7" s="199" t="s">
        <v>3</v>
      </c>
      <c r="F7" s="314" t="s">
        <v>58</v>
      </c>
      <c r="G7" s="212" t="s">
        <v>2</v>
      </c>
      <c r="H7" s="255" t="s">
        <v>57</v>
      </c>
      <c r="I7" s="213" t="s">
        <v>3</v>
      </c>
      <c r="J7" s="316" t="s">
        <v>58</v>
      </c>
      <c r="K7" s="214" t="s">
        <v>2</v>
      </c>
      <c r="L7" s="215" t="s">
        <v>1</v>
      </c>
      <c r="M7" s="215" t="s">
        <v>40</v>
      </c>
      <c r="N7" s="255" t="s">
        <v>278</v>
      </c>
      <c r="O7" s="255" t="s">
        <v>279</v>
      </c>
      <c r="P7" s="255" t="s">
        <v>5139</v>
      </c>
      <c r="Q7" s="255" t="s">
        <v>5073</v>
      </c>
      <c r="R7" s="404" t="str">
        <f>+'Cash flow summary'!E7</f>
        <v>Jan 16</v>
      </c>
      <c r="S7" s="403" t="str">
        <f>+'Cash flow summary'!F7</f>
        <v>Feb 16</v>
      </c>
      <c r="T7" s="416" t="str">
        <f>+'Cash flow summary'!G7</f>
        <v>Mar 16</v>
      </c>
      <c r="U7" s="403" t="str">
        <f>+'Cash flow summary'!H7</f>
        <v>Apr 16</v>
      </c>
      <c r="V7" s="403" t="str">
        <f>+'Cash flow summary'!I7</f>
        <v>May 16</v>
      </c>
      <c r="W7" s="403" t="str">
        <f>+'Cash flow summary'!J7</f>
        <v>Jun 16</v>
      </c>
      <c r="X7" s="403" t="str">
        <f>+'Cash flow summary'!K7</f>
        <v>Jul 16</v>
      </c>
      <c r="Y7" s="403" t="str">
        <f>+'Cash flow summary'!L7</f>
        <v>Aug 16</v>
      </c>
      <c r="Z7" s="403" t="str">
        <f>+'Cash flow summary'!M7</f>
        <v>Sep 16</v>
      </c>
      <c r="AA7" s="403" t="str">
        <f>+'Cash flow summary'!N7</f>
        <v>Oct 16</v>
      </c>
      <c r="AB7" s="403" t="str">
        <f>+'Cash flow summary'!O7</f>
        <v>Nov 16</v>
      </c>
      <c r="AC7" s="786">
        <v>42705</v>
      </c>
      <c r="AD7" s="403" t="str">
        <f>+'Cash flow summary'!Q7</f>
        <v>Jan 17</v>
      </c>
      <c r="AE7" s="403" t="str">
        <f>+'Cash flow summary'!R7</f>
        <v>Feb 17</v>
      </c>
      <c r="AF7" s="403" t="str">
        <f>+'Cash flow summary'!S7</f>
        <v>Mar 17</v>
      </c>
      <c r="AG7" s="403" t="str">
        <f>+'Cash flow summary'!T7</f>
        <v>Apr 17</v>
      </c>
      <c r="AH7" s="403" t="str">
        <f>+'Cash flow summary'!U7</f>
        <v>May 17</v>
      </c>
      <c r="AI7" s="403" t="str">
        <f>+'Cash flow summary'!V7</f>
        <v>June 17</v>
      </c>
      <c r="AJ7" s="403" t="str">
        <f>+'Cash flow summary'!W7</f>
        <v>Jul 17</v>
      </c>
      <c r="AK7" s="403" t="str">
        <f>+'Cash flow summary'!X7</f>
        <v>Aug 17</v>
      </c>
      <c r="AL7" s="403" t="str">
        <f>+'Cash flow summary'!Y7</f>
        <v>Sept 17</v>
      </c>
      <c r="AM7" s="403" t="str">
        <f>+'Cash flow summary'!Z7</f>
        <v>Oct 17</v>
      </c>
      <c r="AN7" s="403" t="str">
        <f>+'Cash flow summary'!AA7</f>
        <v>Nov 17</v>
      </c>
      <c r="AO7" s="403" t="str">
        <f>+'Cash flow summary'!AB7</f>
        <v>Dec 17</v>
      </c>
      <c r="AP7" s="403" t="str">
        <f>+'Cash flow summary'!AC7</f>
        <v>Jan 18</v>
      </c>
      <c r="AQ7" s="403" t="str">
        <f>+'Cash flow summary'!AD7</f>
        <v>Feb 18</v>
      </c>
      <c r="AR7" s="403" t="str">
        <f>+'Cash flow summary'!AE7</f>
        <v>Mar 18</v>
      </c>
      <c r="AS7" s="403" t="str">
        <f>+'Cash flow summary'!AF7</f>
        <v>Apr 18</v>
      </c>
      <c r="AT7" s="403" t="str">
        <f>+'Cash flow summary'!AG7</f>
        <v>May 18</v>
      </c>
      <c r="AU7" s="403" t="str">
        <f>+'Cash flow summary'!AH7</f>
        <v>June 18</v>
      </c>
      <c r="AV7" s="403" t="str">
        <f>+'Cash flow summary'!AI7</f>
        <v>Jul 18</v>
      </c>
      <c r="AW7" s="403" t="str">
        <f>+'Cash flow summary'!AJ7</f>
        <v>Aug 18</v>
      </c>
      <c r="AX7" s="403" t="str">
        <f>+'Cash flow summary'!AK7</f>
        <v>Sept 18</v>
      </c>
      <c r="AY7" s="243" t="s">
        <v>48</v>
      </c>
      <c r="AZ7" s="196" t="s">
        <v>49</v>
      </c>
      <c r="BA7" s="239" t="s">
        <v>50</v>
      </c>
      <c r="BB7" s="196" t="s">
        <v>31</v>
      </c>
    </row>
    <row r="8" spans="1:54" s="22" customFormat="1" ht="15" customHeight="1" x14ac:dyDescent="0.2">
      <c r="A8" s="343" t="s">
        <v>179</v>
      </c>
      <c r="B8" s="450" t="str">
        <f>+LEFT($E$5,5)&amp;"."&amp;A8&amp;"."&amp;$E$3</f>
        <v>ZK108.K162.C727</v>
      </c>
      <c r="C8" s="346" t="s">
        <v>180</v>
      </c>
      <c r="D8" s="370"/>
      <c r="E8" s="226">
        <f t="shared" ref="E8:L8" si="0">SUM(E9:E22)</f>
        <v>0</v>
      </c>
      <c r="F8" s="424">
        <f t="shared" si="0"/>
        <v>0</v>
      </c>
      <c r="G8" s="226">
        <f t="shared" si="0"/>
        <v>0</v>
      </c>
      <c r="H8" s="226">
        <f t="shared" si="0"/>
        <v>0</v>
      </c>
      <c r="I8" s="200">
        <f t="shared" si="0"/>
        <v>0</v>
      </c>
      <c r="J8" s="315">
        <f>SUM(J9:J22)</f>
        <v>0</v>
      </c>
      <c r="K8" s="200">
        <f t="shared" si="0"/>
        <v>0</v>
      </c>
      <c r="L8" s="216">
        <f t="shared" si="0"/>
        <v>0</v>
      </c>
      <c r="M8" s="216"/>
      <c r="N8" s="195">
        <f t="shared" ref="N8:AE8" si="1">SUM(N9:N22)</f>
        <v>0</v>
      </c>
      <c r="O8" s="195">
        <f>SUM(O9:O22)</f>
        <v>0</v>
      </c>
      <c r="P8" s="195">
        <f t="shared" ref="P8:Q8" si="2">SUM(P9:P22)</f>
        <v>0</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SUM(AF9:AF22)</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56" si="4">+G8-AZ8</f>
        <v>0</v>
      </c>
    </row>
    <row r="9" spans="1:54" s="4" customFormat="1" ht="15" customHeight="1" x14ac:dyDescent="0.2">
      <c r="A9" s="333"/>
      <c r="B9" s="460"/>
      <c r="C9" s="347"/>
      <c r="D9" s="371"/>
      <c r="E9" s="201"/>
      <c r="F9" s="364">
        <f>-E9+G9</f>
        <v>0</v>
      </c>
      <c r="G9" s="245"/>
      <c r="H9" s="564">
        <f>SUM(N9:AX9)</f>
        <v>0</v>
      </c>
      <c r="I9" s="218"/>
      <c r="J9" s="364">
        <f>-I9+K9</f>
        <v>0</v>
      </c>
      <c r="K9" s="245">
        <v>0</v>
      </c>
      <c r="L9" s="219"/>
      <c r="M9" s="245"/>
      <c r="N9" s="232"/>
      <c r="O9" s="217"/>
      <c r="P9" s="217"/>
      <c r="Q9" s="217"/>
      <c r="R9" s="249"/>
      <c r="S9" s="246"/>
      <c r="T9" s="394"/>
      <c r="U9" s="389"/>
      <c r="V9" s="246"/>
      <c r="W9" s="246"/>
      <c r="X9" s="246"/>
      <c r="Y9" s="246"/>
      <c r="Z9" s="246"/>
      <c r="AA9" s="246"/>
      <c r="AB9" s="246"/>
      <c r="AC9" s="246"/>
      <c r="AD9" s="246"/>
      <c r="AE9" s="246">
        <f>750-688-62</f>
        <v>0</v>
      </c>
      <c r="AF9" s="394">
        <f>750-62+62-73-677</f>
        <v>0</v>
      </c>
      <c r="AG9" s="389">
        <f>677-677</f>
        <v>0</v>
      </c>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4"/>
        <v>0</v>
      </c>
    </row>
    <row r="10" spans="1:54" s="4" customFormat="1" ht="15" customHeight="1" x14ac:dyDescent="0.2">
      <c r="A10" s="333"/>
      <c r="B10" s="460"/>
      <c r="C10" s="257"/>
      <c r="D10" s="367"/>
      <c r="E10" s="251"/>
      <c r="F10" s="364">
        <f t="shared" ref="F10:F62" si="5">-E10+G10</f>
        <v>0</v>
      </c>
      <c r="G10" s="251"/>
      <c r="H10" s="564">
        <f t="shared" ref="H10:H21" si="6">SUM(N10:AX10)</f>
        <v>0</v>
      </c>
      <c r="I10" s="221"/>
      <c r="J10" s="364">
        <f t="shared" ref="J10:J62" si="7">-I10+K10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58" si="8">SUM(R10:AX10)</f>
        <v>0</v>
      </c>
      <c r="AZ10" s="434">
        <f t="shared" ref="AZ10:AZ58" si="9">+AY10+N10</f>
        <v>0</v>
      </c>
      <c r="BA10" s="435">
        <f t="shared" si="4"/>
        <v>0</v>
      </c>
    </row>
    <row r="11" spans="1:54" s="4" customFormat="1" ht="15" customHeight="1" x14ac:dyDescent="0.2">
      <c r="A11" s="333"/>
      <c r="B11" s="460"/>
      <c r="C11" s="347"/>
      <c r="D11" s="371"/>
      <c r="E11" s="251"/>
      <c r="F11" s="364">
        <f t="shared" si="5"/>
        <v>0</v>
      </c>
      <c r="G11" s="251"/>
      <c r="H11" s="564">
        <f t="shared" si="6"/>
        <v>0</v>
      </c>
      <c r="I11" s="221"/>
      <c r="J11" s="364">
        <f t="shared" si="7"/>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8"/>
        <v>0</v>
      </c>
      <c r="AZ11" s="434">
        <f t="shared" si="9"/>
        <v>0</v>
      </c>
      <c r="BA11" s="435">
        <f t="shared" si="4"/>
        <v>0</v>
      </c>
    </row>
    <row r="12" spans="1:54" s="4" customFormat="1" ht="15" customHeight="1" x14ac:dyDescent="0.2">
      <c r="A12" s="148"/>
      <c r="B12" s="451"/>
      <c r="C12" s="257"/>
      <c r="D12" s="367"/>
      <c r="E12" s="251"/>
      <c r="F12" s="364">
        <f t="shared" si="5"/>
        <v>0</v>
      </c>
      <c r="G12" s="251">
        <v>0</v>
      </c>
      <c r="H12" s="564">
        <f t="shared" si="6"/>
        <v>0</v>
      </c>
      <c r="I12" s="221"/>
      <c r="J12" s="364">
        <f t="shared" si="7"/>
        <v>0</v>
      </c>
      <c r="K12" s="245">
        <v>0</v>
      </c>
      <c r="L12" s="222"/>
      <c r="M12" s="245"/>
      <c r="N12" s="232"/>
      <c r="O12" s="232"/>
      <c r="P12" s="232"/>
      <c r="Q12" s="232"/>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8"/>
        <v>0</v>
      </c>
      <c r="AZ12" s="434">
        <f t="shared" si="9"/>
        <v>0</v>
      </c>
      <c r="BA12" s="435">
        <f t="shared" si="4"/>
        <v>0</v>
      </c>
    </row>
    <row r="13" spans="1:54" s="4" customFormat="1" ht="15" hidden="1" customHeight="1" x14ac:dyDescent="0.2">
      <c r="A13" s="148"/>
      <c r="B13" s="451"/>
      <c r="C13" s="273"/>
      <c r="D13" s="273"/>
      <c r="E13" s="251"/>
      <c r="F13" s="364">
        <f t="shared" si="5"/>
        <v>0</v>
      </c>
      <c r="G13" s="251"/>
      <c r="H13" s="564">
        <f t="shared" si="6"/>
        <v>0</v>
      </c>
      <c r="I13" s="221"/>
      <c r="J13" s="364">
        <f t="shared" si="7"/>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8"/>
        <v>0</v>
      </c>
      <c r="AZ13" s="434">
        <f t="shared" si="9"/>
        <v>0</v>
      </c>
      <c r="BA13" s="435">
        <f t="shared" si="4"/>
        <v>0</v>
      </c>
    </row>
    <row r="14" spans="1:54" s="4" customFormat="1" ht="15" hidden="1" customHeight="1" x14ac:dyDescent="0.2">
      <c r="A14" s="148"/>
      <c r="B14" s="451"/>
      <c r="C14" s="257"/>
      <c r="D14" s="367"/>
      <c r="E14" s="251"/>
      <c r="F14" s="364">
        <f t="shared" si="5"/>
        <v>0</v>
      </c>
      <c r="G14" s="251"/>
      <c r="H14" s="564">
        <f t="shared" si="6"/>
        <v>0</v>
      </c>
      <c r="I14" s="221"/>
      <c r="J14" s="364">
        <f t="shared" si="7"/>
        <v>0</v>
      </c>
      <c r="K14" s="245"/>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8"/>
        <v>0</v>
      </c>
      <c r="AZ14" s="434">
        <f t="shared" si="9"/>
        <v>0</v>
      </c>
      <c r="BA14" s="435">
        <f t="shared" si="4"/>
        <v>0</v>
      </c>
    </row>
    <row r="15" spans="1:54" s="4" customFormat="1" ht="15" hidden="1" customHeight="1" x14ac:dyDescent="0.2">
      <c r="A15" s="148"/>
      <c r="B15" s="451"/>
      <c r="C15" s="257"/>
      <c r="D15" s="367"/>
      <c r="E15" s="251"/>
      <c r="F15" s="364">
        <f t="shared" si="5"/>
        <v>0</v>
      </c>
      <c r="G15" s="251"/>
      <c r="H15" s="564">
        <f t="shared" si="6"/>
        <v>0</v>
      </c>
      <c r="I15" s="221"/>
      <c r="J15" s="364">
        <f t="shared" si="7"/>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8"/>
        <v>0</v>
      </c>
      <c r="AZ15" s="434">
        <f t="shared" si="9"/>
        <v>0</v>
      </c>
      <c r="BA15" s="435">
        <f t="shared" si="4"/>
        <v>0</v>
      </c>
    </row>
    <row r="16" spans="1:54" s="4" customFormat="1" ht="15" hidden="1" customHeight="1" x14ac:dyDescent="0.2">
      <c r="A16" s="148"/>
      <c r="B16" s="451"/>
      <c r="C16" s="257"/>
      <c r="D16" s="367"/>
      <c r="E16" s="251"/>
      <c r="F16" s="364">
        <f t="shared" si="5"/>
        <v>0</v>
      </c>
      <c r="G16" s="251"/>
      <c r="H16" s="564">
        <f t="shared" si="6"/>
        <v>0</v>
      </c>
      <c r="I16" s="221"/>
      <c r="J16" s="364">
        <f t="shared" si="7"/>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8"/>
        <v>0</v>
      </c>
      <c r="AZ16" s="434">
        <f t="shared" si="9"/>
        <v>0</v>
      </c>
      <c r="BA16" s="435">
        <f t="shared" si="4"/>
        <v>0</v>
      </c>
    </row>
    <row r="17" spans="1:53" s="4" customFormat="1" ht="15" hidden="1" customHeight="1" x14ac:dyDescent="0.2">
      <c r="A17" s="148"/>
      <c r="B17" s="451"/>
      <c r="C17" s="257"/>
      <c r="D17" s="367"/>
      <c r="E17" s="251"/>
      <c r="F17" s="364">
        <f t="shared" si="5"/>
        <v>0</v>
      </c>
      <c r="G17" s="251"/>
      <c r="H17" s="564">
        <f t="shared" si="6"/>
        <v>0</v>
      </c>
      <c r="I17" s="221"/>
      <c r="J17" s="364">
        <f t="shared" si="7"/>
        <v>0</v>
      </c>
      <c r="K17" s="251"/>
      <c r="L17" s="222"/>
      <c r="M17" s="251"/>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8"/>
        <v>0</v>
      </c>
      <c r="AZ17" s="434">
        <f t="shared" si="9"/>
        <v>0</v>
      </c>
      <c r="BA17" s="435">
        <f t="shared" si="4"/>
        <v>0</v>
      </c>
    </row>
    <row r="18" spans="1:53" s="4" customFormat="1" ht="15" hidden="1" customHeight="1" x14ac:dyDescent="0.2">
      <c r="A18" s="148"/>
      <c r="B18" s="451"/>
      <c r="C18" s="257"/>
      <c r="D18" s="367"/>
      <c r="E18" s="251"/>
      <c r="F18" s="364">
        <f t="shared" si="5"/>
        <v>0</v>
      </c>
      <c r="G18" s="251"/>
      <c r="H18" s="564">
        <f t="shared" si="6"/>
        <v>0</v>
      </c>
      <c r="I18" s="221"/>
      <c r="J18" s="364">
        <f t="shared" si="7"/>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8"/>
        <v>0</v>
      </c>
      <c r="AZ18" s="434">
        <f t="shared" si="9"/>
        <v>0</v>
      </c>
      <c r="BA18" s="435">
        <f t="shared" si="4"/>
        <v>0</v>
      </c>
    </row>
    <row r="19" spans="1:53" s="4" customFormat="1" ht="15" hidden="1" customHeight="1" x14ac:dyDescent="0.2">
      <c r="A19" s="148"/>
      <c r="B19" s="451"/>
      <c r="C19" s="257"/>
      <c r="D19" s="367"/>
      <c r="E19" s="251"/>
      <c r="F19" s="364">
        <f t="shared" si="5"/>
        <v>0</v>
      </c>
      <c r="G19" s="251"/>
      <c r="H19" s="564">
        <f t="shared" si="6"/>
        <v>0</v>
      </c>
      <c r="I19" s="221"/>
      <c r="J19" s="364">
        <f t="shared" si="7"/>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8"/>
        <v>0</v>
      </c>
      <c r="AZ19" s="434">
        <f t="shared" si="9"/>
        <v>0</v>
      </c>
      <c r="BA19" s="435">
        <f t="shared" si="4"/>
        <v>0</v>
      </c>
    </row>
    <row r="20" spans="1:53" s="4" customFormat="1" ht="15" customHeight="1" x14ac:dyDescent="0.2">
      <c r="A20" s="148"/>
      <c r="B20" s="451"/>
      <c r="C20" s="257"/>
      <c r="D20" s="367"/>
      <c r="E20" s="251"/>
      <c r="F20" s="364">
        <f t="shared" si="5"/>
        <v>0</v>
      </c>
      <c r="G20" s="251"/>
      <c r="H20" s="564">
        <f t="shared" si="6"/>
        <v>0</v>
      </c>
      <c r="I20" s="221"/>
      <c r="J20" s="364">
        <f t="shared" si="7"/>
        <v>0</v>
      </c>
      <c r="K20" s="251"/>
      <c r="L20" s="222"/>
      <c r="M20" s="251"/>
      <c r="N20" s="220"/>
      <c r="O20" s="220"/>
      <c r="P20" s="220"/>
      <c r="Q20" s="220"/>
      <c r="R20" s="585"/>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8"/>
        <v>0</v>
      </c>
      <c r="AZ20" s="434">
        <f t="shared" si="9"/>
        <v>0</v>
      </c>
      <c r="BA20" s="435">
        <f t="shared" si="4"/>
        <v>0</v>
      </c>
    </row>
    <row r="21" spans="1:53" s="4" customFormat="1" ht="15" customHeight="1" x14ac:dyDescent="0.2">
      <c r="A21" s="148"/>
      <c r="B21" s="451" t="str">
        <f>+B8</f>
        <v>ZK108.K162.C727</v>
      </c>
      <c r="C21" s="257"/>
      <c r="D21" s="367"/>
      <c r="E21" s="251"/>
      <c r="F21" s="364">
        <f t="shared" si="5"/>
        <v>0</v>
      </c>
      <c r="G21" s="251"/>
      <c r="H21" s="564">
        <f t="shared" si="6"/>
        <v>0</v>
      </c>
      <c r="I21" s="221"/>
      <c r="J21" s="364">
        <f t="shared" si="7"/>
        <v>0</v>
      </c>
      <c r="K21" s="251"/>
      <c r="L21" s="222"/>
      <c r="M21" s="251"/>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8"/>
        <v>0</v>
      </c>
      <c r="AZ21" s="434">
        <f t="shared" si="9"/>
        <v>0</v>
      </c>
      <c r="BA21" s="435">
        <f t="shared" si="4"/>
        <v>0</v>
      </c>
    </row>
    <row r="22" spans="1:53" s="4" customFormat="1" ht="15" customHeight="1" thickBot="1" x14ac:dyDescent="0.3">
      <c r="A22" s="168"/>
      <c r="B22" s="452"/>
      <c r="C22" s="274" t="s">
        <v>286</v>
      </c>
      <c r="D22" s="274"/>
      <c r="E22" s="272"/>
      <c r="F22" s="364">
        <f t="shared" si="5"/>
        <v>0</v>
      </c>
      <c r="G22" s="272"/>
      <c r="H22" s="571">
        <f>SUM(N22:AX22)-Q22</f>
        <v>0</v>
      </c>
      <c r="I22" s="224"/>
      <c r="J22" s="364">
        <f t="shared" si="7"/>
        <v>0</v>
      </c>
      <c r="K22" s="272">
        <v>0</v>
      </c>
      <c r="L22" s="225"/>
      <c r="M22" s="272"/>
      <c r="N22" s="560">
        <f>+IFERROR(VLOOKUP(B21,Sheet1!B:D,2,FALSE),0)</f>
        <v>0</v>
      </c>
      <c r="O22" s="600">
        <f>+IFERROR(VLOOKUP(B21,Sheet1!B:D,3,FALSE),0)</f>
        <v>0</v>
      </c>
      <c r="P22" s="600">
        <f>+IFERROR(VLOOKUP(B21,Sheet1!B:E,4,FALSE),0)</f>
        <v>0</v>
      </c>
      <c r="Q22" s="600">
        <f>+IFERROR(VLOOKUP(B21,Sheet1!B:F,5,FALSE),0)</f>
        <v>0</v>
      </c>
      <c r="R22" s="25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8"/>
        <v>0</v>
      </c>
      <c r="AZ22" s="434">
        <f t="shared" si="9"/>
        <v>0</v>
      </c>
      <c r="BA22" s="435">
        <f t="shared" si="4"/>
        <v>0</v>
      </c>
    </row>
    <row r="23" spans="1:53" s="4" customFormat="1" ht="15" customHeight="1" x14ac:dyDescent="0.2">
      <c r="A23" s="193" t="s">
        <v>181</v>
      </c>
      <c r="B23" s="450" t="str">
        <f>+LEFT($E$5,5)&amp;"."&amp;A23&amp;"."&amp;$E$3</f>
        <v>ZK108.K266.C727</v>
      </c>
      <c r="C23" s="348" t="s">
        <v>182</v>
      </c>
      <c r="D23" s="348"/>
      <c r="E23" s="226">
        <f t="shared" ref="E23:L23" si="10">SUM(E24:E29)</f>
        <v>0</v>
      </c>
      <c r="F23" s="425">
        <f t="shared" si="10"/>
        <v>0</v>
      </c>
      <c r="G23" s="226">
        <f t="shared" si="10"/>
        <v>0</v>
      </c>
      <c r="H23" s="226">
        <f t="shared" si="10"/>
        <v>0</v>
      </c>
      <c r="I23" s="200">
        <f t="shared" si="10"/>
        <v>0</v>
      </c>
      <c r="J23" s="315">
        <f t="shared" si="10"/>
        <v>0</v>
      </c>
      <c r="K23" s="200">
        <f t="shared" si="10"/>
        <v>0</v>
      </c>
      <c r="L23" s="216">
        <f t="shared" si="10"/>
        <v>0</v>
      </c>
      <c r="M23" s="216"/>
      <c r="N23" s="195">
        <f>SUM(N24:N29)</f>
        <v>0</v>
      </c>
      <c r="O23" s="195">
        <f>SUM(O24:O29)</f>
        <v>0</v>
      </c>
      <c r="P23" s="195">
        <f t="shared" ref="P23:Q23" si="11">SUM(P24:P29)</f>
        <v>0</v>
      </c>
      <c r="Q23" s="195">
        <f t="shared" si="11"/>
        <v>0</v>
      </c>
      <c r="R23" s="260">
        <f>SUM(R24:R29)</f>
        <v>0</v>
      </c>
      <c r="S23" s="264">
        <f>SUM(S24:S29)</f>
        <v>0</v>
      </c>
      <c r="T23" s="395">
        <f t="shared" ref="T23:Z23" si="12">SUM(T24:T29)</f>
        <v>0</v>
      </c>
      <c r="U23" s="405">
        <f t="shared" si="12"/>
        <v>0</v>
      </c>
      <c r="V23" s="264">
        <f t="shared" si="12"/>
        <v>0</v>
      </c>
      <c r="W23" s="264">
        <f t="shared" si="12"/>
        <v>0</v>
      </c>
      <c r="X23" s="264">
        <f t="shared" si="12"/>
        <v>0</v>
      </c>
      <c r="Y23" s="264">
        <f t="shared" si="12"/>
        <v>0</v>
      </c>
      <c r="Z23" s="264">
        <f t="shared" si="12"/>
        <v>0</v>
      </c>
      <c r="AA23" s="264">
        <f t="shared" ref="AA23:AX23" si="13">SUM(AA24:AA29)</f>
        <v>0</v>
      </c>
      <c r="AB23" s="264">
        <f t="shared" si="13"/>
        <v>0</v>
      </c>
      <c r="AC23" s="264">
        <f t="shared" si="13"/>
        <v>0</v>
      </c>
      <c r="AD23" s="264">
        <f t="shared" si="13"/>
        <v>0</v>
      </c>
      <c r="AE23" s="264">
        <f t="shared" si="13"/>
        <v>0</v>
      </c>
      <c r="AF23" s="395">
        <f t="shared" si="13"/>
        <v>0</v>
      </c>
      <c r="AG23" s="405">
        <f t="shared" si="13"/>
        <v>0</v>
      </c>
      <c r="AH23" s="264">
        <f t="shared" si="13"/>
        <v>0</v>
      </c>
      <c r="AI23" s="264">
        <f t="shared" si="13"/>
        <v>0</v>
      </c>
      <c r="AJ23" s="264">
        <f t="shared" si="13"/>
        <v>0</v>
      </c>
      <c r="AK23" s="264">
        <f t="shared" si="13"/>
        <v>0</v>
      </c>
      <c r="AL23" s="264">
        <f t="shared" si="13"/>
        <v>0</v>
      </c>
      <c r="AM23" s="264">
        <f t="shared" si="13"/>
        <v>0</v>
      </c>
      <c r="AN23" s="264">
        <f t="shared" si="13"/>
        <v>0</v>
      </c>
      <c r="AO23" s="264">
        <f t="shared" si="13"/>
        <v>0</v>
      </c>
      <c r="AP23" s="264">
        <f t="shared" si="13"/>
        <v>0</v>
      </c>
      <c r="AQ23" s="264">
        <f t="shared" si="13"/>
        <v>0</v>
      </c>
      <c r="AR23" s="395">
        <f t="shared" si="13"/>
        <v>0</v>
      </c>
      <c r="AS23" s="405">
        <f t="shared" si="13"/>
        <v>0</v>
      </c>
      <c r="AT23" s="264">
        <f t="shared" si="13"/>
        <v>0</v>
      </c>
      <c r="AU23" s="264">
        <f t="shared" si="13"/>
        <v>0</v>
      </c>
      <c r="AV23" s="264">
        <f t="shared" si="13"/>
        <v>0</v>
      </c>
      <c r="AW23" s="264">
        <f t="shared" si="13"/>
        <v>0</v>
      </c>
      <c r="AX23" s="264">
        <f t="shared" si="13"/>
        <v>0</v>
      </c>
      <c r="AY23" s="433">
        <f t="shared" si="8"/>
        <v>0</v>
      </c>
      <c r="AZ23" s="434">
        <f t="shared" si="9"/>
        <v>0</v>
      </c>
      <c r="BA23" s="435">
        <f t="shared" si="4"/>
        <v>0</v>
      </c>
    </row>
    <row r="24" spans="1:53" s="4" customFormat="1" ht="15" customHeight="1" x14ac:dyDescent="0.2">
      <c r="A24" s="333"/>
      <c r="B24" s="460"/>
      <c r="C24" s="347"/>
      <c r="D24" s="751"/>
      <c r="E24" s="245"/>
      <c r="F24" s="364">
        <f t="shared" si="5"/>
        <v>0</v>
      </c>
      <c r="G24" s="245"/>
      <c r="H24" s="564">
        <f t="shared" ref="H24:H62" si="14">SUM(N24:AX24)</f>
        <v>0</v>
      </c>
      <c r="I24" s="228"/>
      <c r="J24" s="364">
        <f t="shared" si="7"/>
        <v>0</v>
      </c>
      <c r="K24" s="245">
        <v>0</v>
      </c>
      <c r="L24" s="229"/>
      <c r="M24" s="245"/>
      <c r="N24" s="232"/>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 t="shared" si="8"/>
        <v>0</v>
      </c>
      <c r="AZ24" s="434">
        <f t="shared" si="9"/>
        <v>0</v>
      </c>
      <c r="BA24" s="435">
        <f t="shared" si="4"/>
        <v>0</v>
      </c>
    </row>
    <row r="25" spans="1:53" s="4" customFormat="1" ht="15" customHeight="1" thickBot="1" x14ac:dyDescent="0.25">
      <c r="A25" s="333"/>
      <c r="B25" s="460"/>
      <c r="C25" s="752"/>
      <c r="D25" s="753"/>
      <c r="E25" s="245"/>
      <c r="F25" s="364">
        <f t="shared" si="5"/>
        <v>0</v>
      </c>
      <c r="G25" s="245"/>
      <c r="H25" s="564">
        <f t="shared" si="14"/>
        <v>0</v>
      </c>
      <c r="I25" s="228"/>
      <c r="J25" s="364">
        <f t="shared" si="7"/>
        <v>0</v>
      </c>
      <c r="K25" s="245">
        <v>0</v>
      </c>
      <c r="L25" s="229"/>
      <c r="M25" s="245"/>
      <c r="N25" s="232">
        <f>+IFERROR(VLOOKUP(B24,Sheet1!B:D,2,FALSE),0)</f>
        <v>0</v>
      </c>
      <c r="O25" s="232">
        <f>+IFERROR(VLOOKUP(B24,Sheet1!B:D,3,FALSE)+VLOOKUP(B24,Sheet1!B:E,4,FALSE),0)</f>
        <v>0</v>
      </c>
      <c r="P25" s="232"/>
      <c r="Q25" s="232"/>
      <c r="R25" s="356"/>
      <c r="S25" s="357"/>
      <c r="T25" s="396"/>
      <c r="U25" s="406"/>
      <c r="V25" s="357"/>
      <c r="W25" s="357"/>
      <c r="X25" s="357"/>
      <c r="Y25" s="357"/>
      <c r="Z25" s="357"/>
      <c r="AA25" s="357"/>
      <c r="AB25" s="357"/>
      <c r="AC25" s="357"/>
      <c r="AD25" s="357"/>
      <c r="AE25" s="357"/>
      <c r="AF25" s="396"/>
      <c r="AG25" s="406"/>
      <c r="AH25" s="357"/>
      <c r="AI25" s="357"/>
      <c r="AJ25" s="357"/>
      <c r="AK25" s="357"/>
      <c r="AL25" s="357"/>
      <c r="AM25" s="357"/>
      <c r="AN25" s="357"/>
      <c r="AO25" s="357"/>
      <c r="AP25" s="357"/>
      <c r="AQ25" s="357"/>
      <c r="AR25" s="396"/>
      <c r="AS25" s="406"/>
      <c r="AT25" s="357"/>
      <c r="AU25" s="357"/>
      <c r="AV25" s="357"/>
      <c r="AW25" s="357"/>
      <c r="AX25" s="357"/>
      <c r="AY25" s="433">
        <f>SUM(R25:AX25)</f>
        <v>0</v>
      </c>
      <c r="AZ25" s="434">
        <f>+AY25+N25</f>
        <v>0</v>
      </c>
      <c r="BA25" s="435">
        <f>+G25-AZ25</f>
        <v>0</v>
      </c>
    </row>
    <row r="26" spans="1:53" s="4" customFormat="1" ht="15" customHeight="1" x14ac:dyDescent="0.2">
      <c r="A26" s="333"/>
      <c r="B26" s="460"/>
      <c r="C26" s="347"/>
      <c r="D26" s="372"/>
      <c r="E26" s="245"/>
      <c r="F26" s="364">
        <f t="shared" si="5"/>
        <v>0</v>
      </c>
      <c r="G26" s="245">
        <v>0</v>
      </c>
      <c r="H26" s="564">
        <f t="shared" si="14"/>
        <v>0</v>
      </c>
      <c r="I26" s="228"/>
      <c r="J26" s="364">
        <f t="shared" si="7"/>
        <v>0</v>
      </c>
      <c r="K26" s="245">
        <v>0</v>
      </c>
      <c r="L26" s="229"/>
      <c r="M26" s="245"/>
      <c r="N26" s="261"/>
      <c r="O26" s="261"/>
      <c r="P26" s="261"/>
      <c r="Q26" s="261"/>
      <c r="R26" s="356"/>
      <c r="S26" s="357"/>
      <c r="T26" s="396"/>
      <c r="U26" s="406"/>
      <c r="V26" s="357"/>
      <c r="W26" s="357"/>
      <c r="X26" s="357"/>
      <c r="Y26" s="357"/>
      <c r="Z26" s="357"/>
      <c r="AA26" s="357"/>
      <c r="AB26" s="357"/>
      <c r="AC26" s="357"/>
      <c r="AD26" s="357"/>
      <c r="AE26" s="357"/>
      <c r="AF26" s="396"/>
      <c r="AG26" s="406"/>
      <c r="AH26" s="357"/>
      <c r="AI26" s="357"/>
      <c r="AJ26" s="357"/>
      <c r="AK26" s="357"/>
      <c r="AL26" s="357"/>
      <c r="AM26" s="357"/>
      <c r="AN26" s="357"/>
      <c r="AO26" s="357"/>
      <c r="AP26" s="357"/>
      <c r="AQ26" s="357"/>
      <c r="AR26" s="396"/>
      <c r="AS26" s="406"/>
      <c r="AT26" s="357"/>
      <c r="AU26" s="357"/>
      <c r="AV26" s="357"/>
      <c r="AW26" s="357"/>
      <c r="AX26" s="357"/>
      <c r="AY26" s="433">
        <f>SUM(R26:AX26)</f>
        <v>0</v>
      </c>
      <c r="AZ26" s="434">
        <f>+AY26+N26</f>
        <v>0</v>
      </c>
      <c r="BA26" s="435">
        <f>+G26-AZ26</f>
        <v>0</v>
      </c>
    </row>
    <row r="27" spans="1:53" s="4" customFormat="1" ht="15" customHeight="1" x14ac:dyDescent="0.2">
      <c r="A27" s="333"/>
      <c r="B27" s="460"/>
      <c r="C27" s="347"/>
      <c r="D27" s="372"/>
      <c r="E27" s="245"/>
      <c r="F27" s="364">
        <f t="shared" si="5"/>
        <v>0</v>
      </c>
      <c r="G27" s="245">
        <v>0</v>
      </c>
      <c r="H27" s="564">
        <f t="shared" si="14"/>
        <v>0</v>
      </c>
      <c r="I27" s="228"/>
      <c r="J27" s="364">
        <f t="shared" si="7"/>
        <v>0</v>
      </c>
      <c r="K27" s="245">
        <v>0</v>
      </c>
      <c r="L27" s="229"/>
      <c r="M27" s="245"/>
      <c r="N27" s="261"/>
      <c r="O27" s="217"/>
      <c r="P27" s="217"/>
      <c r="Q27" s="217"/>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SUM(R27:AX27)</f>
        <v>0</v>
      </c>
      <c r="AZ27" s="434">
        <f>+AY27+N27</f>
        <v>0</v>
      </c>
      <c r="BA27" s="435">
        <f>+G27-AZ27</f>
        <v>0</v>
      </c>
    </row>
    <row r="28" spans="1:53" s="4" customFormat="1" ht="15" customHeight="1" x14ac:dyDescent="0.2">
      <c r="A28" s="333"/>
      <c r="B28" s="460" t="str">
        <f>+B23</f>
        <v>ZK108.K266.C727</v>
      </c>
      <c r="C28" s="347"/>
      <c r="D28" s="372"/>
      <c r="E28" s="245"/>
      <c r="F28" s="364">
        <f t="shared" si="5"/>
        <v>0</v>
      </c>
      <c r="G28" s="245">
        <v>0</v>
      </c>
      <c r="H28" s="564">
        <f t="shared" si="14"/>
        <v>0</v>
      </c>
      <c r="I28" s="228"/>
      <c r="J28" s="364">
        <f t="shared" si="7"/>
        <v>0</v>
      </c>
      <c r="K28" s="245">
        <v>0</v>
      </c>
      <c r="L28" s="229"/>
      <c r="M28" s="245"/>
      <c r="N28" s="262"/>
      <c r="O28" s="262"/>
      <c r="P28" s="262"/>
      <c r="Q28" s="262"/>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SUM(R28:AX28)</f>
        <v>0</v>
      </c>
      <c r="AZ28" s="434">
        <f>+AY28+N28</f>
        <v>0</v>
      </c>
      <c r="BA28" s="435">
        <f>+G28-AZ28</f>
        <v>0</v>
      </c>
    </row>
    <row r="29" spans="1:53" s="4" customFormat="1" ht="15" customHeight="1" thickBot="1" x14ac:dyDescent="0.25">
      <c r="A29" s="168"/>
      <c r="B29" s="452"/>
      <c r="C29" s="269" t="s">
        <v>286</v>
      </c>
      <c r="D29" s="269"/>
      <c r="E29" s="272"/>
      <c r="F29" s="365">
        <f t="shared" si="5"/>
        <v>0</v>
      </c>
      <c r="G29" s="272">
        <v>0</v>
      </c>
      <c r="H29" s="571">
        <f>SUM(N29:AX29)-Q29</f>
        <v>0</v>
      </c>
      <c r="I29" s="224"/>
      <c r="J29" s="365">
        <f t="shared" si="7"/>
        <v>0</v>
      </c>
      <c r="K29" s="272">
        <v>0</v>
      </c>
      <c r="L29" s="225"/>
      <c r="M29" s="272"/>
      <c r="N29" s="560">
        <f>+IFERROR(VLOOKUP(B28,Sheet1!B:D,2,FALSE),0)</f>
        <v>0</v>
      </c>
      <c r="O29" s="600">
        <f>+IFERROR(VLOOKUP(B28,Sheet1!B:D,3,FALSE),0)</f>
        <v>0</v>
      </c>
      <c r="P29" s="600">
        <f>+IFERROR(VLOOKUP(B28,Sheet1!B:E,4,FALSE),0)</f>
        <v>0</v>
      </c>
      <c r="Q29" s="600">
        <f>+IFERROR(VLOOKUP(B28,Sheet1!B:F,5,FALSE),0)</f>
        <v>0</v>
      </c>
      <c r="R29" s="358"/>
      <c r="S29" s="359"/>
      <c r="T29" s="397"/>
      <c r="U29" s="407"/>
      <c r="V29" s="359"/>
      <c r="W29" s="359"/>
      <c r="X29" s="359"/>
      <c r="Y29" s="359"/>
      <c r="Z29" s="359"/>
      <c r="AA29" s="359"/>
      <c r="AB29" s="359"/>
      <c r="AC29" s="359"/>
      <c r="AD29" s="359"/>
      <c r="AE29" s="359"/>
      <c r="AF29" s="397"/>
      <c r="AG29" s="407"/>
      <c r="AH29" s="359"/>
      <c r="AI29" s="359"/>
      <c r="AJ29" s="359"/>
      <c r="AK29" s="359"/>
      <c r="AL29" s="359"/>
      <c r="AM29" s="359"/>
      <c r="AN29" s="359"/>
      <c r="AO29" s="359"/>
      <c r="AP29" s="359"/>
      <c r="AQ29" s="359"/>
      <c r="AR29" s="397"/>
      <c r="AS29" s="407"/>
      <c r="AT29" s="359"/>
      <c r="AU29" s="359"/>
      <c r="AV29" s="359"/>
      <c r="AW29" s="359"/>
      <c r="AX29" s="359"/>
      <c r="AY29" s="433">
        <f t="shared" si="8"/>
        <v>0</v>
      </c>
      <c r="AZ29" s="434">
        <f t="shared" si="9"/>
        <v>0</v>
      </c>
      <c r="BA29" s="435">
        <f t="shared" si="4"/>
        <v>0</v>
      </c>
    </row>
    <row r="30" spans="1:53" s="22" customFormat="1" ht="15" hidden="1" customHeight="1" x14ac:dyDescent="0.2">
      <c r="A30" s="192"/>
      <c r="B30" s="450"/>
      <c r="C30" s="166"/>
      <c r="D30" s="166"/>
      <c r="E30" s="226">
        <f t="shared" ref="E30:L30" si="15">SUM(E31:E32)</f>
        <v>0</v>
      </c>
      <c r="F30" s="425">
        <f t="shared" si="15"/>
        <v>0</v>
      </c>
      <c r="G30" s="226">
        <f t="shared" si="15"/>
        <v>0</v>
      </c>
      <c r="H30" s="226">
        <f t="shared" si="15"/>
        <v>0</v>
      </c>
      <c r="I30" s="200">
        <f t="shared" si="15"/>
        <v>0</v>
      </c>
      <c r="J30" s="315">
        <f t="shared" si="15"/>
        <v>0</v>
      </c>
      <c r="K30" s="200">
        <f t="shared" si="15"/>
        <v>0</v>
      </c>
      <c r="L30" s="216">
        <f t="shared" si="15"/>
        <v>0</v>
      </c>
      <c r="M30" s="216"/>
      <c r="N30" s="195">
        <f>SUM(N31:N32)</f>
        <v>0</v>
      </c>
      <c r="O30" s="195">
        <f>SUM(O31:O32)</f>
        <v>0</v>
      </c>
      <c r="P30" s="195"/>
      <c r="Q30" s="195"/>
      <c r="R30" s="260">
        <f>SUM(R31:R32)</f>
        <v>0</v>
      </c>
      <c r="S30" s="264">
        <f>SUM(S31:S32)</f>
        <v>0</v>
      </c>
      <c r="T30" s="395">
        <f t="shared" ref="T30:Z30" si="16">SUM(T31:T32)</f>
        <v>0</v>
      </c>
      <c r="U30" s="405">
        <f t="shared" si="16"/>
        <v>0</v>
      </c>
      <c r="V30" s="264">
        <f t="shared" si="16"/>
        <v>0</v>
      </c>
      <c r="W30" s="264">
        <f t="shared" si="16"/>
        <v>0</v>
      </c>
      <c r="X30" s="264">
        <f t="shared" si="16"/>
        <v>0</v>
      </c>
      <c r="Y30" s="264">
        <f t="shared" si="16"/>
        <v>0</v>
      </c>
      <c r="Z30" s="264">
        <f t="shared" si="16"/>
        <v>0</v>
      </c>
      <c r="AA30" s="264">
        <f t="shared" ref="AA30:AX30" si="17">SUM(AA31:AA32)</f>
        <v>0</v>
      </c>
      <c r="AB30" s="264">
        <f t="shared" si="17"/>
        <v>0</v>
      </c>
      <c r="AC30" s="264">
        <f t="shared" si="17"/>
        <v>0</v>
      </c>
      <c r="AD30" s="264">
        <f t="shared" si="17"/>
        <v>0</v>
      </c>
      <c r="AE30" s="264">
        <f t="shared" si="17"/>
        <v>0</v>
      </c>
      <c r="AF30" s="395">
        <f t="shared" si="17"/>
        <v>0</v>
      </c>
      <c r="AG30" s="405">
        <f t="shared" si="17"/>
        <v>0</v>
      </c>
      <c r="AH30" s="264">
        <f t="shared" si="17"/>
        <v>0</v>
      </c>
      <c r="AI30" s="264">
        <f t="shared" si="17"/>
        <v>0</v>
      </c>
      <c r="AJ30" s="264">
        <f t="shared" si="17"/>
        <v>0</v>
      </c>
      <c r="AK30" s="264">
        <f t="shared" si="17"/>
        <v>0</v>
      </c>
      <c r="AL30" s="264">
        <f t="shared" si="17"/>
        <v>0</v>
      </c>
      <c r="AM30" s="264">
        <f t="shared" si="17"/>
        <v>0</v>
      </c>
      <c r="AN30" s="264">
        <f t="shared" si="17"/>
        <v>0</v>
      </c>
      <c r="AO30" s="264">
        <f t="shared" si="17"/>
        <v>0</v>
      </c>
      <c r="AP30" s="264">
        <f t="shared" si="17"/>
        <v>0</v>
      </c>
      <c r="AQ30" s="264">
        <f t="shared" si="17"/>
        <v>0</v>
      </c>
      <c r="AR30" s="395">
        <f t="shared" si="17"/>
        <v>0</v>
      </c>
      <c r="AS30" s="405">
        <f t="shared" si="17"/>
        <v>0</v>
      </c>
      <c r="AT30" s="264">
        <f t="shared" si="17"/>
        <v>0</v>
      </c>
      <c r="AU30" s="264">
        <f t="shared" si="17"/>
        <v>0</v>
      </c>
      <c r="AV30" s="264">
        <f t="shared" si="17"/>
        <v>0</v>
      </c>
      <c r="AW30" s="264">
        <f t="shared" si="17"/>
        <v>0</v>
      </c>
      <c r="AX30" s="264">
        <f t="shared" si="17"/>
        <v>0</v>
      </c>
      <c r="AY30" s="433">
        <f t="shared" si="8"/>
        <v>0</v>
      </c>
      <c r="AZ30" s="434">
        <f t="shared" si="9"/>
        <v>0</v>
      </c>
      <c r="BA30" s="435">
        <f t="shared" si="4"/>
        <v>0</v>
      </c>
    </row>
    <row r="31" spans="1:53" s="4" customFormat="1" ht="15" hidden="1" customHeight="1" x14ac:dyDescent="0.2">
      <c r="A31" s="148"/>
      <c r="B31" s="451"/>
      <c r="C31" s="268"/>
      <c r="D31" s="268"/>
      <c r="E31" s="245"/>
      <c r="F31" s="364">
        <f t="shared" si="5"/>
        <v>0</v>
      </c>
      <c r="G31" s="245">
        <v>0</v>
      </c>
      <c r="H31" s="217">
        <f t="shared" si="14"/>
        <v>0</v>
      </c>
      <c r="I31" s="228"/>
      <c r="J31" s="364">
        <f t="shared" si="7"/>
        <v>0</v>
      </c>
      <c r="K31" s="245">
        <v>0</v>
      </c>
      <c r="L31" s="229"/>
      <c r="M31" s="245"/>
      <c r="N31" s="232">
        <f>+IFERROR(VLOOKUP(B30,Sheet1!B:D,2,FALSE),0)</f>
        <v>0</v>
      </c>
      <c r="O31" s="261"/>
      <c r="P31" s="261"/>
      <c r="Q31" s="261"/>
      <c r="R31" s="356"/>
      <c r="S31" s="357"/>
      <c r="T31" s="396"/>
      <c r="U31" s="406"/>
      <c r="V31" s="357"/>
      <c r="W31" s="357"/>
      <c r="X31" s="357"/>
      <c r="Y31" s="357"/>
      <c r="Z31" s="357"/>
      <c r="AA31" s="357"/>
      <c r="AB31" s="357"/>
      <c r="AC31" s="357"/>
      <c r="AD31" s="357"/>
      <c r="AE31" s="357"/>
      <c r="AF31" s="396"/>
      <c r="AG31" s="406"/>
      <c r="AH31" s="357"/>
      <c r="AI31" s="357"/>
      <c r="AJ31" s="357"/>
      <c r="AK31" s="357"/>
      <c r="AL31" s="357"/>
      <c r="AM31" s="357"/>
      <c r="AN31" s="357"/>
      <c r="AO31" s="357"/>
      <c r="AP31" s="357"/>
      <c r="AQ31" s="357"/>
      <c r="AR31" s="396"/>
      <c r="AS31" s="406"/>
      <c r="AT31" s="357"/>
      <c r="AU31" s="357"/>
      <c r="AV31" s="357"/>
      <c r="AW31" s="357"/>
      <c r="AX31" s="357"/>
      <c r="AY31" s="433">
        <f t="shared" si="8"/>
        <v>0</v>
      </c>
      <c r="AZ31" s="434">
        <f t="shared" si="9"/>
        <v>0</v>
      </c>
      <c r="BA31" s="435">
        <f t="shared" si="4"/>
        <v>0</v>
      </c>
    </row>
    <row r="32" spans="1:53" s="4" customFormat="1" ht="15" hidden="1" customHeight="1" thickBot="1" x14ac:dyDescent="0.25">
      <c r="A32" s="168"/>
      <c r="B32" s="452"/>
      <c r="C32" s="269"/>
      <c r="D32" s="269"/>
      <c r="E32" s="272"/>
      <c r="F32" s="364">
        <f t="shared" si="5"/>
        <v>0</v>
      </c>
      <c r="G32" s="272">
        <v>0</v>
      </c>
      <c r="H32" s="223">
        <f t="shared" si="14"/>
        <v>0</v>
      </c>
      <c r="I32" s="224"/>
      <c r="J32" s="364">
        <f t="shared" si="7"/>
        <v>0</v>
      </c>
      <c r="K32" s="272">
        <v>0</v>
      </c>
      <c r="L32" s="225"/>
      <c r="M32" s="272"/>
      <c r="N32" s="262"/>
      <c r="O32" s="262"/>
      <c r="P32" s="262"/>
      <c r="Q32" s="262"/>
      <c r="R32" s="358"/>
      <c r="S32" s="359"/>
      <c r="T32" s="397"/>
      <c r="U32" s="407"/>
      <c r="V32" s="359"/>
      <c r="W32" s="359"/>
      <c r="X32" s="359"/>
      <c r="Y32" s="359"/>
      <c r="Z32" s="359"/>
      <c r="AA32" s="359"/>
      <c r="AB32" s="359"/>
      <c r="AC32" s="359"/>
      <c r="AD32" s="359"/>
      <c r="AE32" s="359"/>
      <c r="AF32" s="397"/>
      <c r="AG32" s="407"/>
      <c r="AH32" s="359"/>
      <c r="AI32" s="359"/>
      <c r="AJ32" s="359"/>
      <c r="AK32" s="359"/>
      <c r="AL32" s="359"/>
      <c r="AM32" s="359"/>
      <c r="AN32" s="359"/>
      <c r="AO32" s="359"/>
      <c r="AP32" s="359"/>
      <c r="AQ32" s="359"/>
      <c r="AR32" s="397"/>
      <c r="AS32" s="407"/>
      <c r="AT32" s="359"/>
      <c r="AU32" s="359"/>
      <c r="AV32" s="359"/>
      <c r="AW32" s="359"/>
      <c r="AX32" s="359"/>
      <c r="AY32" s="433">
        <f t="shared" si="8"/>
        <v>0</v>
      </c>
      <c r="AZ32" s="434">
        <f t="shared" si="9"/>
        <v>0</v>
      </c>
      <c r="BA32" s="435">
        <f t="shared" si="4"/>
        <v>0</v>
      </c>
    </row>
    <row r="33" spans="1:53" s="22" customFormat="1" ht="15" hidden="1" customHeight="1" x14ac:dyDescent="0.2">
      <c r="A33" s="192"/>
      <c r="B33" s="450"/>
      <c r="C33" s="166"/>
      <c r="D33" s="166"/>
      <c r="E33" s="226">
        <f t="shared" ref="E33:L33" si="18">SUM(E34:E35)</f>
        <v>0</v>
      </c>
      <c r="F33" s="425">
        <f>SUM(F34:F35)</f>
        <v>0</v>
      </c>
      <c r="G33" s="226">
        <f>SUM(G34:G35)</f>
        <v>0</v>
      </c>
      <c r="H33" s="226">
        <f t="shared" si="18"/>
        <v>0</v>
      </c>
      <c r="I33" s="200">
        <f t="shared" si="18"/>
        <v>0</v>
      </c>
      <c r="J33" s="315">
        <f>SUM(J34:J35)</f>
        <v>0</v>
      </c>
      <c r="K33" s="200">
        <f t="shared" si="18"/>
        <v>0</v>
      </c>
      <c r="L33" s="216">
        <f t="shared" si="18"/>
        <v>0</v>
      </c>
      <c r="M33" s="216"/>
      <c r="N33" s="195">
        <f>SUM(N34:N35)</f>
        <v>0</v>
      </c>
      <c r="O33" s="195">
        <f>SUM(O34:O35)</f>
        <v>0</v>
      </c>
      <c r="P33" s="195"/>
      <c r="Q33" s="195"/>
      <c r="R33" s="260">
        <f>SUM(R34:R35)</f>
        <v>0</v>
      </c>
      <c r="S33" s="264">
        <f>SUM(S34:S35)</f>
        <v>0</v>
      </c>
      <c r="T33" s="395">
        <f t="shared" ref="T33:Z33" si="19">SUM(T34:T35)</f>
        <v>0</v>
      </c>
      <c r="U33" s="405">
        <f t="shared" si="19"/>
        <v>0</v>
      </c>
      <c r="V33" s="264">
        <f t="shared" si="19"/>
        <v>0</v>
      </c>
      <c r="W33" s="264">
        <f t="shared" si="19"/>
        <v>0</v>
      </c>
      <c r="X33" s="264">
        <f t="shared" si="19"/>
        <v>0</v>
      </c>
      <c r="Y33" s="264">
        <f t="shared" si="19"/>
        <v>0</v>
      </c>
      <c r="Z33" s="264">
        <f t="shared" si="19"/>
        <v>0</v>
      </c>
      <c r="AA33" s="264">
        <f t="shared" ref="AA33:AX33" si="20">SUM(AA34:AA35)</f>
        <v>0</v>
      </c>
      <c r="AB33" s="264">
        <f t="shared" si="20"/>
        <v>0</v>
      </c>
      <c r="AC33" s="264">
        <f t="shared" si="20"/>
        <v>0</v>
      </c>
      <c r="AD33" s="264">
        <f t="shared" si="20"/>
        <v>0</v>
      </c>
      <c r="AE33" s="264">
        <f t="shared" si="20"/>
        <v>0</v>
      </c>
      <c r="AF33" s="395">
        <f t="shared" si="20"/>
        <v>0</v>
      </c>
      <c r="AG33" s="405">
        <f t="shared" si="20"/>
        <v>0</v>
      </c>
      <c r="AH33" s="264">
        <f t="shared" si="20"/>
        <v>0</v>
      </c>
      <c r="AI33" s="264">
        <f t="shared" si="20"/>
        <v>0</v>
      </c>
      <c r="AJ33" s="264">
        <f t="shared" si="20"/>
        <v>0</v>
      </c>
      <c r="AK33" s="264">
        <f t="shared" si="20"/>
        <v>0</v>
      </c>
      <c r="AL33" s="264">
        <f t="shared" si="20"/>
        <v>0</v>
      </c>
      <c r="AM33" s="264">
        <f t="shared" si="20"/>
        <v>0</v>
      </c>
      <c r="AN33" s="264">
        <f t="shared" si="20"/>
        <v>0</v>
      </c>
      <c r="AO33" s="264">
        <f t="shared" si="20"/>
        <v>0</v>
      </c>
      <c r="AP33" s="264">
        <f t="shared" si="20"/>
        <v>0</v>
      </c>
      <c r="AQ33" s="264">
        <f t="shared" si="20"/>
        <v>0</v>
      </c>
      <c r="AR33" s="395">
        <f t="shared" si="20"/>
        <v>0</v>
      </c>
      <c r="AS33" s="405">
        <f t="shared" si="20"/>
        <v>0</v>
      </c>
      <c r="AT33" s="264">
        <f t="shared" si="20"/>
        <v>0</v>
      </c>
      <c r="AU33" s="264">
        <f t="shared" si="20"/>
        <v>0</v>
      </c>
      <c r="AV33" s="264">
        <f t="shared" si="20"/>
        <v>0</v>
      </c>
      <c r="AW33" s="264">
        <f t="shared" si="20"/>
        <v>0</v>
      </c>
      <c r="AX33" s="264">
        <f t="shared" si="20"/>
        <v>0</v>
      </c>
      <c r="AY33" s="433">
        <f t="shared" si="8"/>
        <v>0</v>
      </c>
      <c r="AZ33" s="434">
        <f t="shared" si="9"/>
        <v>0</v>
      </c>
      <c r="BA33" s="435">
        <f t="shared" si="4"/>
        <v>0</v>
      </c>
    </row>
    <row r="34" spans="1:53" s="4" customFormat="1" ht="15" hidden="1" customHeight="1" x14ac:dyDescent="0.2">
      <c r="A34" s="148"/>
      <c r="B34" s="451"/>
      <c r="C34" s="268"/>
      <c r="D34" s="268"/>
      <c r="E34" s="245"/>
      <c r="F34" s="364">
        <f t="shared" si="5"/>
        <v>0</v>
      </c>
      <c r="G34" s="245">
        <v>0</v>
      </c>
      <c r="H34" s="217">
        <f t="shared" si="14"/>
        <v>0</v>
      </c>
      <c r="I34" s="228"/>
      <c r="J34" s="364">
        <f t="shared" si="7"/>
        <v>0</v>
      </c>
      <c r="K34" s="245">
        <v>0</v>
      </c>
      <c r="L34" s="229"/>
      <c r="M34" s="245"/>
      <c r="N34" s="232">
        <f>+IFERROR(VLOOKUP(B33,Sheet1!B:D,2,FALSE),0)</f>
        <v>0</v>
      </c>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 t="shared" si="8"/>
        <v>0</v>
      </c>
      <c r="AZ34" s="434">
        <f t="shared" si="9"/>
        <v>0</v>
      </c>
      <c r="BA34" s="435">
        <f t="shared" si="4"/>
        <v>0</v>
      </c>
    </row>
    <row r="35" spans="1:53" s="4" customFormat="1" ht="15" hidden="1" customHeight="1" thickBot="1" x14ac:dyDescent="0.25">
      <c r="A35" s="167"/>
      <c r="B35" s="453"/>
      <c r="C35" s="269"/>
      <c r="D35" s="269"/>
      <c r="E35" s="272"/>
      <c r="F35" s="364">
        <f t="shared" si="5"/>
        <v>0</v>
      </c>
      <c r="G35" s="272">
        <v>0</v>
      </c>
      <c r="H35" s="223">
        <f t="shared" si="14"/>
        <v>0</v>
      </c>
      <c r="I35" s="224"/>
      <c r="J35" s="364">
        <f t="shared" si="7"/>
        <v>0</v>
      </c>
      <c r="K35" s="272">
        <v>0</v>
      </c>
      <c r="L35" s="225"/>
      <c r="M35" s="272"/>
      <c r="N35" s="262"/>
      <c r="O35" s="262"/>
      <c r="P35" s="262"/>
      <c r="Q35" s="262"/>
      <c r="R35" s="358"/>
      <c r="S35" s="359"/>
      <c r="T35" s="397"/>
      <c r="U35" s="407"/>
      <c r="V35" s="359"/>
      <c r="W35" s="359"/>
      <c r="X35" s="359"/>
      <c r="Y35" s="359"/>
      <c r="Z35" s="359"/>
      <c r="AA35" s="359"/>
      <c r="AB35" s="359"/>
      <c r="AC35" s="359"/>
      <c r="AD35" s="359"/>
      <c r="AE35" s="359"/>
      <c r="AF35" s="397"/>
      <c r="AG35" s="407"/>
      <c r="AH35" s="359"/>
      <c r="AI35" s="359"/>
      <c r="AJ35" s="359"/>
      <c r="AK35" s="359"/>
      <c r="AL35" s="359"/>
      <c r="AM35" s="359"/>
      <c r="AN35" s="359"/>
      <c r="AO35" s="359"/>
      <c r="AP35" s="359"/>
      <c r="AQ35" s="359"/>
      <c r="AR35" s="397"/>
      <c r="AS35" s="407"/>
      <c r="AT35" s="359"/>
      <c r="AU35" s="359"/>
      <c r="AV35" s="359"/>
      <c r="AW35" s="359"/>
      <c r="AX35" s="359"/>
      <c r="AY35" s="433">
        <f t="shared" si="8"/>
        <v>0</v>
      </c>
      <c r="AZ35" s="434">
        <f t="shared" si="9"/>
        <v>0</v>
      </c>
      <c r="BA35" s="435">
        <f t="shared" si="4"/>
        <v>0</v>
      </c>
    </row>
    <row r="36" spans="1:53" s="22" customFormat="1" ht="15" hidden="1" customHeight="1" x14ac:dyDescent="0.2">
      <c r="A36" s="192"/>
      <c r="B36" s="450"/>
      <c r="C36" s="166"/>
      <c r="D36" s="166"/>
      <c r="E36" s="226">
        <f t="shared" ref="E36:L36" si="21">SUM(E37:E38)</f>
        <v>0</v>
      </c>
      <c r="F36" s="425">
        <f>SUM(F37:F38)</f>
        <v>0</v>
      </c>
      <c r="G36" s="226">
        <f>SUM(G37:G38)</f>
        <v>0</v>
      </c>
      <c r="H36" s="226">
        <f t="shared" si="21"/>
        <v>0</v>
      </c>
      <c r="I36" s="200">
        <f t="shared" si="21"/>
        <v>0</v>
      </c>
      <c r="J36" s="315">
        <f>SUM(J37:J38)</f>
        <v>0</v>
      </c>
      <c r="K36" s="200">
        <f t="shared" si="21"/>
        <v>0</v>
      </c>
      <c r="L36" s="216">
        <f t="shared" si="21"/>
        <v>0</v>
      </c>
      <c r="M36" s="216"/>
      <c r="N36" s="195">
        <f>SUM(N37:N38)</f>
        <v>0</v>
      </c>
      <c r="O36" s="195">
        <f>SUM(O37:O38)</f>
        <v>0</v>
      </c>
      <c r="P36" s="195"/>
      <c r="Q36" s="195"/>
      <c r="R36" s="260">
        <f>SUM(R37:R38)</f>
        <v>0</v>
      </c>
      <c r="S36" s="264">
        <f>SUM(S37:S38)</f>
        <v>0</v>
      </c>
      <c r="T36" s="395">
        <f t="shared" ref="T36:Z36" si="22">SUM(T37:T38)</f>
        <v>0</v>
      </c>
      <c r="U36" s="405">
        <f t="shared" si="22"/>
        <v>0</v>
      </c>
      <c r="V36" s="264">
        <f t="shared" si="22"/>
        <v>0</v>
      </c>
      <c r="W36" s="264">
        <f t="shared" si="22"/>
        <v>0</v>
      </c>
      <c r="X36" s="264">
        <f t="shared" si="22"/>
        <v>0</v>
      </c>
      <c r="Y36" s="264">
        <f t="shared" si="22"/>
        <v>0</v>
      </c>
      <c r="Z36" s="264">
        <f t="shared" si="22"/>
        <v>0</v>
      </c>
      <c r="AA36" s="264">
        <f t="shared" ref="AA36:AX36" si="23">SUM(AA37:AA38)</f>
        <v>0</v>
      </c>
      <c r="AB36" s="264">
        <f t="shared" si="23"/>
        <v>0</v>
      </c>
      <c r="AC36" s="264">
        <f t="shared" si="23"/>
        <v>0</v>
      </c>
      <c r="AD36" s="264">
        <f t="shared" si="23"/>
        <v>0</v>
      </c>
      <c r="AE36" s="264">
        <f t="shared" si="23"/>
        <v>0</v>
      </c>
      <c r="AF36" s="395">
        <f t="shared" si="23"/>
        <v>0</v>
      </c>
      <c r="AG36" s="405">
        <f t="shared" si="23"/>
        <v>0</v>
      </c>
      <c r="AH36" s="264">
        <f t="shared" si="23"/>
        <v>0</v>
      </c>
      <c r="AI36" s="264">
        <f t="shared" si="23"/>
        <v>0</v>
      </c>
      <c r="AJ36" s="264">
        <f t="shared" si="23"/>
        <v>0</v>
      </c>
      <c r="AK36" s="264">
        <f t="shared" si="23"/>
        <v>0</v>
      </c>
      <c r="AL36" s="264">
        <f t="shared" si="23"/>
        <v>0</v>
      </c>
      <c r="AM36" s="264">
        <f t="shared" si="23"/>
        <v>0</v>
      </c>
      <c r="AN36" s="264">
        <f t="shared" si="23"/>
        <v>0</v>
      </c>
      <c r="AO36" s="264">
        <f t="shared" si="23"/>
        <v>0</v>
      </c>
      <c r="AP36" s="264">
        <f t="shared" si="23"/>
        <v>0</v>
      </c>
      <c r="AQ36" s="264">
        <f t="shared" si="23"/>
        <v>0</v>
      </c>
      <c r="AR36" s="395">
        <f t="shared" si="23"/>
        <v>0</v>
      </c>
      <c r="AS36" s="405">
        <f t="shared" si="23"/>
        <v>0</v>
      </c>
      <c r="AT36" s="264">
        <f t="shared" si="23"/>
        <v>0</v>
      </c>
      <c r="AU36" s="264">
        <f t="shared" si="23"/>
        <v>0</v>
      </c>
      <c r="AV36" s="264">
        <f t="shared" si="23"/>
        <v>0</v>
      </c>
      <c r="AW36" s="264">
        <f t="shared" si="23"/>
        <v>0</v>
      </c>
      <c r="AX36" s="264">
        <f t="shared" si="23"/>
        <v>0</v>
      </c>
      <c r="AY36" s="433">
        <f t="shared" si="8"/>
        <v>0</v>
      </c>
      <c r="AZ36" s="434">
        <f t="shared" si="9"/>
        <v>0</v>
      </c>
      <c r="BA36" s="435">
        <f t="shared" si="4"/>
        <v>0</v>
      </c>
    </row>
    <row r="37" spans="1:53" s="4" customFormat="1" ht="15" hidden="1" customHeight="1" x14ac:dyDescent="0.2">
      <c r="A37" s="148"/>
      <c r="B37" s="451"/>
      <c r="C37" s="268"/>
      <c r="D37" s="268"/>
      <c r="E37" s="245"/>
      <c r="F37" s="364">
        <f t="shared" si="5"/>
        <v>0</v>
      </c>
      <c r="G37" s="245">
        <v>0</v>
      </c>
      <c r="H37" s="217">
        <f t="shared" si="14"/>
        <v>0</v>
      </c>
      <c r="I37" s="228"/>
      <c r="J37" s="364">
        <f t="shared" si="7"/>
        <v>0</v>
      </c>
      <c r="K37" s="245">
        <v>0</v>
      </c>
      <c r="L37" s="229"/>
      <c r="M37" s="245"/>
      <c r="N37" s="232">
        <f>+IFERROR(VLOOKUP(B36,Sheet1!B:D,2,FALSE),0)</f>
        <v>0</v>
      </c>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8"/>
        <v>0</v>
      </c>
      <c r="AZ37" s="434">
        <f t="shared" si="9"/>
        <v>0</v>
      </c>
      <c r="BA37" s="435">
        <f t="shared" si="4"/>
        <v>0</v>
      </c>
    </row>
    <row r="38" spans="1:53" s="4" customFormat="1" ht="15" hidden="1" customHeight="1" thickBot="1" x14ac:dyDescent="0.25">
      <c r="A38" s="167"/>
      <c r="B38" s="460"/>
      <c r="C38" s="269"/>
      <c r="D38" s="269"/>
      <c r="E38" s="272"/>
      <c r="F38" s="364">
        <f t="shared" si="5"/>
        <v>0</v>
      </c>
      <c r="G38" s="272">
        <v>0</v>
      </c>
      <c r="H38" s="223">
        <f t="shared" si="14"/>
        <v>0</v>
      </c>
      <c r="I38" s="224"/>
      <c r="J38" s="364">
        <f t="shared" si="7"/>
        <v>0</v>
      </c>
      <c r="K38" s="272">
        <v>0</v>
      </c>
      <c r="L38" s="225"/>
      <c r="M38" s="272"/>
      <c r="N38" s="262"/>
      <c r="O38" s="262"/>
      <c r="P38" s="262"/>
      <c r="Q38" s="262"/>
      <c r="R38" s="358"/>
      <c r="S38" s="359"/>
      <c r="T38" s="397"/>
      <c r="U38" s="407"/>
      <c r="V38" s="359"/>
      <c r="W38" s="359"/>
      <c r="X38" s="359"/>
      <c r="Y38" s="359"/>
      <c r="Z38" s="359"/>
      <c r="AA38" s="359"/>
      <c r="AB38" s="359"/>
      <c r="AC38" s="359"/>
      <c r="AD38" s="359"/>
      <c r="AE38" s="359"/>
      <c r="AF38" s="397"/>
      <c r="AG38" s="407"/>
      <c r="AH38" s="359"/>
      <c r="AI38" s="359"/>
      <c r="AJ38" s="359"/>
      <c r="AK38" s="359"/>
      <c r="AL38" s="359"/>
      <c r="AM38" s="359"/>
      <c r="AN38" s="359"/>
      <c r="AO38" s="359"/>
      <c r="AP38" s="359"/>
      <c r="AQ38" s="359"/>
      <c r="AR38" s="397"/>
      <c r="AS38" s="407"/>
      <c r="AT38" s="359"/>
      <c r="AU38" s="359"/>
      <c r="AV38" s="359"/>
      <c r="AW38" s="359"/>
      <c r="AX38" s="359"/>
      <c r="AY38" s="433">
        <f t="shared" si="8"/>
        <v>0</v>
      </c>
      <c r="AZ38" s="434">
        <f t="shared" si="9"/>
        <v>0</v>
      </c>
      <c r="BA38" s="435">
        <f t="shared" si="4"/>
        <v>0</v>
      </c>
    </row>
    <row r="39" spans="1:53" s="22" customFormat="1" ht="15" hidden="1" customHeight="1" x14ac:dyDescent="0.2">
      <c r="A39" s="193"/>
      <c r="B39" s="454"/>
      <c r="C39" s="166"/>
      <c r="D39" s="166"/>
      <c r="E39" s="226">
        <f t="shared" ref="E39:L39" si="24">SUM(E40:E41)</f>
        <v>0</v>
      </c>
      <c r="F39" s="425">
        <f>SUM(F40:F41)</f>
        <v>0</v>
      </c>
      <c r="G39" s="226">
        <f>SUM(G40:G41)</f>
        <v>0</v>
      </c>
      <c r="H39" s="226">
        <f t="shared" si="24"/>
        <v>0</v>
      </c>
      <c r="I39" s="200">
        <f t="shared" si="24"/>
        <v>0</v>
      </c>
      <c r="J39" s="315">
        <f>SUM(J40:J41)</f>
        <v>0</v>
      </c>
      <c r="K39" s="200">
        <f t="shared" si="24"/>
        <v>0</v>
      </c>
      <c r="L39" s="216">
        <f t="shared" si="24"/>
        <v>0</v>
      </c>
      <c r="M39" s="216"/>
      <c r="N39" s="261"/>
      <c r="O39" s="217">
        <f>+IFERROR(VLOOKUP(B38,Sheet1!B:D,3,FALSE)+VLOOKUP(B38,Sheet1!B:E,4,FALSE),0)</f>
        <v>0</v>
      </c>
      <c r="P39" s="217"/>
      <c r="Q39" s="217"/>
      <c r="R39" s="260">
        <f>SUM(R40:R41)</f>
        <v>0</v>
      </c>
      <c r="S39" s="264">
        <f>SUM(S40:S41)</f>
        <v>0</v>
      </c>
      <c r="T39" s="395">
        <f t="shared" ref="T39:Z39" si="25">SUM(T40:T41)</f>
        <v>0</v>
      </c>
      <c r="U39" s="405">
        <f t="shared" si="25"/>
        <v>0</v>
      </c>
      <c r="V39" s="264">
        <f t="shared" si="25"/>
        <v>0</v>
      </c>
      <c r="W39" s="264">
        <f t="shared" si="25"/>
        <v>0</v>
      </c>
      <c r="X39" s="264">
        <f t="shared" si="25"/>
        <v>0</v>
      </c>
      <c r="Y39" s="264">
        <f t="shared" si="25"/>
        <v>0</v>
      </c>
      <c r="Z39" s="264">
        <f t="shared" si="25"/>
        <v>0</v>
      </c>
      <c r="AA39" s="264">
        <f t="shared" ref="AA39:AX39" si="26">SUM(AA40:AA41)</f>
        <v>0</v>
      </c>
      <c r="AB39" s="264">
        <f t="shared" si="26"/>
        <v>0</v>
      </c>
      <c r="AC39" s="264">
        <f t="shared" si="26"/>
        <v>0</v>
      </c>
      <c r="AD39" s="264">
        <f t="shared" si="26"/>
        <v>0</v>
      </c>
      <c r="AE39" s="264">
        <f t="shared" si="26"/>
        <v>0</v>
      </c>
      <c r="AF39" s="395">
        <f t="shared" si="26"/>
        <v>0</v>
      </c>
      <c r="AG39" s="405">
        <f t="shared" si="26"/>
        <v>0</v>
      </c>
      <c r="AH39" s="264">
        <f t="shared" si="26"/>
        <v>0</v>
      </c>
      <c r="AI39" s="264">
        <f t="shared" si="26"/>
        <v>0</v>
      </c>
      <c r="AJ39" s="264">
        <f t="shared" si="26"/>
        <v>0</v>
      </c>
      <c r="AK39" s="264">
        <f t="shared" si="26"/>
        <v>0</v>
      </c>
      <c r="AL39" s="264">
        <f t="shared" si="26"/>
        <v>0</v>
      </c>
      <c r="AM39" s="264">
        <f t="shared" si="26"/>
        <v>0</v>
      </c>
      <c r="AN39" s="264">
        <f t="shared" si="26"/>
        <v>0</v>
      </c>
      <c r="AO39" s="264">
        <f t="shared" si="26"/>
        <v>0</v>
      </c>
      <c r="AP39" s="264">
        <f t="shared" si="26"/>
        <v>0</v>
      </c>
      <c r="AQ39" s="264">
        <f t="shared" si="26"/>
        <v>0</v>
      </c>
      <c r="AR39" s="395">
        <f t="shared" si="26"/>
        <v>0</v>
      </c>
      <c r="AS39" s="405">
        <f t="shared" si="26"/>
        <v>0</v>
      </c>
      <c r="AT39" s="264">
        <f t="shared" si="26"/>
        <v>0</v>
      </c>
      <c r="AU39" s="264">
        <f t="shared" si="26"/>
        <v>0</v>
      </c>
      <c r="AV39" s="264">
        <f t="shared" si="26"/>
        <v>0</v>
      </c>
      <c r="AW39" s="264">
        <f t="shared" si="26"/>
        <v>0</v>
      </c>
      <c r="AX39" s="264">
        <f t="shared" si="26"/>
        <v>0</v>
      </c>
      <c r="AY39" s="433">
        <f t="shared" si="8"/>
        <v>0</v>
      </c>
      <c r="AZ39" s="434">
        <f t="shared" si="9"/>
        <v>0</v>
      </c>
      <c r="BA39" s="435">
        <f t="shared" si="4"/>
        <v>0</v>
      </c>
    </row>
    <row r="40" spans="1:53" s="4" customFormat="1" ht="15" hidden="1" customHeight="1" x14ac:dyDescent="0.2">
      <c r="A40" s="149"/>
      <c r="B40" s="455"/>
      <c r="C40" s="268"/>
      <c r="D40" s="268"/>
      <c r="E40" s="245"/>
      <c r="F40" s="364">
        <f t="shared" si="5"/>
        <v>0</v>
      </c>
      <c r="G40" s="245">
        <v>0</v>
      </c>
      <c r="H40" s="217">
        <f t="shared" si="14"/>
        <v>0</v>
      </c>
      <c r="I40" s="228"/>
      <c r="J40" s="364">
        <f t="shared" si="7"/>
        <v>0</v>
      </c>
      <c r="K40" s="245">
        <v>0</v>
      </c>
      <c r="L40" s="229"/>
      <c r="M40" s="245"/>
      <c r="N40" s="232">
        <f>+IFERROR(VLOOKUP(B39,Sheet1!B:D,2,FALSE),0)</f>
        <v>0</v>
      </c>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433">
        <f t="shared" si="8"/>
        <v>0</v>
      </c>
      <c r="AZ40" s="434">
        <f t="shared" si="9"/>
        <v>0</v>
      </c>
      <c r="BA40" s="435">
        <f t="shared" si="4"/>
        <v>0</v>
      </c>
    </row>
    <row r="41" spans="1:53" s="4" customFormat="1" ht="15" hidden="1" customHeight="1" thickBot="1" x14ac:dyDescent="0.25">
      <c r="A41" s="167"/>
      <c r="B41" s="453"/>
      <c r="C41" s="269"/>
      <c r="D41" s="269"/>
      <c r="E41" s="272"/>
      <c r="F41" s="364">
        <f t="shared" si="5"/>
        <v>0</v>
      </c>
      <c r="G41" s="272">
        <v>0</v>
      </c>
      <c r="H41" s="223">
        <f t="shared" si="14"/>
        <v>0</v>
      </c>
      <c r="I41" s="224"/>
      <c r="J41" s="364">
        <f t="shared" si="7"/>
        <v>0</v>
      </c>
      <c r="K41" s="272">
        <v>0</v>
      </c>
      <c r="L41" s="225"/>
      <c r="M41" s="272"/>
      <c r="N41" s="262"/>
      <c r="O41" s="217"/>
      <c r="P41" s="217"/>
      <c r="Q41" s="217"/>
      <c r="R41" s="358"/>
      <c r="S41" s="359"/>
      <c r="T41" s="397"/>
      <c r="U41" s="407"/>
      <c r="V41" s="359"/>
      <c r="W41" s="359"/>
      <c r="X41" s="359"/>
      <c r="Y41" s="359"/>
      <c r="Z41" s="359"/>
      <c r="AA41" s="359"/>
      <c r="AB41" s="359"/>
      <c r="AC41" s="359"/>
      <c r="AD41" s="359"/>
      <c r="AE41" s="359"/>
      <c r="AF41" s="397"/>
      <c r="AG41" s="407"/>
      <c r="AH41" s="359"/>
      <c r="AI41" s="359"/>
      <c r="AJ41" s="359"/>
      <c r="AK41" s="359"/>
      <c r="AL41" s="359"/>
      <c r="AM41" s="359"/>
      <c r="AN41" s="359"/>
      <c r="AO41" s="359"/>
      <c r="AP41" s="359"/>
      <c r="AQ41" s="359"/>
      <c r="AR41" s="397"/>
      <c r="AS41" s="407"/>
      <c r="AT41" s="359"/>
      <c r="AU41" s="359"/>
      <c r="AV41" s="359"/>
      <c r="AW41" s="359"/>
      <c r="AX41" s="359"/>
      <c r="AY41" s="433">
        <f t="shared" si="8"/>
        <v>0</v>
      </c>
      <c r="AZ41" s="434">
        <f t="shared" si="9"/>
        <v>0</v>
      </c>
      <c r="BA41" s="435">
        <f t="shared" si="4"/>
        <v>0</v>
      </c>
    </row>
    <row r="42" spans="1:53" s="22" customFormat="1" ht="15" hidden="1" customHeight="1" x14ac:dyDescent="0.2">
      <c r="A42" s="193"/>
      <c r="B42" s="454"/>
      <c r="C42" s="166"/>
      <c r="D42" s="166"/>
      <c r="E42" s="226">
        <f t="shared" ref="E42:L42" si="27">SUM(E43:E44)</f>
        <v>0</v>
      </c>
      <c r="F42" s="425">
        <f t="shared" si="27"/>
        <v>0</v>
      </c>
      <c r="G42" s="226">
        <f t="shared" si="27"/>
        <v>0</v>
      </c>
      <c r="H42" s="226">
        <f t="shared" si="27"/>
        <v>0</v>
      </c>
      <c r="I42" s="200">
        <f t="shared" si="27"/>
        <v>0</v>
      </c>
      <c r="J42" s="315">
        <f t="shared" si="27"/>
        <v>0</v>
      </c>
      <c r="K42" s="200">
        <f t="shared" si="27"/>
        <v>0</v>
      </c>
      <c r="L42" s="216">
        <f t="shared" si="27"/>
        <v>0</v>
      </c>
      <c r="M42" s="216"/>
      <c r="N42" s="195">
        <f>SUM(N43:N44)</f>
        <v>0</v>
      </c>
      <c r="O42" s="195">
        <f>SUM(O43:O44)</f>
        <v>0</v>
      </c>
      <c r="P42" s="195"/>
      <c r="Q42" s="195"/>
      <c r="R42" s="260">
        <f>SUM(R43:R44)</f>
        <v>0</v>
      </c>
      <c r="S42" s="264">
        <f>SUM(S43:S44)</f>
        <v>0</v>
      </c>
      <c r="T42" s="395">
        <f t="shared" ref="T42:Z42" si="28">SUM(T43:T44)</f>
        <v>0</v>
      </c>
      <c r="U42" s="405">
        <f t="shared" si="28"/>
        <v>0</v>
      </c>
      <c r="V42" s="264">
        <f t="shared" si="28"/>
        <v>0</v>
      </c>
      <c r="W42" s="264">
        <f t="shared" si="28"/>
        <v>0</v>
      </c>
      <c r="X42" s="264">
        <f t="shared" si="28"/>
        <v>0</v>
      </c>
      <c r="Y42" s="264">
        <f t="shared" si="28"/>
        <v>0</v>
      </c>
      <c r="Z42" s="264">
        <f t="shared" si="28"/>
        <v>0</v>
      </c>
      <c r="AA42" s="264">
        <f t="shared" ref="AA42:AX42" si="29">SUM(AA43:AA44)</f>
        <v>0</v>
      </c>
      <c r="AB42" s="264">
        <f t="shared" si="29"/>
        <v>0</v>
      </c>
      <c r="AC42" s="264">
        <f t="shared" si="29"/>
        <v>0</v>
      </c>
      <c r="AD42" s="264">
        <f t="shared" si="29"/>
        <v>0</v>
      </c>
      <c r="AE42" s="264">
        <f t="shared" si="29"/>
        <v>0</v>
      </c>
      <c r="AF42" s="395">
        <f t="shared" si="29"/>
        <v>0</v>
      </c>
      <c r="AG42" s="405">
        <f t="shared" si="29"/>
        <v>0</v>
      </c>
      <c r="AH42" s="264">
        <f t="shared" si="29"/>
        <v>0</v>
      </c>
      <c r="AI42" s="264">
        <f t="shared" si="29"/>
        <v>0</v>
      </c>
      <c r="AJ42" s="264">
        <f t="shared" si="29"/>
        <v>0</v>
      </c>
      <c r="AK42" s="264">
        <f t="shared" si="29"/>
        <v>0</v>
      </c>
      <c r="AL42" s="264">
        <f t="shared" si="29"/>
        <v>0</v>
      </c>
      <c r="AM42" s="264">
        <f t="shared" si="29"/>
        <v>0</v>
      </c>
      <c r="AN42" s="264">
        <f t="shared" si="29"/>
        <v>0</v>
      </c>
      <c r="AO42" s="264">
        <f t="shared" si="29"/>
        <v>0</v>
      </c>
      <c r="AP42" s="264">
        <f t="shared" si="29"/>
        <v>0</v>
      </c>
      <c r="AQ42" s="264">
        <f t="shared" si="29"/>
        <v>0</v>
      </c>
      <c r="AR42" s="395">
        <f t="shared" si="29"/>
        <v>0</v>
      </c>
      <c r="AS42" s="405">
        <f t="shared" si="29"/>
        <v>0</v>
      </c>
      <c r="AT42" s="264">
        <f t="shared" si="29"/>
        <v>0</v>
      </c>
      <c r="AU42" s="264">
        <f t="shared" si="29"/>
        <v>0</v>
      </c>
      <c r="AV42" s="264">
        <f t="shared" si="29"/>
        <v>0</v>
      </c>
      <c r="AW42" s="264">
        <f t="shared" si="29"/>
        <v>0</v>
      </c>
      <c r="AX42" s="264">
        <f t="shared" si="29"/>
        <v>0</v>
      </c>
      <c r="AY42" s="433">
        <f t="shared" si="8"/>
        <v>0</v>
      </c>
      <c r="AZ42" s="434">
        <f t="shared" si="9"/>
        <v>0</v>
      </c>
      <c r="BA42" s="435">
        <f t="shared" si="4"/>
        <v>0</v>
      </c>
    </row>
    <row r="43" spans="1:53" s="4" customFormat="1" ht="15" hidden="1" customHeight="1" x14ac:dyDescent="0.2">
      <c r="A43" s="149"/>
      <c r="B43" s="455"/>
      <c r="C43" s="268"/>
      <c r="D43" s="268"/>
      <c r="E43" s="245"/>
      <c r="F43" s="364">
        <f t="shared" si="5"/>
        <v>0</v>
      </c>
      <c r="G43" s="245">
        <v>0</v>
      </c>
      <c r="H43" s="217">
        <f t="shared" si="14"/>
        <v>0</v>
      </c>
      <c r="I43" s="228"/>
      <c r="J43" s="364">
        <f t="shared" si="7"/>
        <v>0</v>
      </c>
      <c r="K43" s="245">
        <v>0</v>
      </c>
      <c r="L43" s="229"/>
      <c r="M43" s="245"/>
      <c r="N43" s="232">
        <f>+IFERROR(VLOOKUP(B42,Sheet1!B:D,2,FALSE),0)</f>
        <v>0</v>
      </c>
      <c r="O43" s="261"/>
      <c r="P43" s="261"/>
      <c r="Q43" s="261"/>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 t="shared" si="8"/>
        <v>0</v>
      </c>
      <c r="AZ43" s="434">
        <f t="shared" si="9"/>
        <v>0</v>
      </c>
      <c r="BA43" s="435">
        <f t="shared" si="4"/>
        <v>0</v>
      </c>
    </row>
    <row r="44" spans="1:53" s="4" customFormat="1" ht="15" hidden="1" customHeight="1" thickBot="1" x14ac:dyDescent="0.25">
      <c r="A44" s="167"/>
      <c r="B44" s="454"/>
      <c r="C44" s="269"/>
      <c r="D44" s="269"/>
      <c r="E44" s="272"/>
      <c r="F44" s="364">
        <f t="shared" si="5"/>
        <v>0</v>
      </c>
      <c r="G44" s="272">
        <v>0</v>
      </c>
      <c r="H44" s="223">
        <f t="shared" si="14"/>
        <v>0</v>
      </c>
      <c r="I44" s="224"/>
      <c r="J44" s="364">
        <f t="shared" si="7"/>
        <v>0</v>
      </c>
      <c r="K44" s="272">
        <v>0</v>
      </c>
      <c r="L44" s="225"/>
      <c r="M44" s="272"/>
      <c r="N44" s="262"/>
      <c r="O44" s="262"/>
      <c r="P44" s="262"/>
      <c r="Q44" s="262"/>
      <c r="R44" s="358"/>
      <c r="S44" s="359"/>
      <c r="T44" s="397"/>
      <c r="U44" s="407"/>
      <c r="V44" s="359"/>
      <c r="W44" s="359"/>
      <c r="X44" s="359"/>
      <c r="Y44" s="359"/>
      <c r="Z44" s="359"/>
      <c r="AA44" s="359"/>
      <c r="AB44" s="359"/>
      <c r="AC44" s="359"/>
      <c r="AD44" s="359"/>
      <c r="AE44" s="359"/>
      <c r="AF44" s="397"/>
      <c r="AG44" s="407"/>
      <c r="AH44" s="359"/>
      <c r="AI44" s="359"/>
      <c r="AJ44" s="359"/>
      <c r="AK44" s="359"/>
      <c r="AL44" s="359"/>
      <c r="AM44" s="359"/>
      <c r="AN44" s="359"/>
      <c r="AO44" s="359"/>
      <c r="AP44" s="359"/>
      <c r="AQ44" s="359"/>
      <c r="AR44" s="397"/>
      <c r="AS44" s="407"/>
      <c r="AT44" s="359"/>
      <c r="AU44" s="359"/>
      <c r="AV44" s="359"/>
      <c r="AW44" s="359"/>
      <c r="AX44" s="359"/>
      <c r="AY44" s="433">
        <f t="shared" si="8"/>
        <v>0</v>
      </c>
      <c r="AZ44" s="434">
        <f t="shared" si="9"/>
        <v>0</v>
      </c>
      <c r="BA44" s="435">
        <f t="shared" si="4"/>
        <v>0</v>
      </c>
    </row>
    <row r="45" spans="1:53" s="22" customFormat="1" ht="15" hidden="1" customHeight="1" x14ac:dyDescent="0.2">
      <c r="A45" s="193"/>
      <c r="B45" s="454"/>
      <c r="C45" s="166" t="s">
        <v>286</v>
      </c>
      <c r="D45" s="166"/>
      <c r="E45" s="226">
        <f t="shared" ref="E45:L45" si="30">SUM(E46:E47)</f>
        <v>0</v>
      </c>
      <c r="F45" s="425">
        <f t="shared" si="30"/>
        <v>0</v>
      </c>
      <c r="G45" s="226">
        <f t="shared" si="30"/>
        <v>0</v>
      </c>
      <c r="H45" s="226">
        <f t="shared" si="30"/>
        <v>0</v>
      </c>
      <c r="I45" s="200">
        <f t="shared" si="30"/>
        <v>0</v>
      </c>
      <c r="J45" s="315">
        <f t="shared" si="30"/>
        <v>0</v>
      </c>
      <c r="K45" s="200">
        <f t="shared" si="30"/>
        <v>0</v>
      </c>
      <c r="L45" s="216">
        <f t="shared" si="30"/>
        <v>0</v>
      </c>
      <c r="M45" s="216"/>
      <c r="N45" s="262"/>
      <c r="O45" s="217">
        <f>+IFERROR(VLOOKUP(B44,Sheet1!B:D,3,FALSE)+VLOOKUP(B44,Sheet1!B:E,4,FALSE),0)</f>
        <v>0</v>
      </c>
      <c r="P45" s="217"/>
      <c r="Q45" s="217"/>
      <c r="R45" s="260">
        <f>SUM(R46:R47)</f>
        <v>0</v>
      </c>
      <c r="S45" s="264">
        <f>SUM(S46:S47)</f>
        <v>0</v>
      </c>
      <c r="T45" s="395">
        <f t="shared" ref="T45:Z45" si="31">SUM(T46:T47)</f>
        <v>0</v>
      </c>
      <c r="U45" s="405">
        <f t="shared" si="31"/>
        <v>0</v>
      </c>
      <c r="V45" s="264">
        <f t="shared" si="31"/>
        <v>0</v>
      </c>
      <c r="W45" s="264">
        <f t="shared" si="31"/>
        <v>0</v>
      </c>
      <c r="X45" s="264">
        <f t="shared" si="31"/>
        <v>0</v>
      </c>
      <c r="Y45" s="264">
        <f t="shared" si="31"/>
        <v>0</v>
      </c>
      <c r="Z45" s="264">
        <f t="shared" si="31"/>
        <v>0</v>
      </c>
      <c r="AA45" s="264">
        <f t="shared" ref="AA45:AX45" si="32">SUM(AA46:AA47)</f>
        <v>0</v>
      </c>
      <c r="AB45" s="264">
        <f t="shared" si="32"/>
        <v>0</v>
      </c>
      <c r="AC45" s="264">
        <f t="shared" si="32"/>
        <v>0</v>
      </c>
      <c r="AD45" s="264">
        <f t="shared" si="32"/>
        <v>0</v>
      </c>
      <c r="AE45" s="264">
        <f t="shared" si="32"/>
        <v>0</v>
      </c>
      <c r="AF45" s="395">
        <f t="shared" si="32"/>
        <v>0</v>
      </c>
      <c r="AG45" s="405">
        <f t="shared" si="32"/>
        <v>0</v>
      </c>
      <c r="AH45" s="264">
        <f t="shared" si="32"/>
        <v>0</v>
      </c>
      <c r="AI45" s="264">
        <f t="shared" si="32"/>
        <v>0</v>
      </c>
      <c r="AJ45" s="264">
        <f t="shared" si="32"/>
        <v>0</v>
      </c>
      <c r="AK45" s="264">
        <f t="shared" si="32"/>
        <v>0</v>
      </c>
      <c r="AL45" s="264">
        <f t="shared" si="32"/>
        <v>0</v>
      </c>
      <c r="AM45" s="264">
        <f t="shared" si="32"/>
        <v>0</v>
      </c>
      <c r="AN45" s="264">
        <f t="shared" si="32"/>
        <v>0</v>
      </c>
      <c r="AO45" s="264">
        <f t="shared" si="32"/>
        <v>0</v>
      </c>
      <c r="AP45" s="264">
        <f t="shared" si="32"/>
        <v>0</v>
      </c>
      <c r="AQ45" s="264">
        <f t="shared" si="32"/>
        <v>0</v>
      </c>
      <c r="AR45" s="395">
        <f t="shared" si="32"/>
        <v>0</v>
      </c>
      <c r="AS45" s="405">
        <f t="shared" si="32"/>
        <v>0</v>
      </c>
      <c r="AT45" s="264">
        <f t="shared" si="32"/>
        <v>0</v>
      </c>
      <c r="AU45" s="264">
        <f t="shared" si="32"/>
        <v>0</v>
      </c>
      <c r="AV45" s="264">
        <f t="shared" si="32"/>
        <v>0</v>
      </c>
      <c r="AW45" s="264">
        <f t="shared" si="32"/>
        <v>0</v>
      </c>
      <c r="AX45" s="264">
        <f t="shared" si="32"/>
        <v>0</v>
      </c>
      <c r="AY45" s="433">
        <f t="shared" si="8"/>
        <v>0</v>
      </c>
      <c r="AZ45" s="434">
        <f t="shared" si="9"/>
        <v>0</v>
      </c>
      <c r="BA45" s="435">
        <f t="shared" si="4"/>
        <v>0</v>
      </c>
    </row>
    <row r="46" spans="1:53" s="4" customFormat="1" ht="15" hidden="1" customHeight="1" x14ac:dyDescent="0.2">
      <c r="A46" s="149"/>
      <c r="B46" s="455"/>
      <c r="C46" s="268"/>
      <c r="D46" s="268"/>
      <c r="E46" s="245"/>
      <c r="F46" s="364">
        <f t="shared" si="5"/>
        <v>0</v>
      </c>
      <c r="G46" s="245">
        <v>0</v>
      </c>
      <c r="H46" s="217">
        <f t="shared" si="14"/>
        <v>0</v>
      </c>
      <c r="I46" s="228"/>
      <c r="J46" s="364">
        <f t="shared" si="7"/>
        <v>0</v>
      </c>
      <c r="K46" s="245">
        <v>0</v>
      </c>
      <c r="L46" s="229"/>
      <c r="M46" s="245"/>
      <c r="N46" s="232">
        <f>+IFERROR(VLOOKUP(B45,Sheet1!B:D,2,FALSE),0)</f>
        <v>0</v>
      </c>
      <c r="O46" s="261"/>
      <c r="P46" s="261"/>
      <c r="Q46" s="261"/>
      <c r="R46" s="356"/>
      <c r="S46" s="357"/>
      <c r="T46" s="396"/>
      <c r="U46" s="406"/>
      <c r="V46" s="357"/>
      <c r="W46" s="357"/>
      <c r="X46" s="357"/>
      <c r="Y46" s="357"/>
      <c r="Z46" s="357"/>
      <c r="AA46" s="357"/>
      <c r="AB46" s="357"/>
      <c r="AC46" s="357"/>
      <c r="AD46" s="357"/>
      <c r="AE46" s="357"/>
      <c r="AF46" s="396"/>
      <c r="AG46" s="406"/>
      <c r="AH46" s="357"/>
      <c r="AI46" s="357"/>
      <c r="AJ46" s="357"/>
      <c r="AK46" s="357"/>
      <c r="AL46" s="357"/>
      <c r="AM46" s="357"/>
      <c r="AN46" s="357"/>
      <c r="AO46" s="357"/>
      <c r="AP46" s="357"/>
      <c r="AQ46" s="357"/>
      <c r="AR46" s="396"/>
      <c r="AS46" s="406"/>
      <c r="AT46" s="357"/>
      <c r="AU46" s="357"/>
      <c r="AV46" s="357"/>
      <c r="AW46" s="357"/>
      <c r="AX46" s="357"/>
      <c r="AY46" s="433">
        <f t="shared" si="8"/>
        <v>0</v>
      </c>
      <c r="AZ46" s="434">
        <f t="shared" si="9"/>
        <v>0</v>
      </c>
      <c r="BA46" s="435">
        <f t="shared" si="4"/>
        <v>0</v>
      </c>
    </row>
    <row r="47" spans="1:53" s="4" customFormat="1" ht="15" hidden="1" customHeight="1" thickBot="1" x14ac:dyDescent="0.25">
      <c r="A47" s="167"/>
      <c r="B47" s="453"/>
      <c r="C47" s="269"/>
      <c r="D47" s="269"/>
      <c r="E47" s="272"/>
      <c r="F47" s="364">
        <f t="shared" si="5"/>
        <v>0</v>
      </c>
      <c r="G47" s="272">
        <v>0</v>
      </c>
      <c r="H47" s="223">
        <f t="shared" si="14"/>
        <v>0</v>
      </c>
      <c r="I47" s="224"/>
      <c r="J47" s="364">
        <f t="shared" si="7"/>
        <v>0</v>
      </c>
      <c r="K47" s="272">
        <v>0</v>
      </c>
      <c r="L47" s="225"/>
      <c r="M47" s="272"/>
      <c r="N47" s="262"/>
      <c r="O47" s="217"/>
      <c r="P47" s="217"/>
      <c r="Q47" s="217"/>
      <c r="R47" s="358"/>
      <c r="S47" s="359"/>
      <c r="T47" s="397"/>
      <c r="U47" s="407"/>
      <c r="V47" s="359"/>
      <c r="W47" s="359"/>
      <c r="X47" s="359"/>
      <c r="Y47" s="359"/>
      <c r="Z47" s="359"/>
      <c r="AA47" s="359"/>
      <c r="AB47" s="359"/>
      <c r="AC47" s="359"/>
      <c r="AD47" s="359"/>
      <c r="AE47" s="359"/>
      <c r="AF47" s="397"/>
      <c r="AG47" s="407"/>
      <c r="AH47" s="359"/>
      <c r="AI47" s="359"/>
      <c r="AJ47" s="359"/>
      <c r="AK47" s="359"/>
      <c r="AL47" s="359"/>
      <c r="AM47" s="359"/>
      <c r="AN47" s="359"/>
      <c r="AO47" s="359"/>
      <c r="AP47" s="359"/>
      <c r="AQ47" s="359"/>
      <c r="AR47" s="397"/>
      <c r="AS47" s="407"/>
      <c r="AT47" s="359"/>
      <c r="AU47" s="359"/>
      <c r="AV47" s="359"/>
      <c r="AW47" s="359"/>
      <c r="AX47" s="359"/>
      <c r="AY47" s="433">
        <f t="shared" si="8"/>
        <v>0</v>
      </c>
      <c r="AZ47" s="434">
        <f t="shared" si="9"/>
        <v>0</v>
      </c>
      <c r="BA47" s="435">
        <f t="shared" si="4"/>
        <v>0</v>
      </c>
    </row>
    <row r="48" spans="1:53" s="22" customFormat="1" ht="15" hidden="1" customHeight="1" x14ac:dyDescent="0.2">
      <c r="A48" s="193"/>
      <c r="B48" s="454"/>
      <c r="C48" s="166"/>
      <c r="D48" s="166"/>
      <c r="E48" s="226">
        <f t="shared" ref="E48:L48" si="33">SUM(E49:E50)</f>
        <v>0</v>
      </c>
      <c r="F48" s="425">
        <f t="shared" si="33"/>
        <v>0</v>
      </c>
      <c r="G48" s="226">
        <f t="shared" si="33"/>
        <v>0</v>
      </c>
      <c r="H48" s="226">
        <f t="shared" si="33"/>
        <v>0</v>
      </c>
      <c r="I48" s="200">
        <f t="shared" si="33"/>
        <v>0</v>
      </c>
      <c r="J48" s="315">
        <f t="shared" si="33"/>
        <v>0</v>
      </c>
      <c r="K48" s="200">
        <f t="shared" si="33"/>
        <v>0</v>
      </c>
      <c r="L48" s="216">
        <f t="shared" si="33"/>
        <v>0</v>
      </c>
      <c r="M48" s="216"/>
      <c r="N48" s="195">
        <f>SUM(N49:N50)</f>
        <v>0</v>
      </c>
      <c r="O48" s="195">
        <f>SUM(O49:O50)</f>
        <v>0</v>
      </c>
      <c r="P48" s="195"/>
      <c r="Q48" s="195"/>
      <c r="R48" s="260">
        <f>SUM(R49:R50)</f>
        <v>0</v>
      </c>
      <c r="S48" s="264">
        <f>SUM(S49:S50)</f>
        <v>0</v>
      </c>
      <c r="T48" s="395">
        <f t="shared" ref="T48:Z48" si="34">SUM(T49:T50)</f>
        <v>0</v>
      </c>
      <c r="U48" s="405">
        <f t="shared" si="34"/>
        <v>0</v>
      </c>
      <c r="V48" s="264">
        <f t="shared" si="34"/>
        <v>0</v>
      </c>
      <c r="W48" s="264">
        <f t="shared" si="34"/>
        <v>0</v>
      </c>
      <c r="X48" s="264">
        <f t="shared" si="34"/>
        <v>0</v>
      </c>
      <c r="Y48" s="264">
        <f t="shared" si="34"/>
        <v>0</v>
      </c>
      <c r="Z48" s="264">
        <f t="shared" si="34"/>
        <v>0</v>
      </c>
      <c r="AA48" s="264">
        <f t="shared" ref="AA48:AX48" si="35">SUM(AA49:AA50)</f>
        <v>0</v>
      </c>
      <c r="AB48" s="264">
        <f t="shared" si="35"/>
        <v>0</v>
      </c>
      <c r="AC48" s="264">
        <f t="shared" si="35"/>
        <v>0</v>
      </c>
      <c r="AD48" s="264">
        <f t="shared" si="35"/>
        <v>0</v>
      </c>
      <c r="AE48" s="264">
        <f t="shared" si="35"/>
        <v>0</v>
      </c>
      <c r="AF48" s="395">
        <f t="shared" si="35"/>
        <v>0</v>
      </c>
      <c r="AG48" s="405">
        <f t="shared" si="35"/>
        <v>0</v>
      </c>
      <c r="AH48" s="264">
        <f t="shared" si="35"/>
        <v>0</v>
      </c>
      <c r="AI48" s="264">
        <f t="shared" si="35"/>
        <v>0</v>
      </c>
      <c r="AJ48" s="264">
        <f t="shared" si="35"/>
        <v>0</v>
      </c>
      <c r="AK48" s="264">
        <f t="shared" si="35"/>
        <v>0</v>
      </c>
      <c r="AL48" s="264">
        <f t="shared" si="35"/>
        <v>0</v>
      </c>
      <c r="AM48" s="264">
        <f t="shared" si="35"/>
        <v>0</v>
      </c>
      <c r="AN48" s="264">
        <f t="shared" si="35"/>
        <v>0</v>
      </c>
      <c r="AO48" s="264">
        <f t="shared" si="35"/>
        <v>0</v>
      </c>
      <c r="AP48" s="264">
        <f t="shared" si="35"/>
        <v>0</v>
      </c>
      <c r="AQ48" s="264">
        <f t="shared" si="35"/>
        <v>0</v>
      </c>
      <c r="AR48" s="395">
        <f t="shared" si="35"/>
        <v>0</v>
      </c>
      <c r="AS48" s="405">
        <f t="shared" si="35"/>
        <v>0</v>
      </c>
      <c r="AT48" s="264">
        <f t="shared" si="35"/>
        <v>0</v>
      </c>
      <c r="AU48" s="264">
        <f t="shared" si="35"/>
        <v>0</v>
      </c>
      <c r="AV48" s="264">
        <f t="shared" si="35"/>
        <v>0</v>
      </c>
      <c r="AW48" s="264">
        <f t="shared" si="35"/>
        <v>0</v>
      </c>
      <c r="AX48" s="264">
        <f t="shared" si="35"/>
        <v>0</v>
      </c>
      <c r="AY48" s="433">
        <f t="shared" si="8"/>
        <v>0</v>
      </c>
      <c r="AZ48" s="434">
        <f t="shared" si="9"/>
        <v>0</v>
      </c>
      <c r="BA48" s="435">
        <f t="shared" si="4"/>
        <v>0</v>
      </c>
    </row>
    <row r="49" spans="1:53" s="4" customFormat="1" ht="15" hidden="1" customHeight="1" x14ac:dyDescent="0.2">
      <c r="A49" s="149"/>
      <c r="B49" s="455"/>
      <c r="C49" s="268"/>
      <c r="D49" s="268"/>
      <c r="E49" s="245"/>
      <c r="F49" s="364">
        <f t="shared" si="5"/>
        <v>0</v>
      </c>
      <c r="G49" s="245">
        <v>0</v>
      </c>
      <c r="H49" s="217">
        <f t="shared" si="14"/>
        <v>0</v>
      </c>
      <c r="I49" s="228"/>
      <c r="J49" s="364">
        <f t="shared" si="7"/>
        <v>0</v>
      </c>
      <c r="K49" s="245">
        <v>0</v>
      </c>
      <c r="L49" s="229"/>
      <c r="M49" s="245"/>
      <c r="N49" s="232">
        <f>+IFERROR(VLOOKUP(B48,Sheet1!B:D,2,FALSE),0)</f>
        <v>0</v>
      </c>
      <c r="O49" s="261"/>
      <c r="P49" s="261"/>
      <c r="Q49" s="261"/>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 t="shared" si="8"/>
        <v>0</v>
      </c>
      <c r="AZ49" s="434">
        <f t="shared" si="9"/>
        <v>0</v>
      </c>
      <c r="BA49" s="435">
        <f t="shared" si="4"/>
        <v>0</v>
      </c>
    </row>
    <row r="50" spans="1:53" s="4" customFormat="1" ht="15" hidden="1" customHeight="1" thickBot="1" x14ac:dyDescent="0.25">
      <c r="A50" s="167"/>
      <c r="B50" s="453"/>
      <c r="C50" s="269"/>
      <c r="D50" s="269"/>
      <c r="E50" s="272"/>
      <c r="F50" s="364">
        <f t="shared" si="5"/>
        <v>0</v>
      </c>
      <c r="G50" s="272">
        <v>0</v>
      </c>
      <c r="H50" s="223">
        <f t="shared" si="14"/>
        <v>0</v>
      </c>
      <c r="I50" s="224"/>
      <c r="J50" s="364">
        <f t="shared" si="7"/>
        <v>0</v>
      </c>
      <c r="K50" s="272">
        <v>0</v>
      </c>
      <c r="L50" s="225"/>
      <c r="M50" s="272"/>
      <c r="N50" s="262"/>
      <c r="O50" s="262"/>
      <c r="P50" s="262"/>
      <c r="Q50" s="262"/>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 t="shared" si="8"/>
        <v>0</v>
      </c>
      <c r="AZ50" s="434">
        <f t="shared" si="9"/>
        <v>0</v>
      </c>
      <c r="BA50" s="435">
        <f t="shared" si="4"/>
        <v>0</v>
      </c>
    </row>
    <row r="51" spans="1:53" s="22" customFormat="1" ht="15" hidden="1" customHeight="1" x14ac:dyDescent="0.2">
      <c r="A51" s="193"/>
      <c r="B51" s="454"/>
      <c r="C51" s="166"/>
      <c r="D51" s="166"/>
      <c r="E51" s="226">
        <f t="shared" ref="E51:L51" si="36">SUM(E52:E53)</f>
        <v>0</v>
      </c>
      <c r="F51" s="425">
        <f t="shared" si="36"/>
        <v>0</v>
      </c>
      <c r="G51" s="226">
        <f t="shared" si="36"/>
        <v>0</v>
      </c>
      <c r="H51" s="226">
        <f t="shared" si="36"/>
        <v>0</v>
      </c>
      <c r="I51" s="200">
        <f t="shared" si="36"/>
        <v>0</v>
      </c>
      <c r="J51" s="315">
        <f t="shared" si="36"/>
        <v>0</v>
      </c>
      <c r="K51" s="200">
        <f t="shared" si="36"/>
        <v>0</v>
      </c>
      <c r="L51" s="216">
        <f t="shared" si="36"/>
        <v>0</v>
      </c>
      <c r="M51" s="216"/>
      <c r="N51" s="195">
        <f>SUM(N52:N53)</f>
        <v>0</v>
      </c>
      <c r="O51" s="195">
        <f>SUM(O52:O53)</f>
        <v>0</v>
      </c>
      <c r="P51" s="195"/>
      <c r="Q51" s="195"/>
      <c r="R51" s="260">
        <f>SUM(R52:R53)</f>
        <v>0</v>
      </c>
      <c r="S51" s="264">
        <f>SUM(S52:S53)</f>
        <v>0</v>
      </c>
      <c r="T51" s="395">
        <f t="shared" ref="T51:Z51" si="37">SUM(T52:T53)</f>
        <v>0</v>
      </c>
      <c r="U51" s="405">
        <f t="shared" si="37"/>
        <v>0</v>
      </c>
      <c r="V51" s="264">
        <f t="shared" si="37"/>
        <v>0</v>
      </c>
      <c r="W51" s="264">
        <f t="shared" si="37"/>
        <v>0</v>
      </c>
      <c r="X51" s="264">
        <f t="shared" si="37"/>
        <v>0</v>
      </c>
      <c r="Y51" s="264">
        <f t="shared" si="37"/>
        <v>0</v>
      </c>
      <c r="Z51" s="264">
        <f t="shared" si="37"/>
        <v>0</v>
      </c>
      <c r="AA51" s="264">
        <f t="shared" ref="AA51:AX51" si="38">SUM(AA52:AA53)</f>
        <v>0</v>
      </c>
      <c r="AB51" s="264">
        <f t="shared" si="38"/>
        <v>0</v>
      </c>
      <c r="AC51" s="264">
        <f t="shared" si="38"/>
        <v>0</v>
      </c>
      <c r="AD51" s="264">
        <f t="shared" si="38"/>
        <v>0</v>
      </c>
      <c r="AE51" s="264">
        <f t="shared" si="38"/>
        <v>0</v>
      </c>
      <c r="AF51" s="395">
        <f t="shared" si="38"/>
        <v>0</v>
      </c>
      <c r="AG51" s="405">
        <f t="shared" si="38"/>
        <v>0</v>
      </c>
      <c r="AH51" s="264">
        <f t="shared" si="38"/>
        <v>0</v>
      </c>
      <c r="AI51" s="264">
        <f t="shared" si="38"/>
        <v>0</v>
      </c>
      <c r="AJ51" s="264">
        <f t="shared" si="38"/>
        <v>0</v>
      </c>
      <c r="AK51" s="264">
        <f t="shared" si="38"/>
        <v>0</v>
      </c>
      <c r="AL51" s="264">
        <f t="shared" si="38"/>
        <v>0</v>
      </c>
      <c r="AM51" s="264">
        <f t="shared" si="38"/>
        <v>0</v>
      </c>
      <c r="AN51" s="264">
        <f t="shared" si="38"/>
        <v>0</v>
      </c>
      <c r="AO51" s="264">
        <f t="shared" si="38"/>
        <v>0</v>
      </c>
      <c r="AP51" s="264">
        <f t="shared" si="38"/>
        <v>0</v>
      </c>
      <c r="AQ51" s="264">
        <f t="shared" si="38"/>
        <v>0</v>
      </c>
      <c r="AR51" s="395">
        <f t="shared" si="38"/>
        <v>0</v>
      </c>
      <c r="AS51" s="405">
        <f t="shared" si="38"/>
        <v>0</v>
      </c>
      <c r="AT51" s="264">
        <f t="shared" si="38"/>
        <v>0</v>
      </c>
      <c r="AU51" s="264">
        <f t="shared" si="38"/>
        <v>0</v>
      </c>
      <c r="AV51" s="264">
        <f t="shared" si="38"/>
        <v>0</v>
      </c>
      <c r="AW51" s="264">
        <f t="shared" si="38"/>
        <v>0</v>
      </c>
      <c r="AX51" s="264">
        <f t="shared" si="38"/>
        <v>0</v>
      </c>
      <c r="AY51" s="433">
        <f t="shared" si="8"/>
        <v>0</v>
      </c>
      <c r="AZ51" s="434">
        <f t="shared" si="9"/>
        <v>0</v>
      </c>
      <c r="BA51" s="435">
        <f t="shared" si="4"/>
        <v>0</v>
      </c>
    </row>
    <row r="52" spans="1:53" s="4" customFormat="1" ht="15" hidden="1" customHeight="1" x14ac:dyDescent="0.2">
      <c r="A52" s="148"/>
      <c r="B52" s="451"/>
      <c r="C52" s="268" t="s">
        <v>286</v>
      </c>
      <c r="D52" s="268"/>
      <c r="E52" s="245"/>
      <c r="F52" s="364">
        <f t="shared" si="5"/>
        <v>0</v>
      </c>
      <c r="G52" s="245">
        <v>0</v>
      </c>
      <c r="H52" s="217">
        <f t="shared" si="14"/>
        <v>0</v>
      </c>
      <c r="I52" s="228"/>
      <c r="J52" s="364">
        <f t="shared" si="7"/>
        <v>0</v>
      </c>
      <c r="K52" s="245">
        <v>0</v>
      </c>
      <c r="L52" s="229"/>
      <c r="M52" s="245"/>
      <c r="N52" s="262"/>
      <c r="O52" s="217">
        <f>+IFERROR(VLOOKUP(B51,Sheet1!B:D,3,FALSE)+VLOOKUP(B51,Sheet1!B:E,4,FALSE),0)</f>
        <v>0</v>
      </c>
      <c r="P52" s="217"/>
      <c r="Q52" s="217"/>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 t="shared" si="8"/>
        <v>0</v>
      </c>
      <c r="AZ52" s="434">
        <f t="shared" si="9"/>
        <v>0</v>
      </c>
      <c r="BA52" s="435">
        <f t="shared" si="4"/>
        <v>0</v>
      </c>
    </row>
    <row r="53" spans="1:53" s="4" customFormat="1" ht="15" hidden="1" customHeight="1" thickBot="1" x14ac:dyDescent="0.25">
      <c r="A53" s="167"/>
      <c r="B53" s="453"/>
      <c r="C53" s="269"/>
      <c r="D53" s="269"/>
      <c r="E53" s="272"/>
      <c r="F53" s="364">
        <f t="shared" si="5"/>
        <v>0</v>
      </c>
      <c r="G53" s="272">
        <v>0</v>
      </c>
      <c r="H53" s="223">
        <f t="shared" si="14"/>
        <v>0</v>
      </c>
      <c r="I53" s="224"/>
      <c r="J53" s="364">
        <f t="shared" si="7"/>
        <v>0</v>
      </c>
      <c r="K53" s="272">
        <v>0</v>
      </c>
      <c r="L53" s="225"/>
      <c r="M53" s="272"/>
      <c r="N53" s="262"/>
      <c r="O53" s="262"/>
      <c r="P53" s="262"/>
      <c r="Q53" s="262"/>
      <c r="R53" s="358"/>
      <c r="S53" s="359"/>
      <c r="T53" s="397"/>
      <c r="U53" s="407"/>
      <c r="V53" s="359"/>
      <c r="W53" s="359"/>
      <c r="X53" s="359"/>
      <c r="Y53" s="359"/>
      <c r="Z53" s="359"/>
      <c r="AA53" s="359"/>
      <c r="AB53" s="359"/>
      <c r="AC53" s="359"/>
      <c r="AD53" s="359"/>
      <c r="AE53" s="359"/>
      <c r="AF53" s="397"/>
      <c r="AG53" s="407"/>
      <c r="AH53" s="359"/>
      <c r="AI53" s="359"/>
      <c r="AJ53" s="359"/>
      <c r="AK53" s="359"/>
      <c r="AL53" s="359"/>
      <c r="AM53" s="359"/>
      <c r="AN53" s="359"/>
      <c r="AO53" s="359"/>
      <c r="AP53" s="359"/>
      <c r="AQ53" s="359"/>
      <c r="AR53" s="397"/>
      <c r="AS53" s="407"/>
      <c r="AT53" s="359"/>
      <c r="AU53" s="359"/>
      <c r="AV53" s="359"/>
      <c r="AW53" s="359"/>
      <c r="AX53" s="359"/>
      <c r="AY53" s="433">
        <f t="shared" si="8"/>
        <v>0</v>
      </c>
      <c r="AZ53" s="434">
        <f t="shared" si="9"/>
        <v>0</v>
      </c>
      <c r="BA53" s="435">
        <f t="shared" si="4"/>
        <v>0</v>
      </c>
    </row>
    <row r="54" spans="1:53" s="22" customFormat="1" ht="15" hidden="1" customHeight="1" x14ac:dyDescent="0.2">
      <c r="A54" s="193"/>
      <c r="B54" s="454"/>
      <c r="C54" s="166"/>
      <c r="D54" s="166"/>
      <c r="E54" s="226">
        <f t="shared" ref="E54:L54" si="39">SUM(E55:E56)</f>
        <v>0</v>
      </c>
      <c r="F54" s="425">
        <f t="shared" si="39"/>
        <v>0</v>
      </c>
      <c r="G54" s="226">
        <f t="shared" si="39"/>
        <v>0</v>
      </c>
      <c r="H54" s="226">
        <f t="shared" si="39"/>
        <v>0</v>
      </c>
      <c r="I54" s="200">
        <f t="shared" si="39"/>
        <v>0</v>
      </c>
      <c r="J54" s="315">
        <f t="shared" si="39"/>
        <v>0</v>
      </c>
      <c r="K54" s="200">
        <f t="shared" si="39"/>
        <v>0</v>
      </c>
      <c r="L54" s="216">
        <f t="shared" si="39"/>
        <v>0</v>
      </c>
      <c r="M54" s="216"/>
      <c r="N54" s="195"/>
      <c r="O54" s="217"/>
      <c r="P54" s="217"/>
      <c r="Q54" s="217"/>
      <c r="R54" s="260">
        <f>SUM(R55:R56)</f>
        <v>0</v>
      </c>
      <c r="S54" s="264">
        <f>SUM(S55:S56)</f>
        <v>0</v>
      </c>
      <c r="T54" s="395">
        <f t="shared" ref="T54:Z54" si="40">SUM(T55:T56)</f>
        <v>0</v>
      </c>
      <c r="U54" s="405">
        <f t="shared" si="40"/>
        <v>0</v>
      </c>
      <c r="V54" s="264">
        <f t="shared" si="40"/>
        <v>0</v>
      </c>
      <c r="W54" s="264">
        <f t="shared" si="40"/>
        <v>0</v>
      </c>
      <c r="X54" s="264">
        <f t="shared" si="40"/>
        <v>0</v>
      </c>
      <c r="Y54" s="264">
        <f t="shared" si="40"/>
        <v>0</v>
      </c>
      <c r="Z54" s="264">
        <f t="shared" si="40"/>
        <v>0</v>
      </c>
      <c r="AA54" s="264">
        <f t="shared" ref="AA54:AX54" si="41">SUM(AA55:AA56)</f>
        <v>0</v>
      </c>
      <c r="AB54" s="264">
        <f t="shared" si="41"/>
        <v>0</v>
      </c>
      <c r="AC54" s="264">
        <f t="shared" si="41"/>
        <v>0</v>
      </c>
      <c r="AD54" s="264">
        <f t="shared" si="41"/>
        <v>0</v>
      </c>
      <c r="AE54" s="264">
        <f t="shared" si="41"/>
        <v>0</v>
      </c>
      <c r="AF54" s="395">
        <f t="shared" si="41"/>
        <v>0</v>
      </c>
      <c r="AG54" s="405">
        <f t="shared" si="41"/>
        <v>0</v>
      </c>
      <c r="AH54" s="264">
        <f t="shared" si="41"/>
        <v>0</v>
      </c>
      <c r="AI54" s="264">
        <f t="shared" si="41"/>
        <v>0</v>
      </c>
      <c r="AJ54" s="264">
        <f t="shared" si="41"/>
        <v>0</v>
      </c>
      <c r="AK54" s="264">
        <f t="shared" si="41"/>
        <v>0</v>
      </c>
      <c r="AL54" s="264">
        <f t="shared" si="41"/>
        <v>0</v>
      </c>
      <c r="AM54" s="264">
        <f t="shared" si="41"/>
        <v>0</v>
      </c>
      <c r="AN54" s="264">
        <f t="shared" si="41"/>
        <v>0</v>
      </c>
      <c r="AO54" s="264">
        <f t="shared" si="41"/>
        <v>0</v>
      </c>
      <c r="AP54" s="264">
        <f t="shared" si="41"/>
        <v>0</v>
      </c>
      <c r="AQ54" s="264">
        <f t="shared" si="41"/>
        <v>0</v>
      </c>
      <c r="AR54" s="395">
        <f t="shared" si="41"/>
        <v>0</v>
      </c>
      <c r="AS54" s="405">
        <f t="shared" si="41"/>
        <v>0</v>
      </c>
      <c r="AT54" s="264">
        <f t="shared" si="41"/>
        <v>0</v>
      </c>
      <c r="AU54" s="264">
        <f t="shared" si="41"/>
        <v>0</v>
      </c>
      <c r="AV54" s="264">
        <f t="shared" si="41"/>
        <v>0</v>
      </c>
      <c r="AW54" s="264">
        <f t="shared" si="41"/>
        <v>0</v>
      </c>
      <c r="AX54" s="264">
        <f t="shared" si="41"/>
        <v>0</v>
      </c>
      <c r="AY54" s="433">
        <f t="shared" si="8"/>
        <v>0</v>
      </c>
      <c r="AZ54" s="434">
        <f t="shared" si="9"/>
        <v>0</v>
      </c>
      <c r="BA54" s="435">
        <f t="shared" si="4"/>
        <v>0</v>
      </c>
    </row>
    <row r="55" spans="1:53" s="4" customFormat="1" ht="15" hidden="1" customHeight="1" x14ac:dyDescent="0.2">
      <c r="A55" s="148"/>
      <c r="B55" s="451"/>
      <c r="C55" s="268"/>
      <c r="D55" s="268"/>
      <c r="E55" s="245"/>
      <c r="F55" s="364">
        <f t="shared" si="5"/>
        <v>0</v>
      </c>
      <c r="G55" s="245">
        <v>0</v>
      </c>
      <c r="H55" s="217">
        <f t="shared" si="14"/>
        <v>0</v>
      </c>
      <c r="I55" s="228"/>
      <c r="J55" s="364">
        <f t="shared" si="7"/>
        <v>0</v>
      </c>
      <c r="K55" s="245">
        <v>0</v>
      </c>
      <c r="L55" s="229"/>
      <c r="M55" s="245"/>
      <c r="N55" s="232">
        <f>+IFERROR(VLOOKUP(B54,Sheet1!B:D,2,FALSE),0)</f>
        <v>0</v>
      </c>
      <c r="O55" s="261"/>
      <c r="P55" s="261"/>
      <c r="Q55" s="261"/>
      <c r="R55" s="356"/>
      <c r="S55" s="357"/>
      <c r="T55" s="396"/>
      <c r="U55" s="406"/>
      <c r="V55" s="357"/>
      <c r="W55" s="357"/>
      <c r="X55" s="357"/>
      <c r="Y55" s="357"/>
      <c r="Z55" s="357"/>
      <c r="AA55" s="357"/>
      <c r="AB55" s="357"/>
      <c r="AC55" s="357"/>
      <c r="AD55" s="357"/>
      <c r="AE55" s="357"/>
      <c r="AF55" s="396"/>
      <c r="AG55" s="406"/>
      <c r="AH55" s="357"/>
      <c r="AI55" s="357"/>
      <c r="AJ55" s="357"/>
      <c r="AK55" s="357"/>
      <c r="AL55" s="357"/>
      <c r="AM55" s="357"/>
      <c r="AN55" s="357"/>
      <c r="AO55" s="357"/>
      <c r="AP55" s="357"/>
      <c r="AQ55" s="357"/>
      <c r="AR55" s="396"/>
      <c r="AS55" s="406"/>
      <c r="AT55" s="357"/>
      <c r="AU55" s="357"/>
      <c r="AV55" s="357"/>
      <c r="AW55" s="357"/>
      <c r="AX55" s="357"/>
      <c r="AY55" s="433">
        <f t="shared" si="8"/>
        <v>0</v>
      </c>
      <c r="AZ55" s="434">
        <f t="shared" si="9"/>
        <v>0</v>
      </c>
      <c r="BA55" s="435">
        <f t="shared" si="4"/>
        <v>0</v>
      </c>
    </row>
    <row r="56" spans="1:53" s="4" customFormat="1" ht="15" hidden="1" customHeight="1" thickBot="1" x14ac:dyDescent="0.25">
      <c r="A56" s="167"/>
      <c r="B56" s="453"/>
      <c r="C56" s="269"/>
      <c r="D56" s="269"/>
      <c r="E56" s="272"/>
      <c r="F56" s="364">
        <f t="shared" si="5"/>
        <v>0</v>
      </c>
      <c r="G56" s="272">
        <v>0</v>
      </c>
      <c r="H56" s="223">
        <f t="shared" si="14"/>
        <v>0</v>
      </c>
      <c r="I56" s="224"/>
      <c r="J56" s="364">
        <f t="shared" si="7"/>
        <v>0</v>
      </c>
      <c r="K56" s="272">
        <v>0</v>
      </c>
      <c r="L56" s="225"/>
      <c r="M56" s="272"/>
      <c r="N56" s="262"/>
      <c r="O56" s="262"/>
      <c r="P56" s="262"/>
      <c r="Q56" s="262"/>
      <c r="R56" s="358"/>
      <c r="S56" s="359"/>
      <c r="T56" s="397"/>
      <c r="U56" s="407"/>
      <c r="V56" s="359"/>
      <c r="W56" s="359"/>
      <c r="X56" s="359"/>
      <c r="Y56" s="359"/>
      <c r="Z56" s="359"/>
      <c r="AA56" s="359"/>
      <c r="AB56" s="359"/>
      <c r="AC56" s="359"/>
      <c r="AD56" s="359"/>
      <c r="AE56" s="359"/>
      <c r="AF56" s="397"/>
      <c r="AG56" s="407"/>
      <c r="AH56" s="359"/>
      <c r="AI56" s="359"/>
      <c r="AJ56" s="359"/>
      <c r="AK56" s="359"/>
      <c r="AL56" s="359"/>
      <c r="AM56" s="359"/>
      <c r="AN56" s="359"/>
      <c r="AO56" s="359"/>
      <c r="AP56" s="359"/>
      <c r="AQ56" s="359"/>
      <c r="AR56" s="397"/>
      <c r="AS56" s="407"/>
      <c r="AT56" s="359"/>
      <c r="AU56" s="359"/>
      <c r="AV56" s="359"/>
      <c r="AW56" s="359"/>
      <c r="AX56" s="359"/>
      <c r="AY56" s="433">
        <f t="shared" si="8"/>
        <v>0</v>
      </c>
      <c r="AZ56" s="434">
        <f t="shared" si="9"/>
        <v>0</v>
      </c>
      <c r="BA56" s="435">
        <f t="shared" si="4"/>
        <v>0</v>
      </c>
    </row>
    <row r="57" spans="1:53" s="22" customFormat="1" ht="15" hidden="1" customHeight="1" x14ac:dyDescent="0.2">
      <c r="A57" s="193"/>
      <c r="B57" s="454"/>
      <c r="C57" s="166"/>
      <c r="D57" s="166"/>
      <c r="E57" s="226">
        <f t="shared" ref="E57:L57" si="42">SUM(E58:E59)</f>
        <v>0</v>
      </c>
      <c r="F57" s="425">
        <f t="shared" si="42"/>
        <v>0</v>
      </c>
      <c r="G57" s="226">
        <f t="shared" si="42"/>
        <v>0</v>
      </c>
      <c r="H57" s="226">
        <f t="shared" si="42"/>
        <v>0</v>
      </c>
      <c r="I57" s="200">
        <f t="shared" si="42"/>
        <v>0</v>
      </c>
      <c r="J57" s="315">
        <f t="shared" si="42"/>
        <v>0</v>
      </c>
      <c r="K57" s="200">
        <f t="shared" si="42"/>
        <v>0</v>
      </c>
      <c r="L57" s="216">
        <f t="shared" si="42"/>
        <v>0</v>
      </c>
      <c r="M57" s="216"/>
      <c r="N57" s="195">
        <f>SUM(N58:N59)</f>
        <v>0</v>
      </c>
      <c r="O57" s="195">
        <f>SUM(O58:O59)</f>
        <v>0</v>
      </c>
      <c r="P57" s="195"/>
      <c r="Q57" s="195"/>
      <c r="R57" s="260">
        <f>SUM(R58:R59)</f>
        <v>0</v>
      </c>
      <c r="S57" s="264">
        <f>SUM(S58:S59)</f>
        <v>0</v>
      </c>
      <c r="T57" s="395">
        <f t="shared" ref="T57:Z57" si="43">SUM(T58:T59)</f>
        <v>0</v>
      </c>
      <c r="U57" s="405">
        <f t="shared" si="43"/>
        <v>0</v>
      </c>
      <c r="V57" s="264">
        <f t="shared" si="43"/>
        <v>0</v>
      </c>
      <c r="W57" s="264">
        <f t="shared" si="43"/>
        <v>0</v>
      </c>
      <c r="X57" s="264">
        <f t="shared" si="43"/>
        <v>0</v>
      </c>
      <c r="Y57" s="264">
        <f t="shared" si="43"/>
        <v>0</v>
      </c>
      <c r="Z57" s="264">
        <f t="shared" si="43"/>
        <v>0</v>
      </c>
      <c r="AA57" s="264">
        <f t="shared" ref="AA57:AX57" si="44">SUM(AA58:AA59)</f>
        <v>0</v>
      </c>
      <c r="AB57" s="264">
        <f t="shared" si="44"/>
        <v>0</v>
      </c>
      <c r="AC57" s="264">
        <f t="shared" si="44"/>
        <v>0</v>
      </c>
      <c r="AD57" s="264">
        <f t="shared" si="44"/>
        <v>0</v>
      </c>
      <c r="AE57" s="264">
        <f t="shared" si="44"/>
        <v>0</v>
      </c>
      <c r="AF57" s="395">
        <f t="shared" si="44"/>
        <v>0</v>
      </c>
      <c r="AG57" s="405">
        <f t="shared" si="44"/>
        <v>0</v>
      </c>
      <c r="AH57" s="264">
        <f t="shared" si="44"/>
        <v>0</v>
      </c>
      <c r="AI57" s="264">
        <f t="shared" si="44"/>
        <v>0</v>
      </c>
      <c r="AJ57" s="264">
        <f t="shared" si="44"/>
        <v>0</v>
      </c>
      <c r="AK57" s="264">
        <f t="shared" si="44"/>
        <v>0</v>
      </c>
      <c r="AL57" s="264">
        <f t="shared" si="44"/>
        <v>0</v>
      </c>
      <c r="AM57" s="264">
        <f t="shared" si="44"/>
        <v>0</v>
      </c>
      <c r="AN57" s="264">
        <f t="shared" si="44"/>
        <v>0</v>
      </c>
      <c r="AO57" s="264">
        <f t="shared" si="44"/>
        <v>0</v>
      </c>
      <c r="AP57" s="264">
        <f t="shared" si="44"/>
        <v>0</v>
      </c>
      <c r="AQ57" s="264">
        <f t="shared" si="44"/>
        <v>0</v>
      </c>
      <c r="AR57" s="395">
        <f t="shared" si="44"/>
        <v>0</v>
      </c>
      <c r="AS57" s="405">
        <f t="shared" si="44"/>
        <v>0</v>
      </c>
      <c r="AT57" s="264">
        <f t="shared" si="44"/>
        <v>0</v>
      </c>
      <c r="AU57" s="264">
        <f t="shared" si="44"/>
        <v>0</v>
      </c>
      <c r="AV57" s="264">
        <f t="shared" si="44"/>
        <v>0</v>
      </c>
      <c r="AW57" s="264">
        <f t="shared" si="44"/>
        <v>0</v>
      </c>
      <c r="AX57" s="264">
        <f t="shared" si="44"/>
        <v>0</v>
      </c>
      <c r="AY57" s="433">
        <f t="shared" si="8"/>
        <v>0</v>
      </c>
      <c r="AZ57" s="434">
        <f t="shared" si="9"/>
        <v>0</v>
      </c>
      <c r="BA57" s="435">
        <f t="shared" ref="BA57:BA64" si="45">+G57-AZ57</f>
        <v>0</v>
      </c>
    </row>
    <row r="58" spans="1:53" s="4" customFormat="1" ht="15" hidden="1" customHeight="1" x14ac:dyDescent="0.2">
      <c r="A58" s="148"/>
      <c r="B58" s="451"/>
      <c r="C58" s="268"/>
      <c r="D58" s="268"/>
      <c r="E58" s="245"/>
      <c r="F58" s="364">
        <f t="shared" si="5"/>
        <v>0</v>
      </c>
      <c r="G58" s="245">
        <v>0</v>
      </c>
      <c r="H58" s="217">
        <f t="shared" si="14"/>
        <v>0</v>
      </c>
      <c r="I58" s="228"/>
      <c r="J58" s="364">
        <f t="shared" si="7"/>
        <v>0</v>
      </c>
      <c r="K58" s="245">
        <v>0</v>
      </c>
      <c r="L58" s="229"/>
      <c r="M58" s="245"/>
      <c r="N58" s="232">
        <f>+IFERROR(VLOOKUP(B57,Sheet1!B:D,2,FALSE),0)</f>
        <v>0</v>
      </c>
      <c r="O58" s="261"/>
      <c r="P58" s="261"/>
      <c r="Q58" s="261"/>
      <c r="R58" s="356"/>
      <c r="S58" s="357"/>
      <c r="T58" s="396"/>
      <c r="U58" s="406"/>
      <c r="V58" s="357"/>
      <c r="W58" s="357"/>
      <c r="X58" s="357"/>
      <c r="Y58" s="357"/>
      <c r="Z58" s="357"/>
      <c r="AA58" s="357"/>
      <c r="AB58" s="357"/>
      <c r="AC58" s="357"/>
      <c r="AD58" s="357"/>
      <c r="AE58" s="357"/>
      <c r="AF58" s="396"/>
      <c r="AG58" s="406"/>
      <c r="AH58" s="357"/>
      <c r="AI58" s="357"/>
      <c r="AJ58" s="357"/>
      <c r="AK58" s="357"/>
      <c r="AL58" s="357"/>
      <c r="AM58" s="357"/>
      <c r="AN58" s="357"/>
      <c r="AO58" s="357"/>
      <c r="AP58" s="357"/>
      <c r="AQ58" s="357"/>
      <c r="AR58" s="396"/>
      <c r="AS58" s="406"/>
      <c r="AT58" s="357"/>
      <c r="AU58" s="357"/>
      <c r="AV58" s="357"/>
      <c r="AW58" s="357"/>
      <c r="AX58" s="357"/>
      <c r="AY58" s="433">
        <f t="shared" si="8"/>
        <v>0</v>
      </c>
      <c r="AZ58" s="434">
        <f t="shared" si="9"/>
        <v>0</v>
      </c>
      <c r="BA58" s="435">
        <f t="shared" si="45"/>
        <v>0</v>
      </c>
    </row>
    <row r="59" spans="1:53" s="4" customFormat="1" ht="15" hidden="1" customHeight="1" thickBot="1" x14ac:dyDescent="0.25">
      <c r="A59" s="168"/>
      <c r="B59" s="452"/>
      <c r="C59" s="269"/>
      <c r="D59" s="269"/>
      <c r="E59" s="272"/>
      <c r="F59" s="364">
        <f t="shared" si="5"/>
        <v>0</v>
      </c>
      <c r="G59" s="272">
        <v>0</v>
      </c>
      <c r="H59" s="223">
        <f t="shared" si="14"/>
        <v>0</v>
      </c>
      <c r="I59" s="224"/>
      <c r="J59" s="364">
        <f t="shared" si="7"/>
        <v>0</v>
      </c>
      <c r="K59" s="272">
        <v>0</v>
      </c>
      <c r="L59" s="225"/>
      <c r="M59" s="272"/>
      <c r="N59" s="262"/>
      <c r="O59" s="262"/>
      <c r="P59" s="262"/>
      <c r="Q59" s="262"/>
      <c r="R59" s="358"/>
      <c r="S59" s="359"/>
      <c r="T59" s="397"/>
      <c r="U59" s="407"/>
      <c r="V59" s="359"/>
      <c r="W59" s="359"/>
      <c r="X59" s="359"/>
      <c r="Y59" s="359"/>
      <c r="Z59" s="359"/>
      <c r="AA59" s="359"/>
      <c r="AB59" s="359"/>
      <c r="AC59" s="359"/>
      <c r="AD59" s="359"/>
      <c r="AE59" s="359"/>
      <c r="AF59" s="397"/>
      <c r="AG59" s="407"/>
      <c r="AH59" s="359"/>
      <c r="AI59" s="359"/>
      <c r="AJ59" s="359"/>
      <c r="AK59" s="359"/>
      <c r="AL59" s="359"/>
      <c r="AM59" s="359"/>
      <c r="AN59" s="359"/>
      <c r="AO59" s="359"/>
      <c r="AP59" s="359"/>
      <c r="AQ59" s="359"/>
      <c r="AR59" s="397"/>
      <c r="AS59" s="407"/>
      <c r="AT59" s="359"/>
      <c r="AU59" s="359"/>
      <c r="AV59" s="359"/>
      <c r="AW59" s="359"/>
      <c r="AX59" s="359"/>
      <c r="AY59" s="433">
        <f t="shared" ref="AY59:AY64" si="46">SUM(R59:AX59)</f>
        <v>0</v>
      </c>
      <c r="AZ59" s="434">
        <f t="shared" ref="AZ59:AZ64" si="47">+AY59+N59</f>
        <v>0</v>
      </c>
      <c r="BA59" s="435">
        <f t="shared" si="45"/>
        <v>0</v>
      </c>
    </row>
    <row r="60" spans="1:53" s="22" customFormat="1" ht="15" hidden="1" customHeight="1" x14ac:dyDescent="0.2">
      <c r="A60" s="194"/>
      <c r="B60" s="456"/>
      <c r="C60" s="254"/>
      <c r="D60" s="368"/>
      <c r="E60" s="226">
        <f t="shared" ref="E60:L60" si="48">SUM(E61:E62)</f>
        <v>0</v>
      </c>
      <c r="F60" s="425">
        <f t="shared" si="48"/>
        <v>0</v>
      </c>
      <c r="G60" s="226">
        <f t="shared" si="48"/>
        <v>0</v>
      </c>
      <c r="H60" s="226">
        <f t="shared" si="48"/>
        <v>0</v>
      </c>
      <c r="I60" s="200">
        <f t="shared" si="48"/>
        <v>0</v>
      </c>
      <c r="J60" s="315">
        <f t="shared" si="48"/>
        <v>0</v>
      </c>
      <c r="K60" s="200">
        <f t="shared" si="48"/>
        <v>0</v>
      </c>
      <c r="L60" s="216">
        <f t="shared" si="48"/>
        <v>0</v>
      </c>
      <c r="M60" s="216"/>
      <c r="N60" s="195">
        <f>SUM(N61:N62)</f>
        <v>0</v>
      </c>
      <c r="O60" s="195">
        <f>SUM(O61:O62)</f>
        <v>0</v>
      </c>
      <c r="P60" s="195"/>
      <c r="Q60" s="195"/>
      <c r="R60" s="260">
        <f>SUM(R61:R62)</f>
        <v>0</v>
      </c>
      <c r="S60" s="264">
        <f>SUM(S61:S62)</f>
        <v>0</v>
      </c>
      <c r="T60" s="395">
        <f t="shared" ref="T60:Z60" si="49">SUM(T61:T62)</f>
        <v>0</v>
      </c>
      <c r="U60" s="405">
        <f t="shared" si="49"/>
        <v>0</v>
      </c>
      <c r="V60" s="264">
        <f t="shared" si="49"/>
        <v>0</v>
      </c>
      <c r="W60" s="264">
        <f t="shared" si="49"/>
        <v>0</v>
      </c>
      <c r="X60" s="264">
        <f t="shared" si="49"/>
        <v>0</v>
      </c>
      <c r="Y60" s="264">
        <f t="shared" si="49"/>
        <v>0</v>
      </c>
      <c r="Z60" s="264">
        <f t="shared" si="49"/>
        <v>0</v>
      </c>
      <c r="AA60" s="264">
        <f t="shared" ref="AA60:AX60" si="50">SUM(AA61:AA62)</f>
        <v>0</v>
      </c>
      <c r="AB60" s="264">
        <f t="shared" si="50"/>
        <v>0</v>
      </c>
      <c r="AC60" s="264">
        <f t="shared" si="50"/>
        <v>0</v>
      </c>
      <c r="AD60" s="264">
        <f t="shared" si="50"/>
        <v>0</v>
      </c>
      <c r="AE60" s="264">
        <f t="shared" si="50"/>
        <v>0</v>
      </c>
      <c r="AF60" s="395">
        <f t="shared" si="50"/>
        <v>0</v>
      </c>
      <c r="AG60" s="405">
        <f t="shared" si="50"/>
        <v>0</v>
      </c>
      <c r="AH60" s="264">
        <f t="shared" si="50"/>
        <v>0</v>
      </c>
      <c r="AI60" s="264">
        <f t="shared" si="50"/>
        <v>0</v>
      </c>
      <c r="AJ60" s="264">
        <f t="shared" si="50"/>
        <v>0</v>
      </c>
      <c r="AK60" s="264">
        <f t="shared" si="50"/>
        <v>0</v>
      </c>
      <c r="AL60" s="264">
        <f t="shared" si="50"/>
        <v>0</v>
      </c>
      <c r="AM60" s="264">
        <f t="shared" si="50"/>
        <v>0</v>
      </c>
      <c r="AN60" s="264">
        <f t="shared" si="50"/>
        <v>0</v>
      </c>
      <c r="AO60" s="264">
        <f t="shared" si="50"/>
        <v>0</v>
      </c>
      <c r="AP60" s="264">
        <f t="shared" si="50"/>
        <v>0</v>
      </c>
      <c r="AQ60" s="264">
        <f t="shared" si="50"/>
        <v>0</v>
      </c>
      <c r="AR60" s="395">
        <f t="shared" si="50"/>
        <v>0</v>
      </c>
      <c r="AS60" s="405">
        <f t="shared" si="50"/>
        <v>0</v>
      </c>
      <c r="AT60" s="264">
        <f t="shared" si="50"/>
        <v>0</v>
      </c>
      <c r="AU60" s="264">
        <f t="shared" si="50"/>
        <v>0</v>
      </c>
      <c r="AV60" s="264">
        <f t="shared" si="50"/>
        <v>0</v>
      </c>
      <c r="AW60" s="264">
        <f t="shared" si="50"/>
        <v>0</v>
      </c>
      <c r="AX60" s="264">
        <f t="shared" si="50"/>
        <v>0</v>
      </c>
      <c r="AY60" s="433">
        <f t="shared" si="46"/>
        <v>0</v>
      </c>
      <c r="AZ60" s="434">
        <f t="shared" si="47"/>
        <v>0</v>
      </c>
      <c r="BA60" s="435">
        <f t="shared" si="45"/>
        <v>0</v>
      </c>
    </row>
    <row r="61" spans="1:53" s="4" customFormat="1" ht="15" hidden="1" customHeight="1" x14ac:dyDescent="0.2">
      <c r="A61" s="172"/>
      <c r="B61" s="457"/>
      <c r="C61" s="270"/>
      <c r="D61" s="270"/>
      <c r="E61" s="245"/>
      <c r="F61" s="364">
        <f t="shared" si="5"/>
        <v>0</v>
      </c>
      <c r="G61" s="245">
        <v>0</v>
      </c>
      <c r="H61" s="217">
        <f t="shared" si="14"/>
        <v>0</v>
      </c>
      <c r="I61" s="230"/>
      <c r="J61" s="364">
        <f t="shared" si="7"/>
        <v>0</v>
      </c>
      <c r="K61" s="245">
        <v>0</v>
      </c>
      <c r="L61" s="231"/>
      <c r="M61" s="245"/>
      <c r="N61" s="232">
        <f>+IFERROR(VLOOKUP(B60,Sheet1!B:D,2,FALSE),0)</f>
        <v>0</v>
      </c>
      <c r="O61" s="232"/>
      <c r="P61" s="232"/>
      <c r="Q61" s="232"/>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 t="shared" si="46"/>
        <v>0</v>
      </c>
      <c r="AZ61" s="434">
        <f t="shared" si="47"/>
        <v>0</v>
      </c>
      <c r="BA61" s="435">
        <f t="shared" si="45"/>
        <v>0</v>
      </c>
    </row>
    <row r="62" spans="1:53" s="4" customFormat="1" ht="15" hidden="1" customHeight="1" thickBot="1" x14ac:dyDescent="0.25">
      <c r="A62" s="177"/>
      <c r="B62" s="452"/>
      <c r="C62" s="271"/>
      <c r="D62" s="271"/>
      <c r="E62" s="272"/>
      <c r="F62" s="365">
        <f t="shared" si="5"/>
        <v>0</v>
      </c>
      <c r="G62" s="272">
        <v>0</v>
      </c>
      <c r="H62" s="223">
        <f t="shared" si="14"/>
        <v>0</v>
      </c>
      <c r="I62" s="224"/>
      <c r="J62" s="366">
        <f t="shared" si="7"/>
        <v>0</v>
      </c>
      <c r="K62" s="272">
        <v>0</v>
      </c>
      <c r="L62" s="225"/>
      <c r="M62" s="272"/>
      <c r="N62" s="233"/>
      <c r="O62" s="233"/>
      <c r="P62" s="233"/>
      <c r="Q62" s="233"/>
      <c r="R62" s="358"/>
      <c r="S62" s="359"/>
      <c r="T62" s="397"/>
      <c r="U62" s="407"/>
      <c r="V62" s="359"/>
      <c r="W62" s="359"/>
      <c r="X62" s="359"/>
      <c r="Y62" s="359"/>
      <c r="Z62" s="359"/>
      <c r="AA62" s="359"/>
      <c r="AB62" s="359"/>
      <c r="AC62" s="359"/>
      <c r="AD62" s="359"/>
      <c r="AE62" s="359"/>
      <c r="AF62" s="397"/>
      <c r="AG62" s="407"/>
      <c r="AH62" s="359"/>
      <c r="AI62" s="359"/>
      <c r="AJ62" s="359"/>
      <c r="AK62" s="359"/>
      <c r="AL62" s="359"/>
      <c r="AM62" s="359"/>
      <c r="AN62" s="359"/>
      <c r="AO62" s="359"/>
      <c r="AP62" s="359"/>
      <c r="AQ62" s="359"/>
      <c r="AR62" s="397"/>
      <c r="AS62" s="407"/>
      <c r="AT62" s="359"/>
      <c r="AU62" s="359"/>
      <c r="AV62" s="359"/>
      <c r="AW62" s="359"/>
      <c r="AX62" s="359"/>
      <c r="AY62" s="433">
        <f t="shared" si="46"/>
        <v>0</v>
      </c>
      <c r="AZ62" s="434">
        <f t="shared" si="47"/>
        <v>0</v>
      </c>
      <c r="BA62" s="435">
        <f t="shared" si="45"/>
        <v>0</v>
      </c>
    </row>
    <row r="63" spans="1:53" s="138" customFormat="1" ht="15.75" thickBot="1" x14ac:dyDescent="0.3">
      <c r="A63" s="175"/>
      <c r="B63" s="458"/>
      <c r="C63" s="176"/>
      <c r="D63" s="369"/>
      <c r="E63" s="206"/>
      <c r="F63" s="206"/>
      <c r="G63" s="206"/>
      <c r="H63" s="234"/>
      <c r="I63" s="221"/>
      <c r="J63" s="206"/>
      <c r="K63" s="235"/>
      <c r="L63" s="236"/>
      <c r="M63" s="236"/>
      <c r="N63" s="234"/>
      <c r="O63" s="234"/>
      <c r="P63" s="234"/>
      <c r="Q63" s="234"/>
      <c r="R63" s="263"/>
      <c r="S63" s="265"/>
      <c r="T63" s="398"/>
      <c r="U63" s="408"/>
      <c r="V63" s="265"/>
      <c r="W63" s="265"/>
      <c r="X63" s="265"/>
      <c r="Y63" s="265"/>
      <c r="Z63" s="265"/>
      <c r="AA63" s="265"/>
      <c r="AB63" s="265"/>
      <c r="AC63" s="265"/>
      <c r="AD63" s="265"/>
      <c r="AE63" s="265"/>
      <c r="AF63" s="398"/>
      <c r="AG63" s="408"/>
      <c r="AH63" s="265"/>
      <c r="AI63" s="265"/>
      <c r="AJ63" s="265"/>
      <c r="AK63" s="265"/>
      <c r="AL63" s="265"/>
      <c r="AM63" s="265"/>
      <c r="AN63" s="265"/>
      <c r="AO63" s="265"/>
      <c r="AP63" s="265"/>
      <c r="AQ63" s="265"/>
      <c r="AR63" s="398"/>
      <c r="AS63" s="408"/>
      <c r="AT63" s="265"/>
      <c r="AU63" s="265"/>
      <c r="AV63" s="265"/>
      <c r="AW63" s="265"/>
      <c r="AX63" s="265"/>
      <c r="AY63" s="433">
        <f t="shared" si="46"/>
        <v>0</v>
      </c>
      <c r="AZ63" s="434">
        <f t="shared" si="47"/>
        <v>0</v>
      </c>
      <c r="BA63" s="435">
        <f t="shared" si="45"/>
        <v>0</v>
      </c>
    </row>
    <row r="64" spans="1:53" s="3" customFormat="1" ht="22.5" customHeight="1" thickBot="1" x14ac:dyDescent="0.3">
      <c r="A64" s="173"/>
      <c r="B64" s="173"/>
      <c r="C64" s="174"/>
      <c r="D64" s="15"/>
      <c r="E64" s="237">
        <f t="shared" ref="E64:L64" si="51">SUM(E8,E23,E30,E33,E36,E39,E42,E45,E48,E51,E54,E57,E60)</f>
        <v>0</v>
      </c>
      <c r="F64" s="322">
        <f t="shared" si="51"/>
        <v>0</v>
      </c>
      <c r="G64" s="237">
        <f t="shared" si="51"/>
        <v>0</v>
      </c>
      <c r="H64" s="237">
        <f t="shared" si="51"/>
        <v>0</v>
      </c>
      <c r="I64" s="238">
        <f t="shared" si="51"/>
        <v>0</v>
      </c>
      <c r="J64" s="322">
        <f>SUM(J8,J23,J30,J33,J36,J39,J42,J45,J48,J51,J54,J57,J60)</f>
        <v>0</v>
      </c>
      <c r="K64" s="238">
        <f t="shared" si="51"/>
        <v>0</v>
      </c>
      <c r="L64" s="238">
        <f t="shared" si="51"/>
        <v>0</v>
      </c>
      <c r="M64" s="238"/>
      <c r="N64" s="237">
        <f t="shared" ref="N64:AE64" si="52">SUM(N8,N23,N30,N33,N36,N39,N42,N45,N48,N51,N54,N57,N60)</f>
        <v>0</v>
      </c>
      <c r="O64" s="237">
        <f>SUM(O8,O23,O30,O33,O36,O39,O42,O45,O48,O51,O54,O57,O60)</f>
        <v>0</v>
      </c>
      <c r="P64" s="237">
        <f t="shared" ref="P64:Q64" si="53">SUM(P8,P23,P30,P33,P36,P39,P42,P45,P48,P51,P54,P57,P60)</f>
        <v>0</v>
      </c>
      <c r="Q64" s="237">
        <f t="shared" si="53"/>
        <v>0</v>
      </c>
      <c r="R64" s="237">
        <f t="shared" si="52"/>
        <v>0</v>
      </c>
      <c r="S64" s="237">
        <f t="shared" si="52"/>
        <v>0</v>
      </c>
      <c r="T64" s="399">
        <f t="shared" si="52"/>
        <v>0</v>
      </c>
      <c r="U64" s="391">
        <f t="shared" si="52"/>
        <v>0</v>
      </c>
      <c r="V64" s="237">
        <f t="shared" si="52"/>
        <v>0</v>
      </c>
      <c r="W64" s="237">
        <f t="shared" si="52"/>
        <v>0</v>
      </c>
      <c r="X64" s="237">
        <f t="shared" si="52"/>
        <v>0</v>
      </c>
      <c r="Y64" s="237">
        <f t="shared" si="52"/>
        <v>0</v>
      </c>
      <c r="Z64" s="237">
        <f t="shared" si="52"/>
        <v>0</v>
      </c>
      <c r="AA64" s="237">
        <f t="shared" si="52"/>
        <v>0</v>
      </c>
      <c r="AB64" s="237">
        <f t="shared" si="52"/>
        <v>0</v>
      </c>
      <c r="AC64" s="237">
        <f t="shared" si="52"/>
        <v>0</v>
      </c>
      <c r="AD64" s="237">
        <f t="shared" si="52"/>
        <v>0</v>
      </c>
      <c r="AE64" s="237">
        <f t="shared" si="52"/>
        <v>0</v>
      </c>
      <c r="AF64" s="399">
        <f t="shared" ref="AF64:AX64" si="54">SUM(AF8,AF23,AF30,AF33,AF36,AF39,AF42,AF45,AF48,AF51,AF54,AF57,AF60)</f>
        <v>0</v>
      </c>
      <c r="AG64" s="391">
        <f t="shared" si="54"/>
        <v>0</v>
      </c>
      <c r="AH64" s="237">
        <f t="shared" si="54"/>
        <v>0</v>
      </c>
      <c r="AI64" s="237">
        <f t="shared" si="54"/>
        <v>0</v>
      </c>
      <c r="AJ64" s="237">
        <f t="shared" si="54"/>
        <v>0</v>
      </c>
      <c r="AK64" s="237">
        <f t="shared" si="54"/>
        <v>0</v>
      </c>
      <c r="AL64" s="237">
        <f t="shared" si="54"/>
        <v>0</v>
      </c>
      <c r="AM64" s="237">
        <f t="shared" si="54"/>
        <v>0</v>
      </c>
      <c r="AN64" s="237">
        <f t="shared" si="54"/>
        <v>0</v>
      </c>
      <c r="AO64" s="237">
        <f t="shared" si="54"/>
        <v>0</v>
      </c>
      <c r="AP64" s="237">
        <f t="shared" si="54"/>
        <v>0</v>
      </c>
      <c r="AQ64" s="237">
        <f t="shared" si="54"/>
        <v>0</v>
      </c>
      <c r="AR64" s="399">
        <f t="shared" si="54"/>
        <v>0</v>
      </c>
      <c r="AS64" s="391">
        <f t="shared" si="54"/>
        <v>0</v>
      </c>
      <c r="AT64" s="237">
        <f t="shared" si="54"/>
        <v>0</v>
      </c>
      <c r="AU64" s="237">
        <f t="shared" si="54"/>
        <v>0</v>
      </c>
      <c r="AV64" s="237">
        <f t="shared" si="54"/>
        <v>0</v>
      </c>
      <c r="AW64" s="237">
        <f t="shared" si="54"/>
        <v>0</v>
      </c>
      <c r="AX64" s="237">
        <f t="shared" si="54"/>
        <v>0</v>
      </c>
      <c r="AY64" s="237">
        <f t="shared" si="46"/>
        <v>0</v>
      </c>
      <c r="AZ64" s="237">
        <f t="shared" si="47"/>
        <v>0</v>
      </c>
      <c r="BA64" s="437">
        <f t="shared" si="45"/>
        <v>0</v>
      </c>
    </row>
    <row r="65" spans="1:52" hidden="1" x14ac:dyDescent="0.25">
      <c r="A65" s="8"/>
      <c r="B65" s="8"/>
      <c r="C65" s="8"/>
      <c r="D65" s="8"/>
      <c r="E65" s="879"/>
      <c r="F65" s="879"/>
      <c r="G65" s="879"/>
      <c r="H65" s="879"/>
      <c r="I65" s="880"/>
      <c r="J65" s="881"/>
      <c r="K65" s="881"/>
      <c r="L65" s="881"/>
      <c r="M65" s="882"/>
      <c r="N65" s="17"/>
      <c r="O65" s="17"/>
      <c r="P65" s="17"/>
      <c r="Q65" s="17"/>
      <c r="R65" s="17"/>
      <c r="S65" s="18"/>
      <c r="T65" s="419"/>
      <c r="U65" s="18"/>
      <c r="V65" s="18"/>
      <c r="W65" s="18"/>
      <c r="X65" s="18"/>
      <c r="Y65" s="18"/>
      <c r="Z65" s="18"/>
      <c r="AA65" s="18"/>
      <c r="AB65" s="18"/>
      <c r="AC65" s="18"/>
      <c r="AD65" s="18"/>
      <c r="AE65" s="18"/>
      <c r="AF65" s="419"/>
      <c r="AG65" s="18"/>
      <c r="AH65" s="18"/>
      <c r="AI65" s="18"/>
      <c r="AJ65" s="18"/>
      <c r="AK65" s="18"/>
      <c r="AL65" s="18"/>
      <c r="AM65" s="18"/>
      <c r="AN65" s="18"/>
      <c r="AO65" s="18"/>
      <c r="AP65" s="18"/>
      <c r="AQ65" s="18"/>
      <c r="AR65" s="419"/>
      <c r="AS65" s="18"/>
      <c r="AT65" s="18"/>
      <c r="AU65" s="18"/>
      <c r="AV65" s="18"/>
      <c r="AW65" s="18"/>
      <c r="AX65" s="18"/>
    </row>
    <row r="66" spans="1:52" hidden="1" x14ac:dyDescent="0.25">
      <c r="A66" s="8"/>
      <c r="B66" s="8"/>
      <c r="C66" s="8"/>
      <c r="D66" s="8"/>
      <c r="T66" s="420"/>
      <c r="AF66" s="420"/>
      <c r="AR66" s="420"/>
    </row>
    <row r="67" spans="1:52" hidden="1" x14ac:dyDescent="0.25">
      <c r="T67" s="420"/>
      <c r="AF67" s="420"/>
      <c r="AR67" s="420"/>
    </row>
    <row r="68" spans="1:52" s="139" customFormat="1" ht="15.75" hidden="1" thickBot="1" x14ac:dyDescent="0.3">
      <c r="A68" s="19"/>
      <c r="B68" s="19"/>
      <c r="C68" s="19" t="s">
        <v>54</v>
      </c>
      <c r="D68" s="19"/>
      <c r="E68" s="20"/>
      <c r="F68" s="20"/>
      <c r="G68" s="20"/>
      <c r="H68" s="207">
        <f>+H64*0.2</f>
        <v>0</v>
      </c>
      <c r="I68" s="20"/>
      <c r="J68" s="20"/>
      <c r="K68" s="20"/>
      <c r="L68" s="20"/>
      <c r="M68" s="20"/>
      <c r="N68" s="207">
        <f t="shared" ref="N68:AE68" si="55">+N64*0.2</f>
        <v>0</v>
      </c>
      <c r="O68" s="207">
        <f>+O64*0.2</f>
        <v>0</v>
      </c>
      <c r="P68" s="207"/>
      <c r="Q68" s="207"/>
      <c r="R68" s="207">
        <f t="shared" si="55"/>
        <v>0</v>
      </c>
      <c r="S68" s="207">
        <f t="shared" si="55"/>
        <v>0</v>
      </c>
      <c r="T68" s="421">
        <f t="shared" si="55"/>
        <v>0</v>
      </c>
      <c r="U68" s="418">
        <f t="shared" si="55"/>
        <v>0</v>
      </c>
      <c r="V68" s="207">
        <f t="shared" si="55"/>
        <v>0</v>
      </c>
      <c r="W68" s="207">
        <f t="shared" si="55"/>
        <v>0</v>
      </c>
      <c r="X68" s="207">
        <f t="shared" si="55"/>
        <v>0</v>
      </c>
      <c r="Y68" s="207">
        <f t="shared" si="55"/>
        <v>0</v>
      </c>
      <c r="Z68" s="207">
        <f t="shared" si="55"/>
        <v>0</v>
      </c>
      <c r="AA68" s="207">
        <f t="shared" si="55"/>
        <v>0</v>
      </c>
      <c r="AB68" s="207">
        <f t="shared" si="55"/>
        <v>0</v>
      </c>
      <c r="AC68" s="207">
        <f t="shared" si="55"/>
        <v>0</v>
      </c>
      <c r="AD68" s="207">
        <f t="shared" si="55"/>
        <v>0</v>
      </c>
      <c r="AE68" s="207">
        <f t="shared" si="55"/>
        <v>0</v>
      </c>
      <c r="AF68" s="421">
        <f t="shared" ref="AF68:AX68" si="56">+AF64*0.2</f>
        <v>0</v>
      </c>
      <c r="AG68" s="418">
        <f t="shared" si="56"/>
        <v>0</v>
      </c>
      <c r="AH68" s="207">
        <f t="shared" si="56"/>
        <v>0</v>
      </c>
      <c r="AI68" s="207">
        <f t="shared" si="56"/>
        <v>0</v>
      </c>
      <c r="AJ68" s="207">
        <f t="shared" si="56"/>
        <v>0</v>
      </c>
      <c r="AK68" s="207">
        <f t="shared" si="56"/>
        <v>0</v>
      </c>
      <c r="AL68" s="207">
        <f t="shared" si="56"/>
        <v>0</v>
      </c>
      <c r="AM68" s="207">
        <f t="shared" si="56"/>
        <v>0</v>
      </c>
      <c r="AN68" s="207">
        <f t="shared" si="56"/>
        <v>0</v>
      </c>
      <c r="AO68" s="207">
        <f t="shared" si="56"/>
        <v>0</v>
      </c>
      <c r="AP68" s="207">
        <f t="shared" si="56"/>
        <v>0</v>
      </c>
      <c r="AQ68" s="207">
        <f t="shared" si="56"/>
        <v>0</v>
      </c>
      <c r="AR68" s="421">
        <f t="shared" si="56"/>
        <v>0</v>
      </c>
      <c r="AS68" s="418">
        <f t="shared" si="56"/>
        <v>0</v>
      </c>
      <c r="AT68" s="207">
        <f t="shared" si="56"/>
        <v>0</v>
      </c>
      <c r="AU68" s="207">
        <f t="shared" si="56"/>
        <v>0</v>
      </c>
      <c r="AV68" s="207">
        <f t="shared" si="56"/>
        <v>0</v>
      </c>
      <c r="AW68" s="207">
        <f t="shared" si="56"/>
        <v>0</v>
      </c>
      <c r="AX68" s="207">
        <f t="shared" si="56"/>
        <v>0</v>
      </c>
      <c r="AY68" s="207">
        <f>+AY64*0.2</f>
        <v>0</v>
      </c>
      <c r="AZ68" s="207">
        <f>+AZ64*0.2</f>
        <v>0</v>
      </c>
    </row>
    <row r="69" spans="1:52" s="139" customFormat="1" ht="15.75" hidden="1" thickBot="1" x14ac:dyDescent="0.3">
      <c r="A69" s="19"/>
      <c r="B69" s="19"/>
      <c r="C69" s="19" t="s">
        <v>286</v>
      </c>
      <c r="D69" s="19"/>
      <c r="E69" s="20"/>
      <c r="F69" s="20"/>
      <c r="G69" s="20"/>
      <c r="H69" s="207">
        <f>SUM(H64:H68)</f>
        <v>0</v>
      </c>
      <c r="I69" s="20"/>
      <c r="J69" s="20"/>
      <c r="K69" s="20"/>
      <c r="L69" s="20"/>
      <c r="M69" s="20"/>
      <c r="N69" s="195">
        <f>SUM(N70:N71)</f>
        <v>0</v>
      </c>
      <c r="O69" s="217">
        <f>+IFERROR(VLOOKUP(B68,Sheet1!B:D,3,FALSE)+VLOOKUP(B68,Sheet1!B:E,4,FALSE),0)</f>
        <v>0</v>
      </c>
      <c r="P69" s="217"/>
      <c r="Q69" s="217"/>
      <c r="R69" s="207">
        <f t="shared" ref="R69:AE69" si="57">SUM(R64:R68)</f>
        <v>0</v>
      </c>
      <c r="S69" s="207">
        <f t="shared" si="57"/>
        <v>0</v>
      </c>
      <c r="T69" s="421">
        <f t="shared" si="57"/>
        <v>0</v>
      </c>
      <c r="U69" s="418">
        <f t="shared" si="57"/>
        <v>0</v>
      </c>
      <c r="V69" s="207">
        <f t="shared" si="57"/>
        <v>0</v>
      </c>
      <c r="W69" s="207">
        <f t="shared" si="57"/>
        <v>0</v>
      </c>
      <c r="X69" s="207">
        <f t="shared" si="57"/>
        <v>0</v>
      </c>
      <c r="Y69" s="207">
        <f t="shared" si="57"/>
        <v>0</v>
      </c>
      <c r="Z69" s="207">
        <f t="shared" si="57"/>
        <v>0</v>
      </c>
      <c r="AA69" s="207">
        <f t="shared" si="57"/>
        <v>0</v>
      </c>
      <c r="AB69" s="207">
        <f t="shared" si="57"/>
        <v>0</v>
      </c>
      <c r="AC69" s="207">
        <f t="shared" si="57"/>
        <v>0</v>
      </c>
      <c r="AD69" s="207">
        <f t="shared" si="57"/>
        <v>0</v>
      </c>
      <c r="AE69" s="207">
        <f t="shared" si="57"/>
        <v>0</v>
      </c>
      <c r="AF69" s="421">
        <f t="shared" ref="AF69:AX69" si="58">SUM(AF64:AF68)</f>
        <v>0</v>
      </c>
      <c r="AG69" s="418">
        <f t="shared" si="58"/>
        <v>0</v>
      </c>
      <c r="AH69" s="207">
        <f t="shared" si="58"/>
        <v>0</v>
      </c>
      <c r="AI69" s="207">
        <f t="shared" si="58"/>
        <v>0</v>
      </c>
      <c r="AJ69" s="207">
        <f t="shared" si="58"/>
        <v>0</v>
      </c>
      <c r="AK69" s="207">
        <f t="shared" si="58"/>
        <v>0</v>
      </c>
      <c r="AL69" s="207">
        <f t="shared" si="58"/>
        <v>0</v>
      </c>
      <c r="AM69" s="207">
        <f t="shared" si="58"/>
        <v>0</v>
      </c>
      <c r="AN69" s="207">
        <f t="shared" si="58"/>
        <v>0</v>
      </c>
      <c r="AO69" s="207">
        <f t="shared" si="58"/>
        <v>0</v>
      </c>
      <c r="AP69" s="207">
        <f t="shared" si="58"/>
        <v>0</v>
      </c>
      <c r="AQ69" s="207">
        <f t="shared" si="58"/>
        <v>0</v>
      </c>
      <c r="AR69" s="421">
        <f t="shared" si="58"/>
        <v>0</v>
      </c>
      <c r="AS69" s="418">
        <f t="shared" si="58"/>
        <v>0</v>
      </c>
      <c r="AT69" s="207">
        <f t="shared" si="58"/>
        <v>0</v>
      </c>
      <c r="AU69" s="207">
        <f t="shared" si="58"/>
        <v>0</v>
      </c>
      <c r="AV69" s="207">
        <f t="shared" si="58"/>
        <v>0</v>
      </c>
      <c r="AW69" s="207">
        <f t="shared" si="58"/>
        <v>0</v>
      </c>
      <c r="AX69" s="207">
        <f t="shared" si="58"/>
        <v>0</v>
      </c>
      <c r="AY69" s="207">
        <f>SUM(AY64:AY68)</f>
        <v>0</v>
      </c>
      <c r="AZ69" s="207">
        <f>SUM(AZ64:AZ68)</f>
        <v>0</v>
      </c>
    </row>
    <row r="70" spans="1:52" hidden="1" x14ac:dyDescent="0.25"/>
    <row r="71" spans="1:52" hidden="1" x14ac:dyDescent="0.25">
      <c r="O71" s="217"/>
      <c r="P71" s="217"/>
      <c r="Q71" s="217"/>
    </row>
    <row r="72" spans="1:52" hidden="1" x14ac:dyDescent="0.25"/>
    <row r="73" spans="1:52" hidden="1" x14ac:dyDescent="0.25"/>
    <row r="74" spans="1:52" hidden="1" x14ac:dyDescent="0.25"/>
    <row r="75" spans="1:52" hidden="1" x14ac:dyDescent="0.25"/>
    <row r="76" spans="1:52" hidden="1" x14ac:dyDescent="0.25">
      <c r="C76" s="19" t="s">
        <v>286</v>
      </c>
      <c r="O76" s="217">
        <f>+IFERROR(VLOOKUP(B75,Sheet1!B:D,3,FALSE)+VLOOKUP(B75,Sheet1!B:E,4,FALSE),0)</f>
        <v>0</v>
      </c>
      <c r="P76" s="217"/>
      <c r="Q76" s="217"/>
    </row>
    <row r="77" spans="1:52" hidden="1" x14ac:dyDescent="0.25"/>
    <row r="78" spans="1:52" hidden="1" x14ac:dyDescent="0.25">
      <c r="O78" s="217">
        <f>+IFERROR(VLOOKUP(B77,Sheet1!B:D,3,FALSE)+VLOOKUP(B77,Sheet1!B:E,4,FALSE),0)</f>
        <v>0</v>
      </c>
      <c r="P78" s="217"/>
      <c r="Q78" s="217"/>
    </row>
    <row r="79" spans="1:52" hidden="1" x14ac:dyDescent="0.25">
      <c r="O79" s="217">
        <f>+IFERROR(VLOOKUP(B78,Sheet1!B:D,3,FALSE)+VLOOKUP(B78,Sheet1!B:E,4,FALSE),0)</f>
        <v>0</v>
      </c>
      <c r="P79" s="217"/>
      <c r="Q79" s="217"/>
    </row>
    <row r="80" spans="1:52" hidden="1" x14ac:dyDescent="0.25"/>
    <row r="81" spans="5:17" hidden="1" x14ac:dyDescent="0.25"/>
    <row r="82" spans="5:17" hidden="1" x14ac:dyDescent="0.25"/>
    <row r="83" spans="5:17" hidden="1" x14ac:dyDescent="0.25"/>
    <row r="84" spans="5:17" hidden="1" x14ac:dyDescent="0.25">
      <c r="O84" s="217">
        <f>+IFERROR(VLOOKUP(B83,Sheet1!B:D,3,FALSE)+VLOOKUP(B83,Sheet1!B:E,4,FALSE),0)</f>
        <v>0</v>
      </c>
      <c r="P84" s="217"/>
      <c r="Q84" s="217"/>
    </row>
    <row r="85" spans="5:17" hidden="1" x14ac:dyDescent="0.25"/>
    <row r="86" spans="5:17" hidden="1" x14ac:dyDescent="0.25"/>
    <row r="87" spans="5:17" hidden="1" x14ac:dyDescent="0.25">
      <c r="O87" s="217">
        <f>+IFERROR(VLOOKUP(B86,Sheet1!B:D,3,FALSE)+VLOOKUP(B86,Sheet1!B:E,4,FALSE),0)</f>
        <v>0</v>
      </c>
      <c r="P87" s="217"/>
      <c r="Q87" s="217"/>
    </row>
    <row r="88" spans="5:17" hidden="1" x14ac:dyDescent="0.25"/>
    <row r="89" spans="5:17" hidden="1" x14ac:dyDescent="0.25">
      <c r="E89" s="19"/>
    </row>
    <row r="90" spans="5:17" hidden="1" x14ac:dyDescent="0.25">
      <c r="E90" s="19"/>
      <c r="O90" s="217">
        <f>+IFERROR(VLOOKUP(B89,Sheet1!B:D,3,FALSE)+VLOOKUP(B89,Sheet1!B:E,4,FALSE),0)</f>
        <v>0</v>
      </c>
      <c r="P90" s="217"/>
      <c r="Q90" s="217"/>
    </row>
    <row r="91" spans="5:17" hidden="1" x14ac:dyDescent="0.25">
      <c r="E91" s="19"/>
    </row>
    <row r="92" spans="5:17" hidden="1" x14ac:dyDescent="0.25">
      <c r="E92" s="19"/>
    </row>
    <row r="93" spans="5:17" hidden="1" x14ac:dyDescent="0.25">
      <c r="E93" s="19"/>
      <c r="O93" s="217">
        <f>+IFERROR(VLOOKUP(B92,Sheet1!B:D,3,FALSE)+VLOOKUP(B92,Sheet1!B:E,4,FALSE),0)</f>
        <v>0</v>
      </c>
      <c r="P93" s="217"/>
      <c r="Q93" s="217"/>
    </row>
    <row r="94" spans="5:17" hidden="1" x14ac:dyDescent="0.25">
      <c r="E94" s="19"/>
    </row>
    <row r="95" spans="5:17" hidden="1" x14ac:dyDescent="0.25">
      <c r="E95" s="19"/>
    </row>
    <row r="96" spans="5:17" hidden="1" x14ac:dyDescent="0.25">
      <c r="E96" s="19"/>
      <c r="O96" s="217">
        <f>+IFERROR(VLOOKUP(B95,Sheet1!B:D,3,FALSE)+VLOOKUP(B95,Sheet1!B:E,4,FALSE),0)</f>
        <v>0</v>
      </c>
      <c r="P96" s="217"/>
      <c r="Q96" s="217"/>
    </row>
    <row r="97" spans="5:17" hidden="1" x14ac:dyDescent="0.25">
      <c r="E97" s="19"/>
    </row>
    <row r="98" spans="5:17" hidden="1" x14ac:dyDescent="0.25">
      <c r="E98" s="19"/>
    </row>
    <row r="99" spans="5:17" hidden="1" x14ac:dyDescent="0.25">
      <c r="O99" s="217">
        <f>+IFERROR(VLOOKUP(B98,Sheet1!B:D,3,FALSE)+VLOOKUP(B98,Sheet1!B:E,4,FALSE),0)</f>
        <v>0</v>
      </c>
      <c r="P99" s="217"/>
      <c r="Q99" s="217"/>
    </row>
    <row r="100" spans="5:17" hidden="1" x14ac:dyDescent="0.25"/>
    <row r="101" spans="5:17" hidden="1" x14ac:dyDescent="0.25"/>
  </sheetData>
  <sheetProtection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64" priority="184" operator="lessThan">
      <formula>0</formula>
    </cfRule>
  </conditionalFormatting>
  <conditionalFormatting sqref="BA8">
    <cfRule type="cellIs" dxfId="63" priority="183" operator="lessThan">
      <formula>0</formula>
    </cfRule>
  </conditionalFormatting>
  <conditionalFormatting sqref="BA25:BA28">
    <cfRule type="cellIs" dxfId="62"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A35" sqref="A35"/>
      <selection pane="topRight" activeCell="A35" sqref="A35"/>
      <selection pane="bottomLeft" activeCell="A35" sqref="A35"/>
      <selection pane="bottomRight" activeCell="AO52" sqref="AO52"/>
    </sheetView>
  </sheetViews>
  <sheetFormatPr defaultColWidth="7.28515625" defaultRowHeight="15" x14ac:dyDescent="0.25"/>
  <cols>
    <col min="1" max="1" width="5.28515625" style="448" customWidth="1"/>
    <col min="2" max="2" width="13.42578125"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hidden="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C727</v>
      </c>
      <c r="F3" s="513"/>
      <c r="G3" s="513"/>
      <c r="H3" s="865" t="str">
        <f>IF(G66&gt;E66,"Budget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IF(BA66&lt;0,"Actual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+SUMMARY!A19</f>
        <v>ZK109 - Programme Marketing, Digital &amp; Comms</v>
      </c>
      <c r="F5" s="518"/>
      <c r="G5" s="519"/>
      <c r="H5" s="519"/>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24.75" customHeight="1" x14ac:dyDescent="0.2">
      <c r="A8" s="343" t="s">
        <v>183</v>
      </c>
      <c r="B8" s="450" t="str">
        <f>+LEFT($E$5,5)&amp;"."&amp;A8&amp;"."&amp;$E$3</f>
        <v>ZK109.K270.C727</v>
      </c>
      <c r="C8" s="165" t="s">
        <v>184</v>
      </c>
      <c r="D8" s="166"/>
      <c r="E8" s="226">
        <f t="shared" ref="E8:L8" si="0">SUM(E9:E19)</f>
        <v>0</v>
      </c>
      <c r="F8" s="424">
        <f t="shared" si="0"/>
        <v>0</v>
      </c>
      <c r="G8" s="226">
        <f t="shared" si="0"/>
        <v>0</v>
      </c>
      <c r="H8" s="226">
        <f t="shared" si="0"/>
        <v>0</v>
      </c>
      <c r="I8" s="200">
        <f t="shared" si="0"/>
        <v>0</v>
      </c>
      <c r="J8" s="315">
        <f>SUM(J9:J19)</f>
        <v>0</v>
      </c>
      <c r="K8" s="200">
        <f t="shared" si="0"/>
        <v>0</v>
      </c>
      <c r="L8" s="216">
        <f t="shared" si="0"/>
        <v>0</v>
      </c>
      <c r="M8" s="216"/>
      <c r="N8" s="195">
        <f t="shared" ref="N8:AE8" si="1">SUM(N9:N19)</f>
        <v>0</v>
      </c>
      <c r="O8" s="195">
        <f>SUM(O9:O19)</f>
        <v>0</v>
      </c>
      <c r="P8" s="195">
        <f>SUM(P9:P19)</f>
        <v>0</v>
      </c>
      <c r="Q8" s="195">
        <f>SUM(Q9:Q19)</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2">SUM(AF9:AF19)</f>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197">
        <f t="shared" si="2"/>
        <v>0</v>
      </c>
      <c r="AQ8" s="197">
        <f t="shared" si="2"/>
        <v>0</v>
      </c>
      <c r="AR8" s="392">
        <f t="shared" si="2"/>
        <v>0</v>
      </c>
      <c r="AS8" s="197">
        <f t="shared" si="2"/>
        <v>0</v>
      </c>
      <c r="AT8" s="197">
        <f t="shared" si="2"/>
        <v>0</v>
      </c>
      <c r="AU8" s="197">
        <f t="shared" si="2"/>
        <v>0</v>
      </c>
      <c r="AV8" s="197">
        <f t="shared" si="2"/>
        <v>0</v>
      </c>
      <c r="AW8" s="197">
        <f t="shared" si="2"/>
        <v>0</v>
      </c>
      <c r="AX8" s="197">
        <f t="shared" si="2"/>
        <v>0</v>
      </c>
      <c r="AY8" s="195">
        <f>SUM(R8:AX8)</f>
        <v>0</v>
      </c>
      <c r="AZ8" s="197">
        <f>+AY8+N8</f>
        <v>0</v>
      </c>
      <c r="BA8" s="432">
        <f t="shared" ref="BA8:BA58" si="3">+G8-AZ8</f>
        <v>0</v>
      </c>
    </row>
    <row r="9" spans="1:54" s="4" customFormat="1" ht="15" customHeight="1" x14ac:dyDescent="0.2">
      <c r="A9" s="333"/>
      <c r="B9" s="460"/>
      <c r="C9" s="334"/>
      <c r="D9" s="345"/>
      <c r="E9" s="201"/>
      <c r="F9" s="364">
        <f>-E9+G9</f>
        <v>0</v>
      </c>
      <c r="G9" s="245"/>
      <c r="H9" s="564">
        <f>SUM(N9:AX9)</f>
        <v>0</v>
      </c>
      <c r="I9" s="218"/>
      <c r="J9" s="364">
        <f>-I9+K9</f>
        <v>0</v>
      </c>
      <c r="K9" s="245"/>
      <c r="L9" s="219"/>
      <c r="M9" s="245"/>
      <c r="N9" s="232"/>
      <c r="O9" s="232"/>
      <c r="P9" s="232"/>
      <c r="Q9" s="232"/>
      <c r="R9" s="249"/>
      <c r="S9" s="246"/>
      <c r="T9" s="394"/>
      <c r="U9" s="389"/>
      <c r="V9" s="246"/>
      <c r="W9" s="246"/>
      <c r="X9" s="246"/>
      <c r="Y9" s="583"/>
      <c r="Z9" s="246"/>
      <c r="AA9" s="246"/>
      <c r="AB9" s="246"/>
      <c r="AC9" s="246"/>
      <c r="AD9" s="246">
        <f>1232-1232</f>
        <v>0</v>
      </c>
      <c r="AE9" s="246">
        <f>3432-1545-1887</f>
        <v>0</v>
      </c>
      <c r="AF9" s="394">
        <f>1000+1000+1887-1663+390-2614</f>
        <v>0</v>
      </c>
      <c r="AG9" s="389">
        <f>5987-5987</f>
        <v>0</v>
      </c>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3"/>
        <v>0</v>
      </c>
    </row>
    <row r="10" spans="1:54" s="4" customFormat="1" ht="15" customHeight="1" x14ac:dyDescent="0.2">
      <c r="A10" s="148"/>
      <c r="B10" s="451"/>
      <c r="C10" s="443"/>
      <c r="D10" s="443"/>
      <c r="E10" s="201"/>
      <c r="F10" s="364">
        <f t="shared" ref="F10:F64" si="4">-E10+G10</f>
        <v>0</v>
      </c>
      <c r="G10" s="251"/>
      <c r="H10" s="564">
        <f t="shared" ref="H10:H63" si="5">SUM(N10:AX10)</f>
        <v>0</v>
      </c>
      <c r="I10" s="221"/>
      <c r="J10" s="364">
        <f t="shared" ref="J10:J64" si="6">-I10+K10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60" si="7">SUM(R10:AX10)</f>
        <v>0</v>
      </c>
      <c r="AZ10" s="434">
        <f t="shared" ref="AZ10:AZ60" si="8">+AY10+N10</f>
        <v>0</v>
      </c>
      <c r="BA10" s="435">
        <f t="shared" si="3"/>
        <v>0</v>
      </c>
    </row>
    <row r="11" spans="1:54" s="4" customFormat="1" ht="15" customHeight="1" x14ac:dyDescent="0.2">
      <c r="A11" s="148"/>
      <c r="B11" s="451"/>
      <c r="C11" s="257"/>
      <c r="D11" s="367"/>
      <c r="E11" s="201"/>
      <c r="F11" s="364">
        <f t="shared" si="4"/>
        <v>0</v>
      </c>
      <c r="G11" s="251"/>
      <c r="H11" s="564">
        <f t="shared" si="5"/>
        <v>0</v>
      </c>
      <c r="I11" s="221"/>
      <c r="J11" s="364">
        <f t="shared" si="6"/>
        <v>0</v>
      </c>
      <c r="K11" s="245"/>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7"/>
        <v>0</v>
      </c>
      <c r="AZ11" s="434">
        <f t="shared" si="8"/>
        <v>0</v>
      </c>
      <c r="BA11" s="435">
        <f t="shared" si="3"/>
        <v>0</v>
      </c>
    </row>
    <row r="12" spans="1:54" s="4" customFormat="1" ht="15" customHeight="1" x14ac:dyDescent="0.2">
      <c r="A12" s="148"/>
      <c r="B12" s="451"/>
      <c r="C12" s="257"/>
      <c r="D12" s="367"/>
      <c r="E12" s="201"/>
      <c r="F12" s="364">
        <f t="shared" si="4"/>
        <v>0</v>
      </c>
      <c r="G12" s="251"/>
      <c r="H12" s="564">
        <f t="shared" si="5"/>
        <v>0</v>
      </c>
      <c r="I12" s="221"/>
      <c r="J12" s="364">
        <f t="shared" si="6"/>
        <v>0</v>
      </c>
      <c r="K12" s="251"/>
      <c r="L12" s="222"/>
      <c r="M12" s="251"/>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7"/>
        <v>0</v>
      </c>
      <c r="AZ12" s="434">
        <f t="shared" si="8"/>
        <v>0</v>
      </c>
      <c r="BA12" s="435">
        <f t="shared" si="3"/>
        <v>0</v>
      </c>
    </row>
    <row r="13" spans="1:54" s="4" customFormat="1" ht="15" customHeight="1" x14ac:dyDescent="0.2">
      <c r="A13" s="148"/>
      <c r="B13" s="451"/>
      <c r="C13" s="257"/>
      <c r="D13" s="367"/>
      <c r="E13" s="201"/>
      <c r="F13" s="364">
        <f t="shared" si="4"/>
        <v>0</v>
      </c>
      <c r="G13" s="251"/>
      <c r="H13" s="564">
        <f t="shared" si="5"/>
        <v>0</v>
      </c>
      <c r="I13" s="221"/>
      <c r="J13" s="364">
        <f t="shared" si="6"/>
        <v>0</v>
      </c>
      <c r="K13" s="251"/>
      <c r="L13" s="222"/>
      <c r="M13" s="251"/>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7"/>
        <v>0</v>
      </c>
      <c r="AZ13" s="434">
        <f t="shared" si="8"/>
        <v>0</v>
      </c>
      <c r="BA13" s="435">
        <f t="shared" si="3"/>
        <v>0</v>
      </c>
    </row>
    <row r="14" spans="1:54" s="4" customFormat="1" ht="15" customHeight="1" x14ac:dyDescent="0.2">
      <c r="A14" s="148"/>
      <c r="B14" s="451"/>
      <c r="C14" s="257"/>
      <c r="D14" s="367"/>
      <c r="E14" s="201"/>
      <c r="F14" s="364">
        <f t="shared" si="4"/>
        <v>0</v>
      </c>
      <c r="G14" s="251"/>
      <c r="H14" s="564">
        <f t="shared" si="5"/>
        <v>0</v>
      </c>
      <c r="I14" s="221"/>
      <c r="J14" s="364">
        <f t="shared" si="6"/>
        <v>0</v>
      </c>
      <c r="K14" s="251"/>
      <c r="L14" s="222"/>
      <c r="M14" s="251"/>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7"/>
        <v>0</v>
      </c>
      <c r="AZ14" s="434">
        <f t="shared" si="8"/>
        <v>0</v>
      </c>
      <c r="BA14" s="435">
        <f t="shared" si="3"/>
        <v>0</v>
      </c>
    </row>
    <row r="15" spans="1:54" s="4" customFormat="1" ht="15" customHeight="1" x14ac:dyDescent="0.2">
      <c r="A15" s="148"/>
      <c r="B15" s="451"/>
      <c r="C15" s="257"/>
      <c r="D15" s="367"/>
      <c r="E15" s="201"/>
      <c r="F15" s="364">
        <f t="shared" si="4"/>
        <v>0</v>
      </c>
      <c r="G15" s="251"/>
      <c r="H15" s="564">
        <f t="shared" si="5"/>
        <v>0</v>
      </c>
      <c r="I15" s="221"/>
      <c r="J15" s="364">
        <f t="shared" si="6"/>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7"/>
        <v>0</v>
      </c>
      <c r="AZ15" s="434">
        <f t="shared" si="8"/>
        <v>0</v>
      </c>
      <c r="BA15" s="435">
        <f t="shared" si="3"/>
        <v>0</v>
      </c>
    </row>
    <row r="16" spans="1:54" s="4" customFormat="1" ht="15" customHeight="1" x14ac:dyDescent="0.2">
      <c r="A16" s="148"/>
      <c r="B16" s="451"/>
      <c r="C16" s="257"/>
      <c r="D16" s="367"/>
      <c r="E16" s="201"/>
      <c r="F16" s="364">
        <f t="shared" si="4"/>
        <v>0</v>
      </c>
      <c r="G16" s="251"/>
      <c r="H16" s="564">
        <f t="shared" si="5"/>
        <v>0</v>
      </c>
      <c r="I16" s="221"/>
      <c r="J16" s="364">
        <f t="shared" si="6"/>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7"/>
        <v>0</v>
      </c>
      <c r="AZ16" s="434">
        <f t="shared" si="8"/>
        <v>0</v>
      </c>
      <c r="BA16" s="435">
        <f t="shared" si="3"/>
        <v>0</v>
      </c>
    </row>
    <row r="17" spans="1:53" s="4" customFormat="1" ht="15" customHeight="1" x14ac:dyDescent="0.2">
      <c r="A17" s="148"/>
      <c r="B17" s="451"/>
      <c r="C17" s="257"/>
      <c r="D17" s="367"/>
      <c r="E17" s="201"/>
      <c r="F17" s="364">
        <f t="shared" si="4"/>
        <v>0</v>
      </c>
      <c r="G17" s="251"/>
      <c r="H17" s="564">
        <f t="shared" si="5"/>
        <v>0</v>
      </c>
      <c r="I17" s="221"/>
      <c r="J17" s="364">
        <f t="shared" si="6"/>
        <v>0</v>
      </c>
      <c r="K17" s="251"/>
      <c r="L17" s="222"/>
      <c r="M17" s="251"/>
      <c r="N17" s="232"/>
      <c r="O17" s="232"/>
      <c r="P17" s="232"/>
      <c r="Q17" s="232"/>
      <c r="R17" s="249"/>
      <c r="S17" s="246"/>
      <c r="T17" s="394"/>
      <c r="U17" s="389"/>
      <c r="V17" s="246"/>
      <c r="W17" s="246"/>
      <c r="X17" s="246"/>
      <c r="Y17" s="246"/>
      <c r="Z17" s="246"/>
      <c r="AA17" s="246"/>
      <c r="AB17" s="246"/>
      <c r="AC17" s="246"/>
      <c r="AD17" s="246">
        <f>2500-2500</f>
        <v>0</v>
      </c>
      <c r="AE17" s="246">
        <f>1000+2500-1500-1000-1000</f>
        <v>0</v>
      </c>
      <c r="AF17" s="394">
        <f>1100+1500+1000+1000-4600</f>
        <v>0</v>
      </c>
      <c r="AG17" s="389">
        <f>635-635</f>
        <v>0</v>
      </c>
      <c r="AH17" s="246"/>
      <c r="AI17" s="246"/>
      <c r="AJ17" s="246"/>
      <c r="AK17" s="246"/>
      <c r="AL17" s="246"/>
      <c r="AM17" s="246"/>
      <c r="AN17" s="246"/>
      <c r="AO17" s="246"/>
      <c r="AP17" s="246"/>
      <c r="AQ17" s="246"/>
      <c r="AR17" s="394"/>
      <c r="AS17" s="389"/>
      <c r="AT17" s="246"/>
      <c r="AU17" s="246"/>
      <c r="AV17" s="246"/>
      <c r="AW17" s="246"/>
      <c r="AX17" s="246"/>
      <c r="AY17" s="433">
        <f t="shared" si="7"/>
        <v>0</v>
      </c>
      <c r="AZ17" s="434">
        <f t="shared" si="8"/>
        <v>0</v>
      </c>
      <c r="BA17" s="435">
        <f t="shared" si="3"/>
        <v>0</v>
      </c>
    </row>
    <row r="18" spans="1:53" s="4" customFormat="1" ht="15" customHeight="1" x14ac:dyDescent="0.2">
      <c r="A18" s="148"/>
      <c r="B18" s="451" t="str">
        <f>+B8</f>
        <v>ZK109.K270.C727</v>
      </c>
      <c r="C18" s="257"/>
      <c r="D18" s="367"/>
      <c r="E18" s="201"/>
      <c r="F18" s="364">
        <f t="shared" si="4"/>
        <v>0</v>
      </c>
      <c r="G18" s="251"/>
      <c r="H18" s="564">
        <f t="shared" si="5"/>
        <v>0</v>
      </c>
      <c r="I18" s="221"/>
      <c r="J18" s="364">
        <f t="shared" si="6"/>
        <v>0</v>
      </c>
      <c r="K18" s="251"/>
      <c r="L18" s="222"/>
      <c r="M18" s="251"/>
      <c r="N18" s="220"/>
      <c r="O18" s="220"/>
      <c r="P18" s="220"/>
      <c r="Q18" s="220"/>
      <c r="R18" s="249"/>
      <c r="S18" s="246"/>
      <c r="T18" s="394"/>
      <c r="U18" s="389"/>
      <c r="V18" s="246"/>
      <c r="W18" s="246"/>
      <c r="X18" s="246"/>
      <c r="Y18" s="246"/>
      <c r="Z18" s="246"/>
      <c r="AA18" s="246"/>
      <c r="AB18" s="246"/>
      <c r="AC18" s="246"/>
      <c r="AD18" s="246"/>
      <c r="AE18" s="246">
        <f>3500-1500-1000-1000</f>
        <v>0</v>
      </c>
      <c r="AF18" s="394">
        <f>2300+1000-3300</f>
        <v>0</v>
      </c>
      <c r="AG18" s="389">
        <f>1160-1160</f>
        <v>0</v>
      </c>
      <c r="AH18" s="246"/>
      <c r="AI18" s="246"/>
      <c r="AJ18" s="246"/>
      <c r="AK18" s="246"/>
      <c r="AL18" s="246"/>
      <c r="AM18" s="246"/>
      <c r="AN18" s="246"/>
      <c r="AO18" s="246"/>
      <c r="AP18" s="246"/>
      <c r="AQ18" s="246"/>
      <c r="AR18" s="394"/>
      <c r="AS18" s="389"/>
      <c r="AT18" s="246"/>
      <c r="AU18" s="246"/>
      <c r="AV18" s="246"/>
      <c r="AW18" s="246"/>
      <c r="AX18" s="246"/>
      <c r="AY18" s="433">
        <f t="shared" si="7"/>
        <v>0</v>
      </c>
      <c r="AZ18" s="434">
        <f t="shared" si="8"/>
        <v>0</v>
      </c>
      <c r="BA18" s="435">
        <f t="shared" si="3"/>
        <v>0</v>
      </c>
    </row>
    <row r="19" spans="1:53" s="4" customFormat="1" ht="15" customHeight="1" thickBot="1" x14ac:dyDescent="0.3">
      <c r="A19" s="168"/>
      <c r="B19" s="452"/>
      <c r="C19" s="274" t="s">
        <v>286</v>
      </c>
      <c r="D19" s="274"/>
      <c r="E19" s="272"/>
      <c r="F19" s="364">
        <f t="shared" si="4"/>
        <v>0</v>
      </c>
      <c r="G19" s="272"/>
      <c r="H19" s="571">
        <f>SUM(N19:AX19)-Q19</f>
        <v>0</v>
      </c>
      <c r="I19" s="224"/>
      <c r="J19" s="364">
        <f t="shared" si="6"/>
        <v>0</v>
      </c>
      <c r="K19" s="272">
        <v>0</v>
      </c>
      <c r="L19" s="225"/>
      <c r="M19" s="272"/>
      <c r="N19" s="560">
        <f>+IFERROR(VLOOKUP(B18,Sheet1!B:D,2,FALSE),0)</f>
        <v>0</v>
      </c>
      <c r="O19" s="600">
        <f>+IFERROR(VLOOKUP(B18,Sheet1!B:D,3,FALSE),0)</f>
        <v>0</v>
      </c>
      <c r="P19" s="600">
        <f>+IFERROR(VLOOKUP(B18,Sheet1!B:E,4,FALSE),0)</f>
        <v>0</v>
      </c>
      <c r="Q19" s="600">
        <f>+IFERROR(VLOOKUP(B18,Sheet1!B:F,5,FALSE),0)</f>
        <v>0</v>
      </c>
      <c r="R19" s="25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7"/>
        <v>0</v>
      </c>
      <c r="AZ19" s="434">
        <f t="shared" si="8"/>
        <v>0</v>
      </c>
      <c r="BA19" s="435">
        <f t="shared" si="3"/>
        <v>0</v>
      </c>
    </row>
    <row r="20" spans="1:53" s="4" customFormat="1" ht="15" customHeight="1" x14ac:dyDescent="0.2">
      <c r="A20" s="193" t="s">
        <v>408</v>
      </c>
      <c r="B20" s="450" t="str">
        <f>+LEFT($E$5,5)&amp;"."&amp;A20&amp;"."&amp;$E$3</f>
        <v>ZK109.K300.C727</v>
      </c>
      <c r="C20" s="337" t="s">
        <v>5146</v>
      </c>
      <c r="D20" s="337"/>
      <c r="E20" s="226">
        <f t="shared" ref="E20:L20" si="9">SUM(E21:E26)</f>
        <v>2700</v>
      </c>
      <c r="F20" s="425">
        <f t="shared" si="9"/>
        <v>0</v>
      </c>
      <c r="G20" s="226">
        <f t="shared" si="9"/>
        <v>2700</v>
      </c>
      <c r="H20" s="226">
        <f t="shared" si="9"/>
        <v>2699.95</v>
      </c>
      <c r="I20" s="200">
        <f t="shared" si="9"/>
        <v>0</v>
      </c>
      <c r="J20" s="315">
        <f t="shared" si="9"/>
        <v>0</v>
      </c>
      <c r="K20" s="200">
        <f t="shared" si="9"/>
        <v>0</v>
      </c>
      <c r="L20" s="216">
        <f t="shared" si="9"/>
        <v>0</v>
      </c>
      <c r="M20" s="216"/>
      <c r="N20" s="195">
        <f t="shared" ref="N20:S20" si="10">SUM(N21:N26)</f>
        <v>0</v>
      </c>
      <c r="O20" s="195">
        <f t="shared" si="10"/>
        <v>0</v>
      </c>
      <c r="P20" s="195">
        <f t="shared" si="10"/>
        <v>324.95</v>
      </c>
      <c r="Q20" s="195">
        <f t="shared" si="10"/>
        <v>0</v>
      </c>
      <c r="R20" s="260">
        <f t="shared" si="10"/>
        <v>0</v>
      </c>
      <c r="S20" s="264">
        <f t="shared" si="10"/>
        <v>0</v>
      </c>
      <c r="T20" s="395">
        <f t="shared" ref="T20:Z20" si="11">SUM(T21:T26)</f>
        <v>0</v>
      </c>
      <c r="U20" s="405">
        <f t="shared" si="11"/>
        <v>0</v>
      </c>
      <c r="V20" s="264">
        <f t="shared" si="11"/>
        <v>0</v>
      </c>
      <c r="W20" s="264">
        <f t="shared" si="11"/>
        <v>0</v>
      </c>
      <c r="X20" s="264">
        <f t="shared" si="11"/>
        <v>0</v>
      </c>
      <c r="Y20" s="264">
        <f t="shared" si="11"/>
        <v>0</v>
      </c>
      <c r="Z20" s="264">
        <f t="shared" si="11"/>
        <v>0</v>
      </c>
      <c r="AA20" s="264">
        <f t="shared" ref="AA20:AX20" si="12">SUM(AA21:AA26)</f>
        <v>0</v>
      </c>
      <c r="AB20" s="264">
        <f t="shared" si="12"/>
        <v>0</v>
      </c>
      <c r="AC20" s="264">
        <f t="shared" si="12"/>
        <v>0</v>
      </c>
      <c r="AD20" s="264">
        <f t="shared" si="12"/>
        <v>0</v>
      </c>
      <c r="AE20" s="264">
        <f t="shared" si="12"/>
        <v>0</v>
      </c>
      <c r="AF20" s="395">
        <f t="shared" si="12"/>
        <v>0</v>
      </c>
      <c r="AG20" s="405">
        <f t="shared" si="12"/>
        <v>0</v>
      </c>
      <c r="AH20" s="264">
        <f t="shared" si="12"/>
        <v>0</v>
      </c>
      <c r="AI20" s="264">
        <f t="shared" si="12"/>
        <v>0</v>
      </c>
      <c r="AJ20" s="264">
        <f t="shared" si="12"/>
        <v>0</v>
      </c>
      <c r="AK20" s="264">
        <f t="shared" si="12"/>
        <v>0</v>
      </c>
      <c r="AL20" s="264">
        <f t="shared" si="12"/>
        <v>0</v>
      </c>
      <c r="AM20" s="264">
        <f t="shared" si="12"/>
        <v>0</v>
      </c>
      <c r="AN20" s="264">
        <f t="shared" si="12"/>
        <v>2375</v>
      </c>
      <c r="AO20" s="264">
        <f t="shared" si="12"/>
        <v>0</v>
      </c>
      <c r="AP20" s="264">
        <f t="shared" si="12"/>
        <v>0</v>
      </c>
      <c r="AQ20" s="264">
        <f t="shared" si="12"/>
        <v>0</v>
      </c>
      <c r="AR20" s="395">
        <f t="shared" si="12"/>
        <v>0</v>
      </c>
      <c r="AS20" s="405">
        <f t="shared" si="12"/>
        <v>0</v>
      </c>
      <c r="AT20" s="264">
        <f t="shared" si="12"/>
        <v>0</v>
      </c>
      <c r="AU20" s="264">
        <f t="shared" si="12"/>
        <v>0</v>
      </c>
      <c r="AV20" s="264">
        <f t="shared" si="12"/>
        <v>0</v>
      </c>
      <c r="AW20" s="264">
        <f t="shared" si="12"/>
        <v>0</v>
      </c>
      <c r="AX20" s="264">
        <f t="shared" si="12"/>
        <v>0</v>
      </c>
      <c r="AY20" s="433">
        <f t="shared" si="7"/>
        <v>2375</v>
      </c>
      <c r="AZ20" s="434">
        <f t="shared" si="8"/>
        <v>2375</v>
      </c>
      <c r="BA20" s="435">
        <f t="shared" si="3"/>
        <v>325</v>
      </c>
    </row>
    <row r="21" spans="1:53" s="4" customFormat="1" ht="15" customHeight="1" x14ac:dyDescent="0.2">
      <c r="A21" s="333"/>
      <c r="B21" s="460"/>
      <c r="C21" s="334" t="s">
        <v>5181</v>
      </c>
      <c r="D21" s="334"/>
      <c r="E21" s="245">
        <v>2700</v>
      </c>
      <c r="F21" s="364">
        <f t="shared" si="4"/>
        <v>0</v>
      </c>
      <c r="G21" s="245">
        <v>2700</v>
      </c>
      <c r="H21" s="564">
        <f t="shared" si="5"/>
        <v>2375</v>
      </c>
      <c r="I21" s="228"/>
      <c r="J21" s="364">
        <f t="shared" si="6"/>
        <v>0</v>
      </c>
      <c r="K21" s="245">
        <v>0</v>
      </c>
      <c r="L21" s="229"/>
      <c r="M21" s="245"/>
      <c r="N21" s="232"/>
      <c r="O21" s="232"/>
      <c r="P21" s="232"/>
      <c r="Q21" s="232"/>
      <c r="R21" s="356"/>
      <c r="S21" s="357"/>
      <c r="T21" s="396"/>
      <c r="U21" s="406"/>
      <c r="V21" s="357"/>
      <c r="W21" s="357"/>
      <c r="X21" s="357"/>
      <c r="Y21" s="357"/>
      <c r="Z21" s="357"/>
      <c r="AA21" s="357"/>
      <c r="AB21" s="357"/>
      <c r="AC21" s="357"/>
      <c r="AD21" s="357"/>
      <c r="AE21" s="357"/>
      <c r="AF21" s="396"/>
      <c r="AG21" s="406"/>
      <c r="AH21" s="357"/>
      <c r="AI21" s="357"/>
      <c r="AJ21" s="357"/>
      <c r="AK21" s="357"/>
      <c r="AL21" s="357"/>
      <c r="AM21" s="357"/>
      <c r="AN21" s="357">
        <f>2700-325</f>
        <v>2375</v>
      </c>
      <c r="AO21" s="357"/>
      <c r="AP21" s="357"/>
      <c r="AQ21" s="357"/>
      <c r="AR21" s="396"/>
      <c r="AS21" s="406"/>
      <c r="AT21" s="357"/>
      <c r="AU21" s="357"/>
      <c r="AV21" s="357"/>
      <c r="AW21" s="357"/>
      <c r="AX21" s="357"/>
      <c r="AY21" s="433">
        <f t="shared" si="7"/>
        <v>2375</v>
      </c>
      <c r="AZ21" s="434">
        <f t="shared" si="8"/>
        <v>2375</v>
      </c>
      <c r="BA21" s="435">
        <f t="shared" si="3"/>
        <v>325</v>
      </c>
    </row>
    <row r="22" spans="1:53" s="4" customFormat="1" ht="15" customHeight="1" x14ac:dyDescent="0.2">
      <c r="A22" s="333"/>
      <c r="B22" s="460"/>
      <c r="C22" s="334"/>
      <c r="D22" s="340"/>
      <c r="E22" s="245"/>
      <c r="F22" s="364">
        <f t="shared" si="4"/>
        <v>0</v>
      </c>
      <c r="G22" s="245">
        <v>0</v>
      </c>
      <c r="H22" s="564">
        <f t="shared" si="5"/>
        <v>0</v>
      </c>
      <c r="I22" s="228"/>
      <c r="J22" s="364">
        <f t="shared" si="6"/>
        <v>0</v>
      </c>
      <c r="K22" s="245">
        <v>0</v>
      </c>
      <c r="L22" s="229"/>
      <c r="M22" s="245"/>
      <c r="N22" s="261"/>
      <c r="O22" s="261"/>
      <c r="P22" s="261"/>
      <c r="Q22" s="261"/>
      <c r="R22" s="356"/>
      <c r="S22" s="357"/>
      <c r="T22" s="396"/>
      <c r="U22" s="406"/>
      <c r="V22" s="357"/>
      <c r="W22" s="357"/>
      <c r="X22" s="357"/>
      <c r="Y22" s="357"/>
      <c r="Z22" s="357"/>
      <c r="AA22" s="357"/>
      <c r="AB22" s="357"/>
      <c r="AC22" s="357"/>
      <c r="AD22" s="357"/>
      <c r="AE22" s="357"/>
      <c r="AF22" s="396"/>
      <c r="AG22" s="406"/>
      <c r="AH22" s="357"/>
      <c r="AI22" s="357"/>
      <c r="AJ22" s="357"/>
      <c r="AK22" s="357"/>
      <c r="AL22" s="357"/>
      <c r="AM22" s="357"/>
      <c r="AN22" s="357"/>
      <c r="AO22" s="357"/>
      <c r="AP22" s="357"/>
      <c r="AQ22" s="357"/>
      <c r="AR22" s="396"/>
      <c r="AS22" s="406"/>
      <c r="AT22" s="357"/>
      <c r="AU22" s="357"/>
      <c r="AV22" s="357"/>
      <c r="AW22" s="357"/>
      <c r="AX22" s="357"/>
      <c r="AY22" s="433">
        <f>SUM(R22:AX22)</f>
        <v>0</v>
      </c>
      <c r="AZ22" s="434">
        <f>+AY22+N22</f>
        <v>0</v>
      </c>
      <c r="BA22" s="435">
        <f>+G22-AZ22</f>
        <v>0</v>
      </c>
    </row>
    <row r="23" spans="1:53" s="4" customFormat="1" ht="15" customHeight="1" x14ac:dyDescent="0.2">
      <c r="A23" s="333"/>
      <c r="B23" s="460"/>
      <c r="C23" s="334"/>
      <c r="D23" s="340"/>
      <c r="E23" s="245"/>
      <c r="F23" s="364">
        <f t="shared" si="4"/>
        <v>0</v>
      </c>
      <c r="G23" s="245">
        <v>0</v>
      </c>
      <c r="H23" s="564">
        <f t="shared" si="5"/>
        <v>0</v>
      </c>
      <c r="I23" s="228"/>
      <c r="J23" s="364">
        <f t="shared" si="6"/>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433">
        <f>SUM(R23:AX23)</f>
        <v>0</v>
      </c>
      <c r="AZ23" s="434">
        <f>+AY23+N23</f>
        <v>0</v>
      </c>
      <c r="BA23" s="435">
        <f>+G23-AZ23</f>
        <v>0</v>
      </c>
    </row>
    <row r="24" spans="1:53" s="4" customFormat="1" ht="15" customHeight="1" x14ac:dyDescent="0.2">
      <c r="A24" s="333"/>
      <c r="B24" s="460"/>
      <c r="C24" s="334"/>
      <c r="D24" s="340"/>
      <c r="E24" s="245"/>
      <c r="F24" s="364">
        <f t="shared" si="4"/>
        <v>0</v>
      </c>
      <c r="G24" s="245">
        <v>0</v>
      </c>
      <c r="H24" s="564">
        <f t="shared" si="5"/>
        <v>0</v>
      </c>
      <c r="I24" s="228"/>
      <c r="J24" s="364">
        <f t="shared" si="6"/>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SUM(R24:AX24)</f>
        <v>0</v>
      </c>
      <c r="AZ24" s="434">
        <f>+AY24+N24</f>
        <v>0</v>
      </c>
      <c r="BA24" s="435">
        <f>+G24-AZ24</f>
        <v>0</v>
      </c>
    </row>
    <row r="25" spans="1:53" s="4" customFormat="1" ht="15" customHeight="1" x14ac:dyDescent="0.2">
      <c r="A25" s="333"/>
      <c r="B25" s="460" t="str">
        <f>+B20</f>
        <v>ZK109.K300.C727</v>
      </c>
      <c r="C25" s="334"/>
      <c r="D25" s="340"/>
      <c r="E25" s="245"/>
      <c r="F25" s="364">
        <f t="shared" si="4"/>
        <v>0</v>
      </c>
      <c r="G25" s="245">
        <v>0</v>
      </c>
      <c r="H25" s="564">
        <f t="shared" si="5"/>
        <v>0</v>
      </c>
      <c r="I25" s="228"/>
      <c r="J25" s="364">
        <f t="shared" si="6"/>
        <v>0</v>
      </c>
      <c r="K25" s="245">
        <v>0</v>
      </c>
      <c r="L25" s="229"/>
      <c r="M25" s="245"/>
      <c r="N25" s="232"/>
      <c r="O25" s="232"/>
      <c r="P25" s="232"/>
      <c r="Q25" s="232"/>
      <c r="R25" s="356"/>
      <c r="S25" s="357"/>
      <c r="T25" s="396"/>
      <c r="U25" s="406"/>
      <c r="V25" s="357"/>
      <c r="W25" s="357"/>
      <c r="X25" s="357"/>
      <c r="Y25" s="357"/>
      <c r="Z25" s="357"/>
      <c r="AA25" s="357"/>
      <c r="AB25" s="357"/>
      <c r="AC25" s="357"/>
      <c r="AD25" s="357"/>
      <c r="AE25" s="357"/>
      <c r="AF25" s="396"/>
      <c r="AG25" s="406"/>
      <c r="AH25" s="357"/>
      <c r="AI25" s="357"/>
      <c r="AJ25" s="357"/>
      <c r="AK25" s="357"/>
      <c r="AL25" s="357"/>
      <c r="AM25" s="357"/>
      <c r="AN25" s="357"/>
      <c r="AO25" s="357"/>
      <c r="AP25" s="357"/>
      <c r="AQ25" s="357"/>
      <c r="AR25" s="396"/>
      <c r="AS25" s="406"/>
      <c r="AT25" s="357"/>
      <c r="AU25" s="357"/>
      <c r="AV25" s="357"/>
      <c r="AW25" s="357"/>
      <c r="AX25" s="357"/>
      <c r="AY25" s="433">
        <f>SUM(R25:AX25)</f>
        <v>0</v>
      </c>
      <c r="AZ25" s="434">
        <f>+AY25+N25</f>
        <v>0</v>
      </c>
      <c r="BA25" s="435">
        <f>+G25-AZ25</f>
        <v>0</v>
      </c>
    </row>
    <row r="26" spans="1:53" s="4" customFormat="1" ht="15" customHeight="1" thickBot="1" x14ac:dyDescent="0.25">
      <c r="A26" s="168"/>
      <c r="B26" s="452"/>
      <c r="C26" s="269" t="s">
        <v>286</v>
      </c>
      <c r="D26" s="269"/>
      <c r="E26" s="272"/>
      <c r="F26" s="364">
        <f t="shared" si="4"/>
        <v>0</v>
      </c>
      <c r="G26" s="272">
        <v>0</v>
      </c>
      <c r="H26" s="571">
        <f>SUM(N26:AX26)-Q26</f>
        <v>324.95</v>
      </c>
      <c r="I26" s="224"/>
      <c r="J26" s="364">
        <f t="shared" si="6"/>
        <v>0</v>
      </c>
      <c r="K26" s="272">
        <v>0</v>
      </c>
      <c r="L26" s="225"/>
      <c r="M26" s="272"/>
      <c r="N26" s="560">
        <f>+IFERROR(VLOOKUP(B25,Sheet1!B:D,2,FALSE),0)</f>
        <v>0</v>
      </c>
      <c r="O26" s="600">
        <f>+IFERROR(VLOOKUP(B25,Sheet1!B:D,3,FALSE),0)</f>
        <v>0</v>
      </c>
      <c r="P26" s="600">
        <f>+IFERROR(VLOOKUP(B25,Sheet1!B:E,4,FALSE),0)</f>
        <v>324.95</v>
      </c>
      <c r="Q26" s="600">
        <f>+IFERROR(VLOOKUP(B25,Sheet1!B:F,5,FALSE),0)</f>
        <v>0</v>
      </c>
      <c r="R26" s="358"/>
      <c r="S26" s="359"/>
      <c r="T26" s="397"/>
      <c r="U26" s="407"/>
      <c r="V26" s="359"/>
      <c r="W26" s="359"/>
      <c r="X26" s="359"/>
      <c r="Y26" s="359"/>
      <c r="Z26" s="359"/>
      <c r="AA26" s="359"/>
      <c r="AB26" s="359"/>
      <c r="AC26" s="359"/>
      <c r="AD26" s="359"/>
      <c r="AE26" s="359"/>
      <c r="AF26" s="397"/>
      <c r="AG26" s="407"/>
      <c r="AH26" s="359"/>
      <c r="AI26" s="359"/>
      <c r="AJ26" s="359"/>
      <c r="AK26" s="359"/>
      <c r="AL26" s="359"/>
      <c r="AM26" s="359"/>
      <c r="AN26" s="359"/>
      <c r="AO26" s="359"/>
      <c r="AP26" s="359"/>
      <c r="AQ26" s="359"/>
      <c r="AR26" s="397"/>
      <c r="AS26" s="407"/>
      <c r="AT26" s="359"/>
      <c r="AU26" s="359"/>
      <c r="AV26" s="359"/>
      <c r="AW26" s="359"/>
      <c r="AX26" s="359"/>
      <c r="AY26" s="433">
        <f t="shared" si="7"/>
        <v>0</v>
      </c>
      <c r="AZ26" s="434">
        <f t="shared" si="8"/>
        <v>0</v>
      </c>
      <c r="BA26" s="435">
        <f t="shared" si="3"/>
        <v>0</v>
      </c>
    </row>
    <row r="27" spans="1:53" s="4" customFormat="1" ht="15" customHeight="1" x14ac:dyDescent="0.2">
      <c r="A27" s="193" t="s">
        <v>5147</v>
      </c>
      <c r="B27" s="450" t="str">
        <f>+LEFT($E$5,5)&amp;"."&amp;A27&amp;"."&amp;$E$3</f>
        <v>ZK109.k304.C727</v>
      </c>
      <c r="C27" s="337" t="s">
        <v>5148</v>
      </c>
      <c r="D27" s="337"/>
      <c r="E27" s="226">
        <f t="shared" ref="E27:L27" si="13">SUM(E28:E33)</f>
        <v>7500</v>
      </c>
      <c r="F27" s="425">
        <f t="shared" si="13"/>
        <v>0</v>
      </c>
      <c r="G27" s="226">
        <f t="shared" si="13"/>
        <v>7500</v>
      </c>
      <c r="H27" s="226">
        <f t="shared" si="13"/>
        <v>7499.8</v>
      </c>
      <c r="I27" s="200">
        <f t="shared" si="13"/>
        <v>0</v>
      </c>
      <c r="J27" s="315">
        <f t="shared" si="13"/>
        <v>0</v>
      </c>
      <c r="K27" s="200">
        <f t="shared" si="13"/>
        <v>0</v>
      </c>
      <c r="L27" s="216">
        <f t="shared" si="13"/>
        <v>0</v>
      </c>
      <c r="M27" s="216"/>
      <c r="N27" s="195"/>
      <c r="O27" s="195">
        <f>SUM(O28:O33)</f>
        <v>0</v>
      </c>
      <c r="P27" s="195">
        <f>SUM(P28:P33)</f>
        <v>5586.8</v>
      </c>
      <c r="Q27" s="195">
        <f>SUM(Q28:Q33)</f>
        <v>0</v>
      </c>
      <c r="R27" s="260">
        <f>SUM(R28:R33)</f>
        <v>0</v>
      </c>
      <c r="S27" s="264">
        <f>SUM(S28:S33)</f>
        <v>0</v>
      </c>
      <c r="T27" s="395">
        <f t="shared" ref="T27:Z27" si="14">SUM(T28:T33)</f>
        <v>0</v>
      </c>
      <c r="U27" s="405">
        <f t="shared" si="14"/>
        <v>0</v>
      </c>
      <c r="V27" s="264">
        <f t="shared" si="14"/>
        <v>0</v>
      </c>
      <c r="W27" s="264">
        <f t="shared" si="14"/>
        <v>0</v>
      </c>
      <c r="X27" s="264">
        <f t="shared" si="14"/>
        <v>0</v>
      </c>
      <c r="Y27" s="264">
        <f t="shared" si="14"/>
        <v>0</v>
      </c>
      <c r="Z27" s="264">
        <f t="shared" si="14"/>
        <v>0</v>
      </c>
      <c r="AA27" s="264">
        <f t="shared" ref="AA27:AX27" si="15">SUM(AA28:AA33)</f>
        <v>0</v>
      </c>
      <c r="AB27" s="264">
        <f t="shared" si="15"/>
        <v>0</v>
      </c>
      <c r="AC27" s="264">
        <f t="shared" si="15"/>
        <v>0</v>
      </c>
      <c r="AD27" s="264">
        <f t="shared" si="15"/>
        <v>0</v>
      </c>
      <c r="AE27" s="264">
        <f t="shared" si="15"/>
        <v>0</v>
      </c>
      <c r="AF27" s="395">
        <f t="shared" si="15"/>
        <v>0</v>
      </c>
      <c r="AG27" s="405">
        <f t="shared" si="15"/>
        <v>0</v>
      </c>
      <c r="AH27" s="264">
        <f t="shared" si="15"/>
        <v>0</v>
      </c>
      <c r="AI27" s="264">
        <f t="shared" si="15"/>
        <v>0</v>
      </c>
      <c r="AJ27" s="264">
        <f t="shared" si="15"/>
        <v>0</v>
      </c>
      <c r="AK27" s="264">
        <f t="shared" si="15"/>
        <v>0</v>
      </c>
      <c r="AL27" s="264">
        <f t="shared" si="15"/>
        <v>0</v>
      </c>
      <c r="AM27" s="264">
        <f t="shared" si="15"/>
        <v>0</v>
      </c>
      <c r="AN27" s="264">
        <f t="shared" si="15"/>
        <v>1913</v>
      </c>
      <c r="AO27" s="264">
        <f t="shared" si="15"/>
        <v>0</v>
      </c>
      <c r="AP27" s="264">
        <f t="shared" si="15"/>
        <v>0</v>
      </c>
      <c r="AQ27" s="264">
        <f t="shared" si="15"/>
        <v>0</v>
      </c>
      <c r="AR27" s="395">
        <f t="shared" si="15"/>
        <v>0</v>
      </c>
      <c r="AS27" s="405">
        <f t="shared" si="15"/>
        <v>0</v>
      </c>
      <c r="AT27" s="264">
        <f t="shared" si="15"/>
        <v>0</v>
      </c>
      <c r="AU27" s="264">
        <f t="shared" si="15"/>
        <v>0</v>
      </c>
      <c r="AV27" s="264">
        <f t="shared" si="15"/>
        <v>0</v>
      </c>
      <c r="AW27" s="264">
        <f t="shared" si="15"/>
        <v>0</v>
      </c>
      <c r="AX27" s="264">
        <f t="shared" si="15"/>
        <v>0</v>
      </c>
      <c r="AY27" s="433">
        <f t="shared" si="7"/>
        <v>1913</v>
      </c>
      <c r="AZ27" s="434">
        <f t="shared" si="8"/>
        <v>1913</v>
      </c>
      <c r="BA27" s="435">
        <f t="shared" si="3"/>
        <v>5587</v>
      </c>
    </row>
    <row r="28" spans="1:53" s="4" customFormat="1" ht="15" customHeight="1" x14ac:dyDescent="0.2">
      <c r="A28" s="333"/>
      <c r="B28" s="460"/>
      <c r="C28" s="334" t="s">
        <v>5172</v>
      </c>
      <c r="D28" s="746"/>
      <c r="E28" s="245">
        <v>7500</v>
      </c>
      <c r="F28" s="364">
        <f t="shared" si="4"/>
        <v>0</v>
      </c>
      <c r="G28" s="245">
        <v>7500</v>
      </c>
      <c r="H28" s="564">
        <f t="shared" si="5"/>
        <v>1913</v>
      </c>
      <c r="I28" s="228"/>
      <c r="J28" s="364">
        <f t="shared" si="6"/>
        <v>0</v>
      </c>
      <c r="K28" s="245">
        <v>0</v>
      </c>
      <c r="L28" s="229"/>
      <c r="M28" s="245"/>
      <c r="N28" s="232"/>
      <c r="O28" s="232"/>
      <c r="P28" s="232"/>
      <c r="Q28" s="232"/>
      <c r="R28" s="356"/>
      <c r="S28" s="357"/>
      <c r="T28" s="396"/>
      <c r="U28" s="406"/>
      <c r="V28" s="357"/>
      <c r="W28" s="357"/>
      <c r="X28" s="357"/>
      <c r="Y28" s="357"/>
      <c r="Z28" s="357"/>
      <c r="AA28" s="357"/>
      <c r="AB28" s="357"/>
      <c r="AC28" s="357"/>
      <c r="AD28" s="357"/>
      <c r="AE28" s="357"/>
      <c r="AF28" s="396"/>
      <c r="AG28" s="406"/>
      <c r="AH28" s="357"/>
      <c r="AI28" s="357"/>
      <c r="AJ28" s="357"/>
      <c r="AK28" s="357"/>
      <c r="AL28" s="357"/>
      <c r="AM28" s="357">
        <f>2486-1645-841</f>
        <v>0</v>
      </c>
      <c r="AN28" s="357">
        <v>1913</v>
      </c>
      <c r="AO28" s="357"/>
      <c r="AP28" s="357"/>
      <c r="AQ28" s="357"/>
      <c r="AR28" s="396"/>
      <c r="AS28" s="406"/>
      <c r="AT28" s="357"/>
      <c r="AU28" s="357"/>
      <c r="AV28" s="357"/>
      <c r="AW28" s="357"/>
      <c r="AX28" s="357"/>
      <c r="AY28" s="433">
        <f t="shared" si="7"/>
        <v>1913</v>
      </c>
      <c r="AZ28" s="434">
        <f t="shared" si="8"/>
        <v>1913</v>
      </c>
      <c r="BA28" s="435">
        <f t="shared" si="3"/>
        <v>5587</v>
      </c>
    </row>
    <row r="29" spans="1:53" s="4" customFormat="1" ht="15" customHeight="1" x14ac:dyDescent="0.2">
      <c r="A29" s="338"/>
      <c r="B29" s="461"/>
      <c r="C29" s="334"/>
      <c r="D29" s="746"/>
      <c r="E29" s="245"/>
      <c r="F29" s="364">
        <f t="shared" si="4"/>
        <v>0</v>
      </c>
      <c r="G29" s="245"/>
      <c r="H29" s="564">
        <f t="shared" si="5"/>
        <v>0</v>
      </c>
      <c r="I29" s="228"/>
      <c r="J29" s="364">
        <f t="shared" si="6"/>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433">
        <f>SUM(R29:AX29)</f>
        <v>0</v>
      </c>
      <c r="AZ29" s="434">
        <f>+AY29+N29</f>
        <v>0</v>
      </c>
      <c r="BA29" s="435">
        <f>+G29-AZ29</f>
        <v>0</v>
      </c>
    </row>
    <row r="30" spans="1:53" s="4" customFormat="1" ht="15" customHeight="1" x14ac:dyDescent="0.2">
      <c r="A30" s="338"/>
      <c r="B30" s="461"/>
      <c r="C30" s="334"/>
      <c r="D30" s="746"/>
      <c r="E30" s="245"/>
      <c r="F30" s="364">
        <f t="shared" si="4"/>
        <v>0</v>
      </c>
      <c r="G30" s="245"/>
      <c r="H30" s="564">
        <f t="shared" si="5"/>
        <v>0</v>
      </c>
      <c r="I30" s="228"/>
      <c r="J30" s="364">
        <f t="shared" si="6"/>
        <v>0</v>
      </c>
      <c r="K30" s="245">
        <v>0</v>
      </c>
      <c r="L30" s="229"/>
      <c r="M30" s="245"/>
      <c r="N30" s="261"/>
      <c r="O30" s="261"/>
      <c r="P30" s="261"/>
      <c r="Q30" s="261"/>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433">
        <f>SUM(R30:AX30)</f>
        <v>0</v>
      </c>
      <c r="AZ30" s="434">
        <f>+AY30+N30</f>
        <v>0</v>
      </c>
      <c r="BA30" s="435">
        <f>+G30-AZ30</f>
        <v>0</v>
      </c>
    </row>
    <row r="31" spans="1:53" s="4" customFormat="1" ht="15" customHeight="1" x14ac:dyDescent="0.2">
      <c r="A31" s="333"/>
      <c r="B31" s="460"/>
      <c r="C31" s="334"/>
      <c r="D31" s="746"/>
      <c r="E31" s="245"/>
      <c r="F31" s="364">
        <f t="shared" si="4"/>
        <v>0</v>
      </c>
      <c r="G31" s="245"/>
      <c r="H31" s="564">
        <f t="shared" si="5"/>
        <v>0</v>
      </c>
      <c r="I31" s="228"/>
      <c r="J31" s="364">
        <f t="shared" si="6"/>
        <v>0</v>
      </c>
      <c r="K31" s="245">
        <v>0</v>
      </c>
      <c r="L31" s="229"/>
      <c r="M31" s="245"/>
      <c r="N31" s="261"/>
      <c r="O31" s="261"/>
      <c r="P31" s="261"/>
      <c r="Q31" s="261"/>
      <c r="R31" s="356"/>
      <c r="S31" s="357"/>
      <c r="T31" s="396"/>
      <c r="U31" s="406"/>
      <c r="V31" s="357"/>
      <c r="W31" s="357"/>
      <c r="X31" s="357"/>
      <c r="Y31" s="357"/>
      <c r="Z31" s="357"/>
      <c r="AA31" s="357"/>
      <c r="AB31" s="357"/>
      <c r="AC31" s="357"/>
      <c r="AD31" s="357"/>
      <c r="AE31" s="357"/>
      <c r="AF31" s="396"/>
      <c r="AG31" s="406"/>
      <c r="AH31" s="357"/>
      <c r="AI31" s="357"/>
      <c r="AJ31" s="357"/>
      <c r="AK31" s="357"/>
      <c r="AL31" s="357"/>
      <c r="AM31" s="357"/>
      <c r="AN31" s="357"/>
      <c r="AO31" s="357"/>
      <c r="AP31" s="357"/>
      <c r="AQ31" s="357"/>
      <c r="AR31" s="396"/>
      <c r="AS31" s="406"/>
      <c r="AT31" s="357"/>
      <c r="AU31" s="357"/>
      <c r="AV31" s="357"/>
      <c r="AW31" s="357"/>
      <c r="AX31" s="357"/>
      <c r="AY31" s="433">
        <f>SUM(R31:AX31)</f>
        <v>0</v>
      </c>
      <c r="AZ31" s="434">
        <f>+AY31+N31</f>
        <v>0</v>
      </c>
      <c r="BA31" s="435">
        <f>+G31-AZ31</f>
        <v>0</v>
      </c>
    </row>
    <row r="32" spans="1:53" s="4" customFormat="1" ht="15" customHeight="1" x14ac:dyDescent="0.2">
      <c r="A32" s="338"/>
      <c r="B32" s="461" t="str">
        <f>+B27</f>
        <v>ZK109.k304.C727</v>
      </c>
      <c r="C32" s="334"/>
      <c r="D32" s="746"/>
      <c r="E32" s="245"/>
      <c r="F32" s="364">
        <f t="shared" si="4"/>
        <v>0</v>
      </c>
      <c r="G32" s="245"/>
      <c r="H32" s="564">
        <f t="shared" si="5"/>
        <v>0</v>
      </c>
      <c r="I32" s="228"/>
      <c r="J32" s="364">
        <f t="shared" si="6"/>
        <v>0</v>
      </c>
      <c r="K32" s="245">
        <v>0</v>
      </c>
      <c r="L32" s="229"/>
      <c r="M32" s="245"/>
      <c r="N32" s="261"/>
      <c r="O32" s="261"/>
      <c r="P32" s="261"/>
      <c r="Q32" s="261"/>
      <c r="R32" s="356"/>
      <c r="S32" s="357"/>
      <c r="T32" s="396"/>
      <c r="U32" s="406"/>
      <c r="V32" s="357"/>
      <c r="W32" s="357"/>
      <c r="X32" s="357"/>
      <c r="Y32" s="357"/>
      <c r="Z32" s="357"/>
      <c r="AA32" s="357"/>
      <c r="AB32" s="357"/>
      <c r="AC32" s="357"/>
      <c r="AD32" s="357"/>
      <c r="AE32" s="357"/>
      <c r="AF32" s="396"/>
      <c r="AG32" s="406"/>
      <c r="AH32" s="357"/>
      <c r="AI32" s="357"/>
      <c r="AJ32" s="357"/>
      <c r="AK32" s="357"/>
      <c r="AL32" s="357"/>
      <c r="AM32" s="357"/>
      <c r="AN32" s="357"/>
      <c r="AO32" s="357"/>
      <c r="AP32" s="357"/>
      <c r="AQ32" s="357"/>
      <c r="AR32" s="396"/>
      <c r="AS32" s="406"/>
      <c r="AT32" s="357"/>
      <c r="AU32" s="357"/>
      <c r="AV32" s="357"/>
      <c r="AW32" s="357"/>
      <c r="AX32" s="357"/>
      <c r="AY32" s="433">
        <f>SUM(R32:AX32)</f>
        <v>0</v>
      </c>
      <c r="AZ32" s="434">
        <f>+AY32+N32</f>
        <v>0</v>
      </c>
      <c r="BA32" s="435">
        <f>+G32-AZ32</f>
        <v>0</v>
      </c>
    </row>
    <row r="33" spans="1:53" s="4" customFormat="1" ht="15" customHeight="1" thickBot="1" x14ac:dyDescent="0.25">
      <c r="A33" s="168"/>
      <c r="B33" s="452"/>
      <c r="C33" s="269" t="s">
        <v>286</v>
      </c>
      <c r="D33" s="269"/>
      <c r="E33" s="272"/>
      <c r="F33" s="364">
        <f t="shared" si="4"/>
        <v>0</v>
      </c>
      <c r="G33" s="272">
        <v>0</v>
      </c>
      <c r="H33" s="571">
        <f>SUM(N33:AX33)-Q33</f>
        <v>5586.8</v>
      </c>
      <c r="I33" s="224"/>
      <c r="J33" s="364">
        <f t="shared" si="6"/>
        <v>0</v>
      </c>
      <c r="K33" s="272">
        <v>0</v>
      </c>
      <c r="L33" s="225"/>
      <c r="M33" s="272"/>
      <c r="N33" s="560">
        <f>+IFERROR(VLOOKUP(B32,Sheet1!B:D,2,FALSE),0)</f>
        <v>0</v>
      </c>
      <c r="O33" s="600">
        <f>+IFERROR(VLOOKUP(B32,Sheet1!B:D,3,FALSE),0)</f>
        <v>0</v>
      </c>
      <c r="P33" s="600">
        <f>+IFERROR(VLOOKUP(B32,Sheet1!B:E,4,FALSE),0)</f>
        <v>5586.8</v>
      </c>
      <c r="Q33" s="600">
        <f>+IFERROR(VLOOKUP(B32,Sheet1!B:F,5,FALSE),0)</f>
        <v>0</v>
      </c>
      <c r="R33" s="358"/>
      <c r="S33" s="359"/>
      <c r="T33" s="397"/>
      <c r="U33" s="407"/>
      <c r="V33" s="359"/>
      <c r="W33" s="359"/>
      <c r="X33" s="359"/>
      <c r="Y33" s="359"/>
      <c r="Z33" s="359"/>
      <c r="AA33" s="359"/>
      <c r="AB33" s="359"/>
      <c r="AC33" s="359"/>
      <c r="AD33" s="359"/>
      <c r="AE33" s="359"/>
      <c r="AF33" s="397"/>
      <c r="AG33" s="407"/>
      <c r="AH33" s="359"/>
      <c r="AI33" s="359"/>
      <c r="AJ33" s="359"/>
      <c r="AK33" s="359"/>
      <c r="AL33" s="359"/>
      <c r="AM33" s="359"/>
      <c r="AN33" s="359"/>
      <c r="AO33" s="359"/>
      <c r="AP33" s="359"/>
      <c r="AQ33" s="359"/>
      <c r="AR33" s="397"/>
      <c r="AS33" s="407"/>
      <c r="AT33" s="359"/>
      <c r="AU33" s="359"/>
      <c r="AV33" s="359"/>
      <c r="AW33" s="359"/>
      <c r="AX33" s="359"/>
      <c r="AY33" s="433">
        <f t="shared" si="7"/>
        <v>0</v>
      </c>
      <c r="AZ33" s="434">
        <f t="shared" si="8"/>
        <v>0</v>
      </c>
      <c r="BA33" s="435">
        <f t="shared" si="3"/>
        <v>0</v>
      </c>
    </row>
    <row r="34" spans="1:53" s="4" customFormat="1" ht="15" customHeight="1" x14ac:dyDescent="0.2">
      <c r="A34" s="193" t="s">
        <v>189</v>
      </c>
      <c r="B34" s="450" t="str">
        <f>+LEFT($E$5,5)&amp;"."&amp;A34&amp;"."&amp;$E$3</f>
        <v>ZK109.K158.C727</v>
      </c>
      <c r="C34" s="337" t="s">
        <v>191</v>
      </c>
      <c r="D34" s="337"/>
      <c r="E34" s="226">
        <f t="shared" ref="E34:L34" si="16">SUM(E35:E37)</f>
        <v>3500</v>
      </c>
      <c r="F34" s="425">
        <f>SUM(F35:F37)</f>
        <v>0</v>
      </c>
      <c r="G34" s="226">
        <f>SUM(G35:G37)</f>
        <v>3500</v>
      </c>
      <c r="H34" s="226">
        <f t="shared" si="16"/>
        <v>3500</v>
      </c>
      <c r="I34" s="200">
        <f t="shared" si="16"/>
        <v>0</v>
      </c>
      <c r="J34" s="315">
        <f>SUM(J35:J37)</f>
        <v>0</v>
      </c>
      <c r="K34" s="200">
        <f t="shared" si="16"/>
        <v>0</v>
      </c>
      <c r="L34" s="216">
        <f t="shared" si="16"/>
        <v>0</v>
      </c>
      <c r="M34" s="216"/>
      <c r="N34" s="195">
        <f t="shared" ref="N34:S34" si="17">SUM(N35:N37)</f>
        <v>0</v>
      </c>
      <c r="O34" s="195">
        <f t="shared" si="17"/>
        <v>0</v>
      </c>
      <c r="P34" s="195">
        <f t="shared" si="17"/>
        <v>0</v>
      </c>
      <c r="Q34" s="195">
        <f t="shared" si="17"/>
        <v>0</v>
      </c>
      <c r="R34" s="260">
        <f t="shared" si="17"/>
        <v>0</v>
      </c>
      <c r="S34" s="264">
        <f t="shared" si="17"/>
        <v>0</v>
      </c>
      <c r="T34" s="395">
        <f t="shared" ref="T34:Z34" si="18">SUM(T35:T37)</f>
        <v>0</v>
      </c>
      <c r="U34" s="405">
        <f t="shared" si="18"/>
        <v>0</v>
      </c>
      <c r="V34" s="264">
        <f t="shared" si="18"/>
        <v>0</v>
      </c>
      <c r="W34" s="264">
        <f t="shared" si="18"/>
        <v>0</v>
      </c>
      <c r="X34" s="264">
        <f t="shared" si="18"/>
        <v>0</v>
      </c>
      <c r="Y34" s="264">
        <f t="shared" si="18"/>
        <v>0</v>
      </c>
      <c r="Z34" s="264">
        <f t="shared" si="18"/>
        <v>0</v>
      </c>
      <c r="AA34" s="264">
        <f t="shared" ref="AA34:AX34" si="19">SUM(AA35:AA37)</f>
        <v>0</v>
      </c>
      <c r="AB34" s="264">
        <f t="shared" si="19"/>
        <v>0</v>
      </c>
      <c r="AC34" s="264">
        <f t="shared" si="19"/>
        <v>0</v>
      </c>
      <c r="AD34" s="264">
        <f t="shared" si="19"/>
        <v>0</v>
      </c>
      <c r="AE34" s="264">
        <f t="shared" si="19"/>
        <v>0</v>
      </c>
      <c r="AF34" s="395">
        <f t="shared" si="19"/>
        <v>0</v>
      </c>
      <c r="AG34" s="405">
        <f t="shared" si="19"/>
        <v>0</v>
      </c>
      <c r="AH34" s="264">
        <f t="shared" si="19"/>
        <v>0</v>
      </c>
      <c r="AI34" s="264">
        <f t="shared" si="19"/>
        <v>0</v>
      </c>
      <c r="AJ34" s="264">
        <f t="shared" si="19"/>
        <v>0</v>
      </c>
      <c r="AK34" s="264">
        <f t="shared" si="19"/>
        <v>0</v>
      </c>
      <c r="AL34" s="264">
        <f t="shared" si="19"/>
        <v>0</v>
      </c>
      <c r="AM34" s="264">
        <f t="shared" si="19"/>
        <v>0</v>
      </c>
      <c r="AN34" s="264">
        <f t="shared" si="19"/>
        <v>0</v>
      </c>
      <c r="AO34" s="264">
        <f t="shared" si="19"/>
        <v>3500</v>
      </c>
      <c r="AP34" s="264">
        <f t="shared" si="19"/>
        <v>0</v>
      </c>
      <c r="AQ34" s="264">
        <f t="shared" si="19"/>
        <v>0</v>
      </c>
      <c r="AR34" s="395">
        <f t="shared" si="19"/>
        <v>0</v>
      </c>
      <c r="AS34" s="405">
        <f t="shared" si="19"/>
        <v>0</v>
      </c>
      <c r="AT34" s="264">
        <f t="shared" si="19"/>
        <v>0</v>
      </c>
      <c r="AU34" s="264">
        <f t="shared" si="19"/>
        <v>0</v>
      </c>
      <c r="AV34" s="264">
        <f t="shared" si="19"/>
        <v>0</v>
      </c>
      <c r="AW34" s="264">
        <f t="shared" si="19"/>
        <v>0</v>
      </c>
      <c r="AX34" s="264">
        <f t="shared" si="19"/>
        <v>0</v>
      </c>
      <c r="AY34" s="433">
        <f t="shared" si="7"/>
        <v>3500</v>
      </c>
      <c r="AZ34" s="434">
        <f t="shared" si="8"/>
        <v>3500</v>
      </c>
      <c r="BA34" s="435">
        <f t="shared" si="3"/>
        <v>0</v>
      </c>
    </row>
    <row r="35" spans="1:53" s="4" customFormat="1" ht="15" customHeight="1" x14ac:dyDescent="0.2">
      <c r="A35" s="338"/>
      <c r="B35" s="461"/>
      <c r="C35" s="334" t="s">
        <v>5173</v>
      </c>
      <c r="D35" s="334"/>
      <c r="E35" s="204">
        <v>3500</v>
      </c>
      <c r="F35" s="364">
        <f t="shared" si="4"/>
        <v>0</v>
      </c>
      <c r="G35" s="245">
        <v>3500</v>
      </c>
      <c r="H35" s="564">
        <f t="shared" si="5"/>
        <v>3500</v>
      </c>
      <c r="I35" s="228"/>
      <c r="J35" s="364">
        <f t="shared" si="6"/>
        <v>0</v>
      </c>
      <c r="K35" s="245">
        <v>0</v>
      </c>
      <c r="L35" s="229"/>
      <c r="M35" s="245"/>
      <c r="N35" s="232"/>
      <c r="O35" s="232"/>
      <c r="P35" s="232"/>
      <c r="Q35" s="232"/>
      <c r="R35" s="356"/>
      <c r="S35" s="357"/>
      <c r="T35" s="396"/>
      <c r="U35" s="406"/>
      <c r="V35" s="357"/>
      <c r="W35" s="357"/>
      <c r="X35" s="357"/>
      <c r="Y35" s="357"/>
      <c r="Z35" s="357"/>
      <c r="AA35" s="357"/>
      <c r="AB35" s="357"/>
      <c r="AC35" s="357"/>
      <c r="AD35" s="357"/>
      <c r="AE35" s="357">
        <f>900-900</f>
        <v>0</v>
      </c>
      <c r="AF35" s="396">
        <f>900-900</f>
        <v>0</v>
      </c>
      <c r="AG35" s="406">
        <f>900-900</f>
        <v>0</v>
      </c>
      <c r="AH35" s="357"/>
      <c r="AI35" s="357"/>
      <c r="AJ35" s="357"/>
      <c r="AK35" s="357"/>
      <c r="AL35" s="357"/>
      <c r="AM35" s="357"/>
      <c r="AN35" s="357"/>
      <c r="AO35" s="357">
        <v>3500</v>
      </c>
      <c r="AP35" s="357"/>
      <c r="AQ35" s="357"/>
      <c r="AR35" s="396"/>
      <c r="AS35" s="406"/>
      <c r="AT35" s="357"/>
      <c r="AU35" s="357"/>
      <c r="AV35" s="357"/>
      <c r="AW35" s="357"/>
      <c r="AX35" s="357"/>
      <c r="AY35" s="433">
        <f t="shared" si="7"/>
        <v>3500</v>
      </c>
      <c r="AZ35" s="434">
        <f t="shared" si="8"/>
        <v>3500</v>
      </c>
      <c r="BA35" s="435">
        <f t="shared" si="3"/>
        <v>0</v>
      </c>
    </row>
    <row r="36" spans="1:53" s="4" customFormat="1" ht="15" customHeight="1" x14ac:dyDescent="0.2">
      <c r="A36" s="338"/>
      <c r="B36" s="483" t="str">
        <f>+B34</f>
        <v>ZK109.K158.C727</v>
      </c>
      <c r="C36" s="334"/>
      <c r="D36" s="367"/>
      <c r="E36" s="245"/>
      <c r="F36" s="364">
        <f t="shared" si="4"/>
        <v>0</v>
      </c>
      <c r="G36" s="245"/>
      <c r="H36" s="564">
        <f t="shared" si="5"/>
        <v>0</v>
      </c>
      <c r="I36" s="228"/>
      <c r="J36" s="364">
        <f t="shared" si="6"/>
        <v>0</v>
      </c>
      <c r="K36" s="245">
        <v>0</v>
      </c>
      <c r="L36" s="229"/>
      <c r="M36" s="245"/>
      <c r="N36" s="232"/>
      <c r="O36" s="232"/>
      <c r="P36" s="232"/>
      <c r="Q36" s="232"/>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SUM(R36:AX36)</f>
        <v>0</v>
      </c>
      <c r="AZ36" s="434">
        <f>+AY36+N36</f>
        <v>0</v>
      </c>
      <c r="BA36" s="435">
        <f>+G36-AZ36</f>
        <v>0</v>
      </c>
    </row>
    <row r="37" spans="1:53" s="4" customFormat="1" ht="15" customHeight="1" thickBot="1" x14ac:dyDescent="0.25">
      <c r="A37" s="167"/>
      <c r="B37" s="453"/>
      <c r="C37" s="269" t="s">
        <v>286</v>
      </c>
      <c r="D37" s="269"/>
      <c r="E37" s="272"/>
      <c r="F37" s="364">
        <f t="shared" si="4"/>
        <v>0</v>
      </c>
      <c r="G37" s="272">
        <v>0</v>
      </c>
      <c r="H37" s="571">
        <f>SUM(N37:AX37)-Q37</f>
        <v>0</v>
      </c>
      <c r="I37" s="224"/>
      <c r="J37" s="364">
        <f t="shared" si="6"/>
        <v>0</v>
      </c>
      <c r="K37" s="272">
        <v>0</v>
      </c>
      <c r="L37" s="225"/>
      <c r="M37" s="272"/>
      <c r="N37" s="560">
        <f>+IFERROR(VLOOKUP(B36,Sheet1!B:D,2,FALSE),0)</f>
        <v>0</v>
      </c>
      <c r="O37" s="600">
        <f>+IFERROR(VLOOKUP(B36,Sheet1!B:D,3,FALSE),0)</f>
        <v>0</v>
      </c>
      <c r="P37" s="600">
        <f>+IFERROR(VLOOKUP(B36,Sheet1!B:E,4,FALSE),0)</f>
        <v>0</v>
      </c>
      <c r="Q37" s="600">
        <f>+IFERROR(VLOOKUP(B36,Sheet1!B:F,5,FALSE),0)</f>
        <v>0</v>
      </c>
      <c r="R37" s="358"/>
      <c r="S37" s="359"/>
      <c r="T37" s="397"/>
      <c r="U37" s="407"/>
      <c r="V37" s="359"/>
      <c r="W37" s="359"/>
      <c r="X37" s="359"/>
      <c r="Y37" s="359"/>
      <c r="Z37" s="359"/>
      <c r="AA37" s="359"/>
      <c r="AB37" s="359"/>
      <c r="AC37" s="359"/>
      <c r="AD37" s="359"/>
      <c r="AE37" s="359"/>
      <c r="AF37" s="397"/>
      <c r="AG37" s="407"/>
      <c r="AH37" s="359"/>
      <c r="AI37" s="359"/>
      <c r="AJ37" s="359"/>
      <c r="AK37" s="359"/>
      <c r="AL37" s="359"/>
      <c r="AM37" s="359"/>
      <c r="AN37" s="359"/>
      <c r="AO37" s="359"/>
      <c r="AP37" s="359"/>
      <c r="AQ37" s="359"/>
      <c r="AR37" s="397"/>
      <c r="AS37" s="407"/>
      <c r="AT37" s="359"/>
      <c r="AU37" s="359"/>
      <c r="AV37" s="359"/>
      <c r="AW37" s="359"/>
      <c r="AX37" s="359"/>
      <c r="AY37" s="433">
        <f t="shared" si="7"/>
        <v>0</v>
      </c>
      <c r="AZ37" s="434">
        <f t="shared" si="8"/>
        <v>0</v>
      </c>
      <c r="BA37" s="435">
        <f t="shared" si="3"/>
        <v>0</v>
      </c>
    </row>
    <row r="38" spans="1:53" s="4" customFormat="1" ht="15" customHeight="1" x14ac:dyDescent="0.2">
      <c r="A38" s="193" t="s">
        <v>135</v>
      </c>
      <c r="B38" s="450" t="str">
        <f>+LEFT($E$5,5)&amp;"."&amp;A38&amp;"."&amp;$E$3</f>
        <v>ZK109.K239.C727</v>
      </c>
      <c r="C38" s="166" t="s">
        <v>136</v>
      </c>
      <c r="D38" s="166"/>
      <c r="E38" s="226">
        <f t="shared" ref="E38:L38" si="20">SUM(E39:E40)</f>
        <v>0</v>
      </c>
      <c r="F38" s="425">
        <f>SUM(F39:F40)</f>
        <v>0</v>
      </c>
      <c r="G38" s="226">
        <f>SUM(G39:G40)</f>
        <v>0</v>
      </c>
      <c r="H38" s="226">
        <f t="shared" si="20"/>
        <v>0</v>
      </c>
      <c r="I38" s="200">
        <f t="shared" si="20"/>
        <v>0</v>
      </c>
      <c r="J38" s="315">
        <f>SUM(J39:J40)</f>
        <v>0</v>
      </c>
      <c r="K38" s="200">
        <f t="shared" si="20"/>
        <v>0</v>
      </c>
      <c r="L38" s="216">
        <f t="shared" si="20"/>
        <v>0</v>
      </c>
      <c r="M38" s="216"/>
      <c r="N38" s="195">
        <f t="shared" ref="N38:S38" si="21">SUM(N39:N40)</f>
        <v>0</v>
      </c>
      <c r="O38" s="195">
        <f t="shared" si="21"/>
        <v>0</v>
      </c>
      <c r="P38" s="195">
        <f t="shared" si="21"/>
        <v>0</v>
      </c>
      <c r="Q38" s="195">
        <f t="shared" si="21"/>
        <v>0</v>
      </c>
      <c r="R38" s="260">
        <f t="shared" si="21"/>
        <v>0</v>
      </c>
      <c r="S38" s="264">
        <f t="shared" si="21"/>
        <v>0</v>
      </c>
      <c r="T38" s="395">
        <f t="shared" ref="T38:Z38" si="22">SUM(T39:T40)</f>
        <v>0</v>
      </c>
      <c r="U38" s="405">
        <f t="shared" si="22"/>
        <v>0</v>
      </c>
      <c r="V38" s="264">
        <f t="shared" si="22"/>
        <v>0</v>
      </c>
      <c r="W38" s="264">
        <f t="shared" si="22"/>
        <v>0</v>
      </c>
      <c r="X38" s="264">
        <f t="shared" si="22"/>
        <v>0</v>
      </c>
      <c r="Y38" s="264">
        <f t="shared" si="22"/>
        <v>0</v>
      </c>
      <c r="Z38" s="264">
        <f t="shared" si="22"/>
        <v>0</v>
      </c>
      <c r="AA38" s="264">
        <f t="shared" ref="AA38:AX38" si="23">SUM(AA39:AA40)</f>
        <v>0</v>
      </c>
      <c r="AB38" s="264">
        <f t="shared" si="23"/>
        <v>0</v>
      </c>
      <c r="AC38" s="264">
        <f t="shared" si="23"/>
        <v>0</v>
      </c>
      <c r="AD38" s="264">
        <f t="shared" si="23"/>
        <v>0</v>
      </c>
      <c r="AE38" s="264">
        <f t="shared" si="23"/>
        <v>0</v>
      </c>
      <c r="AF38" s="395">
        <f t="shared" si="23"/>
        <v>0</v>
      </c>
      <c r="AG38" s="405">
        <f t="shared" si="23"/>
        <v>0</v>
      </c>
      <c r="AH38" s="264">
        <f t="shared" si="23"/>
        <v>0</v>
      </c>
      <c r="AI38" s="264">
        <f t="shared" si="23"/>
        <v>0</v>
      </c>
      <c r="AJ38" s="264">
        <f t="shared" si="23"/>
        <v>0</v>
      </c>
      <c r="AK38" s="264">
        <f t="shared" si="23"/>
        <v>0</v>
      </c>
      <c r="AL38" s="264">
        <f t="shared" si="23"/>
        <v>0</v>
      </c>
      <c r="AM38" s="264">
        <f t="shared" si="23"/>
        <v>0</v>
      </c>
      <c r="AN38" s="264">
        <f t="shared" si="23"/>
        <v>0</v>
      </c>
      <c r="AO38" s="264">
        <f t="shared" si="23"/>
        <v>0</v>
      </c>
      <c r="AP38" s="264">
        <f t="shared" si="23"/>
        <v>0</v>
      </c>
      <c r="AQ38" s="264">
        <f t="shared" si="23"/>
        <v>0</v>
      </c>
      <c r="AR38" s="395">
        <f t="shared" si="23"/>
        <v>0</v>
      </c>
      <c r="AS38" s="405">
        <f t="shared" si="23"/>
        <v>0</v>
      </c>
      <c r="AT38" s="264">
        <f t="shared" si="23"/>
        <v>0</v>
      </c>
      <c r="AU38" s="264">
        <f t="shared" si="23"/>
        <v>0</v>
      </c>
      <c r="AV38" s="264">
        <f t="shared" si="23"/>
        <v>0</v>
      </c>
      <c r="AW38" s="264">
        <f t="shared" si="23"/>
        <v>0</v>
      </c>
      <c r="AX38" s="264">
        <f t="shared" si="23"/>
        <v>0</v>
      </c>
      <c r="AY38" s="433">
        <f t="shared" si="7"/>
        <v>0</v>
      </c>
      <c r="AZ38" s="434">
        <f t="shared" si="8"/>
        <v>0</v>
      </c>
      <c r="BA38" s="435">
        <f t="shared" si="3"/>
        <v>0</v>
      </c>
    </row>
    <row r="39" spans="1:53" s="4" customFormat="1" ht="15" customHeight="1" x14ac:dyDescent="0.2">
      <c r="A39" s="148"/>
      <c r="B39" s="451" t="str">
        <f>+B38</f>
        <v>ZK109.K239.C727</v>
      </c>
      <c r="C39" s="334"/>
      <c r="D39" s="334"/>
      <c r="E39" s="245"/>
      <c r="F39" s="364">
        <f t="shared" si="4"/>
        <v>0</v>
      </c>
      <c r="G39" s="245"/>
      <c r="H39" s="564">
        <f t="shared" si="5"/>
        <v>0</v>
      </c>
      <c r="I39" s="228"/>
      <c r="J39" s="364">
        <f t="shared" si="6"/>
        <v>0</v>
      </c>
      <c r="K39" s="245">
        <v>0</v>
      </c>
      <c r="L39" s="229"/>
      <c r="M39" s="245"/>
      <c r="N39" s="232"/>
      <c r="O39" s="232"/>
      <c r="P39" s="232"/>
      <c r="Q39" s="232"/>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7"/>
        <v>0</v>
      </c>
      <c r="AZ39" s="434">
        <f t="shared" si="8"/>
        <v>0</v>
      </c>
      <c r="BA39" s="435">
        <f t="shared" si="3"/>
        <v>0</v>
      </c>
    </row>
    <row r="40" spans="1:53" s="4" customFormat="1" ht="15" customHeight="1" thickBot="1" x14ac:dyDescent="0.25">
      <c r="A40" s="167"/>
      <c r="B40" s="453"/>
      <c r="C40" s="269" t="s">
        <v>286</v>
      </c>
      <c r="D40" s="269"/>
      <c r="E40" s="272"/>
      <c r="F40" s="364">
        <f t="shared" si="4"/>
        <v>0</v>
      </c>
      <c r="G40" s="272">
        <v>0</v>
      </c>
      <c r="H40" s="571">
        <f>SUM(N40:AX40)-Q40</f>
        <v>0</v>
      </c>
      <c r="I40" s="224"/>
      <c r="J40" s="364">
        <f t="shared" si="6"/>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97"/>
      <c r="U40" s="407"/>
      <c r="V40" s="359"/>
      <c r="W40" s="359"/>
      <c r="X40" s="359"/>
      <c r="Y40" s="359"/>
      <c r="Z40" s="359"/>
      <c r="AA40" s="359"/>
      <c r="AB40" s="359"/>
      <c r="AC40" s="359"/>
      <c r="AD40" s="359"/>
      <c r="AE40" s="359"/>
      <c r="AF40" s="397"/>
      <c r="AG40" s="407"/>
      <c r="AH40" s="359"/>
      <c r="AI40" s="359"/>
      <c r="AJ40" s="359"/>
      <c r="AK40" s="359"/>
      <c r="AL40" s="359"/>
      <c r="AM40" s="359"/>
      <c r="AN40" s="359"/>
      <c r="AO40" s="359"/>
      <c r="AP40" s="359"/>
      <c r="AQ40" s="359"/>
      <c r="AR40" s="397"/>
      <c r="AS40" s="407"/>
      <c r="AT40" s="359"/>
      <c r="AU40" s="359"/>
      <c r="AV40" s="359"/>
      <c r="AW40" s="359"/>
      <c r="AX40" s="359"/>
      <c r="AY40" s="433">
        <f t="shared" si="7"/>
        <v>0</v>
      </c>
      <c r="AZ40" s="434">
        <f t="shared" si="8"/>
        <v>0</v>
      </c>
      <c r="BA40" s="435">
        <f t="shared" si="3"/>
        <v>0</v>
      </c>
    </row>
    <row r="41" spans="1:53" s="4" customFormat="1" ht="15" customHeight="1" x14ac:dyDescent="0.2">
      <c r="A41" s="193" t="s">
        <v>193</v>
      </c>
      <c r="B41" s="450" t="str">
        <f>+LEFT($E$5,5)&amp;"."&amp;A41&amp;"."&amp;$E$3</f>
        <v>ZK109.K272.C727</v>
      </c>
      <c r="C41" s="337" t="s">
        <v>194</v>
      </c>
      <c r="D41" s="337"/>
      <c r="E41" s="226">
        <f t="shared" ref="E41:L41" si="24">SUM(E42:E43)</f>
        <v>0</v>
      </c>
      <c r="F41" s="425">
        <f>SUM(F42:F43)</f>
        <v>0</v>
      </c>
      <c r="G41" s="226">
        <f>SUM(G42:G43)</f>
        <v>0</v>
      </c>
      <c r="H41" s="226">
        <f t="shared" si="24"/>
        <v>0</v>
      </c>
      <c r="I41" s="200">
        <f t="shared" si="24"/>
        <v>0</v>
      </c>
      <c r="J41" s="315">
        <f>SUM(J42:J43)</f>
        <v>0</v>
      </c>
      <c r="K41" s="200">
        <f t="shared" si="24"/>
        <v>0</v>
      </c>
      <c r="L41" s="216">
        <f t="shared" si="24"/>
        <v>0</v>
      </c>
      <c r="M41" s="216"/>
      <c r="N41" s="195"/>
      <c r="O41" s="195"/>
      <c r="P41" s="195"/>
      <c r="Q41" s="195"/>
      <c r="R41" s="260">
        <f>SUM(R42:R43)</f>
        <v>0</v>
      </c>
      <c r="S41" s="264">
        <f>SUM(S42:S43)</f>
        <v>0</v>
      </c>
      <c r="T41" s="395">
        <f t="shared" ref="T41:Z41" si="25">SUM(T42:T43)</f>
        <v>0</v>
      </c>
      <c r="U41" s="405">
        <f t="shared" si="25"/>
        <v>0</v>
      </c>
      <c r="V41" s="264">
        <f t="shared" si="25"/>
        <v>0</v>
      </c>
      <c r="W41" s="264">
        <f t="shared" si="25"/>
        <v>0</v>
      </c>
      <c r="X41" s="264">
        <f t="shared" si="25"/>
        <v>0</v>
      </c>
      <c r="Y41" s="264">
        <f t="shared" si="25"/>
        <v>0</v>
      </c>
      <c r="Z41" s="264">
        <f t="shared" si="25"/>
        <v>0</v>
      </c>
      <c r="AA41" s="264">
        <f t="shared" ref="AA41:AX41" si="26">SUM(AA42:AA43)</f>
        <v>0</v>
      </c>
      <c r="AB41" s="264">
        <f t="shared" si="26"/>
        <v>0</v>
      </c>
      <c r="AC41" s="264">
        <f t="shared" si="26"/>
        <v>0</v>
      </c>
      <c r="AD41" s="264">
        <f t="shared" si="26"/>
        <v>0</v>
      </c>
      <c r="AE41" s="264">
        <f t="shared" si="26"/>
        <v>0</v>
      </c>
      <c r="AF41" s="395">
        <f t="shared" si="26"/>
        <v>0</v>
      </c>
      <c r="AG41" s="405">
        <f t="shared" si="26"/>
        <v>0</v>
      </c>
      <c r="AH41" s="264">
        <f t="shared" si="26"/>
        <v>0</v>
      </c>
      <c r="AI41" s="264">
        <f t="shared" si="26"/>
        <v>0</v>
      </c>
      <c r="AJ41" s="264">
        <f t="shared" si="26"/>
        <v>0</v>
      </c>
      <c r="AK41" s="264">
        <f t="shared" si="26"/>
        <v>0</v>
      </c>
      <c r="AL41" s="264">
        <f t="shared" si="26"/>
        <v>0</v>
      </c>
      <c r="AM41" s="264">
        <f t="shared" si="26"/>
        <v>0</v>
      </c>
      <c r="AN41" s="264">
        <f t="shared" si="26"/>
        <v>0</v>
      </c>
      <c r="AO41" s="264">
        <f t="shared" si="26"/>
        <v>0</v>
      </c>
      <c r="AP41" s="264">
        <f t="shared" si="26"/>
        <v>0</v>
      </c>
      <c r="AQ41" s="264">
        <f t="shared" si="26"/>
        <v>0</v>
      </c>
      <c r="AR41" s="395">
        <f t="shared" si="26"/>
        <v>0</v>
      </c>
      <c r="AS41" s="405">
        <f t="shared" si="26"/>
        <v>0</v>
      </c>
      <c r="AT41" s="264">
        <f t="shared" si="26"/>
        <v>0</v>
      </c>
      <c r="AU41" s="264">
        <f t="shared" si="26"/>
        <v>0</v>
      </c>
      <c r="AV41" s="264">
        <f t="shared" si="26"/>
        <v>0</v>
      </c>
      <c r="AW41" s="264">
        <f t="shared" si="26"/>
        <v>0</v>
      </c>
      <c r="AX41" s="264">
        <f t="shared" si="26"/>
        <v>0</v>
      </c>
      <c r="AY41" s="433">
        <f t="shared" si="7"/>
        <v>0</v>
      </c>
      <c r="AZ41" s="434">
        <f t="shared" si="8"/>
        <v>0</v>
      </c>
      <c r="BA41" s="435">
        <f t="shared" si="3"/>
        <v>0</v>
      </c>
    </row>
    <row r="42" spans="1:53" s="4" customFormat="1" ht="15" customHeight="1" x14ac:dyDescent="0.2">
      <c r="A42" s="149"/>
      <c r="B42" s="455" t="str">
        <f>+B41</f>
        <v>ZK109.K272.C727</v>
      </c>
      <c r="C42" s="268"/>
      <c r="D42" s="268"/>
      <c r="E42" s="245"/>
      <c r="F42" s="364">
        <f t="shared" si="4"/>
        <v>0</v>
      </c>
      <c r="G42" s="245">
        <v>0</v>
      </c>
      <c r="H42" s="564">
        <f t="shared" si="5"/>
        <v>0</v>
      </c>
      <c r="I42" s="228"/>
      <c r="J42" s="364">
        <f t="shared" si="6"/>
        <v>0</v>
      </c>
      <c r="K42" s="245">
        <v>0</v>
      </c>
      <c r="L42" s="229"/>
      <c r="M42" s="245"/>
      <c r="N42" s="232"/>
      <c r="O42" s="232"/>
      <c r="P42" s="232"/>
      <c r="Q42" s="232"/>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 t="shared" si="7"/>
        <v>0</v>
      </c>
      <c r="AZ42" s="434">
        <f t="shared" si="8"/>
        <v>0</v>
      </c>
      <c r="BA42" s="435">
        <f t="shared" si="3"/>
        <v>0</v>
      </c>
    </row>
    <row r="43" spans="1:53" s="4" customFormat="1" ht="15" customHeight="1" thickBot="1" x14ac:dyDescent="0.25">
      <c r="A43" s="167"/>
      <c r="B43" s="453"/>
      <c r="C43" s="269" t="s">
        <v>286</v>
      </c>
      <c r="D43" s="269"/>
      <c r="E43" s="272"/>
      <c r="F43" s="364">
        <f t="shared" si="4"/>
        <v>0</v>
      </c>
      <c r="G43" s="272">
        <v>0</v>
      </c>
      <c r="H43" s="571">
        <f>SUM(N43:AX43)-Q43</f>
        <v>0</v>
      </c>
      <c r="I43" s="224"/>
      <c r="J43" s="364">
        <f t="shared" si="6"/>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97"/>
      <c r="U43" s="407"/>
      <c r="V43" s="359"/>
      <c r="W43" s="359"/>
      <c r="X43" s="359"/>
      <c r="Y43" s="359"/>
      <c r="Z43" s="359"/>
      <c r="AA43" s="359"/>
      <c r="AB43" s="359"/>
      <c r="AC43" s="359"/>
      <c r="AD43" s="359"/>
      <c r="AE43" s="359"/>
      <c r="AF43" s="397"/>
      <c r="AG43" s="407"/>
      <c r="AH43" s="359"/>
      <c r="AI43" s="359"/>
      <c r="AJ43" s="359"/>
      <c r="AK43" s="359"/>
      <c r="AL43" s="359"/>
      <c r="AM43" s="359"/>
      <c r="AN43" s="359"/>
      <c r="AO43" s="359"/>
      <c r="AP43" s="359"/>
      <c r="AQ43" s="359"/>
      <c r="AR43" s="397"/>
      <c r="AS43" s="407"/>
      <c r="AT43" s="359"/>
      <c r="AU43" s="359"/>
      <c r="AV43" s="359"/>
      <c r="AW43" s="359"/>
      <c r="AX43" s="359"/>
      <c r="AY43" s="433">
        <f t="shared" si="7"/>
        <v>0</v>
      </c>
      <c r="AZ43" s="434">
        <f t="shared" si="8"/>
        <v>0</v>
      </c>
      <c r="BA43" s="435">
        <f t="shared" si="3"/>
        <v>0</v>
      </c>
    </row>
    <row r="44" spans="1:53" s="4" customFormat="1" ht="15" customHeight="1" x14ac:dyDescent="0.2">
      <c r="A44" s="193" t="s">
        <v>195</v>
      </c>
      <c r="B44" s="450" t="str">
        <f>+LEFT($E$5,5)&amp;"."&amp;A44&amp;"."&amp;$E$3</f>
        <v>ZK109.K273.C727</v>
      </c>
      <c r="C44" s="337" t="s">
        <v>196</v>
      </c>
      <c r="D44" s="337"/>
      <c r="E44" s="226">
        <f t="shared" ref="E44:L44" si="27">SUM(E45:E46)</f>
        <v>0</v>
      </c>
      <c r="F44" s="425">
        <f t="shared" si="27"/>
        <v>0</v>
      </c>
      <c r="G44" s="226">
        <f t="shared" si="27"/>
        <v>0</v>
      </c>
      <c r="H44" s="226">
        <f t="shared" si="27"/>
        <v>0</v>
      </c>
      <c r="I44" s="200">
        <f t="shared" si="27"/>
        <v>0</v>
      </c>
      <c r="J44" s="315">
        <f t="shared" si="27"/>
        <v>0</v>
      </c>
      <c r="K44" s="200">
        <f t="shared" si="27"/>
        <v>0</v>
      </c>
      <c r="L44" s="216">
        <f t="shared" si="27"/>
        <v>0</v>
      </c>
      <c r="M44" s="216"/>
      <c r="N44" s="195">
        <f t="shared" ref="N44:S44" si="28">SUM(N45:N46)</f>
        <v>0</v>
      </c>
      <c r="O44" s="195">
        <f t="shared" si="28"/>
        <v>0</v>
      </c>
      <c r="P44" s="195">
        <f t="shared" si="28"/>
        <v>0</v>
      </c>
      <c r="Q44" s="195">
        <f t="shared" si="28"/>
        <v>0</v>
      </c>
      <c r="R44" s="260">
        <f t="shared" si="28"/>
        <v>0</v>
      </c>
      <c r="S44" s="264">
        <f t="shared" si="28"/>
        <v>0</v>
      </c>
      <c r="T44" s="395">
        <f t="shared" ref="T44:Z44" si="29">SUM(T45:T46)</f>
        <v>0</v>
      </c>
      <c r="U44" s="405">
        <f t="shared" si="29"/>
        <v>0</v>
      </c>
      <c r="V44" s="264">
        <f t="shared" si="29"/>
        <v>0</v>
      </c>
      <c r="W44" s="264">
        <f t="shared" si="29"/>
        <v>0</v>
      </c>
      <c r="X44" s="264">
        <f t="shared" si="29"/>
        <v>0</v>
      </c>
      <c r="Y44" s="264">
        <f t="shared" si="29"/>
        <v>0</v>
      </c>
      <c r="Z44" s="264">
        <f t="shared" si="29"/>
        <v>0</v>
      </c>
      <c r="AA44" s="264">
        <f t="shared" ref="AA44:AX44" si="30">SUM(AA45:AA46)</f>
        <v>0</v>
      </c>
      <c r="AB44" s="264">
        <f t="shared" si="30"/>
        <v>0</v>
      </c>
      <c r="AC44" s="264">
        <f t="shared" si="30"/>
        <v>0</v>
      </c>
      <c r="AD44" s="264">
        <f t="shared" si="30"/>
        <v>0</v>
      </c>
      <c r="AE44" s="264">
        <f t="shared" si="30"/>
        <v>0</v>
      </c>
      <c r="AF44" s="395">
        <f t="shared" si="30"/>
        <v>0</v>
      </c>
      <c r="AG44" s="405">
        <f t="shared" si="30"/>
        <v>0</v>
      </c>
      <c r="AH44" s="264">
        <f t="shared" si="30"/>
        <v>0</v>
      </c>
      <c r="AI44" s="264">
        <f t="shared" si="30"/>
        <v>0</v>
      </c>
      <c r="AJ44" s="264">
        <f t="shared" si="30"/>
        <v>0</v>
      </c>
      <c r="AK44" s="264">
        <f t="shared" si="30"/>
        <v>0</v>
      </c>
      <c r="AL44" s="264">
        <f t="shared" si="30"/>
        <v>0</v>
      </c>
      <c r="AM44" s="264">
        <f t="shared" si="30"/>
        <v>0</v>
      </c>
      <c r="AN44" s="264">
        <f t="shared" si="30"/>
        <v>0</v>
      </c>
      <c r="AO44" s="264">
        <f t="shared" si="30"/>
        <v>0</v>
      </c>
      <c r="AP44" s="264">
        <f t="shared" si="30"/>
        <v>0</v>
      </c>
      <c r="AQ44" s="264">
        <f t="shared" si="30"/>
        <v>0</v>
      </c>
      <c r="AR44" s="395">
        <f t="shared" si="30"/>
        <v>0</v>
      </c>
      <c r="AS44" s="405">
        <f t="shared" si="30"/>
        <v>0</v>
      </c>
      <c r="AT44" s="264">
        <f t="shared" si="30"/>
        <v>0</v>
      </c>
      <c r="AU44" s="264">
        <f t="shared" si="30"/>
        <v>0</v>
      </c>
      <c r="AV44" s="264">
        <f t="shared" si="30"/>
        <v>0</v>
      </c>
      <c r="AW44" s="264">
        <f t="shared" si="30"/>
        <v>0</v>
      </c>
      <c r="AX44" s="264">
        <f t="shared" si="30"/>
        <v>0</v>
      </c>
      <c r="AY44" s="433">
        <f t="shared" si="7"/>
        <v>0</v>
      </c>
      <c r="AZ44" s="434">
        <f t="shared" si="8"/>
        <v>0</v>
      </c>
      <c r="BA44" s="435">
        <f t="shared" si="3"/>
        <v>0</v>
      </c>
    </row>
    <row r="45" spans="1:53" s="4" customFormat="1" ht="15" customHeight="1" x14ac:dyDescent="0.2">
      <c r="A45" s="149"/>
      <c r="B45" s="455" t="str">
        <f>+B44</f>
        <v>ZK109.K273.C727</v>
      </c>
      <c r="C45" s="268"/>
      <c r="D45" s="268"/>
      <c r="E45" s="204"/>
      <c r="F45" s="364">
        <f t="shared" si="4"/>
        <v>0</v>
      </c>
      <c r="G45" s="245"/>
      <c r="H45" s="564">
        <f t="shared" si="5"/>
        <v>0</v>
      </c>
      <c r="I45" s="228"/>
      <c r="J45" s="364">
        <f t="shared" si="6"/>
        <v>0</v>
      </c>
      <c r="K45" s="245">
        <v>0</v>
      </c>
      <c r="L45" s="229"/>
      <c r="M45" s="245"/>
      <c r="N45" s="232"/>
      <c r="O45" s="232"/>
      <c r="P45" s="232"/>
      <c r="Q45" s="232"/>
      <c r="R45" s="356"/>
      <c r="S45" s="357"/>
      <c r="T45" s="396"/>
      <c r="U45" s="406"/>
      <c r="V45" s="357"/>
      <c r="W45" s="357"/>
      <c r="X45" s="357"/>
      <c r="Y45" s="357"/>
      <c r="Z45" s="357"/>
      <c r="AA45" s="357"/>
      <c r="AB45" s="357"/>
      <c r="AC45" s="357"/>
      <c r="AD45" s="357"/>
      <c r="AE45" s="357">
        <f>2700-2700</f>
        <v>0</v>
      </c>
      <c r="AF45" s="396">
        <f>2700-2700</f>
        <v>0</v>
      </c>
      <c r="AG45" s="406">
        <f>2700-2700</f>
        <v>0</v>
      </c>
      <c r="AH45" s="357"/>
      <c r="AI45" s="357"/>
      <c r="AJ45" s="357"/>
      <c r="AK45" s="357"/>
      <c r="AL45" s="357"/>
      <c r="AM45" s="357"/>
      <c r="AN45" s="357"/>
      <c r="AO45" s="357"/>
      <c r="AP45" s="357"/>
      <c r="AQ45" s="357"/>
      <c r="AR45" s="396"/>
      <c r="AS45" s="406"/>
      <c r="AT45" s="357"/>
      <c r="AU45" s="357"/>
      <c r="AV45" s="357"/>
      <c r="AW45" s="357"/>
      <c r="AX45" s="357"/>
      <c r="AY45" s="433">
        <f t="shared" si="7"/>
        <v>0</v>
      </c>
      <c r="AZ45" s="434">
        <f t="shared" si="8"/>
        <v>0</v>
      </c>
      <c r="BA45" s="435">
        <f t="shared" si="3"/>
        <v>0</v>
      </c>
    </row>
    <row r="46" spans="1:53" s="4" customFormat="1" ht="15" customHeight="1" thickBot="1" x14ac:dyDescent="0.25">
      <c r="A46" s="167"/>
      <c r="B46" s="453"/>
      <c r="C46" s="269" t="s">
        <v>286</v>
      </c>
      <c r="D46" s="269"/>
      <c r="E46" s="272"/>
      <c r="F46" s="364">
        <f t="shared" si="4"/>
        <v>0</v>
      </c>
      <c r="G46" s="272">
        <v>0</v>
      </c>
      <c r="H46" s="571">
        <f>SUM(N46:AX46)-Q46</f>
        <v>0</v>
      </c>
      <c r="I46" s="224"/>
      <c r="J46" s="364">
        <f t="shared" si="6"/>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433">
        <f t="shared" si="7"/>
        <v>0</v>
      </c>
      <c r="AZ46" s="434">
        <f t="shared" si="8"/>
        <v>0</v>
      </c>
      <c r="BA46" s="435">
        <f t="shared" si="3"/>
        <v>0</v>
      </c>
    </row>
    <row r="47" spans="1:53" s="4" customFormat="1" ht="15" customHeight="1" x14ac:dyDescent="0.2">
      <c r="A47" s="193" t="s">
        <v>197</v>
      </c>
      <c r="B47" s="450" t="str">
        <f>+LEFT($E$5,5)&amp;"."&amp;A47&amp;"."&amp;$E$3</f>
        <v>ZK109.K274.C727</v>
      </c>
      <c r="C47" s="337" t="s">
        <v>198</v>
      </c>
      <c r="D47" s="337"/>
      <c r="E47" s="226">
        <f t="shared" ref="E47:L47" si="31">SUM(E48:E49)</f>
        <v>1500</v>
      </c>
      <c r="F47" s="425">
        <f t="shared" si="31"/>
        <v>0</v>
      </c>
      <c r="G47" s="226">
        <f t="shared" si="31"/>
        <v>1500</v>
      </c>
      <c r="H47" s="226">
        <f t="shared" si="31"/>
        <v>1500.38</v>
      </c>
      <c r="I47" s="200">
        <f t="shared" si="31"/>
        <v>0</v>
      </c>
      <c r="J47" s="315">
        <f t="shared" si="31"/>
        <v>0</v>
      </c>
      <c r="K47" s="200">
        <f t="shared" si="31"/>
        <v>0</v>
      </c>
      <c r="L47" s="216">
        <f t="shared" si="31"/>
        <v>0</v>
      </c>
      <c r="M47" s="216"/>
      <c r="N47" s="195">
        <f t="shared" ref="N47:S47" si="32">SUM(N48:N49)</f>
        <v>0</v>
      </c>
      <c r="O47" s="195">
        <f t="shared" si="32"/>
        <v>0</v>
      </c>
      <c r="P47" s="195">
        <f t="shared" si="32"/>
        <v>487.38</v>
      </c>
      <c r="Q47" s="195">
        <f t="shared" si="32"/>
        <v>1195</v>
      </c>
      <c r="R47" s="260">
        <f t="shared" si="32"/>
        <v>0</v>
      </c>
      <c r="S47" s="264">
        <f t="shared" si="32"/>
        <v>0</v>
      </c>
      <c r="T47" s="395">
        <f t="shared" ref="T47:Z47" si="33">SUM(T48:T49)</f>
        <v>0</v>
      </c>
      <c r="U47" s="405">
        <f t="shared" si="33"/>
        <v>0</v>
      </c>
      <c r="V47" s="264">
        <f t="shared" si="33"/>
        <v>0</v>
      </c>
      <c r="W47" s="264">
        <f t="shared" si="33"/>
        <v>0</v>
      </c>
      <c r="X47" s="264">
        <f t="shared" si="33"/>
        <v>0</v>
      </c>
      <c r="Y47" s="264">
        <f t="shared" si="33"/>
        <v>0</v>
      </c>
      <c r="Z47" s="264">
        <f t="shared" si="33"/>
        <v>0</v>
      </c>
      <c r="AA47" s="264">
        <f t="shared" ref="AA47:AX47" si="34">SUM(AA48:AA49)</f>
        <v>0</v>
      </c>
      <c r="AB47" s="264">
        <f t="shared" si="34"/>
        <v>0</v>
      </c>
      <c r="AC47" s="264">
        <f t="shared" si="34"/>
        <v>0</v>
      </c>
      <c r="AD47" s="264">
        <f t="shared" si="34"/>
        <v>0</v>
      </c>
      <c r="AE47" s="264">
        <f t="shared" si="34"/>
        <v>0</v>
      </c>
      <c r="AF47" s="395">
        <f t="shared" si="34"/>
        <v>0</v>
      </c>
      <c r="AG47" s="405">
        <f t="shared" si="34"/>
        <v>0</v>
      </c>
      <c r="AH47" s="264">
        <f t="shared" si="34"/>
        <v>0</v>
      </c>
      <c r="AI47" s="264">
        <f t="shared" si="34"/>
        <v>0</v>
      </c>
      <c r="AJ47" s="264">
        <f t="shared" si="34"/>
        <v>0</v>
      </c>
      <c r="AK47" s="264">
        <f t="shared" si="34"/>
        <v>0</v>
      </c>
      <c r="AL47" s="264">
        <f t="shared" si="34"/>
        <v>0</v>
      </c>
      <c r="AM47" s="264">
        <f t="shared" si="34"/>
        <v>0</v>
      </c>
      <c r="AN47" s="264">
        <f t="shared" si="34"/>
        <v>600</v>
      </c>
      <c r="AO47" s="264">
        <f t="shared" si="34"/>
        <v>413</v>
      </c>
      <c r="AP47" s="264">
        <f t="shared" si="34"/>
        <v>0</v>
      </c>
      <c r="AQ47" s="264">
        <f t="shared" si="34"/>
        <v>0</v>
      </c>
      <c r="AR47" s="395">
        <f t="shared" si="34"/>
        <v>0</v>
      </c>
      <c r="AS47" s="405">
        <f t="shared" si="34"/>
        <v>0</v>
      </c>
      <c r="AT47" s="264">
        <f t="shared" si="34"/>
        <v>0</v>
      </c>
      <c r="AU47" s="264">
        <f t="shared" si="34"/>
        <v>0</v>
      </c>
      <c r="AV47" s="264">
        <f t="shared" si="34"/>
        <v>0</v>
      </c>
      <c r="AW47" s="264">
        <f t="shared" si="34"/>
        <v>0</v>
      </c>
      <c r="AX47" s="264">
        <f t="shared" si="34"/>
        <v>0</v>
      </c>
      <c r="AY47" s="433">
        <f t="shared" si="7"/>
        <v>1013</v>
      </c>
      <c r="AZ47" s="434">
        <f t="shared" si="8"/>
        <v>1013</v>
      </c>
      <c r="BA47" s="435">
        <f t="shared" si="3"/>
        <v>487</v>
      </c>
    </row>
    <row r="48" spans="1:53" s="4" customFormat="1" ht="15" customHeight="1" x14ac:dyDescent="0.2">
      <c r="A48" s="149"/>
      <c r="B48" s="455" t="str">
        <f>+B47</f>
        <v>ZK109.K274.C727</v>
      </c>
      <c r="C48" s="268" t="s">
        <v>5174</v>
      </c>
      <c r="D48" s="268"/>
      <c r="E48" s="204">
        <v>1500</v>
      </c>
      <c r="F48" s="364">
        <f t="shared" si="4"/>
        <v>0</v>
      </c>
      <c r="G48" s="245">
        <v>1500</v>
      </c>
      <c r="H48" s="564">
        <f t="shared" si="5"/>
        <v>1013</v>
      </c>
      <c r="I48" s="228"/>
      <c r="J48" s="364">
        <f t="shared" si="6"/>
        <v>0</v>
      </c>
      <c r="K48" s="245">
        <v>0</v>
      </c>
      <c r="L48" s="229"/>
      <c r="M48" s="245"/>
      <c r="N48" s="232"/>
      <c r="O48" s="232"/>
      <c r="P48" s="232"/>
      <c r="Q48" s="232"/>
      <c r="R48" s="356"/>
      <c r="S48" s="357"/>
      <c r="T48" s="396"/>
      <c r="U48" s="406"/>
      <c r="V48" s="357"/>
      <c r="W48" s="357"/>
      <c r="X48" s="357"/>
      <c r="Y48" s="357"/>
      <c r="Z48" s="357"/>
      <c r="AA48" s="357"/>
      <c r="AB48" s="357"/>
      <c r="AC48" s="357"/>
      <c r="AD48" s="357"/>
      <c r="AE48" s="357">
        <f>600-600</f>
        <v>0</v>
      </c>
      <c r="AF48" s="396"/>
      <c r="AG48" s="406"/>
      <c r="AH48" s="357"/>
      <c r="AI48" s="357"/>
      <c r="AJ48" s="357"/>
      <c r="AK48" s="357"/>
      <c r="AL48" s="357"/>
      <c r="AM48" s="357"/>
      <c r="AN48" s="357">
        <f>1000-400</f>
        <v>600</v>
      </c>
      <c r="AO48" s="357">
        <v>413</v>
      </c>
      <c r="AP48" s="357"/>
      <c r="AQ48" s="357"/>
      <c r="AR48" s="396"/>
      <c r="AS48" s="406"/>
      <c r="AT48" s="357"/>
      <c r="AU48" s="357"/>
      <c r="AV48" s="357"/>
      <c r="AW48" s="357"/>
      <c r="AX48" s="357"/>
      <c r="AY48" s="433">
        <f t="shared" si="7"/>
        <v>1013</v>
      </c>
      <c r="AZ48" s="434">
        <f t="shared" si="8"/>
        <v>1013</v>
      </c>
      <c r="BA48" s="435">
        <f t="shared" si="3"/>
        <v>487</v>
      </c>
    </row>
    <row r="49" spans="1:53" s="4" customFormat="1" ht="15" customHeight="1" thickBot="1" x14ac:dyDescent="0.25">
      <c r="A49" s="167"/>
      <c r="B49" s="453"/>
      <c r="C49" s="269" t="s">
        <v>286</v>
      </c>
      <c r="D49" s="269"/>
      <c r="E49" s="272"/>
      <c r="F49" s="584">
        <f t="shared" si="4"/>
        <v>0</v>
      </c>
      <c r="G49" s="272">
        <v>0</v>
      </c>
      <c r="H49" s="571">
        <f>SUM(N49:AX49)-Q49</f>
        <v>487.38000000000011</v>
      </c>
      <c r="I49" s="224"/>
      <c r="J49" s="584">
        <f t="shared" si="6"/>
        <v>0</v>
      </c>
      <c r="K49" s="272">
        <v>0</v>
      </c>
      <c r="L49" s="225"/>
      <c r="M49" s="272"/>
      <c r="N49" s="560">
        <f>+IFERROR(VLOOKUP(B48,Sheet1!B:D,2,FALSE),0)</f>
        <v>0</v>
      </c>
      <c r="O49" s="600">
        <f>+IFERROR(VLOOKUP(B48,Sheet1!B:D,3,FALSE),0)</f>
        <v>0</v>
      </c>
      <c r="P49" s="600">
        <f>+IFERROR(VLOOKUP(B48,Sheet1!B:E,4,FALSE),0)</f>
        <v>487.38</v>
      </c>
      <c r="Q49" s="600">
        <f>+IFERROR(VLOOKUP(B48,Sheet1!B:F,5,FALSE),0)</f>
        <v>1195</v>
      </c>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433">
        <f t="shared" si="7"/>
        <v>0</v>
      </c>
      <c r="AZ49" s="434">
        <f t="shared" si="8"/>
        <v>0</v>
      </c>
      <c r="BA49" s="435">
        <f t="shared" si="3"/>
        <v>0</v>
      </c>
    </row>
    <row r="50" spans="1:53" s="4" customFormat="1" ht="15" customHeight="1" x14ac:dyDescent="0.2">
      <c r="A50" s="549" t="s">
        <v>5149</v>
      </c>
      <c r="B50" s="450" t="str">
        <f>+LEFT($E$5,5)&amp;"."&amp;A50&amp;"."&amp;$E$3</f>
        <v>ZK109.k161.C727</v>
      </c>
      <c r="C50" s="442" t="s">
        <v>5150</v>
      </c>
      <c r="D50" s="442"/>
      <c r="E50" s="423">
        <f t="shared" ref="E50:L50" si="35">SUM(E51:E52)</f>
        <v>1650</v>
      </c>
      <c r="F50" s="566">
        <f t="shared" si="35"/>
        <v>0</v>
      </c>
      <c r="G50" s="423">
        <f t="shared" si="35"/>
        <v>1650</v>
      </c>
      <c r="H50" s="423">
        <f t="shared" si="35"/>
        <v>1650</v>
      </c>
      <c r="I50" s="542">
        <f t="shared" si="35"/>
        <v>0</v>
      </c>
      <c r="J50" s="541">
        <f t="shared" si="35"/>
        <v>0</v>
      </c>
      <c r="K50" s="542">
        <f t="shared" si="35"/>
        <v>0</v>
      </c>
      <c r="L50" s="543">
        <f t="shared" si="35"/>
        <v>0</v>
      </c>
      <c r="M50" s="543"/>
      <c r="N50" s="472">
        <f>SUM(N51:N52)</f>
        <v>0</v>
      </c>
      <c r="O50" s="472">
        <f>SUM(O51:O52)</f>
        <v>0</v>
      </c>
      <c r="P50" s="472">
        <f>SUM(P51:P52)</f>
        <v>650</v>
      </c>
      <c r="Q50" s="472"/>
      <c r="R50" s="473">
        <f>SUM(R51:R52)</f>
        <v>0</v>
      </c>
      <c r="S50" s="474">
        <f>SUM(S51:S52)</f>
        <v>0</v>
      </c>
      <c r="T50" s="475">
        <f t="shared" ref="T50:Z50" si="36">SUM(T51:T52)</f>
        <v>0</v>
      </c>
      <c r="U50" s="476">
        <f t="shared" si="36"/>
        <v>0</v>
      </c>
      <c r="V50" s="474">
        <f t="shared" si="36"/>
        <v>0</v>
      </c>
      <c r="W50" s="474">
        <f t="shared" si="36"/>
        <v>0</v>
      </c>
      <c r="X50" s="474">
        <f t="shared" si="36"/>
        <v>0</v>
      </c>
      <c r="Y50" s="474">
        <f t="shared" si="36"/>
        <v>0</v>
      </c>
      <c r="Z50" s="474">
        <f t="shared" si="36"/>
        <v>0</v>
      </c>
      <c r="AA50" s="474">
        <f t="shared" ref="AA50:AX50" si="37">SUM(AA51:AA52)</f>
        <v>0</v>
      </c>
      <c r="AB50" s="474">
        <f t="shared" si="37"/>
        <v>0</v>
      </c>
      <c r="AC50" s="474">
        <f t="shared" si="37"/>
        <v>0</v>
      </c>
      <c r="AD50" s="474">
        <f t="shared" si="37"/>
        <v>0</v>
      </c>
      <c r="AE50" s="474">
        <f t="shared" si="37"/>
        <v>0</v>
      </c>
      <c r="AF50" s="475">
        <f t="shared" si="37"/>
        <v>0</v>
      </c>
      <c r="AG50" s="476">
        <f t="shared" si="37"/>
        <v>0</v>
      </c>
      <c r="AH50" s="474">
        <f t="shared" si="37"/>
        <v>0</v>
      </c>
      <c r="AI50" s="474">
        <f t="shared" si="37"/>
        <v>0</v>
      </c>
      <c r="AJ50" s="474">
        <f t="shared" si="37"/>
        <v>0</v>
      </c>
      <c r="AK50" s="474">
        <f t="shared" si="37"/>
        <v>0</v>
      </c>
      <c r="AL50" s="474">
        <f t="shared" si="37"/>
        <v>0</v>
      </c>
      <c r="AM50" s="474">
        <f t="shared" si="37"/>
        <v>0</v>
      </c>
      <c r="AN50" s="474">
        <f t="shared" si="37"/>
        <v>0</v>
      </c>
      <c r="AO50" s="474">
        <f t="shared" si="37"/>
        <v>1000</v>
      </c>
      <c r="AP50" s="474">
        <f t="shared" si="37"/>
        <v>0</v>
      </c>
      <c r="AQ50" s="474">
        <f t="shared" si="37"/>
        <v>0</v>
      </c>
      <c r="AR50" s="475">
        <f t="shared" si="37"/>
        <v>0</v>
      </c>
      <c r="AS50" s="476">
        <f t="shared" si="37"/>
        <v>0</v>
      </c>
      <c r="AT50" s="474">
        <f t="shared" si="37"/>
        <v>0</v>
      </c>
      <c r="AU50" s="474">
        <f t="shared" si="37"/>
        <v>0</v>
      </c>
      <c r="AV50" s="474">
        <f t="shared" si="37"/>
        <v>0</v>
      </c>
      <c r="AW50" s="474">
        <f t="shared" si="37"/>
        <v>0</v>
      </c>
      <c r="AX50" s="474">
        <f t="shared" si="37"/>
        <v>0</v>
      </c>
      <c r="AY50" s="433">
        <f t="shared" si="7"/>
        <v>1000</v>
      </c>
      <c r="AZ50" s="434">
        <f t="shared" si="8"/>
        <v>1000</v>
      </c>
      <c r="BA50" s="435">
        <f t="shared" si="3"/>
        <v>650</v>
      </c>
    </row>
    <row r="51" spans="1:53" s="4" customFormat="1" ht="15" customHeight="1" x14ac:dyDescent="0.2">
      <c r="A51" s="149"/>
      <c r="B51" s="455" t="str">
        <f>+B50</f>
        <v>ZK109.k161.C727</v>
      </c>
      <c r="C51" s="268" t="s">
        <v>5175</v>
      </c>
      <c r="D51" s="268"/>
      <c r="E51" s="245">
        <v>1650</v>
      </c>
      <c r="F51" s="544">
        <f t="shared" si="4"/>
        <v>0</v>
      </c>
      <c r="G51" s="245">
        <v>1650</v>
      </c>
      <c r="H51" s="217">
        <f t="shared" si="5"/>
        <v>1000</v>
      </c>
      <c r="I51" s="228"/>
      <c r="J51" s="544">
        <f t="shared" si="6"/>
        <v>0</v>
      </c>
      <c r="K51" s="245">
        <v>0</v>
      </c>
      <c r="L51" s="229"/>
      <c r="M51" s="245"/>
      <c r="N51" s="232"/>
      <c r="O51" s="232"/>
      <c r="P51" s="232"/>
      <c r="Q51" s="232"/>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v>1000</v>
      </c>
      <c r="AP51" s="357"/>
      <c r="AQ51" s="357"/>
      <c r="AR51" s="396"/>
      <c r="AS51" s="406"/>
      <c r="AT51" s="357"/>
      <c r="AU51" s="357"/>
      <c r="AV51" s="357"/>
      <c r="AW51" s="357"/>
      <c r="AX51" s="357"/>
      <c r="AY51" s="433">
        <f t="shared" si="7"/>
        <v>1000</v>
      </c>
      <c r="AZ51" s="434">
        <f t="shared" si="8"/>
        <v>1000</v>
      </c>
      <c r="BA51" s="435">
        <f t="shared" si="3"/>
        <v>650</v>
      </c>
    </row>
    <row r="52" spans="1:53" s="4" customFormat="1" ht="15" customHeight="1" thickBot="1" x14ac:dyDescent="0.25">
      <c r="A52" s="167"/>
      <c r="B52" s="453"/>
      <c r="C52" s="269"/>
      <c r="D52" s="269"/>
      <c r="E52" s="272"/>
      <c r="F52" s="544">
        <f t="shared" si="4"/>
        <v>0</v>
      </c>
      <c r="G52" s="272">
        <v>0</v>
      </c>
      <c r="H52" s="571">
        <f>SUM(N52:AX52)-Q52</f>
        <v>650</v>
      </c>
      <c r="I52" s="224"/>
      <c r="J52" s="544">
        <f t="shared" si="6"/>
        <v>0</v>
      </c>
      <c r="K52" s="272">
        <v>0</v>
      </c>
      <c r="L52" s="225"/>
      <c r="M52" s="272"/>
      <c r="N52" s="560">
        <f>+IFERROR(VLOOKUP(B51,Sheet1!B:D,2,FALSE),0)</f>
        <v>0</v>
      </c>
      <c r="O52" s="600">
        <f>+IFERROR(VLOOKUP(B51,Sheet1!B:D,3,FALSE),0)</f>
        <v>0</v>
      </c>
      <c r="P52" s="600">
        <f>+IFERROR(VLOOKUP(B51,Sheet1!B:E,4,FALSE),0)</f>
        <v>650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433">
        <f t="shared" si="7"/>
        <v>0</v>
      </c>
      <c r="AZ52" s="434">
        <f t="shared" si="8"/>
        <v>0</v>
      </c>
      <c r="BA52" s="435">
        <f t="shared" si="3"/>
        <v>0</v>
      </c>
    </row>
    <row r="53" spans="1:53" s="4" customFormat="1" ht="15" customHeight="1" x14ac:dyDescent="0.2">
      <c r="A53" s="549" t="s">
        <v>5151</v>
      </c>
      <c r="B53" s="450" t="str">
        <f>+LEFT($E$5,5)&amp;"."&amp;A53&amp;"."&amp;$E$3</f>
        <v>ZK109.k122.C727</v>
      </c>
      <c r="C53" s="442" t="s">
        <v>5152</v>
      </c>
      <c r="D53" s="442"/>
      <c r="E53" s="423">
        <f t="shared" ref="E53:L53" si="38">SUM(E54:E55)</f>
        <v>1000</v>
      </c>
      <c r="F53" s="566">
        <f t="shared" si="38"/>
        <v>0</v>
      </c>
      <c r="G53" s="423">
        <f t="shared" si="38"/>
        <v>1000</v>
      </c>
      <c r="H53" s="423">
        <f t="shared" si="38"/>
        <v>999.55</v>
      </c>
      <c r="I53" s="542">
        <f t="shared" si="38"/>
        <v>0</v>
      </c>
      <c r="J53" s="541">
        <f t="shared" si="38"/>
        <v>0</v>
      </c>
      <c r="K53" s="542">
        <f t="shared" si="38"/>
        <v>0</v>
      </c>
      <c r="L53" s="543">
        <f t="shared" si="38"/>
        <v>0</v>
      </c>
      <c r="M53" s="543"/>
      <c r="N53" s="472">
        <f>SUM(N54:N55)</f>
        <v>0</v>
      </c>
      <c r="O53" s="472">
        <f>SUM(O54:O55)</f>
        <v>0</v>
      </c>
      <c r="P53" s="472">
        <f>SUM(P54:P55)</f>
        <v>702.55</v>
      </c>
      <c r="Q53" s="472"/>
      <c r="R53" s="473">
        <f>SUM(R54:R55)</f>
        <v>0</v>
      </c>
      <c r="S53" s="474">
        <f>SUM(S54:S55)</f>
        <v>0</v>
      </c>
      <c r="T53" s="475">
        <f t="shared" ref="T53:Z53" si="39">SUM(T54:T55)</f>
        <v>0</v>
      </c>
      <c r="U53" s="476">
        <f t="shared" si="39"/>
        <v>0</v>
      </c>
      <c r="V53" s="474">
        <f t="shared" si="39"/>
        <v>0</v>
      </c>
      <c r="W53" s="474">
        <f t="shared" si="39"/>
        <v>0</v>
      </c>
      <c r="X53" s="474">
        <f t="shared" si="39"/>
        <v>0</v>
      </c>
      <c r="Y53" s="474">
        <f t="shared" si="39"/>
        <v>0</v>
      </c>
      <c r="Z53" s="474">
        <f t="shared" si="39"/>
        <v>0</v>
      </c>
      <c r="AA53" s="474">
        <f t="shared" ref="AA53:AX53" si="40">SUM(AA54:AA55)</f>
        <v>0</v>
      </c>
      <c r="AB53" s="474">
        <f t="shared" si="40"/>
        <v>0</v>
      </c>
      <c r="AC53" s="474">
        <f t="shared" si="40"/>
        <v>0</v>
      </c>
      <c r="AD53" s="474">
        <f t="shared" si="40"/>
        <v>0</v>
      </c>
      <c r="AE53" s="474">
        <f t="shared" si="40"/>
        <v>0</v>
      </c>
      <c r="AF53" s="475">
        <f t="shared" si="40"/>
        <v>0</v>
      </c>
      <c r="AG53" s="476">
        <f t="shared" si="40"/>
        <v>0</v>
      </c>
      <c r="AH53" s="474">
        <f t="shared" si="40"/>
        <v>0</v>
      </c>
      <c r="AI53" s="474">
        <f t="shared" si="40"/>
        <v>0</v>
      </c>
      <c r="AJ53" s="474">
        <f t="shared" si="40"/>
        <v>0</v>
      </c>
      <c r="AK53" s="474">
        <f t="shared" si="40"/>
        <v>0</v>
      </c>
      <c r="AL53" s="474">
        <f t="shared" si="40"/>
        <v>0</v>
      </c>
      <c r="AM53" s="474">
        <f t="shared" si="40"/>
        <v>0</v>
      </c>
      <c r="AN53" s="474">
        <f t="shared" si="40"/>
        <v>0</v>
      </c>
      <c r="AO53" s="474">
        <f t="shared" si="40"/>
        <v>297</v>
      </c>
      <c r="AP53" s="474">
        <f t="shared" si="40"/>
        <v>0</v>
      </c>
      <c r="AQ53" s="474">
        <f t="shared" si="40"/>
        <v>0</v>
      </c>
      <c r="AR53" s="475">
        <f t="shared" si="40"/>
        <v>0</v>
      </c>
      <c r="AS53" s="476">
        <f t="shared" si="40"/>
        <v>0</v>
      </c>
      <c r="AT53" s="474">
        <f t="shared" si="40"/>
        <v>0</v>
      </c>
      <c r="AU53" s="474">
        <f t="shared" si="40"/>
        <v>0</v>
      </c>
      <c r="AV53" s="474">
        <f t="shared" si="40"/>
        <v>0</v>
      </c>
      <c r="AW53" s="474">
        <f t="shared" si="40"/>
        <v>0</v>
      </c>
      <c r="AX53" s="474">
        <f t="shared" si="40"/>
        <v>0</v>
      </c>
      <c r="AY53" s="433">
        <f t="shared" si="7"/>
        <v>297</v>
      </c>
      <c r="AZ53" s="434">
        <f t="shared" si="8"/>
        <v>297</v>
      </c>
      <c r="BA53" s="435">
        <f t="shared" si="3"/>
        <v>703</v>
      </c>
    </row>
    <row r="54" spans="1:53" s="4" customFormat="1" ht="15" customHeight="1" x14ac:dyDescent="0.2">
      <c r="A54" s="148"/>
      <c r="B54" s="455" t="str">
        <f>+B53</f>
        <v>ZK109.k122.C727</v>
      </c>
      <c r="C54" s="268" t="s">
        <v>5176</v>
      </c>
      <c r="D54" s="268"/>
      <c r="E54" s="245">
        <v>1000</v>
      </c>
      <c r="F54" s="544">
        <f t="shared" si="4"/>
        <v>0</v>
      </c>
      <c r="G54" s="245">
        <v>1000</v>
      </c>
      <c r="H54" s="217">
        <f t="shared" si="5"/>
        <v>297</v>
      </c>
      <c r="I54" s="228"/>
      <c r="J54" s="544">
        <f t="shared" si="6"/>
        <v>0</v>
      </c>
      <c r="K54" s="245">
        <v>0</v>
      </c>
      <c r="L54" s="229"/>
      <c r="M54" s="245"/>
      <c r="N54" s="232"/>
      <c r="O54" s="232"/>
      <c r="P54" s="232"/>
      <c r="Q54" s="232"/>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v>297</v>
      </c>
      <c r="AP54" s="357"/>
      <c r="AQ54" s="357"/>
      <c r="AR54" s="396"/>
      <c r="AS54" s="406"/>
      <c r="AT54" s="357"/>
      <c r="AU54" s="357"/>
      <c r="AV54" s="357"/>
      <c r="AW54" s="357"/>
      <c r="AX54" s="357"/>
      <c r="AY54" s="433">
        <f t="shared" si="7"/>
        <v>297</v>
      </c>
      <c r="AZ54" s="434">
        <f t="shared" si="8"/>
        <v>297</v>
      </c>
      <c r="BA54" s="435">
        <f t="shared" si="3"/>
        <v>703</v>
      </c>
    </row>
    <row r="55" spans="1:53" s="4" customFormat="1" ht="15" customHeight="1" thickBot="1" x14ac:dyDescent="0.25">
      <c r="A55" s="167"/>
      <c r="B55" s="453"/>
      <c r="C55" s="269"/>
      <c r="D55" s="269"/>
      <c r="E55" s="272"/>
      <c r="F55" s="544">
        <f t="shared" si="4"/>
        <v>0</v>
      </c>
      <c r="G55" s="272">
        <v>0</v>
      </c>
      <c r="H55" s="571">
        <f>SUM(N55:AX55)-Q55</f>
        <v>702.55</v>
      </c>
      <c r="I55" s="224"/>
      <c r="J55" s="544">
        <f t="shared" si="6"/>
        <v>0</v>
      </c>
      <c r="K55" s="272">
        <v>0</v>
      </c>
      <c r="L55" s="225"/>
      <c r="M55" s="272"/>
      <c r="N55" s="560">
        <f>+IFERROR(VLOOKUP(B54,Sheet1!B:D,2,FALSE),0)</f>
        <v>0</v>
      </c>
      <c r="O55" s="600">
        <f>+IFERROR(VLOOKUP(B54,Sheet1!B:D,3,FALSE),0)</f>
        <v>0</v>
      </c>
      <c r="P55" s="600">
        <f>+IFERROR(VLOOKUP(B54,Sheet1!B:E,4,FALSE),0)</f>
        <v>702.55</v>
      </c>
      <c r="Q55" s="600">
        <f>+IFERROR(VLOOKUP(B54,Sheet1!B:F,5,FALSE),0)</f>
        <v>0</v>
      </c>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433">
        <f t="shared" si="7"/>
        <v>0</v>
      </c>
      <c r="AZ55" s="434">
        <f t="shared" si="8"/>
        <v>0</v>
      </c>
      <c r="BA55" s="435">
        <f t="shared" si="3"/>
        <v>0</v>
      </c>
    </row>
    <row r="56" spans="1:53" s="4" customFormat="1" ht="15" customHeight="1" x14ac:dyDescent="0.2">
      <c r="A56" s="549" t="s">
        <v>5153</v>
      </c>
      <c r="B56" s="450" t="str">
        <f>+LEFT($E$5,5)&amp;"."&amp;A56&amp;"."&amp;$E$3</f>
        <v>ZK109.k299.C727</v>
      </c>
      <c r="C56" s="442" t="s">
        <v>233</v>
      </c>
      <c r="D56" s="442"/>
      <c r="E56" s="423">
        <f t="shared" ref="E56:L56" si="41">SUM(E57:E58)</f>
        <v>0</v>
      </c>
      <c r="F56" s="566">
        <f t="shared" si="41"/>
        <v>0</v>
      </c>
      <c r="G56" s="423">
        <f t="shared" si="41"/>
        <v>0</v>
      </c>
      <c r="H56" s="423">
        <f t="shared" si="41"/>
        <v>0</v>
      </c>
      <c r="I56" s="542">
        <f t="shared" si="41"/>
        <v>0</v>
      </c>
      <c r="J56" s="541">
        <f t="shared" si="41"/>
        <v>0</v>
      </c>
      <c r="K56" s="542">
        <f t="shared" si="41"/>
        <v>0</v>
      </c>
      <c r="L56" s="543">
        <f t="shared" si="41"/>
        <v>0</v>
      </c>
      <c r="M56" s="543"/>
      <c r="N56" s="472">
        <f>SUM(N57:N58)</f>
        <v>0</v>
      </c>
      <c r="O56" s="472">
        <f>SUM(O57:O58)</f>
        <v>0</v>
      </c>
      <c r="P56" s="472">
        <f>SUM(P57:P58)</f>
        <v>0</v>
      </c>
      <c r="Q56" s="472"/>
      <c r="R56" s="473">
        <f>SUM(R57:R58)</f>
        <v>0</v>
      </c>
      <c r="S56" s="474">
        <f>SUM(S57:S58)</f>
        <v>0</v>
      </c>
      <c r="T56" s="475">
        <f t="shared" ref="T56:Z56" si="42">SUM(T57:T58)</f>
        <v>0</v>
      </c>
      <c r="U56" s="476">
        <f t="shared" si="42"/>
        <v>0</v>
      </c>
      <c r="V56" s="474">
        <f t="shared" si="42"/>
        <v>0</v>
      </c>
      <c r="W56" s="474">
        <f t="shared" si="42"/>
        <v>0</v>
      </c>
      <c r="X56" s="474">
        <f t="shared" si="42"/>
        <v>0</v>
      </c>
      <c r="Y56" s="474">
        <f t="shared" si="42"/>
        <v>0</v>
      </c>
      <c r="Z56" s="474">
        <f t="shared" si="42"/>
        <v>0</v>
      </c>
      <c r="AA56" s="474">
        <f t="shared" ref="AA56:AX56" si="43">SUM(AA57:AA58)</f>
        <v>0</v>
      </c>
      <c r="AB56" s="474">
        <f t="shared" si="43"/>
        <v>0</v>
      </c>
      <c r="AC56" s="474">
        <f t="shared" si="43"/>
        <v>0</v>
      </c>
      <c r="AD56" s="474">
        <f t="shared" si="43"/>
        <v>0</v>
      </c>
      <c r="AE56" s="474">
        <f t="shared" si="43"/>
        <v>0</v>
      </c>
      <c r="AF56" s="475">
        <f t="shared" si="43"/>
        <v>0</v>
      </c>
      <c r="AG56" s="476">
        <f t="shared" si="43"/>
        <v>0</v>
      </c>
      <c r="AH56" s="474">
        <f t="shared" si="43"/>
        <v>0</v>
      </c>
      <c r="AI56" s="474">
        <f t="shared" si="43"/>
        <v>0</v>
      </c>
      <c r="AJ56" s="474">
        <f t="shared" si="43"/>
        <v>0</v>
      </c>
      <c r="AK56" s="474">
        <f t="shared" si="43"/>
        <v>0</v>
      </c>
      <c r="AL56" s="474">
        <f t="shared" si="43"/>
        <v>0</v>
      </c>
      <c r="AM56" s="474">
        <f t="shared" si="43"/>
        <v>0</v>
      </c>
      <c r="AN56" s="474">
        <f t="shared" si="43"/>
        <v>0</v>
      </c>
      <c r="AO56" s="474">
        <f t="shared" si="43"/>
        <v>0</v>
      </c>
      <c r="AP56" s="474">
        <f t="shared" si="43"/>
        <v>0</v>
      </c>
      <c r="AQ56" s="474">
        <f t="shared" si="43"/>
        <v>0</v>
      </c>
      <c r="AR56" s="475">
        <f t="shared" si="43"/>
        <v>0</v>
      </c>
      <c r="AS56" s="476">
        <f t="shared" si="43"/>
        <v>0</v>
      </c>
      <c r="AT56" s="474">
        <f t="shared" si="43"/>
        <v>0</v>
      </c>
      <c r="AU56" s="474">
        <f t="shared" si="43"/>
        <v>0</v>
      </c>
      <c r="AV56" s="474">
        <f t="shared" si="43"/>
        <v>0</v>
      </c>
      <c r="AW56" s="474">
        <f t="shared" si="43"/>
        <v>0</v>
      </c>
      <c r="AX56" s="474">
        <f t="shared" si="43"/>
        <v>0</v>
      </c>
      <c r="AY56" s="433">
        <f t="shared" si="7"/>
        <v>0</v>
      </c>
      <c r="AZ56" s="434">
        <f t="shared" si="8"/>
        <v>0</v>
      </c>
      <c r="BA56" s="435">
        <f t="shared" si="3"/>
        <v>0</v>
      </c>
    </row>
    <row r="57" spans="1:53" s="4" customFormat="1" ht="15" customHeight="1" x14ac:dyDescent="0.2">
      <c r="A57" s="148"/>
      <c r="B57" s="455" t="str">
        <f>+B56</f>
        <v>ZK109.k299.C727</v>
      </c>
      <c r="C57" s="268"/>
      <c r="D57" s="268"/>
      <c r="E57" s="245"/>
      <c r="F57" s="544">
        <f t="shared" si="4"/>
        <v>0</v>
      </c>
      <c r="G57" s="245"/>
      <c r="H57" s="217">
        <f t="shared" si="5"/>
        <v>0</v>
      </c>
      <c r="I57" s="228"/>
      <c r="J57" s="544">
        <f t="shared" si="6"/>
        <v>0</v>
      </c>
      <c r="K57" s="245">
        <v>0</v>
      </c>
      <c r="L57" s="229"/>
      <c r="M57" s="245"/>
      <c r="N57" s="232"/>
      <c r="O57" s="232"/>
      <c r="P57" s="232"/>
      <c r="Q57" s="232"/>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7"/>
        <v>0</v>
      </c>
      <c r="AZ57" s="434">
        <f t="shared" si="8"/>
        <v>0</v>
      </c>
      <c r="BA57" s="435">
        <f t="shared" si="3"/>
        <v>0</v>
      </c>
    </row>
    <row r="58" spans="1:53" s="4" customFormat="1" ht="15" customHeight="1" thickBot="1" x14ac:dyDescent="0.25">
      <c r="A58" s="167"/>
      <c r="B58" s="453"/>
      <c r="C58" s="269"/>
      <c r="D58" s="269"/>
      <c r="E58" s="272"/>
      <c r="F58" s="544">
        <f t="shared" si="4"/>
        <v>0</v>
      </c>
      <c r="G58" s="272">
        <v>0</v>
      </c>
      <c r="H58" s="571">
        <f>SUM(N58:AX58)-Q58</f>
        <v>0</v>
      </c>
      <c r="I58" s="224"/>
      <c r="J58" s="544">
        <f t="shared" si="6"/>
        <v>0</v>
      </c>
      <c r="K58" s="272">
        <v>0</v>
      </c>
      <c r="L58" s="225"/>
      <c r="M58" s="272"/>
      <c r="N58" s="560">
        <f>+IFERROR(VLOOKUP(B57,Sheet1!B:D,2,FALSE),0)</f>
        <v>0</v>
      </c>
      <c r="O58" s="600">
        <f>+IFERROR(VLOOKUP(B57,Sheet1!B:D,3,FALSE),0)</f>
        <v>0</v>
      </c>
      <c r="P58" s="600">
        <f>+IFERROR(VLOOKUP(B57,Sheet1!B:E,4,FALSE),0)</f>
        <v>0</v>
      </c>
      <c r="Q58" s="600">
        <f>+IFERROR(VLOOKUP(B57,Sheet1!B:F,5,FALSE),0)</f>
        <v>0</v>
      </c>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si="7"/>
        <v>0</v>
      </c>
      <c r="AZ58" s="434">
        <f t="shared" si="8"/>
        <v>0</v>
      </c>
      <c r="BA58" s="435">
        <f t="shared" si="3"/>
        <v>0</v>
      </c>
    </row>
    <row r="59" spans="1:53" s="4" customFormat="1" ht="15" customHeight="1" x14ac:dyDescent="0.2">
      <c r="A59" s="549"/>
      <c r="B59" s="568"/>
      <c r="C59" s="442"/>
      <c r="D59" s="442"/>
      <c r="E59" s="423">
        <f t="shared" ref="E59:L59" si="44">SUM(E60:E61)</f>
        <v>0</v>
      </c>
      <c r="F59" s="566">
        <f t="shared" si="44"/>
        <v>0</v>
      </c>
      <c r="G59" s="423">
        <f t="shared" si="44"/>
        <v>0</v>
      </c>
      <c r="H59" s="423">
        <f t="shared" si="44"/>
        <v>0</v>
      </c>
      <c r="I59" s="542">
        <f t="shared" si="44"/>
        <v>0</v>
      </c>
      <c r="J59" s="541">
        <f t="shared" si="44"/>
        <v>0</v>
      </c>
      <c r="K59" s="542">
        <f t="shared" si="44"/>
        <v>0</v>
      </c>
      <c r="L59" s="543">
        <f t="shared" si="44"/>
        <v>0</v>
      </c>
      <c r="M59" s="543"/>
      <c r="N59" s="472">
        <f>SUM(N60:N61)</f>
        <v>0</v>
      </c>
      <c r="O59" s="472">
        <f>SUM(O60:O61)</f>
        <v>0</v>
      </c>
      <c r="P59" s="472">
        <f>SUM(P60:P61)</f>
        <v>0</v>
      </c>
      <c r="Q59" s="472"/>
      <c r="R59" s="473">
        <f>SUM(R60:R61)</f>
        <v>0</v>
      </c>
      <c r="S59" s="474">
        <f>SUM(S60:S61)</f>
        <v>0</v>
      </c>
      <c r="T59" s="475">
        <f t="shared" ref="T59:Z59" si="45">SUM(T60:T61)</f>
        <v>0</v>
      </c>
      <c r="U59" s="476">
        <f t="shared" si="45"/>
        <v>0</v>
      </c>
      <c r="V59" s="474">
        <f t="shared" si="45"/>
        <v>0</v>
      </c>
      <c r="W59" s="474">
        <f t="shared" si="45"/>
        <v>0</v>
      </c>
      <c r="X59" s="474">
        <f t="shared" si="45"/>
        <v>0</v>
      </c>
      <c r="Y59" s="474">
        <f t="shared" si="45"/>
        <v>0</v>
      </c>
      <c r="Z59" s="474">
        <f t="shared" si="45"/>
        <v>0</v>
      </c>
      <c r="AA59" s="474">
        <f t="shared" ref="AA59:AX59" si="46">SUM(AA60:AA61)</f>
        <v>0</v>
      </c>
      <c r="AB59" s="474">
        <f t="shared" si="46"/>
        <v>0</v>
      </c>
      <c r="AC59" s="474">
        <f t="shared" si="46"/>
        <v>0</v>
      </c>
      <c r="AD59" s="474">
        <f t="shared" si="46"/>
        <v>0</v>
      </c>
      <c r="AE59" s="474">
        <f t="shared" si="46"/>
        <v>0</v>
      </c>
      <c r="AF59" s="475">
        <f t="shared" si="46"/>
        <v>0</v>
      </c>
      <c r="AG59" s="476">
        <f t="shared" si="46"/>
        <v>0</v>
      </c>
      <c r="AH59" s="474">
        <f t="shared" si="46"/>
        <v>0</v>
      </c>
      <c r="AI59" s="474">
        <f t="shared" si="46"/>
        <v>0</v>
      </c>
      <c r="AJ59" s="474">
        <f t="shared" si="46"/>
        <v>0</v>
      </c>
      <c r="AK59" s="474">
        <f t="shared" si="46"/>
        <v>0</v>
      </c>
      <c r="AL59" s="474">
        <f t="shared" si="46"/>
        <v>0</v>
      </c>
      <c r="AM59" s="474">
        <f t="shared" si="46"/>
        <v>0</v>
      </c>
      <c r="AN59" s="474">
        <f t="shared" si="46"/>
        <v>0</v>
      </c>
      <c r="AO59" s="474">
        <f t="shared" si="46"/>
        <v>0</v>
      </c>
      <c r="AP59" s="474">
        <f t="shared" si="46"/>
        <v>0</v>
      </c>
      <c r="AQ59" s="474">
        <f t="shared" si="46"/>
        <v>0</v>
      </c>
      <c r="AR59" s="475">
        <f t="shared" si="46"/>
        <v>0</v>
      </c>
      <c r="AS59" s="476">
        <f t="shared" si="46"/>
        <v>0</v>
      </c>
      <c r="AT59" s="474">
        <f t="shared" si="46"/>
        <v>0</v>
      </c>
      <c r="AU59" s="474">
        <f t="shared" si="46"/>
        <v>0</v>
      </c>
      <c r="AV59" s="474">
        <f t="shared" si="46"/>
        <v>0</v>
      </c>
      <c r="AW59" s="474">
        <f t="shared" si="46"/>
        <v>0</v>
      </c>
      <c r="AX59" s="474">
        <f t="shared" si="46"/>
        <v>0</v>
      </c>
      <c r="AY59" s="433">
        <f t="shared" si="7"/>
        <v>0</v>
      </c>
      <c r="AZ59" s="434">
        <f t="shared" si="8"/>
        <v>0</v>
      </c>
      <c r="BA59" s="435">
        <f t="shared" ref="BA59:BA66" si="47">+G59-AZ59</f>
        <v>0</v>
      </c>
    </row>
    <row r="60" spans="1:53" s="4" customFormat="1" ht="15" customHeight="1" x14ac:dyDescent="0.2">
      <c r="A60" s="148"/>
      <c r="B60" s="451"/>
      <c r="C60" s="268"/>
      <c r="D60" s="268"/>
      <c r="E60" s="245"/>
      <c r="F60" s="544">
        <f t="shared" si="4"/>
        <v>0</v>
      </c>
      <c r="G60" s="245">
        <v>0</v>
      </c>
      <c r="H60" s="217">
        <f t="shared" si="5"/>
        <v>0</v>
      </c>
      <c r="I60" s="228"/>
      <c r="J60" s="544">
        <f t="shared" si="6"/>
        <v>0</v>
      </c>
      <c r="K60" s="245">
        <v>0</v>
      </c>
      <c r="L60" s="229"/>
      <c r="M60" s="245"/>
      <c r="N60" s="232"/>
      <c r="O60" s="232"/>
      <c r="P60" s="232"/>
      <c r="Q60" s="232"/>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433">
        <f t="shared" si="7"/>
        <v>0</v>
      </c>
      <c r="AZ60" s="434">
        <f t="shared" si="8"/>
        <v>0</v>
      </c>
      <c r="BA60" s="435">
        <f t="shared" si="47"/>
        <v>0</v>
      </c>
    </row>
    <row r="61" spans="1:53" s="4" customFormat="1" ht="15" customHeight="1" thickBot="1" x14ac:dyDescent="0.25">
      <c r="A61" s="168"/>
      <c r="B61" s="452"/>
      <c r="C61" s="269"/>
      <c r="D61" s="269"/>
      <c r="E61" s="272"/>
      <c r="F61" s="544">
        <f t="shared" si="4"/>
        <v>0</v>
      </c>
      <c r="G61" s="272">
        <v>0</v>
      </c>
      <c r="H61" s="571">
        <f>SUM(N61:AX61)-Q61</f>
        <v>0</v>
      </c>
      <c r="I61" s="224"/>
      <c r="J61" s="544">
        <f t="shared" si="6"/>
        <v>0</v>
      </c>
      <c r="K61" s="272">
        <v>0</v>
      </c>
      <c r="L61" s="225"/>
      <c r="M61" s="272"/>
      <c r="N61" s="560">
        <f>+IFERROR(VLOOKUP(B60,Sheet1!B:D,2,FALSE),0)</f>
        <v>0</v>
      </c>
      <c r="O61" s="600">
        <f>+IFERROR(VLOOKUP(B60,Sheet1!B:D,3,FALSE),0)</f>
        <v>0</v>
      </c>
      <c r="P61" s="600">
        <f>+IFERROR(VLOOKUP(B60,Sheet1!B:E,4,FALSE),0)</f>
        <v>0</v>
      </c>
      <c r="Q61" s="600">
        <f>+IFERROR(VLOOKUP(B60,Sheet1!B:F,5,FALSE),0)</f>
        <v>0</v>
      </c>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433">
        <f t="shared" ref="AY61:AY66" si="48">SUM(R61:AX61)</f>
        <v>0</v>
      </c>
      <c r="AZ61" s="434">
        <f t="shared" ref="AZ61:AZ66" si="49">+AY61+N61</f>
        <v>0</v>
      </c>
      <c r="BA61" s="435">
        <f t="shared" si="47"/>
        <v>0</v>
      </c>
    </row>
    <row r="62" spans="1:53" s="4" customFormat="1" ht="15" customHeight="1" x14ac:dyDescent="0.2">
      <c r="A62" s="550"/>
      <c r="B62" s="569"/>
      <c r="C62" s="570"/>
      <c r="D62" s="445"/>
      <c r="E62" s="423">
        <f t="shared" ref="E62:L62" si="50">SUM(E63:E64)</f>
        <v>0</v>
      </c>
      <c r="F62" s="566">
        <f t="shared" si="50"/>
        <v>0</v>
      </c>
      <c r="G62" s="423">
        <f t="shared" si="50"/>
        <v>0</v>
      </c>
      <c r="H62" s="423">
        <f t="shared" si="50"/>
        <v>0</v>
      </c>
      <c r="I62" s="542">
        <f t="shared" si="50"/>
        <v>0</v>
      </c>
      <c r="J62" s="541">
        <f t="shared" si="50"/>
        <v>0</v>
      </c>
      <c r="K62" s="542">
        <f t="shared" si="50"/>
        <v>0</v>
      </c>
      <c r="L62" s="543">
        <f t="shared" si="50"/>
        <v>0</v>
      </c>
      <c r="M62" s="543"/>
      <c r="N62" s="472">
        <f>SUM(N63:N64)</f>
        <v>0</v>
      </c>
      <c r="O62" s="472">
        <f>SUM(O63:O64)</f>
        <v>0</v>
      </c>
      <c r="P62" s="472">
        <f>SUM(P63:P64)</f>
        <v>0</v>
      </c>
      <c r="Q62" s="472"/>
      <c r="R62" s="473">
        <f>SUM(R63:R64)</f>
        <v>0</v>
      </c>
      <c r="S62" s="474">
        <f>SUM(S63:S64)</f>
        <v>0</v>
      </c>
      <c r="T62" s="475">
        <f t="shared" ref="T62:Z62" si="51">SUM(T63:T64)</f>
        <v>0</v>
      </c>
      <c r="U62" s="476">
        <f t="shared" si="51"/>
        <v>0</v>
      </c>
      <c r="V62" s="474">
        <f t="shared" si="51"/>
        <v>0</v>
      </c>
      <c r="W62" s="474">
        <f t="shared" si="51"/>
        <v>0</v>
      </c>
      <c r="X62" s="474">
        <f t="shared" si="51"/>
        <v>0</v>
      </c>
      <c r="Y62" s="474">
        <f t="shared" si="51"/>
        <v>0</v>
      </c>
      <c r="Z62" s="474">
        <f t="shared" si="51"/>
        <v>0</v>
      </c>
      <c r="AA62" s="474">
        <f t="shared" ref="AA62:AX62" si="52">SUM(AA63:AA64)</f>
        <v>0</v>
      </c>
      <c r="AB62" s="474">
        <f t="shared" si="52"/>
        <v>0</v>
      </c>
      <c r="AC62" s="474">
        <f t="shared" si="52"/>
        <v>0</v>
      </c>
      <c r="AD62" s="474">
        <f t="shared" si="52"/>
        <v>0</v>
      </c>
      <c r="AE62" s="474">
        <f t="shared" si="52"/>
        <v>0</v>
      </c>
      <c r="AF62" s="475">
        <f t="shared" si="52"/>
        <v>0</v>
      </c>
      <c r="AG62" s="476">
        <f t="shared" si="52"/>
        <v>0</v>
      </c>
      <c r="AH62" s="474">
        <f t="shared" si="52"/>
        <v>0</v>
      </c>
      <c r="AI62" s="474">
        <f t="shared" si="52"/>
        <v>0</v>
      </c>
      <c r="AJ62" s="474">
        <f t="shared" si="52"/>
        <v>0</v>
      </c>
      <c r="AK62" s="474">
        <f t="shared" si="52"/>
        <v>0</v>
      </c>
      <c r="AL62" s="474">
        <f t="shared" si="52"/>
        <v>0</v>
      </c>
      <c r="AM62" s="474">
        <f t="shared" si="52"/>
        <v>0</v>
      </c>
      <c r="AN62" s="474">
        <f t="shared" si="52"/>
        <v>0</v>
      </c>
      <c r="AO62" s="474">
        <f t="shared" si="52"/>
        <v>0</v>
      </c>
      <c r="AP62" s="474">
        <f t="shared" si="52"/>
        <v>0</v>
      </c>
      <c r="AQ62" s="474">
        <f t="shared" si="52"/>
        <v>0</v>
      </c>
      <c r="AR62" s="475">
        <f t="shared" si="52"/>
        <v>0</v>
      </c>
      <c r="AS62" s="476">
        <f t="shared" si="52"/>
        <v>0</v>
      </c>
      <c r="AT62" s="474">
        <f t="shared" si="52"/>
        <v>0</v>
      </c>
      <c r="AU62" s="474">
        <f t="shared" si="52"/>
        <v>0</v>
      </c>
      <c r="AV62" s="474">
        <f t="shared" si="52"/>
        <v>0</v>
      </c>
      <c r="AW62" s="474">
        <f t="shared" si="52"/>
        <v>0</v>
      </c>
      <c r="AX62" s="474">
        <f t="shared" si="52"/>
        <v>0</v>
      </c>
      <c r="AY62" s="433">
        <f t="shared" si="48"/>
        <v>0</v>
      </c>
      <c r="AZ62" s="434">
        <f t="shared" si="49"/>
        <v>0</v>
      </c>
      <c r="BA62" s="435">
        <f t="shared" si="47"/>
        <v>0</v>
      </c>
    </row>
    <row r="63" spans="1:53" s="4" customFormat="1" ht="15" customHeight="1" x14ac:dyDescent="0.2">
      <c r="A63" s="172"/>
      <c r="B63" s="457"/>
      <c r="C63" s="270"/>
      <c r="D63" s="270"/>
      <c r="E63" s="245"/>
      <c r="F63" s="544">
        <f t="shared" si="4"/>
        <v>0</v>
      </c>
      <c r="G63" s="245">
        <v>0</v>
      </c>
      <c r="H63" s="217">
        <f t="shared" si="5"/>
        <v>0</v>
      </c>
      <c r="I63" s="230"/>
      <c r="J63" s="544">
        <f t="shared" si="6"/>
        <v>0</v>
      </c>
      <c r="K63" s="245">
        <v>0</v>
      </c>
      <c r="L63" s="231"/>
      <c r="M63" s="245"/>
      <c r="N63" s="232"/>
      <c r="O63" s="232"/>
      <c r="P63" s="232"/>
      <c r="Q63" s="232"/>
      <c r="R63" s="356"/>
      <c r="S63" s="357"/>
      <c r="T63" s="396"/>
      <c r="U63" s="406"/>
      <c r="V63" s="357"/>
      <c r="W63" s="357"/>
      <c r="X63" s="357"/>
      <c r="Y63" s="357"/>
      <c r="Z63" s="357"/>
      <c r="AA63" s="357"/>
      <c r="AB63" s="357"/>
      <c r="AC63" s="357"/>
      <c r="AD63" s="357"/>
      <c r="AE63" s="357"/>
      <c r="AF63" s="396"/>
      <c r="AG63" s="406"/>
      <c r="AH63" s="357"/>
      <c r="AI63" s="357"/>
      <c r="AJ63" s="357"/>
      <c r="AK63" s="357"/>
      <c r="AL63" s="357"/>
      <c r="AM63" s="357"/>
      <c r="AN63" s="357"/>
      <c r="AO63" s="357"/>
      <c r="AP63" s="357"/>
      <c r="AQ63" s="357"/>
      <c r="AR63" s="396"/>
      <c r="AS63" s="406"/>
      <c r="AT63" s="357"/>
      <c r="AU63" s="357"/>
      <c r="AV63" s="357"/>
      <c r="AW63" s="357"/>
      <c r="AX63" s="357"/>
      <c r="AY63" s="433">
        <f t="shared" si="48"/>
        <v>0</v>
      </c>
      <c r="AZ63" s="434">
        <f t="shared" si="49"/>
        <v>0</v>
      </c>
      <c r="BA63" s="435">
        <f t="shared" si="47"/>
        <v>0</v>
      </c>
    </row>
    <row r="64" spans="1:53" s="4" customFormat="1" ht="15" customHeight="1" thickBot="1" x14ac:dyDescent="0.25">
      <c r="A64" s="177"/>
      <c r="B64" s="452"/>
      <c r="C64" s="271"/>
      <c r="D64" s="271"/>
      <c r="E64" s="272"/>
      <c r="F64" s="552">
        <f t="shared" si="4"/>
        <v>0</v>
      </c>
      <c r="G64" s="272">
        <v>0</v>
      </c>
      <c r="H64" s="571">
        <f>SUM(N64:AX64)-Q64</f>
        <v>0</v>
      </c>
      <c r="I64" s="224"/>
      <c r="J64" s="578">
        <f t="shared" si="6"/>
        <v>0</v>
      </c>
      <c r="K64" s="272">
        <v>0</v>
      </c>
      <c r="L64" s="225"/>
      <c r="M64" s="272"/>
      <c r="N64" s="233"/>
      <c r="O64" s="233"/>
      <c r="P64" s="233"/>
      <c r="Q64" s="233"/>
      <c r="R64" s="358"/>
      <c r="S64" s="359"/>
      <c r="T64" s="397"/>
      <c r="U64" s="407"/>
      <c r="V64" s="359"/>
      <c r="W64" s="359"/>
      <c r="X64" s="359"/>
      <c r="Y64" s="359"/>
      <c r="Z64" s="359"/>
      <c r="AA64" s="359"/>
      <c r="AB64" s="359"/>
      <c r="AC64" s="359"/>
      <c r="AD64" s="359"/>
      <c r="AE64" s="359"/>
      <c r="AF64" s="397"/>
      <c r="AG64" s="407"/>
      <c r="AH64" s="359"/>
      <c r="AI64" s="359"/>
      <c r="AJ64" s="359"/>
      <c r="AK64" s="359"/>
      <c r="AL64" s="359"/>
      <c r="AM64" s="359"/>
      <c r="AN64" s="359"/>
      <c r="AO64" s="359"/>
      <c r="AP64" s="359"/>
      <c r="AQ64" s="359"/>
      <c r="AR64" s="397"/>
      <c r="AS64" s="407"/>
      <c r="AT64" s="359"/>
      <c r="AU64" s="359"/>
      <c r="AV64" s="359"/>
      <c r="AW64" s="359"/>
      <c r="AX64" s="359"/>
      <c r="AY64" s="433">
        <f t="shared" si="48"/>
        <v>0</v>
      </c>
      <c r="AZ64" s="434">
        <f t="shared" si="49"/>
        <v>0</v>
      </c>
      <c r="BA64" s="435">
        <f t="shared" si="47"/>
        <v>0</v>
      </c>
    </row>
    <row r="65" spans="1:53" ht="15.75" thickBot="1" x14ac:dyDescent="0.3">
      <c r="A65" s="175"/>
      <c r="B65" s="458"/>
      <c r="C65" s="176"/>
      <c r="D65" s="369"/>
      <c r="E65" s="206"/>
      <c r="F65" s="206"/>
      <c r="G65" s="206"/>
      <c r="H65" s="234"/>
      <c r="I65" s="221"/>
      <c r="J65" s="206"/>
      <c r="K65" s="235"/>
      <c r="L65" s="236"/>
      <c r="M65" s="236"/>
      <c r="N65" s="234"/>
      <c r="O65" s="234"/>
      <c r="P65" s="234"/>
      <c r="Q65" s="234"/>
      <c r="R65" s="263"/>
      <c r="S65" s="265"/>
      <c r="T65" s="398"/>
      <c r="U65" s="408"/>
      <c r="V65" s="265"/>
      <c r="W65" s="265"/>
      <c r="X65" s="265"/>
      <c r="Y65" s="265"/>
      <c r="Z65" s="265"/>
      <c r="AA65" s="265"/>
      <c r="AB65" s="265"/>
      <c r="AC65" s="265"/>
      <c r="AD65" s="265"/>
      <c r="AE65" s="265"/>
      <c r="AF65" s="398"/>
      <c r="AG65" s="408"/>
      <c r="AH65" s="265"/>
      <c r="AI65" s="265"/>
      <c r="AJ65" s="265"/>
      <c r="AK65" s="265"/>
      <c r="AL65" s="265"/>
      <c r="AM65" s="265"/>
      <c r="AN65" s="265"/>
      <c r="AO65" s="265"/>
      <c r="AP65" s="265"/>
      <c r="AQ65" s="265"/>
      <c r="AR65" s="398"/>
      <c r="AS65" s="408"/>
      <c r="AT65" s="265"/>
      <c r="AU65" s="265"/>
      <c r="AV65" s="265"/>
      <c r="AW65" s="265"/>
      <c r="AX65" s="265"/>
      <c r="AY65" s="433">
        <f t="shared" si="48"/>
        <v>0</v>
      </c>
      <c r="AZ65" s="434">
        <f t="shared" si="49"/>
        <v>0</v>
      </c>
      <c r="BA65" s="435">
        <f t="shared" si="47"/>
        <v>0</v>
      </c>
    </row>
    <row r="66" spans="1:53" s="557" customFormat="1" ht="22.5" customHeight="1" thickBot="1" x14ac:dyDescent="0.3">
      <c r="A66" s="173"/>
      <c r="B66" s="173"/>
      <c r="C66" s="174"/>
      <c r="D66" s="15"/>
      <c r="E66" s="237">
        <f t="shared" ref="E66:L66" si="53">SUM(E8,E20,E27,E34,E38,E41,E44,E47,E50,E53,E56,E59,E62)</f>
        <v>17850</v>
      </c>
      <c r="F66" s="322">
        <f t="shared" si="53"/>
        <v>0</v>
      </c>
      <c r="G66" s="237">
        <f t="shared" si="53"/>
        <v>17850</v>
      </c>
      <c r="H66" s="237">
        <f t="shared" si="53"/>
        <v>17849.68</v>
      </c>
      <c r="I66" s="238">
        <f t="shared" si="53"/>
        <v>0</v>
      </c>
      <c r="J66" s="322">
        <f>SUM(J8,J20,J27,J34,J38,J41,J44,J47,J50,J53,J56,J59,J62)</f>
        <v>0</v>
      </c>
      <c r="K66" s="238">
        <f t="shared" si="53"/>
        <v>0</v>
      </c>
      <c r="L66" s="238">
        <f t="shared" si="53"/>
        <v>0</v>
      </c>
      <c r="M66" s="238"/>
      <c r="N66" s="237">
        <f t="shared" ref="N66:AE66" si="54">SUM(N8,N20,N27,N34,N38,N41,N44,N47,N50,N53,N56,N59,N62)</f>
        <v>0</v>
      </c>
      <c r="O66" s="237">
        <f>SUM(O8,O20,O27,O34,O38,O41,O44,O47,O50,O53,O56,O59,O62)</f>
        <v>0</v>
      </c>
      <c r="P66" s="237">
        <f t="shared" ref="P66:Q66" si="55">SUM(P8,P20,P27,P34,P38,P41,P44,P47,P50,P53,P56,P59,P62)</f>
        <v>7751.68</v>
      </c>
      <c r="Q66" s="237">
        <f t="shared" si="55"/>
        <v>1195</v>
      </c>
      <c r="R66" s="237">
        <f t="shared" si="54"/>
        <v>0</v>
      </c>
      <c r="S66" s="237">
        <f t="shared" si="54"/>
        <v>0</v>
      </c>
      <c r="T66" s="399">
        <f t="shared" si="54"/>
        <v>0</v>
      </c>
      <c r="U66" s="391">
        <f t="shared" si="54"/>
        <v>0</v>
      </c>
      <c r="V66" s="237">
        <f t="shared" si="54"/>
        <v>0</v>
      </c>
      <c r="W66" s="237">
        <f t="shared" si="54"/>
        <v>0</v>
      </c>
      <c r="X66" s="237">
        <f t="shared" si="54"/>
        <v>0</v>
      </c>
      <c r="Y66" s="237">
        <f t="shared" si="54"/>
        <v>0</v>
      </c>
      <c r="Z66" s="237">
        <f t="shared" si="54"/>
        <v>0</v>
      </c>
      <c r="AA66" s="237">
        <f t="shared" si="54"/>
        <v>0</v>
      </c>
      <c r="AB66" s="237">
        <f t="shared" si="54"/>
        <v>0</v>
      </c>
      <c r="AC66" s="237">
        <f t="shared" si="54"/>
        <v>0</v>
      </c>
      <c r="AD66" s="237">
        <f t="shared" si="54"/>
        <v>0</v>
      </c>
      <c r="AE66" s="237">
        <f t="shared" si="54"/>
        <v>0</v>
      </c>
      <c r="AF66" s="399">
        <f t="shared" ref="AF66:AX66" si="56">SUM(AF8,AF20,AF27,AF34,AF38,AF41,AF44,AF47,AF50,AF53,AF56,AF59,AF62)</f>
        <v>0</v>
      </c>
      <c r="AG66" s="391">
        <f t="shared" si="56"/>
        <v>0</v>
      </c>
      <c r="AH66" s="237">
        <f t="shared" si="56"/>
        <v>0</v>
      </c>
      <c r="AI66" s="237">
        <f t="shared" si="56"/>
        <v>0</v>
      </c>
      <c r="AJ66" s="237">
        <f t="shared" si="56"/>
        <v>0</v>
      </c>
      <c r="AK66" s="237">
        <f t="shared" si="56"/>
        <v>0</v>
      </c>
      <c r="AL66" s="237">
        <f t="shared" si="56"/>
        <v>0</v>
      </c>
      <c r="AM66" s="237">
        <f t="shared" si="56"/>
        <v>0</v>
      </c>
      <c r="AN66" s="237">
        <f t="shared" si="56"/>
        <v>4888</v>
      </c>
      <c r="AO66" s="237">
        <f t="shared" si="56"/>
        <v>5210</v>
      </c>
      <c r="AP66" s="237">
        <f t="shared" si="56"/>
        <v>0</v>
      </c>
      <c r="AQ66" s="237">
        <f t="shared" si="56"/>
        <v>0</v>
      </c>
      <c r="AR66" s="399">
        <f t="shared" si="56"/>
        <v>0</v>
      </c>
      <c r="AS66" s="391">
        <f t="shared" si="56"/>
        <v>0</v>
      </c>
      <c r="AT66" s="237">
        <f t="shared" si="56"/>
        <v>0</v>
      </c>
      <c r="AU66" s="237">
        <f t="shared" si="56"/>
        <v>0</v>
      </c>
      <c r="AV66" s="237">
        <f t="shared" si="56"/>
        <v>0</v>
      </c>
      <c r="AW66" s="237">
        <f t="shared" si="56"/>
        <v>0</v>
      </c>
      <c r="AX66" s="237">
        <f t="shared" si="56"/>
        <v>0</v>
      </c>
      <c r="AY66" s="237">
        <f t="shared" si="48"/>
        <v>10098</v>
      </c>
      <c r="AZ66" s="237">
        <f t="shared" si="49"/>
        <v>10098</v>
      </c>
      <c r="BA66" s="437">
        <f t="shared" si="47"/>
        <v>7752</v>
      </c>
    </row>
    <row r="67" spans="1:53" hidden="1" x14ac:dyDescent="0.25">
      <c r="A67" s="439"/>
      <c r="B67" s="439"/>
      <c r="C67" s="439"/>
      <c r="D67" s="439"/>
      <c r="E67" s="861"/>
      <c r="F67" s="861"/>
      <c r="G67" s="861"/>
      <c r="H67" s="861"/>
      <c r="I67" s="862"/>
      <c r="J67" s="863"/>
      <c r="K67" s="863"/>
      <c r="L67" s="863"/>
      <c r="M67" s="864"/>
      <c r="N67" s="479"/>
      <c r="O67" s="479"/>
      <c r="P67" s="479"/>
      <c r="Q67" s="479"/>
      <c r="R67" s="479"/>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row>
    <row r="68" spans="1:53" hidden="1" x14ac:dyDescent="0.25">
      <c r="A68" s="439"/>
      <c r="B68" s="439"/>
      <c r="C68" s="439"/>
      <c r="D68" s="439"/>
    </row>
    <row r="69" spans="1:53" hidden="1" x14ac:dyDescent="0.25">
      <c r="C69" s="448" t="s">
        <v>286</v>
      </c>
      <c r="N69" s="232">
        <f>+IFERROR(VLOOKUP(B68,Sheet1!B:D,2,FALSE),0)</f>
        <v>0</v>
      </c>
      <c r="O69" s="232">
        <f>+IFERROR(VLOOKUP(B68,Sheet1!B:D,3,FALSE)+VLOOKUP(B68,Sheet1!B:E,4,FALSE),0)</f>
        <v>0</v>
      </c>
      <c r="P69" s="232">
        <f>+IFERROR(VLOOKUP(C68,Sheet1!C:E,3,FALSE)+VLOOKUP(C68,Sheet1!C:F,4,FALSE),0)</f>
        <v>-10156.25</v>
      </c>
      <c r="Q69" s="232"/>
    </row>
    <row r="70" spans="1:53" ht="15.75" hidden="1" thickBot="1" x14ac:dyDescent="0.3">
      <c r="C70" s="448" t="s">
        <v>54</v>
      </c>
      <c r="E70" s="558"/>
      <c r="F70" s="558"/>
      <c r="G70" s="558"/>
      <c r="H70" s="482">
        <f>+H66*0.2</f>
        <v>3569.9360000000001</v>
      </c>
      <c r="I70" s="558"/>
      <c r="J70" s="558"/>
      <c r="K70" s="558"/>
      <c r="L70" s="558"/>
      <c r="M70" s="558"/>
      <c r="N70" s="482">
        <f t="shared" ref="N70:AE70" si="57">+N66*0.2</f>
        <v>0</v>
      </c>
      <c r="O70" s="482">
        <f>+O66*0.2</f>
        <v>0</v>
      </c>
      <c r="P70" s="482">
        <f>+P66*0.2</f>
        <v>1550.3360000000002</v>
      </c>
      <c r="Q70" s="482"/>
      <c r="R70" s="482">
        <f t="shared" si="57"/>
        <v>0</v>
      </c>
      <c r="S70" s="482">
        <f t="shared" si="57"/>
        <v>0</v>
      </c>
      <c r="T70" s="482">
        <f t="shared" si="57"/>
        <v>0</v>
      </c>
      <c r="U70" s="482">
        <f t="shared" si="57"/>
        <v>0</v>
      </c>
      <c r="V70" s="482">
        <f t="shared" si="57"/>
        <v>0</v>
      </c>
      <c r="W70" s="482">
        <f t="shared" si="57"/>
        <v>0</v>
      </c>
      <c r="X70" s="482">
        <f t="shared" si="57"/>
        <v>0</v>
      </c>
      <c r="Y70" s="482">
        <f t="shared" si="57"/>
        <v>0</v>
      </c>
      <c r="Z70" s="482">
        <f t="shared" si="57"/>
        <v>0</v>
      </c>
      <c r="AA70" s="482">
        <f t="shared" si="57"/>
        <v>0</v>
      </c>
      <c r="AB70" s="482">
        <f t="shared" si="57"/>
        <v>0</v>
      </c>
      <c r="AC70" s="482">
        <f t="shared" si="57"/>
        <v>0</v>
      </c>
      <c r="AD70" s="482">
        <f t="shared" si="57"/>
        <v>0</v>
      </c>
      <c r="AE70" s="482">
        <f t="shared" si="57"/>
        <v>0</v>
      </c>
      <c r="AF70" s="482">
        <f t="shared" ref="AF70:AX70" si="58">+AF66*0.2</f>
        <v>0</v>
      </c>
      <c r="AG70" s="482">
        <f t="shared" si="58"/>
        <v>0</v>
      </c>
      <c r="AH70" s="482">
        <f t="shared" si="58"/>
        <v>0</v>
      </c>
      <c r="AI70" s="482">
        <f t="shared" si="58"/>
        <v>0</v>
      </c>
      <c r="AJ70" s="482">
        <f t="shared" si="58"/>
        <v>0</v>
      </c>
      <c r="AK70" s="482">
        <f t="shared" si="58"/>
        <v>0</v>
      </c>
      <c r="AL70" s="482">
        <f t="shared" si="58"/>
        <v>0</v>
      </c>
      <c r="AM70" s="482">
        <f t="shared" si="58"/>
        <v>0</v>
      </c>
      <c r="AN70" s="482">
        <f t="shared" si="58"/>
        <v>977.6</v>
      </c>
      <c r="AO70" s="482">
        <f t="shared" si="58"/>
        <v>1042</v>
      </c>
      <c r="AP70" s="482">
        <f t="shared" si="58"/>
        <v>0</v>
      </c>
      <c r="AQ70" s="482">
        <f t="shared" si="58"/>
        <v>0</v>
      </c>
      <c r="AR70" s="482">
        <f t="shared" si="58"/>
        <v>0</v>
      </c>
      <c r="AS70" s="482">
        <f t="shared" si="58"/>
        <v>0</v>
      </c>
      <c r="AT70" s="482">
        <f t="shared" si="58"/>
        <v>0</v>
      </c>
      <c r="AU70" s="482">
        <f t="shared" si="58"/>
        <v>0</v>
      </c>
      <c r="AV70" s="482">
        <f t="shared" si="58"/>
        <v>0</v>
      </c>
      <c r="AW70" s="482">
        <f t="shared" si="58"/>
        <v>0</v>
      </c>
      <c r="AX70" s="482">
        <f t="shared" si="58"/>
        <v>0</v>
      </c>
      <c r="AY70" s="482">
        <f>+AY66*0.2</f>
        <v>2019.6000000000001</v>
      </c>
      <c r="AZ70" s="482">
        <f>+AZ66*0.2</f>
        <v>2019.6000000000001</v>
      </c>
    </row>
    <row r="71" spans="1:53" ht="15.75" hidden="1" thickBot="1" x14ac:dyDescent="0.3">
      <c r="C71" s="448" t="s">
        <v>55</v>
      </c>
      <c r="E71" s="558"/>
      <c r="F71" s="558"/>
      <c r="G71" s="558"/>
      <c r="H71" s="482">
        <f>SUM(H66:H70)</f>
        <v>21419.616000000002</v>
      </c>
      <c r="I71" s="558"/>
      <c r="J71" s="558"/>
      <c r="K71" s="558"/>
      <c r="L71" s="558"/>
      <c r="M71" s="558"/>
      <c r="N71" s="482"/>
      <c r="O71" s="482"/>
      <c r="P71" s="482"/>
      <c r="Q71" s="482"/>
      <c r="R71" s="482">
        <f t="shared" ref="R71:AE71" si="59">SUM(R66:R70)</f>
        <v>0</v>
      </c>
      <c r="S71" s="482">
        <f t="shared" si="59"/>
        <v>0</v>
      </c>
      <c r="T71" s="482">
        <f t="shared" si="59"/>
        <v>0</v>
      </c>
      <c r="U71" s="482">
        <f t="shared" si="59"/>
        <v>0</v>
      </c>
      <c r="V71" s="482">
        <f t="shared" si="59"/>
        <v>0</v>
      </c>
      <c r="W71" s="482">
        <f t="shared" si="59"/>
        <v>0</v>
      </c>
      <c r="X71" s="482">
        <f t="shared" si="59"/>
        <v>0</v>
      </c>
      <c r="Y71" s="482">
        <f t="shared" si="59"/>
        <v>0</v>
      </c>
      <c r="Z71" s="482">
        <f t="shared" si="59"/>
        <v>0</v>
      </c>
      <c r="AA71" s="482">
        <f t="shared" si="59"/>
        <v>0</v>
      </c>
      <c r="AB71" s="482">
        <f t="shared" si="59"/>
        <v>0</v>
      </c>
      <c r="AC71" s="482">
        <f t="shared" si="59"/>
        <v>0</v>
      </c>
      <c r="AD71" s="482">
        <f t="shared" si="59"/>
        <v>0</v>
      </c>
      <c r="AE71" s="482">
        <f t="shared" si="59"/>
        <v>0</v>
      </c>
      <c r="AF71" s="482">
        <f t="shared" ref="AF71:AX71" si="60">SUM(AF66:AF70)</f>
        <v>0</v>
      </c>
      <c r="AG71" s="482">
        <f t="shared" si="60"/>
        <v>0</v>
      </c>
      <c r="AH71" s="482">
        <f t="shared" si="60"/>
        <v>0</v>
      </c>
      <c r="AI71" s="482">
        <f t="shared" si="60"/>
        <v>0</v>
      </c>
      <c r="AJ71" s="482">
        <f t="shared" si="60"/>
        <v>0</v>
      </c>
      <c r="AK71" s="482">
        <f t="shared" si="60"/>
        <v>0</v>
      </c>
      <c r="AL71" s="482">
        <f t="shared" si="60"/>
        <v>0</v>
      </c>
      <c r="AM71" s="482">
        <f t="shared" si="60"/>
        <v>0</v>
      </c>
      <c r="AN71" s="482">
        <f t="shared" si="60"/>
        <v>5865.6</v>
      </c>
      <c r="AO71" s="482">
        <f t="shared" si="60"/>
        <v>6252</v>
      </c>
      <c r="AP71" s="482">
        <f t="shared" si="60"/>
        <v>0</v>
      </c>
      <c r="AQ71" s="482">
        <f t="shared" si="60"/>
        <v>0</v>
      </c>
      <c r="AR71" s="482">
        <f t="shared" si="60"/>
        <v>0</v>
      </c>
      <c r="AS71" s="482">
        <f t="shared" si="60"/>
        <v>0</v>
      </c>
      <c r="AT71" s="482">
        <f t="shared" si="60"/>
        <v>0</v>
      </c>
      <c r="AU71" s="482">
        <f t="shared" si="60"/>
        <v>0</v>
      </c>
      <c r="AV71" s="482">
        <f t="shared" si="60"/>
        <v>0</v>
      </c>
      <c r="AW71" s="482">
        <f t="shared" si="60"/>
        <v>0</v>
      </c>
      <c r="AX71" s="482">
        <f t="shared" si="60"/>
        <v>0</v>
      </c>
      <c r="AY71" s="482">
        <f>SUM(AY66:AY70)</f>
        <v>12117.6</v>
      </c>
      <c r="AZ71" s="482">
        <f>SUM(AZ66:AZ70)</f>
        <v>12117.6</v>
      </c>
    </row>
    <row r="72" spans="1:53" hidden="1" x14ac:dyDescent="0.25"/>
    <row r="73" spans="1:53" hidden="1" x14ac:dyDescent="0.25"/>
    <row r="74" spans="1:53" hidden="1" x14ac:dyDescent="0.25"/>
    <row r="75" spans="1:53" hidden="1" x14ac:dyDescent="0.25"/>
    <row r="76" spans="1:53" ht="15.75" hidden="1" thickBot="1" x14ac:dyDescent="0.3">
      <c r="C76" s="448" t="s">
        <v>286</v>
      </c>
      <c r="N76" s="482">
        <f>SUM(N71:N75)</f>
        <v>0</v>
      </c>
      <c r="O76" s="482">
        <f>+IFERROR(VLOOKUP(B75,Sheet1!B:D,3,FALSE)+VLOOKUP(B75,Sheet1!B:E,4,FALSE),0)</f>
        <v>0</v>
      </c>
      <c r="P76" s="482">
        <f>+IFERROR(VLOOKUP(C75,Sheet1!C:E,3,FALSE)+VLOOKUP(C75,Sheet1!C:F,4,FALSE),0)</f>
        <v>-10156.25</v>
      </c>
      <c r="Q76" s="482"/>
    </row>
    <row r="77" spans="1:53" hidden="1" x14ac:dyDescent="0.25"/>
    <row r="78" spans="1:53" hidden="1" x14ac:dyDescent="0.25">
      <c r="O78" s="514">
        <f>+IFERROR(VLOOKUP(B77,Sheet1!B:D,3,FALSE)+VLOOKUP(B77,Sheet1!B:E,4,FALSE),0)</f>
        <v>0</v>
      </c>
      <c r="P78" s="514">
        <f>+IFERROR(VLOOKUP(C77,Sheet1!C:E,3,FALSE)+VLOOKUP(C77,Sheet1!C:F,4,FALSE),0)</f>
        <v>-10156.25</v>
      </c>
    </row>
    <row r="79" spans="1:53" hidden="1" x14ac:dyDescent="0.25">
      <c r="O79" s="514">
        <f>+IFERROR(VLOOKUP(B78,Sheet1!B:D,3,FALSE)+VLOOKUP(B78,Sheet1!B:E,4,FALSE),0)</f>
        <v>0</v>
      </c>
      <c r="P79" s="514">
        <f>+IFERROR(VLOOKUP(C78,Sheet1!C:E,3,FALSE)+VLOOKUP(C78,Sheet1!C:F,4,FALSE),0)</f>
        <v>-10156.25</v>
      </c>
    </row>
    <row r="80" spans="1:53" hidden="1" x14ac:dyDescent="0.25"/>
    <row r="81" spans="15:16" hidden="1" x14ac:dyDescent="0.25"/>
    <row r="82" spans="15:16" hidden="1" x14ac:dyDescent="0.25"/>
    <row r="83" spans="15:16" hidden="1" x14ac:dyDescent="0.25"/>
    <row r="84" spans="15:16" hidden="1" x14ac:dyDescent="0.25">
      <c r="O84" s="514">
        <f>+IFERROR(VLOOKUP(B83,Sheet1!B:D,3,FALSE)+VLOOKUP(B83,Sheet1!B:E,4,FALSE),0)</f>
        <v>0</v>
      </c>
      <c r="P84" s="514">
        <f>+IFERROR(VLOOKUP(C83,Sheet1!C:E,3,FALSE)+VLOOKUP(C83,Sheet1!C:F,4,FALSE),0)</f>
        <v>-10156.25</v>
      </c>
    </row>
    <row r="85" spans="15:16" hidden="1" x14ac:dyDescent="0.25"/>
    <row r="86" spans="15:16" hidden="1" x14ac:dyDescent="0.25"/>
    <row r="87" spans="15:16" hidden="1" x14ac:dyDescent="0.25">
      <c r="O87" s="514">
        <f>+IFERROR(VLOOKUP(B86,Sheet1!B:D,3,FALSE)+VLOOKUP(B86,Sheet1!B:E,4,FALSE),0)</f>
        <v>0</v>
      </c>
      <c r="P87" s="514">
        <f>+IFERROR(VLOOKUP(C86,Sheet1!C:E,3,FALSE)+VLOOKUP(C86,Sheet1!C:F,4,FALSE),0)</f>
        <v>-10156.25</v>
      </c>
    </row>
    <row r="88" spans="15:16" hidden="1" x14ac:dyDescent="0.25"/>
    <row r="89" spans="15:16" hidden="1" x14ac:dyDescent="0.25"/>
    <row r="90" spans="15:16" hidden="1" x14ac:dyDescent="0.25">
      <c r="O90" s="514">
        <f>+IFERROR(VLOOKUP(B89,Sheet1!B:D,3,FALSE)+VLOOKUP(B89,Sheet1!B:E,4,FALSE),0)</f>
        <v>0</v>
      </c>
      <c r="P90" s="514">
        <f>+IFERROR(VLOOKUP(C89,Sheet1!C:E,3,FALSE)+VLOOKUP(C89,Sheet1!C:F,4,FALSE),0)</f>
        <v>-10156.25</v>
      </c>
    </row>
    <row r="91" spans="15:16" hidden="1" x14ac:dyDescent="0.25"/>
    <row r="92" spans="15:16" hidden="1" x14ac:dyDescent="0.25"/>
    <row r="93" spans="15:16" hidden="1" x14ac:dyDescent="0.25">
      <c r="O93" s="514">
        <f>+IFERROR(VLOOKUP(B92,Sheet1!B:D,3,FALSE)+VLOOKUP(B92,Sheet1!B:E,4,FALSE),0)</f>
        <v>0</v>
      </c>
      <c r="P93" s="514">
        <f>+IFERROR(VLOOKUP(C92,Sheet1!C:E,3,FALSE)+VLOOKUP(C92,Sheet1!C:F,4,FALSE),0)</f>
        <v>-10156.25</v>
      </c>
    </row>
    <row r="94" spans="15:16" hidden="1" x14ac:dyDescent="0.25"/>
    <row r="95" spans="15:16" hidden="1" x14ac:dyDescent="0.25"/>
    <row r="96" spans="15:16" hidden="1" x14ac:dyDescent="0.25">
      <c r="O96" s="514">
        <f>+IFERROR(VLOOKUP(B95,Sheet1!B:D,3,FALSE)+VLOOKUP(B95,Sheet1!B:E,4,FALSE),0)</f>
        <v>0</v>
      </c>
      <c r="P96" s="514">
        <f>+IFERROR(VLOOKUP(C95,Sheet1!C:E,3,FALSE)+VLOOKUP(C95,Sheet1!C:F,4,FALSE),0)</f>
        <v>-10156.25</v>
      </c>
    </row>
    <row r="97" spans="15:16" hidden="1" x14ac:dyDescent="0.25"/>
    <row r="98" spans="15:16" hidden="1" x14ac:dyDescent="0.25"/>
    <row r="99" spans="15:16" hidden="1" x14ac:dyDescent="0.25">
      <c r="O99" s="514">
        <f>+IFERROR(VLOOKUP(B98,Sheet1!B:D,3,FALSE)+VLOOKUP(B98,Sheet1!B:E,4,FALSE),0)</f>
        <v>0</v>
      </c>
      <c r="P99" s="514">
        <f>+IFERROR(VLOOKUP(C98,Sheet1!C:E,3,FALSE)+VLOOKUP(C98,Sheet1!C:F,4,FALSE),0)</f>
        <v>-10156.25</v>
      </c>
    </row>
    <row r="100" spans="15:16" hidden="1" x14ac:dyDescent="0.25"/>
    <row r="101" spans="15:16" hidden="1" x14ac:dyDescent="0.25"/>
    <row r="102" spans="15:16" hidden="1" x14ac:dyDescent="0.25"/>
    <row r="103" spans="15:16" hidden="1" x14ac:dyDescent="0.25"/>
    <row r="104" spans="15:16" hidden="1" x14ac:dyDescent="0.25"/>
    <row r="105" spans="15:16" hidden="1" x14ac:dyDescent="0.25"/>
    <row r="106" spans="15:16" hidden="1" x14ac:dyDescent="0.25"/>
    <row r="107" spans="15:16" hidden="1" x14ac:dyDescent="0.25"/>
    <row r="108" spans="15:16" hidden="1" x14ac:dyDescent="0.25"/>
    <row r="109" spans="15:16" hidden="1" x14ac:dyDescent="0.25"/>
    <row r="110" spans="15:16" hidden="1" x14ac:dyDescent="0.25"/>
    <row r="111" spans="15:16" hidden="1" x14ac:dyDescent="0.25"/>
    <row r="112" spans="15:16"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61" priority="198" operator="lessThan">
      <formula>0</formula>
    </cfRule>
  </conditionalFormatting>
  <conditionalFormatting sqref="BA8">
    <cfRule type="cellIs" dxfId="60" priority="197" operator="lessThan">
      <formula>0</formula>
    </cfRule>
  </conditionalFormatting>
  <conditionalFormatting sqref="BA22:BA25">
    <cfRule type="cellIs" dxfId="59" priority="148" operator="lessThan">
      <formula>0</formula>
    </cfRule>
  </conditionalFormatting>
  <conditionalFormatting sqref="BA29:BA32">
    <cfRule type="cellIs" dxfId="58" priority="145" operator="lessThan">
      <formula>0</formula>
    </cfRule>
  </conditionalFormatting>
  <conditionalFormatting sqref="BA36">
    <cfRule type="cellIs" dxfId="57"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48" activePane="bottomRight" state="frozen"/>
      <selection activeCell="A35" sqref="A35"/>
      <selection pane="topRight" activeCell="A35" sqref="A35"/>
      <selection pane="bottomLeft" activeCell="A35" sqref="A35"/>
      <selection pane="bottomRight" activeCell="AQ33" sqref="AQ33"/>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C727</v>
      </c>
      <c r="F3" s="513"/>
      <c r="G3" s="513"/>
      <c r="H3" s="865" t="str">
        <f>IF(G69&gt;E69,"Budget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IF(BA69&lt;0,"Actual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+SUMMARY!A20</f>
        <v>ZK110 - Programme Education &amp; Community Engagement</v>
      </c>
      <c r="F5" s="518"/>
      <c r="G5" s="519"/>
      <c r="H5" s="519"/>
      <c r="I5" s="519"/>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199</v>
      </c>
      <c r="B8" s="450" t="str">
        <f>+LEFT($E$5,5)&amp;"."&amp;A8&amp;"."&amp;$E$3</f>
        <v>ZK110.K278.C727</v>
      </c>
      <c r="C8" s="165" t="s">
        <v>200</v>
      </c>
      <c r="D8" s="166"/>
      <c r="E8" s="226">
        <f>SUM(E9:E20)</f>
        <v>0</v>
      </c>
      <c r="F8" s="424">
        <f t="shared" ref="F8:L8" si="0">SUM(F9:F20)</f>
        <v>0</v>
      </c>
      <c r="G8" s="226">
        <f t="shared" si="0"/>
        <v>0</v>
      </c>
      <c r="H8" s="226">
        <f t="shared" si="0"/>
        <v>0</v>
      </c>
      <c r="I8" s="200">
        <f t="shared" si="0"/>
        <v>0</v>
      </c>
      <c r="J8" s="425">
        <f>SUM(J9:J20)</f>
        <v>0</v>
      </c>
      <c r="K8" s="226">
        <f t="shared" si="0"/>
        <v>0</v>
      </c>
      <c r="L8" s="216">
        <f t="shared" si="0"/>
        <v>0</v>
      </c>
      <c r="M8" s="216"/>
      <c r="N8" s="195">
        <f t="shared" ref="N8:AE8" si="1">SUM(N9:N20)</f>
        <v>0</v>
      </c>
      <c r="O8" s="195">
        <f>SUM(O9:O20)</f>
        <v>0</v>
      </c>
      <c r="P8" s="195">
        <f t="shared" ref="P8:Q8" si="2">SUM(P9:P20)</f>
        <v>0</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SUM(AF9:AF20)</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61" si="4">+G8-AZ8</f>
        <v>0</v>
      </c>
    </row>
    <row r="9" spans="1:54" s="4" customFormat="1" ht="15" customHeight="1" x14ac:dyDescent="0.2">
      <c r="A9" s="333"/>
      <c r="B9" s="460"/>
      <c r="C9" s="334"/>
      <c r="D9" s="345"/>
      <c r="E9" s="245"/>
      <c r="F9" s="364">
        <f>-E9+G9</f>
        <v>0</v>
      </c>
      <c r="G9" s="245"/>
      <c r="H9" s="564">
        <f>SUM(N9:AX9)</f>
        <v>0</v>
      </c>
      <c r="I9" s="218"/>
      <c r="J9" s="364">
        <f>-I9+K9</f>
        <v>0</v>
      </c>
      <c r="K9" s="245">
        <v>0</v>
      </c>
      <c r="L9" s="219"/>
      <c r="M9" s="245"/>
      <c r="N9" s="232"/>
      <c r="O9" s="217"/>
      <c r="P9" s="217"/>
      <c r="Q9" s="217"/>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244">
        <f>SUM(R9:AX9)</f>
        <v>0</v>
      </c>
      <c r="AZ9" s="240">
        <f>+AY9+N9</f>
        <v>0</v>
      </c>
      <c r="BA9" s="545">
        <f t="shared" si="4"/>
        <v>0</v>
      </c>
    </row>
    <row r="10" spans="1:54" s="4" customFormat="1" ht="15" customHeight="1" x14ac:dyDescent="0.2">
      <c r="A10" s="333"/>
      <c r="B10" s="460"/>
      <c r="C10" s="334"/>
      <c r="D10" s="345"/>
      <c r="E10" s="251"/>
      <c r="F10" s="364">
        <f t="shared" ref="F10:F67" si="5">-E10+G10</f>
        <v>0</v>
      </c>
      <c r="G10" s="251"/>
      <c r="H10" s="564">
        <f t="shared" ref="H10:H67" si="6">SUM(N10:AX10)</f>
        <v>0</v>
      </c>
      <c r="I10" s="221"/>
      <c r="J10" s="364">
        <f t="shared" ref="J10:J67" si="7">-I10+K10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244">
        <f t="shared" ref="AY10:AY63" si="8">SUM(R10:AX10)</f>
        <v>0</v>
      </c>
      <c r="AZ10" s="240">
        <f t="shared" ref="AZ10:AZ63" si="9">+AY10+N10</f>
        <v>0</v>
      </c>
      <c r="BA10" s="545">
        <f t="shared" si="4"/>
        <v>0</v>
      </c>
    </row>
    <row r="11" spans="1:54" s="4" customFormat="1" ht="15" hidden="1" customHeight="1" x14ac:dyDescent="0.2">
      <c r="A11" s="148"/>
      <c r="B11" s="451"/>
      <c r="C11" s="443"/>
      <c r="D11" s="443"/>
      <c r="E11" s="251"/>
      <c r="F11" s="364">
        <f t="shared" si="5"/>
        <v>0</v>
      </c>
      <c r="G11" s="251"/>
      <c r="H11" s="564">
        <f t="shared" si="6"/>
        <v>0</v>
      </c>
      <c r="I11" s="221"/>
      <c r="J11" s="364">
        <f t="shared" si="7"/>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244">
        <f t="shared" si="8"/>
        <v>0</v>
      </c>
      <c r="AZ11" s="240">
        <f t="shared" si="9"/>
        <v>0</v>
      </c>
      <c r="BA11" s="545">
        <f t="shared" si="4"/>
        <v>0</v>
      </c>
    </row>
    <row r="12" spans="1:54" s="4" customFormat="1" ht="15" hidden="1" customHeight="1" x14ac:dyDescent="0.2">
      <c r="A12" s="148"/>
      <c r="B12" s="451"/>
      <c r="C12" s="257"/>
      <c r="D12" s="367"/>
      <c r="E12" s="251"/>
      <c r="F12" s="364">
        <f t="shared" si="5"/>
        <v>0</v>
      </c>
      <c r="G12" s="251"/>
      <c r="H12" s="564">
        <f t="shared" si="6"/>
        <v>0</v>
      </c>
      <c r="I12" s="221"/>
      <c r="J12" s="364">
        <f t="shared" si="7"/>
        <v>0</v>
      </c>
      <c r="K12" s="245"/>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244">
        <f t="shared" si="8"/>
        <v>0</v>
      </c>
      <c r="AZ12" s="240">
        <f t="shared" si="9"/>
        <v>0</v>
      </c>
      <c r="BA12" s="545">
        <f t="shared" si="4"/>
        <v>0</v>
      </c>
    </row>
    <row r="13" spans="1:54" s="4" customFormat="1" ht="15" hidden="1" customHeight="1" x14ac:dyDescent="0.2">
      <c r="A13" s="148"/>
      <c r="B13" s="451"/>
      <c r="C13" s="257"/>
      <c r="D13" s="367"/>
      <c r="E13" s="251"/>
      <c r="F13" s="364">
        <f t="shared" si="5"/>
        <v>0</v>
      </c>
      <c r="G13" s="251"/>
      <c r="H13" s="564">
        <f t="shared" si="6"/>
        <v>0</v>
      </c>
      <c r="I13" s="221"/>
      <c r="J13" s="364">
        <f t="shared" si="7"/>
        <v>0</v>
      </c>
      <c r="K13" s="251"/>
      <c r="L13" s="222"/>
      <c r="M13" s="251"/>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244">
        <f t="shared" si="8"/>
        <v>0</v>
      </c>
      <c r="AZ13" s="240">
        <f t="shared" si="9"/>
        <v>0</v>
      </c>
      <c r="BA13" s="545">
        <f t="shared" si="4"/>
        <v>0</v>
      </c>
    </row>
    <row r="14" spans="1:54" s="4" customFormat="1" ht="15" hidden="1" customHeight="1" x14ac:dyDescent="0.2">
      <c r="A14" s="148"/>
      <c r="B14" s="451"/>
      <c r="C14" s="257"/>
      <c r="D14" s="367"/>
      <c r="E14" s="251"/>
      <c r="F14" s="364">
        <f t="shared" si="5"/>
        <v>0</v>
      </c>
      <c r="G14" s="251"/>
      <c r="H14" s="564">
        <f t="shared" si="6"/>
        <v>0</v>
      </c>
      <c r="I14" s="221"/>
      <c r="J14" s="364">
        <f t="shared" si="7"/>
        <v>0</v>
      </c>
      <c r="K14" s="251"/>
      <c r="L14" s="222"/>
      <c r="M14" s="251"/>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244">
        <f t="shared" si="8"/>
        <v>0</v>
      </c>
      <c r="AZ14" s="240">
        <f t="shared" si="9"/>
        <v>0</v>
      </c>
      <c r="BA14" s="545">
        <f t="shared" si="4"/>
        <v>0</v>
      </c>
    </row>
    <row r="15" spans="1:54" s="4" customFormat="1" ht="15" hidden="1" customHeight="1" x14ac:dyDescent="0.2">
      <c r="A15" s="148"/>
      <c r="B15" s="451"/>
      <c r="C15" s="257"/>
      <c r="D15" s="367"/>
      <c r="E15" s="251"/>
      <c r="F15" s="364">
        <f t="shared" si="5"/>
        <v>0</v>
      </c>
      <c r="G15" s="251"/>
      <c r="H15" s="564">
        <f t="shared" si="6"/>
        <v>0</v>
      </c>
      <c r="I15" s="221"/>
      <c r="J15" s="364">
        <f t="shared" si="7"/>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244">
        <f t="shared" si="8"/>
        <v>0</v>
      </c>
      <c r="AZ15" s="240">
        <f t="shared" si="9"/>
        <v>0</v>
      </c>
      <c r="BA15" s="545">
        <f t="shared" si="4"/>
        <v>0</v>
      </c>
    </row>
    <row r="16" spans="1:54" s="4" customFormat="1" ht="15" hidden="1" customHeight="1" x14ac:dyDescent="0.2">
      <c r="A16" s="148"/>
      <c r="B16" s="451"/>
      <c r="C16" s="257"/>
      <c r="D16" s="367"/>
      <c r="E16" s="251"/>
      <c r="F16" s="364">
        <f t="shared" si="5"/>
        <v>0</v>
      </c>
      <c r="G16" s="251"/>
      <c r="H16" s="564">
        <f t="shared" si="6"/>
        <v>0</v>
      </c>
      <c r="I16" s="221"/>
      <c r="J16" s="364">
        <f t="shared" si="7"/>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244">
        <f t="shared" si="8"/>
        <v>0</v>
      </c>
      <c r="AZ16" s="240">
        <f t="shared" si="9"/>
        <v>0</v>
      </c>
      <c r="BA16" s="545">
        <f t="shared" si="4"/>
        <v>0</v>
      </c>
    </row>
    <row r="17" spans="1:53" s="4" customFormat="1" ht="15" hidden="1" customHeight="1" x14ac:dyDescent="0.2">
      <c r="A17" s="148"/>
      <c r="B17" s="451"/>
      <c r="C17" s="257"/>
      <c r="D17" s="367"/>
      <c r="E17" s="251"/>
      <c r="F17" s="364">
        <f t="shared" si="5"/>
        <v>0</v>
      </c>
      <c r="G17" s="251"/>
      <c r="H17" s="564">
        <f t="shared" si="6"/>
        <v>0</v>
      </c>
      <c r="I17" s="221"/>
      <c r="J17" s="364">
        <f t="shared" si="7"/>
        <v>0</v>
      </c>
      <c r="K17" s="251"/>
      <c r="L17" s="222"/>
      <c r="M17" s="251"/>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244">
        <f t="shared" si="8"/>
        <v>0</v>
      </c>
      <c r="AZ17" s="240">
        <f t="shared" si="9"/>
        <v>0</v>
      </c>
      <c r="BA17" s="545">
        <f t="shared" si="4"/>
        <v>0</v>
      </c>
    </row>
    <row r="18" spans="1:53" s="4" customFormat="1" ht="15" customHeight="1" x14ac:dyDescent="0.2">
      <c r="A18" s="148"/>
      <c r="B18" s="451"/>
      <c r="C18" s="257"/>
      <c r="D18" s="367"/>
      <c r="E18" s="251"/>
      <c r="F18" s="364">
        <f t="shared" si="5"/>
        <v>0</v>
      </c>
      <c r="G18" s="251"/>
      <c r="H18" s="564">
        <f t="shared" si="6"/>
        <v>0</v>
      </c>
      <c r="I18" s="221"/>
      <c r="J18" s="364">
        <f t="shared" si="7"/>
        <v>0</v>
      </c>
      <c r="K18" s="251"/>
      <c r="L18" s="222"/>
      <c r="M18" s="251"/>
      <c r="N18" s="232"/>
      <c r="O18" s="232"/>
      <c r="P18" s="232"/>
      <c r="Q18" s="232"/>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244">
        <f t="shared" si="8"/>
        <v>0</v>
      </c>
      <c r="AZ18" s="240">
        <f t="shared" si="9"/>
        <v>0</v>
      </c>
      <c r="BA18" s="545">
        <f t="shared" si="4"/>
        <v>0</v>
      </c>
    </row>
    <row r="19" spans="1:53" s="4" customFormat="1" ht="15" customHeight="1" x14ac:dyDescent="0.2">
      <c r="A19" s="148"/>
      <c r="B19" s="451" t="str">
        <f>+B8</f>
        <v>ZK110.K278.C727</v>
      </c>
      <c r="C19" s="257"/>
      <c r="D19" s="367"/>
      <c r="E19" s="251"/>
      <c r="F19" s="364">
        <f t="shared" si="5"/>
        <v>0</v>
      </c>
      <c r="G19" s="251"/>
      <c r="H19" s="564">
        <f t="shared" si="6"/>
        <v>0</v>
      </c>
      <c r="I19" s="221"/>
      <c r="J19" s="364">
        <f t="shared" si="7"/>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244">
        <f t="shared" si="8"/>
        <v>0</v>
      </c>
      <c r="AZ19" s="240">
        <f t="shared" si="9"/>
        <v>0</v>
      </c>
      <c r="BA19" s="545">
        <f t="shared" si="4"/>
        <v>0</v>
      </c>
    </row>
    <row r="20" spans="1:53" s="4" customFormat="1" ht="15" customHeight="1" thickBot="1" x14ac:dyDescent="0.3">
      <c r="A20" s="168"/>
      <c r="B20" s="452"/>
      <c r="C20" s="274" t="s">
        <v>286</v>
      </c>
      <c r="D20" s="274"/>
      <c r="E20" s="272"/>
      <c r="F20" s="364">
        <f t="shared" si="5"/>
        <v>0</v>
      </c>
      <c r="G20" s="272"/>
      <c r="H20" s="571">
        <f>SUM(N20:AX20)-Q20</f>
        <v>0</v>
      </c>
      <c r="I20" s="224"/>
      <c r="J20" s="364">
        <f t="shared" si="7"/>
        <v>0</v>
      </c>
      <c r="K20" s="272">
        <v>0</v>
      </c>
      <c r="L20" s="225"/>
      <c r="M20" s="272"/>
      <c r="N20" s="560">
        <f>+IFERROR(VLOOKUP(B19,Sheet1!B:D,2,FALSE),0)</f>
        <v>0</v>
      </c>
      <c r="O20" s="600">
        <f>+IFERROR(VLOOKUP(B19,Sheet1!B:D,3,FALSE),0)</f>
        <v>0</v>
      </c>
      <c r="P20" s="600">
        <f>+IFERROR(VLOOKUP(B19,Sheet1!B:E,4,FALSE),0)</f>
        <v>0</v>
      </c>
      <c r="Q20" s="600">
        <f>+IFERROR(VLOOKUP(B19,Sheet1!B:F,5,FALSE),0)</f>
        <v>0</v>
      </c>
      <c r="R20" s="25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244">
        <f t="shared" si="8"/>
        <v>0</v>
      </c>
      <c r="AZ20" s="240">
        <f t="shared" si="9"/>
        <v>0</v>
      </c>
      <c r="BA20" s="545">
        <f t="shared" si="4"/>
        <v>0</v>
      </c>
    </row>
    <row r="21" spans="1:53" s="4" customFormat="1" ht="15" customHeight="1" x14ac:dyDescent="0.2">
      <c r="A21" s="193" t="s">
        <v>201</v>
      </c>
      <c r="B21" s="450" t="str">
        <f>+LEFT($E$5,5)&amp;"."&amp;A21&amp;"."&amp;$E$3</f>
        <v>ZK110.K279.C727</v>
      </c>
      <c r="C21" s="337" t="s">
        <v>202</v>
      </c>
      <c r="D21" s="337"/>
      <c r="E21" s="226">
        <f t="shared" ref="E21:L21" si="10">SUM(E22:E25)</f>
        <v>0</v>
      </c>
      <c r="F21" s="582">
        <f t="shared" si="10"/>
        <v>0</v>
      </c>
      <c r="G21" s="226">
        <f t="shared" si="10"/>
        <v>0</v>
      </c>
      <c r="H21" s="226">
        <f t="shared" si="10"/>
        <v>0</v>
      </c>
      <c r="I21" s="200">
        <f t="shared" si="10"/>
        <v>0</v>
      </c>
      <c r="J21" s="425">
        <f t="shared" si="10"/>
        <v>0</v>
      </c>
      <c r="K21" s="226">
        <f t="shared" si="10"/>
        <v>0</v>
      </c>
      <c r="L21" s="216">
        <f t="shared" si="10"/>
        <v>0</v>
      </c>
      <c r="M21" s="216"/>
      <c r="N21" s="195">
        <f t="shared" ref="N21:AX21" si="11">SUM(N22:N25)</f>
        <v>0</v>
      </c>
      <c r="O21" s="195">
        <f t="shared" si="11"/>
        <v>0</v>
      </c>
      <c r="P21" s="195">
        <f t="shared" ref="P21:Q21" si="12">SUM(P22:P25)</f>
        <v>0</v>
      </c>
      <c r="Q21" s="195">
        <f t="shared" si="12"/>
        <v>0</v>
      </c>
      <c r="R21" s="260">
        <f t="shared" si="11"/>
        <v>0</v>
      </c>
      <c r="S21" s="264">
        <f t="shared" si="11"/>
        <v>0</v>
      </c>
      <c r="T21" s="395">
        <f t="shared" si="11"/>
        <v>0</v>
      </c>
      <c r="U21" s="405">
        <f t="shared" si="11"/>
        <v>0</v>
      </c>
      <c r="V21" s="264">
        <f t="shared" si="11"/>
        <v>0</v>
      </c>
      <c r="W21" s="264">
        <f t="shared" si="11"/>
        <v>0</v>
      </c>
      <c r="X21" s="264">
        <f t="shared" si="11"/>
        <v>0</v>
      </c>
      <c r="Y21" s="264">
        <f t="shared" si="11"/>
        <v>0</v>
      </c>
      <c r="Z21" s="264">
        <f t="shared" si="11"/>
        <v>0</v>
      </c>
      <c r="AA21" s="264">
        <f t="shared" si="11"/>
        <v>0</v>
      </c>
      <c r="AB21" s="264">
        <f t="shared" si="11"/>
        <v>0</v>
      </c>
      <c r="AC21" s="264">
        <f t="shared" si="11"/>
        <v>0</v>
      </c>
      <c r="AD21" s="264">
        <f t="shared" si="11"/>
        <v>0</v>
      </c>
      <c r="AE21" s="264">
        <f t="shared" si="11"/>
        <v>0</v>
      </c>
      <c r="AF21" s="395">
        <f t="shared" si="11"/>
        <v>0</v>
      </c>
      <c r="AG21" s="405">
        <f t="shared" si="11"/>
        <v>0</v>
      </c>
      <c r="AH21" s="264">
        <f t="shared" si="11"/>
        <v>0</v>
      </c>
      <c r="AI21" s="264">
        <f t="shared" si="11"/>
        <v>0</v>
      </c>
      <c r="AJ21" s="264">
        <f t="shared" si="11"/>
        <v>0</v>
      </c>
      <c r="AK21" s="264">
        <f t="shared" si="11"/>
        <v>0</v>
      </c>
      <c r="AL21" s="264">
        <f t="shared" si="11"/>
        <v>0</v>
      </c>
      <c r="AM21" s="264">
        <f t="shared" si="11"/>
        <v>0</v>
      </c>
      <c r="AN21" s="264">
        <f t="shared" si="11"/>
        <v>0</v>
      </c>
      <c r="AO21" s="264">
        <f t="shared" si="11"/>
        <v>0</v>
      </c>
      <c r="AP21" s="264">
        <f t="shared" si="11"/>
        <v>0</v>
      </c>
      <c r="AQ21" s="264">
        <f t="shared" si="11"/>
        <v>0</v>
      </c>
      <c r="AR21" s="395">
        <f t="shared" si="11"/>
        <v>0</v>
      </c>
      <c r="AS21" s="405">
        <f t="shared" si="11"/>
        <v>0</v>
      </c>
      <c r="AT21" s="264">
        <f t="shared" si="11"/>
        <v>0</v>
      </c>
      <c r="AU21" s="264">
        <f t="shared" si="11"/>
        <v>0</v>
      </c>
      <c r="AV21" s="264">
        <f t="shared" si="11"/>
        <v>0</v>
      </c>
      <c r="AW21" s="264">
        <f t="shared" si="11"/>
        <v>0</v>
      </c>
      <c r="AX21" s="264">
        <f t="shared" si="11"/>
        <v>0</v>
      </c>
      <c r="AY21" s="433">
        <f t="shared" si="8"/>
        <v>0</v>
      </c>
      <c r="AZ21" s="434">
        <f t="shared" si="9"/>
        <v>0</v>
      </c>
      <c r="BA21" s="435">
        <f t="shared" si="4"/>
        <v>0</v>
      </c>
    </row>
    <row r="22" spans="1:53" s="4" customFormat="1" ht="15" customHeight="1" x14ac:dyDescent="0.2">
      <c r="A22" s="333"/>
      <c r="B22" s="460"/>
      <c r="C22" s="334"/>
      <c r="D22" s="334"/>
      <c r="E22" s="245"/>
      <c r="F22" s="364">
        <f t="shared" si="5"/>
        <v>0</v>
      </c>
      <c r="G22" s="245">
        <v>0</v>
      </c>
      <c r="H22" s="564">
        <f t="shared" si="6"/>
        <v>0</v>
      </c>
      <c r="I22" s="228"/>
      <c r="J22" s="364">
        <f t="shared" si="7"/>
        <v>0</v>
      </c>
      <c r="K22" s="245">
        <v>0</v>
      </c>
      <c r="L22" s="229"/>
      <c r="M22" s="245"/>
      <c r="N22" s="232">
        <f>+IFERROR(VLOOKUP(B21,Sheet1!B:D,2,FALSE),0)</f>
        <v>0</v>
      </c>
      <c r="O22" s="261"/>
      <c r="P22" s="261"/>
      <c r="Q22" s="261"/>
      <c r="R22" s="356"/>
      <c r="S22" s="357"/>
      <c r="T22" s="396"/>
      <c r="U22" s="406"/>
      <c r="V22" s="357"/>
      <c r="W22" s="357"/>
      <c r="X22" s="357"/>
      <c r="Y22" s="357"/>
      <c r="Z22" s="357"/>
      <c r="AA22" s="357"/>
      <c r="AB22" s="357"/>
      <c r="AC22" s="357"/>
      <c r="AD22" s="357"/>
      <c r="AE22" s="357"/>
      <c r="AF22" s="396"/>
      <c r="AG22" s="406"/>
      <c r="AH22" s="357"/>
      <c r="AI22" s="357"/>
      <c r="AJ22" s="357"/>
      <c r="AK22" s="357"/>
      <c r="AL22" s="357"/>
      <c r="AM22" s="357"/>
      <c r="AN22" s="357"/>
      <c r="AO22" s="357"/>
      <c r="AP22" s="357"/>
      <c r="AQ22" s="357"/>
      <c r="AR22" s="396"/>
      <c r="AS22" s="406"/>
      <c r="AT22" s="357"/>
      <c r="AU22" s="357"/>
      <c r="AV22" s="357"/>
      <c r="AW22" s="357"/>
      <c r="AX22" s="357"/>
      <c r="AY22" s="244">
        <f t="shared" si="8"/>
        <v>0</v>
      </c>
      <c r="AZ22" s="240">
        <f t="shared" si="9"/>
        <v>0</v>
      </c>
      <c r="BA22" s="545">
        <f t="shared" si="4"/>
        <v>0</v>
      </c>
    </row>
    <row r="23" spans="1:53" s="4" customFormat="1" ht="15" customHeight="1" x14ac:dyDescent="0.2">
      <c r="A23" s="333"/>
      <c r="B23" s="460"/>
      <c r="C23" s="334"/>
      <c r="D23" s="340"/>
      <c r="E23" s="245"/>
      <c r="F23" s="364">
        <f t="shared" si="5"/>
        <v>0</v>
      </c>
      <c r="G23" s="245">
        <v>0</v>
      </c>
      <c r="H23" s="564">
        <f t="shared" si="6"/>
        <v>0</v>
      </c>
      <c r="I23" s="228"/>
      <c r="J23" s="364">
        <f t="shared" si="7"/>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244">
        <f>SUM(R23:AX23)</f>
        <v>0</v>
      </c>
      <c r="AZ23" s="240">
        <f>+AY23+N23</f>
        <v>0</v>
      </c>
      <c r="BA23" s="545">
        <f>+G23-AZ23</f>
        <v>0</v>
      </c>
    </row>
    <row r="24" spans="1:53" s="4" customFormat="1" ht="15" customHeight="1" x14ac:dyDescent="0.2">
      <c r="A24" s="333"/>
      <c r="B24" s="460" t="str">
        <f>+B21</f>
        <v>ZK110.K279.C727</v>
      </c>
      <c r="C24" s="334"/>
      <c r="D24" s="340"/>
      <c r="E24" s="245"/>
      <c r="F24" s="364">
        <f t="shared" si="5"/>
        <v>0</v>
      </c>
      <c r="G24" s="245">
        <v>0</v>
      </c>
      <c r="H24" s="564">
        <f t="shared" si="6"/>
        <v>0</v>
      </c>
      <c r="I24" s="228"/>
      <c r="J24" s="364">
        <f t="shared" si="7"/>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244">
        <f>SUM(R24:AX24)</f>
        <v>0</v>
      </c>
      <c r="AZ24" s="240">
        <f>+AY24+N24</f>
        <v>0</v>
      </c>
      <c r="BA24" s="545">
        <f>+G24-AZ24</f>
        <v>0</v>
      </c>
    </row>
    <row r="25" spans="1:53" s="4" customFormat="1" ht="15" customHeight="1" thickBot="1" x14ac:dyDescent="0.25">
      <c r="A25" s="168"/>
      <c r="B25" s="452"/>
      <c r="C25" s="269" t="s">
        <v>286</v>
      </c>
      <c r="D25" s="269"/>
      <c r="E25" s="272"/>
      <c r="F25" s="364">
        <f t="shared" si="5"/>
        <v>0</v>
      </c>
      <c r="G25" s="272">
        <v>0</v>
      </c>
      <c r="H25" s="571">
        <f>SUM(N25:AX25)-Q25</f>
        <v>0</v>
      </c>
      <c r="I25" s="224"/>
      <c r="J25" s="364">
        <f t="shared" si="7"/>
        <v>0</v>
      </c>
      <c r="K25" s="272">
        <v>0</v>
      </c>
      <c r="L25" s="225"/>
      <c r="M25" s="272"/>
      <c r="N25" s="560">
        <f>+IFERROR(VLOOKUP(B24,Sheet1!B:D,2,FALSE),0)</f>
        <v>0</v>
      </c>
      <c r="O25" s="600">
        <f>+IFERROR(VLOOKUP(B24,Sheet1!B:D,3,FALSE),0)</f>
        <v>0</v>
      </c>
      <c r="P25" s="600">
        <f>+IFERROR(VLOOKUP(B24,Sheet1!B:E,4,FALSE),0)</f>
        <v>0</v>
      </c>
      <c r="Q25" s="600">
        <f>+IFERROR(VLOOKUP(B24,Sheet1!B:F,5,FALSE),0)</f>
        <v>0</v>
      </c>
      <c r="R25" s="358"/>
      <c r="S25" s="359"/>
      <c r="T25" s="397"/>
      <c r="U25" s="407"/>
      <c r="V25" s="359"/>
      <c r="W25" s="359"/>
      <c r="X25" s="359"/>
      <c r="Y25" s="359"/>
      <c r="Z25" s="359"/>
      <c r="AA25" s="359"/>
      <c r="AB25" s="359"/>
      <c r="AC25" s="359"/>
      <c r="AD25" s="359"/>
      <c r="AE25" s="359"/>
      <c r="AF25" s="397"/>
      <c r="AG25" s="407"/>
      <c r="AH25" s="359"/>
      <c r="AI25" s="359"/>
      <c r="AJ25" s="359"/>
      <c r="AK25" s="359"/>
      <c r="AL25" s="359"/>
      <c r="AM25" s="359"/>
      <c r="AN25" s="359"/>
      <c r="AO25" s="359"/>
      <c r="AP25" s="359"/>
      <c r="AQ25" s="359"/>
      <c r="AR25" s="397"/>
      <c r="AS25" s="407"/>
      <c r="AT25" s="359"/>
      <c r="AU25" s="359"/>
      <c r="AV25" s="359"/>
      <c r="AW25" s="359"/>
      <c r="AX25" s="359"/>
      <c r="AY25" s="244">
        <f t="shared" si="8"/>
        <v>0</v>
      </c>
      <c r="AZ25" s="240">
        <f t="shared" si="9"/>
        <v>0</v>
      </c>
      <c r="BA25" s="545">
        <f t="shared" si="4"/>
        <v>0</v>
      </c>
    </row>
    <row r="26" spans="1:53" s="4" customFormat="1" ht="15" customHeight="1" x14ac:dyDescent="0.2">
      <c r="A26" s="193" t="s">
        <v>203</v>
      </c>
      <c r="B26" s="450" t="str">
        <f>+LEFT($E$5,5)&amp;"."&amp;A26&amp;"."&amp;$E$3</f>
        <v>ZK110.K280.C727</v>
      </c>
      <c r="C26" s="337" t="s">
        <v>204</v>
      </c>
      <c r="D26" s="337"/>
      <c r="E26" s="226">
        <f t="shared" ref="E26:L26" si="13">SUM(E27:E31)</f>
        <v>0</v>
      </c>
      <c r="F26" s="582">
        <f t="shared" si="13"/>
        <v>0</v>
      </c>
      <c r="G26" s="226">
        <f t="shared" si="13"/>
        <v>0</v>
      </c>
      <c r="H26" s="226">
        <f t="shared" si="13"/>
        <v>0</v>
      </c>
      <c r="I26" s="200">
        <f t="shared" si="13"/>
        <v>0</v>
      </c>
      <c r="J26" s="425">
        <f t="shared" si="13"/>
        <v>0</v>
      </c>
      <c r="K26" s="226">
        <f t="shared" si="13"/>
        <v>0</v>
      </c>
      <c r="L26" s="216">
        <f t="shared" si="13"/>
        <v>0</v>
      </c>
      <c r="M26" s="216"/>
      <c r="N26" s="195">
        <f>SUM(N27:N31)</f>
        <v>0</v>
      </c>
      <c r="O26" s="195">
        <f>SUM(O27:O31)</f>
        <v>0</v>
      </c>
      <c r="P26" s="195">
        <f t="shared" ref="P26:Q26" si="14">SUM(P27:P31)</f>
        <v>0</v>
      </c>
      <c r="Q26" s="195">
        <f t="shared" si="14"/>
        <v>0</v>
      </c>
      <c r="R26" s="260">
        <f>SUM(R27:R31)</f>
        <v>0</v>
      </c>
      <c r="S26" s="264">
        <f>SUM(S27:S31)</f>
        <v>0</v>
      </c>
      <c r="T26" s="395">
        <f t="shared" ref="T26:Z26" si="15">SUM(T27:T31)</f>
        <v>0</v>
      </c>
      <c r="U26" s="405">
        <f t="shared" si="15"/>
        <v>0</v>
      </c>
      <c r="V26" s="264">
        <f t="shared" si="15"/>
        <v>0</v>
      </c>
      <c r="W26" s="264">
        <f t="shared" si="15"/>
        <v>0</v>
      </c>
      <c r="X26" s="264">
        <f t="shared" si="15"/>
        <v>0</v>
      </c>
      <c r="Y26" s="264">
        <f t="shared" si="15"/>
        <v>0</v>
      </c>
      <c r="Z26" s="264">
        <f t="shared" si="15"/>
        <v>0</v>
      </c>
      <c r="AA26" s="264">
        <f t="shared" ref="AA26:AX26" si="16">SUM(AA27:AA31)</f>
        <v>0</v>
      </c>
      <c r="AB26" s="264">
        <f t="shared" si="16"/>
        <v>0</v>
      </c>
      <c r="AC26" s="264">
        <f t="shared" si="16"/>
        <v>0</v>
      </c>
      <c r="AD26" s="264">
        <f t="shared" si="16"/>
        <v>0</v>
      </c>
      <c r="AE26" s="264">
        <f t="shared" si="16"/>
        <v>0</v>
      </c>
      <c r="AF26" s="395">
        <f t="shared" si="16"/>
        <v>0</v>
      </c>
      <c r="AG26" s="405">
        <f t="shared" si="16"/>
        <v>0</v>
      </c>
      <c r="AH26" s="264">
        <f t="shared" si="16"/>
        <v>0</v>
      </c>
      <c r="AI26" s="264">
        <f t="shared" si="16"/>
        <v>0</v>
      </c>
      <c r="AJ26" s="264">
        <f t="shared" si="16"/>
        <v>0</v>
      </c>
      <c r="AK26" s="264">
        <f t="shared" si="16"/>
        <v>0</v>
      </c>
      <c r="AL26" s="264">
        <f t="shared" si="16"/>
        <v>0</v>
      </c>
      <c r="AM26" s="264">
        <f t="shared" si="16"/>
        <v>0</v>
      </c>
      <c r="AN26" s="264">
        <f t="shared" si="16"/>
        <v>0</v>
      </c>
      <c r="AO26" s="264">
        <f t="shared" si="16"/>
        <v>0</v>
      </c>
      <c r="AP26" s="264">
        <f t="shared" si="16"/>
        <v>0</v>
      </c>
      <c r="AQ26" s="264">
        <f t="shared" si="16"/>
        <v>0</v>
      </c>
      <c r="AR26" s="395">
        <f t="shared" si="16"/>
        <v>0</v>
      </c>
      <c r="AS26" s="405">
        <f t="shared" si="16"/>
        <v>0</v>
      </c>
      <c r="AT26" s="264">
        <f t="shared" si="16"/>
        <v>0</v>
      </c>
      <c r="AU26" s="264">
        <f t="shared" si="16"/>
        <v>0</v>
      </c>
      <c r="AV26" s="264">
        <f t="shared" si="16"/>
        <v>0</v>
      </c>
      <c r="AW26" s="264">
        <f t="shared" si="16"/>
        <v>0</v>
      </c>
      <c r="AX26" s="264">
        <f t="shared" si="16"/>
        <v>0</v>
      </c>
      <c r="AY26" s="433">
        <f t="shared" si="8"/>
        <v>0</v>
      </c>
      <c r="AZ26" s="434">
        <f t="shared" si="9"/>
        <v>0</v>
      </c>
      <c r="BA26" s="435">
        <f t="shared" si="4"/>
        <v>0</v>
      </c>
    </row>
    <row r="27" spans="1:53" s="4" customFormat="1" ht="15" customHeight="1" x14ac:dyDescent="0.2">
      <c r="A27" s="333"/>
      <c r="B27" s="460"/>
      <c r="C27" s="334"/>
      <c r="D27" s="334"/>
      <c r="E27" s="245"/>
      <c r="F27" s="364">
        <f t="shared" si="5"/>
        <v>0</v>
      </c>
      <c r="G27" s="245">
        <v>0</v>
      </c>
      <c r="H27" s="564">
        <f t="shared" si="6"/>
        <v>0</v>
      </c>
      <c r="I27" s="228"/>
      <c r="J27" s="364">
        <f t="shared" si="7"/>
        <v>0</v>
      </c>
      <c r="K27" s="245">
        <v>0</v>
      </c>
      <c r="L27" s="229"/>
      <c r="M27" s="245"/>
      <c r="N27" s="232"/>
      <c r="O27" s="217"/>
      <c r="P27" s="217"/>
      <c r="Q27" s="217"/>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244">
        <f t="shared" si="8"/>
        <v>0</v>
      </c>
      <c r="AZ27" s="240">
        <f t="shared" si="9"/>
        <v>0</v>
      </c>
      <c r="BA27" s="545">
        <f t="shared" si="4"/>
        <v>0</v>
      </c>
    </row>
    <row r="28" spans="1:53" s="4" customFormat="1" ht="15" customHeight="1" x14ac:dyDescent="0.2">
      <c r="A28" s="333"/>
      <c r="B28" s="460"/>
      <c r="C28" s="334"/>
      <c r="D28" s="340"/>
      <c r="E28" s="245"/>
      <c r="F28" s="364">
        <f t="shared" si="5"/>
        <v>0</v>
      </c>
      <c r="G28" s="245">
        <v>0</v>
      </c>
      <c r="H28" s="564">
        <f t="shared" si="6"/>
        <v>0</v>
      </c>
      <c r="I28" s="228"/>
      <c r="J28" s="364">
        <f t="shared" si="7"/>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244">
        <f>SUM(R28:AX28)</f>
        <v>0</v>
      </c>
      <c r="AZ28" s="240">
        <f>+AY28+N28</f>
        <v>0</v>
      </c>
      <c r="BA28" s="545">
        <f>+G28-AZ28</f>
        <v>0</v>
      </c>
    </row>
    <row r="29" spans="1:53" s="4" customFormat="1" ht="15" customHeight="1" x14ac:dyDescent="0.2">
      <c r="A29" s="339"/>
      <c r="B29" s="462"/>
      <c r="C29" s="340"/>
      <c r="D29" s="340"/>
      <c r="E29" s="245"/>
      <c r="F29" s="364">
        <f t="shared" si="5"/>
        <v>0</v>
      </c>
      <c r="G29" s="245">
        <v>0</v>
      </c>
      <c r="H29" s="564">
        <f t="shared" si="6"/>
        <v>0</v>
      </c>
      <c r="I29" s="228"/>
      <c r="J29" s="364">
        <f t="shared" si="7"/>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244">
        <f>SUM(R29:AX29)</f>
        <v>0</v>
      </c>
      <c r="AZ29" s="240">
        <f>+AY29+N29</f>
        <v>0</v>
      </c>
      <c r="BA29" s="545">
        <f>+G29-AZ29</f>
        <v>0</v>
      </c>
    </row>
    <row r="30" spans="1:53" s="4" customFormat="1" ht="15" customHeight="1" x14ac:dyDescent="0.2">
      <c r="A30" s="339"/>
      <c r="B30" s="462" t="str">
        <f>+B26</f>
        <v>ZK110.K280.C727</v>
      </c>
      <c r="C30" s="340"/>
      <c r="D30" s="340"/>
      <c r="E30" s="245"/>
      <c r="F30" s="364">
        <f t="shared" si="5"/>
        <v>0</v>
      </c>
      <c r="G30" s="245">
        <v>0</v>
      </c>
      <c r="H30" s="564">
        <f t="shared" si="6"/>
        <v>0</v>
      </c>
      <c r="I30" s="228"/>
      <c r="J30" s="364">
        <f t="shared" si="7"/>
        <v>0</v>
      </c>
      <c r="K30" s="245">
        <v>0</v>
      </c>
      <c r="L30" s="229"/>
      <c r="M30" s="245"/>
      <c r="N30" s="261"/>
      <c r="O30" s="261"/>
      <c r="P30" s="261"/>
      <c r="Q30" s="261"/>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244">
        <f>SUM(R30:AX30)</f>
        <v>0</v>
      </c>
      <c r="AZ30" s="240">
        <f>+AY30+N30</f>
        <v>0</v>
      </c>
      <c r="BA30" s="545">
        <f>+G30-AZ30</f>
        <v>0</v>
      </c>
    </row>
    <row r="31" spans="1:53" s="4" customFormat="1" ht="15" customHeight="1" thickBot="1" x14ac:dyDescent="0.25">
      <c r="A31" s="168"/>
      <c r="B31" s="452"/>
      <c r="C31" s="269" t="s">
        <v>286</v>
      </c>
      <c r="D31" s="269"/>
      <c r="E31" s="272"/>
      <c r="F31" s="364">
        <f t="shared" si="5"/>
        <v>0</v>
      </c>
      <c r="G31" s="272">
        <v>0</v>
      </c>
      <c r="H31" s="571">
        <f>SUM(N31:AX31)-Q31</f>
        <v>0</v>
      </c>
      <c r="I31" s="224"/>
      <c r="J31" s="364">
        <f t="shared" si="7"/>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244">
        <f t="shared" si="8"/>
        <v>0</v>
      </c>
      <c r="AZ31" s="240">
        <f t="shared" si="9"/>
        <v>0</v>
      </c>
      <c r="BA31" s="545">
        <f t="shared" si="4"/>
        <v>0</v>
      </c>
    </row>
    <row r="32" spans="1:53" s="4" customFormat="1" ht="15" customHeight="1" x14ac:dyDescent="0.2">
      <c r="A32" s="193" t="s">
        <v>205</v>
      </c>
      <c r="B32" s="450" t="str">
        <f>+LEFT($E$5,5)&amp;"."&amp;A32&amp;"."&amp;$E$3</f>
        <v>ZK110.K281.C727</v>
      </c>
      <c r="C32" s="337" t="s">
        <v>206</v>
      </c>
      <c r="D32" s="337"/>
      <c r="E32" s="226">
        <f t="shared" ref="E32:L32" si="17">SUM(E33:E38)</f>
        <v>0</v>
      </c>
      <c r="F32" s="582">
        <f>SUM(F33:F38)</f>
        <v>0</v>
      </c>
      <c r="G32" s="226">
        <f>SUM(G33:G38)</f>
        <v>0</v>
      </c>
      <c r="H32" s="226">
        <f t="shared" si="17"/>
        <v>0</v>
      </c>
      <c r="I32" s="200">
        <f t="shared" si="17"/>
        <v>0</v>
      </c>
      <c r="J32" s="425">
        <f>SUM(J33:J38)</f>
        <v>0</v>
      </c>
      <c r="K32" s="226">
        <f t="shared" si="17"/>
        <v>0</v>
      </c>
      <c r="L32" s="216">
        <f t="shared" si="17"/>
        <v>0</v>
      </c>
      <c r="M32" s="216"/>
      <c r="N32" s="195">
        <f>SUM(N33:N38)</f>
        <v>0</v>
      </c>
      <c r="O32" s="195">
        <f>SUM(O33:O38)</f>
        <v>0</v>
      </c>
      <c r="P32" s="195">
        <f t="shared" ref="P32:Q32" si="18">SUM(P33:P38)</f>
        <v>0</v>
      </c>
      <c r="Q32" s="195">
        <f t="shared" si="18"/>
        <v>0</v>
      </c>
      <c r="R32" s="260">
        <f>SUM(R33:R38)</f>
        <v>0</v>
      </c>
      <c r="S32" s="264">
        <f>SUM(S33:S38)</f>
        <v>0</v>
      </c>
      <c r="T32" s="395">
        <f t="shared" ref="T32:Z32" si="19">SUM(T33:T38)</f>
        <v>0</v>
      </c>
      <c r="U32" s="405">
        <f t="shared" si="19"/>
        <v>0</v>
      </c>
      <c r="V32" s="264">
        <f t="shared" si="19"/>
        <v>0</v>
      </c>
      <c r="W32" s="264">
        <f t="shared" si="19"/>
        <v>0</v>
      </c>
      <c r="X32" s="264">
        <f t="shared" si="19"/>
        <v>0</v>
      </c>
      <c r="Y32" s="264">
        <f t="shared" si="19"/>
        <v>0</v>
      </c>
      <c r="Z32" s="264">
        <f t="shared" si="19"/>
        <v>0</v>
      </c>
      <c r="AA32" s="264">
        <f t="shared" ref="AA32:AX32" si="20">SUM(AA33:AA38)</f>
        <v>0</v>
      </c>
      <c r="AB32" s="264">
        <f t="shared" si="20"/>
        <v>0</v>
      </c>
      <c r="AC32" s="264">
        <f t="shared" si="20"/>
        <v>0</v>
      </c>
      <c r="AD32" s="264">
        <f t="shared" si="20"/>
        <v>0</v>
      </c>
      <c r="AE32" s="264">
        <f t="shared" si="20"/>
        <v>0</v>
      </c>
      <c r="AF32" s="395">
        <f t="shared" si="20"/>
        <v>0</v>
      </c>
      <c r="AG32" s="405">
        <f t="shared" si="20"/>
        <v>0</v>
      </c>
      <c r="AH32" s="264">
        <f t="shared" si="20"/>
        <v>0</v>
      </c>
      <c r="AI32" s="264">
        <f t="shared" si="20"/>
        <v>0</v>
      </c>
      <c r="AJ32" s="264">
        <f t="shared" si="20"/>
        <v>0</v>
      </c>
      <c r="AK32" s="264">
        <f t="shared" si="20"/>
        <v>0</v>
      </c>
      <c r="AL32" s="264">
        <f t="shared" si="20"/>
        <v>0</v>
      </c>
      <c r="AM32" s="264">
        <f t="shared" si="20"/>
        <v>0</v>
      </c>
      <c r="AN32" s="264">
        <f t="shared" si="20"/>
        <v>0</v>
      </c>
      <c r="AO32" s="264">
        <f t="shared" si="20"/>
        <v>0</v>
      </c>
      <c r="AP32" s="264">
        <f t="shared" si="20"/>
        <v>0</v>
      </c>
      <c r="AQ32" s="264">
        <f t="shared" si="20"/>
        <v>0</v>
      </c>
      <c r="AR32" s="395">
        <f t="shared" si="20"/>
        <v>0</v>
      </c>
      <c r="AS32" s="405">
        <f t="shared" si="20"/>
        <v>0</v>
      </c>
      <c r="AT32" s="264">
        <f t="shared" si="20"/>
        <v>0</v>
      </c>
      <c r="AU32" s="264">
        <f t="shared" si="20"/>
        <v>0</v>
      </c>
      <c r="AV32" s="264">
        <f t="shared" si="20"/>
        <v>0</v>
      </c>
      <c r="AW32" s="264">
        <f t="shared" si="20"/>
        <v>0</v>
      </c>
      <c r="AX32" s="264">
        <f t="shared" si="20"/>
        <v>0</v>
      </c>
      <c r="AY32" s="433">
        <f t="shared" si="8"/>
        <v>0</v>
      </c>
      <c r="AZ32" s="434">
        <f t="shared" si="9"/>
        <v>0</v>
      </c>
      <c r="BA32" s="435">
        <f t="shared" si="4"/>
        <v>0</v>
      </c>
    </row>
    <row r="33" spans="1:53" s="4" customFormat="1" ht="15" customHeight="1" x14ac:dyDescent="0.2">
      <c r="A33" s="333"/>
      <c r="B33" s="460"/>
      <c r="C33" s="334"/>
      <c r="D33" s="334"/>
      <c r="E33" s="204"/>
      <c r="F33" s="364">
        <f t="shared" si="5"/>
        <v>0</v>
      </c>
      <c r="G33" s="245"/>
      <c r="H33" s="564">
        <f t="shared" si="6"/>
        <v>0</v>
      </c>
      <c r="I33" s="228"/>
      <c r="J33" s="364">
        <f t="shared" si="7"/>
        <v>0</v>
      </c>
      <c r="K33" s="245">
        <v>0</v>
      </c>
      <c r="L33" s="229"/>
      <c r="M33" s="245"/>
      <c r="N33" s="232">
        <f>+IFERROR(VLOOKUP(B32,Sheet1!B:D,2,FALSE),0)</f>
        <v>0</v>
      </c>
      <c r="O33" s="261"/>
      <c r="P33" s="261"/>
      <c r="Q33" s="261"/>
      <c r="R33" s="356"/>
      <c r="S33" s="357"/>
      <c r="T33" s="396"/>
      <c r="U33" s="406"/>
      <c r="V33" s="357"/>
      <c r="W33" s="357"/>
      <c r="X33" s="357"/>
      <c r="Y33" s="357"/>
      <c r="Z33" s="357"/>
      <c r="AA33" s="357"/>
      <c r="AB33" s="357"/>
      <c r="AC33" s="357"/>
      <c r="AD33" s="357"/>
      <c r="AE33" s="357">
        <f>1500-1500</f>
        <v>0</v>
      </c>
      <c r="AF33" s="396">
        <f>1500-1500</f>
        <v>0</v>
      </c>
      <c r="AG33" s="406">
        <v>0</v>
      </c>
      <c r="AH33" s="357"/>
      <c r="AI33" s="357"/>
      <c r="AJ33" s="357"/>
      <c r="AK33" s="357"/>
      <c r="AL33" s="357"/>
      <c r="AM33" s="357"/>
      <c r="AN33" s="357"/>
      <c r="AO33" s="357"/>
      <c r="AP33" s="357"/>
      <c r="AQ33" s="357"/>
      <c r="AR33" s="396"/>
      <c r="AS33" s="406"/>
      <c r="AT33" s="357"/>
      <c r="AU33" s="357"/>
      <c r="AV33" s="357"/>
      <c r="AW33" s="357"/>
      <c r="AX33" s="357"/>
      <c r="AY33" s="244">
        <f t="shared" si="8"/>
        <v>0</v>
      </c>
      <c r="AZ33" s="240">
        <f t="shared" si="9"/>
        <v>0</v>
      </c>
      <c r="BA33" s="545">
        <f t="shared" si="4"/>
        <v>0</v>
      </c>
    </row>
    <row r="34" spans="1:53" s="4" customFormat="1" ht="15" customHeight="1" x14ac:dyDescent="0.2">
      <c r="A34" s="338"/>
      <c r="B34" s="461"/>
      <c r="C34" s="334"/>
      <c r="D34" s="340"/>
      <c r="E34" s="245"/>
      <c r="F34" s="364">
        <f t="shared" si="5"/>
        <v>0</v>
      </c>
      <c r="G34" s="245">
        <v>0</v>
      </c>
      <c r="H34" s="564">
        <f t="shared" si="6"/>
        <v>0</v>
      </c>
      <c r="I34" s="228"/>
      <c r="J34" s="364">
        <f t="shared" si="7"/>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244">
        <f>SUM(R34:AX34)</f>
        <v>0</v>
      </c>
      <c r="AZ34" s="240">
        <f>+AY34+N34</f>
        <v>0</v>
      </c>
      <c r="BA34" s="545">
        <f>+G34-AZ34</f>
        <v>0</v>
      </c>
    </row>
    <row r="35" spans="1:53" s="4" customFormat="1" ht="15" customHeight="1" x14ac:dyDescent="0.2">
      <c r="A35" s="338"/>
      <c r="B35" s="461"/>
      <c r="C35" s="334"/>
      <c r="D35" s="340"/>
      <c r="E35" s="245"/>
      <c r="F35" s="364">
        <f t="shared" si="5"/>
        <v>0</v>
      </c>
      <c r="G35" s="245">
        <v>0</v>
      </c>
      <c r="H35" s="564">
        <f t="shared" si="6"/>
        <v>0</v>
      </c>
      <c r="I35" s="228"/>
      <c r="J35" s="364">
        <f t="shared" si="7"/>
        <v>0</v>
      </c>
      <c r="K35" s="245">
        <v>0</v>
      </c>
      <c r="L35" s="229"/>
      <c r="M35" s="245"/>
      <c r="N35" s="261"/>
      <c r="O35" s="261"/>
      <c r="P35" s="261"/>
      <c r="Q35" s="261"/>
      <c r="R35" s="356"/>
      <c r="S35" s="357"/>
      <c r="T35" s="396"/>
      <c r="U35" s="406"/>
      <c r="V35" s="357"/>
      <c r="W35" s="357"/>
      <c r="X35" s="357"/>
      <c r="Y35" s="357"/>
      <c r="Z35" s="357"/>
      <c r="AA35" s="357"/>
      <c r="AB35" s="357"/>
      <c r="AC35" s="357"/>
      <c r="AD35" s="357"/>
      <c r="AE35" s="357"/>
      <c r="AF35" s="396"/>
      <c r="AG35" s="406"/>
      <c r="AH35" s="357"/>
      <c r="AI35" s="357"/>
      <c r="AJ35" s="357"/>
      <c r="AK35" s="357"/>
      <c r="AL35" s="357"/>
      <c r="AM35" s="357"/>
      <c r="AN35" s="357"/>
      <c r="AO35" s="357"/>
      <c r="AP35" s="357"/>
      <c r="AQ35" s="357"/>
      <c r="AR35" s="396"/>
      <c r="AS35" s="406"/>
      <c r="AT35" s="357"/>
      <c r="AU35" s="357"/>
      <c r="AV35" s="357"/>
      <c r="AW35" s="357"/>
      <c r="AX35" s="357"/>
      <c r="AY35" s="244">
        <f>SUM(R35:AX35)</f>
        <v>0</v>
      </c>
      <c r="AZ35" s="240">
        <f>+AY35+N35</f>
        <v>0</v>
      </c>
      <c r="BA35" s="545">
        <f>+G35-AZ35</f>
        <v>0</v>
      </c>
    </row>
    <row r="36" spans="1:53" s="4" customFormat="1" ht="15" customHeight="1" x14ac:dyDescent="0.2">
      <c r="A36" s="338"/>
      <c r="B36" s="461"/>
      <c r="C36" s="334"/>
      <c r="D36" s="340"/>
      <c r="E36" s="245"/>
      <c r="F36" s="364">
        <f t="shared" si="5"/>
        <v>0</v>
      </c>
      <c r="G36" s="245">
        <v>0</v>
      </c>
      <c r="H36" s="564">
        <f t="shared" si="6"/>
        <v>0</v>
      </c>
      <c r="I36" s="228"/>
      <c r="J36" s="364">
        <f t="shared" si="7"/>
        <v>0</v>
      </c>
      <c r="K36" s="245">
        <v>0</v>
      </c>
      <c r="L36" s="229"/>
      <c r="M36" s="245"/>
      <c r="N36" s="261"/>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244">
        <f>SUM(R36:AX36)</f>
        <v>0</v>
      </c>
      <c r="AZ36" s="240">
        <f>+AY36+N36</f>
        <v>0</v>
      </c>
      <c r="BA36" s="545">
        <f>+G36-AZ36</f>
        <v>0</v>
      </c>
    </row>
    <row r="37" spans="1:53" s="4" customFormat="1" ht="15" customHeight="1" x14ac:dyDescent="0.2">
      <c r="A37" s="349"/>
      <c r="B37" s="484" t="str">
        <f>+B32</f>
        <v>ZK110.K281.C727</v>
      </c>
      <c r="C37" s="340"/>
      <c r="D37" s="340"/>
      <c r="E37" s="245"/>
      <c r="F37" s="364">
        <f t="shared" si="5"/>
        <v>0</v>
      </c>
      <c r="G37" s="245">
        <v>0</v>
      </c>
      <c r="H37" s="564">
        <f t="shared" si="6"/>
        <v>0</v>
      </c>
      <c r="I37" s="228"/>
      <c r="J37" s="364">
        <f t="shared" si="7"/>
        <v>0</v>
      </c>
      <c r="K37" s="245">
        <v>0</v>
      </c>
      <c r="L37" s="229"/>
      <c r="M37" s="245"/>
      <c r="N37" s="261"/>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244">
        <f>SUM(R37:AX37)</f>
        <v>0</v>
      </c>
      <c r="AZ37" s="240">
        <f>+AY37+N37</f>
        <v>0</v>
      </c>
      <c r="BA37" s="545">
        <f>+G37-AZ37</f>
        <v>0</v>
      </c>
    </row>
    <row r="38" spans="1:53" s="4" customFormat="1" ht="15" customHeight="1" thickBot="1" x14ac:dyDescent="0.25">
      <c r="A38" s="167"/>
      <c r="B38" s="540"/>
      <c r="C38" s="269" t="s">
        <v>286</v>
      </c>
      <c r="D38" s="269"/>
      <c r="E38" s="272"/>
      <c r="F38" s="364">
        <f t="shared" si="5"/>
        <v>0</v>
      </c>
      <c r="G38" s="272">
        <v>0</v>
      </c>
      <c r="H38" s="571">
        <f>SUM(N38:AX38)-Q38</f>
        <v>0</v>
      </c>
      <c r="I38" s="224"/>
      <c r="J38" s="364">
        <f t="shared" si="7"/>
        <v>0</v>
      </c>
      <c r="K38" s="272">
        <v>0</v>
      </c>
      <c r="L38" s="225"/>
      <c r="M38" s="272"/>
      <c r="N38" s="560">
        <f>+IFERROR(VLOOKUP(B37,Sheet1!B:D,2,FALSE),0)</f>
        <v>0</v>
      </c>
      <c r="O38" s="600">
        <f>+IFERROR(VLOOKUP(B37,Sheet1!B:D,3,FALSE),0)</f>
        <v>0</v>
      </c>
      <c r="P38" s="600">
        <f>+IFERROR(VLOOKUP(B37,Sheet1!B:E,4,FALSE),0)</f>
        <v>0</v>
      </c>
      <c r="Q38" s="600">
        <f>+IFERROR(VLOOKUP(B37,Sheet1!B:F,5,FALSE),0)</f>
        <v>0</v>
      </c>
      <c r="R38" s="358"/>
      <c r="S38" s="359"/>
      <c r="T38" s="397"/>
      <c r="U38" s="407"/>
      <c r="V38" s="359"/>
      <c r="W38" s="359"/>
      <c r="X38" s="359"/>
      <c r="Y38" s="359"/>
      <c r="Z38" s="359"/>
      <c r="AA38" s="359"/>
      <c r="AB38" s="359"/>
      <c r="AC38" s="359"/>
      <c r="AD38" s="359"/>
      <c r="AE38" s="359"/>
      <c r="AF38" s="397"/>
      <c r="AG38" s="407"/>
      <c r="AH38" s="359"/>
      <c r="AI38" s="359"/>
      <c r="AJ38" s="359"/>
      <c r="AK38" s="359"/>
      <c r="AL38" s="359"/>
      <c r="AM38" s="359"/>
      <c r="AN38" s="359"/>
      <c r="AO38" s="359"/>
      <c r="AP38" s="359"/>
      <c r="AQ38" s="359"/>
      <c r="AR38" s="397"/>
      <c r="AS38" s="407"/>
      <c r="AT38" s="359"/>
      <c r="AU38" s="359"/>
      <c r="AV38" s="359"/>
      <c r="AW38" s="359"/>
      <c r="AX38" s="359"/>
      <c r="AY38" s="244">
        <f t="shared" si="8"/>
        <v>0</v>
      </c>
      <c r="AZ38" s="240">
        <f t="shared" si="9"/>
        <v>0</v>
      </c>
      <c r="BA38" s="545">
        <f t="shared" si="4"/>
        <v>0</v>
      </c>
    </row>
    <row r="39" spans="1:53" s="4" customFormat="1" ht="15" customHeight="1" x14ac:dyDescent="0.2">
      <c r="A39" s="193" t="s">
        <v>207</v>
      </c>
      <c r="B39" s="450" t="str">
        <f>+LEFT($E$5,5)&amp;"."&amp;A39&amp;"."&amp;$E$3</f>
        <v>ZK110.K282.C727</v>
      </c>
      <c r="C39" s="337" t="s">
        <v>208</v>
      </c>
      <c r="D39" s="337"/>
      <c r="E39" s="226">
        <f t="shared" ref="E39:L39" si="21">SUM(E40:E43)</f>
        <v>0</v>
      </c>
      <c r="F39" s="582">
        <f>SUM(F40:F43)</f>
        <v>0</v>
      </c>
      <c r="G39" s="226">
        <f>SUM(G40:G43)</f>
        <v>0</v>
      </c>
      <c r="H39" s="226">
        <f t="shared" si="21"/>
        <v>0</v>
      </c>
      <c r="I39" s="200">
        <f t="shared" si="21"/>
        <v>0</v>
      </c>
      <c r="J39" s="425">
        <f>SUM(J40:J43)</f>
        <v>0</v>
      </c>
      <c r="K39" s="226">
        <f t="shared" si="21"/>
        <v>0</v>
      </c>
      <c r="L39" s="216">
        <f t="shared" si="21"/>
        <v>0</v>
      </c>
      <c r="M39" s="216"/>
      <c r="N39" s="579">
        <f>+IFERROR(VLOOKUP(B38,Sheet1!B:D,2,FALSE),0)</f>
        <v>0</v>
      </c>
      <c r="O39" s="564">
        <f>+IFERROR(VLOOKUP(B38,Sheet1!B:D,3,FALSE)+VLOOKUP(B38,Sheet1!B:E,4,FALSE),0)</f>
        <v>0</v>
      </c>
      <c r="P39" s="564">
        <f>+IFERROR(VLOOKUP(C38,Sheet1!C:E,3,FALSE)+VLOOKUP(C38,Sheet1!C:F,4,FALSE),0)</f>
        <v>0</v>
      </c>
      <c r="Q39" s="564">
        <f>+IFERROR(VLOOKUP(D38,Sheet1!D:F,3,FALSE)+VLOOKUP(D38,Sheet1!D:G,4,FALSE),0)</f>
        <v>0</v>
      </c>
      <c r="R39" s="260">
        <f>SUM(R40:R43)</f>
        <v>0</v>
      </c>
      <c r="S39" s="264">
        <f>SUM(S40:S43)</f>
        <v>0</v>
      </c>
      <c r="T39" s="395">
        <f t="shared" ref="T39:Z39" si="22">SUM(T40:T43)</f>
        <v>0</v>
      </c>
      <c r="U39" s="405">
        <f t="shared" si="22"/>
        <v>0</v>
      </c>
      <c r="V39" s="264">
        <f t="shared" si="22"/>
        <v>0</v>
      </c>
      <c r="W39" s="264">
        <f t="shared" si="22"/>
        <v>0</v>
      </c>
      <c r="X39" s="264">
        <f t="shared" si="22"/>
        <v>0</v>
      </c>
      <c r="Y39" s="264">
        <f t="shared" si="22"/>
        <v>0</v>
      </c>
      <c r="Z39" s="264">
        <f t="shared" si="22"/>
        <v>0</v>
      </c>
      <c r="AA39" s="264">
        <f t="shared" ref="AA39:AX39" si="23">SUM(AA40:AA43)</f>
        <v>0</v>
      </c>
      <c r="AB39" s="264">
        <f t="shared" si="23"/>
        <v>0</v>
      </c>
      <c r="AC39" s="264">
        <f t="shared" si="23"/>
        <v>0</v>
      </c>
      <c r="AD39" s="264">
        <f t="shared" si="23"/>
        <v>0</v>
      </c>
      <c r="AE39" s="264">
        <f t="shared" si="23"/>
        <v>0</v>
      </c>
      <c r="AF39" s="395">
        <f t="shared" si="23"/>
        <v>0</v>
      </c>
      <c r="AG39" s="405">
        <f t="shared" si="23"/>
        <v>0</v>
      </c>
      <c r="AH39" s="264">
        <f t="shared" si="23"/>
        <v>0</v>
      </c>
      <c r="AI39" s="264">
        <f t="shared" si="23"/>
        <v>0</v>
      </c>
      <c r="AJ39" s="264">
        <f t="shared" si="23"/>
        <v>0</v>
      </c>
      <c r="AK39" s="264">
        <f t="shared" si="23"/>
        <v>0</v>
      </c>
      <c r="AL39" s="264">
        <f t="shared" si="23"/>
        <v>0</v>
      </c>
      <c r="AM39" s="264">
        <f t="shared" si="23"/>
        <v>0</v>
      </c>
      <c r="AN39" s="264">
        <f t="shared" si="23"/>
        <v>0</v>
      </c>
      <c r="AO39" s="264">
        <f t="shared" si="23"/>
        <v>0</v>
      </c>
      <c r="AP39" s="264">
        <f t="shared" si="23"/>
        <v>0</v>
      </c>
      <c r="AQ39" s="264">
        <f t="shared" si="23"/>
        <v>0</v>
      </c>
      <c r="AR39" s="395">
        <f t="shared" si="23"/>
        <v>0</v>
      </c>
      <c r="AS39" s="405">
        <f t="shared" si="23"/>
        <v>0</v>
      </c>
      <c r="AT39" s="264">
        <f t="shared" si="23"/>
        <v>0</v>
      </c>
      <c r="AU39" s="264">
        <f t="shared" si="23"/>
        <v>0</v>
      </c>
      <c r="AV39" s="264">
        <f t="shared" si="23"/>
        <v>0</v>
      </c>
      <c r="AW39" s="264">
        <f t="shared" si="23"/>
        <v>0</v>
      </c>
      <c r="AX39" s="264">
        <f t="shared" si="23"/>
        <v>0</v>
      </c>
      <c r="AY39" s="433">
        <f t="shared" si="8"/>
        <v>0</v>
      </c>
      <c r="AZ39" s="434">
        <f t="shared" si="9"/>
        <v>0</v>
      </c>
      <c r="BA39" s="435">
        <f t="shared" si="4"/>
        <v>0</v>
      </c>
    </row>
    <row r="40" spans="1:53" s="4" customFormat="1" ht="15" customHeight="1" x14ac:dyDescent="0.2">
      <c r="A40" s="338"/>
      <c r="B40" s="461"/>
      <c r="C40" s="334"/>
      <c r="D40" s="334"/>
      <c r="E40" s="245"/>
      <c r="F40" s="364">
        <f t="shared" si="5"/>
        <v>0</v>
      </c>
      <c r="G40" s="245">
        <v>0</v>
      </c>
      <c r="H40" s="564">
        <f t="shared" si="6"/>
        <v>0</v>
      </c>
      <c r="I40" s="228"/>
      <c r="J40" s="364">
        <f t="shared" si="7"/>
        <v>0</v>
      </c>
      <c r="K40" s="245">
        <v>0</v>
      </c>
      <c r="L40" s="229"/>
      <c r="M40" s="245"/>
      <c r="N40" s="232">
        <f>+IFERROR(VLOOKUP(B39,Sheet1!B:D,2,FALSE),0)</f>
        <v>0</v>
      </c>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244">
        <f t="shared" si="8"/>
        <v>0</v>
      </c>
      <c r="AZ40" s="240">
        <f t="shared" si="9"/>
        <v>0</v>
      </c>
      <c r="BA40" s="545">
        <f t="shared" si="4"/>
        <v>0</v>
      </c>
    </row>
    <row r="41" spans="1:53" s="4" customFormat="1" ht="15" customHeight="1" x14ac:dyDescent="0.2">
      <c r="A41" s="333"/>
      <c r="B41" s="460"/>
      <c r="C41" s="334"/>
      <c r="D41" s="340"/>
      <c r="E41" s="245"/>
      <c r="F41" s="364">
        <f t="shared" si="5"/>
        <v>0</v>
      </c>
      <c r="G41" s="245">
        <v>0</v>
      </c>
      <c r="H41" s="564">
        <f t="shared" si="6"/>
        <v>0</v>
      </c>
      <c r="I41" s="228"/>
      <c r="J41" s="364">
        <f t="shared" si="7"/>
        <v>0</v>
      </c>
      <c r="K41" s="245">
        <v>0</v>
      </c>
      <c r="L41" s="229"/>
      <c r="M41" s="245"/>
      <c r="N41" s="261"/>
      <c r="O41" s="217"/>
      <c r="P41" s="217"/>
      <c r="Q41" s="217"/>
      <c r="R41" s="356"/>
      <c r="S41" s="357"/>
      <c r="T41" s="396"/>
      <c r="U41" s="406"/>
      <c r="V41" s="357"/>
      <c r="W41" s="357"/>
      <c r="X41" s="357"/>
      <c r="Y41" s="357"/>
      <c r="Z41" s="357"/>
      <c r="AA41" s="357"/>
      <c r="AB41" s="357"/>
      <c r="AC41" s="357"/>
      <c r="AD41" s="357"/>
      <c r="AE41" s="357"/>
      <c r="AF41" s="396"/>
      <c r="AG41" s="406"/>
      <c r="AH41" s="357"/>
      <c r="AI41" s="357"/>
      <c r="AJ41" s="357"/>
      <c r="AK41" s="357"/>
      <c r="AL41" s="357"/>
      <c r="AM41" s="357"/>
      <c r="AN41" s="357"/>
      <c r="AO41" s="357"/>
      <c r="AP41" s="357"/>
      <c r="AQ41" s="357"/>
      <c r="AR41" s="396"/>
      <c r="AS41" s="406"/>
      <c r="AT41" s="357"/>
      <c r="AU41" s="357"/>
      <c r="AV41" s="357"/>
      <c r="AW41" s="357"/>
      <c r="AX41" s="357"/>
      <c r="AY41" s="244">
        <f>SUM(R41:AX41)</f>
        <v>0</v>
      </c>
      <c r="AZ41" s="240">
        <f>+AY41+N41</f>
        <v>0</v>
      </c>
      <c r="BA41" s="545">
        <f>+G41-AZ41</f>
        <v>0</v>
      </c>
    </row>
    <row r="42" spans="1:53" s="4" customFormat="1" ht="15" customHeight="1" x14ac:dyDescent="0.2">
      <c r="A42" s="338"/>
      <c r="B42" s="461" t="str">
        <f>+B39</f>
        <v>ZK110.K282.C727</v>
      </c>
      <c r="C42" s="334"/>
      <c r="D42" s="340"/>
      <c r="E42" s="245"/>
      <c r="F42" s="364">
        <f t="shared" si="5"/>
        <v>0</v>
      </c>
      <c r="G42" s="245">
        <v>0</v>
      </c>
      <c r="H42" s="564">
        <f t="shared" si="6"/>
        <v>0</v>
      </c>
      <c r="I42" s="228"/>
      <c r="J42" s="364">
        <f t="shared" si="7"/>
        <v>0</v>
      </c>
      <c r="K42" s="245">
        <v>0</v>
      </c>
      <c r="L42" s="229"/>
      <c r="M42" s="245"/>
      <c r="N42" s="262"/>
      <c r="O42" s="262"/>
      <c r="P42" s="262"/>
      <c r="Q42" s="262"/>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244">
        <f>SUM(R42:AX42)</f>
        <v>0</v>
      </c>
      <c r="AZ42" s="240">
        <f>+AY42+N42</f>
        <v>0</v>
      </c>
      <c r="BA42" s="545">
        <f>+G42-AZ42</f>
        <v>0</v>
      </c>
    </row>
    <row r="43" spans="1:53" s="4" customFormat="1" ht="15" customHeight="1" thickBot="1" x14ac:dyDescent="0.25">
      <c r="A43" s="167"/>
      <c r="B43" s="453"/>
      <c r="C43" s="269" t="s">
        <v>286</v>
      </c>
      <c r="D43" s="269"/>
      <c r="E43" s="272"/>
      <c r="F43" s="365">
        <f t="shared" si="5"/>
        <v>0</v>
      </c>
      <c r="G43" s="272">
        <v>0</v>
      </c>
      <c r="H43" s="571">
        <f>SUM(N43:AX43)-Q43</f>
        <v>0</v>
      </c>
      <c r="I43" s="224"/>
      <c r="J43" s="365">
        <f t="shared" si="7"/>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97"/>
      <c r="U43" s="407"/>
      <c r="V43" s="359"/>
      <c r="W43" s="359"/>
      <c r="X43" s="359"/>
      <c r="Y43" s="359"/>
      <c r="Z43" s="359"/>
      <c r="AA43" s="359"/>
      <c r="AB43" s="359"/>
      <c r="AC43" s="359"/>
      <c r="AD43" s="359"/>
      <c r="AE43" s="359"/>
      <c r="AF43" s="397"/>
      <c r="AG43" s="407"/>
      <c r="AH43" s="359"/>
      <c r="AI43" s="359"/>
      <c r="AJ43" s="359"/>
      <c r="AK43" s="359"/>
      <c r="AL43" s="359"/>
      <c r="AM43" s="359"/>
      <c r="AN43" s="359"/>
      <c r="AO43" s="359"/>
      <c r="AP43" s="359"/>
      <c r="AQ43" s="359"/>
      <c r="AR43" s="397"/>
      <c r="AS43" s="407"/>
      <c r="AT43" s="359"/>
      <c r="AU43" s="359"/>
      <c r="AV43" s="359"/>
      <c r="AW43" s="359"/>
      <c r="AX43" s="359"/>
      <c r="AY43" s="244">
        <f t="shared" si="8"/>
        <v>0</v>
      </c>
      <c r="AZ43" s="240">
        <f t="shared" si="9"/>
        <v>0</v>
      </c>
      <c r="BA43" s="545">
        <f t="shared" si="4"/>
        <v>0</v>
      </c>
    </row>
    <row r="44" spans="1:53" s="4" customFormat="1" ht="15" customHeight="1" x14ac:dyDescent="0.2">
      <c r="A44" s="549"/>
      <c r="B44" s="455"/>
      <c r="C44" s="442"/>
      <c r="D44" s="442"/>
      <c r="E44" s="423">
        <f t="shared" ref="E44:L44" si="24">SUM(E45:E46)</f>
        <v>0</v>
      </c>
      <c r="F44" s="566">
        <f>SUM(F45:F46)</f>
        <v>0</v>
      </c>
      <c r="G44" s="423">
        <f>SUM(G45:G46)</f>
        <v>0</v>
      </c>
      <c r="H44" s="423">
        <f t="shared" si="24"/>
        <v>0</v>
      </c>
      <c r="I44" s="542">
        <f t="shared" si="24"/>
        <v>0</v>
      </c>
      <c r="J44" s="541">
        <f>SUM(J45:J46)</f>
        <v>0</v>
      </c>
      <c r="K44" s="542">
        <f t="shared" si="24"/>
        <v>0</v>
      </c>
      <c r="L44" s="543">
        <f t="shared" si="24"/>
        <v>0</v>
      </c>
      <c r="M44" s="543"/>
      <c r="N44" s="423">
        <f>SUM(N45:N46)</f>
        <v>0</v>
      </c>
      <c r="O44" s="472">
        <f>SUM(O45:O46)</f>
        <v>0</v>
      </c>
      <c r="P44" s="472">
        <f t="shared" ref="P44:Q44" si="25">SUM(P45:P46)</f>
        <v>0</v>
      </c>
      <c r="Q44" s="472">
        <f t="shared" si="25"/>
        <v>0</v>
      </c>
      <c r="R44" s="473">
        <f>SUM(R45:R46)</f>
        <v>0</v>
      </c>
      <c r="S44" s="474">
        <f>SUM(S45:S46)</f>
        <v>0</v>
      </c>
      <c r="T44" s="475">
        <f t="shared" ref="T44:Z44" si="26">SUM(T45:T46)</f>
        <v>0</v>
      </c>
      <c r="U44" s="476">
        <f t="shared" si="26"/>
        <v>0</v>
      </c>
      <c r="V44" s="474">
        <f t="shared" si="26"/>
        <v>0</v>
      </c>
      <c r="W44" s="474">
        <f t="shared" si="26"/>
        <v>0</v>
      </c>
      <c r="X44" s="474">
        <f t="shared" si="26"/>
        <v>0</v>
      </c>
      <c r="Y44" s="474">
        <f t="shared" si="26"/>
        <v>0</v>
      </c>
      <c r="Z44" s="474">
        <f t="shared" si="26"/>
        <v>0</v>
      </c>
      <c r="AA44" s="474">
        <f t="shared" ref="AA44:AX44" si="27">SUM(AA45:AA46)</f>
        <v>0</v>
      </c>
      <c r="AB44" s="474">
        <f t="shared" si="27"/>
        <v>0</v>
      </c>
      <c r="AC44" s="474">
        <f t="shared" si="27"/>
        <v>0</v>
      </c>
      <c r="AD44" s="474">
        <f t="shared" si="27"/>
        <v>0</v>
      </c>
      <c r="AE44" s="474">
        <f t="shared" si="27"/>
        <v>0</v>
      </c>
      <c r="AF44" s="475">
        <f t="shared" si="27"/>
        <v>0</v>
      </c>
      <c r="AG44" s="476">
        <f t="shared" si="27"/>
        <v>0</v>
      </c>
      <c r="AH44" s="474">
        <f t="shared" si="27"/>
        <v>0</v>
      </c>
      <c r="AI44" s="474">
        <f t="shared" si="27"/>
        <v>0</v>
      </c>
      <c r="AJ44" s="474">
        <f t="shared" si="27"/>
        <v>0</v>
      </c>
      <c r="AK44" s="474">
        <f t="shared" si="27"/>
        <v>0</v>
      </c>
      <c r="AL44" s="474">
        <f t="shared" si="27"/>
        <v>0</v>
      </c>
      <c r="AM44" s="474">
        <f t="shared" si="27"/>
        <v>0</v>
      </c>
      <c r="AN44" s="474">
        <f t="shared" si="27"/>
        <v>0</v>
      </c>
      <c r="AO44" s="474">
        <f t="shared" si="27"/>
        <v>0</v>
      </c>
      <c r="AP44" s="474">
        <f t="shared" si="27"/>
        <v>0</v>
      </c>
      <c r="AQ44" s="474">
        <f t="shared" si="27"/>
        <v>0</v>
      </c>
      <c r="AR44" s="475">
        <f t="shared" si="27"/>
        <v>0</v>
      </c>
      <c r="AS44" s="476">
        <f t="shared" si="27"/>
        <v>0</v>
      </c>
      <c r="AT44" s="474">
        <f t="shared" si="27"/>
        <v>0</v>
      </c>
      <c r="AU44" s="474">
        <f t="shared" si="27"/>
        <v>0</v>
      </c>
      <c r="AV44" s="474">
        <f t="shared" si="27"/>
        <v>0</v>
      </c>
      <c r="AW44" s="474">
        <f t="shared" si="27"/>
        <v>0</v>
      </c>
      <c r="AX44" s="474">
        <f t="shared" si="27"/>
        <v>0</v>
      </c>
      <c r="AY44" s="244">
        <f t="shared" si="8"/>
        <v>0</v>
      </c>
      <c r="AZ44" s="240">
        <f t="shared" si="9"/>
        <v>0</v>
      </c>
      <c r="BA44" s="545">
        <f t="shared" si="4"/>
        <v>0</v>
      </c>
    </row>
    <row r="45" spans="1:53" s="4" customFormat="1" ht="15" customHeight="1" x14ac:dyDescent="0.2">
      <c r="A45" s="149"/>
      <c r="B45" s="455"/>
      <c r="C45" s="268" t="s">
        <v>286</v>
      </c>
      <c r="D45" s="268"/>
      <c r="E45" s="245"/>
      <c r="F45" s="544">
        <f t="shared" si="5"/>
        <v>0</v>
      </c>
      <c r="G45" s="245">
        <v>0</v>
      </c>
      <c r="H45" s="217">
        <f t="shared" si="6"/>
        <v>0</v>
      </c>
      <c r="I45" s="228"/>
      <c r="J45" s="544">
        <f t="shared" si="7"/>
        <v>0</v>
      </c>
      <c r="K45" s="245">
        <v>0</v>
      </c>
      <c r="L45" s="229"/>
      <c r="M45" s="245"/>
      <c r="N45" s="261"/>
      <c r="O45" s="217"/>
      <c r="P45" s="217"/>
      <c r="Q45" s="217"/>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244">
        <f t="shared" si="8"/>
        <v>0</v>
      </c>
      <c r="AZ45" s="240">
        <f t="shared" si="9"/>
        <v>0</v>
      </c>
      <c r="BA45" s="545">
        <f t="shared" si="4"/>
        <v>0</v>
      </c>
    </row>
    <row r="46" spans="1:53" s="4" customFormat="1" ht="15" customHeight="1" thickBot="1" x14ac:dyDescent="0.25">
      <c r="A46" s="167"/>
      <c r="B46" s="453"/>
      <c r="C46" s="269"/>
      <c r="D46" s="269"/>
      <c r="E46" s="272"/>
      <c r="F46" s="544">
        <f t="shared" si="5"/>
        <v>0</v>
      </c>
      <c r="G46" s="272">
        <v>0</v>
      </c>
      <c r="H46" s="223">
        <f t="shared" si="6"/>
        <v>0</v>
      </c>
      <c r="I46" s="224"/>
      <c r="J46" s="544">
        <f t="shared" si="7"/>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244">
        <f t="shared" si="8"/>
        <v>0</v>
      </c>
      <c r="AZ46" s="240">
        <f t="shared" si="9"/>
        <v>0</v>
      </c>
      <c r="BA46" s="545">
        <f t="shared" si="4"/>
        <v>0</v>
      </c>
    </row>
    <row r="47" spans="1:53" s="4" customFormat="1" ht="15" customHeight="1" x14ac:dyDescent="0.2">
      <c r="A47" s="549"/>
      <c r="B47" s="568"/>
      <c r="C47" s="442"/>
      <c r="D47" s="442"/>
      <c r="E47" s="423">
        <f t="shared" ref="E47:L47" si="28">SUM(E48:E49)</f>
        <v>0</v>
      </c>
      <c r="F47" s="566">
        <f t="shared" si="28"/>
        <v>0</v>
      </c>
      <c r="G47" s="423">
        <f t="shared" si="28"/>
        <v>0</v>
      </c>
      <c r="H47" s="423">
        <f t="shared" si="28"/>
        <v>0</v>
      </c>
      <c r="I47" s="542">
        <f t="shared" si="28"/>
        <v>0</v>
      </c>
      <c r="J47" s="541">
        <f t="shared" si="28"/>
        <v>0</v>
      </c>
      <c r="K47" s="542">
        <f t="shared" si="28"/>
        <v>0</v>
      </c>
      <c r="L47" s="543">
        <f t="shared" si="28"/>
        <v>0</v>
      </c>
      <c r="M47" s="543"/>
      <c r="N47" s="472"/>
      <c r="O47" s="217"/>
      <c r="P47" s="217"/>
      <c r="Q47" s="217"/>
      <c r="R47" s="473">
        <f>SUM(R48:R49)</f>
        <v>0</v>
      </c>
      <c r="S47" s="474">
        <f>SUM(S48:S49)</f>
        <v>0</v>
      </c>
      <c r="T47" s="475">
        <f t="shared" ref="T47:Z47" si="29">SUM(T48:T49)</f>
        <v>0</v>
      </c>
      <c r="U47" s="476">
        <f t="shared" si="29"/>
        <v>0</v>
      </c>
      <c r="V47" s="474">
        <f t="shared" si="29"/>
        <v>0</v>
      </c>
      <c r="W47" s="474">
        <f t="shared" si="29"/>
        <v>0</v>
      </c>
      <c r="X47" s="474">
        <f t="shared" si="29"/>
        <v>0</v>
      </c>
      <c r="Y47" s="474">
        <f t="shared" si="29"/>
        <v>0</v>
      </c>
      <c r="Z47" s="474">
        <f t="shared" si="29"/>
        <v>0</v>
      </c>
      <c r="AA47" s="474">
        <f t="shared" ref="AA47:AX47" si="30">SUM(AA48:AA49)</f>
        <v>0</v>
      </c>
      <c r="AB47" s="474">
        <f t="shared" si="30"/>
        <v>0</v>
      </c>
      <c r="AC47" s="474">
        <f t="shared" si="30"/>
        <v>0</v>
      </c>
      <c r="AD47" s="474">
        <f t="shared" si="30"/>
        <v>0</v>
      </c>
      <c r="AE47" s="474">
        <f t="shared" si="30"/>
        <v>0</v>
      </c>
      <c r="AF47" s="475">
        <f t="shared" si="30"/>
        <v>0</v>
      </c>
      <c r="AG47" s="476">
        <f t="shared" si="30"/>
        <v>0</v>
      </c>
      <c r="AH47" s="474">
        <f t="shared" si="30"/>
        <v>0</v>
      </c>
      <c r="AI47" s="474">
        <f t="shared" si="30"/>
        <v>0</v>
      </c>
      <c r="AJ47" s="474">
        <f t="shared" si="30"/>
        <v>0</v>
      </c>
      <c r="AK47" s="474">
        <f t="shared" si="30"/>
        <v>0</v>
      </c>
      <c r="AL47" s="474">
        <f t="shared" si="30"/>
        <v>0</v>
      </c>
      <c r="AM47" s="474">
        <f t="shared" si="30"/>
        <v>0</v>
      </c>
      <c r="AN47" s="474">
        <f t="shared" si="30"/>
        <v>0</v>
      </c>
      <c r="AO47" s="474">
        <f t="shared" si="30"/>
        <v>0</v>
      </c>
      <c r="AP47" s="474">
        <f t="shared" si="30"/>
        <v>0</v>
      </c>
      <c r="AQ47" s="474">
        <f t="shared" si="30"/>
        <v>0</v>
      </c>
      <c r="AR47" s="475">
        <f t="shared" si="30"/>
        <v>0</v>
      </c>
      <c r="AS47" s="476">
        <f t="shared" si="30"/>
        <v>0</v>
      </c>
      <c r="AT47" s="474">
        <f t="shared" si="30"/>
        <v>0</v>
      </c>
      <c r="AU47" s="474">
        <f t="shared" si="30"/>
        <v>0</v>
      </c>
      <c r="AV47" s="474">
        <f t="shared" si="30"/>
        <v>0</v>
      </c>
      <c r="AW47" s="474">
        <f t="shared" si="30"/>
        <v>0</v>
      </c>
      <c r="AX47" s="474">
        <f t="shared" si="30"/>
        <v>0</v>
      </c>
      <c r="AY47" s="244">
        <f t="shared" si="8"/>
        <v>0</v>
      </c>
      <c r="AZ47" s="240">
        <f t="shared" si="9"/>
        <v>0</v>
      </c>
      <c r="BA47" s="545">
        <f t="shared" si="4"/>
        <v>0</v>
      </c>
    </row>
    <row r="48" spans="1:53" s="4" customFormat="1" ht="15" customHeight="1" x14ac:dyDescent="0.2">
      <c r="A48" s="149"/>
      <c r="B48" s="455"/>
      <c r="C48" s="268"/>
      <c r="D48" s="268"/>
      <c r="E48" s="245"/>
      <c r="F48" s="544">
        <f t="shared" si="5"/>
        <v>0</v>
      </c>
      <c r="G48" s="245">
        <v>0</v>
      </c>
      <c r="H48" s="217">
        <f t="shared" si="6"/>
        <v>0</v>
      </c>
      <c r="I48" s="228"/>
      <c r="J48" s="544">
        <f t="shared" si="7"/>
        <v>0</v>
      </c>
      <c r="K48" s="245">
        <v>0</v>
      </c>
      <c r="L48" s="229"/>
      <c r="M48" s="245"/>
      <c r="N48" s="232">
        <f>+IFERROR(VLOOKUP(B47,Sheet1!B:D,2,FALSE),0)</f>
        <v>0</v>
      </c>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244">
        <f t="shared" si="8"/>
        <v>0</v>
      </c>
      <c r="AZ48" s="240">
        <f t="shared" si="9"/>
        <v>0</v>
      </c>
      <c r="BA48" s="545">
        <f t="shared" si="4"/>
        <v>0</v>
      </c>
    </row>
    <row r="49" spans="1:53" s="4" customFormat="1" ht="15" customHeight="1" thickBot="1" x14ac:dyDescent="0.25">
      <c r="A49" s="167"/>
      <c r="B49" s="453"/>
      <c r="C49" s="269"/>
      <c r="D49" s="269"/>
      <c r="E49" s="272"/>
      <c r="F49" s="544">
        <f t="shared" si="5"/>
        <v>0</v>
      </c>
      <c r="G49" s="272">
        <v>0</v>
      </c>
      <c r="H49" s="223">
        <f t="shared" si="6"/>
        <v>0</v>
      </c>
      <c r="I49" s="224"/>
      <c r="J49" s="544">
        <f t="shared" si="7"/>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244">
        <f t="shared" si="8"/>
        <v>0</v>
      </c>
      <c r="AZ49" s="240">
        <f t="shared" si="9"/>
        <v>0</v>
      </c>
      <c r="BA49" s="545">
        <f t="shared" si="4"/>
        <v>0</v>
      </c>
    </row>
    <row r="50" spans="1:53" s="4" customFormat="1" ht="15" customHeight="1" x14ac:dyDescent="0.2">
      <c r="A50" s="549"/>
      <c r="B50" s="568"/>
      <c r="C50" s="442"/>
      <c r="D50" s="442"/>
      <c r="E50" s="423">
        <f t="shared" ref="E50:L50" si="31">SUM(E51:E52)</f>
        <v>0</v>
      </c>
      <c r="F50" s="566">
        <f t="shared" si="31"/>
        <v>0</v>
      </c>
      <c r="G50" s="423">
        <f t="shared" si="31"/>
        <v>0</v>
      </c>
      <c r="H50" s="423">
        <f t="shared" si="31"/>
        <v>0</v>
      </c>
      <c r="I50" s="542">
        <f t="shared" si="31"/>
        <v>0</v>
      </c>
      <c r="J50" s="541">
        <f t="shared" si="31"/>
        <v>0</v>
      </c>
      <c r="K50" s="542">
        <f t="shared" si="31"/>
        <v>0</v>
      </c>
      <c r="L50" s="543">
        <f t="shared" si="31"/>
        <v>0</v>
      </c>
      <c r="M50" s="543"/>
      <c r="N50" s="472">
        <f>SUM(N51:N52)</f>
        <v>0</v>
      </c>
      <c r="O50" s="472">
        <f>SUM(O51:O52)</f>
        <v>0</v>
      </c>
      <c r="P50" s="472">
        <f t="shared" ref="P50:Q50" si="32">SUM(P51:P52)</f>
        <v>0</v>
      </c>
      <c r="Q50" s="472">
        <f t="shared" si="32"/>
        <v>0</v>
      </c>
      <c r="R50" s="473">
        <f>SUM(R51:R52)</f>
        <v>0</v>
      </c>
      <c r="S50" s="474">
        <f>SUM(S51:S52)</f>
        <v>0</v>
      </c>
      <c r="T50" s="475">
        <f t="shared" ref="T50:Z50" si="33">SUM(T51:T52)</f>
        <v>0</v>
      </c>
      <c r="U50" s="476">
        <f t="shared" si="33"/>
        <v>0</v>
      </c>
      <c r="V50" s="474">
        <f t="shared" si="33"/>
        <v>0</v>
      </c>
      <c r="W50" s="474">
        <f t="shared" si="33"/>
        <v>0</v>
      </c>
      <c r="X50" s="474">
        <f t="shared" si="33"/>
        <v>0</v>
      </c>
      <c r="Y50" s="474">
        <f t="shared" si="33"/>
        <v>0</v>
      </c>
      <c r="Z50" s="474">
        <f t="shared" si="33"/>
        <v>0</v>
      </c>
      <c r="AA50" s="474">
        <f t="shared" ref="AA50:AX50" si="34">SUM(AA51:AA52)</f>
        <v>0</v>
      </c>
      <c r="AB50" s="474">
        <f t="shared" si="34"/>
        <v>0</v>
      </c>
      <c r="AC50" s="474">
        <f t="shared" si="34"/>
        <v>0</v>
      </c>
      <c r="AD50" s="474">
        <f t="shared" si="34"/>
        <v>0</v>
      </c>
      <c r="AE50" s="474">
        <f t="shared" si="34"/>
        <v>0</v>
      </c>
      <c r="AF50" s="475">
        <f t="shared" si="34"/>
        <v>0</v>
      </c>
      <c r="AG50" s="476">
        <f t="shared" si="34"/>
        <v>0</v>
      </c>
      <c r="AH50" s="474">
        <f t="shared" si="34"/>
        <v>0</v>
      </c>
      <c r="AI50" s="474">
        <f t="shared" si="34"/>
        <v>0</v>
      </c>
      <c r="AJ50" s="474">
        <f t="shared" si="34"/>
        <v>0</v>
      </c>
      <c r="AK50" s="474">
        <f t="shared" si="34"/>
        <v>0</v>
      </c>
      <c r="AL50" s="474">
        <f t="shared" si="34"/>
        <v>0</v>
      </c>
      <c r="AM50" s="474">
        <f t="shared" si="34"/>
        <v>0</v>
      </c>
      <c r="AN50" s="474">
        <f t="shared" si="34"/>
        <v>0</v>
      </c>
      <c r="AO50" s="474">
        <f t="shared" si="34"/>
        <v>0</v>
      </c>
      <c r="AP50" s="474">
        <f t="shared" si="34"/>
        <v>0</v>
      </c>
      <c r="AQ50" s="474">
        <f t="shared" si="34"/>
        <v>0</v>
      </c>
      <c r="AR50" s="475">
        <f t="shared" si="34"/>
        <v>0</v>
      </c>
      <c r="AS50" s="476">
        <f t="shared" si="34"/>
        <v>0</v>
      </c>
      <c r="AT50" s="474">
        <f t="shared" si="34"/>
        <v>0</v>
      </c>
      <c r="AU50" s="474">
        <f t="shared" si="34"/>
        <v>0</v>
      </c>
      <c r="AV50" s="474">
        <f t="shared" si="34"/>
        <v>0</v>
      </c>
      <c r="AW50" s="474">
        <f t="shared" si="34"/>
        <v>0</v>
      </c>
      <c r="AX50" s="474">
        <f t="shared" si="34"/>
        <v>0</v>
      </c>
      <c r="AY50" s="244">
        <f t="shared" si="8"/>
        <v>0</v>
      </c>
      <c r="AZ50" s="240">
        <f t="shared" si="9"/>
        <v>0</v>
      </c>
      <c r="BA50" s="545">
        <f t="shared" si="4"/>
        <v>0</v>
      </c>
    </row>
    <row r="51" spans="1:53" s="4" customFormat="1" ht="15" customHeight="1" x14ac:dyDescent="0.2">
      <c r="A51" s="149"/>
      <c r="B51" s="455"/>
      <c r="C51" s="268"/>
      <c r="D51" s="268"/>
      <c r="E51" s="245"/>
      <c r="F51" s="544">
        <f t="shared" si="5"/>
        <v>0</v>
      </c>
      <c r="G51" s="245">
        <v>0</v>
      </c>
      <c r="H51" s="217">
        <f t="shared" si="6"/>
        <v>0</v>
      </c>
      <c r="I51" s="228"/>
      <c r="J51" s="544">
        <f t="shared" si="7"/>
        <v>0</v>
      </c>
      <c r="K51" s="245">
        <v>0</v>
      </c>
      <c r="L51" s="229"/>
      <c r="M51" s="245"/>
      <c r="N51" s="232">
        <f>+IFERROR(VLOOKUP(B50,Sheet1!B:D,2,FALSE),0)</f>
        <v>0</v>
      </c>
      <c r="O51" s="261"/>
      <c r="P51" s="261"/>
      <c r="Q51" s="261"/>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244">
        <f t="shared" si="8"/>
        <v>0</v>
      </c>
      <c r="AZ51" s="240">
        <f t="shared" si="9"/>
        <v>0</v>
      </c>
      <c r="BA51" s="545">
        <f t="shared" si="4"/>
        <v>0</v>
      </c>
    </row>
    <row r="52" spans="1:53" s="4" customFormat="1" ht="15" customHeight="1" thickBot="1" x14ac:dyDescent="0.25">
      <c r="A52" s="167"/>
      <c r="B52" s="453"/>
      <c r="C52" s="269" t="s">
        <v>286</v>
      </c>
      <c r="D52" s="269"/>
      <c r="E52" s="272"/>
      <c r="F52" s="544">
        <f t="shared" si="5"/>
        <v>0</v>
      </c>
      <c r="G52" s="272">
        <v>0</v>
      </c>
      <c r="H52" s="223">
        <f t="shared" si="6"/>
        <v>0</v>
      </c>
      <c r="I52" s="224"/>
      <c r="J52" s="544">
        <f t="shared" si="7"/>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244">
        <f t="shared" si="8"/>
        <v>0</v>
      </c>
      <c r="AZ52" s="240">
        <f t="shared" si="9"/>
        <v>0</v>
      </c>
      <c r="BA52" s="545">
        <f t="shared" si="4"/>
        <v>0</v>
      </c>
    </row>
    <row r="53" spans="1:53" s="4" customFormat="1" ht="15" customHeight="1" x14ac:dyDescent="0.2">
      <c r="A53" s="549"/>
      <c r="B53" s="568"/>
      <c r="C53" s="442"/>
      <c r="D53" s="442"/>
      <c r="E53" s="423">
        <f t="shared" ref="E53:L53" si="35">SUM(E54:E55)</f>
        <v>0</v>
      </c>
      <c r="F53" s="566">
        <f t="shared" si="35"/>
        <v>0</v>
      </c>
      <c r="G53" s="423">
        <f t="shared" si="35"/>
        <v>0</v>
      </c>
      <c r="H53" s="423">
        <f t="shared" si="35"/>
        <v>0</v>
      </c>
      <c r="I53" s="542">
        <f t="shared" si="35"/>
        <v>0</v>
      </c>
      <c r="J53" s="541">
        <f t="shared" si="35"/>
        <v>0</v>
      </c>
      <c r="K53" s="542">
        <f t="shared" si="35"/>
        <v>0</v>
      </c>
      <c r="L53" s="543">
        <f t="shared" si="35"/>
        <v>0</v>
      </c>
      <c r="M53" s="543"/>
      <c r="N53" s="472">
        <f>SUM(N54:N55)</f>
        <v>0</v>
      </c>
      <c r="O53" s="472">
        <f>SUM(O54:O55)</f>
        <v>0</v>
      </c>
      <c r="P53" s="472">
        <f t="shared" ref="P53:Q53" si="36">SUM(P54:P55)</f>
        <v>0</v>
      </c>
      <c r="Q53" s="472">
        <f t="shared" si="36"/>
        <v>0</v>
      </c>
      <c r="R53" s="473">
        <f>SUM(R54:R55)</f>
        <v>0</v>
      </c>
      <c r="S53" s="474">
        <f>SUM(S54:S55)</f>
        <v>0</v>
      </c>
      <c r="T53" s="475">
        <f t="shared" ref="T53:Z53" si="37">SUM(T54:T55)</f>
        <v>0</v>
      </c>
      <c r="U53" s="476">
        <f t="shared" si="37"/>
        <v>0</v>
      </c>
      <c r="V53" s="474">
        <f t="shared" si="37"/>
        <v>0</v>
      </c>
      <c r="W53" s="474">
        <f t="shared" si="37"/>
        <v>0</v>
      </c>
      <c r="X53" s="474">
        <f t="shared" si="37"/>
        <v>0</v>
      </c>
      <c r="Y53" s="474">
        <f t="shared" si="37"/>
        <v>0</v>
      </c>
      <c r="Z53" s="474">
        <f t="shared" si="37"/>
        <v>0</v>
      </c>
      <c r="AA53" s="474">
        <f t="shared" ref="AA53:AX53" si="38">SUM(AA54:AA55)</f>
        <v>0</v>
      </c>
      <c r="AB53" s="474">
        <f t="shared" si="38"/>
        <v>0</v>
      </c>
      <c r="AC53" s="474">
        <f t="shared" si="38"/>
        <v>0</v>
      </c>
      <c r="AD53" s="474">
        <f t="shared" si="38"/>
        <v>0</v>
      </c>
      <c r="AE53" s="474">
        <f t="shared" si="38"/>
        <v>0</v>
      </c>
      <c r="AF53" s="475">
        <f t="shared" si="38"/>
        <v>0</v>
      </c>
      <c r="AG53" s="476">
        <f t="shared" si="38"/>
        <v>0</v>
      </c>
      <c r="AH53" s="474">
        <f t="shared" si="38"/>
        <v>0</v>
      </c>
      <c r="AI53" s="474">
        <f t="shared" si="38"/>
        <v>0</v>
      </c>
      <c r="AJ53" s="474">
        <f t="shared" si="38"/>
        <v>0</v>
      </c>
      <c r="AK53" s="474">
        <f t="shared" si="38"/>
        <v>0</v>
      </c>
      <c r="AL53" s="474">
        <f t="shared" si="38"/>
        <v>0</v>
      </c>
      <c r="AM53" s="474">
        <f t="shared" si="38"/>
        <v>0</v>
      </c>
      <c r="AN53" s="474">
        <f t="shared" si="38"/>
        <v>0</v>
      </c>
      <c r="AO53" s="474">
        <f t="shared" si="38"/>
        <v>0</v>
      </c>
      <c r="AP53" s="474">
        <f t="shared" si="38"/>
        <v>0</v>
      </c>
      <c r="AQ53" s="474">
        <f t="shared" si="38"/>
        <v>0</v>
      </c>
      <c r="AR53" s="475">
        <f t="shared" si="38"/>
        <v>0</v>
      </c>
      <c r="AS53" s="476">
        <f t="shared" si="38"/>
        <v>0</v>
      </c>
      <c r="AT53" s="474">
        <f t="shared" si="38"/>
        <v>0</v>
      </c>
      <c r="AU53" s="474">
        <f t="shared" si="38"/>
        <v>0</v>
      </c>
      <c r="AV53" s="474">
        <f t="shared" si="38"/>
        <v>0</v>
      </c>
      <c r="AW53" s="474">
        <f t="shared" si="38"/>
        <v>0</v>
      </c>
      <c r="AX53" s="474">
        <f t="shared" si="38"/>
        <v>0</v>
      </c>
      <c r="AY53" s="244">
        <f t="shared" si="8"/>
        <v>0</v>
      </c>
      <c r="AZ53" s="240">
        <f t="shared" si="9"/>
        <v>0</v>
      </c>
      <c r="BA53" s="545">
        <f t="shared" si="4"/>
        <v>0</v>
      </c>
    </row>
    <row r="54" spans="1:53" s="4" customFormat="1" ht="15" customHeight="1" x14ac:dyDescent="0.2">
      <c r="A54" s="149"/>
      <c r="B54" s="455"/>
      <c r="C54" s="268"/>
      <c r="D54" s="268"/>
      <c r="E54" s="245"/>
      <c r="F54" s="544">
        <f t="shared" si="5"/>
        <v>0</v>
      </c>
      <c r="G54" s="245">
        <v>0</v>
      </c>
      <c r="H54" s="217">
        <f t="shared" si="6"/>
        <v>0</v>
      </c>
      <c r="I54" s="228"/>
      <c r="J54" s="544">
        <f t="shared" si="7"/>
        <v>0</v>
      </c>
      <c r="K54" s="245">
        <v>0</v>
      </c>
      <c r="L54" s="229"/>
      <c r="M54" s="245"/>
      <c r="N54" s="232"/>
      <c r="O54" s="217"/>
      <c r="P54" s="217"/>
      <c r="Q54" s="217"/>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244">
        <f t="shared" si="8"/>
        <v>0</v>
      </c>
      <c r="AZ54" s="240">
        <f t="shared" si="9"/>
        <v>0</v>
      </c>
      <c r="BA54" s="545">
        <f t="shared" si="4"/>
        <v>0</v>
      </c>
    </row>
    <row r="55" spans="1:53" s="4" customFormat="1" ht="15" customHeight="1" thickBot="1" x14ac:dyDescent="0.25">
      <c r="A55" s="167"/>
      <c r="B55" s="453"/>
      <c r="C55" s="269"/>
      <c r="D55" s="269"/>
      <c r="E55" s="272"/>
      <c r="F55" s="544">
        <f t="shared" si="5"/>
        <v>0</v>
      </c>
      <c r="G55" s="272">
        <v>0</v>
      </c>
      <c r="H55" s="223">
        <f t="shared" si="6"/>
        <v>0</v>
      </c>
      <c r="I55" s="224"/>
      <c r="J55" s="544">
        <f t="shared" si="7"/>
        <v>0</v>
      </c>
      <c r="K55" s="272">
        <v>0</v>
      </c>
      <c r="L55" s="225"/>
      <c r="M55" s="272"/>
      <c r="N55" s="560">
        <f>+IFERROR(VLOOKUP(B54,Sheet1!B:D,2,FALSE),0)</f>
        <v>0</v>
      </c>
      <c r="O55" s="600">
        <f>+IFERROR(VLOOKUP(B54,Sheet1!B:D,3,FALSE),0)</f>
        <v>0</v>
      </c>
      <c r="P55" s="600">
        <f>+IFERROR(VLOOKUP(B54,Sheet1!B:E,4,FALSE),0)</f>
        <v>0</v>
      </c>
      <c r="Q55" s="600">
        <f>+IFERROR(VLOOKUP(B54,Sheet1!B:F,5,FALSE),0)</f>
        <v>0</v>
      </c>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244">
        <f t="shared" si="8"/>
        <v>0</v>
      </c>
      <c r="AZ55" s="240">
        <f t="shared" si="9"/>
        <v>0</v>
      </c>
      <c r="BA55" s="545">
        <f t="shared" si="4"/>
        <v>0</v>
      </c>
    </row>
    <row r="56" spans="1:53" s="4" customFormat="1" ht="15" customHeight="1" x14ac:dyDescent="0.2">
      <c r="A56" s="549"/>
      <c r="B56" s="568"/>
      <c r="C56" s="442"/>
      <c r="D56" s="442"/>
      <c r="E56" s="423">
        <f t="shared" ref="E56:L56" si="39">SUM(E57:E58)</f>
        <v>0</v>
      </c>
      <c r="F56" s="566">
        <f t="shared" si="39"/>
        <v>0</v>
      </c>
      <c r="G56" s="423">
        <f t="shared" si="39"/>
        <v>0</v>
      </c>
      <c r="H56" s="423">
        <f t="shared" si="39"/>
        <v>0</v>
      </c>
      <c r="I56" s="542">
        <f t="shared" si="39"/>
        <v>0</v>
      </c>
      <c r="J56" s="541">
        <f t="shared" si="39"/>
        <v>0</v>
      </c>
      <c r="K56" s="542">
        <f t="shared" si="39"/>
        <v>0</v>
      </c>
      <c r="L56" s="543">
        <f t="shared" si="39"/>
        <v>0</v>
      </c>
      <c r="M56" s="543"/>
      <c r="N56" s="472">
        <f>SUM(N57:N58)</f>
        <v>0</v>
      </c>
      <c r="O56" s="472">
        <f>SUM(O57:O58)</f>
        <v>0</v>
      </c>
      <c r="P56" s="472">
        <f t="shared" ref="P56:Q56" si="40">SUM(P57:P58)</f>
        <v>0</v>
      </c>
      <c r="Q56" s="472">
        <f t="shared" si="40"/>
        <v>0</v>
      </c>
      <c r="R56" s="473">
        <f>SUM(R57:R58)</f>
        <v>0</v>
      </c>
      <c r="S56" s="474">
        <f>SUM(S57:S58)</f>
        <v>0</v>
      </c>
      <c r="T56" s="475">
        <f t="shared" ref="T56:Z56" si="41">SUM(T57:T58)</f>
        <v>0</v>
      </c>
      <c r="U56" s="476">
        <f t="shared" si="41"/>
        <v>0</v>
      </c>
      <c r="V56" s="474">
        <f t="shared" si="41"/>
        <v>0</v>
      </c>
      <c r="W56" s="474">
        <f t="shared" si="41"/>
        <v>0</v>
      </c>
      <c r="X56" s="474">
        <f t="shared" si="41"/>
        <v>0</v>
      </c>
      <c r="Y56" s="474">
        <f t="shared" si="41"/>
        <v>0</v>
      </c>
      <c r="Z56" s="474">
        <f t="shared" si="41"/>
        <v>0</v>
      </c>
      <c r="AA56" s="474">
        <f t="shared" ref="AA56:AX56" si="42">SUM(AA57:AA58)</f>
        <v>0</v>
      </c>
      <c r="AB56" s="474">
        <f t="shared" si="42"/>
        <v>0</v>
      </c>
      <c r="AC56" s="474">
        <f t="shared" si="42"/>
        <v>0</v>
      </c>
      <c r="AD56" s="474">
        <f t="shared" si="42"/>
        <v>0</v>
      </c>
      <c r="AE56" s="474">
        <f t="shared" si="42"/>
        <v>0</v>
      </c>
      <c r="AF56" s="475">
        <f t="shared" si="42"/>
        <v>0</v>
      </c>
      <c r="AG56" s="476">
        <f t="shared" si="42"/>
        <v>0</v>
      </c>
      <c r="AH56" s="474">
        <f t="shared" si="42"/>
        <v>0</v>
      </c>
      <c r="AI56" s="474">
        <f t="shared" si="42"/>
        <v>0</v>
      </c>
      <c r="AJ56" s="474">
        <f t="shared" si="42"/>
        <v>0</v>
      </c>
      <c r="AK56" s="474">
        <f t="shared" si="42"/>
        <v>0</v>
      </c>
      <c r="AL56" s="474">
        <f t="shared" si="42"/>
        <v>0</v>
      </c>
      <c r="AM56" s="474">
        <f t="shared" si="42"/>
        <v>0</v>
      </c>
      <c r="AN56" s="474">
        <f t="shared" si="42"/>
        <v>0</v>
      </c>
      <c r="AO56" s="474">
        <f t="shared" si="42"/>
        <v>0</v>
      </c>
      <c r="AP56" s="474">
        <f t="shared" si="42"/>
        <v>0</v>
      </c>
      <c r="AQ56" s="474">
        <f t="shared" si="42"/>
        <v>0</v>
      </c>
      <c r="AR56" s="475">
        <f t="shared" si="42"/>
        <v>0</v>
      </c>
      <c r="AS56" s="476">
        <f t="shared" si="42"/>
        <v>0</v>
      </c>
      <c r="AT56" s="474">
        <f t="shared" si="42"/>
        <v>0</v>
      </c>
      <c r="AU56" s="474">
        <f t="shared" si="42"/>
        <v>0</v>
      </c>
      <c r="AV56" s="474">
        <f t="shared" si="42"/>
        <v>0</v>
      </c>
      <c r="AW56" s="474">
        <f t="shared" si="42"/>
        <v>0</v>
      </c>
      <c r="AX56" s="474">
        <f t="shared" si="42"/>
        <v>0</v>
      </c>
      <c r="AY56" s="244">
        <f t="shared" si="8"/>
        <v>0</v>
      </c>
      <c r="AZ56" s="240">
        <f t="shared" si="9"/>
        <v>0</v>
      </c>
      <c r="BA56" s="545">
        <f t="shared" si="4"/>
        <v>0</v>
      </c>
    </row>
    <row r="57" spans="1:53" s="4" customFormat="1" ht="15" customHeight="1" x14ac:dyDescent="0.2">
      <c r="A57" s="148"/>
      <c r="B57" s="451"/>
      <c r="C57" s="268"/>
      <c r="D57" s="268"/>
      <c r="E57" s="245"/>
      <c r="F57" s="544">
        <f t="shared" si="5"/>
        <v>0</v>
      </c>
      <c r="G57" s="245">
        <v>0</v>
      </c>
      <c r="H57" s="217">
        <f t="shared" si="6"/>
        <v>0</v>
      </c>
      <c r="I57" s="228"/>
      <c r="J57" s="544">
        <f t="shared" si="7"/>
        <v>0</v>
      </c>
      <c r="K57" s="245">
        <v>0</v>
      </c>
      <c r="L57" s="229"/>
      <c r="M57" s="245"/>
      <c r="N57" s="232">
        <f>+IFERROR(VLOOKUP(B56,Sheet1!B:D,2,FALSE),0)</f>
        <v>0</v>
      </c>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244">
        <f t="shared" si="8"/>
        <v>0</v>
      </c>
      <c r="AZ57" s="240">
        <f t="shared" si="9"/>
        <v>0</v>
      </c>
      <c r="BA57" s="545">
        <f t="shared" si="4"/>
        <v>0</v>
      </c>
    </row>
    <row r="58" spans="1:53" s="4" customFormat="1" ht="15" customHeight="1" thickBot="1" x14ac:dyDescent="0.25">
      <c r="A58" s="167"/>
      <c r="B58" s="453"/>
      <c r="C58" s="269"/>
      <c r="D58" s="269"/>
      <c r="E58" s="272"/>
      <c r="F58" s="544">
        <f t="shared" si="5"/>
        <v>0</v>
      </c>
      <c r="G58" s="272">
        <v>0</v>
      </c>
      <c r="H58" s="223">
        <f t="shared" si="6"/>
        <v>0</v>
      </c>
      <c r="I58" s="224"/>
      <c r="J58" s="544">
        <f t="shared" si="7"/>
        <v>0</v>
      </c>
      <c r="K58" s="272">
        <v>0</v>
      </c>
      <c r="L58" s="225"/>
      <c r="M58" s="272"/>
      <c r="N58" s="560">
        <f>+IFERROR(VLOOKUP(B57,Sheet1!B:D,2,FALSE),0)</f>
        <v>0</v>
      </c>
      <c r="O58" s="600">
        <f>+IFERROR(VLOOKUP(B57,Sheet1!B:D,3,FALSE),0)</f>
        <v>0</v>
      </c>
      <c r="P58" s="600">
        <f>+IFERROR(VLOOKUP(B57,Sheet1!B:E,4,FALSE),0)</f>
        <v>0</v>
      </c>
      <c r="Q58" s="600">
        <f>+IFERROR(VLOOKUP(B57,Sheet1!B:F,5,FALSE),0)</f>
        <v>0</v>
      </c>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244">
        <f t="shared" si="8"/>
        <v>0</v>
      </c>
      <c r="AZ58" s="240">
        <f t="shared" si="9"/>
        <v>0</v>
      </c>
      <c r="BA58" s="545">
        <f t="shared" si="4"/>
        <v>0</v>
      </c>
    </row>
    <row r="59" spans="1:53" s="4" customFormat="1" ht="15" customHeight="1" x14ac:dyDescent="0.2">
      <c r="A59" s="549"/>
      <c r="B59" s="568"/>
      <c r="C59" s="442"/>
      <c r="D59" s="442"/>
      <c r="E59" s="423">
        <f t="shared" ref="E59:L59" si="43">SUM(E60:E61)</f>
        <v>0</v>
      </c>
      <c r="F59" s="566">
        <f t="shared" si="43"/>
        <v>0</v>
      </c>
      <c r="G59" s="423">
        <f t="shared" si="43"/>
        <v>0</v>
      </c>
      <c r="H59" s="423">
        <f t="shared" si="43"/>
        <v>0</v>
      </c>
      <c r="I59" s="542">
        <f t="shared" si="43"/>
        <v>0</v>
      </c>
      <c r="J59" s="541">
        <f t="shared" si="43"/>
        <v>0</v>
      </c>
      <c r="K59" s="542">
        <f t="shared" si="43"/>
        <v>0</v>
      </c>
      <c r="L59" s="543">
        <f t="shared" si="43"/>
        <v>0</v>
      </c>
      <c r="M59" s="543"/>
      <c r="N59" s="472">
        <f>SUM(N60:N61)</f>
        <v>0</v>
      </c>
      <c r="O59" s="472">
        <f>SUM(O60:O61)</f>
        <v>0</v>
      </c>
      <c r="P59" s="472">
        <f t="shared" ref="P59:Q59" si="44">SUM(P60:P61)</f>
        <v>0</v>
      </c>
      <c r="Q59" s="472">
        <f t="shared" si="44"/>
        <v>0</v>
      </c>
      <c r="R59" s="473">
        <f>SUM(R60:R61)</f>
        <v>0</v>
      </c>
      <c r="S59" s="474">
        <f>SUM(S60:S61)</f>
        <v>0</v>
      </c>
      <c r="T59" s="475">
        <f t="shared" ref="T59:Z59" si="45">SUM(T60:T61)</f>
        <v>0</v>
      </c>
      <c r="U59" s="476">
        <f t="shared" si="45"/>
        <v>0</v>
      </c>
      <c r="V59" s="474">
        <f t="shared" si="45"/>
        <v>0</v>
      </c>
      <c r="W59" s="474">
        <f t="shared" si="45"/>
        <v>0</v>
      </c>
      <c r="X59" s="474">
        <f t="shared" si="45"/>
        <v>0</v>
      </c>
      <c r="Y59" s="474">
        <f t="shared" si="45"/>
        <v>0</v>
      </c>
      <c r="Z59" s="474">
        <f t="shared" si="45"/>
        <v>0</v>
      </c>
      <c r="AA59" s="474">
        <f t="shared" ref="AA59:AX59" si="46">SUM(AA60:AA61)</f>
        <v>0</v>
      </c>
      <c r="AB59" s="474">
        <f t="shared" si="46"/>
        <v>0</v>
      </c>
      <c r="AC59" s="474">
        <f t="shared" si="46"/>
        <v>0</v>
      </c>
      <c r="AD59" s="474">
        <f t="shared" si="46"/>
        <v>0</v>
      </c>
      <c r="AE59" s="474">
        <f t="shared" si="46"/>
        <v>0</v>
      </c>
      <c r="AF59" s="475">
        <f t="shared" si="46"/>
        <v>0</v>
      </c>
      <c r="AG59" s="476">
        <f t="shared" si="46"/>
        <v>0</v>
      </c>
      <c r="AH59" s="474">
        <f t="shared" si="46"/>
        <v>0</v>
      </c>
      <c r="AI59" s="474">
        <f t="shared" si="46"/>
        <v>0</v>
      </c>
      <c r="AJ59" s="474">
        <f t="shared" si="46"/>
        <v>0</v>
      </c>
      <c r="AK59" s="474">
        <f t="shared" si="46"/>
        <v>0</v>
      </c>
      <c r="AL59" s="474">
        <f t="shared" si="46"/>
        <v>0</v>
      </c>
      <c r="AM59" s="474">
        <f t="shared" si="46"/>
        <v>0</v>
      </c>
      <c r="AN59" s="474">
        <f t="shared" si="46"/>
        <v>0</v>
      </c>
      <c r="AO59" s="474">
        <f t="shared" si="46"/>
        <v>0</v>
      </c>
      <c r="AP59" s="474">
        <f t="shared" si="46"/>
        <v>0</v>
      </c>
      <c r="AQ59" s="474">
        <f t="shared" si="46"/>
        <v>0</v>
      </c>
      <c r="AR59" s="475">
        <f t="shared" si="46"/>
        <v>0</v>
      </c>
      <c r="AS59" s="476">
        <f t="shared" si="46"/>
        <v>0</v>
      </c>
      <c r="AT59" s="474">
        <f t="shared" si="46"/>
        <v>0</v>
      </c>
      <c r="AU59" s="474">
        <f t="shared" si="46"/>
        <v>0</v>
      </c>
      <c r="AV59" s="474">
        <f t="shared" si="46"/>
        <v>0</v>
      </c>
      <c r="AW59" s="474">
        <f t="shared" si="46"/>
        <v>0</v>
      </c>
      <c r="AX59" s="474">
        <f t="shared" si="46"/>
        <v>0</v>
      </c>
      <c r="AY59" s="244">
        <f t="shared" si="8"/>
        <v>0</v>
      </c>
      <c r="AZ59" s="240">
        <f t="shared" si="9"/>
        <v>0</v>
      </c>
      <c r="BA59" s="545">
        <f t="shared" si="4"/>
        <v>0</v>
      </c>
    </row>
    <row r="60" spans="1:53" s="4" customFormat="1" ht="15" customHeight="1" x14ac:dyDescent="0.2">
      <c r="A60" s="148"/>
      <c r="B60" s="451"/>
      <c r="C60" s="268"/>
      <c r="D60" s="268"/>
      <c r="E60" s="245"/>
      <c r="F60" s="544">
        <f t="shared" si="5"/>
        <v>0</v>
      </c>
      <c r="G60" s="245">
        <v>0</v>
      </c>
      <c r="H60" s="217">
        <f t="shared" si="6"/>
        <v>0</v>
      </c>
      <c r="I60" s="228"/>
      <c r="J60" s="544">
        <f t="shared" si="7"/>
        <v>0</v>
      </c>
      <c r="K60" s="245">
        <v>0</v>
      </c>
      <c r="L60" s="229"/>
      <c r="M60" s="245"/>
      <c r="N60" s="232">
        <f>+IFERROR(VLOOKUP(B59,Sheet1!B:D,2,FALSE),0)</f>
        <v>0</v>
      </c>
      <c r="O60" s="261"/>
      <c r="P60" s="261"/>
      <c r="Q60" s="261"/>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244">
        <f t="shared" si="8"/>
        <v>0</v>
      </c>
      <c r="AZ60" s="240">
        <f t="shared" si="9"/>
        <v>0</v>
      </c>
      <c r="BA60" s="545">
        <f t="shared" si="4"/>
        <v>0</v>
      </c>
    </row>
    <row r="61" spans="1:53" s="4" customFormat="1" ht="15" customHeight="1" thickBot="1" x14ac:dyDescent="0.25">
      <c r="A61" s="167"/>
      <c r="B61" s="453"/>
      <c r="C61" s="269"/>
      <c r="D61" s="269"/>
      <c r="E61" s="272"/>
      <c r="F61" s="544">
        <f t="shared" si="5"/>
        <v>0</v>
      </c>
      <c r="G61" s="272">
        <v>0</v>
      </c>
      <c r="H61" s="223">
        <f t="shared" si="6"/>
        <v>0</v>
      </c>
      <c r="I61" s="224"/>
      <c r="J61" s="544">
        <f t="shared" si="7"/>
        <v>0</v>
      </c>
      <c r="K61" s="272">
        <v>0</v>
      </c>
      <c r="L61" s="225"/>
      <c r="M61" s="272"/>
      <c r="N61" s="560">
        <f>+IFERROR(VLOOKUP(B60,Sheet1!B:D,2,FALSE),0)</f>
        <v>0</v>
      </c>
      <c r="O61" s="600">
        <f>+IFERROR(VLOOKUP(B60,Sheet1!B:D,3,FALSE),0)</f>
        <v>0</v>
      </c>
      <c r="P61" s="600">
        <f>+IFERROR(VLOOKUP(B60,Sheet1!B:E,4,FALSE),0)</f>
        <v>0</v>
      </c>
      <c r="Q61" s="600">
        <f>+IFERROR(VLOOKUP(B60,Sheet1!B:F,5,FALSE),0)</f>
        <v>0</v>
      </c>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244">
        <f t="shared" si="8"/>
        <v>0</v>
      </c>
      <c r="AZ61" s="240">
        <f t="shared" si="9"/>
        <v>0</v>
      </c>
      <c r="BA61" s="545">
        <f t="shared" si="4"/>
        <v>0</v>
      </c>
    </row>
    <row r="62" spans="1:53" s="4" customFormat="1" ht="15" customHeight="1" x14ac:dyDescent="0.2">
      <c r="A62" s="549"/>
      <c r="B62" s="568"/>
      <c r="C62" s="442"/>
      <c r="D62" s="442"/>
      <c r="E62" s="423">
        <f t="shared" ref="E62:L62" si="47">SUM(E63:E64)</f>
        <v>0</v>
      </c>
      <c r="F62" s="566">
        <f t="shared" si="47"/>
        <v>0</v>
      </c>
      <c r="G62" s="423">
        <f t="shared" si="47"/>
        <v>0</v>
      </c>
      <c r="H62" s="423">
        <f t="shared" si="47"/>
        <v>0</v>
      </c>
      <c r="I62" s="542">
        <f t="shared" si="47"/>
        <v>0</v>
      </c>
      <c r="J62" s="541">
        <f t="shared" si="47"/>
        <v>0</v>
      </c>
      <c r="K62" s="542">
        <f t="shared" si="47"/>
        <v>0</v>
      </c>
      <c r="L62" s="543">
        <f t="shared" si="47"/>
        <v>0</v>
      </c>
      <c r="M62" s="543"/>
      <c r="N62" s="472">
        <f>SUM(N63:N64)</f>
        <v>0</v>
      </c>
      <c r="O62" s="472">
        <f>SUM(O63:O64)</f>
        <v>0</v>
      </c>
      <c r="P62" s="472">
        <f t="shared" ref="P62:Q62" si="48">SUM(P63:P64)</f>
        <v>0</v>
      </c>
      <c r="Q62" s="472">
        <f t="shared" si="48"/>
        <v>0</v>
      </c>
      <c r="R62" s="473">
        <f>SUM(R63:R64)</f>
        <v>0</v>
      </c>
      <c r="S62" s="474">
        <f>SUM(S63:S64)</f>
        <v>0</v>
      </c>
      <c r="T62" s="475">
        <f t="shared" ref="T62:Z62" si="49">SUM(T63:T64)</f>
        <v>0</v>
      </c>
      <c r="U62" s="476">
        <f t="shared" si="49"/>
        <v>0</v>
      </c>
      <c r="V62" s="474">
        <f t="shared" si="49"/>
        <v>0</v>
      </c>
      <c r="W62" s="474">
        <f t="shared" si="49"/>
        <v>0</v>
      </c>
      <c r="X62" s="474">
        <f t="shared" si="49"/>
        <v>0</v>
      </c>
      <c r="Y62" s="474">
        <f t="shared" si="49"/>
        <v>0</v>
      </c>
      <c r="Z62" s="474">
        <f t="shared" si="49"/>
        <v>0</v>
      </c>
      <c r="AA62" s="474">
        <f t="shared" ref="AA62:AX62" si="50">SUM(AA63:AA64)</f>
        <v>0</v>
      </c>
      <c r="AB62" s="474">
        <f t="shared" si="50"/>
        <v>0</v>
      </c>
      <c r="AC62" s="474">
        <f t="shared" si="50"/>
        <v>0</v>
      </c>
      <c r="AD62" s="474">
        <f t="shared" si="50"/>
        <v>0</v>
      </c>
      <c r="AE62" s="474">
        <f t="shared" si="50"/>
        <v>0</v>
      </c>
      <c r="AF62" s="475">
        <f t="shared" si="50"/>
        <v>0</v>
      </c>
      <c r="AG62" s="476">
        <f t="shared" si="50"/>
        <v>0</v>
      </c>
      <c r="AH62" s="474">
        <f t="shared" si="50"/>
        <v>0</v>
      </c>
      <c r="AI62" s="474">
        <f t="shared" si="50"/>
        <v>0</v>
      </c>
      <c r="AJ62" s="474">
        <f t="shared" si="50"/>
        <v>0</v>
      </c>
      <c r="AK62" s="474">
        <f t="shared" si="50"/>
        <v>0</v>
      </c>
      <c r="AL62" s="474">
        <f t="shared" si="50"/>
        <v>0</v>
      </c>
      <c r="AM62" s="474">
        <f t="shared" si="50"/>
        <v>0</v>
      </c>
      <c r="AN62" s="474">
        <f t="shared" si="50"/>
        <v>0</v>
      </c>
      <c r="AO62" s="474">
        <f t="shared" si="50"/>
        <v>0</v>
      </c>
      <c r="AP62" s="474">
        <f t="shared" si="50"/>
        <v>0</v>
      </c>
      <c r="AQ62" s="474">
        <f t="shared" si="50"/>
        <v>0</v>
      </c>
      <c r="AR62" s="475">
        <f t="shared" si="50"/>
        <v>0</v>
      </c>
      <c r="AS62" s="476">
        <f t="shared" si="50"/>
        <v>0</v>
      </c>
      <c r="AT62" s="474">
        <f t="shared" si="50"/>
        <v>0</v>
      </c>
      <c r="AU62" s="474">
        <f t="shared" si="50"/>
        <v>0</v>
      </c>
      <c r="AV62" s="474">
        <f t="shared" si="50"/>
        <v>0</v>
      </c>
      <c r="AW62" s="474">
        <f t="shared" si="50"/>
        <v>0</v>
      </c>
      <c r="AX62" s="474">
        <f t="shared" si="50"/>
        <v>0</v>
      </c>
      <c r="AY62" s="244">
        <f t="shared" si="8"/>
        <v>0</v>
      </c>
      <c r="AZ62" s="240">
        <f t="shared" si="9"/>
        <v>0</v>
      </c>
      <c r="BA62" s="545">
        <f t="shared" ref="BA62:BA69" si="51">+G62-AZ62</f>
        <v>0</v>
      </c>
    </row>
    <row r="63" spans="1:53" s="4" customFormat="1" ht="15" customHeight="1" x14ac:dyDescent="0.2">
      <c r="A63" s="148"/>
      <c r="B63" s="451"/>
      <c r="C63" s="268"/>
      <c r="D63" s="268"/>
      <c r="E63" s="245"/>
      <c r="F63" s="544">
        <f t="shared" si="5"/>
        <v>0</v>
      </c>
      <c r="G63" s="245">
        <v>0</v>
      </c>
      <c r="H63" s="217">
        <f t="shared" si="6"/>
        <v>0</v>
      </c>
      <c r="I63" s="228"/>
      <c r="J63" s="544">
        <f t="shared" si="7"/>
        <v>0</v>
      </c>
      <c r="K63" s="245">
        <v>0</v>
      </c>
      <c r="L63" s="229"/>
      <c r="M63" s="245"/>
      <c r="N63" s="232">
        <f>+IFERROR(VLOOKUP(B62,Sheet1!B:D,2,FALSE),0)</f>
        <v>0</v>
      </c>
      <c r="O63" s="261"/>
      <c r="P63" s="261"/>
      <c r="Q63" s="261"/>
      <c r="R63" s="356"/>
      <c r="S63" s="357"/>
      <c r="T63" s="396"/>
      <c r="U63" s="406"/>
      <c r="V63" s="357"/>
      <c r="W63" s="357"/>
      <c r="X63" s="357"/>
      <c r="Y63" s="357"/>
      <c r="Z63" s="357"/>
      <c r="AA63" s="357"/>
      <c r="AB63" s="357"/>
      <c r="AC63" s="357"/>
      <c r="AD63" s="357"/>
      <c r="AE63" s="357"/>
      <c r="AF63" s="396"/>
      <c r="AG63" s="406"/>
      <c r="AH63" s="357"/>
      <c r="AI63" s="357"/>
      <c r="AJ63" s="357"/>
      <c r="AK63" s="357"/>
      <c r="AL63" s="357"/>
      <c r="AM63" s="357"/>
      <c r="AN63" s="357"/>
      <c r="AO63" s="357"/>
      <c r="AP63" s="357"/>
      <c r="AQ63" s="357"/>
      <c r="AR63" s="396"/>
      <c r="AS63" s="406"/>
      <c r="AT63" s="357"/>
      <c r="AU63" s="357"/>
      <c r="AV63" s="357"/>
      <c r="AW63" s="357"/>
      <c r="AX63" s="357"/>
      <c r="AY63" s="244">
        <f t="shared" si="8"/>
        <v>0</v>
      </c>
      <c r="AZ63" s="240">
        <f t="shared" si="9"/>
        <v>0</v>
      </c>
      <c r="BA63" s="545">
        <f t="shared" si="51"/>
        <v>0</v>
      </c>
    </row>
    <row r="64" spans="1:53" s="4" customFormat="1" ht="15" customHeight="1" thickBot="1" x14ac:dyDescent="0.25">
      <c r="A64" s="168"/>
      <c r="B64" s="452"/>
      <c r="C64" s="269"/>
      <c r="D64" s="269"/>
      <c r="E64" s="272"/>
      <c r="F64" s="544">
        <f t="shared" si="5"/>
        <v>0</v>
      </c>
      <c r="G64" s="272">
        <v>0</v>
      </c>
      <c r="H64" s="223">
        <f t="shared" si="6"/>
        <v>0</v>
      </c>
      <c r="I64" s="224"/>
      <c r="J64" s="544">
        <f t="shared" si="7"/>
        <v>0</v>
      </c>
      <c r="K64" s="272">
        <v>0</v>
      </c>
      <c r="L64" s="225"/>
      <c r="M64" s="272"/>
      <c r="N64" s="560">
        <f>+IFERROR(VLOOKUP(B63,Sheet1!B:D,2,FALSE),0)</f>
        <v>0</v>
      </c>
      <c r="O64" s="600">
        <f>+IFERROR(VLOOKUP(B63,Sheet1!B:D,3,FALSE),0)</f>
        <v>0</v>
      </c>
      <c r="P64" s="600">
        <f>+IFERROR(VLOOKUP(B63,Sheet1!B:E,4,FALSE),0)</f>
        <v>0</v>
      </c>
      <c r="Q64" s="600">
        <f>+IFERROR(VLOOKUP(B63,Sheet1!B:F,5,FALSE),0)</f>
        <v>0</v>
      </c>
      <c r="R64" s="358"/>
      <c r="S64" s="359"/>
      <c r="T64" s="397"/>
      <c r="U64" s="407"/>
      <c r="V64" s="359"/>
      <c r="W64" s="359"/>
      <c r="X64" s="359"/>
      <c r="Y64" s="359"/>
      <c r="Z64" s="359"/>
      <c r="AA64" s="359"/>
      <c r="AB64" s="359"/>
      <c r="AC64" s="359"/>
      <c r="AD64" s="359"/>
      <c r="AE64" s="359"/>
      <c r="AF64" s="397"/>
      <c r="AG64" s="407"/>
      <c r="AH64" s="359"/>
      <c r="AI64" s="359"/>
      <c r="AJ64" s="359"/>
      <c r="AK64" s="359"/>
      <c r="AL64" s="359"/>
      <c r="AM64" s="359"/>
      <c r="AN64" s="359"/>
      <c r="AO64" s="359"/>
      <c r="AP64" s="359"/>
      <c r="AQ64" s="359"/>
      <c r="AR64" s="397"/>
      <c r="AS64" s="407"/>
      <c r="AT64" s="359"/>
      <c r="AU64" s="359"/>
      <c r="AV64" s="359"/>
      <c r="AW64" s="359"/>
      <c r="AX64" s="359"/>
      <c r="AY64" s="244">
        <f t="shared" ref="AY64:AY69" si="52">SUM(R64:AX64)</f>
        <v>0</v>
      </c>
      <c r="AZ64" s="240">
        <f t="shared" ref="AZ64:AZ69" si="53">+AY64+N64</f>
        <v>0</v>
      </c>
      <c r="BA64" s="545">
        <f t="shared" si="51"/>
        <v>0</v>
      </c>
    </row>
    <row r="65" spans="1:53" s="4" customFormat="1" ht="15" customHeight="1" x14ac:dyDescent="0.2">
      <c r="A65" s="550"/>
      <c r="B65" s="569"/>
      <c r="C65" s="570"/>
      <c r="D65" s="445"/>
      <c r="E65" s="423">
        <f t="shared" ref="E65:L65" si="54">SUM(E66:E67)</f>
        <v>0</v>
      </c>
      <c r="F65" s="566">
        <f t="shared" si="54"/>
        <v>0</v>
      </c>
      <c r="G65" s="423">
        <f t="shared" si="54"/>
        <v>0</v>
      </c>
      <c r="H65" s="423">
        <f t="shared" si="54"/>
        <v>0</v>
      </c>
      <c r="I65" s="542">
        <f t="shared" si="54"/>
        <v>0</v>
      </c>
      <c r="J65" s="541">
        <f t="shared" si="54"/>
        <v>0</v>
      </c>
      <c r="K65" s="542">
        <f t="shared" si="54"/>
        <v>0</v>
      </c>
      <c r="L65" s="543">
        <f t="shared" si="54"/>
        <v>0</v>
      </c>
      <c r="M65" s="543"/>
      <c r="N65" s="472">
        <f>SUM(N66:N67)</f>
        <v>0</v>
      </c>
      <c r="O65" s="472">
        <f>SUM(O66:O67)</f>
        <v>0</v>
      </c>
      <c r="P65" s="472">
        <f t="shared" ref="P65:Q65" si="55">SUM(P66:P67)</f>
        <v>0</v>
      </c>
      <c r="Q65" s="472">
        <f t="shared" si="55"/>
        <v>0</v>
      </c>
      <c r="R65" s="473">
        <f>SUM(R66:R67)</f>
        <v>0</v>
      </c>
      <c r="S65" s="474">
        <f>SUM(S66:S67)</f>
        <v>0</v>
      </c>
      <c r="T65" s="475">
        <f t="shared" ref="T65:Z65" si="56">SUM(T66:T67)</f>
        <v>0</v>
      </c>
      <c r="U65" s="476">
        <f t="shared" si="56"/>
        <v>0</v>
      </c>
      <c r="V65" s="474">
        <f t="shared" si="56"/>
        <v>0</v>
      </c>
      <c r="W65" s="474">
        <f t="shared" si="56"/>
        <v>0</v>
      </c>
      <c r="X65" s="474">
        <f t="shared" si="56"/>
        <v>0</v>
      </c>
      <c r="Y65" s="474">
        <f t="shared" si="56"/>
        <v>0</v>
      </c>
      <c r="Z65" s="474">
        <f t="shared" si="56"/>
        <v>0</v>
      </c>
      <c r="AA65" s="474">
        <f t="shared" ref="AA65:AX65" si="57">SUM(AA66:AA67)</f>
        <v>0</v>
      </c>
      <c r="AB65" s="474">
        <f t="shared" si="57"/>
        <v>0</v>
      </c>
      <c r="AC65" s="474">
        <f t="shared" si="57"/>
        <v>0</v>
      </c>
      <c r="AD65" s="474">
        <f t="shared" si="57"/>
        <v>0</v>
      </c>
      <c r="AE65" s="474">
        <f t="shared" si="57"/>
        <v>0</v>
      </c>
      <c r="AF65" s="475">
        <f t="shared" si="57"/>
        <v>0</v>
      </c>
      <c r="AG65" s="476">
        <f t="shared" si="57"/>
        <v>0</v>
      </c>
      <c r="AH65" s="474">
        <f t="shared" si="57"/>
        <v>0</v>
      </c>
      <c r="AI65" s="474">
        <f t="shared" si="57"/>
        <v>0</v>
      </c>
      <c r="AJ65" s="474">
        <f t="shared" si="57"/>
        <v>0</v>
      </c>
      <c r="AK65" s="474">
        <f t="shared" si="57"/>
        <v>0</v>
      </c>
      <c r="AL65" s="474">
        <f t="shared" si="57"/>
        <v>0</v>
      </c>
      <c r="AM65" s="474">
        <f t="shared" si="57"/>
        <v>0</v>
      </c>
      <c r="AN65" s="474">
        <f t="shared" si="57"/>
        <v>0</v>
      </c>
      <c r="AO65" s="474">
        <f t="shared" si="57"/>
        <v>0</v>
      </c>
      <c r="AP65" s="474">
        <f t="shared" si="57"/>
        <v>0</v>
      </c>
      <c r="AQ65" s="474">
        <f t="shared" si="57"/>
        <v>0</v>
      </c>
      <c r="AR65" s="475">
        <f t="shared" si="57"/>
        <v>0</v>
      </c>
      <c r="AS65" s="476">
        <f t="shared" si="57"/>
        <v>0</v>
      </c>
      <c r="AT65" s="474">
        <f t="shared" si="57"/>
        <v>0</v>
      </c>
      <c r="AU65" s="474">
        <f t="shared" si="57"/>
        <v>0</v>
      </c>
      <c r="AV65" s="474">
        <f t="shared" si="57"/>
        <v>0</v>
      </c>
      <c r="AW65" s="474">
        <f t="shared" si="57"/>
        <v>0</v>
      </c>
      <c r="AX65" s="474">
        <f t="shared" si="57"/>
        <v>0</v>
      </c>
      <c r="AY65" s="244">
        <f t="shared" si="52"/>
        <v>0</v>
      </c>
      <c r="AZ65" s="240">
        <f t="shared" si="53"/>
        <v>0</v>
      </c>
      <c r="BA65" s="545">
        <f t="shared" si="51"/>
        <v>0</v>
      </c>
    </row>
    <row r="66" spans="1:53" s="4" customFormat="1" ht="15" customHeight="1" x14ac:dyDescent="0.2">
      <c r="A66" s="172"/>
      <c r="B66" s="457"/>
      <c r="C66" s="270"/>
      <c r="D66" s="270"/>
      <c r="E66" s="245"/>
      <c r="F66" s="544">
        <f t="shared" si="5"/>
        <v>0</v>
      </c>
      <c r="G66" s="245">
        <v>0</v>
      </c>
      <c r="H66" s="217">
        <f t="shared" si="6"/>
        <v>0</v>
      </c>
      <c r="I66" s="230"/>
      <c r="J66" s="544">
        <f t="shared" si="7"/>
        <v>0</v>
      </c>
      <c r="K66" s="245">
        <v>0</v>
      </c>
      <c r="L66" s="231"/>
      <c r="M66" s="245"/>
      <c r="N66" s="232">
        <f>+IFERROR(VLOOKUP(B65,Sheet1!B:D,2,FALSE),0)</f>
        <v>0</v>
      </c>
      <c r="O66" s="232"/>
      <c r="P66" s="232"/>
      <c r="Q66" s="232"/>
      <c r="R66" s="356"/>
      <c r="S66" s="357"/>
      <c r="T66" s="396"/>
      <c r="U66" s="406"/>
      <c r="V66" s="357"/>
      <c r="W66" s="357"/>
      <c r="X66" s="357"/>
      <c r="Y66" s="357"/>
      <c r="Z66" s="357"/>
      <c r="AA66" s="357"/>
      <c r="AB66" s="357"/>
      <c r="AC66" s="357"/>
      <c r="AD66" s="357"/>
      <c r="AE66" s="357"/>
      <c r="AF66" s="396"/>
      <c r="AG66" s="406"/>
      <c r="AH66" s="357"/>
      <c r="AI66" s="357"/>
      <c r="AJ66" s="357"/>
      <c r="AK66" s="357"/>
      <c r="AL66" s="357"/>
      <c r="AM66" s="357"/>
      <c r="AN66" s="357"/>
      <c r="AO66" s="357"/>
      <c r="AP66" s="357"/>
      <c r="AQ66" s="357"/>
      <c r="AR66" s="396"/>
      <c r="AS66" s="406"/>
      <c r="AT66" s="357"/>
      <c r="AU66" s="357"/>
      <c r="AV66" s="357"/>
      <c r="AW66" s="357"/>
      <c r="AX66" s="357"/>
      <c r="AY66" s="244">
        <f t="shared" si="52"/>
        <v>0</v>
      </c>
      <c r="AZ66" s="240">
        <f t="shared" si="53"/>
        <v>0</v>
      </c>
      <c r="BA66" s="545">
        <f t="shared" si="51"/>
        <v>0</v>
      </c>
    </row>
    <row r="67" spans="1:53" s="4" customFormat="1" ht="15" customHeight="1" thickBot="1" x14ac:dyDescent="0.25">
      <c r="A67" s="177"/>
      <c r="B67" s="452"/>
      <c r="C67" s="271"/>
      <c r="D67" s="271"/>
      <c r="E67" s="272"/>
      <c r="F67" s="552">
        <f t="shared" si="5"/>
        <v>0</v>
      </c>
      <c r="G67" s="272">
        <v>0</v>
      </c>
      <c r="H67" s="223">
        <f t="shared" si="6"/>
        <v>0</v>
      </c>
      <c r="I67" s="224"/>
      <c r="J67" s="578">
        <f t="shared" si="7"/>
        <v>0</v>
      </c>
      <c r="K67" s="272">
        <v>0</v>
      </c>
      <c r="L67" s="225"/>
      <c r="M67" s="272"/>
      <c r="N67" s="560">
        <f>+IFERROR(VLOOKUP(B66,Sheet1!B:D,2,FALSE),0)</f>
        <v>0</v>
      </c>
      <c r="O67" s="600">
        <f>+IFERROR(VLOOKUP(B66,Sheet1!B:D,3,FALSE),0)</f>
        <v>0</v>
      </c>
      <c r="P67" s="600">
        <f>+IFERROR(VLOOKUP(B66,Sheet1!B:E,4,FALSE),0)</f>
        <v>0</v>
      </c>
      <c r="Q67" s="600">
        <f>+IFERROR(VLOOKUP(B66,Sheet1!B:F,5,FALSE),0)</f>
        <v>0</v>
      </c>
      <c r="R67" s="358"/>
      <c r="S67" s="359"/>
      <c r="T67" s="397"/>
      <c r="U67" s="407"/>
      <c r="V67" s="359"/>
      <c r="W67" s="359"/>
      <c r="X67" s="359"/>
      <c r="Y67" s="359"/>
      <c r="Z67" s="359"/>
      <c r="AA67" s="359"/>
      <c r="AB67" s="359"/>
      <c r="AC67" s="359"/>
      <c r="AD67" s="359"/>
      <c r="AE67" s="359"/>
      <c r="AF67" s="397"/>
      <c r="AG67" s="407"/>
      <c r="AH67" s="359"/>
      <c r="AI67" s="359"/>
      <c r="AJ67" s="359"/>
      <c r="AK67" s="359"/>
      <c r="AL67" s="359"/>
      <c r="AM67" s="359"/>
      <c r="AN67" s="359"/>
      <c r="AO67" s="359"/>
      <c r="AP67" s="359"/>
      <c r="AQ67" s="359"/>
      <c r="AR67" s="397"/>
      <c r="AS67" s="407"/>
      <c r="AT67" s="359"/>
      <c r="AU67" s="359"/>
      <c r="AV67" s="359"/>
      <c r="AW67" s="359"/>
      <c r="AX67" s="359"/>
      <c r="AY67" s="244">
        <f t="shared" si="52"/>
        <v>0</v>
      </c>
      <c r="AZ67" s="240">
        <f t="shared" si="53"/>
        <v>0</v>
      </c>
      <c r="BA67" s="545">
        <f t="shared" si="51"/>
        <v>0</v>
      </c>
    </row>
    <row r="68" spans="1:53" ht="15.75" thickBot="1" x14ac:dyDescent="0.3">
      <c r="A68" s="175"/>
      <c r="B68" s="458"/>
      <c r="C68" s="176"/>
      <c r="D68" s="369"/>
      <c r="E68" s="206"/>
      <c r="F68" s="206"/>
      <c r="G68" s="206"/>
      <c r="H68" s="234"/>
      <c r="I68" s="221"/>
      <c r="J68" s="206"/>
      <c r="K68" s="235"/>
      <c r="L68" s="236"/>
      <c r="M68" s="236"/>
      <c r="N68" s="234"/>
      <c r="O68" s="234"/>
      <c r="P68" s="234"/>
      <c r="Q68" s="234"/>
      <c r="R68" s="263"/>
      <c r="S68" s="265"/>
      <c r="T68" s="398"/>
      <c r="U68" s="408"/>
      <c r="V68" s="265"/>
      <c r="W68" s="265"/>
      <c r="X68" s="265"/>
      <c r="Y68" s="265"/>
      <c r="Z68" s="265"/>
      <c r="AA68" s="263"/>
      <c r="AB68" s="265"/>
      <c r="AC68" s="265"/>
      <c r="AD68" s="265"/>
      <c r="AE68" s="263"/>
      <c r="AF68" s="422"/>
      <c r="AG68" s="388"/>
      <c r="AH68" s="388"/>
      <c r="AI68" s="388"/>
      <c r="AJ68" s="388"/>
      <c r="AK68" s="388"/>
      <c r="AL68" s="388"/>
      <c r="AM68" s="388"/>
      <c r="AN68" s="388"/>
      <c r="AO68" s="388"/>
      <c r="AP68" s="388"/>
      <c r="AQ68" s="388"/>
      <c r="AR68" s="422"/>
      <c r="AS68" s="388"/>
      <c r="AT68" s="388"/>
      <c r="AU68" s="388"/>
      <c r="AV68" s="388"/>
      <c r="AW68" s="388"/>
      <c r="AX68" s="265"/>
      <c r="AY68" s="244">
        <f t="shared" si="52"/>
        <v>0</v>
      </c>
      <c r="AZ68" s="240">
        <f t="shared" si="53"/>
        <v>0</v>
      </c>
      <c r="BA68" s="545">
        <f t="shared" si="51"/>
        <v>0</v>
      </c>
    </row>
    <row r="69" spans="1:53" s="557" customFormat="1" ht="22.5" customHeight="1" thickBot="1" x14ac:dyDescent="0.25">
      <c r="A69" s="173"/>
      <c r="B69" s="173"/>
      <c r="C69" s="174"/>
      <c r="D69" s="15"/>
      <c r="E69" s="237">
        <f t="shared" ref="E69:L69" si="58">SUM(E8,E21,E26,E32,E39,E44,E47,E50,E53,E56,E59,E62,E65)</f>
        <v>0</v>
      </c>
      <c r="F69" s="322">
        <f t="shared" si="58"/>
        <v>0</v>
      </c>
      <c r="G69" s="237">
        <f t="shared" si="58"/>
        <v>0</v>
      </c>
      <c r="H69" s="237">
        <f t="shared" si="58"/>
        <v>0</v>
      </c>
      <c r="I69" s="238">
        <f t="shared" si="58"/>
        <v>0</v>
      </c>
      <c r="J69" s="322">
        <f t="shared" si="58"/>
        <v>0</v>
      </c>
      <c r="K69" s="238">
        <f t="shared" si="58"/>
        <v>0</v>
      </c>
      <c r="L69" s="238">
        <f t="shared" si="58"/>
        <v>0</v>
      </c>
      <c r="M69" s="238"/>
      <c r="N69" s="580">
        <f>+IFERROR(VLOOKUP(B68,Sheet1!B:D,2,FALSE),0)</f>
        <v>0</v>
      </c>
      <c r="O69" s="581">
        <f>+IFERROR(VLOOKUP(B68,Sheet1!B:D,3,FALSE)+VLOOKUP(B68,Sheet1!B:E,4,FALSE),0)</f>
        <v>0</v>
      </c>
      <c r="P69" s="581">
        <f>+IFERROR(VLOOKUP(C68,Sheet1!C:E,3,FALSE)+VLOOKUP(C68,Sheet1!C:F,4,FALSE),0)</f>
        <v>-10156.25</v>
      </c>
      <c r="Q69" s="581">
        <f>+IFERROR(VLOOKUP(D68,Sheet1!D:F,3,FALSE)+VLOOKUP(D68,Sheet1!D:G,4,FALSE),0)</f>
        <v>0</v>
      </c>
      <c r="R69" s="237">
        <f t="shared" ref="R69:AX69" si="59">SUM(R8,R21,R26,R32,R39,R44,R47,R50,R53,R56,R59,R62,R65)</f>
        <v>0</v>
      </c>
      <c r="S69" s="237">
        <f t="shared" si="59"/>
        <v>0</v>
      </c>
      <c r="T69" s="399">
        <f t="shared" si="59"/>
        <v>0</v>
      </c>
      <c r="U69" s="391">
        <f t="shared" si="59"/>
        <v>0</v>
      </c>
      <c r="V69" s="237">
        <f t="shared" si="59"/>
        <v>0</v>
      </c>
      <c r="W69" s="237">
        <f t="shared" si="59"/>
        <v>0</v>
      </c>
      <c r="X69" s="237">
        <f t="shared" si="59"/>
        <v>0</v>
      </c>
      <c r="Y69" s="237">
        <f t="shared" si="59"/>
        <v>0</v>
      </c>
      <c r="Z69" s="237">
        <f t="shared" si="59"/>
        <v>0</v>
      </c>
      <c r="AA69" s="237">
        <f t="shared" si="59"/>
        <v>0</v>
      </c>
      <c r="AB69" s="237">
        <f t="shared" si="59"/>
        <v>0</v>
      </c>
      <c r="AC69" s="237">
        <f t="shared" si="59"/>
        <v>0</v>
      </c>
      <c r="AD69" s="237">
        <f t="shared" si="59"/>
        <v>0</v>
      </c>
      <c r="AE69" s="237">
        <f t="shared" si="59"/>
        <v>0</v>
      </c>
      <c r="AF69" s="399">
        <f t="shared" si="59"/>
        <v>0</v>
      </c>
      <c r="AG69" s="391">
        <f t="shared" si="59"/>
        <v>0</v>
      </c>
      <c r="AH69" s="237">
        <f t="shared" si="59"/>
        <v>0</v>
      </c>
      <c r="AI69" s="237">
        <f t="shared" si="59"/>
        <v>0</v>
      </c>
      <c r="AJ69" s="237">
        <f t="shared" si="59"/>
        <v>0</v>
      </c>
      <c r="AK69" s="237">
        <f t="shared" si="59"/>
        <v>0</v>
      </c>
      <c r="AL69" s="237">
        <f t="shared" si="59"/>
        <v>0</v>
      </c>
      <c r="AM69" s="237">
        <f t="shared" si="59"/>
        <v>0</v>
      </c>
      <c r="AN69" s="237">
        <f t="shared" si="59"/>
        <v>0</v>
      </c>
      <c r="AO69" s="237">
        <f t="shared" si="59"/>
        <v>0</v>
      </c>
      <c r="AP69" s="237">
        <f t="shared" si="59"/>
        <v>0</v>
      </c>
      <c r="AQ69" s="237">
        <f t="shared" si="59"/>
        <v>0</v>
      </c>
      <c r="AR69" s="399">
        <f t="shared" si="59"/>
        <v>0</v>
      </c>
      <c r="AS69" s="391">
        <f t="shared" si="59"/>
        <v>0</v>
      </c>
      <c r="AT69" s="237">
        <f t="shared" si="59"/>
        <v>0</v>
      </c>
      <c r="AU69" s="237">
        <f t="shared" si="59"/>
        <v>0</v>
      </c>
      <c r="AV69" s="237">
        <f t="shared" si="59"/>
        <v>0</v>
      </c>
      <c r="AW69" s="237">
        <f t="shared" si="59"/>
        <v>0</v>
      </c>
      <c r="AX69" s="237">
        <f t="shared" si="59"/>
        <v>0</v>
      </c>
      <c r="AY69" s="237">
        <f t="shared" si="52"/>
        <v>0</v>
      </c>
      <c r="AZ69" s="237">
        <f t="shared" si="53"/>
        <v>0</v>
      </c>
      <c r="BA69" s="437">
        <f t="shared" si="51"/>
        <v>0</v>
      </c>
    </row>
    <row r="70" spans="1:53" hidden="1" x14ac:dyDescent="0.25">
      <c r="A70" s="439"/>
      <c r="B70" s="439"/>
      <c r="C70" s="439"/>
      <c r="D70" s="439"/>
      <c r="E70" s="861"/>
      <c r="F70" s="861"/>
      <c r="G70" s="861"/>
      <c r="H70" s="861"/>
      <c r="I70" s="862"/>
      <c r="J70" s="863"/>
      <c r="K70" s="863"/>
      <c r="L70" s="863"/>
      <c r="M70" s="864"/>
      <c r="N70" s="574"/>
      <c r="O70" s="574"/>
      <c r="P70" s="574"/>
      <c r="Q70" s="574"/>
      <c r="R70" s="479"/>
      <c r="S70" s="480"/>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row>
    <row r="71" spans="1:53" hidden="1" x14ac:dyDescent="0.25">
      <c r="A71" s="439"/>
      <c r="B71" s="439"/>
      <c r="C71" s="439"/>
      <c r="D71" s="439"/>
      <c r="O71" s="217"/>
      <c r="P71" s="217"/>
      <c r="Q71" s="217"/>
    </row>
    <row r="72" spans="1:53" hidden="1" x14ac:dyDescent="0.25"/>
    <row r="73" spans="1:53" ht="15.75" hidden="1" thickBot="1" x14ac:dyDescent="0.3">
      <c r="C73" s="448" t="s">
        <v>54</v>
      </c>
      <c r="E73" s="558"/>
      <c r="F73" s="558"/>
      <c r="G73" s="558"/>
      <c r="H73" s="482">
        <f>+H69*0.2</f>
        <v>0</v>
      </c>
      <c r="I73" s="558"/>
      <c r="J73" s="558"/>
      <c r="K73" s="558"/>
      <c r="L73" s="558"/>
      <c r="M73" s="558"/>
      <c r="N73" s="482">
        <f t="shared" ref="N73:AE73" si="60">+N69*0.2</f>
        <v>0</v>
      </c>
      <c r="O73" s="482">
        <f>+O69*0.2</f>
        <v>0</v>
      </c>
      <c r="P73" s="482"/>
      <c r="Q73" s="482"/>
      <c r="R73" s="482">
        <f t="shared" si="60"/>
        <v>0</v>
      </c>
      <c r="S73" s="482">
        <f t="shared" si="60"/>
        <v>0</v>
      </c>
      <c r="T73" s="482">
        <f t="shared" si="60"/>
        <v>0</v>
      </c>
      <c r="U73" s="482">
        <f t="shared" si="60"/>
        <v>0</v>
      </c>
      <c r="V73" s="482">
        <f t="shared" si="60"/>
        <v>0</v>
      </c>
      <c r="W73" s="482">
        <f t="shared" si="60"/>
        <v>0</v>
      </c>
      <c r="X73" s="482">
        <f t="shared" si="60"/>
        <v>0</v>
      </c>
      <c r="Y73" s="482">
        <f t="shared" si="60"/>
        <v>0</v>
      </c>
      <c r="Z73" s="482">
        <f t="shared" si="60"/>
        <v>0</v>
      </c>
      <c r="AA73" s="482">
        <f t="shared" si="60"/>
        <v>0</v>
      </c>
      <c r="AB73" s="482">
        <f t="shared" si="60"/>
        <v>0</v>
      </c>
      <c r="AC73" s="482">
        <f t="shared" si="60"/>
        <v>0</v>
      </c>
      <c r="AD73" s="482">
        <f t="shared" si="60"/>
        <v>0</v>
      </c>
      <c r="AE73" s="482">
        <f t="shared" si="60"/>
        <v>0</v>
      </c>
      <c r="AF73" s="482">
        <f t="shared" ref="AF73:AX73" si="61">+AF69*0.2</f>
        <v>0</v>
      </c>
      <c r="AG73" s="482">
        <f t="shared" si="61"/>
        <v>0</v>
      </c>
      <c r="AH73" s="482">
        <f t="shared" si="61"/>
        <v>0</v>
      </c>
      <c r="AI73" s="482">
        <f t="shared" si="61"/>
        <v>0</v>
      </c>
      <c r="AJ73" s="482">
        <f t="shared" si="61"/>
        <v>0</v>
      </c>
      <c r="AK73" s="482">
        <f t="shared" si="61"/>
        <v>0</v>
      </c>
      <c r="AL73" s="482">
        <f t="shared" si="61"/>
        <v>0</v>
      </c>
      <c r="AM73" s="482">
        <f t="shared" si="61"/>
        <v>0</v>
      </c>
      <c r="AN73" s="482">
        <f t="shared" si="61"/>
        <v>0</v>
      </c>
      <c r="AO73" s="482">
        <f t="shared" si="61"/>
        <v>0</v>
      </c>
      <c r="AP73" s="482">
        <f t="shared" si="61"/>
        <v>0</v>
      </c>
      <c r="AQ73" s="482">
        <f t="shared" si="61"/>
        <v>0</v>
      </c>
      <c r="AR73" s="482">
        <f t="shared" si="61"/>
        <v>0</v>
      </c>
      <c r="AS73" s="482">
        <f t="shared" si="61"/>
        <v>0</v>
      </c>
      <c r="AT73" s="482">
        <f t="shared" si="61"/>
        <v>0</v>
      </c>
      <c r="AU73" s="482">
        <f t="shared" si="61"/>
        <v>0</v>
      </c>
      <c r="AV73" s="482">
        <f t="shared" si="61"/>
        <v>0</v>
      </c>
      <c r="AW73" s="482">
        <f t="shared" si="61"/>
        <v>0</v>
      </c>
      <c r="AX73" s="482">
        <f t="shared" si="61"/>
        <v>0</v>
      </c>
      <c r="AY73" s="482">
        <f>+AY69*0.2</f>
        <v>0</v>
      </c>
      <c r="AZ73" s="482">
        <f>+AZ69*0.2</f>
        <v>0</v>
      </c>
    </row>
    <row r="74" spans="1:53" ht="15.75" hidden="1" thickBot="1" x14ac:dyDescent="0.3">
      <c r="C74" s="448" t="s">
        <v>55</v>
      </c>
      <c r="E74" s="558"/>
      <c r="F74" s="558"/>
      <c r="G74" s="558"/>
      <c r="H74" s="482">
        <f>SUM(H69:H73)</f>
        <v>0</v>
      </c>
      <c r="I74" s="558"/>
      <c r="J74" s="558"/>
      <c r="K74" s="558"/>
      <c r="L74" s="558"/>
      <c r="M74" s="558"/>
      <c r="N74" s="482">
        <f t="shared" ref="N74:AE74" si="62">SUM(N69:N73)</f>
        <v>0</v>
      </c>
      <c r="O74" s="482">
        <f>SUM(O69:O73)</f>
        <v>0</v>
      </c>
      <c r="P74" s="482"/>
      <c r="Q74" s="482"/>
      <c r="R74" s="482">
        <f t="shared" si="62"/>
        <v>0</v>
      </c>
      <c r="S74" s="482">
        <f t="shared" si="62"/>
        <v>0</v>
      </c>
      <c r="T74" s="482">
        <f t="shared" si="62"/>
        <v>0</v>
      </c>
      <c r="U74" s="482">
        <f t="shared" si="62"/>
        <v>0</v>
      </c>
      <c r="V74" s="482">
        <f t="shared" si="62"/>
        <v>0</v>
      </c>
      <c r="W74" s="482">
        <f t="shared" si="62"/>
        <v>0</v>
      </c>
      <c r="X74" s="482">
        <f t="shared" si="62"/>
        <v>0</v>
      </c>
      <c r="Y74" s="482">
        <f t="shared" si="62"/>
        <v>0</v>
      </c>
      <c r="Z74" s="482">
        <f t="shared" si="62"/>
        <v>0</v>
      </c>
      <c r="AA74" s="482">
        <f t="shared" si="62"/>
        <v>0</v>
      </c>
      <c r="AB74" s="482">
        <f t="shared" si="62"/>
        <v>0</v>
      </c>
      <c r="AC74" s="482">
        <f t="shared" si="62"/>
        <v>0</v>
      </c>
      <c r="AD74" s="482">
        <f t="shared" si="62"/>
        <v>0</v>
      </c>
      <c r="AE74" s="482">
        <f t="shared" si="62"/>
        <v>0</v>
      </c>
      <c r="AF74" s="482">
        <f t="shared" ref="AF74:AX74" si="63">SUM(AF69:AF73)</f>
        <v>0</v>
      </c>
      <c r="AG74" s="482">
        <f t="shared" si="63"/>
        <v>0</v>
      </c>
      <c r="AH74" s="482">
        <f t="shared" si="63"/>
        <v>0</v>
      </c>
      <c r="AI74" s="482">
        <f t="shared" si="63"/>
        <v>0</v>
      </c>
      <c r="AJ74" s="482">
        <f t="shared" si="63"/>
        <v>0</v>
      </c>
      <c r="AK74" s="482">
        <f t="shared" si="63"/>
        <v>0</v>
      </c>
      <c r="AL74" s="482">
        <f t="shared" si="63"/>
        <v>0</v>
      </c>
      <c r="AM74" s="482">
        <f t="shared" si="63"/>
        <v>0</v>
      </c>
      <c r="AN74" s="482">
        <f t="shared" si="63"/>
        <v>0</v>
      </c>
      <c r="AO74" s="482">
        <f t="shared" si="63"/>
        <v>0</v>
      </c>
      <c r="AP74" s="482">
        <f t="shared" si="63"/>
        <v>0</v>
      </c>
      <c r="AQ74" s="482">
        <f t="shared" si="63"/>
        <v>0</v>
      </c>
      <c r="AR74" s="482">
        <f t="shared" si="63"/>
        <v>0</v>
      </c>
      <c r="AS74" s="482">
        <f t="shared" si="63"/>
        <v>0</v>
      </c>
      <c r="AT74" s="482">
        <f t="shared" si="63"/>
        <v>0</v>
      </c>
      <c r="AU74" s="482">
        <f t="shared" si="63"/>
        <v>0</v>
      </c>
      <c r="AV74" s="482">
        <f t="shared" si="63"/>
        <v>0</v>
      </c>
      <c r="AW74" s="482">
        <f t="shared" si="63"/>
        <v>0</v>
      </c>
      <c r="AX74" s="482">
        <f t="shared" si="63"/>
        <v>0</v>
      </c>
      <c r="AY74" s="482">
        <f>SUM(AY69:AY73)</f>
        <v>0</v>
      </c>
      <c r="AZ74" s="482">
        <f>SUM(AZ69:AZ73)</f>
        <v>0</v>
      </c>
    </row>
    <row r="75" spans="1:53" hidden="1" x14ac:dyDescent="0.25"/>
    <row r="76" spans="1:53" hidden="1" x14ac:dyDescent="0.25">
      <c r="C76" s="448" t="s">
        <v>286</v>
      </c>
      <c r="O76" s="217">
        <f>+IFERROR(VLOOKUP(B75,Sheet1!B:D,3,FALSE)+VLOOKUP(B75,Sheet1!B:E,4,FALSE),0)</f>
        <v>0</v>
      </c>
      <c r="P76" s="217"/>
      <c r="Q76" s="217"/>
    </row>
    <row r="77" spans="1:53" hidden="1" x14ac:dyDescent="0.25"/>
    <row r="78" spans="1:53" hidden="1" x14ac:dyDescent="0.25">
      <c r="E78" s="448"/>
      <c r="O78" s="217">
        <f>+IFERROR(VLOOKUP(B77,Sheet1!B:D,3,FALSE)+VLOOKUP(B77,Sheet1!B:E,4,FALSE),0)</f>
        <v>0</v>
      </c>
      <c r="P78" s="217"/>
      <c r="Q78" s="217"/>
    </row>
    <row r="79" spans="1:53" hidden="1" x14ac:dyDescent="0.25">
      <c r="E79" s="448"/>
      <c r="O79" s="217">
        <f>+IFERROR(VLOOKUP(B78,Sheet1!B:D,3,FALSE)+VLOOKUP(B78,Sheet1!B:E,4,FALSE),0)</f>
        <v>0</v>
      </c>
      <c r="P79" s="217"/>
      <c r="Q79" s="217"/>
    </row>
    <row r="80" spans="1:53" hidden="1" x14ac:dyDescent="0.25">
      <c r="E80" s="448"/>
    </row>
    <row r="81" spans="5:17" hidden="1" x14ac:dyDescent="0.25">
      <c r="E81" s="448"/>
    </row>
    <row r="82" spans="5:17" hidden="1" x14ac:dyDescent="0.25">
      <c r="E82" s="448"/>
    </row>
    <row r="83" spans="5:17" hidden="1" x14ac:dyDescent="0.25">
      <c r="E83" s="448"/>
    </row>
    <row r="84" spans="5:17" hidden="1" x14ac:dyDescent="0.25">
      <c r="E84" s="448"/>
      <c r="O84" s="217">
        <f>+IFERROR(VLOOKUP(B83,Sheet1!B:D,3,FALSE)+VLOOKUP(B83,Sheet1!B:E,4,FALSE),0)</f>
        <v>0</v>
      </c>
      <c r="P84" s="217"/>
      <c r="Q84" s="217"/>
    </row>
    <row r="85" spans="5:17" hidden="1" x14ac:dyDescent="0.25">
      <c r="E85" s="448"/>
    </row>
    <row r="86" spans="5:17" hidden="1" x14ac:dyDescent="0.25">
      <c r="E86" s="448"/>
    </row>
    <row r="87" spans="5:17" hidden="1" x14ac:dyDescent="0.25">
      <c r="E87" s="448"/>
      <c r="O87" s="217">
        <f>+IFERROR(VLOOKUP(B86,Sheet1!B:D,3,FALSE)+VLOOKUP(B86,Sheet1!B:E,4,FALSE),0)</f>
        <v>0</v>
      </c>
      <c r="P87" s="217"/>
      <c r="Q87" s="217"/>
    </row>
    <row r="88" spans="5:17" hidden="1" x14ac:dyDescent="0.25">
      <c r="E88" s="448"/>
    </row>
    <row r="89" spans="5:17" hidden="1" x14ac:dyDescent="0.25">
      <c r="E89" s="448"/>
    </row>
    <row r="90" spans="5:17" hidden="1" x14ac:dyDescent="0.25">
      <c r="E90" s="448"/>
      <c r="O90" s="217">
        <f>+IFERROR(VLOOKUP(B89,Sheet1!B:D,3,FALSE)+VLOOKUP(B89,Sheet1!B:E,4,FALSE),0)</f>
        <v>0</v>
      </c>
      <c r="P90" s="217"/>
      <c r="Q90" s="217"/>
    </row>
    <row r="91" spans="5:17" hidden="1" x14ac:dyDescent="0.25"/>
    <row r="92" spans="5:17" hidden="1" x14ac:dyDescent="0.25"/>
    <row r="93" spans="5:17" hidden="1" x14ac:dyDescent="0.25">
      <c r="O93" s="217">
        <f>+IFERROR(VLOOKUP(B92,Sheet1!B:D,3,FALSE)+VLOOKUP(B92,Sheet1!B:E,4,FALSE),0)</f>
        <v>0</v>
      </c>
      <c r="P93" s="217"/>
      <c r="Q93" s="217"/>
    </row>
    <row r="94" spans="5:17" hidden="1" x14ac:dyDescent="0.25"/>
    <row r="95" spans="5:17" hidden="1" x14ac:dyDescent="0.25"/>
    <row r="96" spans="5:17"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56" priority="252" operator="lessThan">
      <formula>0</formula>
    </cfRule>
  </conditionalFormatting>
  <conditionalFormatting sqref="BA8">
    <cfRule type="cellIs" dxfId="55" priority="251" operator="lessThan">
      <formula>0</formula>
    </cfRule>
  </conditionalFormatting>
  <conditionalFormatting sqref="BA23:BA24">
    <cfRule type="cellIs" dxfId="54" priority="202" operator="lessThan">
      <formula>0</formula>
    </cfRule>
  </conditionalFormatting>
  <conditionalFormatting sqref="BA28:BA30">
    <cfRule type="cellIs" dxfId="53" priority="199" operator="lessThan">
      <formula>0</formula>
    </cfRule>
  </conditionalFormatting>
  <conditionalFormatting sqref="BA34:BA37">
    <cfRule type="cellIs" dxfId="52" priority="196" operator="lessThan">
      <formula>0</formula>
    </cfRule>
  </conditionalFormatting>
  <conditionalFormatting sqref="BA41:BA42">
    <cfRule type="cellIs" dxfId="51"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9" activePane="bottomRight" state="frozen"/>
      <selection activeCell="U1" sqref="U1:X1048576"/>
      <selection pane="topRight" activeCell="U1" sqref="U1:X1048576"/>
      <selection pane="bottomLeft" activeCell="U1" sqref="U1:X1048576"/>
      <selection pane="bottomRight" activeCell="D2" sqref="D2"/>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C727</v>
      </c>
      <c r="F3" s="513"/>
      <c r="G3" s="513"/>
      <c r="H3" s="865" t="str">
        <f>IF(G57&gt;E57,"Budget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IF(AY57&lt;0,"Actual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+SUMMARY!A21</f>
        <v>ZK111 - Programme Volunteering</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9" t="str">
        <f>+'Cash flow summary'!G7</f>
        <v>Mar 16</v>
      </c>
      <c r="S7" s="468"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68" t="str">
        <f>+'Cash flow summary'!Q7</f>
        <v>Jan 17</v>
      </c>
      <c r="AC7" s="468" t="str">
        <f>+'Cash flow summary'!R7</f>
        <v>Feb 17</v>
      </c>
      <c r="AD7" s="468" t="str">
        <f>+'Cash flow summary'!S7</f>
        <v>Mar 17</v>
      </c>
      <c r="AE7" s="468" t="str">
        <f>+'Cash flow summary'!T7</f>
        <v>Apr 17</v>
      </c>
      <c r="AF7" s="468" t="str">
        <f>+'Cash flow summary'!U7</f>
        <v>May 17</v>
      </c>
      <c r="AG7" s="468" t="str">
        <f>+'Cash flow summary'!V7</f>
        <v>June 17</v>
      </c>
      <c r="AH7" s="468" t="str">
        <f>+'Cash flow summary'!W7</f>
        <v>Jul 17</v>
      </c>
      <c r="AI7" s="468" t="str">
        <f>+'Cash flow summary'!X7</f>
        <v>Aug 17</v>
      </c>
      <c r="AJ7" s="468" t="str">
        <f>+'Cash flow summary'!Y7</f>
        <v>Sept 17</v>
      </c>
      <c r="AK7" s="468" t="str">
        <f>+'Cash flow summary'!Z7</f>
        <v>Oct 17</v>
      </c>
      <c r="AL7" s="468" t="str">
        <f>+'Cash flow summary'!AA7</f>
        <v>Nov 17</v>
      </c>
      <c r="AM7" s="468" t="str">
        <f>+'Cash flow summary'!AB7</f>
        <v>Dec 17</v>
      </c>
      <c r="AN7" s="468" t="str">
        <f>+'Cash flow summary'!AC7</f>
        <v>Jan 18</v>
      </c>
      <c r="AO7" s="468" t="str">
        <f>+'Cash flow summary'!AD7</f>
        <v>Feb 18</v>
      </c>
      <c r="AP7" s="468" t="str">
        <f>+'Cash flow summary'!AE7</f>
        <v>Mar 18</v>
      </c>
      <c r="AQ7" s="468" t="str">
        <f>+'Cash flow summary'!AF7</f>
        <v>Apr 18</v>
      </c>
      <c r="AR7" s="468" t="str">
        <f>+'Cash flow summary'!AG7</f>
        <v>May 18</v>
      </c>
      <c r="AS7" s="468" t="str">
        <f>+'Cash flow summary'!AH7</f>
        <v>June 18</v>
      </c>
      <c r="AT7" s="468" t="str">
        <f>+'Cash flow summary'!AI7</f>
        <v>Jul 18</v>
      </c>
      <c r="AU7" s="468" t="str">
        <f>+'Cash flow summary'!AJ7</f>
        <v>Aug 18</v>
      </c>
      <c r="AV7" s="468" t="str">
        <f>+'Cash flow summary'!AK7</f>
        <v>Sept 18</v>
      </c>
      <c r="AW7" s="537" t="s">
        <v>48</v>
      </c>
      <c r="AX7" s="538" t="s">
        <v>49</v>
      </c>
      <c r="AY7" s="539" t="s">
        <v>50</v>
      </c>
      <c r="AZ7" s="538" t="s">
        <v>31</v>
      </c>
    </row>
    <row r="8" spans="1:52" s="4" customFormat="1" ht="15" customHeight="1" x14ac:dyDescent="0.2">
      <c r="A8" s="343" t="s">
        <v>209</v>
      </c>
      <c r="B8" s="450" t="str">
        <f>+LEFT($E$5,5)&amp;"."&amp;A8&amp;"."&amp;$E$3</f>
        <v>ZK111.K129.C727</v>
      </c>
      <c r="C8" s="165" t="s">
        <v>172</v>
      </c>
      <c r="D8" s="166"/>
      <c r="E8" s="226">
        <f t="shared" ref="E8:L8" si="0">SUM(E9:E19)</f>
        <v>0</v>
      </c>
      <c r="F8" s="424">
        <f t="shared" si="0"/>
        <v>0</v>
      </c>
      <c r="G8" s="226">
        <f t="shared" si="0"/>
        <v>0</v>
      </c>
      <c r="H8" s="226">
        <f t="shared" si="0"/>
        <v>0</v>
      </c>
      <c r="I8" s="200">
        <f t="shared" si="0"/>
        <v>0</v>
      </c>
      <c r="J8" s="424">
        <f>SUM(J9:J19)</f>
        <v>0</v>
      </c>
      <c r="K8" s="226">
        <f t="shared" si="0"/>
        <v>0</v>
      </c>
      <c r="L8" s="216">
        <f t="shared" si="0"/>
        <v>0</v>
      </c>
      <c r="M8" s="216"/>
      <c r="N8" s="195">
        <f t="shared" ref="N8:AC8" si="1">SUM(N9:N19)</f>
        <v>0</v>
      </c>
      <c r="O8" s="195">
        <f>SUM(O9:O19)</f>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SUM(AD9:AD19)</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SUM(P8:AV8)</f>
        <v>0</v>
      </c>
      <c r="AX8" s="197">
        <f>+AW8+N8</f>
        <v>0</v>
      </c>
      <c r="AY8" s="432">
        <f t="shared" ref="AY8:AY49" si="3">+G8-AX8</f>
        <v>0</v>
      </c>
    </row>
    <row r="9" spans="1:52" s="4" customFormat="1" ht="15" customHeight="1" x14ac:dyDescent="0.2">
      <c r="A9" s="148"/>
      <c r="B9" s="451"/>
      <c r="C9" s="257"/>
      <c r="D9" s="367"/>
      <c r="E9" s="251"/>
      <c r="F9" s="364">
        <f>-E9+G9</f>
        <v>0</v>
      </c>
      <c r="G9" s="251"/>
      <c r="H9" s="564">
        <f t="shared" ref="H9:H55" si="4">SUM(N9:AV9)</f>
        <v>0</v>
      </c>
      <c r="I9" s="221"/>
      <c r="J9" s="364">
        <f>-I9+K9</f>
        <v>0</v>
      </c>
      <c r="K9" s="245">
        <v>0</v>
      </c>
      <c r="L9" s="222"/>
      <c r="M9" s="245"/>
      <c r="N9" s="232"/>
      <c r="O9" s="232"/>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 t="shared" ref="AW9:AW51" si="5">SUM(P9:AV9)</f>
        <v>0</v>
      </c>
      <c r="AX9" s="434">
        <f t="shared" ref="AX9:AX51" si="6">+AW9+N9</f>
        <v>0</v>
      </c>
      <c r="AY9" s="435">
        <f t="shared" si="3"/>
        <v>0</v>
      </c>
    </row>
    <row r="10" spans="1:52" s="4" customFormat="1" ht="15" hidden="1" customHeight="1" x14ac:dyDescent="0.2">
      <c r="A10" s="148"/>
      <c r="B10" s="451"/>
      <c r="C10" s="443"/>
      <c r="D10" s="443"/>
      <c r="E10" s="251"/>
      <c r="F10" s="364">
        <f t="shared" ref="F10:F55" si="7">-E10+G10</f>
        <v>0</v>
      </c>
      <c r="G10" s="251"/>
      <c r="H10" s="564">
        <f t="shared" si="4"/>
        <v>0</v>
      </c>
      <c r="I10" s="221"/>
      <c r="J10" s="364">
        <f t="shared" ref="J10:J55" si="8">-I10+K10</f>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si="5"/>
        <v>0</v>
      </c>
      <c r="AX10" s="434">
        <f t="shared" si="6"/>
        <v>0</v>
      </c>
      <c r="AY10" s="435">
        <f t="shared" si="3"/>
        <v>0</v>
      </c>
    </row>
    <row r="11" spans="1:52" s="4" customFormat="1" ht="15" hidden="1" customHeight="1" x14ac:dyDescent="0.2">
      <c r="A11" s="148"/>
      <c r="B11" s="451"/>
      <c r="C11" s="257"/>
      <c r="D11" s="367"/>
      <c r="E11" s="251"/>
      <c r="F11" s="364">
        <f t="shared" si="7"/>
        <v>0</v>
      </c>
      <c r="G11" s="251"/>
      <c r="H11" s="564">
        <f t="shared" si="4"/>
        <v>0</v>
      </c>
      <c r="I11" s="221"/>
      <c r="J11" s="364">
        <f t="shared" si="8"/>
        <v>0</v>
      </c>
      <c r="K11" s="245"/>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5"/>
        <v>0</v>
      </c>
      <c r="AX11" s="434">
        <f t="shared" si="6"/>
        <v>0</v>
      </c>
      <c r="AY11" s="435">
        <f t="shared" si="3"/>
        <v>0</v>
      </c>
    </row>
    <row r="12" spans="1:52" s="4" customFormat="1" ht="15" hidden="1" customHeight="1" x14ac:dyDescent="0.2">
      <c r="A12" s="148"/>
      <c r="B12" s="451"/>
      <c r="C12" s="257"/>
      <c r="D12" s="367"/>
      <c r="E12" s="251"/>
      <c r="F12" s="364">
        <f t="shared" si="7"/>
        <v>0</v>
      </c>
      <c r="G12" s="251"/>
      <c r="H12" s="564">
        <f t="shared" si="4"/>
        <v>0</v>
      </c>
      <c r="I12" s="221"/>
      <c r="J12" s="364">
        <f t="shared" si="8"/>
        <v>0</v>
      </c>
      <c r="K12" s="251"/>
      <c r="L12" s="222"/>
      <c r="M12" s="251"/>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5"/>
        <v>0</v>
      </c>
      <c r="AX12" s="434">
        <f t="shared" si="6"/>
        <v>0</v>
      </c>
      <c r="AY12" s="435">
        <f t="shared" si="3"/>
        <v>0</v>
      </c>
    </row>
    <row r="13" spans="1:52" s="4" customFormat="1" ht="15" hidden="1" customHeight="1" x14ac:dyDescent="0.2">
      <c r="A13" s="148"/>
      <c r="B13" s="451"/>
      <c r="C13" s="257"/>
      <c r="D13" s="367"/>
      <c r="E13" s="251"/>
      <c r="F13" s="364">
        <f t="shared" si="7"/>
        <v>0</v>
      </c>
      <c r="G13" s="251"/>
      <c r="H13" s="564">
        <f t="shared" si="4"/>
        <v>0</v>
      </c>
      <c r="I13" s="221"/>
      <c r="J13" s="364">
        <f t="shared" si="8"/>
        <v>0</v>
      </c>
      <c r="K13" s="251"/>
      <c r="L13" s="222"/>
      <c r="M13" s="251"/>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5"/>
        <v>0</v>
      </c>
      <c r="AX13" s="434">
        <f t="shared" si="6"/>
        <v>0</v>
      </c>
      <c r="AY13" s="435">
        <f t="shared" si="3"/>
        <v>0</v>
      </c>
    </row>
    <row r="14" spans="1:52" s="4" customFormat="1" ht="15" hidden="1" customHeight="1" x14ac:dyDescent="0.2">
      <c r="A14" s="148"/>
      <c r="B14" s="451"/>
      <c r="C14" s="257"/>
      <c r="D14" s="367"/>
      <c r="E14" s="251"/>
      <c r="F14" s="364">
        <f t="shared" si="7"/>
        <v>0</v>
      </c>
      <c r="G14" s="251"/>
      <c r="H14" s="564">
        <f t="shared" si="4"/>
        <v>0</v>
      </c>
      <c r="I14" s="221"/>
      <c r="J14" s="364">
        <f t="shared" si="8"/>
        <v>0</v>
      </c>
      <c r="K14" s="251"/>
      <c r="L14" s="222"/>
      <c r="M14" s="251"/>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5"/>
        <v>0</v>
      </c>
      <c r="AX14" s="434">
        <f t="shared" si="6"/>
        <v>0</v>
      </c>
      <c r="AY14" s="435">
        <f t="shared" si="3"/>
        <v>0</v>
      </c>
    </row>
    <row r="15" spans="1:52" s="4" customFormat="1" ht="15" hidden="1" customHeight="1" x14ac:dyDescent="0.2">
      <c r="A15" s="148"/>
      <c r="B15" s="451"/>
      <c r="C15" s="257"/>
      <c r="D15" s="367"/>
      <c r="E15" s="251"/>
      <c r="F15" s="364">
        <f t="shared" si="7"/>
        <v>0</v>
      </c>
      <c r="G15" s="251"/>
      <c r="H15" s="564">
        <f t="shared" si="4"/>
        <v>0</v>
      </c>
      <c r="I15" s="221"/>
      <c r="J15" s="364">
        <f t="shared" si="8"/>
        <v>0</v>
      </c>
      <c r="K15" s="251"/>
      <c r="L15" s="222"/>
      <c r="M15" s="251"/>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5"/>
        <v>0</v>
      </c>
      <c r="AX15" s="434">
        <f t="shared" si="6"/>
        <v>0</v>
      </c>
      <c r="AY15" s="435">
        <f t="shared" si="3"/>
        <v>0</v>
      </c>
    </row>
    <row r="16" spans="1:52" s="4" customFormat="1" ht="15" hidden="1" customHeight="1" x14ac:dyDescent="0.2">
      <c r="A16" s="148"/>
      <c r="B16" s="451"/>
      <c r="C16" s="257"/>
      <c r="D16" s="367"/>
      <c r="E16" s="251"/>
      <c r="F16" s="364">
        <f t="shared" si="7"/>
        <v>0</v>
      </c>
      <c r="G16" s="251"/>
      <c r="H16" s="564">
        <f t="shared" si="4"/>
        <v>0</v>
      </c>
      <c r="I16" s="221"/>
      <c r="J16" s="364">
        <f t="shared" si="8"/>
        <v>0</v>
      </c>
      <c r="K16" s="251"/>
      <c r="L16" s="222"/>
      <c r="M16" s="251"/>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5"/>
        <v>0</v>
      </c>
      <c r="AX16" s="434">
        <f t="shared" si="6"/>
        <v>0</v>
      </c>
      <c r="AY16" s="435">
        <f t="shared" si="3"/>
        <v>0</v>
      </c>
    </row>
    <row r="17" spans="1:51" s="4" customFormat="1" ht="15" customHeight="1" x14ac:dyDescent="0.2">
      <c r="A17" s="148"/>
      <c r="B17" s="451"/>
      <c r="C17" s="257"/>
      <c r="D17" s="367"/>
      <c r="E17" s="251"/>
      <c r="F17" s="364">
        <f t="shared" si="7"/>
        <v>0</v>
      </c>
      <c r="G17" s="251"/>
      <c r="H17" s="564">
        <f t="shared" si="4"/>
        <v>0</v>
      </c>
      <c r="I17" s="221"/>
      <c r="J17" s="364">
        <f t="shared" si="8"/>
        <v>0</v>
      </c>
      <c r="K17" s="251"/>
      <c r="L17" s="222"/>
      <c r="M17" s="251"/>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5"/>
        <v>0</v>
      </c>
      <c r="AX17" s="434">
        <f t="shared" si="6"/>
        <v>0</v>
      </c>
      <c r="AY17" s="435">
        <f t="shared" si="3"/>
        <v>0</v>
      </c>
    </row>
    <row r="18" spans="1:51" s="4" customFormat="1" ht="15" customHeight="1" x14ac:dyDescent="0.2">
      <c r="A18" s="148"/>
      <c r="B18" s="451" t="str">
        <f>+B8</f>
        <v>ZK111.K129.C727</v>
      </c>
      <c r="C18" s="257"/>
      <c r="D18" s="367"/>
      <c r="E18" s="251"/>
      <c r="F18" s="364">
        <f t="shared" si="7"/>
        <v>0</v>
      </c>
      <c r="G18" s="251"/>
      <c r="H18" s="564">
        <f t="shared" si="4"/>
        <v>0</v>
      </c>
      <c r="I18" s="221"/>
      <c r="J18" s="364">
        <f t="shared" si="8"/>
        <v>0</v>
      </c>
      <c r="K18" s="251"/>
      <c r="L18" s="222"/>
      <c r="M18" s="251"/>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5"/>
        <v>0</v>
      </c>
      <c r="AX18" s="434">
        <f t="shared" si="6"/>
        <v>0</v>
      </c>
      <c r="AY18" s="435">
        <f t="shared" si="3"/>
        <v>0</v>
      </c>
    </row>
    <row r="19" spans="1:51" s="4" customFormat="1" ht="15" customHeight="1" thickBot="1" x14ac:dyDescent="0.3">
      <c r="A19" s="168"/>
      <c r="B19" s="452"/>
      <c r="C19" s="274" t="s">
        <v>286</v>
      </c>
      <c r="D19" s="274"/>
      <c r="E19" s="272"/>
      <c r="F19" s="364">
        <f t="shared" si="7"/>
        <v>0</v>
      </c>
      <c r="G19" s="272"/>
      <c r="H19" s="571">
        <f t="shared" si="4"/>
        <v>0</v>
      </c>
      <c r="I19" s="224"/>
      <c r="J19" s="364">
        <f t="shared" si="8"/>
        <v>0</v>
      </c>
      <c r="K19" s="272">
        <v>0</v>
      </c>
      <c r="L19" s="225"/>
      <c r="M19" s="272"/>
      <c r="N19" s="232">
        <f>+IFERROR(VLOOKUP(B18,Sheet1!B:D,2,FALSE),0)</f>
        <v>0</v>
      </c>
      <c r="O19" s="232">
        <f>+IFERROR(VLOOKUP(B18,Sheet1!B:D,3,FALSE)+VLOOKUP(B18,Sheet1!B:E,4,FALSE),0)</f>
        <v>0</v>
      </c>
      <c r="P19" s="25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5"/>
        <v>0</v>
      </c>
      <c r="AX19" s="434">
        <f t="shared" si="6"/>
        <v>0</v>
      </c>
      <c r="AY19" s="435">
        <f t="shared" si="3"/>
        <v>0</v>
      </c>
    </row>
    <row r="20" spans="1:51" s="4" customFormat="1" ht="15" customHeight="1" x14ac:dyDescent="0.2">
      <c r="A20" s="193" t="s">
        <v>143</v>
      </c>
      <c r="B20" s="450" t="str">
        <f>+LEFT($E$5,5)&amp;"."&amp;A20&amp;"."&amp;$E$3</f>
        <v>ZK111.K246.C727</v>
      </c>
      <c r="C20" s="337" t="s">
        <v>144</v>
      </c>
      <c r="D20" s="337"/>
      <c r="E20" s="226">
        <f t="shared" ref="E20:L20" si="9">SUM(E21:E22)</f>
        <v>0</v>
      </c>
      <c r="F20" s="425">
        <f t="shared" si="9"/>
        <v>0</v>
      </c>
      <c r="G20" s="226">
        <f t="shared" si="9"/>
        <v>0</v>
      </c>
      <c r="H20" s="226">
        <f t="shared" si="9"/>
        <v>0</v>
      </c>
      <c r="I20" s="200">
        <f t="shared" si="9"/>
        <v>0</v>
      </c>
      <c r="J20" s="425">
        <f t="shared" si="9"/>
        <v>0</v>
      </c>
      <c r="K20" s="226">
        <f t="shared" si="9"/>
        <v>0</v>
      </c>
      <c r="L20" s="216">
        <f t="shared" si="9"/>
        <v>0</v>
      </c>
      <c r="M20" s="216"/>
      <c r="N20" s="195">
        <f>SUM(N21:N22)</f>
        <v>0</v>
      </c>
      <c r="O20" s="195">
        <f>SUM(O21:O22)</f>
        <v>0</v>
      </c>
      <c r="P20" s="260">
        <f>SUM(P21:P22)</f>
        <v>0</v>
      </c>
      <c r="Q20" s="264">
        <f>SUM(Q21:Q22)</f>
        <v>0</v>
      </c>
      <c r="R20" s="395">
        <f t="shared" ref="R20:X20" si="10">SUM(R21:R22)</f>
        <v>0</v>
      </c>
      <c r="S20" s="405">
        <f t="shared" si="10"/>
        <v>0</v>
      </c>
      <c r="T20" s="264">
        <f t="shared" si="10"/>
        <v>0</v>
      </c>
      <c r="U20" s="264">
        <f t="shared" si="10"/>
        <v>0</v>
      </c>
      <c r="V20" s="264">
        <f t="shared" si="10"/>
        <v>0</v>
      </c>
      <c r="W20" s="264">
        <f t="shared" si="10"/>
        <v>0</v>
      </c>
      <c r="X20" s="264">
        <f t="shared" si="10"/>
        <v>0</v>
      </c>
      <c r="Y20" s="264">
        <f t="shared" ref="Y20:AV20" si="11">SUM(Y21:Y22)</f>
        <v>0</v>
      </c>
      <c r="Z20" s="264">
        <f t="shared" si="11"/>
        <v>0</v>
      </c>
      <c r="AA20" s="264">
        <f t="shared" si="11"/>
        <v>0</v>
      </c>
      <c r="AB20" s="264">
        <f t="shared" si="11"/>
        <v>0</v>
      </c>
      <c r="AC20" s="264">
        <f t="shared" si="11"/>
        <v>0</v>
      </c>
      <c r="AD20" s="395">
        <f t="shared" si="11"/>
        <v>0</v>
      </c>
      <c r="AE20" s="405">
        <f t="shared" si="11"/>
        <v>0</v>
      </c>
      <c r="AF20" s="264">
        <f t="shared" si="11"/>
        <v>0</v>
      </c>
      <c r="AG20" s="264">
        <f t="shared" si="11"/>
        <v>0</v>
      </c>
      <c r="AH20" s="264">
        <f t="shared" si="11"/>
        <v>0</v>
      </c>
      <c r="AI20" s="264">
        <f t="shared" si="11"/>
        <v>0</v>
      </c>
      <c r="AJ20" s="264">
        <f t="shared" si="11"/>
        <v>0</v>
      </c>
      <c r="AK20" s="264">
        <f t="shared" si="11"/>
        <v>0</v>
      </c>
      <c r="AL20" s="264">
        <f t="shared" si="11"/>
        <v>0</v>
      </c>
      <c r="AM20" s="264">
        <f t="shared" si="11"/>
        <v>0</v>
      </c>
      <c r="AN20" s="264">
        <f t="shared" si="11"/>
        <v>0</v>
      </c>
      <c r="AO20" s="264">
        <f t="shared" si="11"/>
        <v>0</v>
      </c>
      <c r="AP20" s="395">
        <f t="shared" si="11"/>
        <v>0</v>
      </c>
      <c r="AQ20" s="405">
        <f t="shared" si="11"/>
        <v>0</v>
      </c>
      <c r="AR20" s="264">
        <f t="shared" si="11"/>
        <v>0</v>
      </c>
      <c r="AS20" s="264">
        <f t="shared" si="11"/>
        <v>0</v>
      </c>
      <c r="AT20" s="264">
        <f t="shared" si="11"/>
        <v>0</v>
      </c>
      <c r="AU20" s="264">
        <f t="shared" si="11"/>
        <v>0</v>
      </c>
      <c r="AV20" s="264">
        <f t="shared" si="11"/>
        <v>0</v>
      </c>
      <c r="AW20" s="433">
        <f t="shared" si="5"/>
        <v>0</v>
      </c>
      <c r="AX20" s="434">
        <f t="shared" si="6"/>
        <v>0</v>
      </c>
      <c r="AY20" s="435">
        <f t="shared" si="3"/>
        <v>0</v>
      </c>
    </row>
    <row r="21" spans="1:51" s="4" customFormat="1" ht="15" customHeight="1" x14ac:dyDescent="0.2">
      <c r="A21" s="148"/>
      <c r="B21" s="451" t="str">
        <f>+B20</f>
        <v>ZK111.K246.C727</v>
      </c>
      <c r="C21" s="268"/>
      <c r="D21" s="268"/>
      <c r="E21" s="245"/>
      <c r="F21" s="364">
        <f t="shared" si="7"/>
        <v>0</v>
      </c>
      <c r="G21" s="245">
        <v>0</v>
      </c>
      <c r="H21" s="564">
        <f t="shared" si="4"/>
        <v>0</v>
      </c>
      <c r="I21" s="228"/>
      <c r="J21" s="364">
        <f t="shared" si="8"/>
        <v>0</v>
      </c>
      <c r="K21" s="245">
        <v>0</v>
      </c>
      <c r="L21" s="229"/>
      <c r="M21" s="245"/>
      <c r="N21" s="232"/>
      <c r="O21" s="232"/>
      <c r="P21" s="356"/>
      <c r="Q21" s="357"/>
      <c r="R21" s="396"/>
      <c r="S21" s="406"/>
      <c r="T21" s="357"/>
      <c r="U21" s="357"/>
      <c r="V21" s="357"/>
      <c r="W21" s="357"/>
      <c r="X21" s="357"/>
      <c r="Y21" s="357"/>
      <c r="Z21" s="357"/>
      <c r="AA21" s="357"/>
      <c r="AB21" s="357"/>
      <c r="AC21" s="357"/>
      <c r="AD21" s="396"/>
      <c r="AE21" s="406"/>
      <c r="AF21" s="357"/>
      <c r="AG21" s="357"/>
      <c r="AH21" s="357"/>
      <c r="AI21" s="357"/>
      <c r="AJ21" s="357"/>
      <c r="AK21" s="357"/>
      <c r="AL21" s="357"/>
      <c r="AM21" s="357"/>
      <c r="AN21" s="357"/>
      <c r="AO21" s="357"/>
      <c r="AP21" s="396"/>
      <c r="AQ21" s="406"/>
      <c r="AR21" s="357"/>
      <c r="AS21" s="357"/>
      <c r="AT21" s="357"/>
      <c r="AU21" s="357"/>
      <c r="AV21" s="357"/>
      <c r="AW21" s="433">
        <f t="shared" si="5"/>
        <v>0</v>
      </c>
      <c r="AX21" s="434">
        <f t="shared" si="6"/>
        <v>0</v>
      </c>
      <c r="AY21" s="435">
        <f t="shared" si="3"/>
        <v>0</v>
      </c>
    </row>
    <row r="22" spans="1:51" s="4" customFormat="1" ht="15" customHeight="1" thickBot="1" x14ac:dyDescent="0.25">
      <c r="A22" s="168"/>
      <c r="B22" s="452"/>
      <c r="C22" s="269" t="s">
        <v>286</v>
      </c>
      <c r="D22" s="269"/>
      <c r="E22" s="272"/>
      <c r="F22" s="364">
        <f t="shared" si="7"/>
        <v>0</v>
      </c>
      <c r="G22" s="272">
        <v>0</v>
      </c>
      <c r="H22" s="571">
        <f t="shared" si="4"/>
        <v>0</v>
      </c>
      <c r="I22" s="224"/>
      <c r="J22" s="364">
        <f t="shared" si="8"/>
        <v>0</v>
      </c>
      <c r="K22" s="272">
        <v>0</v>
      </c>
      <c r="L22" s="225"/>
      <c r="M22" s="272"/>
      <c r="N22" s="232">
        <f>+IFERROR(VLOOKUP(B21,Sheet1!B:D,2,FALSE),0)</f>
        <v>0</v>
      </c>
      <c r="O22" s="232">
        <f>+IFERROR(VLOOKUP(B21,Sheet1!B:D,3,FALSE)+VLOOKUP(B21,Sheet1!B:E,4,FALSE),0)</f>
        <v>0</v>
      </c>
      <c r="P22" s="358"/>
      <c r="Q22" s="359"/>
      <c r="R22" s="397"/>
      <c r="S22" s="407"/>
      <c r="T22" s="359"/>
      <c r="U22" s="359"/>
      <c r="V22" s="359"/>
      <c r="W22" s="359"/>
      <c r="X22" s="359"/>
      <c r="Y22" s="359"/>
      <c r="Z22" s="359"/>
      <c r="AA22" s="359"/>
      <c r="AB22" s="359"/>
      <c r="AC22" s="359"/>
      <c r="AD22" s="397"/>
      <c r="AE22" s="407"/>
      <c r="AF22" s="359"/>
      <c r="AG22" s="359"/>
      <c r="AH22" s="359"/>
      <c r="AI22" s="359"/>
      <c r="AJ22" s="359"/>
      <c r="AK22" s="359"/>
      <c r="AL22" s="359"/>
      <c r="AM22" s="359"/>
      <c r="AN22" s="359"/>
      <c r="AO22" s="359"/>
      <c r="AP22" s="397"/>
      <c r="AQ22" s="407"/>
      <c r="AR22" s="359"/>
      <c r="AS22" s="359"/>
      <c r="AT22" s="359"/>
      <c r="AU22" s="359"/>
      <c r="AV22" s="359"/>
      <c r="AW22" s="433">
        <f t="shared" si="5"/>
        <v>0</v>
      </c>
      <c r="AX22" s="434">
        <f t="shared" si="6"/>
        <v>0</v>
      </c>
      <c r="AY22" s="435">
        <f t="shared" si="3"/>
        <v>0</v>
      </c>
    </row>
    <row r="23" spans="1:51" s="4" customFormat="1" ht="15" customHeight="1" x14ac:dyDescent="0.2">
      <c r="A23" s="193" t="s">
        <v>210</v>
      </c>
      <c r="B23" s="450" t="str">
        <f>+LEFT($E$5,5)&amp;"."&amp;A23&amp;"."&amp;$E$3</f>
        <v>ZK111.K106.C727</v>
      </c>
      <c r="C23" s="337" t="s">
        <v>211</v>
      </c>
      <c r="D23" s="337"/>
      <c r="E23" s="226">
        <f t="shared" ref="E23:L23" si="12">SUM(E24:E25)</f>
        <v>0</v>
      </c>
      <c r="F23" s="425">
        <f t="shared" si="12"/>
        <v>0</v>
      </c>
      <c r="G23" s="226">
        <f t="shared" si="12"/>
        <v>0</v>
      </c>
      <c r="H23" s="226">
        <f t="shared" si="12"/>
        <v>0</v>
      </c>
      <c r="I23" s="200">
        <f t="shared" si="12"/>
        <v>0</v>
      </c>
      <c r="J23" s="425">
        <f t="shared" si="12"/>
        <v>0</v>
      </c>
      <c r="K23" s="226">
        <f t="shared" si="12"/>
        <v>0</v>
      </c>
      <c r="L23" s="216">
        <f t="shared" si="12"/>
        <v>0</v>
      </c>
      <c r="M23" s="216"/>
      <c r="N23" s="195">
        <f>SUM(N24:N25)</f>
        <v>0</v>
      </c>
      <c r="O23" s="195">
        <f>SUM(O24:O25)</f>
        <v>0</v>
      </c>
      <c r="P23" s="260">
        <f>SUM(P24:P25)</f>
        <v>0</v>
      </c>
      <c r="Q23" s="264">
        <f>SUM(Q24:Q25)</f>
        <v>0</v>
      </c>
      <c r="R23" s="395">
        <f t="shared" ref="R23:X23" si="13">SUM(R24:R25)</f>
        <v>0</v>
      </c>
      <c r="S23" s="405">
        <f t="shared" si="13"/>
        <v>0</v>
      </c>
      <c r="T23" s="264">
        <f t="shared" si="13"/>
        <v>0</v>
      </c>
      <c r="U23" s="264">
        <f t="shared" si="13"/>
        <v>0</v>
      </c>
      <c r="V23" s="264">
        <f t="shared" si="13"/>
        <v>0</v>
      </c>
      <c r="W23" s="264">
        <f t="shared" si="13"/>
        <v>0</v>
      </c>
      <c r="X23" s="264">
        <f t="shared" si="13"/>
        <v>0</v>
      </c>
      <c r="Y23" s="264">
        <f t="shared" ref="Y23:AV23" si="14">SUM(Y24:Y25)</f>
        <v>0</v>
      </c>
      <c r="Z23" s="264">
        <f t="shared" si="14"/>
        <v>0</v>
      </c>
      <c r="AA23" s="264">
        <f t="shared" si="14"/>
        <v>0</v>
      </c>
      <c r="AB23" s="264">
        <f t="shared" si="14"/>
        <v>0</v>
      </c>
      <c r="AC23" s="264">
        <f t="shared" si="14"/>
        <v>0</v>
      </c>
      <c r="AD23" s="395">
        <f t="shared" si="14"/>
        <v>0</v>
      </c>
      <c r="AE23" s="405">
        <f t="shared" si="14"/>
        <v>0</v>
      </c>
      <c r="AF23" s="264">
        <f t="shared" si="14"/>
        <v>0</v>
      </c>
      <c r="AG23" s="264">
        <f t="shared" si="14"/>
        <v>0</v>
      </c>
      <c r="AH23" s="264">
        <f t="shared" si="14"/>
        <v>0</v>
      </c>
      <c r="AI23" s="264">
        <f t="shared" si="14"/>
        <v>0</v>
      </c>
      <c r="AJ23" s="264">
        <f t="shared" si="14"/>
        <v>0</v>
      </c>
      <c r="AK23" s="264">
        <f t="shared" si="14"/>
        <v>0</v>
      </c>
      <c r="AL23" s="264">
        <f t="shared" si="14"/>
        <v>0</v>
      </c>
      <c r="AM23" s="264">
        <f t="shared" si="14"/>
        <v>0</v>
      </c>
      <c r="AN23" s="264">
        <f t="shared" si="14"/>
        <v>0</v>
      </c>
      <c r="AO23" s="264">
        <f t="shared" si="14"/>
        <v>0</v>
      </c>
      <c r="AP23" s="395">
        <f t="shared" si="14"/>
        <v>0</v>
      </c>
      <c r="AQ23" s="405">
        <f t="shared" si="14"/>
        <v>0</v>
      </c>
      <c r="AR23" s="264">
        <f t="shared" si="14"/>
        <v>0</v>
      </c>
      <c r="AS23" s="264">
        <f t="shared" si="14"/>
        <v>0</v>
      </c>
      <c r="AT23" s="264">
        <f t="shared" si="14"/>
        <v>0</v>
      </c>
      <c r="AU23" s="264">
        <f t="shared" si="14"/>
        <v>0</v>
      </c>
      <c r="AV23" s="264">
        <f t="shared" si="14"/>
        <v>0</v>
      </c>
      <c r="AW23" s="433">
        <f t="shared" si="5"/>
        <v>0</v>
      </c>
      <c r="AX23" s="434">
        <f t="shared" si="6"/>
        <v>0</v>
      </c>
      <c r="AY23" s="435">
        <f t="shared" si="3"/>
        <v>0</v>
      </c>
    </row>
    <row r="24" spans="1:51" s="4" customFormat="1" ht="15" customHeight="1" x14ac:dyDescent="0.2">
      <c r="A24" s="148"/>
      <c r="B24" s="451" t="str">
        <f>+B23</f>
        <v>ZK111.K106.C727</v>
      </c>
      <c r="C24" s="268"/>
      <c r="D24" s="268"/>
      <c r="E24" s="245"/>
      <c r="F24" s="364">
        <f t="shared" si="7"/>
        <v>0</v>
      </c>
      <c r="G24" s="245">
        <v>0</v>
      </c>
      <c r="H24" s="564">
        <f t="shared" si="4"/>
        <v>0</v>
      </c>
      <c r="I24" s="228"/>
      <c r="J24" s="364">
        <f t="shared" si="8"/>
        <v>0</v>
      </c>
      <c r="K24" s="245">
        <v>0</v>
      </c>
      <c r="L24" s="229"/>
      <c r="M24" s="245"/>
      <c r="N24" s="232"/>
      <c r="O24" s="232"/>
      <c r="P24" s="356"/>
      <c r="Q24" s="357"/>
      <c r="R24" s="396"/>
      <c r="S24" s="406"/>
      <c r="T24" s="357"/>
      <c r="U24" s="357"/>
      <c r="V24" s="357"/>
      <c r="W24" s="357"/>
      <c r="X24" s="357"/>
      <c r="Y24" s="357"/>
      <c r="Z24" s="357"/>
      <c r="AA24" s="357"/>
      <c r="AB24" s="357"/>
      <c r="AC24" s="357"/>
      <c r="AD24" s="396"/>
      <c r="AE24" s="406"/>
      <c r="AF24" s="357"/>
      <c r="AG24" s="357"/>
      <c r="AH24" s="357"/>
      <c r="AI24" s="357"/>
      <c r="AJ24" s="357"/>
      <c r="AK24" s="357"/>
      <c r="AL24" s="357"/>
      <c r="AM24" s="357"/>
      <c r="AN24" s="357"/>
      <c r="AO24" s="357"/>
      <c r="AP24" s="396"/>
      <c r="AQ24" s="406"/>
      <c r="AR24" s="357"/>
      <c r="AS24" s="357"/>
      <c r="AT24" s="357"/>
      <c r="AU24" s="357"/>
      <c r="AV24" s="357"/>
      <c r="AW24" s="433">
        <f t="shared" si="5"/>
        <v>0</v>
      </c>
      <c r="AX24" s="434">
        <f t="shared" si="6"/>
        <v>0</v>
      </c>
      <c r="AY24" s="435">
        <f t="shared" si="3"/>
        <v>0</v>
      </c>
    </row>
    <row r="25" spans="1:51" s="4" customFormat="1" ht="15" customHeight="1" thickBot="1" x14ac:dyDescent="0.25">
      <c r="A25" s="168"/>
      <c r="B25" s="452"/>
      <c r="C25" s="269" t="s">
        <v>286</v>
      </c>
      <c r="D25" s="269"/>
      <c r="E25" s="272"/>
      <c r="F25" s="364">
        <f t="shared" si="7"/>
        <v>0</v>
      </c>
      <c r="G25" s="272">
        <v>0</v>
      </c>
      <c r="H25" s="571">
        <f t="shared" si="4"/>
        <v>0</v>
      </c>
      <c r="I25" s="224"/>
      <c r="J25" s="364">
        <f t="shared" si="8"/>
        <v>0</v>
      </c>
      <c r="K25" s="272">
        <v>0</v>
      </c>
      <c r="L25" s="225"/>
      <c r="M25" s="272"/>
      <c r="N25" s="232">
        <f>+IFERROR(VLOOKUP(B24,Sheet1!B:D,2,FALSE),0)</f>
        <v>0</v>
      </c>
      <c r="O25" s="232">
        <f>+IFERROR(VLOOKUP(B24,Sheet1!B:D,3,FALSE)+VLOOKUP(B24,Sheet1!B:E,4,FALSE),0)</f>
        <v>0</v>
      </c>
      <c r="P25" s="358"/>
      <c r="Q25" s="359"/>
      <c r="R25" s="397"/>
      <c r="S25" s="407"/>
      <c r="T25" s="359"/>
      <c r="U25" s="359"/>
      <c r="V25" s="359"/>
      <c r="W25" s="359"/>
      <c r="X25" s="359"/>
      <c r="Y25" s="359"/>
      <c r="Z25" s="359"/>
      <c r="AA25" s="359"/>
      <c r="AB25" s="359"/>
      <c r="AC25" s="359"/>
      <c r="AD25" s="397"/>
      <c r="AE25" s="407"/>
      <c r="AF25" s="359"/>
      <c r="AG25" s="359"/>
      <c r="AH25" s="359"/>
      <c r="AI25" s="359"/>
      <c r="AJ25" s="359"/>
      <c r="AK25" s="359"/>
      <c r="AL25" s="359"/>
      <c r="AM25" s="359"/>
      <c r="AN25" s="359"/>
      <c r="AO25" s="359"/>
      <c r="AP25" s="397"/>
      <c r="AQ25" s="407"/>
      <c r="AR25" s="359"/>
      <c r="AS25" s="359"/>
      <c r="AT25" s="359"/>
      <c r="AU25" s="359"/>
      <c r="AV25" s="359"/>
      <c r="AW25" s="433">
        <f t="shared" si="5"/>
        <v>0</v>
      </c>
      <c r="AX25" s="434">
        <f t="shared" si="6"/>
        <v>0</v>
      </c>
      <c r="AY25" s="435">
        <f t="shared" si="3"/>
        <v>0</v>
      </c>
    </row>
    <row r="26" spans="1:51" s="4" customFormat="1" ht="15" customHeight="1" x14ac:dyDescent="0.2">
      <c r="A26" s="193" t="s">
        <v>212</v>
      </c>
      <c r="B26" s="450" t="str">
        <f>+LEFT($E$5,5)&amp;"."&amp;A26&amp;"."&amp;$E$3</f>
        <v>ZK111.K283.C727</v>
      </c>
      <c r="C26" s="337" t="s">
        <v>213</v>
      </c>
      <c r="D26" s="337"/>
      <c r="E26" s="226">
        <f t="shared" ref="E26:L26" si="15">SUM(E27:E28)</f>
        <v>0</v>
      </c>
      <c r="F26" s="425">
        <f>SUM(F27:F28)</f>
        <v>0</v>
      </c>
      <c r="G26" s="226">
        <f>SUM(G27:G28)</f>
        <v>0</v>
      </c>
      <c r="H26" s="226">
        <f t="shared" si="15"/>
        <v>0</v>
      </c>
      <c r="I26" s="200">
        <f t="shared" si="15"/>
        <v>0</v>
      </c>
      <c r="J26" s="425">
        <f>SUM(J27:J28)</f>
        <v>0</v>
      </c>
      <c r="K26" s="226">
        <f t="shared" si="15"/>
        <v>0</v>
      </c>
      <c r="L26" s="216">
        <f t="shared" si="15"/>
        <v>0</v>
      </c>
      <c r="M26" s="216"/>
      <c r="N26" s="195">
        <f>SUM(N27:N28)</f>
        <v>0</v>
      </c>
      <c r="O26" s="195">
        <f>SUM(O27:O28)</f>
        <v>0</v>
      </c>
      <c r="P26" s="260">
        <f>SUM(P27:P28)</f>
        <v>0</v>
      </c>
      <c r="Q26" s="264">
        <f>SUM(Q27:Q28)</f>
        <v>0</v>
      </c>
      <c r="R26" s="395">
        <f t="shared" ref="R26:X26" si="16">SUM(R27:R28)</f>
        <v>0</v>
      </c>
      <c r="S26" s="405">
        <f t="shared" si="16"/>
        <v>0</v>
      </c>
      <c r="T26" s="264">
        <f t="shared" si="16"/>
        <v>0</v>
      </c>
      <c r="U26" s="264">
        <f t="shared" si="16"/>
        <v>0</v>
      </c>
      <c r="V26" s="264">
        <f t="shared" si="16"/>
        <v>0</v>
      </c>
      <c r="W26" s="264">
        <f t="shared" si="16"/>
        <v>0</v>
      </c>
      <c r="X26" s="264">
        <f t="shared" si="16"/>
        <v>0</v>
      </c>
      <c r="Y26" s="264">
        <f t="shared" ref="Y26:AV26" si="17">SUM(Y27:Y28)</f>
        <v>0</v>
      </c>
      <c r="Z26" s="264">
        <f t="shared" si="17"/>
        <v>0</v>
      </c>
      <c r="AA26" s="264">
        <f t="shared" si="17"/>
        <v>0</v>
      </c>
      <c r="AB26" s="264">
        <f t="shared" si="17"/>
        <v>0</v>
      </c>
      <c r="AC26" s="264">
        <f t="shared" si="17"/>
        <v>0</v>
      </c>
      <c r="AD26" s="395">
        <f t="shared" si="17"/>
        <v>0</v>
      </c>
      <c r="AE26" s="405">
        <f t="shared" si="17"/>
        <v>0</v>
      </c>
      <c r="AF26" s="264">
        <f t="shared" si="17"/>
        <v>0</v>
      </c>
      <c r="AG26" s="264">
        <f t="shared" si="17"/>
        <v>0</v>
      </c>
      <c r="AH26" s="264">
        <f t="shared" si="17"/>
        <v>0</v>
      </c>
      <c r="AI26" s="264">
        <f t="shared" si="17"/>
        <v>0</v>
      </c>
      <c r="AJ26" s="264">
        <f t="shared" si="17"/>
        <v>0</v>
      </c>
      <c r="AK26" s="264">
        <f t="shared" si="17"/>
        <v>0</v>
      </c>
      <c r="AL26" s="264">
        <f t="shared" si="17"/>
        <v>0</v>
      </c>
      <c r="AM26" s="264">
        <f t="shared" si="17"/>
        <v>0</v>
      </c>
      <c r="AN26" s="264">
        <f t="shared" si="17"/>
        <v>0</v>
      </c>
      <c r="AO26" s="264">
        <f t="shared" si="17"/>
        <v>0</v>
      </c>
      <c r="AP26" s="395">
        <f t="shared" si="17"/>
        <v>0</v>
      </c>
      <c r="AQ26" s="405">
        <f t="shared" si="17"/>
        <v>0</v>
      </c>
      <c r="AR26" s="264">
        <f t="shared" si="17"/>
        <v>0</v>
      </c>
      <c r="AS26" s="264">
        <f t="shared" si="17"/>
        <v>0</v>
      </c>
      <c r="AT26" s="264">
        <f t="shared" si="17"/>
        <v>0</v>
      </c>
      <c r="AU26" s="264">
        <f t="shared" si="17"/>
        <v>0</v>
      </c>
      <c r="AV26" s="264">
        <f t="shared" si="17"/>
        <v>0</v>
      </c>
      <c r="AW26" s="433">
        <f t="shared" si="5"/>
        <v>0</v>
      </c>
      <c r="AX26" s="434">
        <f t="shared" si="6"/>
        <v>0</v>
      </c>
      <c r="AY26" s="435">
        <f t="shared" si="3"/>
        <v>0</v>
      </c>
    </row>
    <row r="27" spans="1:51" s="4" customFormat="1" ht="15" customHeight="1" x14ac:dyDescent="0.2">
      <c r="A27" s="148"/>
      <c r="B27" s="451" t="str">
        <f>+B26</f>
        <v>ZK111.K283.C727</v>
      </c>
      <c r="C27" s="268"/>
      <c r="D27" s="268"/>
      <c r="E27" s="245"/>
      <c r="F27" s="364">
        <f t="shared" si="7"/>
        <v>0</v>
      </c>
      <c r="G27" s="245">
        <v>0</v>
      </c>
      <c r="H27" s="564">
        <f t="shared" si="4"/>
        <v>0</v>
      </c>
      <c r="I27" s="228"/>
      <c r="J27" s="364">
        <f t="shared" si="8"/>
        <v>0</v>
      </c>
      <c r="K27" s="245">
        <v>0</v>
      </c>
      <c r="L27" s="229"/>
      <c r="M27" s="245"/>
      <c r="N27" s="232"/>
      <c r="O27" s="232"/>
      <c r="P27" s="356"/>
      <c r="Q27" s="357"/>
      <c r="R27" s="396"/>
      <c r="S27" s="406"/>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 t="shared" si="5"/>
        <v>0</v>
      </c>
      <c r="AX27" s="434">
        <f t="shared" si="6"/>
        <v>0</v>
      </c>
      <c r="AY27" s="435">
        <f t="shared" si="3"/>
        <v>0</v>
      </c>
    </row>
    <row r="28" spans="1:51" s="4" customFormat="1" ht="15" customHeight="1" thickBot="1" x14ac:dyDescent="0.25">
      <c r="A28" s="167"/>
      <c r="B28" s="453"/>
      <c r="C28" s="269" t="s">
        <v>286</v>
      </c>
      <c r="D28" s="269"/>
      <c r="E28" s="272"/>
      <c r="F28" s="364">
        <f t="shared" si="7"/>
        <v>0</v>
      </c>
      <c r="G28" s="272">
        <v>0</v>
      </c>
      <c r="H28" s="571">
        <f t="shared" si="4"/>
        <v>0</v>
      </c>
      <c r="I28" s="224"/>
      <c r="J28" s="364">
        <f t="shared" si="8"/>
        <v>0</v>
      </c>
      <c r="K28" s="272">
        <v>0</v>
      </c>
      <c r="L28" s="225"/>
      <c r="M28" s="272"/>
      <c r="N28" s="232">
        <f>+IFERROR(VLOOKUP(B27,Sheet1!B:D,2,FALSE),0)</f>
        <v>0</v>
      </c>
      <c r="O28" s="232">
        <f>+IFERROR(VLOOKUP(B27,Sheet1!B:D,3,FALSE)+VLOOKUP(B27,Sheet1!B:E,4,FALSE),0)</f>
        <v>0</v>
      </c>
      <c r="P28" s="358"/>
      <c r="Q28" s="359"/>
      <c r="R28" s="397"/>
      <c r="S28" s="407"/>
      <c r="T28" s="359"/>
      <c r="U28" s="359"/>
      <c r="V28" s="359"/>
      <c r="W28" s="359"/>
      <c r="X28" s="359"/>
      <c r="Y28" s="359"/>
      <c r="Z28" s="359"/>
      <c r="AA28" s="359"/>
      <c r="AB28" s="359"/>
      <c r="AC28" s="359"/>
      <c r="AD28" s="397"/>
      <c r="AE28" s="407"/>
      <c r="AF28" s="359"/>
      <c r="AG28" s="359"/>
      <c r="AH28" s="359"/>
      <c r="AI28" s="359"/>
      <c r="AJ28" s="359"/>
      <c r="AK28" s="359"/>
      <c r="AL28" s="359"/>
      <c r="AM28" s="359"/>
      <c r="AN28" s="359"/>
      <c r="AO28" s="359"/>
      <c r="AP28" s="397"/>
      <c r="AQ28" s="407"/>
      <c r="AR28" s="359"/>
      <c r="AS28" s="359"/>
      <c r="AT28" s="359"/>
      <c r="AU28" s="359"/>
      <c r="AV28" s="359"/>
      <c r="AW28" s="433">
        <f t="shared" si="5"/>
        <v>0</v>
      </c>
      <c r="AX28" s="434">
        <f t="shared" si="6"/>
        <v>0</v>
      </c>
      <c r="AY28" s="435">
        <f t="shared" si="3"/>
        <v>0</v>
      </c>
    </row>
    <row r="29" spans="1:51" s="4" customFormat="1" ht="15" customHeight="1" x14ac:dyDescent="0.2">
      <c r="A29" s="193" t="s">
        <v>214</v>
      </c>
      <c r="B29" s="450" t="str">
        <f>+LEFT($E$5,5)&amp;"."&amp;A29&amp;"."&amp;$E$3</f>
        <v>ZK111.K105.C727</v>
      </c>
      <c r="C29" s="337" t="s">
        <v>215</v>
      </c>
      <c r="D29" s="337"/>
      <c r="E29" s="226">
        <f t="shared" ref="E29:L29" si="18">SUM(E30:E31)</f>
        <v>0</v>
      </c>
      <c r="F29" s="425">
        <f>SUM(F30:F31)</f>
        <v>0</v>
      </c>
      <c r="G29" s="226">
        <f>SUM(G30:G31)</f>
        <v>0</v>
      </c>
      <c r="H29" s="226">
        <f t="shared" si="18"/>
        <v>0</v>
      </c>
      <c r="I29" s="200">
        <f t="shared" si="18"/>
        <v>0</v>
      </c>
      <c r="J29" s="425">
        <f>SUM(J30:J31)</f>
        <v>0</v>
      </c>
      <c r="K29" s="226">
        <f t="shared" si="18"/>
        <v>0</v>
      </c>
      <c r="L29" s="216">
        <f t="shared" si="18"/>
        <v>0</v>
      </c>
      <c r="M29" s="216"/>
      <c r="N29" s="195">
        <f>SUM(N30:N31)</f>
        <v>0</v>
      </c>
      <c r="O29" s="195">
        <f>SUM(O30:O31)</f>
        <v>0</v>
      </c>
      <c r="P29" s="260">
        <f>SUM(P30:P31)</f>
        <v>0</v>
      </c>
      <c r="Q29" s="264">
        <f>SUM(Q30:Q31)</f>
        <v>0</v>
      </c>
      <c r="R29" s="395">
        <f t="shared" ref="R29:X29" si="19">SUM(R30:R31)</f>
        <v>0</v>
      </c>
      <c r="S29" s="405">
        <f t="shared" si="19"/>
        <v>0</v>
      </c>
      <c r="T29" s="264">
        <f t="shared" si="19"/>
        <v>0</v>
      </c>
      <c r="U29" s="264">
        <f t="shared" si="19"/>
        <v>0</v>
      </c>
      <c r="V29" s="264">
        <f t="shared" si="19"/>
        <v>0</v>
      </c>
      <c r="W29" s="264">
        <f t="shared" si="19"/>
        <v>0</v>
      </c>
      <c r="X29" s="264">
        <f t="shared" si="19"/>
        <v>0</v>
      </c>
      <c r="Y29" s="264">
        <f t="shared" ref="Y29:AV29" si="20">SUM(Y30:Y31)</f>
        <v>0</v>
      </c>
      <c r="Z29" s="264">
        <f t="shared" si="20"/>
        <v>0</v>
      </c>
      <c r="AA29" s="264">
        <f t="shared" si="20"/>
        <v>0</v>
      </c>
      <c r="AB29" s="264">
        <f t="shared" si="20"/>
        <v>0</v>
      </c>
      <c r="AC29" s="264">
        <f t="shared" si="20"/>
        <v>0</v>
      </c>
      <c r="AD29" s="395">
        <f t="shared" si="20"/>
        <v>0</v>
      </c>
      <c r="AE29" s="405">
        <f t="shared" si="20"/>
        <v>0</v>
      </c>
      <c r="AF29" s="264">
        <f t="shared" si="20"/>
        <v>0</v>
      </c>
      <c r="AG29" s="264">
        <f t="shared" si="20"/>
        <v>0</v>
      </c>
      <c r="AH29" s="264">
        <f t="shared" si="20"/>
        <v>0</v>
      </c>
      <c r="AI29" s="264">
        <f t="shared" si="20"/>
        <v>0</v>
      </c>
      <c r="AJ29" s="264">
        <f t="shared" si="20"/>
        <v>0</v>
      </c>
      <c r="AK29" s="264">
        <f t="shared" si="20"/>
        <v>0</v>
      </c>
      <c r="AL29" s="264">
        <f t="shared" si="20"/>
        <v>0</v>
      </c>
      <c r="AM29" s="264">
        <f t="shared" si="20"/>
        <v>0</v>
      </c>
      <c r="AN29" s="264">
        <f t="shared" si="20"/>
        <v>0</v>
      </c>
      <c r="AO29" s="264">
        <f t="shared" si="20"/>
        <v>0</v>
      </c>
      <c r="AP29" s="395">
        <f t="shared" si="20"/>
        <v>0</v>
      </c>
      <c r="AQ29" s="405">
        <f t="shared" si="20"/>
        <v>0</v>
      </c>
      <c r="AR29" s="264">
        <f t="shared" si="20"/>
        <v>0</v>
      </c>
      <c r="AS29" s="264">
        <f t="shared" si="20"/>
        <v>0</v>
      </c>
      <c r="AT29" s="264">
        <f t="shared" si="20"/>
        <v>0</v>
      </c>
      <c r="AU29" s="264">
        <f t="shared" si="20"/>
        <v>0</v>
      </c>
      <c r="AV29" s="264">
        <f t="shared" si="20"/>
        <v>0</v>
      </c>
      <c r="AW29" s="433">
        <f t="shared" si="5"/>
        <v>0</v>
      </c>
      <c r="AX29" s="434">
        <f t="shared" si="6"/>
        <v>0</v>
      </c>
      <c r="AY29" s="435">
        <f t="shared" si="3"/>
        <v>0</v>
      </c>
    </row>
    <row r="30" spans="1:51" s="4" customFormat="1" ht="15" customHeight="1" x14ac:dyDescent="0.2">
      <c r="A30" s="148"/>
      <c r="B30" s="451" t="str">
        <f>+B29</f>
        <v>ZK111.K105.C727</v>
      </c>
      <c r="C30" s="268"/>
      <c r="D30" s="268"/>
      <c r="E30" s="245"/>
      <c r="F30" s="364">
        <f t="shared" si="7"/>
        <v>0</v>
      </c>
      <c r="G30" s="245">
        <v>0</v>
      </c>
      <c r="H30" s="564">
        <f t="shared" si="4"/>
        <v>0</v>
      </c>
      <c r="I30" s="228"/>
      <c r="J30" s="364">
        <f t="shared" si="8"/>
        <v>0</v>
      </c>
      <c r="K30" s="245">
        <v>0</v>
      </c>
      <c r="L30" s="229"/>
      <c r="M30" s="245"/>
      <c r="N30" s="503"/>
      <c r="O30" s="503"/>
      <c r="P30" s="356"/>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 t="shared" si="5"/>
        <v>0</v>
      </c>
      <c r="AX30" s="434">
        <f t="shared" si="6"/>
        <v>0</v>
      </c>
      <c r="AY30" s="435">
        <f t="shared" si="3"/>
        <v>0</v>
      </c>
    </row>
    <row r="31" spans="1:51" s="4" customFormat="1" ht="15" customHeight="1" thickBot="1" x14ac:dyDescent="0.25">
      <c r="A31" s="167"/>
      <c r="B31" s="453"/>
      <c r="C31" s="269" t="s">
        <v>286</v>
      </c>
      <c r="D31" s="269"/>
      <c r="E31" s="272"/>
      <c r="F31" s="365">
        <f t="shared" si="7"/>
        <v>0</v>
      </c>
      <c r="G31" s="272">
        <v>0</v>
      </c>
      <c r="H31" s="571">
        <f t="shared" si="4"/>
        <v>0</v>
      </c>
      <c r="I31" s="224"/>
      <c r="J31" s="365">
        <f t="shared" si="8"/>
        <v>0</v>
      </c>
      <c r="K31" s="272">
        <v>0</v>
      </c>
      <c r="L31" s="225"/>
      <c r="M31" s="272"/>
      <c r="N31" s="234">
        <f>+IFERROR(VLOOKUP(B30,Sheet1!B:D,2,FALSE),0)</f>
        <v>0</v>
      </c>
      <c r="O31" s="572">
        <f>+IFERROR(VLOOKUP(B30,Sheet1!B:D,3,FALSE)+VLOOKUP(B30,Sheet1!B:E,4,FALSE),0)</f>
        <v>0</v>
      </c>
      <c r="P31" s="358"/>
      <c r="Q31" s="359"/>
      <c r="R31" s="397"/>
      <c r="S31" s="407"/>
      <c r="T31" s="359"/>
      <c r="U31" s="359"/>
      <c r="V31" s="359"/>
      <c r="W31" s="359"/>
      <c r="X31" s="359"/>
      <c r="Y31" s="359"/>
      <c r="Z31" s="359"/>
      <c r="AA31" s="359"/>
      <c r="AB31" s="359"/>
      <c r="AC31" s="359"/>
      <c r="AD31" s="397"/>
      <c r="AE31" s="407"/>
      <c r="AF31" s="359"/>
      <c r="AG31" s="359"/>
      <c r="AH31" s="359"/>
      <c r="AI31" s="359"/>
      <c r="AJ31" s="359"/>
      <c r="AK31" s="359"/>
      <c r="AL31" s="359"/>
      <c r="AM31" s="359"/>
      <c r="AN31" s="359"/>
      <c r="AO31" s="359"/>
      <c r="AP31" s="397"/>
      <c r="AQ31" s="407"/>
      <c r="AR31" s="359"/>
      <c r="AS31" s="359"/>
      <c r="AT31" s="359"/>
      <c r="AU31" s="359"/>
      <c r="AV31" s="359"/>
      <c r="AW31" s="433">
        <f t="shared" si="5"/>
        <v>0</v>
      </c>
      <c r="AX31" s="434">
        <f t="shared" si="6"/>
        <v>0</v>
      </c>
      <c r="AY31" s="435">
        <f t="shared" si="3"/>
        <v>0</v>
      </c>
    </row>
    <row r="32" spans="1:51" s="4" customFormat="1" ht="15" hidden="1" customHeight="1" x14ac:dyDescent="0.2">
      <c r="A32" s="549"/>
      <c r="B32" s="568"/>
      <c r="C32" s="442"/>
      <c r="D32" s="442"/>
      <c r="E32" s="423">
        <f t="shared" ref="E32:L32" si="21">SUM(E33:E34)</f>
        <v>0</v>
      </c>
      <c r="F32" s="566">
        <f>SUM(F33:F34)</f>
        <v>0</v>
      </c>
      <c r="G32" s="423">
        <f>SUM(G33:G34)</f>
        <v>0</v>
      </c>
      <c r="H32" s="423">
        <f t="shared" si="21"/>
        <v>0</v>
      </c>
      <c r="I32" s="542">
        <f t="shared" si="21"/>
        <v>0</v>
      </c>
      <c r="J32" s="541">
        <f>SUM(J33:J34)</f>
        <v>0</v>
      </c>
      <c r="K32" s="542">
        <f t="shared" si="21"/>
        <v>0</v>
      </c>
      <c r="L32" s="543">
        <f t="shared" si="21"/>
        <v>0</v>
      </c>
      <c r="M32" s="543"/>
      <c r="N32" s="472">
        <f>SUM(N33:N34)</f>
        <v>0</v>
      </c>
      <c r="O32" s="472">
        <f>SUM(O33:O34)</f>
        <v>0</v>
      </c>
      <c r="P32" s="473">
        <f>SUM(P33:P34)</f>
        <v>0</v>
      </c>
      <c r="Q32" s="474">
        <f>SUM(Q33:Q34)</f>
        <v>0</v>
      </c>
      <c r="R32" s="475">
        <f t="shared" ref="R32:X32" si="22">SUM(R33:R34)</f>
        <v>0</v>
      </c>
      <c r="S32" s="476">
        <f t="shared" si="22"/>
        <v>0</v>
      </c>
      <c r="T32" s="474">
        <f t="shared" si="22"/>
        <v>0</v>
      </c>
      <c r="U32" s="474">
        <f t="shared" si="22"/>
        <v>0</v>
      </c>
      <c r="V32" s="474">
        <f t="shared" si="22"/>
        <v>0</v>
      </c>
      <c r="W32" s="474">
        <f t="shared" si="22"/>
        <v>0</v>
      </c>
      <c r="X32" s="474">
        <f t="shared" si="22"/>
        <v>0</v>
      </c>
      <c r="Y32" s="474">
        <f t="shared" ref="Y32:AV32" si="23">SUM(Y33:Y34)</f>
        <v>0</v>
      </c>
      <c r="Z32" s="474">
        <f t="shared" si="23"/>
        <v>0</v>
      </c>
      <c r="AA32" s="474">
        <f t="shared" si="23"/>
        <v>0</v>
      </c>
      <c r="AB32" s="474">
        <f t="shared" si="23"/>
        <v>0</v>
      </c>
      <c r="AC32" s="474">
        <f t="shared" si="23"/>
        <v>0</v>
      </c>
      <c r="AD32" s="475">
        <f t="shared" si="23"/>
        <v>0</v>
      </c>
      <c r="AE32" s="476">
        <f t="shared" si="23"/>
        <v>0</v>
      </c>
      <c r="AF32" s="474">
        <f t="shared" si="23"/>
        <v>0</v>
      </c>
      <c r="AG32" s="474">
        <f t="shared" si="23"/>
        <v>0</v>
      </c>
      <c r="AH32" s="474">
        <f t="shared" si="23"/>
        <v>0</v>
      </c>
      <c r="AI32" s="474">
        <f t="shared" si="23"/>
        <v>0</v>
      </c>
      <c r="AJ32" s="474">
        <f t="shared" si="23"/>
        <v>0</v>
      </c>
      <c r="AK32" s="474">
        <f t="shared" si="23"/>
        <v>0</v>
      </c>
      <c r="AL32" s="474">
        <f t="shared" si="23"/>
        <v>0</v>
      </c>
      <c r="AM32" s="474">
        <f t="shared" si="23"/>
        <v>0</v>
      </c>
      <c r="AN32" s="474">
        <f t="shared" si="23"/>
        <v>0</v>
      </c>
      <c r="AO32" s="474">
        <f t="shared" si="23"/>
        <v>0</v>
      </c>
      <c r="AP32" s="475">
        <f t="shared" si="23"/>
        <v>0</v>
      </c>
      <c r="AQ32" s="476">
        <f t="shared" si="23"/>
        <v>0</v>
      </c>
      <c r="AR32" s="474">
        <f t="shared" si="23"/>
        <v>0</v>
      </c>
      <c r="AS32" s="474">
        <f t="shared" si="23"/>
        <v>0</v>
      </c>
      <c r="AT32" s="474">
        <f t="shared" si="23"/>
        <v>0</v>
      </c>
      <c r="AU32" s="474">
        <f t="shared" si="23"/>
        <v>0</v>
      </c>
      <c r="AV32" s="474">
        <f t="shared" si="23"/>
        <v>0</v>
      </c>
      <c r="AW32" s="433">
        <f t="shared" si="5"/>
        <v>0</v>
      </c>
      <c r="AX32" s="434">
        <f t="shared" si="6"/>
        <v>0</v>
      </c>
      <c r="AY32" s="435">
        <f t="shared" si="3"/>
        <v>0</v>
      </c>
    </row>
    <row r="33" spans="1:51" s="4" customFormat="1" ht="15" hidden="1" customHeight="1" x14ac:dyDescent="0.2">
      <c r="A33" s="149"/>
      <c r="B33" s="455"/>
      <c r="C33" s="268"/>
      <c r="D33" s="268"/>
      <c r="E33" s="245"/>
      <c r="F33" s="544">
        <f t="shared" si="7"/>
        <v>0</v>
      </c>
      <c r="G33" s="245">
        <v>0</v>
      </c>
      <c r="H33" s="217">
        <f t="shared" si="4"/>
        <v>0</v>
      </c>
      <c r="I33" s="228"/>
      <c r="J33" s="544">
        <f t="shared" si="8"/>
        <v>0</v>
      </c>
      <c r="K33" s="245">
        <v>0</v>
      </c>
      <c r="L33" s="229"/>
      <c r="M33" s="245"/>
      <c r="N33" s="232"/>
      <c r="O33" s="261"/>
      <c r="P33" s="356"/>
      <c r="Q33" s="357"/>
      <c r="R33" s="396"/>
      <c r="S33" s="406"/>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433">
        <f t="shared" si="5"/>
        <v>0</v>
      </c>
      <c r="AX33" s="434">
        <f t="shared" si="6"/>
        <v>0</v>
      </c>
      <c r="AY33" s="435">
        <f t="shared" si="3"/>
        <v>0</v>
      </c>
    </row>
    <row r="34" spans="1:51" s="4" customFormat="1" ht="15" hidden="1" customHeight="1" thickBot="1" x14ac:dyDescent="0.25">
      <c r="A34" s="167"/>
      <c r="B34" s="453"/>
      <c r="C34" s="269"/>
      <c r="D34" s="269"/>
      <c r="E34" s="272"/>
      <c r="F34" s="544">
        <f t="shared" si="7"/>
        <v>0</v>
      </c>
      <c r="G34" s="272">
        <v>0</v>
      </c>
      <c r="H34" s="223">
        <f t="shared" si="4"/>
        <v>0</v>
      </c>
      <c r="I34" s="224"/>
      <c r="J34" s="544">
        <f t="shared" si="8"/>
        <v>0</v>
      </c>
      <c r="K34" s="272">
        <v>0</v>
      </c>
      <c r="L34" s="225"/>
      <c r="M34" s="272"/>
      <c r="N34" s="262"/>
      <c r="O34" s="262"/>
      <c r="P34" s="358"/>
      <c r="Q34" s="359"/>
      <c r="R34" s="397"/>
      <c r="S34" s="407"/>
      <c r="T34" s="359"/>
      <c r="U34" s="359"/>
      <c r="V34" s="359"/>
      <c r="W34" s="359"/>
      <c r="X34" s="359"/>
      <c r="Y34" s="359"/>
      <c r="Z34" s="359"/>
      <c r="AA34" s="359"/>
      <c r="AB34" s="359"/>
      <c r="AC34" s="359"/>
      <c r="AD34" s="397"/>
      <c r="AE34" s="407"/>
      <c r="AF34" s="359"/>
      <c r="AG34" s="359"/>
      <c r="AH34" s="359"/>
      <c r="AI34" s="359"/>
      <c r="AJ34" s="359"/>
      <c r="AK34" s="359"/>
      <c r="AL34" s="359"/>
      <c r="AM34" s="359"/>
      <c r="AN34" s="359"/>
      <c r="AO34" s="359"/>
      <c r="AP34" s="397"/>
      <c r="AQ34" s="407"/>
      <c r="AR34" s="359"/>
      <c r="AS34" s="359"/>
      <c r="AT34" s="359"/>
      <c r="AU34" s="359"/>
      <c r="AV34" s="359"/>
      <c r="AW34" s="433">
        <f t="shared" si="5"/>
        <v>0</v>
      </c>
      <c r="AX34" s="434">
        <f t="shared" si="6"/>
        <v>0</v>
      </c>
      <c r="AY34" s="435">
        <f t="shared" si="3"/>
        <v>0</v>
      </c>
    </row>
    <row r="35" spans="1:51" s="4" customFormat="1" ht="15" hidden="1" customHeight="1" x14ac:dyDescent="0.2">
      <c r="A35" s="549"/>
      <c r="B35" s="568"/>
      <c r="C35" s="442"/>
      <c r="D35" s="442"/>
      <c r="E35" s="423">
        <f t="shared" ref="E35:L35" si="24">SUM(E36:E37)</f>
        <v>0</v>
      </c>
      <c r="F35" s="566">
        <f t="shared" si="24"/>
        <v>0</v>
      </c>
      <c r="G35" s="423">
        <f t="shared" si="24"/>
        <v>0</v>
      </c>
      <c r="H35" s="423">
        <f t="shared" si="24"/>
        <v>0</v>
      </c>
      <c r="I35" s="542">
        <f t="shared" si="24"/>
        <v>0</v>
      </c>
      <c r="J35" s="541">
        <f t="shared" si="24"/>
        <v>0</v>
      </c>
      <c r="K35" s="542">
        <f t="shared" si="24"/>
        <v>0</v>
      </c>
      <c r="L35" s="543">
        <f t="shared" si="24"/>
        <v>0</v>
      </c>
      <c r="M35" s="543"/>
      <c r="N35" s="472">
        <f>SUM(N36:N37)</f>
        <v>0</v>
      </c>
      <c r="O35" s="472">
        <f>SUM(O36:O37)</f>
        <v>0</v>
      </c>
      <c r="P35" s="473">
        <f>SUM(P36:P37)</f>
        <v>0</v>
      </c>
      <c r="Q35" s="474">
        <f>SUM(Q36:Q37)</f>
        <v>0</v>
      </c>
      <c r="R35" s="475">
        <f t="shared" ref="R35:X35" si="25">SUM(R36:R37)</f>
        <v>0</v>
      </c>
      <c r="S35" s="476">
        <f t="shared" si="25"/>
        <v>0</v>
      </c>
      <c r="T35" s="474">
        <f t="shared" si="25"/>
        <v>0</v>
      </c>
      <c r="U35" s="474">
        <f t="shared" si="25"/>
        <v>0</v>
      </c>
      <c r="V35" s="474">
        <f t="shared" si="25"/>
        <v>0</v>
      </c>
      <c r="W35" s="474">
        <f t="shared" si="25"/>
        <v>0</v>
      </c>
      <c r="X35" s="474">
        <f t="shared" si="25"/>
        <v>0</v>
      </c>
      <c r="Y35" s="474">
        <f t="shared" ref="Y35:AV35" si="26">SUM(Y36:Y37)</f>
        <v>0</v>
      </c>
      <c r="Z35" s="474">
        <f t="shared" si="26"/>
        <v>0</v>
      </c>
      <c r="AA35" s="474">
        <f t="shared" si="26"/>
        <v>0</v>
      </c>
      <c r="AB35" s="474">
        <f t="shared" si="26"/>
        <v>0</v>
      </c>
      <c r="AC35" s="474">
        <f t="shared" si="26"/>
        <v>0</v>
      </c>
      <c r="AD35" s="475">
        <f t="shared" si="26"/>
        <v>0</v>
      </c>
      <c r="AE35" s="476">
        <f t="shared" si="26"/>
        <v>0</v>
      </c>
      <c r="AF35" s="474">
        <f t="shared" si="26"/>
        <v>0</v>
      </c>
      <c r="AG35" s="474">
        <f t="shared" si="26"/>
        <v>0</v>
      </c>
      <c r="AH35" s="474">
        <f t="shared" si="26"/>
        <v>0</v>
      </c>
      <c r="AI35" s="474">
        <f t="shared" si="26"/>
        <v>0</v>
      </c>
      <c r="AJ35" s="474">
        <f t="shared" si="26"/>
        <v>0</v>
      </c>
      <c r="AK35" s="474">
        <f t="shared" si="26"/>
        <v>0</v>
      </c>
      <c r="AL35" s="474">
        <f t="shared" si="26"/>
        <v>0</v>
      </c>
      <c r="AM35" s="474">
        <f t="shared" si="26"/>
        <v>0</v>
      </c>
      <c r="AN35" s="474">
        <f t="shared" si="26"/>
        <v>0</v>
      </c>
      <c r="AO35" s="474">
        <f t="shared" si="26"/>
        <v>0</v>
      </c>
      <c r="AP35" s="475">
        <f t="shared" si="26"/>
        <v>0</v>
      </c>
      <c r="AQ35" s="476">
        <f t="shared" si="26"/>
        <v>0</v>
      </c>
      <c r="AR35" s="474">
        <f t="shared" si="26"/>
        <v>0</v>
      </c>
      <c r="AS35" s="474">
        <f t="shared" si="26"/>
        <v>0</v>
      </c>
      <c r="AT35" s="474">
        <f t="shared" si="26"/>
        <v>0</v>
      </c>
      <c r="AU35" s="474">
        <f t="shared" si="26"/>
        <v>0</v>
      </c>
      <c r="AV35" s="474">
        <f t="shared" si="26"/>
        <v>0</v>
      </c>
      <c r="AW35" s="433">
        <f t="shared" si="5"/>
        <v>0</v>
      </c>
      <c r="AX35" s="434">
        <f t="shared" si="6"/>
        <v>0</v>
      </c>
      <c r="AY35" s="435">
        <f t="shared" si="3"/>
        <v>0</v>
      </c>
    </row>
    <row r="36" spans="1:51" s="4" customFormat="1" ht="15" hidden="1" customHeight="1" x14ac:dyDescent="0.2">
      <c r="A36" s="149"/>
      <c r="B36" s="455"/>
      <c r="C36" s="268"/>
      <c r="D36" s="268"/>
      <c r="E36" s="245"/>
      <c r="F36" s="544">
        <f t="shared" si="7"/>
        <v>0</v>
      </c>
      <c r="G36" s="245">
        <v>0</v>
      </c>
      <c r="H36" s="217">
        <f t="shared" si="4"/>
        <v>0</v>
      </c>
      <c r="I36" s="228"/>
      <c r="J36" s="544">
        <f t="shared" si="8"/>
        <v>0</v>
      </c>
      <c r="K36" s="245">
        <v>0</v>
      </c>
      <c r="L36" s="229"/>
      <c r="M36" s="245"/>
      <c r="N36" s="232"/>
      <c r="O36" s="261"/>
      <c r="P36" s="356"/>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 t="shared" si="5"/>
        <v>0</v>
      </c>
      <c r="AX36" s="434">
        <f t="shared" si="6"/>
        <v>0</v>
      </c>
      <c r="AY36" s="435">
        <f t="shared" si="3"/>
        <v>0</v>
      </c>
    </row>
    <row r="37" spans="1:51" s="4" customFormat="1" ht="15" hidden="1" customHeight="1" thickBot="1" x14ac:dyDescent="0.25">
      <c r="A37" s="167"/>
      <c r="B37" s="453"/>
      <c r="C37" s="269"/>
      <c r="D37" s="269"/>
      <c r="E37" s="272"/>
      <c r="F37" s="544">
        <f t="shared" si="7"/>
        <v>0</v>
      </c>
      <c r="G37" s="272">
        <v>0</v>
      </c>
      <c r="H37" s="223">
        <f t="shared" si="4"/>
        <v>0</v>
      </c>
      <c r="I37" s="224"/>
      <c r="J37" s="544">
        <f t="shared" si="8"/>
        <v>0</v>
      </c>
      <c r="K37" s="272">
        <v>0</v>
      </c>
      <c r="L37" s="225"/>
      <c r="M37" s="272"/>
      <c r="N37" s="262"/>
      <c r="O37" s="262"/>
      <c r="P37" s="358"/>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433">
        <f t="shared" si="5"/>
        <v>0</v>
      </c>
      <c r="AX37" s="434">
        <f t="shared" si="6"/>
        <v>0</v>
      </c>
      <c r="AY37" s="435">
        <f t="shared" si="3"/>
        <v>0</v>
      </c>
    </row>
    <row r="38" spans="1:51" s="4" customFormat="1" ht="15" hidden="1" customHeight="1" x14ac:dyDescent="0.2">
      <c r="A38" s="549"/>
      <c r="B38" s="540" t="s">
        <v>282</v>
      </c>
      <c r="C38" s="442"/>
      <c r="D38" s="442"/>
      <c r="E38" s="423">
        <f t="shared" ref="E38:L38" si="27">SUM(E39:E40)</f>
        <v>0</v>
      </c>
      <c r="F38" s="566">
        <f t="shared" si="27"/>
        <v>0</v>
      </c>
      <c r="G38" s="423">
        <f t="shared" si="27"/>
        <v>0</v>
      </c>
      <c r="H38" s="423">
        <f t="shared" si="27"/>
        <v>0</v>
      </c>
      <c r="I38" s="542">
        <f t="shared" si="27"/>
        <v>0</v>
      </c>
      <c r="J38" s="541">
        <f t="shared" si="27"/>
        <v>0</v>
      </c>
      <c r="K38" s="542">
        <f t="shared" si="27"/>
        <v>0</v>
      </c>
      <c r="L38" s="543">
        <f t="shared" si="27"/>
        <v>0</v>
      </c>
      <c r="M38" s="543"/>
      <c r="N38" s="472">
        <f>SUM(N39:N40)</f>
        <v>0</v>
      </c>
      <c r="O38" s="472">
        <f>SUM(O39:O40)</f>
        <v>0</v>
      </c>
      <c r="P38" s="473">
        <f>SUM(P39:P40)</f>
        <v>0</v>
      </c>
      <c r="Q38" s="474">
        <f>SUM(Q39:Q40)</f>
        <v>0</v>
      </c>
      <c r="R38" s="475">
        <f t="shared" ref="R38:X38" si="28">SUM(R39:R40)</f>
        <v>0</v>
      </c>
      <c r="S38" s="476">
        <f t="shared" si="28"/>
        <v>0</v>
      </c>
      <c r="T38" s="474">
        <f t="shared" si="28"/>
        <v>0</v>
      </c>
      <c r="U38" s="474">
        <f t="shared" si="28"/>
        <v>0</v>
      </c>
      <c r="V38" s="474">
        <f t="shared" si="28"/>
        <v>0</v>
      </c>
      <c r="W38" s="474">
        <f t="shared" si="28"/>
        <v>0</v>
      </c>
      <c r="X38" s="474">
        <f t="shared" si="28"/>
        <v>0</v>
      </c>
      <c r="Y38" s="474">
        <f t="shared" ref="Y38:AV38" si="29">SUM(Y39:Y40)</f>
        <v>0</v>
      </c>
      <c r="Z38" s="474">
        <f t="shared" si="29"/>
        <v>0</v>
      </c>
      <c r="AA38" s="474">
        <f t="shared" si="29"/>
        <v>0</v>
      </c>
      <c r="AB38" s="474">
        <f t="shared" si="29"/>
        <v>0</v>
      </c>
      <c r="AC38" s="474">
        <f t="shared" si="29"/>
        <v>0</v>
      </c>
      <c r="AD38" s="475">
        <f t="shared" si="29"/>
        <v>0</v>
      </c>
      <c r="AE38" s="476">
        <f t="shared" si="29"/>
        <v>0</v>
      </c>
      <c r="AF38" s="474">
        <f t="shared" si="29"/>
        <v>0</v>
      </c>
      <c r="AG38" s="474">
        <f t="shared" si="29"/>
        <v>0</v>
      </c>
      <c r="AH38" s="474">
        <f t="shared" si="29"/>
        <v>0</v>
      </c>
      <c r="AI38" s="474">
        <f t="shared" si="29"/>
        <v>0</v>
      </c>
      <c r="AJ38" s="474">
        <f t="shared" si="29"/>
        <v>0</v>
      </c>
      <c r="AK38" s="474">
        <f t="shared" si="29"/>
        <v>0</v>
      </c>
      <c r="AL38" s="474">
        <f t="shared" si="29"/>
        <v>0</v>
      </c>
      <c r="AM38" s="474">
        <f t="shared" si="29"/>
        <v>0</v>
      </c>
      <c r="AN38" s="474">
        <f t="shared" si="29"/>
        <v>0</v>
      </c>
      <c r="AO38" s="474">
        <f t="shared" si="29"/>
        <v>0</v>
      </c>
      <c r="AP38" s="475">
        <f t="shared" si="29"/>
        <v>0</v>
      </c>
      <c r="AQ38" s="476">
        <f t="shared" si="29"/>
        <v>0</v>
      </c>
      <c r="AR38" s="474">
        <f t="shared" si="29"/>
        <v>0</v>
      </c>
      <c r="AS38" s="474">
        <f t="shared" si="29"/>
        <v>0</v>
      </c>
      <c r="AT38" s="474">
        <f t="shared" si="29"/>
        <v>0</v>
      </c>
      <c r="AU38" s="474">
        <f t="shared" si="29"/>
        <v>0</v>
      </c>
      <c r="AV38" s="474">
        <f t="shared" si="29"/>
        <v>0</v>
      </c>
      <c r="AW38" s="433">
        <f t="shared" si="5"/>
        <v>0</v>
      </c>
      <c r="AX38" s="434">
        <f t="shared" si="6"/>
        <v>0</v>
      </c>
      <c r="AY38" s="435">
        <f t="shared" si="3"/>
        <v>0</v>
      </c>
    </row>
    <row r="39" spans="1:51" s="4" customFormat="1" ht="15" hidden="1" customHeight="1" x14ac:dyDescent="0.2">
      <c r="A39" s="149"/>
      <c r="B39" s="455"/>
      <c r="C39" s="268"/>
      <c r="D39" s="268"/>
      <c r="E39" s="245"/>
      <c r="F39" s="544">
        <f t="shared" si="7"/>
        <v>0</v>
      </c>
      <c r="G39" s="245">
        <v>0</v>
      </c>
      <c r="H39" s="217">
        <f t="shared" si="4"/>
        <v>0</v>
      </c>
      <c r="I39" s="228"/>
      <c r="J39" s="544">
        <f t="shared" si="8"/>
        <v>0</v>
      </c>
      <c r="K39" s="245">
        <v>0</v>
      </c>
      <c r="L39" s="229"/>
      <c r="M39" s="245"/>
      <c r="N39" s="232"/>
      <c r="O39" s="220"/>
      <c r="P39" s="356"/>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5"/>
        <v>0</v>
      </c>
      <c r="AX39" s="434">
        <f t="shared" si="6"/>
        <v>0</v>
      </c>
      <c r="AY39" s="435">
        <f t="shared" si="3"/>
        <v>0</v>
      </c>
    </row>
    <row r="40" spans="1:51" s="4" customFormat="1" ht="15" hidden="1" customHeight="1" thickBot="1" x14ac:dyDescent="0.25">
      <c r="A40" s="167"/>
      <c r="B40" s="453"/>
      <c r="C40" s="269"/>
      <c r="D40" s="269"/>
      <c r="E40" s="272"/>
      <c r="F40" s="544">
        <f t="shared" si="7"/>
        <v>0</v>
      </c>
      <c r="G40" s="272">
        <v>0</v>
      </c>
      <c r="H40" s="223">
        <f t="shared" si="4"/>
        <v>0</v>
      </c>
      <c r="I40" s="224"/>
      <c r="J40" s="544">
        <f t="shared" si="8"/>
        <v>0</v>
      </c>
      <c r="K40" s="272">
        <v>0</v>
      </c>
      <c r="L40" s="225"/>
      <c r="M40" s="272"/>
      <c r="N40" s="262"/>
      <c r="O40" s="262"/>
      <c r="P40" s="358"/>
      <c r="Q40" s="359"/>
      <c r="R40" s="397"/>
      <c r="S40" s="407"/>
      <c r="T40" s="359"/>
      <c r="U40" s="359"/>
      <c r="V40" s="359"/>
      <c r="W40" s="359"/>
      <c r="X40" s="359"/>
      <c r="Y40" s="359"/>
      <c r="Z40" s="359"/>
      <c r="AA40" s="359"/>
      <c r="AB40" s="359"/>
      <c r="AC40" s="359"/>
      <c r="AD40" s="397"/>
      <c r="AE40" s="407"/>
      <c r="AF40" s="359"/>
      <c r="AG40" s="359"/>
      <c r="AH40" s="359"/>
      <c r="AI40" s="359"/>
      <c r="AJ40" s="359"/>
      <c r="AK40" s="359"/>
      <c r="AL40" s="359"/>
      <c r="AM40" s="359"/>
      <c r="AN40" s="359"/>
      <c r="AO40" s="359"/>
      <c r="AP40" s="397"/>
      <c r="AQ40" s="407"/>
      <c r="AR40" s="359"/>
      <c r="AS40" s="359"/>
      <c r="AT40" s="359"/>
      <c r="AU40" s="359"/>
      <c r="AV40" s="359"/>
      <c r="AW40" s="433">
        <f t="shared" si="5"/>
        <v>0</v>
      </c>
      <c r="AX40" s="434">
        <f t="shared" si="6"/>
        <v>0</v>
      </c>
      <c r="AY40" s="435">
        <f t="shared" si="3"/>
        <v>0</v>
      </c>
    </row>
    <row r="41" spans="1:51" s="4" customFormat="1" ht="15" hidden="1" customHeight="1" x14ac:dyDescent="0.2">
      <c r="A41" s="549"/>
      <c r="B41" s="568"/>
      <c r="C41" s="442"/>
      <c r="D41" s="442"/>
      <c r="E41" s="423">
        <f t="shared" ref="E41:L41" si="30">SUM(E42:E43)</f>
        <v>0</v>
      </c>
      <c r="F41" s="566">
        <f t="shared" si="30"/>
        <v>0</v>
      </c>
      <c r="G41" s="423">
        <f t="shared" si="30"/>
        <v>0</v>
      </c>
      <c r="H41" s="423">
        <f t="shared" si="30"/>
        <v>0</v>
      </c>
      <c r="I41" s="542">
        <f t="shared" si="30"/>
        <v>0</v>
      </c>
      <c r="J41" s="541">
        <f t="shared" si="30"/>
        <v>0</v>
      </c>
      <c r="K41" s="542">
        <f t="shared" si="30"/>
        <v>0</v>
      </c>
      <c r="L41" s="543">
        <f t="shared" si="30"/>
        <v>0</v>
      </c>
      <c r="M41" s="543"/>
      <c r="N41" s="472"/>
      <c r="O41" s="220"/>
      <c r="P41" s="473">
        <f>SUM(P42:P43)</f>
        <v>0</v>
      </c>
      <c r="Q41" s="474">
        <f>SUM(Q42:Q43)</f>
        <v>0</v>
      </c>
      <c r="R41" s="475">
        <f t="shared" ref="R41:X41" si="31">SUM(R42:R43)</f>
        <v>0</v>
      </c>
      <c r="S41" s="476">
        <f t="shared" si="31"/>
        <v>0</v>
      </c>
      <c r="T41" s="474">
        <f t="shared" si="31"/>
        <v>0</v>
      </c>
      <c r="U41" s="474">
        <f t="shared" si="31"/>
        <v>0</v>
      </c>
      <c r="V41" s="474">
        <f t="shared" si="31"/>
        <v>0</v>
      </c>
      <c r="W41" s="474">
        <f t="shared" si="31"/>
        <v>0</v>
      </c>
      <c r="X41" s="474">
        <f t="shared" si="31"/>
        <v>0</v>
      </c>
      <c r="Y41" s="474">
        <f t="shared" ref="Y41:AV41" si="32">SUM(Y42:Y43)</f>
        <v>0</v>
      </c>
      <c r="Z41" s="474">
        <f t="shared" si="32"/>
        <v>0</v>
      </c>
      <c r="AA41" s="474">
        <f t="shared" si="32"/>
        <v>0</v>
      </c>
      <c r="AB41" s="474">
        <f t="shared" si="32"/>
        <v>0</v>
      </c>
      <c r="AC41" s="474">
        <f t="shared" si="32"/>
        <v>0</v>
      </c>
      <c r="AD41" s="475">
        <f t="shared" si="32"/>
        <v>0</v>
      </c>
      <c r="AE41" s="476">
        <f t="shared" si="32"/>
        <v>0</v>
      </c>
      <c r="AF41" s="474">
        <f t="shared" si="32"/>
        <v>0</v>
      </c>
      <c r="AG41" s="474">
        <f t="shared" si="32"/>
        <v>0</v>
      </c>
      <c r="AH41" s="474">
        <f t="shared" si="32"/>
        <v>0</v>
      </c>
      <c r="AI41" s="474">
        <f t="shared" si="32"/>
        <v>0</v>
      </c>
      <c r="AJ41" s="474">
        <f t="shared" si="32"/>
        <v>0</v>
      </c>
      <c r="AK41" s="474">
        <f t="shared" si="32"/>
        <v>0</v>
      </c>
      <c r="AL41" s="474">
        <f t="shared" si="32"/>
        <v>0</v>
      </c>
      <c r="AM41" s="474">
        <f t="shared" si="32"/>
        <v>0</v>
      </c>
      <c r="AN41" s="474">
        <f t="shared" si="32"/>
        <v>0</v>
      </c>
      <c r="AO41" s="474">
        <f t="shared" si="32"/>
        <v>0</v>
      </c>
      <c r="AP41" s="475">
        <f t="shared" si="32"/>
        <v>0</v>
      </c>
      <c r="AQ41" s="476">
        <f t="shared" si="32"/>
        <v>0</v>
      </c>
      <c r="AR41" s="474">
        <f t="shared" si="32"/>
        <v>0</v>
      </c>
      <c r="AS41" s="474">
        <f t="shared" si="32"/>
        <v>0</v>
      </c>
      <c r="AT41" s="474">
        <f t="shared" si="32"/>
        <v>0</v>
      </c>
      <c r="AU41" s="474">
        <f t="shared" si="32"/>
        <v>0</v>
      </c>
      <c r="AV41" s="474">
        <f t="shared" si="32"/>
        <v>0</v>
      </c>
      <c r="AW41" s="433">
        <f t="shared" si="5"/>
        <v>0</v>
      </c>
      <c r="AX41" s="434">
        <f t="shared" si="6"/>
        <v>0</v>
      </c>
      <c r="AY41" s="435">
        <f t="shared" si="3"/>
        <v>0</v>
      </c>
    </row>
    <row r="42" spans="1:51" s="4" customFormat="1" ht="15" hidden="1" customHeight="1" x14ac:dyDescent="0.2">
      <c r="A42" s="149"/>
      <c r="B42" s="455"/>
      <c r="C42" s="268"/>
      <c r="D42" s="268"/>
      <c r="E42" s="245"/>
      <c r="F42" s="544">
        <f t="shared" si="7"/>
        <v>0</v>
      </c>
      <c r="G42" s="245">
        <v>0</v>
      </c>
      <c r="H42" s="217">
        <f t="shared" si="4"/>
        <v>0</v>
      </c>
      <c r="I42" s="228"/>
      <c r="J42" s="544">
        <f t="shared" si="8"/>
        <v>0</v>
      </c>
      <c r="K42" s="245">
        <v>0</v>
      </c>
      <c r="L42" s="229"/>
      <c r="M42" s="245"/>
      <c r="N42" s="232">
        <f>+IFERROR(VLOOKUP(B41,Sheet1!B:D,2,FALSE),0)</f>
        <v>0</v>
      </c>
      <c r="O42" s="261"/>
      <c r="P42" s="356"/>
      <c r="Q42" s="357"/>
      <c r="R42" s="396"/>
      <c r="S42" s="406"/>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433">
        <f t="shared" si="5"/>
        <v>0</v>
      </c>
      <c r="AX42" s="434">
        <f t="shared" si="6"/>
        <v>0</v>
      </c>
      <c r="AY42" s="435">
        <f t="shared" si="3"/>
        <v>0</v>
      </c>
    </row>
    <row r="43" spans="1:51" s="4" customFormat="1" ht="15" hidden="1" customHeight="1" thickBot="1" x14ac:dyDescent="0.25">
      <c r="A43" s="167"/>
      <c r="B43" s="453"/>
      <c r="C43" s="269"/>
      <c r="D43" s="269"/>
      <c r="E43" s="272"/>
      <c r="F43" s="544">
        <f t="shared" si="7"/>
        <v>0</v>
      </c>
      <c r="G43" s="272">
        <v>0</v>
      </c>
      <c r="H43" s="223">
        <f t="shared" si="4"/>
        <v>0</v>
      </c>
      <c r="I43" s="224"/>
      <c r="J43" s="544">
        <f t="shared" si="8"/>
        <v>0</v>
      </c>
      <c r="K43" s="272">
        <v>0</v>
      </c>
      <c r="L43" s="225"/>
      <c r="M43" s="272"/>
      <c r="N43" s="262"/>
      <c r="O43" s="262"/>
      <c r="P43" s="358"/>
      <c r="Q43" s="359"/>
      <c r="R43" s="397"/>
      <c r="S43" s="407"/>
      <c r="T43" s="359"/>
      <c r="U43" s="359"/>
      <c r="V43" s="359"/>
      <c r="W43" s="359"/>
      <c r="X43" s="359"/>
      <c r="Y43" s="359"/>
      <c r="Z43" s="359"/>
      <c r="AA43" s="359"/>
      <c r="AB43" s="359"/>
      <c r="AC43" s="359"/>
      <c r="AD43" s="397"/>
      <c r="AE43" s="407"/>
      <c r="AF43" s="359"/>
      <c r="AG43" s="359"/>
      <c r="AH43" s="359"/>
      <c r="AI43" s="359"/>
      <c r="AJ43" s="359"/>
      <c r="AK43" s="359"/>
      <c r="AL43" s="359"/>
      <c r="AM43" s="359"/>
      <c r="AN43" s="359"/>
      <c r="AO43" s="359"/>
      <c r="AP43" s="397"/>
      <c r="AQ43" s="407"/>
      <c r="AR43" s="359"/>
      <c r="AS43" s="359"/>
      <c r="AT43" s="359"/>
      <c r="AU43" s="359"/>
      <c r="AV43" s="359"/>
      <c r="AW43" s="433">
        <f t="shared" si="5"/>
        <v>0</v>
      </c>
      <c r="AX43" s="434">
        <f t="shared" si="6"/>
        <v>0</v>
      </c>
      <c r="AY43" s="435">
        <f t="shared" si="3"/>
        <v>0</v>
      </c>
    </row>
    <row r="44" spans="1:51" s="4" customFormat="1" ht="15" hidden="1" customHeight="1" thickBot="1" x14ac:dyDescent="0.25">
      <c r="A44" s="549"/>
      <c r="B44" s="451"/>
      <c r="C44" s="442"/>
      <c r="D44" s="442"/>
      <c r="E44" s="423">
        <f t="shared" ref="E44:L44" si="33">SUM(E45:E46)</f>
        <v>0</v>
      </c>
      <c r="F44" s="566">
        <f t="shared" si="33"/>
        <v>0</v>
      </c>
      <c r="G44" s="423">
        <f t="shared" si="33"/>
        <v>0</v>
      </c>
      <c r="H44" s="423">
        <f t="shared" si="33"/>
        <v>0</v>
      </c>
      <c r="I44" s="542">
        <f t="shared" si="33"/>
        <v>0</v>
      </c>
      <c r="J44" s="541">
        <f t="shared" si="33"/>
        <v>0</v>
      </c>
      <c r="K44" s="542">
        <f t="shared" si="33"/>
        <v>0</v>
      </c>
      <c r="L44" s="543">
        <f t="shared" si="33"/>
        <v>0</v>
      </c>
      <c r="M44" s="543"/>
      <c r="N44" s="472">
        <f>SUM(N45:N46)</f>
        <v>0</v>
      </c>
      <c r="O44" s="472">
        <f>SUM(O45:O46)</f>
        <v>0</v>
      </c>
      <c r="P44" s="473">
        <f>SUM(P45:P46)</f>
        <v>0</v>
      </c>
      <c r="Q44" s="474">
        <f>SUM(Q45:Q46)</f>
        <v>0</v>
      </c>
      <c r="R44" s="475">
        <f t="shared" ref="R44:X44" si="34">SUM(R45:R46)</f>
        <v>0</v>
      </c>
      <c r="S44" s="476">
        <f t="shared" si="34"/>
        <v>0</v>
      </c>
      <c r="T44" s="474">
        <f t="shared" si="34"/>
        <v>0</v>
      </c>
      <c r="U44" s="474">
        <f t="shared" si="34"/>
        <v>0</v>
      </c>
      <c r="V44" s="474">
        <f t="shared" si="34"/>
        <v>0</v>
      </c>
      <c r="W44" s="474">
        <f t="shared" si="34"/>
        <v>0</v>
      </c>
      <c r="X44" s="474">
        <f t="shared" si="34"/>
        <v>0</v>
      </c>
      <c r="Y44" s="474">
        <f t="shared" ref="Y44:AV44" si="35">SUM(Y45:Y46)</f>
        <v>0</v>
      </c>
      <c r="Z44" s="474">
        <f t="shared" si="35"/>
        <v>0</v>
      </c>
      <c r="AA44" s="474">
        <f t="shared" si="35"/>
        <v>0</v>
      </c>
      <c r="AB44" s="474">
        <f t="shared" si="35"/>
        <v>0</v>
      </c>
      <c r="AC44" s="474">
        <f t="shared" si="35"/>
        <v>0</v>
      </c>
      <c r="AD44" s="475">
        <f t="shared" si="35"/>
        <v>0</v>
      </c>
      <c r="AE44" s="476">
        <f t="shared" si="35"/>
        <v>0</v>
      </c>
      <c r="AF44" s="474">
        <f t="shared" si="35"/>
        <v>0</v>
      </c>
      <c r="AG44" s="474">
        <f t="shared" si="35"/>
        <v>0</v>
      </c>
      <c r="AH44" s="474">
        <f t="shared" si="35"/>
        <v>0</v>
      </c>
      <c r="AI44" s="474">
        <f t="shared" si="35"/>
        <v>0</v>
      </c>
      <c r="AJ44" s="474">
        <f t="shared" si="35"/>
        <v>0</v>
      </c>
      <c r="AK44" s="474">
        <f t="shared" si="35"/>
        <v>0</v>
      </c>
      <c r="AL44" s="474">
        <f t="shared" si="35"/>
        <v>0</v>
      </c>
      <c r="AM44" s="474">
        <f t="shared" si="35"/>
        <v>0</v>
      </c>
      <c r="AN44" s="474">
        <f t="shared" si="35"/>
        <v>0</v>
      </c>
      <c r="AO44" s="474">
        <f t="shared" si="35"/>
        <v>0</v>
      </c>
      <c r="AP44" s="475">
        <f t="shared" si="35"/>
        <v>0</v>
      </c>
      <c r="AQ44" s="476">
        <f t="shared" si="35"/>
        <v>0</v>
      </c>
      <c r="AR44" s="474">
        <f t="shared" si="35"/>
        <v>0</v>
      </c>
      <c r="AS44" s="474">
        <f t="shared" si="35"/>
        <v>0</v>
      </c>
      <c r="AT44" s="474">
        <f t="shared" si="35"/>
        <v>0</v>
      </c>
      <c r="AU44" s="474">
        <f t="shared" si="35"/>
        <v>0</v>
      </c>
      <c r="AV44" s="474">
        <f t="shared" si="35"/>
        <v>0</v>
      </c>
      <c r="AW44" s="433">
        <f t="shared" si="5"/>
        <v>0</v>
      </c>
      <c r="AX44" s="434">
        <f t="shared" si="6"/>
        <v>0</v>
      </c>
      <c r="AY44" s="435">
        <f t="shared" si="3"/>
        <v>0</v>
      </c>
    </row>
    <row r="45" spans="1:51" s="4" customFormat="1" ht="15" hidden="1" customHeight="1" x14ac:dyDescent="0.2">
      <c r="A45" s="148"/>
      <c r="B45" s="451"/>
      <c r="C45" s="268"/>
      <c r="D45" s="268"/>
      <c r="E45" s="245"/>
      <c r="F45" s="544">
        <f t="shared" si="7"/>
        <v>0</v>
      </c>
      <c r="G45" s="245">
        <v>0</v>
      </c>
      <c r="H45" s="217">
        <f t="shared" si="4"/>
        <v>0</v>
      </c>
      <c r="I45" s="228"/>
      <c r="J45" s="544">
        <f t="shared" si="8"/>
        <v>0</v>
      </c>
      <c r="K45" s="245">
        <v>0</v>
      </c>
      <c r="L45" s="229"/>
      <c r="M45" s="245"/>
      <c r="N45" s="472">
        <f>SUM(N46:N47)</f>
        <v>0</v>
      </c>
      <c r="O45" s="220">
        <f>+IFERROR(VLOOKUP(B44,Sheet1!B:D,3,FALSE)+VLOOKUP(B44,Sheet1!B:E,4,FALSE),0)</f>
        <v>0</v>
      </c>
      <c r="P45" s="356"/>
      <c r="Q45" s="357"/>
      <c r="R45" s="396"/>
      <c r="S45" s="406"/>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433">
        <f t="shared" si="5"/>
        <v>0</v>
      </c>
      <c r="AX45" s="434">
        <f t="shared" si="6"/>
        <v>0</v>
      </c>
      <c r="AY45" s="435">
        <f t="shared" si="3"/>
        <v>0</v>
      </c>
    </row>
    <row r="46" spans="1:51" s="4" customFormat="1" ht="15" hidden="1" customHeight="1" thickBot="1" x14ac:dyDescent="0.25">
      <c r="A46" s="167"/>
      <c r="B46" s="453"/>
      <c r="C46" s="269"/>
      <c r="D46" s="269"/>
      <c r="E46" s="272"/>
      <c r="F46" s="544">
        <f t="shared" si="7"/>
        <v>0</v>
      </c>
      <c r="G46" s="272">
        <v>0</v>
      </c>
      <c r="H46" s="223">
        <f t="shared" si="4"/>
        <v>0</v>
      </c>
      <c r="I46" s="224"/>
      <c r="J46" s="544">
        <f t="shared" si="8"/>
        <v>0</v>
      </c>
      <c r="K46" s="272">
        <v>0</v>
      </c>
      <c r="L46" s="225"/>
      <c r="M46" s="272"/>
      <c r="N46" s="262"/>
      <c r="O46" s="262"/>
      <c r="P46" s="358"/>
      <c r="Q46" s="359"/>
      <c r="R46" s="397"/>
      <c r="S46" s="407"/>
      <c r="T46" s="359"/>
      <c r="U46" s="359"/>
      <c r="V46" s="359"/>
      <c r="W46" s="359"/>
      <c r="X46" s="359"/>
      <c r="Y46" s="359"/>
      <c r="Z46" s="359"/>
      <c r="AA46" s="359"/>
      <c r="AB46" s="359"/>
      <c r="AC46" s="359"/>
      <c r="AD46" s="397"/>
      <c r="AE46" s="407"/>
      <c r="AF46" s="359"/>
      <c r="AG46" s="359"/>
      <c r="AH46" s="359"/>
      <c r="AI46" s="359"/>
      <c r="AJ46" s="359"/>
      <c r="AK46" s="359"/>
      <c r="AL46" s="359"/>
      <c r="AM46" s="359"/>
      <c r="AN46" s="359"/>
      <c r="AO46" s="359"/>
      <c r="AP46" s="397"/>
      <c r="AQ46" s="407"/>
      <c r="AR46" s="359"/>
      <c r="AS46" s="359"/>
      <c r="AT46" s="359"/>
      <c r="AU46" s="359"/>
      <c r="AV46" s="359"/>
      <c r="AW46" s="433">
        <f t="shared" si="5"/>
        <v>0</v>
      </c>
      <c r="AX46" s="434">
        <f t="shared" si="6"/>
        <v>0</v>
      </c>
      <c r="AY46" s="435">
        <f t="shared" si="3"/>
        <v>0</v>
      </c>
    </row>
    <row r="47" spans="1:51" s="4" customFormat="1" ht="15" hidden="1" customHeight="1" x14ac:dyDescent="0.2">
      <c r="A47" s="549"/>
      <c r="B47" s="568"/>
      <c r="C47" s="442"/>
      <c r="D47" s="442"/>
      <c r="E47" s="423">
        <f t="shared" ref="E47:L47" si="36">SUM(E48:E49)</f>
        <v>0</v>
      </c>
      <c r="F47" s="566">
        <f t="shared" si="36"/>
        <v>0</v>
      </c>
      <c r="G47" s="423">
        <f t="shared" si="36"/>
        <v>0</v>
      </c>
      <c r="H47" s="423">
        <f t="shared" si="36"/>
        <v>0</v>
      </c>
      <c r="I47" s="542">
        <f t="shared" si="36"/>
        <v>0</v>
      </c>
      <c r="J47" s="541">
        <f t="shared" si="36"/>
        <v>0</v>
      </c>
      <c r="K47" s="542">
        <f t="shared" si="36"/>
        <v>0</v>
      </c>
      <c r="L47" s="543">
        <f t="shared" si="36"/>
        <v>0</v>
      </c>
      <c r="M47" s="543"/>
      <c r="N47" s="472"/>
      <c r="O47" s="220"/>
      <c r="P47" s="473">
        <f>SUM(P48:P49)</f>
        <v>0</v>
      </c>
      <c r="Q47" s="474">
        <f>SUM(Q48:Q49)</f>
        <v>0</v>
      </c>
      <c r="R47" s="475">
        <f t="shared" ref="R47:X47" si="37">SUM(R48:R49)</f>
        <v>0</v>
      </c>
      <c r="S47" s="476">
        <f t="shared" si="37"/>
        <v>0</v>
      </c>
      <c r="T47" s="474">
        <f t="shared" si="37"/>
        <v>0</v>
      </c>
      <c r="U47" s="474">
        <f t="shared" si="37"/>
        <v>0</v>
      </c>
      <c r="V47" s="474">
        <f t="shared" si="37"/>
        <v>0</v>
      </c>
      <c r="W47" s="474">
        <f t="shared" si="37"/>
        <v>0</v>
      </c>
      <c r="X47" s="474">
        <f t="shared" si="37"/>
        <v>0</v>
      </c>
      <c r="Y47" s="474">
        <f t="shared" ref="Y47:AV47" si="38">SUM(Y48:Y49)</f>
        <v>0</v>
      </c>
      <c r="Z47" s="474">
        <f t="shared" si="38"/>
        <v>0</v>
      </c>
      <c r="AA47" s="474">
        <f t="shared" si="38"/>
        <v>0</v>
      </c>
      <c r="AB47" s="474">
        <f t="shared" si="38"/>
        <v>0</v>
      </c>
      <c r="AC47" s="474">
        <f t="shared" si="38"/>
        <v>0</v>
      </c>
      <c r="AD47" s="475">
        <f t="shared" si="38"/>
        <v>0</v>
      </c>
      <c r="AE47" s="476">
        <f t="shared" si="38"/>
        <v>0</v>
      </c>
      <c r="AF47" s="474">
        <f t="shared" si="38"/>
        <v>0</v>
      </c>
      <c r="AG47" s="474">
        <f t="shared" si="38"/>
        <v>0</v>
      </c>
      <c r="AH47" s="474">
        <f t="shared" si="38"/>
        <v>0</v>
      </c>
      <c r="AI47" s="474">
        <f t="shared" si="38"/>
        <v>0</v>
      </c>
      <c r="AJ47" s="474">
        <f t="shared" si="38"/>
        <v>0</v>
      </c>
      <c r="AK47" s="474">
        <f t="shared" si="38"/>
        <v>0</v>
      </c>
      <c r="AL47" s="474">
        <f t="shared" si="38"/>
        <v>0</v>
      </c>
      <c r="AM47" s="474">
        <f t="shared" si="38"/>
        <v>0</v>
      </c>
      <c r="AN47" s="474">
        <f t="shared" si="38"/>
        <v>0</v>
      </c>
      <c r="AO47" s="474">
        <f t="shared" si="38"/>
        <v>0</v>
      </c>
      <c r="AP47" s="475">
        <f t="shared" si="38"/>
        <v>0</v>
      </c>
      <c r="AQ47" s="476">
        <f t="shared" si="38"/>
        <v>0</v>
      </c>
      <c r="AR47" s="474">
        <f t="shared" si="38"/>
        <v>0</v>
      </c>
      <c r="AS47" s="474">
        <f t="shared" si="38"/>
        <v>0</v>
      </c>
      <c r="AT47" s="474">
        <f t="shared" si="38"/>
        <v>0</v>
      </c>
      <c r="AU47" s="474">
        <f t="shared" si="38"/>
        <v>0</v>
      </c>
      <c r="AV47" s="474">
        <f t="shared" si="38"/>
        <v>0</v>
      </c>
      <c r="AW47" s="433">
        <f t="shared" si="5"/>
        <v>0</v>
      </c>
      <c r="AX47" s="434">
        <f t="shared" si="6"/>
        <v>0</v>
      </c>
      <c r="AY47" s="435">
        <f t="shared" si="3"/>
        <v>0</v>
      </c>
    </row>
    <row r="48" spans="1:51" s="4" customFormat="1" ht="15" hidden="1" customHeight="1" x14ac:dyDescent="0.2">
      <c r="A48" s="148"/>
      <c r="B48" s="451"/>
      <c r="C48" s="268"/>
      <c r="D48" s="268"/>
      <c r="E48" s="245"/>
      <c r="F48" s="544">
        <f t="shared" si="7"/>
        <v>0</v>
      </c>
      <c r="G48" s="245">
        <v>0</v>
      </c>
      <c r="H48" s="217">
        <f t="shared" si="4"/>
        <v>0</v>
      </c>
      <c r="I48" s="228"/>
      <c r="J48" s="544">
        <f t="shared" si="8"/>
        <v>0</v>
      </c>
      <c r="K48" s="245">
        <v>0</v>
      </c>
      <c r="L48" s="229"/>
      <c r="M48" s="245"/>
      <c r="N48" s="232">
        <f>+IFERROR(VLOOKUP(B47,Sheet1!B:D,2,FALSE),0)</f>
        <v>0</v>
      </c>
      <c r="O48" s="261"/>
      <c r="P48" s="356"/>
      <c r="Q48" s="357"/>
      <c r="R48" s="396"/>
      <c r="S48" s="406"/>
      <c r="T48" s="357"/>
      <c r="U48" s="357"/>
      <c r="V48" s="357"/>
      <c r="W48" s="357"/>
      <c r="X48" s="357"/>
      <c r="Y48" s="357"/>
      <c r="Z48" s="357"/>
      <c r="AA48" s="357"/>
      <c r="AB48" s="357"/>
      <c r="AC48" s="357"/>
      <c r="AD48" s="396"/>
      <c r="AE48" s="406"/>
      <c r="AF48" s="357"/>
      <c r="AG48" s="357"/>
      <c r="AH48" s="357"/>
      <c r="AI48" s="357"/>
      <c r="AJ48" s="357"/>
      <c r="AK48" s="357"/>
      <c r="AL48" s="357"/>
      <c r="AM48" s="357"/>
      <c r="AN48" s="357"/>
      <c r="AO48" s="357"/>
      <c r="AP48" s="396"/>
      <c r="AQ48" s="406"/>
      <c r="AR48" s="357"/>
      <c r="AS48" s="357"/>
      <c r="AT48" s="357"/>
      <c r="AU48" s="357"/>
      <c r="AV48" s="357"/>
      <c r="AW48" s="433">
        <f t="shared" si="5"/>
        <v>0</v>
      </c>
      <c r="AX48" s="434">
        <f t="shared" si="6"/>
        <v>0</v>
      </c>
      <c r="AY48" s="435">
        <f t="shared" si="3"/>
        <v>0</v>
      </c>
    </row>
    <row r="49" spans="1:51" s="4" customFormat="1" ht="15" hidden="1" customHeight="1" thickBot="1" x14ac:dyDescent="0.25">
      <c r="A49" s="167"/>
      <c r="B49" s="453"/>
      <c r="C49" s="269"/>
      <c r="D49" s="269"/>
      <c r="E49" s="272"/>
      <c r="F49" s="544">
        <f t="shared" si="7"/>
        <v>0</v>
      </c>
      <c r="G49" s="272">
        <v>0</v>
      </c>
      <c r="H49" s="223">
        <f t="shared" si="4"/>
        <v>0</v>
      </c>
      <c r="I49" s="224"/>
      <c r="J49" s="544">
        <f t="shared" si="8"/>
        <v>0</v>
      </c>
      <c r="K49" s="272">
        <v>0</v>
      </c>
      <c r="L49" s="225"/>
      <c r="M49" s="272"/>
      <c r="N49" s="262"/>
      <c r="O49" s="262"/>
      <c r="P49" s="358"/>
      <c r="Q49" s="359"/>
      <c r="R49" s="397"/>
      <c r="S49" s="407"/>
      <c r="T49" s="359"/>
      <c r="U49" s="359"/>
      <c r="V49" s="359"/>
      <c r="W49" s="359"/>
      <c r="X49" s="359"/>
      <c r="Y49" s="359"/>
      <c r="Z49" s="359"/>
      <c r="AA49" s="359"/>
      <c r="AB49" s="359"/>
      <c r="AC49" s="359"/>
      <c r="AD49" s="397"/>
      <c r="AE49" s="407"/>
      <c r="AF49" s="359"/>
      <c r="AG49" s="359"/>
      <c r="AH49" s="359"/>
      <c r="AI49" s="359"/>
      <c r="AJ49" s="359"/>
      <c r="AK49" s="359"/>
      <c r="AL49" s="359"/>
      <c r="AM49" s="359"/>
      <c r="AN49" s="359"/>
      <c r="AO49" s="359"/>
      <c r="AP49" s="397"/>
      <c r="AQ49" s="407"/>
      <c r="AR49" s="359"/>
      <c r="AS49" s="359"/>
      <c r="AT49" s="359"/>
      <c r="AU49" s="359"/>
      <c r="AV49" s="359"/>
      <c r="AW49" s="433">
        <f t="shared" si="5"/>
        <v>0</v>
      </c>
      <c r="AX49" s="434">
        <f t="shared" si="6"/>
        <v>0</v>
      </c>
      <c r="AY49" s="435">
        <f t="shared" si="3"/>
        <v>0</v>
      </c>
    </row>
    <row r="50" spans="1:51" s="4" customFormat="1" ht="15" hidden="1" customHeight="1" x14ac:dyDescent="0.2">
      <c r="A50" s="549"/>
      <c r="B50" s="568"/>
      <c r="C50" s="442"/>
      <c r="D50" s="442"/>
      <c r="E50" s="423">
        <f t="shared" ref="E50:L50" si="39">SUM(E51:E52)</f>
        <v>0</v>
      </c>
      <c r="F50" s="566">
        <f t="shared" si="39"/>
        <v>0</v>
      </c>
      <c r="G50" s="423">
        <f t="shared" si="39"/>
        <v>0</v>
      </c>
      <c r="H50" s="423">
        <f t="shared" si="39"/>
        <v>0</v>
      </c>
      <c r="I50" s="542">
        <f t="shared" si="39"/>
        <v>0</v>
      </c>
      <c r="J50" s="541">
        <f t="shared" si="39"/>
        <v>0</v>
      </c>
      <c r="K50" s="542">
        <f t="shared" si="39"/>
        <v>0</v>
      </c>
      <c r="L50" s="543">
        <f t="shared" si="39"/>
        <v>0</v>
      </c>
      <c r="M50" s="543"/>
      <c r="N50" s="472">
        <f>SUM(N51:N52)</f>
        <v>0</v>
      </c>
      <c r="O50" s="472">
        <f>SUM(O51:O52)</f>
        <v>0</v>
      </c>
      <c r="P50" s="473">
        <f>SUM(P51:P52)</f>
        <v>0</v>
      </c>
      <c r="Q50" s="474">
        <f>SUM(Q51:Q52)</f>
        <v>0</v>
      </c>
      <c r="R50" s="475">
        <f t="shared" ref="R50:X50" si="40">SUM(R51:R52)</f>
        <v>0</v>
      </c>
      <c r="S50" s="476">
        <f t="shared" si="40"/>
        <v>0</v>
      </c>
      <c r="T50" s="474">
        <f t="shared" si="40"/>
        <v>0</v>
      </c>
      <c r="U50" s="474">
        <f t="shared" si="40"/>
        <v>0</v>
      </c>
      <c r="V50" s="474">
        <f t="shared" si="40"/>
        <v>0</v>
      </c>
      <c r="W50" s="474">
        <f t="shared" si="40"/>
        <v>0</v>
      </c>
      <c r="X50" s="474">
        <f t="shared" si="40"/>
        <v>0</v>
      </c>
      <c r="Y50" s="474">
        <f t="shared" ref="Y50:AV50" si="41">SUM(Y51:Y52)</f>
        <v>0</v>
      </c>
      <c r="Z50" s="474">
        <f t="shared" si="41"/>
        <v>0</v>
      </c>
      <c r="AA50" s="474">
        <f t="shared" si="41"/>
        <v>0</v>
      </c>
      <c r="AB50" s="474">
        <f t="shared" si="41"/>
        <v>0</v>
      </c>
      <c r="AC50" s="474">
        <f t="shared" si="41"/>
        <v>0</v>
      </c>
      <c r="AD50" s="475">
        <f t="shared" si="41"/>
        <v>0</v>
      </c>
      <c r="AE50" s="476">
        <f t="shared" si="41"/>
        <v>0</v>
      </c>
      <c r="AF50" s="474">
        <f t="shared" si="41"/>
        <v>0</v>
      </c>
      <c r="AG50" s="474">
        <f t="shared" si="41"/>
        <v>0</v>
      </c>
      <c r="AH50" s="474">
        <f t="shared" si="41"/>
        <v>0</v>
      </c>
      <c r="AI50" s="474">
        <f t="shared" si="41"/>
        <v>0</v>
      </c>
      <c r="AJ50" s="474">
        <f t="shared" si="41"/>
        <v>0</v>
      </c>
      <c r="AK50" s="474">
        <f t="shared" si="41"/>
        <v>0</v>
      </c>
      <c r="AL50" s="474">
        <f t="shared" si="41"/>
        <v>0</v>
      </c>
      <c r="AM50" s="474">
        <f t="shared" si="41"/>
        <v>0</v>
      </c>
      <c r="AN50" s="474">
        <f t="shared" si="41"/>
        <v>0</v>
      </c>
      <c r="AO50" s="474">
        <f t="shared" si="41"/>
        <v>0</v>
      </c>
      <c r="AP50" s="475">
        <f t="shared" si="41"/>
        <v>0</v>
      </c>
      <c r="AQ50" s="476">
        <f t="shared" si="41"/>
        <v>0</v>
      </c>
      <c r="AR50" s="474">
        <f t="shared" si="41"/>
        <v>0</v>
      </c>
      <c r="AS50" s="474">
        <f t="shared" si="41"/>
        <v>0</v>
      </c>
      <c r="AT50" s="474">
        <f t="shared" si="41"/>
        <v>0</v>
      </c>
      <c r="AU50" s="474">
        <f t="shared" si="41"/>
        <v>0</v>
      </c>
      <c r="AV50" s="474">
        <f t="shared" si="41"/>
        <v>0</v>
      </c>
      <c r="AW50" s="433">
        <f t="shared" si="5"/>
        <v>0</v>
      </c>
      <c r="AX50" s="434">
        <f t="shared" si="6"/>
        <v>0</v>
      </c>
      <c r="AY50" s="435">
        <f t="shared" ref="AY50:AY57" si="42">+G50-AX50</f>
        <v>0</v>
      </c>
    </row>
    <row r="51" spans="1:51" s="4" customFormat="1" ht="15" hidden="1" customHeight="1" thickBot="1" x14ac:dyDescent="0.25">
      <c r="A51" s="148"/>
      <c r="B51" s="451"/>
      <c r="C51" s="268"/>
      <c r="D51" s="268"/>
      <c r="E51" s="245"/>
      <c r="F51" s="544">
        <f t="shared" si="7"/>
        <v>0</v>
      </c>
      <c r="G51" s="245">
        <v>0</v>
      </c>
      <c r="H51" s="217">
        <f t="shared" si="4"/>
        <v>0</v>
      </c>
      <c r="I51" s="228"/>
      <c r="J51" s="544">
        <f t="shared" si="8"/>
        <v>0</v>
      </c>
      <c r="K51" s="245">
        <v>0</v>
      </c>
      <c r="L51" s="229"/>
      <c r="M51" s="245"/>
      <c r="N51" s="232">
        <f>+IFERROR(VLOOKUP(B50,Sheet1!B:D,2,FALSE),0)</f>
        <v>0</v>
      </c>
      <c r="O51" s="261"/>
      <c r="P51" s="356"/>
      <c r="Q51" s="357"/>
      <c r="R51" s="396"/>
      <c r="S51" s="406"/>
      <c r="T51" s="357"/>
      <c r="U51" s="357"/>
      <c r="V51" s="357"/>
      <c r="W51" s="357"/>
      <c r="X51" s="357"/>
      <c r="Y51" s="357"/>
      <c r="Z51" s="357"/>
      <c r="AA51" s="357"/>
      <c r="AB51" s="357"/>
      <c r="AC51" s="357"/>
      <c r="AD51" s="396"/>
      <c r="AE51" s="406"/>
      <c r="AF51" s="357"/>
      <c r="AG51" s="357"/>
      <c r="AH51" s="357"/>
      <c r="AI51" s="357"/>
      <c r="AJ51" s="357"/>
      <c r="AK51" s="357"/>
      <c r="AL51" s="357"/>
      <c r="AM51" s="357"/>
      <c r="AN51" s="357"/>
      <c r="AO51" s="357"/>
      <c r="AP51" s="396"/>
      <c r="AQ51" s="406"/>
      <c r="AR51" s="357"/>
      <c r="AS51" s="357"/>
      <c r="AT51" s="357"/>
      <c r="AU51" s="357"/>
      <c r="AV51" s="357"/>
      <c r="AW51" s="433">
        <f t="shared" si="5"/>
        <v>0</v>
      </c>
      <c r="AX51" s="434">
        <f t="shared" si="6"/>
        <v>0</v>
      </c>
      <c r="AY51" s="435">
        <f t="shared" si="42"/>
        <v>0</v>
      </c>
    </row>
    <row r="52" spans="1:51" s="4" customFormat="1" ht="15" hidden="1" customHeight="1" thickBot="1" x14ac:dyDescent="0.25">
      <c r="A52" s="168"/>
      <c r="B52" s="452"/>
      <c r="C52" s="269"/>
      <c r="D52" s="269"/>
      <c r="E52" s="272"/>
      <c r="F52" s="544">
        <f t="shared" si="7"/>
        <v>0</v>
      </c>
      <c r="G52" s="272">
        <v>0</v>
      </c>
      <c r="H52" s="223">
        <f t="shared" si="4"/>
        <v>0</v>
      </c>
      <c r="I52" s="224"/>
      <c r="J52" s="544">
        <f t="shared" si="8"/>
        <v>0</v>
      </c>
      <c r="K52" s="272">
        <v>0</v>
      </c>
      <c r="L52" s="225"/>
      <c r="M52" s="272"/>
      <c r="N52" s="472">
        <f>SUM(N53:N54)</f>
        <v>0</v>
      </c>
      <c r="O52" s="220">
        <f>+IFERROR(VLOOKUP(B51,Sheet1!B:D,3,FALSE)+VLOOKUP(B51,Sheet1!B:E,4,FALSE),0)</f>
        <v>0</v>
      </c>
      <c r="P52" s="358"/>
      <c r="Q52" s="359"/>
      <c r="R52" s="397"/>
      <c r="S52" s="407"/>
      <c r="T52" s="359"/>
      <c r="U52" s="359"/>
      <c r="V52" s="359"/>
      <c r="W52" s="359"/>
      <c r="X52" s="359"/>
      <c r="Y52" s="359"/>
      <c r="Z52" s="359"/>
      <c r="AA52" s="359"/>
      <c r="AB52" s="359"/>
      <c r="AC52" s="359"/>
      <c r="AD52" s="397"/>
      <c r="AE52" s="407"/>
      <c r="AF52" s="359"/>
      <c r="AG52" s="359"/>
      <c r="AH52" s="359"/>
      <c r="AI52" s="359"/>
      <c r="AJ52" s="359"/>
      <c r="AK52" s="359"/>
      <c r="AL52" s="359"/>
      <c r="AM52" s="359"/>
      <c r="AN52" s="359"/>
      <c r="AO52" s="359"/>
      <c r="AP52" s="397"/>
      <c r="AQ52" s="407"/>
      <c r="AR52" s="359"/>
      <c r="AS52" s="359"/>
      <c r="AT52" s="359"/>
      <c r="AU52" s="359"/>
      <c r="AV52" s="359"/>
      <c r="AW52" s="433">
        <f t="shared" ref="AW52:AW57" si="43">SUM(P52:AV52)</f>
        <v>0</v>
      </c>
      <c r="AX52" s="434">
        <f t="shared" ref="AX52:AX57" si="44">+AW52+N52</f>
        <v>0</v>
      </c>
      <c r="AY52" s="435">
        <f t="shared" si="42"/>
        <v>0</v>
      </c>
    </row>
    <row r="53" spans="1:51" s="4" customFormat="1" ht="15" hidden="1" customHeight="1" x14ac:dyDescent="0.2">
      <c r="A53" s="550"/>
      <c r="B53" s="569"/>
      <c r="C53" s="570"/>
      <c r="D53" s="445"/>
      <c r="E53" s="423">
        <f t="shared" ref="E53:L53" si="45">SUM(E54:E55)</f>
        <v>0</v>
      </c>
      <c r="F53" s="566">
        <f t="shared" si="45"/>
        <v>0</v>
      </c>
      <c r="G53" s="423">
        <f t="shared" si="45"/>
        <v>0</v>
      </c>
      <c r="H53" s="423">
        <f t="shared" si="45"/>
        <v>0</v>
      </c>
      <c r="I53" s="542">
        <f t="shared" si="45"/>
        <v>0</v>
      </c>
      <c r="J53" s="541">
        <f t="shared" si="45"/>
        <v>0</v>
      </c>
      <c r="K53" s="542">
        <f t="shared" si="45"/>
        <v>0</v>
      </c>
      <c r="L53" s="543">
        <f t="shared" si="45"/>
        <v>0</v>
      </c>
      <c r="M53" s="543"/>
      <c r="N53" s="472">
        <f>SUM(N54:N55)</f>
        <v>0</v>
      </c>
      <c r="O53" s="472">
        <f>SUM(O54:O55)</f>
        <v>0</v>
      </c>
      <c r="P53" s="473">
        <f>SUM(P54:P55)</f>
        <v>0</v>
      </c>
      <c r="Q53" s="474">
        <f>SUM(Q54:Q55)</f>
        <v>0</v>
      </c>
      <c r="R53" s="475">
        <f t="shared" ref="R53:X53" si="46">SUM(R54:R55)</f>
        <v>0</v>
      </c>
      <c r="S53" s="476">
        <f t="shared" si="46"/>
        <v>0</v>
      </c>
      <c r="T53" s="474">
        <f t="shared" si="46"/>
        <v>0</v>
      </c>
      <c r="U53" s="474">
        <f t="shared" si="46"/>
        <v>0</v>
      </c>
      <c r="V53" s="474">
        <f t="shared" si="46"/>
        <v>0</v>
      </c>
      <c r="W53" s="474">
        <f t="shared" si="46"/>
        <v>0</v>
      </c>
      <c r="X53" s="474">
        <f t="shared" si="46"/>
        <v>0</v>
      </c>
      <c r="Y53" s="474">
        <f t="shared" ref="Y53:AV53" si="47">SUM(Y54:Y55)</f>
        <v>0</v>
      </c>
      <c r="Z53" s="474">
        <f t="shared" si="47"/>
        <v>0</v>
      </c>
      <c r="AA53" s="474">
        <f t="shared" si="47"/>
        <v>0</v>
      </c>
      <c r="AB53" s="474">
        <f t="shared" si="47"/>
        <v>0</v>
      </c>
      <c r="AC53" s="474">
        <f t="shared" si="47"/>
        <v>0</v>
      </c>
      <c r="AD53" s="475">
        <f t="shared" si="47"/>
        <v>0</v>
      </c>
      <c r="AE53" s="476">
        <f t="shared" si="47"/>
        <v>0</v>
      </c>
      <c r="AF53" s="474">
        <f t="shared" si="47"/>
        <v>0</v>
      </c>
      <c r="AG53" s="474">
        <f t="shared" si="47"/>
        <v>0</v>
      </c>
      <c r="AH53" s="474">
        <f t="shared" si="47"/>
        <v>0</v>
      </c>
      <c r="AI53" s="474">
        <f t="shared" si="47"/>
        <v>0</v>
      </c>
      <c r="AJ53" s="474">
        <f t="shared" si="47"/>
        <v>0</v>
      </c>
      <c r="AK53" s="474">
        <f t="shared" si="47"/>
        <v>0</v>
      </c>
      <c r="AL53" s="474">
        <f t="shared" si="47"/>
        <v>0</v>
      </c>
      <c r="AM53" s="474">
        <f t="shared" si="47"/>
        <v>0</v>
      </c>
      <c r="AN53" s="474">
        <f t="shared" si="47"/>
        <v>0</v>
      </c>
      <c r="AO53" s="474">
        <f t="shared" si="47"/>
        <v>0</v>
      </c>
      <c r="AP53" s="475">
        <f t="shared" si="47"/>
        <v>0</v>
      </c>
      <c r="AQ53" s="476">
        <f t="shared" si="47"/>
        <v>0</v>
      </c>
      <c r="AR53" s="474">
        <f t="shared" si="47"/>
        <v>0</v>
      </c>
      <c r="AS53" s="474">
        <f t="shared" si="47"/>
        <v>0</v>
      </c>
      <c r="AT53" s="474">
        <f t="shared" si="47"/>
        <v>0</v>
      </c>
      <c r="AU53" s="474">
        <f t="shared" si="47"/>
        <v>0</v>
      </c>
      <c r="AV53" s="474">
        <f t="shared" si="47"/>
        <v>0</v>
      </c>
      <c r="AW53" s="433">
        <f t="shared" si="43"/>
        <v>0</v>
      </c>
      <c r="AX53" s="434">
        <f t="shared" si="44"/>
        <v>0</v>
      </c>
      <c r="AY53" s="435">
        <f t="shared" si="42"/>
        <v>0</v>
      </c>
    </row>
    <row r="54" spans="1:51" s="4" customFormat="1" ht="15" hidden="1" customHeight="1" x14ac:dyDescent="0.2">
      <c r="A54" s="172"/>
      <c r="B54" s="457"/>
      <c r="C54" s="270"/>
      <c r="D54" s="270"/>
      <c r="E54" s="245"/>
      <c r="F54" s="544">
        <f t="shared" si="7"/>
        <v>0</v>
      </c>
      <c r="G54" s="245">
        <v>0</v>
      </c>
      <c r="H54" s="217">
        <f t="shared" si="4"/>
        <v>0</v>
      </c>
      <c r="I54" s="230"/>
      <c r="J54" s="544">
        <f t="shared" si="8"/>
        <v>0</v>
      </c>
      <c r="K54" s="245">
        <v>0</v>
      </c>
      <c r="L54" s="231"/>
      <c r="M54" s="245"/>
      <c r="N54" s="232"/>
      <c r="O54" s="220"/>
      <c r="P54" s="356"/>
      <c r="Q54" s="357"/>
      <c r="R54" s="396"/>
      <c r="S54" s="406"/>
      <c r="T54" s="357"/>
      <c r="U54" s="357"/>
      <c r="V54" s="357"/>
      <c r="W54" s="357"/>
      <c r="X54" s="357"/>
      <c r="Y54" s="357"/>
      <c r="Z54" s="357"/>
      <c r="AA54" s="357"/>
      <c r="AB54" s="357"/>
      <c r="AC54" s="357"/>
      <c r="AD54" s="396"/>
      <c r="AE54" s="406"/>
      <c r="AF54" s="357"/>
      <c r="AG54" s="357"/>
      <c r="AH54" s="357"/>
      <c r="AI54" s="357"/>
      <c r="AJ54" s="357"/>
      <c r="AK54" s="357"/>
      <c r="AL54" s="357"/>
      <c r="AM54" s="357"/>
      <c r="AN54" s="357"/>
      <c r="AO54" s="357"/>
      <c r="AP54" s="396"/>
      <c r="AQ54" s="406"/>
      <c r="AR54" s="357"/>
      <c r="AS54" s="357"/>
      <c r="AT54" s="357"/>
      <c r="AU54" s="357"/>
      <c r="AV54" s="357"/>
      <c r="AW54" s="433">
        <f t="shared" si="43"/>
        <v>0</v>
      </c>
      <c r="AX54" s="434">
        <f t="shared" si="44"/>
        <v>0</v>
      </c>
      <c r="AY54" s="435">
        <f t="shared" si="42"/>
        <v>0</v>
      </c>
    </row>
    <row r="55" spans="1:51" s="4" customFormat="1" ht="15" hidden="1" customHeight="1" thickBot="1" x14ac:dyDescent="0.25">
      <c r="A55" s="177"/>
      <c r="B55" s="452"/>
      <c r="C55" s="271"/>
      <c r="D55" s="271"/>
      <c r="E55" s="272"/>
      <c r="F55" s="552">
        <f t="shared" si="7"/>
        <v>0</v>
      </c>
      <c r="G55" s="272">
        <v>0</v>
      </c>
      <c r="H55" s="223">
        <f t="shared" si="4"/>
        <v>0</v>
      </c>
      <c r="I55" s="224"/>
      <c r="J55" s="552">
        <f t="shared" si="8"/>
        <v>0</v>
      </c>
      <c r="K55" s="272">
        <v>0</v>
      </c>
      <c r="L55" s="225"/>
      <c r="M55" s="272"/>
      <c r="N55" s="233"/>
      <c r="O55" s="233"/>
      <c r="P55" s="358"/>
      <c r="Q55" s="359"/>
      <c r="R55" s="397"/>
      <c r="S55" s="407"/>
      <c r="T55" s="359"/>
      <c r="U55" s="359"/>
      <c r="V55" s="359"/>
      <c r="W55" s="359"/>
      <c r="X55" s="359"/>
      <c r="Y55" s="359"/>
      <c r="Z55" s="359"/>
      <c r="AA55" s="359"/>
      <c r="AB55" s="359"/>
      <c r="AC55" s="359"/>
      <c r="AD55" s="397"/>
      <c r="AE55" s="407"/>
      <c r="AF55" s="359"/>
      <c r="AG55" s="359"/>
      <c r="AH55" s="359"/>
      <c r="AI55" s="359"/>
      <c r="AJ55" s="359"/>
      <c r="AK55" s="359"/>
      <c r="AL55" s="359"/>
      <c r="AM55" s="359"/>
      <c r="AN55" s="359"/>
      <c r="AO55" s="359"/>
      <c r="AP55" s="397"/>
      <c r="AQ55" s="407"/>
      <c r="AR55" s="359"/>
      <c r="AS55" s="359"/>
      <c r="AT55" s="359"/>
      <c r="AU55" s="359"/>
      <c r="AV55" s="359"/>
      <c r="AW55" s="433">
        <f t="shared" si="43"/>
        <v>0</v>
      </c>
      <c r="AX55" s="434">
        <f t="shared" si="44"/>
        <v>0</v>
      </c>
      <c r="AY55" s="435">
        <f t="shared" si="42"/>
        <v>0</v>
      </c>
    </row>
    <row r="56" spans="1:51" ht="15.75" thickBot="1" x14ac:dyDescent="0.3">
      <c r="A56" s="175"/>
      <c r="B56" s="458"/>
      <c r="C56" s="176"/>
      <c r="D56" s="369"/>
      <c r="E56" s="206"/>
      <c r="F56" s="206"/>
      <c r="G56" s="206"/>
      <c r="H56" s="234"/>
      <c r="I56" s="221"/>
      <c r="J56" s="206"/>
      <c r="K56" s="235"/>
      <c r="L56" s="236"/>
      <c r="M56" s="236"/>
      <c r="N56" s="234"/>
      <c r="O56" s="234"/>
      <c r="P56" s="263"/>
      <c r="Q56" s="265"/>
      <c r="R56" s="398"/>
      <c r="S56" s="408"/>
      <c r="T56" s="265"/>
      <c r="U56" s="265"/>
      <c r="V56" s="265"/>
      <c r="W56" s="265"/>
      <c r="X56" s="265"/>
      <c r="Y56" s="265"/>
      <c r="Z56" s="265"/>
      <c r="AA56" s="265"/>
      <c r="AB56" s="265"/>
      <c r="AC56" s="265"/>
      <c r="AD56" s="398"/>
      <c r="AE56" s="408"/>
      <c r="AF56" s="265"/>
      <c r="AG56" s="265"/>
      <c r="AH56" s="265"/>
      <c r="AI56" s="265"/>
      <c r="AJ56" s="265"/>
      <c r="AK56" s="265"/>
      <c r="AL56" s="265"/>
      <c r="AM56" s="265"/>
      <c r="AN56" s="265"/>
      <c r="AO56" s="265"/>
      <c r="AP56" s="398"/>
      <c r="AQ56" s="408"/>
      <c r="AR56" s="265"/>
      <c r="AS56" s="265"/>
      <c r="AT56" s="265"/>
      <c r="AU56" s="265"/>
      <c r="AV56" s="265"/>
      <c r="AW56" s="433">
        <f t="shared" si="43"/>
        <v>0</v>
      </c>
      <c r="AX56" s="434">
        <f t="shared" si="44"/>
        <v>0</v>
      </c>
      <c r="AY56" s="435">
        <f t="shared" si="42"/>
        <v>0</v>
      </c>
    </row>
    <row r="57" spans="1:51" s="557" customFormat="1" ht="22.5" customHeight="1" thickBot="1" x14ac:dyDescent="0.3">
      <c r="A57" s="173"/>
      <c r="B57" s="173"/>
      <c r="C57" s="174"/>
      <c r="D57" s="15"/>
      <c r="E57" s="237">
        <f t="shared" ref="E57:L57" si="48">SUM(E8,E20,E23,E26,E29,E32,E35,E38,E41,E44,E47,E50,E53)</f>
        <v>0</v>
      </c>
      <c r="F57" s="322">
        <f t="shared" si="48"/>
        <v>0</v>
      </c>
      <c r="G57" s="237">
        <f t="shared" si="48"/>
        <v>0</v>
      </c>
      <c r="H57" s="237">
        <f t="shared" si="48"/>
        <v>0</v>
      </c>
      <c r="I57" s="238">
        <f t="shared" si="48"/>
        <v>0</v>
      </c>
      <c r="J57" s="322">
        <f>SUM(J8,J20,J23,J26,J29,J32,J35,J38,J41,J44,J47,J50,J53)</f>
        <v>0</v>
      </c>
      <c r="K57" s="238">
        <f t="shared" si="48"/>
        <v>0</v>
      </c>
      <c r="L57" s="238">
        <f t="shared" si="48"/>
        <v>0</v>
      </c>
      <c r="M57" s="238"/>
      <c r="N57" s="237">
        <f t="shared" ref="N57:AC57" si="49">SUM(N8,N20,N23,N26,N29,N32,N35,N38,N41,N44,N47,N50,N53)</f>
        <v>0</v>
      </c>
      <c r="O57" s="237">
        <f>SUM(O8,O20,O23,O26,O29,O32,O35,O38,O41,O44,O47,O50,O53)</f>
        <v>0</v>
      </c>
      <c r="P57" s="237">
        <f t="shared" si="49"/>
        <v>0</v>
      </c>
      <c r="Q57" s="237">
        <f t="shared" si="49"/>
        <v>0</v>
      </c>
      <c r="R57" s="399">
        <f t="shared" si="49"/>
        <v>0</v>
      </c>
      <c r="S57" s="391">
        <f t="shared" si="49"/>
        <v>0</v>
      </c>
      <c r="T57" s="237">
        <f t="shared" si="49"/>
        <v>0</v>
      </c>
      <c r="U57" s="237">
        <f t="shared" si="49"/>
        <v>0</v>
      </c>
      <c r="V57" s="237">
        <f t="shared" si="49"/>
        <v>0</v>
      </c>
      <c r="W57" s="237">
        <f t="shared" si="49"/>
        <v>0</v>
      </c>
      <c r="X57" s="237">
        <f t="shared" si="49"/>
        <v>0</v>
      </c>
      <c r="Y57" s="237">
        <f t="shared" si="49"/>
        <v>0</v>
      </c>
      <c r="Z57" s="237">
        <f t="shared" si="49"/>
        <v>0</v>
      </c>
      <c r="AA57" s="237">
        <f t="shared" si="49"/>
        <v>0</v>
      </c>
      <c r="AB57" s="237">
        <f t="shared" si="49"/>
        <v>0</v>
      </c>
      <c r="AC57" s="237">
        <f t="shared" si="49"/>
        <v>0</v>
      </c>
      <c r="AD57" s="399">
        <f t="shared" ref="AD57:AV57" si="50">SUM(AD8,AD20,AD23,AD26,AD29,AD32,AD35,AD38,AD41,AD44,AD47,AD50,AD53)</f>
        <v>0</v>
      </c>
      <c r="AE57" s="391">
        <f t="shared" si="50"/>
        <v>0</v>
      </c>
      <c r="AF57" s="237">
        <f t="shared" si="50"/>
        <v>0</v>
      </c>
      <c r="AG57" s="237">
        <f t="shared" si="50"/>
        <v>0</v>
      </c>
      <c r="AH57" s="237">
        <f t="shared" si="50"/>
        <v>0</v>
      </c>
      <c r="AI57" s="237">
        <f t="shared" si="50"/>
        <v>0</v>
      </c>
      <c r="AJ57" s="237">
        <f t="shared" si="50"/>
        <v>0</v>
      </c>
      <c r="AK57" s="237">
        <f t="shared" si="50"/>
        <v>0</v>
      </c>
      <c r="AL57" s="237">
        <f t="shared" si="50"/>
        <v>0</v>
      </c>
      <c r="AM57" s="237">
        <f t="shared" si="50"/>
        <v>0</v>
      </c>
      <c r="AN57" s="237">
        <f t="shared" si="50"/>
        <v>0</v>
      </c>
      <c r="AO57" s="237">
        <f t="shared" si="50"/>
        <v>0</v>
      </c>
      <c r="AP57" s="417">
        <f t="shared" si="50"/>
        <v>0</v>
      </c>
      <c r="AQ57" s="391">
        <f t="shared" si="50"/>
        <v>0</v>
      </c>
      <c r="AR57" s="237">
        <f t="shared" si="50"/>
        <v>0</v>
      </c>
      <c r="AS57" s="237">
        <f t="shared" si="50"/>
        <v>0</v>
      </c>
      <c r="AT57" s="237">
        <f t="shared" si="50"/>
        <v>0</v>
      </c>
      <c r="AU57" s="237">
        <f t="shared" si="50"/>
        <v>0</v>
      </c>
      <c r="AV57" s="237">
        <f t="shared" si="50"/>
        <v>0</v>
      </c>
      <c r="AW57" s="237">
        <f t="shared" si="43"/>
        <v>0</v>
      </c>
      <c r="AX57" s="237">
        <f t="shared" si="44"/>
        <v>0</v>
      </c>
      <c r="AY57" s="437">
        <f t="shared" si="42"/>
        <v>0</v>
      </c>
    </row>
    <row r="58" spans="1:51" hidden="1" x14ac:dyDescent="0.25">
      <c r="A58" s="439"/>
      <c r="B58" s="439"/>
      <c r="C58" s="439"/>
      <c r="D58" s="439"/>
      <c r="E58" s="861"/>
      <c r="F58" s="861"/>
      <c r="G58" s="861"/>
      <c r="H58" s="861"/>
      <c r="I58" s="862"/>
      <c r="J58" s="863"/>
      <c r="K58" s="863"/>
      <c r="L58" s="863"/>
      <c r="M58" s="864"/>
      <c r="N58" s="479"/>
      <c r="O58" s="479"/>
      <c r="P58" s="479"/>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row>
    <row r="59" spans="1:51" hidden="1" x14ac:dyDescent="0.25">
      <c r="A59" s="439"/>
      <c r="B59" s="439"/>
      <c r="C59" s="439"/>
      <c r="D59" s="439"/>
    </row>
    <row r="60" spans="1:51" ht="15.75" hidden="1" thickBot="1" x14ac:dyDescent="0.3"/>
    <row r="61" spans="1:51" ht="15.75" hidden="1" thickBot="1" x14ac:dyDescent="0.3">
      <c r="C61" s="448" t="s">
        <v>54</v>
      </c>
      <c r="E61" s="558"/>
      <c r="F61" s="558"/>
      <c r="G61" s="558"/>
      <c r="H61" s="482">
        <f>+H57*0.2</f>
        <v>0</v>
      </c>
      <c r="I61" s="558"/>
      <c r="J61" s="558"/>
      <c r="K61" s="558"/>
      <c r="L61" s="558"/>
      <c r="M61" s="558"/>
      <c r="N61" s="482">
        <f t="shared" ref="N61:AC61" si="51">+N57*0.2</f>
        <v>0</v>
      </c>
      <c r="O61" s="482">
        <f>+O57*0.2</f>
        <v>0</v>
      </c>
      <c r="P61" s="482">
        <f t="shared" si="51"/>
        <v>0</v>
      </c>
      <c r="Q61" s="482">
        <f t="shared" si="51"/>
        <v>0</v>
      </c>
      <c r="R61" s="482">
        <f t="shared" si="51"/>
        <v>0</v>
      </c>
      <c r="S61" s="482">
        <f t="shared" si="51"/>
        <v>0</v>
      </c>
      <c r="T61" s="482">
        <f t="shared" si="51"/>
        <v>0</v>
      </c>
      <c r="U61" s="482">
        <f t="shared" si="51"/>
        <v>0</v>
      </c>
      <c r="V61" s="482">
        <f t="shared" si="51"/>
        <v>0</v>
      </c>
      <c r="W61" s="482">
        <f t="shared" si="51"/>
        <v>0</v>
      </c>
      <c r="X61" s="482">
        <f t="shared" si="51"/>
        <v>0</v>
      </c>
      <c r="Y61" s="482">
        <f t="shared" si="51"/>
        <v>0</v>
      </c>
      <c r="Z61" s="482">
        <f t="shared" si="51"/>
        <v>0</v>
      </c>
      <c r="AA61" s="482">
        <f t="shared" si="51"/>
        <v>0</v>
      </c>
      <c r="AB61" s="482">
        <f t="shared" si="51"/>
        <v>0</v>
      </c>
      <c r="AC61" s="482">
        <f t="shared" si="51"/>
        <v>0</v>
      </c>
      <c r="AD61" s="482">
        <f t="shared" ref="AD61:AV61" si="52">+AD57*0.2</f>
        <v>0</v>
      </c>
      <c r="AE61" s="482">
        <f t="shared" si="52"/>
        <v>0</v>
      </c>
      <c r="AF61" s="482">
        <f t="shared" si="52"/>
        <v>0</v>
      </c>
      <c r="AG61" s="482">
        <f t="shared" si="52"/>
        <v>0</v>
      </c>
      <c r="AH61" s="482">
        <f t="shared" si="52"/>
        <v>0</v>
      </c>
      <c r="AI61" s="482">
        <f t="shared" si="52"/>
        <v>0</v>
      </c>
      <c r="AJ61" s="482">
        <f t="shared" si="52"/>
        <v>0</v>
      </c>
      <c r="AK61" s="482">
        <f t="shared" si="52"/>
        <v>0</v>
      </c>
      <c r="AL61" s="482">
        <f t="shared" si="52"/>
        <v>0</v>
      </c>
      <c r="AM61" s="482">
        <f t="shared" si="52"/>
        <v>0</v>
      </c>
      <c r="AN61" s="482">
        <f t="shared" si="52"/>
        <v>0</v>
      </c>
      <c r="AO61" s="482">
        <f t="shared" si="52"/>
        <v>0</v>
      </c>
      <c r="AP61" s="482">
        <f t="shared" si="52"/>
        <v>0</v>
      </c>
      <c r="AQ61" s="482">
        <f t="shared" si="52"/>
        <v>0</v>
      </c>
      <c r="AR61" s="482">
        <f t="shared" si="52"/>
        <v>0</v>
      </c>
      <c r="AS61" s="482">
        <f t="shared" si="52"/>
        <v>0</v>
      </c>
      <c r="AT61" s="482">
        <f t="shared" si="52"/>
        <v>0</v>
      </c>
      <c r="AU61" s="482">
        <f t="shared" si="52"/>
        <v>0</v>
      </c>
      <c r="AV61" s="482">
        <f t="shared" si="52"/>
        <v>0</v>
      </c>
      <c r="AW61" s="482">
        <f>+AW57*0.2</f>
        <v>0</v>
      </c>
      <c r="AX61" s="482">
        <f>+AX57*0.2</f>
        <v>0</v>
      </c>
    </row>
    <row r="62" spans="1:51" ht="15.75" hidden="1" thickBot="1" x14ac:dyDescent="0.3">
      <c r="C62" s="448" t="s">
        <v>55</v>
      </c>
      <c r="E62" s="558"/>
      <c r="F62" s="558"/>
      <c r="G62" s="558"/>
      <c r="H62" s="482">
        <f>SUM(H57:H61)</f>
        <v>0</v>
      </c>
      <c r="I62" s="558"/>
      <c r="J62" s="558"/>
      <c r="K62" s="558"/>
      <c r="L62" s="558"/>
      <c r="M62" s="558"/>
      <c r="N62" s="482">
        <f t="shared" ref="N62:AC62" si="53">SUM(N57:N61)</f>
        <v>0</v>
      </c>
      <c r="O62" s="482">
        <f>SUM(O57:O61)</f>
        <v>0</v>
      </c>
      <c r="P62" s="482">
        <f t="shared" si="53"/>
        <v>0</v>
      </c>
      <c r="Q62" s="482">
        <f t="shared" si="53"/>
        <v>0</v>
      </c>
      <c r="R62" s="482">
        <f t="shared" si="53"/>
        <v>0</v>
      </c>
      <c r="S62" s="482">
        <f t="shared" si="53"/>
        <v>0</v>
      </c>
      <c r="T62" s="482">
        <f t="shared" si="53"/>
        <v>0</v>
      </c>
      <c r="U62" s="482">
        <f t="shared" si="53"/>
        <v>0</v>
      </c>
      <c r="V62" s="482">
        <f t="shared" si="53"/>
        <v>0</v>
      </c>
      <c r="W62" s="482">
        <f t="shared" si="53"/>
        <v>0</v>
      </c>
      <c r="X62" s="482">
        <f t="shared" si="53"/>
        <v>0</v>
      </c>
      <c r="Y62" s="482">
        <f t="shared" si="53"/>
        <v>0</v>
      </c>
      <c r="Z62" s="482">
        <f t="shared" si="53"/>
        <v>0</v>
      </c>
      <c r="AA62" s="482">
        <f t="shared" si="53"/>
        <v>0</v>
      </c>
      <c r="AB62" s="482">
        <f t="shared" si="53"/>
        <v>0</v>
      </c>
      <c r="AC62" s="482">
        <f t="shared" si="53"/>
        <v>0</v>
      </c>
      <c r="AD62" s="482">
        <f t="shared" ref="AD62:AV62" si="54">SUM(AD57:AD61)</f>
        <v>0</v>
      </c>
      <c r="AE62" s="482">
        <f t="shared" si="54"/>
        <v>0</v>
      </c>
      <c r="AF62" s="482">
        <f t="shared" si="54"/>
        <v>0</v>
      </c>
      <c r="AG62" s="482">
        <f t="shared" si="54"/>
        <v>0</v>
      </c>
      <c r="AH62" s="482">
        <f t="shared" si="54"/>
        <v>0</v>
      </c>
      <c r="AI62" s="482">
        <f t="shared" si="54"/>
        <v>0</v>
      </c>
      <c r="AJ62" s="482">
        <f t="shared" si="54"/>
        <v>0</v>
      </c>
      <c r="AK62" s="482">
        <f t="shared" si="54"/>
        <v>0</v>
      </c>
      <c r="AL62" s="482">
        <f t="shared" si="54"/>
        <v>0</v>
      </c>
      <c r="AM62" s="482">
        <f t="shared" si="54"/>
        <v>0</v>
      </c>
      <c r="AN62" s="482">
        <f t="shared" si="54"/>
        <v>0</v>
      </c>
      <c r="AO62" s="482">
        <f t="shared" si="54"/>
        <v>0</v>
      </c>
      <c r="AP62" s="482">
        <f t="shared" si="54"/>
        <v>0</v>
      </c>
      <c r="AQ62" s="482">
        <f t="shared" si="54"/>
        <v>0</v>
      </c>
      <c r="AR62" s="482">
        <f t="shared" si="54"/>
        <v>0</v>
      </c>
      <c r="AS62" s="482">
        <f t="shared" si="54"/>
        <v>0</v>
      </c>
      <c r="AT62" s="482">
        <f t="shared" si="54"/>
        <v>0</v>
      </c>
      <c r="AU62" s="482">
        <f t="shared" si="54"/>
        <v>0</v>
      </c>
      <c r="AV62" s="482">
        <f t="shared" si="54"/>
        <v>0</v>
      </c>
      <c r="AW62" s="482">
        <f>SUM(AW57:AW61)</f>
        <v>0</v>
      </c>
      <c r="AX62" s="482">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48" t="s">
        <v>286</v>
      </c>
      <c r="N69" s="232">
        <f>+IFERROR(VLOOKUP(B68,Sheet1!B:D,2,FALSE),0)</f>
        <v>0</v>
      </c>
      <c r="O69" s="220">
        <f>+IFERROR(VLOOKUP(B68,Sheet1!B:D,3,FALSE)+VLOOKUP(B68,Sheet1!B:E,4,FALSE),0)</f>
        <v>0</v>
      </c>
    </row>
    <row r="70" spans="3:15" hidden="1" x14ac:dyDescent="0.25"/>
    <row r="71" spans="3:15" hidden="1" x14ac:dyDescent="0.25">
      <c r="O71" s="220"/>
    </row>
    <row r="72" spans="3:15" hidden="1" x14ac:dyDescent="0.25"/>
    <row r="73" spans="3:15" hidden="1" x14ac:dyDescent="0.25"/>
    <row r="74" spans="3:15" hidden="1" x14ac:dyDescent="0.25"/>
    <row r="75" spans="3:15" hidden="1" x14ac:dyDescent="0.25"/>
    <row r="76" spans="3:15" hidden="1" x14ac:dyDescent="0.25">
      <c r="C76" s="448" t="s">
        <v>286</v>
      </c>
      <c r="O76" s="220">
        <f>+IFERROR(VLOOKUP(B75,Sheet1!B:D,3,FALSE)+VLOOKUP(B75,Sheet1!B:E,4,FALSE),0)</f>
        <v>0</v>
      </c>
    </row>
    <row r="77" spans="3:15" hidden="1" x14ac:dyDescent="0.25"/>
    <row r="78" spans="3:15" hidden="1" x14ac:dyDescent="0.25">
      <c r="O78" s="220">
        <f>+IFERROR(VLOOKUP(B77,Sheet1!B:D,3,FALSE)+VLOOKUP(B77,Sheet1!B:E,4,FALSE),0)</f>
        <v>0</v>
      </c>
    </row>
    <row r="79" spans="3:15" hidden="1" x14ac:dyDescent="0.25">
      <c r="O79" s="220">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algorithmName="SHA-512" hashValue="ejxb+9SW7kTDxJDJ9Z5FV0S3o9wYLgVeBvDqRMOWEokG7NPcd+cfjOaRoonzx2RjgXljtyGg1HC4PYNexJuJbA==" saltValue="1/5TCnrSm9U0x2t1qJnWrA==" spinCount="100000"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50" priority="198" operator="lessThan">
      <formula>0</formula>
    </cfRule>
  </conditionalFormatting>
  <conditionalFormatting sqref="AY8">
    <cfRule type="cellIs" dxfId="49"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4"/>
  <sheetViews>
    <sheetView workbookViewId="0"/>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C727</v>
      </c>
      <c r="C1" t="s">
        <v>284</v>
      </c>
      <c r="D1" t="s">
        <v>285</v>
      </c>
      <c r="E1" t="s">
        <v>5154</v>
      </c>
      <c r="F1" t="s">
        <v>5155</v>
      </c>
      <c r="H1" s="604" t="s">
        <v>5093</v>
      </c>
      <c r="I1" s="604"/>
      <c r="J1" s="604"/>
      <c r="K1" s="604"/>
    </row>
    <row r="2" spans="1:21" x14ac:dyDescent="0.25">
      <c r="A2" t="s">
        <v>5156</v>
      </c>
      <c r="B2" t="str">
        <f>+A2&amp;"."&amp;$A$1</f>
        <v>ZK015.K011.C727</v>
      </c>
      <c r="C2">
        <f>+IFERROR(VLOOKUP(B2,'[1]Sum table'!$A:$D,4,FALSE),0)</f>
        <v>0</v>
      </c>
      <c r="D2">
        <f>+IFERROR(VLOOKUP(B2,'[1]Sum table'!$A:$E,5,FALSE),0)</f>
        <v>0</v>
      </c>
      <c r="E2">
        <f>+IFERROR(VLOOKUP(B2,'[1]Sum table'!$A:$F,6,FALSE),0)</f>
        <v>-10156.25</v>
      </c>
      <c r="F2">
        <f>+IFERROR(VLOOKUP(B2,'[1]Sum table'!$A:$G,7,FALSE),0)</f>
        <v>0</v>
      </c>
      <c r="H2" s="604" t="s">
        <v>5094</v>
      </c>
      <c r="I2" s="604"/>
      <c r="J2" s="604"/>
      <c r="K2" s="604"/>
    </row>
    <row r="3" spans="1:21" ht="15.75" thickBot="1" x14ac:dyDescent="0.3">
      <c r="A3" t="s">
        <v>522</v>
      </c>
      <c r="B3" t="str">
        <f>+A3&amp;"."&amp;$A$1</f>
        <v>ZK100.K101.C727</v>
      </c>
      <c r="C3">
        <f>+IFERROR(VLOOKUP(B3,'[1]Sum table'!$A:$D,4,FALSE),0)</f>
        <v>0</v>
      </c>
      <c r="D3">
        <f>+IFERROR(VLOOKUP(B3,'[1]Sum table'!$A:$E,5,FALSE),0)</f>
        <v>0</v>
      </c>
      <c r="E3">
        <f>+IFERROR(VLOOKUP(B3,'[1]Sum table'!$A:$F,6,FALSE),0)</f>
        <v>0</v>
      </c>
      <c r="F3">
        <f>+IFERROR(VLOOKUP(B3,'[1]Sum table'!$A:$G,7,FALSE),0)</f>
        <v>0</v>
      </c>
      <c r="H3" s="604"/>
      <c r="I3" s="604"/>
      <c r="J3" s="604"/>
      <c r="K3" s="604"/>
      <c r="R3" t="str">
        <f>+LEFT(B3,5)</f>
        <v>ZK100</v>
      </c>
      <c r="S3">
        <f>+C3</f>
        <v>0</v>
      </c>
      <c r="T3">
        <f t="shared" ref="T3:U18" si="0">+D3</f>
        <v>0</v>
      </c>
      <c r="U3">
        <f t="shared" si="0"/>
        <v>0</v>
      </c>
    </row>
    <row r="4" spans="1:21" x14ac:dyDescent="0.25">
      <c r="A4" t="s">
        <v>523</v>
      </c>
      <c r="B4" t="str">
        <f t="shared" ref="B4:B67" si="1">+A4&amp;"."&amp;$A$1</f>
        <v>ZK100.K102.C727</v>
      </c>
      <c r="C4">
        <f>+IFERROR(VLOOKUP(B4,'[1]Sum table'!$A:$D,4,FALSE),0)</f>
        <v>0</v>
      </c>
      <c r="D4">
        <f>+IFERROR(VLOOKUP(B4,'[1]Sum table'!$A:$E,5,FALSE),0)</f>
        <v>0</v>
      </c>
      <c r="E4">
        <f>+IFERROR(VLOOKUP(B4,'[1]Sum table'!$A:$F,6,FALSE),0)</f>
        <v>0</v>
      </c>
      <c r="F4">
        <f>+IFERROR(VLOOKUP(B4,'[1]Sum table'!$A:$G,7,FALSE),0)</f>
        <v>0</v>
      </c>
      <c r="H4" s="604"/>
      <c r="I4" s="604"/>
      <c r="J4" s="604"/>
      <c r="K4" s="604"/>
      <c r="O4" t="s">
        <v>288</v>
      </c>
      <c r="P4" s="605" t="s">
        <v>289</v>
      </c>
      <c r="R4" t="str">
        <f t="shared" ref="R4:R67" si="2">+LEFT(B4,5)</f>
        <v>ZK100</v>
      </c>
      <c r="S4">
        <f t="shared" ref="S4:U67" si="3">+C4</f>
        <v>0</v>
      </c>
      <c r="T4">
        <f t="shared" si="0"/>
        <v>0</v>
      </c>
      <c r="U4">
        <f t="shared" si="0"/>
        <v>0</v>
      </c>
    </row>
    <row r="5" spans="1:21" x14ac:dyDescent="0.25">
      <c r="A5" t="s">
        <v>524</v>
      </c>
      <c r="B5" t="str">
        <f t="shared" si="1"/>
        <v>ZK100.K103.C727</v>
      </c>
      <c r="C5">
        <f>+IFERROR(VLOOKUP(B5,'[1]Sum table'!$A:$D,4,FALSE),0)</f>
        <v>0</v>
      </c>
      <c r="D5">
        <f>+IFERROR(VLOOKUP(B5,'[1]Sum table'!$A:$E,5,FALSE),0)</f>
        <v>0</v>
      </c>
      <c r="E5">
        <f>+IFERROR(VLOOKUP(B5,'[1]Sum table'!$A:$F,6,FALSE),0)</f>
        <v>0</v>
      </c>
      <c r="F5">
        <f>+IFERROR(VLOOKUP(B5,'[1]Sum table'!$A:$G,7,FALSE),0)</f>
        <v>0</v>
      </c>
      <c r="O5" t="s">
        <v>288</v>
      </c>
      <c r="P5" s="606" t="s">
        <v>290</v>
      </c>
      <c r="R5" t="str">
        <f t="shared" si="2"/>
        <v>ZK100</v>
      </c>
      <c r="S5">
        <f t="shared" si="3"/>
        <v>0</v>
      </c>
      <c r="T5">
        <f t="shared" si="0"/>
        <v>0</v>
      </c>
      <c r="U5">
        <f t="shared" si="0"/>
        <v>0</v>
      </c>
    </row>
    <row r="6" spans="1:21" x14ac:dyDescent="0.25">
      <c r="A6" t="s">
        <v>525</v>
      </c>
      <c r="B6" t="str">
        <f t="shared" si="1"/>
        <v>ZK100.K104.C727</v>
      </c>
      <c r="C6">
        <f>+IFERROR(VLOOKUP(B6,'[1]Sum table'!$A:$D,4,FALSE),0)</f>
        <v>0</v>
      </c>
      <c r="D6">
        <f>+IFERROR(VLOOKUP(B6,'[1]Sum table'!$A:$E,5,FALSE),0)</f>
        <v>0</v>
      </c>
      <c r="E6">
        <f>+IFERROR(VLOOKUP(B6,'[1]Sum table'!$A:$F,6,FALSE),0)</f>
        <v>0</v>
      </c>
      <c r="F6">
        <f>+IFERROR(VLOOKUP(B6,'[1]Sum table'!$A:$G,7,FALSE),0)</f>
        <v>0</v>
      </c>
      <c r="O6" t="s">
        <v>288</v>
      </c>
      <c r="P6" s="606" t="s">
        <v>291</v>
      </c>
      <c r="R6" t="str">
        <f t="shared" si="2"/>
        <v>ZK100</v>
      </c>
      <c r="S6">
        <f t="shared" si="3"/>
        <v>0</v>
      </c>
      <c r="T6">
        <f t="shared" si="0"/>
        <v>0</v>
      </c>
      <c r="U6">
        <f t="shared" si="0"/>
        <v>0</v>
      </c>
    </row>
    <row r="7" spans="1:21" x14ac:dyDescent="0.25">
      <c r="A7" t="s">
        <v>526</v>
      </c>
      <c r="B7" t="str">
        <f t="shared" si="1"/>
        <v>ZK100.K105.C727</v>
      </c>
      <c r="C7">
        <f>+IFERROR(VLOOKUP(B7,'[1]Sum table'!$A:$D,4,FALSE),0)</f>
        <v>0</v>
      </c>
      <c r="D7">
        <f>+IFERROR(VLOOKUP(B7,'[1]Sum table'!$A:$E,5,FALSE),0)</f>
        <v>0</v>
      </c>
      <c r="E7">
        <f>+IFERROR(VLOOKUP(B7,'[1]Sum table'!$A:$F,6,FALSE),0)</f>
        <v>0</v>
      </c>
      <c r="F7">
        <f>+IFERROR(VLOOKUP(B7,'[1]Sum table'!$A:$G,7,FALSE),0)</f>
        <v>0</v>
      </c>
      <c r="O7" t="s">
        <v>288</v>
      </c>
      <c r="P7" s="606" t="s">
        <v>292</v>
      </c>
      <c r="R7" t="str">
        <f t="shared" si="2"/>
        <v>ZK100</v>
      </c>
      <c r="S7">
        <f t="shared" si="3"/>
        <v>0</v>
      </c>
      <c r="T7">
        <f t="shared" si="0"/>
        <v>0</v>
      </c>
      <c r="U7">
        <f t="shared" si="0"/>
        <v>0</v>
      </c>
    </row>
    <row r="8" spans="1:21" x14ac:dyDescent="0.25">
      <c r="A8" t="s">
        <v>527</v>
      </c>
      <c r="B8" t="str">
        <f t="shared" si="1"/>
        <v>ZK100.K106.C727</v>
      </c>
      <c r="C8">
        <f>+IFERROR(VLOOKUP(B8,'[1]Sum table'!$A:$D,4,FALSE),0)</f>
        <v>0</v>
      </c>
      <c r="D8">
        <f>+IFERROR(VLOOKUP(B8,'[1]Sum table'!$A:$E,5,FALSE),0)</f>
        <v>0</v>
      </c>
      <c r="E8">
        <f>+IFERROR(VLOOKUP(B8,'[1]Sum table'!$A:$F,6,FALSE),0)</f>
        <v>0</v>
      </c>
      <c r="F8">
        <f>+IFERROR(VLOOKUP(B8,'[1]Sum table'!$A:$G,7,FALSE),0)</f>
        <v>0</v>
      </c>
      <c r="O8" t="s">
        <v>288</v>
      </c>
      <c r="P8" s="606" t="s">
        <v>293</v>
      </c>
      <c r="R8" t="str">
        <f t="shared" si="2"/>
        <v>ZK100</v>
      </c>
      <c r="S8">
        <f t="shared" si="3"/>
        <v>0</v>
      </c>
      <c r="T8">
        <f t="shared" si="0"/>
        <v>0</v>
      </c>
      <c r="U8">
        <f t="shared" si="0"/>
        <v>0</v>
      </c>
    </row>
    <row r="9" spans="1:21" x14ac:dyDescent="0.25">
      <c r="A9" t="s">
        <v>528</v>
      </c>
      <c r="B9" t="str">
        <f t="shared" si="1"/>
        <v>ZK100.K107.C727</v>
      </c>
      <c r="C9">
        <f>+IFERROR(VLOOKUP(B9,'[1]Sum table'!$A:$D,4,FALSE),0)</f>
        <v>0</v>
      </c>
      <c r="D9">
        <f>+IFERROR(VLOOKUP(B9,'[1]Sum table'!$A:$E,5,FALSE),0)</f>
        <v>0</v>
      </c>
      <c r="E9">
        <f>+IFERROR(VLOOKUP(B9,'[1]Sum table'!$A:$F,6,FALSE),0)</f>
        <v>0</v>
      </c>
      <c r="F9">
        <f>+IFERROR(VLOOKUP(B9,'[1]Sum table'!$A:$G,7,FALSE),0)</f>
        <v>0</v>
      </c>
      <c r="O9" t="s">
        <v>288</v>
      </c>
      <c r="P9" s="606" t="s">
        <v>214</v>
      </c>
      <c r="R9" t="str">
        <f t="shared" si="2"/>
        <v>ZK100</v>
      </c>
      <c r="S9">
        <f t="shared" si="3"/>
        <v>0</v>
      </c>
      <c r="T9">
        <f t="shared" si="0"/>
        <v>0</v>
      </c>
      <c r="U9">
        <f t="shared" si="0"/>
        <v>0</v>
      </c>
    </row>
    <row r="10" spans="1:21" x14ac:dyDescent="0.25">
      <c r="A10" t="s">
        <v>529</v>
      </c>
      <c r="B10" t="str">
        <f t="shared" si="1"/>
        <v>ZK100.K108.C727</v>
      </c>
      <c r="C10">
        <f>+IFERROR(VLOOKUP(B10,'[1]Sum table'!$A:$D,4,FALSE),0)</f>
        <v>0</v>
      </c>
      <c r="D10">
        <f>+IFERROR(VLOOKUP(B10,'[1]Sum table'!$A:$E,5,FALSE),0)</f>
        <v>0</v>
      </c>
      <c r="E10">
        <f>+IFERROR(VLOOKUP(B10,'[1]Sum table'!$A:$F,6,FALSE),0)</f>
        <v>0</v>
      </c>
      <c r="F10">
        <f>+IFERROR(VLOOKUP(B10,'[1]Sum table'!$A:$G,7,FALSE),0)</f>
        <v>0</v>
      </c>
      <c r="O10" t="s">
        <v>288</v>
      </c>
      <c r="P10" s="606" t="s">
        <v>210</v>
      </c>
      <c r="R10" t="str">
        <f t="shared" si="2"/>
        <v>ZK100</v>
      </c>
      <c r="S10">
        <f t="shared" si="3"/>
        <v>0</v>
      </c>
      <c r="T10">
        <f t="shared" si="0"/>
        <v>0</v>
      </c>
      <c r="U10">
        <f t="shared" si="0"/>
        <v>0</v>
      </c>
    </row>
    <row r="11" spans="1:21" x14ac:dyDescent="0.25">
      <c r="A11" t="s">
        <v>530</v>
      </c>
      <c r="B11" t="str">
        <f t="shared" si="1"/>
        <v>ZK100.K109.C727</v>
      </c>
      <c r="C11">
        <f>+IFERROR(VLOOKUP(B11,'[1]Sum table'!$A:$D,4,FALSE),0)</f>
        <v>0</v>
      </c>
      <c r="D11">
        <f>+IFERROR(VLOOKUP(B11,'[1]Sum table'!$A:$E,5,FALSE),0)</f>
        <v>0</v>
      </c>
      <c r="E11">
        <f>+IFERROR(VLOOKUP(B11,'[1]Sum table'!$A:$F,6,FALSE),0)</f>
        <v>0</v>
      </c>
      <c r="F11">
        <f>+IFERROR(VLOOKUP(B11,'[1]Sum table'!$A:$G,7,FALSE),0)</f>
        <v>0</v>
      </c>
      <c r="O11" t="s">
        <v>288</v>
      </c>
      <c r="P11" s="606" t="s">
        <v>294</v>
      </c>
      <c r="R11" t="str">
        <f t="shared" si="2"/>
        <v>ZK100</v>
      </c>
      <c r="S11">
        <f t="shared" si="3"/>
        <v>0</v>
      </c>
      <c r="T11">
        <f t="shared" si="0"/>
        <v>0</v>
      </c>
      <c r="U11">
        <f t="shared" si="0"/>
        <v>0</v>
      </c>
    </row>
    <row r="12" spans="1:21" x14ac:dyDescent="0.25">
      <c r="A12" t="s">
        <v>531</v>
      </c>
      <c r="B12" t="str">
        <f t="shared" si="1"/>
        <v>ZK100.K110.C727</v>
      </c>
      <c r="C12">
        <f>+IFERROR(VLOOKUP(B12,'[1]Sum table'!$A:$D,4,FALSE),0)</f>
        <v>0</v>
      </c>
      <c r="D12">
        <f>+IFERROR(VLOOKUP(B12,'[1]Sum table'!$A:$E,5,FALSE),0)</f>
        <v>0</v>
      </c>
      <c r="E12">
        <f>+IFERROR(VLOOKUP(B12,'[1]Sum table'!$A:$F,6,FALSE),0)</f>
        <v>0</v>
      </c>
      <c r="F12">
        <f>+IFERROR(VLOOKUP(B12,'[1]Sum table'!$A:$G,7,FALSE),0)</f>
        <v>0</v>
      </c>
      <c r="O12" t="s">
        <v>288</v>
      </c>
      <c r="P12" s="607" t="s">
        <v>295</v>
      </c>
      <c r="R12" t="str">
        <f t="shared" si="2"/>
        <v>ZK100</v>
      </c>
      <c r="S12">
        <f t="shared" si="3"/>
        <v>0</v>
      </c>
      <c r="T12">
        <f t="shared" si="0"/>
        <v>0</v>
      </c>
      <c r="U12">
        <f t="shared" si="0"/>
        <v>0</v>
      </c>
    </row>
    <row r="13" spans="1:21" x14ac:dyDescent="0.25">
      <c r="A13" t="s">
        <v>532</v>
      </c>
      <c r="B13" t="str">
        <f t="shared" si="1"/>
        <v>ZK100.K111.C727</v>
      </c>
      <c r="C13">
        <f>+IFERROR(VLOOKUP(B13,'[1]Sum table'!$A:$D,4,FALSE),0)</f>
        <v>0</v>
      </c>
      <c r="D13">
        <f>+IFERROR(VLOOKUP(B13,'[1]Sum table'!$A:$E,5,FALSE),0)</f>
        <v>0</v>
      </c>
      <c r="E13">
        <f>+IFERROR(VLOOKUP(B13,'[1]Sum table'!$A:$F,6,FALSE),0)</f>
        <v>0</v>
      </c>
      <c r="F13">
        <f>+IFERROR(VLOOKUP(B13,'[1]Sum table'!$A:$G,7,FALSE),0)</f>
        <v>0</v>
      </c>
      <c r="O13" t="s">
        <v>288</v>
      </c>
      <c r="P13" s="608" t="s">
        <v>296</v>
      </c>
      <c r="R13" t="str">
        <f t="shared" si="2"/>
        <v>ZK100</v>
      </c>
      <c r="S13">
        <f t="shared" si="3"/>
        <v>0</v>
      </c>
      <c r="T13">
        <f t="shared" si="0"/>
        <v>0</v>
      </c>
      <c r="U13">
        <f t="shared" si="0"/>
        <v>0</v>
      </c>
    </row>
    <row r="14" spans="1:21" x14ac:dyDescent="0.25">
      <c r="A14" t="s">
        <v>533</v>
      </c>
      <c r="B14" t="str">
        <f t="shared" si="1"/>
        <v>ZK100.K112.C727</v>
      </c>
      <c r="C14">
        <f>+IFERROR(VLOOKUP(B14,'[1]Sum table'!$A:$D,4,FALSE),0)</f>
        <v>0</v>
      </c>
      <c r="D14">
        <f>+IFERROR(VLOOKUP(B14,'[1]Sum table'!$A:$E,5,FALSE),0)</f>
        <v>0</v>
      </c>
      <c r="E14">
        <f>+IFERROR(VLOOKUP(B14,'[1]Sum table'!$A:$F,6,FALSE),0)</f>
        <v>0</v>
      </c>
      <c r="F14">
        <f>+IFERROR(VLOOKUP(B14,'[1]Sum table'!$A:$G,7,FALSE),0)</f>
        <v>0</v>
      </c>
      <c r="O14" t="s">
        <v>288</v>
      </c>
      <c r="P14" s="607" t="s">
        <v>297</v>
      </c>
      <c r="R14" t="str">
        <f t="shared" si="2"/>
        <v>ZK100</v>
      </c>
      <c r="S14">
        <f t="shared" si="3"/>
        <v>0</v>
      </c>
      <c r="T14">
        <f t="shared" si="0"/>
        <v>0</v>
      </c>
      <c r="U14">
        <f t="shared" si="0"/>
        <v>0</v>
      </c>
    </row>
    <row r="15" spans="1:21" x14ac:dyDescent="0.25">
      <c r="A15" t="s">
        <v>534</v>
      </c>
      <c r="B15" t="str">
        <f t="shared" si="1"/>
        <v>ZK100.K113.C727</v>
      </c>
      <c r="C15">
        <f>+IFERROR(VLOOKUP(B15,'[1]Sum table'!$A:$D,4,FALSE),0)</f>
        <v>0</v>
      </c>
      <c r="D15">
        <f>+IFERROR(VLOOKUP(B15,'[1]Sum table'!$A:$E,5,FALSE),0)</f>
        <v>0</v>
      </c>
      <c r="E15">
        <f>+IFERROR(VLOOKUP(B15,'[1]Sum table'!$A:$F,6,FALSE),0)</f>
        <v>0</v>
      </c>
      <c r="F15">
        <f>+IFERROR(VLOOKUP(B15,'[1]Sum table'!$A:$G,7,FALSE),0)</f>
        <v>0</v>
      </c>
      <c r="O15" t="s">
        <v>288</v>
      </c>
      <c r="P15" s="607" t="s">
        <v>298</v>
      </c>
      <c r="R15" t="str">
        <f t="shared" si="2"/>
        <v>ZK100</v>
      </c>
      <c r="S15">
        <f t="shared" si="3"/>
        <v>0</v>
      </c>
      <c r="T15">
        <f t="shared" si="0"/>
        <v>0</v>
      </c>
      <c r="U15">
        <f t="shared" si="0"/>
        <v>0</v>
      </c>
    </row>
    <row r="16" spans="1:21" x14ac:dyDescent="0.25">
      <c r="A16" t="s">
        <v>535</v>
      </c>
      <c r="B16" t="str">
        <f t="shared" si="1"/>
        <v>ZK100.K114.C727</v>
      </c>
      <c r="C16">
        <f>+IFERROR(VLOOKUP(B16,'[1]Sum table'!$A:$D,4,FALSE),0)</f>
        <v>0</v>
      </c>
      <c r="D16">
        <f>+IFERROR(VLOOKUP(B16,'[1]Sum table'!$A:$E,5,FALSE),0)</f>
        <v>0</v>
      </c>
      <c r="E16">
        <f>+IFERROR(VLOOKUP(B16,'[1]Sum table'!$A:$F,6,FALSE),0)</f>
        <v>0</v>
      </c>
      <c r="F16">
        <f>+IFERROR(VLOOKUP(B16,'[1]Sum table'!$A:$G,7,FALSE),0)</f>
        <v>0</v>
      </c>
      <c r="O16" t="s">
        <v>288</v>
      </c>
      <c r="P16" s="607" t="s">
        <v>299</v>
      </c>
      <c r="R16" t="str">
        <f t="shared" si="2"/>
        <v>ZK100</v>
      </c>
      <c r="S16">
        <f t="shared" si="3"/>
        <v>0</v>
      </c>
      <c r="T16">
        <f t="shared" si="0"/>
        <v>0</v>
      </c>
      <c r="U16">
        <f t="shared" si="0"/>
        <v>0</v>
      </c>
    </row>
    <row r="17" spans="1:21" x14ac:dyDescent="0.25">
      <c r="A17" t="s">
        <v>536</v>
      </c>
      <c r="B17" t="str">
        <f t="shared" si="1"/>
        <v>ZK100.K115.C727</v>
      </c>
      <c r="C17">
        <f>+IFERROR(VLOOKUP(B17,'[1]Sum table'!$A:$D,4,FALSE),0)</f>
        <v>0</v>
      </c>
      <c r="D17">
        <f>+IFERROR(VLOOKUP(B17,'[1]Sum table'!$A:$E,5,FALSE),0)</f>
        <v>0</v>
      </c>
      <c r="E17">
        <f>+IFERROR(VLOOKUP(B17,'[1]Sum table'!$A:$F,6,FALSE),0)</f>
        <v>0</v>
      </c>
      <c r="F17">
        <f>+IFERROR(VLOOKUP(B17,'[1]Sum table'!$A:$G,7,FALSE),0)</f>
        <v>0</v>
      </c>
      <c r="O17" t="s">
        <v>288</v>
      </c>
      <c r="P17" s="607" t="s">
        <v>300</v>
      </c>
      <c r="R17" t="str">
        <f t="shared" si="2"/>
        <v>ZK100</v>
      </c>
      <c r="S17">
        <f t="shared" si="3"/>
        <v>0</v>
      </c>
      <c r="T17">
        <f t="shared" si="0"/>
        <v>0</v>
      </c>
      <c r="U17">
        <f t="shared" si="0"/>
        <v>0</v>
      </c>
    </row>
    <row r="18" spans="1:21" x14ac:dyDescent="0.25">
      <c r="A18" t="s">
        <v>537</v>
      </c>
      <c r="B18" t="str">
        <f t="shared" si="1"/>
        <v>ZK100.K116.C727</v>
      </c>
      <c r="C18">
        <f>+IFERROR(VLOOKUP(B18,'[1]Sum table'!$A:$D,4,FALSE),0)</f>
        <v>0</v>
      </c>
      <c r="D18">
        <f>+IFERROR(VLOOKUP(B18,'[1]Sum table'!$A:$E,5,FALSE),0)</f>
        <v>0</v>
      </c>
      <c r="E18">
        <f>+IFERROR(VLOOKUP(B18,'[1]Sum table'!$A:$F,6,FALSE),0)</f>
        <v>0</v>
      </c>
      <c r="F18">
        <f>+IFERROR(VLOOKUP(B18,'[1]Sum table'!$A:$G,7,FALSE),0)</f>
        <v>0</v>
      </c>
      <c r="O18" t="s">
        <v>288</v>
      </c>
      <c r="P18" s="606" t="s">
        <v>301</v>
      </c>
      <c r="R18" t="str">
        <f t="shared" si="2"/>
        <v>ZK100</v>
      </c>
      <c r="S18">
        <f t="shared" si="3"/>
        <v>0</v>
      </c>
      <c r="T18">
        <f t="shared" si="0"/>
        <v>0</v>
      </c>
      <c r="U18">
        <f t="shared" si="0"/>
        <v>0</v>
      </c>
    </row>
    <row r="19" spans="1:21" x14ac:dyDescent="0.25">
      <c r="A19" t="s">
        <v>538</v>
      </c>
      <c r="B19" t="str">
        <f t="shared" si="1"/>
        <v>ZK100.K117.C727</v>
      </c>
      <c r="C19">
        <f>+IFERROR(VLOOKUP(B19,'[1]Sum table'!$A:$D,4,FALSE),0)</f>
        <v>0</v>
      </c>
      <c r="D19">
        <f>+IFERROR(VLOOKUP(B19,'[1]Sum table'!$A:$E,5,FALSE),0)</f>
        <v>0</v>
      </c>
      <c r="E19">
        <f>+IFERROR(VLOOKUP(B19,'[1]Sum table'!$A:$F,6,FALSE),0)</f>
        <v>0</v>
      </c>
      <c r="F19">
        <f>+IFERROR(VLOOKUP(B19,'[1]Sum table'!$A:$G,7,FALSE),0)</f>
        <v>0</v>
      </c>
      <c r="O19" t="s">
        <v>288</v>
      </c>
      <c r="P19" s="606" t="s">
        <v>107</v>
      </c>
      <c r="R19" t="str">
        <f t="shared" si="2"/>
        <v>ZK100</v>
      </c>
      <c r="S19">
        <f t="shared" si="3"/>
        <v>0</v>
      </c>
      <c r="T19">
        <f t="shared" si="3"/>
        <v>0</v>
      </c>
      <c r="U19">
        <f t="shared" si="3"/>
        <v>0</v>
      </c>
    </row>
    <row r="20" spans="1:21" x14ac:dyDescent="0.25">
      <c r="A20" t="s">
        <v>539</v>
      </c>
      <c r="B20" t="str">
        <f t="shared" si="1"/>
        <v>ZK100.K118.C727</v>
      </c>
      <c r="C20">
        <f>+IFERROR(VLOOKUP(B20,'[1]Sum table'!$A:$D,4,FALSE),0)</f>
        <v>0</v>
      </c>
      <c r="D20">
        <f>+IFERROR(VLOOKUP(B20,'[1]Sum table'!$A:$E,5,FALSE),0)</f>
        <v>0</v>
      </c>
      <c r="E20">
        <f>+IFERROR(VLOOKUP(B20,'[1]Sum table'!$A:$F,6,FALSE),0)</f>
        <v>0</v>
      </c>
      <c r="F20">
        <f>+IFERROR(VLOOKUP(B20,'[1]Sum table'!$A:$G,7,FALSE),0)</f>
        <v>0</v>
      </c>
      <c r="O20" t="s">
        <v>288</v>
      </c>
      <c r="P20" s="606" t="s">
        <v>105</v>
      </c>
      <c r="R20" t="str">
        <f t="shared" si="2"/>
        <v>ZK100</v>
      </c>
      <c r="S20">
        <f t="shared" si="3"/>
        <v>0</v>
      </c>
      <c r="T20">
        <f t="shared" si="3"/>
        <v>0</v>
      </c>
      <c r="U20">
        <f t="shared" si="3"/>
        <v>0</v>
      </c>
    </row>
    <row r="21" spans="1:21" x14ac:dyDescent="0.25">
      <c r="A21" t="s">
        <v>540</v>
      </c>
      <c r="B21" t="str">
        <f t="shared" si="1"/>
        <v>ZK100.K119.C727</v>
      </c>
      <c r="C21">
        <f>+IFERROR(VLOOKUP(B21,'[1]Sum table'!$A:$D,4,FALSE),0)</f>
        <v>0</v>
      </c>
      <c r="D21">
        <f>+IFERROR(VLOOKUP(B21,'[1]Sum table'!$A:$E,5,FALSE),0)</f>
        <v>0</v>
      </c>
      <c r="E21">
        <f>+IFERROR(VLOOKUP(B21,'[1]Sum table'!$A:$F,6,FALSE),0)</f>
        <v>0</v>
      </c>
      <c r="F21">
        <f>+IFERROR(VLOOKUP(B21,'[1]Sum table'!$A:$G,7,FALSE),0)</f>
        <v>0</v>
      </c>
      <c r="O21" t="s">
        <v>288</v>
      </c>
      <c r="P21" s="606" t="s">
        <v>302</v>
      </c>
      <c r="R21" t="str">
        <f t="shared" si="2"/>
        <v>ZK100</v>
      </c>
      <c r="S21">
        <f t="shared" si="3"/>
        <v>0</v>
      </c>
      <c r="T21">
        <f t="shared" si="3"/>
        <v>0</v>
      </c>
      <c r="U21">
        <f t="shared" si="3"/>
        <v>0</v>
      </c>
    </row>
    <row r="22" spans="1:21" x14ac:dyDescent="0.25">
      <c r="A22" t="s">
        <v>541</v>
      </c>
      <c r="B22" t="str">
        <f t="shared" si="1"/>
        <v>ZK100.K120.C727</v>
      </c>
      <c r="C22">
        <f>+IFERROR(VLOOKUP(B22,'[1]Sum table'!$A:$D,4,FALSE),0)</f>
        <v>0</v>
      </c>
      <c r="D22">
        <f>+IFERROR(VLOOKUP(B22,'[1]Sum table'!$A:$E,5,FALSE),0)</f>
        <v>0</v>
      </c>
      <c r="E22">
        <f>+IFERROR(VLOOKUP(B22,'[1]Sum table'!$A:$F,6,FALSE),0)</f>
        <v>0</v>
      </c>
      <c r="F22">
        <f>+IFERROR(VLOOKUP(B22,'[1]Sum table'!$A:$G,7,FALSE),0)</f>
        <v>0</v>
      </c>
      <c r="O22" t="s">
        <v>288</v>
      </c>
      <c r="P22" s="606" t="s">
        <v>303</v>
      </c>
      <c r="R22" t="str">
        <f t="shared" si="2"/>
        <v>ZK100</v>
      </c>
      <c r="S22">
        <f t="shared" si="3"/>
        <v>0</v>
      </c>
      <c r="T22">
        <f t="shared" si="3"/>
        <v>0</v>
      </c>
      <c r="U22">
        <f t="shared" si="3"/>
        <v>0</v>
      </c>
    </row>
    <row r="23" spans="1:21" x14ac:dyDescent="0.25">
      <c r="A23" t="s">
        <v>542</v>
      </c>
      <c r="B23" t="str">
        <f t="shared" si="1"/>
        <v>ZK100.K121.C727</v>
      </c>
      <c r="C23">
        <f>+IFERROR(VLOOKUP(B23,'[1]Sum table'!$A:$D,4,FALSE),0)</f>
        <v>0</v>
      </c>
      <c r="D23">
        <f>+IFERROR(VLOOKUP(B23,'[1]Sum table'!$A:$E,5,FALSE),0)</f>
        <v>0</v>
      </c>
      <c r="E23">
        <f>+IFERROR(VLOOKUP(B23,'[1]Sum table'!$A:$F,6,FALSE),0)</f>
        <v>0</v>
      </c>
      <c r="F23">
        <f>+IFERROR(VLOOKUP(B23,'[1]Sum table'!$A:$G,7,FALSE),0)</f>
        <v>0</v>
      </c>
      <c r="O23" t="s">
        <v>288</v>
      </c>
      <c r="P23" s="606" t="s">
        <v>304</v>
      </c>
      <c r="R23" t="str">
        <f t="shared" si="2"/>
        <v>ZK100</v>
      </c>
      <c r="S23">
        <f t="shared" si="3"/>
        <v>0</v>
      </c>
      <c r="T23">
        <f t="shared" si="3"/>
        <v>0</v>
      </c>
      <c r="U23">
        <f t="shared" si="3"/>
        <v>0</v>
      </c>
    </row>
    <row r="24" spans="1:21" x14ac:dyDescent="0.25">
      <c r="A24" t="s">
        <v>543</v>
      </c>
      <c r="B24" t="str">
        <f t="shared" si="1"/>
        <v>ZK100.K122.C727</v>
      </c>
      <c r="C24">
        <f>+IFERROR(VLOOKUP(B24,'[1]Sum table'!$A:$D,4,FALSE),0)</f>
        <v>0</v>
      </c>
      <c r="D24">
        <f>+IFERROR(VLOOKUP(B24,'[1]Sum table'!$A:$E,5,FALSE),0)</f>
        <v>0</v>
      </c>
      <c r="E24">
        <f>+IFERROR(VLOOKUP(B24,'[1]Sum table'!$A:$F,6,FALSE),0)</f>
        <v>0</v>
      </c>
      <c r="F24">
        <f>+IFERROR(VLOOKUP(B24,'[1]Sum table'!$A:$G,7,FALSE),0)</f>
        <v>0</v>
      </c>
      <c r="O24" t="s">
        <v>288</v>
      </c>
      <c r="P24" s="606" t="s">
        <v>222</v>
      </c>
      <c r="R24" t="str">
        <f t="shared" si="2"/>
        <v>ZK100</v>
      </c>
      <c r="S24">
        <f t="shared" si="3"/>
        <v>0</v>
      </c>
      <c r="T24">
        <f t="shared" si="3"/>
        <v>0</v>
      </c>
      <c r="U24">
        <f t="shared" si="3"/>
        <v>0</v>
      </c>
    </row>
    <row r="25" spans="1:21" x14ac:dyDescent="0.25">
      <c r="A25" t="s">
        <v>544</v>
      </c>
      <c r="B25" t="str">
        <f t="shared" si="1"/>
        <v>ZK100.K123.C727</v>
      </c>
      <c r="C25">
        <f>+IFERROR(VLOOKUP(B25,'[1]Sum table'!$A:$D,4,FALSE),0)</f>
        <v>0</v>
      </c>
      <c r="D25">
        <f>+IFERROR(VLOOKUP(B25,'[1]Sum table'!$A:$E,5,FALSE),0)</f>
        <v>0</v>
      </c>
      <c r="E25">
        <f>+IFERROR(VLOOKUP(B25,'[1]Sum table'!$A:$F,6,FALSE),0)</f>
        <v>0</v>
      </c>
      <c r="F25">
        <f>+IFERROR(VLOOKUP(B25,'[1]Sum table'!$A:$G,7,FALSE),0)</f>
        <v>0</v>
      </c>
      <c r="O25" t="s">
        <v>288</v>
      </c>
      <c r="P25" s="606" t="s">
        <v>305</v>
      </c>
      <c r="R25" t="str">
        <f t="shared" si="2"/>
        <v>ZK100</v>
      </c>
      <c r="S25">
        <f t="shared" si="3"/>
        <v>0</v>
      </c>
      <c r="T25">
        <f t="shared" si="3"/>
        <v>0</v>
      </c>
      <c r="U25">
        <f t="shared" si="3"/>
        <v>0</v>
      </c>
    </row>
    <row r="26" spans="1:21" x14ac:dyDescent="0.25">
      <c r="A26" t="s">
        <v>545</v>
      </c>
      <c r="B26" t="str">
        <f t="shared" si="1"/>
        <v>ZK100.K124.C727</v>
      </c>
      <c r="C26">
        <f>+IFERROR(VLOOKUP(B26,'[1]Sum table'!$A:$D,4,FALSE),0)</f>
        <v>0</v>
      </c>
      <c r="D26">
        <f>+IFERROR(VLOOKUP(B26,'[1]Sum table'!$A:$E,5,FALSE),0)</f>
        <v>0</v>
      </c>
      <c r="E26">
        <f>+IFERROR(VLOOKUP(B26,'[1]Sum table'!$A:$F,6,FALSE),0)</f>
        <v>0</v>
      </c>
      <c r="F26">
        <f>+IFERROR(VLOOKUP(B26,'[1]Sum table'!$A:$G,7,FALSE),0)</f>
        <v>0</v>
      </c>
      <c r="O26" t="s">
        <v>288</v>
      </c>
      <c r="P26" s="606" t="s">
        <v>306</v>
      </c>
      <c r="R26" t="str">
        <f t="shared" si="2"/>
        <v>ZK100</v>
      </c>
      <c r="S26">
        <f t="shared" si="3"/>
        <v>0</v>
      </c>
      <c r="T26">
        <f t="shared" si="3"/>
        <v>0</v>
      </c>
      <c r="U26">
        <f t="shared" si="3"/>
        <v>0</v>
      </c>
    </row>
    <row r="27" spans="1:21" x14ac:dyDescent="0.25">
      <c r="A27" t="s">
        <v>546</v>
      </c>
      <c r="B27" t="str">
        <f t="shared" si="1"/>
        <v>ZK100.K125.C727</v>
      </c>
      <c r="C27">
        <f>+IFERROR(VLOOKUP(B27,'[1]Sum table'!$A:$D,4,FALSE),0)</f>
        <v>0</v>
      </c>
      <c r="D27">
        <f>+IFERROR(VLOOKUP(B27,'[1]Sum table'!$A:$E,5,FALSE),0)</f>
        <v>0</v>
      </c>
      <c r="E27">
        <f>+IFERROR(VLOOKUP(B27,'[1]Sum table'!$A:$F,6,FALSE),0)</f>
        <v>0</v>
      </c>
      <c r="F27">
        <f>+IFERROR(VLOOKUP(B27,'[1]Sum table'!$A:$G,7,FALSE),0)</f>
        <v>0</v>
      </c>
      <c r="O27" t="s">
        <v>288</v>
      </c>
      <c r="P27" s="607" t="s">
        <v>307</v>
      </c>
      <c r="R27" t="str">
        <f t="shared" si="2"/>
        <v>ZK100</v>
      </c>
      <c r="S27">
        <f t="shared" si="3"/>
        <v>0</v>
      </c>
      <c r="T27">
        <f t="shared" si="3"/>
        <v>0</v>
      </c>
      <c r="U27">
        <f t="shared" si="3"/>
        <v>0</v>
      </c>
    </row>
    <row r="28" spans="1:21" x14ac:dyDescent="0.25">
      <c r="A28" t="s">
        <v>547</v>
      </c>
      <c r="B28" t="str">
        <f t="shared" si="1"/>
        <v>ZK100.K126.C727</v>
      </c>
      <c r="C28">
        <f>+IFERROR(VLOOKUP(B28,'[1]Sum table'!$A:$D,4,FALSE),0)</f>
        <v>0</v>
      </c>
      <c r="D28">
        <f>+IFERROR(VLOOKUP(B28,'[1]Sum table'!$A:$E,5,FALSE),0)</f>
        <v>0</v>
      </c>
      <c r="E28">
        <f>+IFERROR(VLOOKUP(B28,'[1]Sum table'!$A:$F,6,FALSE),0)</f>
        <v>0</v>
      </c>
      <c r="F28">
        <f>+IFERROR(VLOOKUP(B28,'[1]Sum table'!$A:$G,7,FALSE),0)</f>
        <v>0</v>
      </c>
      <c r="O28" t="s">
        <v>288</v>
      </c>
      <c r="P28" s="607" t="s">
        <v>308</v>
      </c>
      <c r="R28" t="str">
        <f t="shared" si="2"/>
        <v>ZK100</v>
      </c>
      <c r="S28">
        <f t="shared" si="3"/>
        <v>0</v>
      </c>
      <c r="T28">
        <f t="shared" si="3"/>
        <v>0</v>
      </c>
      <c r="U28">
        <f t="shared" si="3"/>
        <v>0</v>
      </c>
    </row>
    <row r="29" spans="1:21" x14ac:dyDescent="0.25">
      <c r="A29" t="s">
        <v>548</v>
      </c>
      <c r="B29" t="str">
        <f t="shared" si="1"/>
        <v>ZK100.K127.C727</v>
      </c>
      <c r="C29">
        <f>+IFERROR(VLOOKUP(B29,'[1]Sum table'!$A:$D,4,FALSE),0)</f>
        <v>0</v>
      </c>
      <c r="D29">
        <f>+IFERROR(VLOOKUP(B29,'[1]Sum table'!$A:$E,5,FALSE),0)</f>
        <v>0</v>
      </c>
      <c r="E29">
        <f>+IFERROR(VLOOKUP(B29,'[1]Sum table'!$A:$F,6,FALSE),0)</f>
        <v>0</v>
      </c>
      <c r="F29">
        <f>+IFERROR(VLOOKUP(B29,'[1]Sum table'!$A:$G,7,FALSE),0)</f>
        <v>0</v>
      </c>
      <c r="O29" t="s">
        <v>288</v>
      </c>
      <c r="P29" s="607" t="s">
        <v>309</v>
      </c>
      <c r="R29" t="str">
        <f t="shared" si="2"/>
        <v>ZK100</v>
      </c>
      <c r="S29">
        <f t="shared" si="3"/>
        <v>0</v>
      </c>
      <c r="T29">
        <f t="shared" si="3"/>
        <v>0</v>
      </c>
      <c r="U29">
        <f t="shared" si="3"/>
        <v>0</v>
      </c>
    </row>
    <row r="30" spans="1:21" x14ac:dyDescent="0.25">
      <c r="A30" t="s">
        <v>549</v>
      </c>
      <c r="B30" t="str">
        <f t="shared" si="1"/>
        <v>ZK100.K128.C727</v>
      </c>
      <c r="C30">
        <f>+IFERROR(VLOOKUP(B30,'[1]Sum table'!$A:$D,4,FALSE),0)</f>
        <v>0</v>
      </c>
      <c r="D30">
        <f>+IFERROR(VLOOKUP(B30,'[1]Sum table'!$A:$E,5,FALSE),0)</f>
        <v>0</v>
      </c>
      <c r="E30">
        <f>+IFERROR(VLOOKUP(B30,'[1]Sum table'!$A:$F,6,FALSE),0)</f>
        <v>0</v>
      </c>
      <c r="F30">
        <f>+IFERROR(VLOOKUP(B30,'[1]Sum table'!$A:$G,7,FALSE),0)</f>
        <v>0</v>
      </c>
      <c r="O30" t="s">
        <v>288</v>
      </c>
      <c r="P30" s="607" t="s">
        <v>310</v>
      </c>
      <c r="R30" t="str">
        <f t="shared" si="2"/>
        <v>ZK100</v>
      </c>
      <c r="S30">
        <f t="shared" si="3"/>
        <v>0</v>
      </c>
      <c r="T30">
        <f t="shared" si="3"/>
        <v>0</v>
      </c>
      <c r="U30">
        <f t="shared" si="3"/>
        <v>0</v>
      </c>
    </row>
    <row r="31" spans="1:21" x14ac:dyDescent="0.25">
      <c r="A31" t="s">
        <v>550</v>
      </c>
      <c r="B31" t="str">
        <f t="shared" si="1"/>
        <v>ZK100.K129.C727</v>
      </c>
      <c r="C31">
        <f>+IFERROR(VLOOKUP(B31,'[1]Sum table'!$A:$D,4,FALSE),0)</f>
        <v>0</v>
      </c>
      <c r="D31">
        <f>+IFERROR(VLOOKUP(B31,'[1]Sum table'!$A:$E,5,FALSE),0)</f>
        <v>0</v>
      </c>
      <c r="E31">
        <f>+IFERROR(VLOOKUP(B31,'[1]Sum table'!$A:$F,6,FALSE),0)</f>
        <v>0</v>
      </c>
      <c r="F31">
        <f>+IFERROR(VLOOKUP(B31,'[1]Sum table'!$A:$G,7,FALSE),0)</f>
        <v>0</v>
      </c>
      <c r="O31" t="s">
        <v>288</v>
      </c>
      <c r="P31" s="607" t="s">
        <v>311</v>
      </c>
      <c r="R31" t="str">
        <f t="shared" si="2"/>
        <v>ZK100</v>
      </c>
      <c r="S31">
        <f t="shared" si="3"/>
        <v>0</v>
      </c>
      <c r="T31">
        <f t="shared" si="3"/>
        <v>0</v>
      </c>
      <c r="U31">
        <f t="shared" si="3"/>
        <v>0</v>
      </c>
    </row>
    <row r="32" spans="1:21" x14ac:dyDescent="0.25">
      <c r="A32" t="s">
        <v>551</v>
      </c>
      <c r="B32" t="str">
        <f t="shared" si="1"/>
        <v>ZK100.K130.C727</v>
      </c>
      <c r="C32">
        <f>+IFERROR(VLOOKUP(B32,'[1]Sum table'!$A:$D,4,FALSE),0)</f>
        <v>0</v>
      </c>
      <c r="D32">
        <f>+IFERROR(VLOOKUP(B32,'[1]Sum table'!$A:$E,5,FALSE),0)</f>
        <v>0</v>
      </c>
      <c r="E32">
        <f>+IFERROR(VLOOKUP(B32,'[1]Sum table'!$A:$F,6,FALSE),0)</f>
        <v>0</v>
      </c>
      <c r="F32">
        <f>+IFERROR(VLOOKUP(B32,'[1]Sum table'!$A:$G,7,FALSE),0)</f>
        <v>0</v>
      </c>
      <c r="O32" t="s">
        <v>288</v>
      </c>
      <c r="P32" s="606" t="s">
        <v>147</v>
      </c>
      <c r="R32" t="str">
        <f t="shared" si="2"/>
        <v>ZK100</v>
      </c>
      <c r="S32">
        <f t="shared" si="3"/>
        <v>0</v>
      </c>
      <c r="T32">
        <f t="shared" si="3"/>
        <v>0</v>
      </c>
      <c r="U32">
        <f t="shared" si="3"/>
        <v>0</v>
      </c>
    </row>
    <row r="33" spans="1:21" x14ac:dyDescent="0.25">
      <c r="A33" t="s">
        <v>552</v>
      </c>
      <c r="B33" t="str">
        <f t="shared" si="1"/>
        <v>ZK100.K131.C727</v>
      </c>
      <c r="C33">
        <f>+IFERROR(VLOOKUP(B33,'[1]Sum table'!$A:$D,4,FALSE),0)</f>
        <v>0</v>
      </c>
      <c r="D33">
        <f>+IFERROR(VLOOKUP(B33,'[1]Sum table'!$A:$E,5,FALSE),0)</f>
        <v>0</v>
      </c>
      <c r="E33">
        <f>+IFERROR(VLOOKUP(B33,'[1]Sum table'!$A:$F,6,FALSE),0)</f>
        <v>0</v>
      </c>
      <c r="F33">
        <f>+IFERROR(VLOOKUP(B33,'[1]Sum table'!$A:$G,7,FALSE),0)</f>
        <v>0</v>
      </c>
      <c r="O33" t="s">
        <v>288</v>
      </c>
      <c r="P33" s="606" t="s">
        <v>209</v>
      </c>
      <c r="R33" t="str">
        <f t="shared" si="2"/>
        <v>ZK100</v>
      </c>
      <c r="S33">
        <f t="shared" si="3"/>
        <v>0</v>
      </c>
      <c r="T33">
        <f t="shared" si="3"/>
        <v>0</v>
      </c>
      <c r="U33">
        <f t="shared" si="3"/>
        <v>0</v>
      </c>
    </row>
    <row r="34" spans="1:21" x14ac:dyDescent="0.25">
      <c r="A34" t="s">
        <v>553</v>
      </c>
      <c r="B34" t="str">
        <f t="shared" si="1"/>
        <v>ZK100.K132.C727</v>
      </c>
      <c r="C34">
        <f>+IFERROR(VLOOKUP(B34,'[1]Sum table'!$A:$D,4,FALSE),0)</f>
        <v>0</v>
      </c>
      <c r="D34">
        <f>+IFERROR(VLOOKUP(B34,'[1]Sum table'!$A:$E,5,FALSE),0)</f>
        <v>0</v>
      </c>
      <c r="E34">
        <f>+IFERROR(VLOOKUP(B34,'[1]Sum table'!$A:$F,6,FALSE),0)</f>
        <v>0</v>
      </c>
      <c r="F34">
        <f>+IFERROR(VLOOKUP(B34,'[1]Sum table'!$A:$G,7,FALSE),0)</f>
        <v>0</v>
      </c>
      <c r="O34" t="s">
        <v>288</v>
      </c>
      <c r="P34" s="606" t="s">
        <v>234</v>
      </c>
      <c r="R34" t="str">
        <f t="shared" si="2"/>
        <v>ZK100</v>
      </c>
      <c r="S34">
        <f t="shared" si="3"/>
        <v>0</v>
      </c>
      <c r="T34">
        <f t="shared" si="3"/>
        <v>0</v>
      </c>
      <c r="U34">
        <f t="shared" si="3"/>
        <v>0</v>
      </c>
    </row>
    <row r="35" spans="1:21" x14ac:dyDescent="0.25">
      <c r="A35" t="s">
        <v>554</v>
      </c>
      <c r="B35" t="str">
        <f t="shared" si="1"/>
        <v>ZK100.K133.C727</v>
      </c>
      <c r="C35">
        <f>+IFERROR(VLOOKUP(B35,'[1]Sum table'!$A:$D,4,FALSE),0)</f>
        <v>0</v>
      </c>
      <c r="D35">
        <f>+IFERROR(VLOOKUP(B35,'[1]Sum table'!$A:$E,5,FALSE),0)</f>
        <v>0</v>
      </c>
      <c r="E35">
        <f>+IFERROR(VLOOKUP(B35,'[1]Sum table'!$A:$F,6,FALSE),0)</f>
        <v>0</v>
      </c>
      <c r="F35">
        <f>+IFERROR(VLOOKUP(B35,'[1]Sum table'!$A:$G,7,FALSE),0)</f>
        <v>0</v>
      </c>
      <c r="O35" t="s">
        <v>288</v>
      </c>
      <c r="P35" s="606" t="s">
        <v>312</v>
      </c>
      <c r="R35" t="str">
        <f t="shared" si="2"/>
        <v>ZK100</v>
      </c>
      <c r="S35">
        <f t="shared" si="3"/>
        <v>0</v>
      </c>
      <c r="T35">
        <f t="shared" si="3"/>
        <v>0</v>
      </c>
      <c r="U35">
        <f t="shared" si="3"/>
        <v>0</v>
      </c>
    </row>
    <row r="36" spans="1:21" x14ac:dyDescent="0.25">
      <c r="A36" t="s">
        <v>555</v>
      </c>
      <c r="B36" t="str">
        <f t="shared" si="1"/>
        <v>ZK100.K134.C727</v>
      </c>
      <c r="C36">
        <f>+IFERROR(VLOOKUP(B36,'[1]Sum table'!$A:$D,4,FALSE),0)</f>
        <v>0</v>
      </c>
      <c r="D36">
        <f>+IFERROR(VLOOKUP(B36,'[1]Sum table'!$A:$E,5,FALSE),0)</f>
        <v>0</v>
      </c>
      <c r="E36">
        <f>+IFERROR(VLOOKUP(B36,'[1]Sum table'!$A:$F,6,FALSE),0)</f>
        <v>0</v>
      </c>
      <c r="F36">
        <f>+IFERROR(VLOOKUP(B36,'[1]Sum table'!$A:$G,7,FALSE),0)</f>
        <v>0</v>
      </c>
      <c r="O36" t="s">
        <v>288</v>
      </c>
      <c r="P36" s="606" t="s">
        <v>313</v>
      </c>
      <c r="R36" t="str">
        <f t="shared" si="2"/>
        <v>ZK100</v>
      </c>
      <c r="S36">
        <f t="shared" si="3"/>
        <v>0</v>
      </c>
      <c r="T36">
        <f t="shared" si="3"/>
        <v>0</v>
      </c>
      <c r="U36">
        <f t="shared" si="3"/>
        <v>0</v>
      </c>
    </row>
    <row r="37" spans="1:21" x14ac:dyDescent="0.25">
      <c r="A37" t="s">
        <v>556</v>
      </c>
      <c r="B37" t="str">
        <f t="shared" si="1"/>
        <v>ZK100.K135.C727</v>
      </c>
      <c r="C37">
        <f>+IFERROR(VLOOKUP(B37,'[1]Sum table'!$A:$D,4,FALSE),0)</f>
        <v>0</v>
      </c>
      <c r="D37">
        <f>+IFERROR(VLOOKUP(B37,'[1]Sum table'!$A:$E,5,FALSE),0)</f>
        <v>0</v>
      </c>
      <c r="E37">
        <f>+IFERROR(VLOOKUP(B37,'[1]Sum table'!$A:$F,6,FALSE),0)</f>
        <v>0</v>
      </c>
      <c r="F37">
        <f>+IFERROR(VLOOKUP(B37,'[1]Sum table'!$A:$G,7,FALSE),0)</f>
        <v>0</v>
      </c>
      <c r="O37" t="s">
        <v>288</v>
      </c>
      <c r="P37" s="606" t="s">
        <v>314</v>
      </c>
      <c r="R37" t="str">
        <f t="shared" si="2"/>
        <v>ZK100</v>
      </c>
      <c r="S37">
        <f t="shared" si="3"/>
        <v>0</v>
      </c>
      <c r="T37">
        <f t="shared" si="3"/>
        <v>0</v>
      </c>
      <c r="U37">
        <f t="shared" si="3"/>
        <v>0</v>
      </c>
    </row>
    <row r="38" spans="1:21" x14ac:dyDescent="0.25">
      <c r="A38" t="s">
        <v>557</v>
      </c>
      <c r="B38" t="str">
        <f t="shared" si="1"/>
        <v>ZK100.K136.C727</v>
      </c>
      <c r="C38">
        <f>+IFERROR(VLOOKUP(B38,'[1]Sum table'!$A:$D,4,FALSE),0)</f>
        <v>0</v>
      </c>
      <c r="D38">
        <f>+IFERROR(VLOOKUP(B38,'[1]Sum table'!$A:$E,5,FALSE),0)</f>
        <v>0</v>
      </c>
      <c r="E38">
        <f>+IFERROR(VLOOKUP(B38,'[1]Sum table'!$A:$F,6,FALSE),0)</f>
        <v>0</v>
      </c>
      <c r="F38">
        <f>+IFERROR(VLOOKUP(B38,'[1]Sum table'!$A:$G,7,FALSE),0)</f>
        <v>0</v>
      </c>
      <c r="O38" t="s">
        <v>288</v>
      </c>
      <c r="P38" s="606" t="s">
        <v>315</v>
      </c>
      <c r="R38" t="str">
        <f t="shared" si="2"/>
        <v>ZK100</v>
      </c>
      <c r="S38">
        <f t="shared" si="3"/>
        <v>0</v>
      </c>
      <c r="T38">
        <f t="shared" si="3"/>
        <v>0</v>
      </c>
      <c r="U38">
        <f t="shared" si="3"/>
        <v>0</v>
      </c>
    </row>
    <row r="39" spans="1:21" x14ac:dyDescent="0.25">
      <c r="A39" t="s">
        <v>558</v>
      </c>
      <c r="B39" t="str">
        <f t="shared" si="1"/>
        <v>ZK100.K137.C727</v>
      </c>
      <c r="C39">
        <f>+IFERROR(VLOOKUP(B39,'[1]Sum table'!$A:$D,4,FALSE),0)</f>
        <v>0</v>
      </c>
      <c r="D39">
        <f>+IFERROR(VLOOKUP(B39,'[1]Sum table'!$A:$E,5,FALSE),0)</f>
        <v>0</v>
      </c>
      <c r="E39">
        <f>+IFERROR(VLOOKUP(B39,'[1]Sum table'!$A:$F,6,FALSE),0)</f>
        <v>0</v>
      </c>
      <c r="F39">
        <f>+IFERROR(VLOOKUP(B39,'[1]Sum table'!$A:$G,7,FALSE),0)</f>
        <v>0</v>
      </c>
      <c r="O39" t="s">
        <v>288</v>
      </c>
      <c r="P39" s="606" t="s">
        <v>316</v>
      </c>
      <c r="R39" t="str">
        <f t="shared" si="2"/>
        <v>ZK100</v>
      </c>
      <c r="S39">
        <f t="shared" si="3"/>
        <v>0</v>
      </c>
      <c r="T39">
        <f t="shared" si="3"/>
        <v>0</v>
      </c>
      <c r="U39">
        <f t="shared" si="3"/>
        <v>0</v>
      </c>
    </row>
    <row r="40" spans="1:21" x14ac:dyDescent="0.25">
      <c r="A40" t="s">
        <v>559</v>
      </c>
      <c r="B40" t="str">
        <f t="shared" si="1"/>
        <v>ZK100.K138.C727</v>
      </c>
      <c r="C40">
        <f>+IFERROR(VLOOKUP(B40,'[1]Sum table'!$A:$D,4,FALSE),0)</f>
        <v>0</v>
      </c>
      <c r="D40">
        <f>+IFERROR(VLOOKUP(B40,'[1]Sum table'!$A:$E,5,FALSE),0)</f>
        <v>0</v>
      </c>
      <c r="E40">
        <f>+IFERROR(VLOOKUP(B40,'[1]Sum table'!$A:$F,6,FALSE),0)</f>
        <v>0</v>
      </c>
      <c r="F40">
        <f>+IFERROR(VLOOKUP(B40,'[1]Sum table'!$A:$G,7,FALSE),0)</f>
        <v>0</v>
      </c>
      <c r="O40" t="s">
        <v>288</v>
      </c>
      <c r="P40" s="606" t="s">
        <v>160</v>
      </c>
      <c r="R40" t="str">
        <f t="shared" si="2"/>
        <v>ZK100</v>
      </c>
      <c r="S40">
        <f t="shared" si="3"/>
        <v>0</v>
      </c>
      <c r="T40">
        <f t="shared" si="3"/>
        <v>0</v>
      </c>
      <c r="U40">
        <f t="shared" si="3"/>
        <v>0</v>
      </c>
    </row>
    <row r="41" spans="1:21" x14ac:dyDescent="0.25">
      <c r="A41" t="s">
        <v>560</v>
      </c>
      <c r="B41" t="str">
        <f t="shared" si="1"/>
        <v>ZK100.K139.C727</v>
      </c>
      <c r="C41">
        <f>+IFERROR(VLOOKUP(B41,'[1]Sum table'!$A:$D,4,FALSE),0)</f>
        <v>0</v>
      </c>
      <c r="D41">
        <f>+IFERROR(VLOOKUP(B41,'[1]Sum table'!$A:$E,5,FALSE),0)</f>
        <v>0</v>
      </c>
      <c r="E41">
        <f>+IFERROR(VLOOKUP(B41,'[1]Sum table'!$A:$F,6,FALSE),0)</f>
        <v>0</v>
      </c>
      <c r="F41">
        <f>+IFERROR(VLOOKUP(B41,'[1]Sum table'!$A:$G,7,FALSE),0)</f>
        <v>0</v>
      </c>
      <c r="O41" t="s">
        <v>288</v>
      </c>
      <c r="P41" s="606" t="s">
        <v>175</v>
      </c>
      <c r="R41" t="str">
        <f t="shared" si="2"/>
        <v>ZK100</v>
      </c>
      <c r="S41">
        <f t="shared" si="3"/>
        <v>0</v>
      </c>
      <c r="T41">
        <f t="shared" si="3"/>
        <v>0</v>
      </c>
      <c r="U41">
        <f t="shared" si="3"/>
        <v>0</v>
      </c>
    </row>
    <row r="42" spans="1:21" x14ac:dyDescent="0.25">
      <c r="A42" t="s">
        <v>561</v>
      </c>
      <c r="B42" t="str">
        <f t="shared" si="1"/>
        <v>ZK100.K140.C727</v>
      </c>
      <c r="C42">
        <f>+IFERROR(VLOOKUP(B42,'[1]Sum table'!$A:$D,4,FALSE),0)</f>
        <v>0</v>
      </c>
      <c r="D42">
        <f>+IFERROR(VLOOKUP(B42,'[1]Sum table'!$A:$E,5,FALSE),0)</f>
        <v>0</v>
      </c>
      <c r="E42">
        <f>+IFERROR(VLOOKUP(B42,'[1]Sum table'!$A:$F,6,FALSE),0)</f>
        <v>0</v>
      </c>
      <c r="F42">
        <f>+IFERROR(VLOOKUP(B42,'[1]Sum table'!$A:$G,7,FALSE),0)</f>
        <v>0</v>
      </c>
      <c r="O42" t="s">
        <v>288</v>
      </c>
      <c r="P42" s="606" t="s">
        <v>187</v>
      </c>
      <c r="R42" t="str">
        <f t="shared" si="2"/>
        <v>ZK100</v>
      </c>
      <c r="S42">
        <f t="shared" si="3"/>
        <v>0</v>
      </c>
      <c r="T42">
        <f t="shared" si="3"/>
        <v>0</v>
      </c>
      <c r="U42">
        <f t="shared" si="3"/>
        <v>0</v>
      </c>
    </row>
    <row r="43" spans="1:21" x14ac:dyDescent="0.25">
      <c r="A43" t="s">
        <v>562</v>
      </c>
      <c r="B43" t="str">
        <f t="shared" si="1"/>
        <v>ZK100.K141.C727</v>
      </c>
      <c r="C43">
        <f>+IFERROR(VLOOKUP(B43,'[1]Sum table'!$A:$D,4,FALSE),0)</f>
        <v>0</v>
      </c>
      <c r="D43">
        <f>+IFERROR(VLOOKUP(B43,'[1]Sum table'!$A:$E,5,FALSE),0)</f>
        <v>0</v>
      </c>
      <c r="E43">
        <f>+IFERROR(VLOOKUP(B43,'[1]Sum table'!$A:$F,6,FALSE),0)</f>
        <v>0</v>
      </c>
      <c r="F43">
        <f>+IFERROR(VLOOKUP(B43,'[1]Sum table'!$A:$G,7,FALSE),0)</f>
        <v>0</v>
      </c>
      <c r="O43" t="s">
        <v>288</v>
      </c>
      <c r="P43" s="607" t="s">
        <v>317</v>
      </c>
      <c r="R43" t="str">
        <f t="shared" si="2"/>
        <v>ZK100</v>
      </c>
      <c r="S43">
        <f t="shared" si="3"/>
        <v>0</v>
      </c>
      <c r="T43">
        <f t="shared" si="3"/>
        <v>0</v>
      </c>
      <c r="U43">
        <f t="shared" si="3"/>
        <v>0</v>
      </c>
    </row>
    <row r="44" spans="1:21" x14ac:dyDescent="0.25">
      <c r="A44" t="s">
        <v>563</v>
      </c>
      <c r="B44" t="str">
        <f t="shared" si="1"/>
        <v>ZK100.K142.C727</v>
      </c>
      <c r="C44">
        <f>+IFERROR(VLOOKUP(B44,'[1]Sum table'!$A:$D,4,FALSE),0)</f>
        <v>0</v>
      </c>
      <c r="D44">
        <f>+IFERROR(VLOOKUP(B44,'[1]Sum table'!$A:$E,5,FALSE),0)</f>
        <v>0</v>
      </c>
      <c r="E44">
        <f>+IFERROR(VLOOKUP(B44,'[1]Sum table'!$A:$F,6,FALSE),0)</f>
        <v>0</v>
      </c>
      <c r="F44">
        <f>+IFERROR(VLOOKUP(B44,'[1]Sum table'!$A:$G,7,FALSE),0)</f>
        <v>0</v>
      </c>
      <c r="O44" t="s">
        <v>288</v>
      </c>
      <c r="P44" s="607" t="s">
        <v>318</v>
      </c>
      <c r="R44" t="str">
        <f t="shared" si="2"/>
        <v>ZK100</v>
      </c>
      <c r="S44">
        <f t="shared" si="3"/>
        <v>0</v>
      </c>
      <c r="T44">
        <f t="shared" si="3"/>
        <v>0</v>
      </c>
      <c r="U44">
        <f t="shared" si="3"/>
        <v>0</v>
      </c>
    </row>
    <row r="45" spans="1:21" x14ac:dyDescent="0.25">
      <c r="A45" t="s">
        <v>564</v>
      </c>
      <c r="B45" t="str">
        <f t="shared" si="1"/>
        <v>ZK100.K143.C727</v>
      </c>
      <c r="C45">
        <f>+IFERROR(VLOOKUP(B45,'[1]Sum table'!$A:$D,4,FALSE),0)</f>
        <v>0</v>
      </c>
      <c r="D45">
        <f>+IFERROR(VLOOKUP(B45,'[1]Sum table'!$A:$E,5,FALSE),0)</f>
        <v>0</v>
      </c>
      <c r="E45">
        <f>+IFERROR(VLOOKUP(B45,'[1]Sum table'!$A:$F,6,FALSE),0)</f>
        <v>0</v>
      </c>
      <c r="F45">
        <f>+IFERROR(VLOOKUP(B45,'[1]Sum table'!$A:$G,7,FALSE),0)</f>
        <v>0</v>
      </c>
      <c r="O45" t="s">
        <v>288</v>
      </c>
      <c r="P45" s="607" t="s">
        <v>319</v>
      </c>
      <c r="R45" t="str">
        <f t="shared" si="2"/>
        <v>ZK100</v>
      </c>
      <c r="S45">
        <f t="shared" si="3"/>
        <v>0</v>
      </c>
      <c r="T45">
        <f t="shared" si="3"/>
        <v>0</v>
      </c>
      <c r="U45">
        <f t="shared" si="3"/>
        <v>0</v>
      </c>
    </row>
    <row r="46" spans="1:21" x14ac:dyDescent="0.25">
      <c r="A46" t="s">
        <v>565</v>
      </c>
      <c r="B46" t="str">
        <f t="shared" si="1"/>
        <v>ZK100.K144.C727</v>
      </c>
      <c r="C46">
        <f>+IFERROR(VLOOKUP(B46,'[1]Sum table'!$A:$D,4,FALSE),0)</f>
        <v>0</v>
      </c>
      <c r="D46">
        <f>+IFERROR(VLOOKUP(B46,'[1]Sum table'!$A:$E,5,FALSE),0)</f>
        <v>0</v>
      </c>
      <c r="E46">
        <f>+IFERROR(VLOOKUP(B46,'[1]Sum table'!$A:$F,6,FALSE),0)</f>
        <v>0</v>
      </c>
      <c r="F46">
        <f>+IFERROR(VLOOKUP(B46,'[1]Sum table'!$A:$G,7,FALSE),0)</f>
        <v>0</v>
      </c>
      <c r="O46" t="s">
        <v>288</v>
      </c>
      <c r="P46" s="607" t="s">
        <v>320</v>
      </c>
      <c r="R46" t="str">
        <f t="shared" si="2"/>
        <v>ZK100</v>
      </c>
      <c r="S46">
        <f t="shared" si="3"/>
        <v>0</v>
      </c>
      <c r="T46">
        <f t="shared" si="3"/>
        <v>0</v>
      </c>
      <c r="U46">
        <f t="shared" si="3"/>
        <v>0</v>
      </c>
    </row>
    <row r="47" spans="1:21" x14ac:dyDescent="0.25">
      <c r="A47" t="s">
        <v>566</v>
      </c>
      <c r="B47" t="str">
        <f t="shared" si="1"/>
        <v>ZK100.K145.C727</v>
      </c>
      <c r="C47">
        <f>+IFERROR(VLOOKUP(B47,'[1]Sum table'!$A:$D,4,FALSE),0)</f>
        <v>0</v>
      </c>
      <c r="D47">
        <f>+IFERROR(VLOOKUP(B47,'[1]Sum table'!$A:$E,5,FALSE),0)</f>
        <v>0</v>
      </c>
      <c r="E47">
        <f>+IFERROR(VLOOKUP(B47,'[1]Sum table'!$A:$F,6,FALSE),0)</f>
        <v>0</v>
      </c>
      <c r="F47">
        <f>+IFERROR(VLOOKUP(B47,'[1]Sum table'!$A:$G,7,FALSE),0)</f>
        <v>0</v>
      </c>
      <c r="O47" t="s">
        <v>288</v>
      </c>
      <c r="P47" s="607" t="s">
        <v>321</v>
      </c>
      <c r="R47" t="str">
        <f t="shared" si="2"/>
        <v>ZK100</v>
      </c>
      <c r="S47">
        <f t="shared" si="3"/>
        <v>0</v>
      </c>
      <c r="T47">
        <f t="shared" si="3"/>
        <v>0</v>
      </c>
      <c r="U47">
        <f t="shared" si="3"/>
        <v>0</v>
      </c>
    </row>
    <row r="48" spans="1:21" x14ac:dyDescent="0.25">
      <c r="A48" t="s">
        <v>567</v>
      </c>
      <c r="B48" t="str">
        <f t="shared" si="1"/>
        <v>ZK100.K146.C727</v>
      </c>
      <c r="C48">
        <f>+IFERROR(VLOOKUP(B48,'[1]Sum table'!$A:$D,4,FALSE),0)</f>
        <v>0</v>
      </c>
      <c r="D48">
        <f>+IFERROR(VLOOKUP(B48,'[1]Sum table'!$A:$E,5,FALSE),0)</f>
        <v>0</v>
      </c>
      <c r="E48">
        <f>+IFERROR(VLOOKUP(B48,'[1]Sum table'!$A:$F,6,FALSE),0)</f>
        <v>0</v>
      </c>
      <c r="F48">
        <f>+IFERROR(VLOOKUP(B48,'[1]Sum table'!$A:$G,7,FALSE),0)</f>
        <v>0</v>
      </c>
      <c r="O48" t="s">
        <v>288</v>
      </c>
      <c r="P48" s="607" t="s">
        <v>322</v>
      </c>
      <c r="R48" t="str">
        <f t="shared" si="2"/>
        <v>ZK100</v>
      </c>
      <c r="S48">
        <f t="shared" si="3"/>
        <v>0</v>
      </c>
      <c r="T48">
        <f t="shared" si="3"/>
        <v>0</v>
      </c>
      <c r="U48">
        <f t="shared" si="3"/>
        <v>0</v>
      </c>
    </row>
    <row r="49" spans="1:21" x14ac:dyDescent="0.25">
      <c r="A49" t="s">
        <v>568</v>
      </c>
      <c r="B49" t="str">
        <f t="shared" si="1"/>
        <v>ZK100.K147.C727</v>
      </c>
      <c r="C49">
        <f>+IFERROR(VLOOKUP(B49,'[1]Sum table'!$A:$D,4,FALSE),0)</f>
        <v>0</v>
      </c>
      <c r="D49">
        <f>+IFERROR(VLOOKUP(B49,'[1]Sum table'!$A:$E,5,FALSE),0)</f>
        <v>0</v>
      </c>
      <c r="E49">
        <f>+IFERROR(VLOOKUP(B49,'[1]Sum table'!$A:$F,6,FALSE),0)</f>
        <v>0</v>
      </c>
      <c r="F49">
        <f>+IFERROR(VLOOKUP(B49,'[1]Sum table'!$A:$G,7,FALSE),0)</f>
        <v>0</v>
      </c>
      <c r="O49" t="s">
        <v>288</v>
      </c>
      <c r="P49" s="606" t="s">
        <v>173</v>
      </c>
      <c r="R49" t="str">
        <f t="shared" si="2"/>
        <v>ZK100</v>
      </c>
      <c r="S49">
        <f t="shared" si="3"/>
        <v>0</v>
      </c>
      <c r="T49">
        <f t="shared" si="3"/>
        <v>0</v>
      </c>
      <c r="U49">
        <f t="shared" si="3"/>
        <v>0</v>
      </c>
    </row>
    <row r="50" spans="1:21" x14ac:dyDescent="0.25">
      <c r="A50" t="s">
        <v>569</v>
      </c>
      <c r="B50" t="str">
        <f t="shared" si="1"/>
        <v>ZK100.K148.C727</v>
      </c>
      <c r="C50">
        <f>+IFERROR(VLOOKUP(B50,'[1]Sum table'!$A:$D,4,FALSE),0)</f>
        <v>0</v>
      </c>
      <c r="D50">
        <f>+IFERROR(VLOOKUP(B50,'[1]Sum table'!$A:$E,5,FALSE),0)</f>
        <v>0</v>
      </c>
      <c r="E50">
        <f>+IFERROR(VLOOKUP(B50,'[1]Sum table'!$A:$F,6,FALSE),0)</f>
        <v>0</v>
      </c>
      <c r="F50">
        <f>+IFERROR(VLOOKUP(B50,'[1]Sum table'!$A:$G,7,FALSE),0)</f>
        <v>0</v>
      </c>
      <c r="O50" t="s">
        <v>288</v>
      </c>
      <c r="P50" s="606" t="s">
        <v>323</v>
      </c>
      <c r="R50" t="str">
        <f t="shared" si="2"/>
        <v>ZK100</v>
      </c>
      <c r="S50">
        <f t="shared" si="3"/>
        <v>0</v>
      </c>
      <c r="T50">
        <f t="shared" si="3"/>
        <v>0</v>
      </c>
      <c r="U50">
        <f t="shared" si="3"/>
        <v>0</v>
      </c>
    </row>
    <row r="51" spans="1:21" x14ac:dyDescent="0.25">
      <c r="A51" t="s">
        <v>570</v>
      </c>
      <c r="B51" t="str">
        <f t="shared" si="1"/>
        <v>ZK100.K149.C727</v>
      </c>
      <c r="C51">
        <f>+IFERROR(VLOOKUP(B51,'[1]Sum table'!$A:$D,4,FALSE),0)</f>
        <v>0</v>
      </c>
      <c r="D51">
        <f>+IFERROR(VLOOKUP(B51,'[1]Sum table'!$A:$E,5,FALSE),0)</f>
        <v>0</v>
      </c>
      <c r="E51">
        <f>+IFERROR(VLOOKUP(B51,'[1]Sum table'!$A:$F,6,FALSE),0)</f>
        <v>0</v>
      </c>
      <c r="F51">
        <f>+IFERROR(VLOOKUP(B51,'[1]Sum table'!$A:$G,7,FALSE),0)</f>
        <v>0</v>
      </c>
      <c r="O51" t="s">
        <v>288</v>
      </c>
      <c r="P51" s="606" t="s">
        <v>324</v>
      </c>
      <c r="R51" t="str">
        <f t="shared" si="2"/>
        <v>ZK100</v>
      </c>
      <c r="S51">
        <f t="shared" si="3"/>
        <v>0</v>
      </c>
      <c r="T51">
        <f t="shared" si="3"/>
        <v>0</v>
      </c>
      <c r="U51">
        <f t="shared" si="3"/>
        <v>0</v>
      </c>
    </row>
    <row r="52" spans="1:21" x14ac:dyDescent="0.25">
      <c r="A52" t="s">
        <v>571</v>
      </c>
      <c r="B52" t="str">
        <f t="shared" si="1"/>
        <v>ZK100.K150.C727</v>
      </c>
      <c r="C52">
        <f>+IFERROR(VLOOKUP(B52,'[1]Sum table'!$A:$D,4,FALSE),0)</f>
        <v>0</v>
      </c>
      <c r="D52">
        <f>+IFERROR(VLOOKUP(B52,'[1]Sum table'!$A:$E,5,FALSE),0)</f>
        <v>0</v>
      </c>
      <c r="E52">
        <f>+IFERROR(VLOOKUP(B52,'[1]Sum table'!$A:$F,6,FALSE),0)</f>
        <v>0</v>
      </c>
      <c r="F52">
        <f>+IFERROR(VLOOKUP(B52,'[1]Sum table'!$A:$G,7,FALSE),0)</f>
        <v>0</v>
      </c>
      <c r="O52" t="s">
        <v>288</v>
      </c>
      <c r="P52" s="607" t="s">
        <v>325</v>
      </c>
      <c r="R52" t="str">
        <f t="shared" si="2"/>
        <v>ZK100</v>
      </c>
      <c r="S52">
        <f t="shared" si="3"/>
        <v>0</v>
      </c>
      <c r="T52">
        <f t="shared" si="3"/>
        <v>0</v>
      </c>
      <c r="U52">
        <f t="shared" si="3"/>
        <v>0</v>
      </c>
    </row>
    <row r="53" spans="1:21" x14ac:dyDescent="0.25">
      <c r="A53" t="s">
        <v>572</v>
      </c>
      <c r="B53" t="str">
        <f t="shared" si="1"/>
        <v>ZK100.K151.C727</v>
      </c>
      <c r="C53">
        <f>+IFERROR(VLOOKUP(B53,'[1]Sum table'!$A:$D,4,FALSE),0)</f>
        <v>0</v>
      </c>
      <c r="D53">
        <f>+IFERROR(VLOOKUP(B53,'[1]Sum table'!$A:$E,5,FALSE),0)</f>
        <v>0</v>
      </c>
      <c r="E53">
        <f>+IFERROR(VLOOKUP(B53,'[1]Sum table'!$A:$F,6,FALSE),0)</f>
        <v>0</v>
      </c>
      <c r="F53">
        <f>+IFERROR(VLOOKUP(B53,'[1]Sum table'!$A:$G,7,FALSE),0)</f>
        <v>0</v>
      </c>
      <c r="O53" t="s">
        <v>288</v>
      </c>
      <c r="P53" s="607" t="s">
        <v>326</v>
      </c>
      <c r="R53" t="str">
        <f t="shared" si="2"/>
        <v>ZK100</v>
      </c>
      <c r="S53">
        <f t="shared" si="3"/>
        <v>0</v>
      </c>
      <c r="T53">
        <f t="shared" si="3"/>
        <v>0</v>
      </c>
      <c r="U53">
        <f t="shared" si="3"/>
        <v>0</v>
      </c>
    </row>
    <row r="54" spans="1:21" x14ac:dyDescent="0.25">
      <c r="A54" t="s">
        <v>573</v>
      </c>
      <c r="B54" t="str">
        <f t="shared" si="1"/>
        <v>ZK100.K152.C727</v>
      </c>
      <c r="C54">
        <f>+IFERROR(VLOOKUP(B54,'[1]Sum table'!$A:$D,4,FALSE),0)</f>
        <v>0</v>
      </c>
      <c r="D54">
        <f>+IFERROR(VLOOKUP(B54,'[1]Sum table'!$A:$E,5,FALSE),0)</f>
        <v>0</v>
      </c>
      <c r="E54">
        <f>+IFERROR(VLOOKUP(B54,'[1]Sum table'!$A:$F,6,FALSE),0)</f>
        <v>0</v>
      </c>
      <c r="F54">
        <f>+IFERROR(VLOOKUP(B54,'[1]Sum table'!$A:$G,7,FALSE),0)</f>
        <v>0</v>
      </c>
      <c r="O54" t="s">
        <v>288</v>
      </c>
      <c r="P54" s="607" t="s">
        <v>327</v>
      </c>
      <c r="R54" t="str">
        <f t="shared" si="2"/>
        <v>ZK100</v>
      </c>
      <c r="S54">
        <f t="shared" si="3"/>
        <v>0</v>
      </c>
      <c r="T54">
        <f t="shared" si="3"/>
        <v>0</v>
      </c>
      <c r="U54">
        <f t="shared" si="3"/>
        <v>0</v>
      </c>
    </row>
    <row r="55" spans="1:21" x14ac:dyDescent="0.25">
      <c r="A55" t="s">
        <v>574</v>
      </c>
      <c r="B55" t="str">
        <f t="shared" si="1"/>
        <v>ZK100.K153.C727</v>
      </c>
      <c r="C55">
        <f>+IFERROR(VLOOKUP(B55,'[1]Sum table'!$A:$D,4,FALSE),0)</f>
        <v>0</v>
      </c>
      <c r="D55">
        <f>+IFERROR(VLOOKUP(B55,'[1]Sum table'!$A:$E,5,FALSE),0)</f>
        <v>0</v>
      </c>
      <c r="E55">
        <f>+IFERROR(VLOOKUP(B55,'[1]Sum table'!$A:$F,6,FALSE),0)</f>
        <v>0</v>
      </c>
      <c r="F55">
        <f>+IFERROR(VLOOKUP(B55,'[1]Sum table'!$A:$G,7,FALSE),0)</f>
        <v>0</v>
      </c>
      <c r="O55" t="s">
        <v>288</v>
      </c>
      <c r="P55" s="607" t="s">
        <v>328</v>
      </c>
      <c r="R55" t="str">
        <f t="shared" si="2"/>
        <v>ZK100</v>
      </c>
      <c r="S55">
        <f t="shared" si="3"/>
        <v>0</v>
      </c>
      <c r="T55">
        <f t="shared" si="3"/>
        <v>0</v>
      </c>
      <c r="U55">
        <f t="shared" si="3"/>
        <v>0</v>
      </c>
    </row>
    <row r="56" spans="1:21" x14ac:dyDescent="0.25">
      <c r="A56" t="s">
        <v>575</v>
      </c>
      <c r="B56" t="str">
        <f t="shared" si="1"/>
        <v>ZK100.K154.C727</v>
      </c>
      <c r="C56">
        <f>+IFERROR(VLOOKUP(B56,'[1]Sum table'!$A:$D,4,FALSE),0)</f>
        <v>0</v>
      </c>
      <c r="D56">
        <f>+IFERROR(VLOOKUP(B56,'[1]Sum table'!$A:$E,5,FALSE),0)</f>
        <v>0</v>
      </c>
      <c r="E56">
        <f>+IFERROR(VLOOKUP(B56,'[1]Sum table'!$A:$F,6,FALSE),0)</f>
        <v>0</v>
      </c>
      <c r="F56">
        <f>+IFERROR(VLOOKUP(B56,'[1]Sum table'!$A:$G,7,FALSE),0)</f>
        <v>0</v>
      </c>
      <c r="O56" t="s">
        <v>288</v>
      </c>
      <c r="P56" s="607" t="s">
        <v>329</v>
      </c>
      <c r="R56" t="str">
        <f t="shared" si="2"/>
        <v>ZK100</v>
      </c>
      <c r="S56">
        <f t="shared" si="3"/>
        <v>0</v>
      </c>
      <c r="T56">
        <f t="shared" si="3"/>
        <v>0</v>
      </c>
      <c r="U56">
        <f t="shared" si="3"/>
        <v>0</v>
      </c>
    </row>
    <row r="57" spans="1:21" x14ac:dyDescent="0.25">
      <c r="A57" t="s">
        <v>576</v>
      </c>
      <c r="B57" t="str">
        <f t="shared" si="1"/>
        <v>ZK100.K155.C727</v>
      </c>
      <c r="C57">
        <f>+IFERROR(VLOOKUP(B57,'[1]Sum table'!$A:$D,4,FALSE),0)</f>
        <v>0</v>
      </c>
      <c r="D57">
        <f>+IFERROR(VLOOKUP(B57,'[1]Sum table'!$A:$E,5,FALSE),0)</f>
        <v>0</v>
      </c>
      <c r="E57">
        <f>+IFERROR(VLOOKUP(B57,'[1]Sum table'!$A:$F,6,FALSE),0)</f>
        <v>0</v>
      </c>
      <c r="F57">
        <f>+IFERROR(VLOOKUP(B57,'[1]Sum table'!$A:$G,7,FALSE),0)</f>
        <v>0</v>
      </c>
      <c r="O57" t="s">
        <v>288</v>
      </c>
      <c r="P57" s="607" t="s">
        <v>330</v>
      </c>
      <c r="R57" t="str">
        <f t="shared" si="2"/>
        <v>ZK100</v>
      </c>
      <c r="S57">
        <f t="shared" si="3"/>
        <v>0</v>
      </c>
      <c r="T57">
        <f t="shared" si="3"/>
        <v>0</v>
      </c>
      <c r="U57">
        <f t="shared" si="3"/>
        <v>0</v>
      </c>
    </row>
    <row r="58" spans="1:21" x14ac:dyDescent="0.25">
      <c r="A58" t="s">
        <v>577</v>
      </c>
      <c r="B58" t="str">
        <f t="shared" si="1"/>
        <v>ZK100.K156.C727</v>
      </c>
      <c r="C58">
        <f>+IFERROR(VLOOKUP(B58,'[1]Sum table'!$A:$D,4,FALSE),0)</f>
        <v>0</v>
      </c>
      <c r="D58">
        <f>+IFERROR(VLOOKUP(B58,'[1]Sum table'!$A:$E,5,FALSE),0)</f>
        <v>0</v>
      </c>
      <c r="E58">
        <f>+IFERROR(VLOOKUP(B58,'[1]Sum table'!$A:$F,6,FALSE),0)</f>
        <v>0</v>
      </c>
      <c r="F58">
        <f>+IFERROR(VLOOKUP(B58,'[1]Sum table'!$A:$G,7,FALSE),0)</f>
        <v>0</v>
      </c>
      <c r="O58" t="s">
        <v>288</v>
      </c>
      <c r="P58" s="607" t="s">
        <v>331</v>
      </c>
      <c r="R58" t="str">
        <f t="shared" si="2"/>
        <v>ZK100</v>
      </c>
      <c r="S58">
        <f t="shared" si="3"/>
        <v>0</v>
      </c>
      <c r="T58">
        <f t="shared" si="3"/>
        <v>0</v>
      </c>
      <c r="U58">
        <f t="shared" si="3"/>
        <v>0</v>
      </c>
    </row>
    <row r="59" spans="1:21" x14ac:dyDescent="0.25">
      <c r="A59" t="s">
        <v>578</v>
      </c>
      <c r="B59" t="str">
        <f t="shared" si="1"/>
        <v>ZK100.K157.C727</v>
      </c>
      <c r="C59">
        <f>+IFERROR(VLOOKUP(B59,'[1]Sum table'!$A:$D,4,FALSE),0)</f>
        <v>0</v>
      </c>
      <c r="D59">
        <f>+IFERROR(VLOOKUP(B59,'[1]Sum table'!$A:$E,5,FALSE),0)</f>
        <v>0</v>
      </c>
      <c r="E59">
        <f>+IFERROR(VLOOKUP(B59,'[1]Sum table'!$A:$F,6,FALSE),0)</f>
        <v>0</v>
      </c>
      <c r="F59">
        <f>+IFERROR(VLOOKUP(B59,'[1]Sum table'!$A:$G,7,FALSE),0)</f>
        <v>0</v>
      </c>
      <c r="O59" t="s">
        <v>288</v>
      </c>
      <c r="P59" s="607" t="s">
        <v>332</v>
      </c>
      <c r="R59" t="str">
        <f t="shared" si="2"/>
        <v>ZK100</v>
      </c>
      <c r="S59">
        <f t="shared" si="3"/>
        <v>0</v>
      </c>
      <c r="T59">
        <f t="shared" si="3"/>
        <v>0</v>
      </c>
      <c r="U59">
        <f t="shared" si="3"/>
        <v>0</v>
      </c>
    </row>
    <row r="60" spans="1:21" x14ac:dyDescent="0.25">
      <c r="A60" t="s">
        <v>579</v>
      </c>
      <c r="B60" t="str">
        <f t="shared" si="1"/>
        <v>ZK100.K158.C727</v>
      </c>
      <c r="C60">
        <f>+IFERROR(VLOOKUP(B60,'[1]Sum table'!$A:$D,4,FALSE),0)</f>
        <v>0</v>
      </c>
      <c r="D60">
        <f>+IFERROR(VLOOKUP(B60,'[1]Sum table'!$A:$E,5,FALSE),0)</f>
        <v>0</v>
      </c>
      <c r="E60">
        <f>+IFERROR(VLOOKUP(B60,'[1]Sum table'!$A:$F,6,FALSE),0)</f>
        <v>0</v>
      </c>
      <c r="F60">
        <f>+IFERROR(VLOOKUP(B60,'[1]Sum table'!$A:$G,7,FALSE),0)</f>
        <v>0</v>
      </c>
      <c r="O60" t="s">
        <v>288</v>
      </c>
      <c r="P60" s="607" t="s">
        <v>333</v>
      </c>
      <c r="R60" t="str">
        <f t="shared" si="2"/>
        <v>ZK100</v>
      </c>
      <c r="S60">
        <f t="shared" si="3"/>
        <v>0</v>
      </c>
      <c r="T60">
        <f t="shared" si="3"/>
        <v>0</v>
      </c>
      <c r="U60">
        <f t="shared" si="3"/>
        <v>0</v>
      </c>
    </row>
    <row r="61" spans="1:21" x14ac:dyDescent="0.25">
      <c r="A61" t="s">
        <v>580</v>
      </c>
      <c r="B61" t="str">
        <f t="shared" si="1"/>
        <v>ZK100.K159.C727</v>
      </c>
      <c r="C61">
        <f>+IFERROR(VLOOKUP(B61,'[1]Sum table'!$A:$D,4,FALSE),0)</f>
        <v>0</v>
      </c>
      <c r="D61">
        <f>+IFERROR(VLOOKUP(B61,'[1]Sum table'!$A:$E,5,FALSE),0)</f>
        <v>0</v>
      </c>
      <c r="E61">
        <f>+IFERROR(VLOOKUP(B61,'[1]Sum table'!$A:$F,6,FALSE),0)</f>
        <v>0</v>
      </c>
      <c r="F61">
        <f>+IFERROR(VLOOKUP(B61,'[1]Sum table'!$A:$G,7,FALSE),0)</f>
        <v>0</v>
      </c>
      <c r="O61" t="s">
        <v>288</v>
      </c>
      <c r="P61" s="607" t="s">
        <v>334</v>
      </c>
      <c r="R61" t="str">
        <f t="shared" si="2"/>
        <v>ZK100</v>
      </c>
      <c r="S61">
        <f t="shared" si="3"/>
        <v>0</v>
      </c>
      <c r="T61">
        <f t="shared" si="3"/>
        <v>0</v>
      </c>
      <c r="U61">
        <f t="shared" si="3"/>
        <v>0</v>
      </c>
    </row>
    <row r="62" spans="1:21" x14ac:dyDescent="0.25">
      <c r="A62" t="s">
        <v>581</v>
      </c>
      <c r="B62" t="str">
        <f t="shared" si="1"/>
        <v>ZK100.K160.C727</v>
      </c>
      <c r="C62">
        <f>+IFERROR(VLOOKUP(B62,'[1]Sum table'!$A:$D,4,FALSE),0)</f>
        <v>0</v>
      </c>
      <c r="D62">
        <f>+IFERROR(VLOOKUP(B62,'[1]Sum table'!$A:$E,5,FALSE),0)</f>
        <v>0</v>
      </c>
      <c r="E62">
        <f>+IFERROR(VLOOKUP(B62,'[1]Sum table'!$A:$F,6,FALSE),0)</f>
        <v>0</v>
      </c>
      <c r="F62">
        <f>+IFERROR(VLOOKUP(B62,'[1]Sum table'!$A:$G,7,FALSE),0)</f>
        <v>0</v>
      </c>
      <c r="O62" t="s">
        <v>288</v>
      </c>
      <c r="P62" s="606" t="s">
        <v>189</v>
      </c>
      <c r="R62" t="str">
        <f t="shared" si="2"/>
        <v>ZK100</v>
      </c>
      <c r="S62">
        <f t="shared" si="3"/>
        <v>0</v>
      </c>
      <c r="T62">
        <f t="shared" si="3"/>
        <v>0</v>
      </c>
      <c r="U62">
        <f t="shared" si="3"/>
        <v>0</v>
      </c>
    </row>
    <row r="63" spans="1:21" x14ac:dyDescent="0.25">
      <c r="A63" t="s">
        <v>582</v>
      </c>
      <c r="B63" t="str">
        <f t="shared" si="1"/>
        <v>ZK100.K161.C727</v>
      </c>
      <c r="C63">
        <f>+IFERROR(VLOOKUP(B63,'[1]Sum table'!$A:$D,4,FALSE),0)</f>
        <v>0</v>
      </c>
      <c r="D63">
        <f>+IFERROR(VLOOKUP(B63,'[1]Sum table'!$A:$E,5,FALSE),0)</f>
        <v>0</v>
      </c>
      <c r="E63">
        <f>+IFERROR(VLOOKUP(B63,'[1]Sum table'!$A:$F,6,FALSE),0)</f>
        <v>0</v>
      </c>
      <c r="F63">
        <f>+IFERROR(VLOOKUP(B63,'[1]Sum table'!$A:$G,7,FALSE),0)</f>
        <v>0</v>
      </c>
      <c r="O63" t="s">
        <v>288</v>
      </c>
      <c r="P63" s="606" t="s">
        <v>190</v>
      </c>
      <c r="R63" t="str">
        <f t="shared" si="2"/>
        <v>ZK100</v>
      </c>
      <c r="S63">
        <f t="shared" si="3"/>
        <v>0</v>
      </c>
      <c r="T63">
        <f t="shared" si="3"/>
        <v>0</v>
      </c>
      <c r="U63">
        <f t="shared" si="3"/>
        <v>0</v>
      </c>
    </row>
    <row r="64" spans="1:21" x14ac:dyDescent="0.25">
      <c r="A64" t="s">
        <v>583</v>
      </c>
      <c r="B64" t="str">
        <f t="shared" si="1"/>
        <v>ZK100.K162.C727</v>
      </c>
      <c r="C64">
        <f>+IFERROR(VLOOKUP(B64,'[1]Sum table'!$A:$D,4,FALSE),0)</f>
        <v>0</v>
      </c>
      <c r="D64">
        <f>+IFERROR(VLOOKUP(B64,'[1]Sum table'!$A:$E,5,FALSE),0)</f>
        <v>0</v>
      </c>
      <c r="E64">
        <f>+IFERROR(VLOOKUP(B64,'[1]Sum table'!$A:$F,6,FALSE),0)</f>
        <v>0</v>
      </c>
      <c r="F64">
        <f>+IFERROR(VLOOKUP(B64,'[1]Sum table'!$A:$G,7,FALSE),0)</f>
        <v>0</v>
      </c>
      <c r="O64" t="s">
        <v>288</v>
      </c>
      <c r="P64" s="606" t="s">
        <v>335</v>
      </c>
      <c r="R64" t="str">
        <f t="shared" si="2"/>
        <v>ZK100</v>
      </c>
      <c r="S64">
        <f t="shared" si="3"/>
        <v>0</v>
      </c>
      <c r="T64">
        <f t="shared" si="3"/>
        <v>0</v>
      </c>
      <c r="U64">
        <f t="shared" si="3"/>
        <v>0</v>
      </c>
    </row>
    <row r="65" spans="1:21" x14ac:dyDescent="0.25">
      <c r="A65" t="s">
        <v>584</v>
      </c>
      <c r="B65" t="str">
        <f t="shared" si="1"/>
        <v>ZK100.K163.C727</v>
      </c>
      <c r="C65">
        <f>+IFERROR(VLOOKUP(B65,'[1]Sum table'!$A:$D,4,FALSE),0)</f>
        <v>0</v>
      </c>
      <c r="D65">
        <f>+IFERROR(VLOOKUP(B65,'[1]Sum table'!$A:$E,5,FALSE),0)</f>
        <v>0</v>
      </c>
      <c r="E65">
        <f>+IFERROR(VLOOKUP(B65,'[1]Sum table'!$A:$F,6,FALSE),0)</f>
        <v>0</v>
      </c>
      <c r="F65">
        <f>+IFERROR(VLOOKUP(B65,'[1]Sum table'!$A:$G,7,FALSE),0)</f>
        <v>0</v>
      </c>
      <c r="O65" t="s">
        <v>288</v>
      </c>
      <c r="P65" s="606" t="s">
        <v>113</v>
      </c>
      <c r="R65" t="str">
        <f t="shared" si="2"/>
        <v>ZK100</v>
      </c>
      <c r="S65">
        <f t="shared" si="3"/>
        <v>0</v>
      </c>
      <c r="T65">
        <f t="shared" si="3"/>
        <v>0</v>
      </c>
      <c r="U65">
        <f t="shared" si="3"/>
        <v>0</v>
      </c>
    </row>
    <row r="66" spans="1:21" x14ac:dyDescent="0.25">
      <c r="A66" t="s">
        <v>585</v>
      </c>
      <c r="B66" t="str">
        <f t="shared" si="1"/>
        <v>ZK100.K164.C727</v>
      </c>
      <c r="C66">
        <f>+IFERROR(VLOOKUP(B66,'[1]Sum table'!$A:$D,4,FALSE),0)</f>
        <v>0</v>
      </c>
      <c r="D66">
        <f>+IFERROR(VLOOKUP(B66,'[1]Sum table'!$A:$E,5,FALSE),0)</f>
        <v>0</v>
      </c>
      <c r="E66">
        <f>+IFERROR(VLOOKUP(B66,'[1]Sum table'!$A:$F,6,FALSE),0)</f>
        <v>0</v>
      </c>
      <c r="F66">
        <f>+IFERROR(VLOOKUP(B66,'[1]Sum table'!$A:$G,7,FALSE),0)</f>
        <v>0</v>
      </c>
      <c r="O66" t="s">
        <v>288</v>
      </c>
      <c r="P66" s="606" t="s">
        <v>179</v>
      </c>
      <c r="R66" t="str">
        <f t="shared" si="2"/>
        <v>ZK100</v>
      </c>
      <c r="S66">
        <f t="shared" si="3"/>
        <v>0</v>
      </c>
      <c r="T66">
        <f t="shared" si="3"/>
        <v>0</v>
      </c>
      <c r="U66">
        <f t="shared" si="3"/>
        <v>0</v>
      </c>
    </row>
    <row r="67" spans="1:21" x14ac:dyDescent="0.25">
      <c r="A67" t="s">
        <v>586</v>
      </c>
      <c r="B67" t="str">
        <f t="shared" si="1"/>
        <v>ZK100.K165.C727</v>
      </c>
      <c r="C67">
        <f>+IFERROR(VLOOKUP(B67,'[1]Sum table'!$A:$D,4,FALSE),0)</f>
        <v>0</v>
      </c>
      <c r="D67">
        <f>+IFERROR(VLOOKUP(B67,'[1]Sum table'!$A:$E,5,FALSE),0)</f>
        <v>0</v>
      </c>
      <c r="E67">
        <f>+IFERROR(VLOOKUP(B67,'[1]Sum table'!$A:$F,6,FALSE),0)</f>
        <v>0</v>
      </c>
      <c r="F67">
        <f>+IFERROR(VLOOKUP(B67,'[1]Sum table'!$A:$G,7,FALSE),0)</f>
        <v>0</v>
      </c>
      <c r="O67" t="s">
        <v>288</v>
      </c>
      <c r="P67" s="606" t="s">
        <v>336</v>
      </c>
      <c r="R67" t="str">
        <f t="shared" si="2"/>
        <v>ZK100</v>
      </c>
      <c r="S67">
        <f t="shared" si="3"/>
        <v>0</v>
      </c>
      <c r="T67">
        <f t="shared" si="3"/>
        <v>0</v>
      </c>
      <c r="U67">
        <f t="shared" si="3"/>
        <v>0</v>
      </c>
    </row>
    <row r="68" spans="1:21" x14ac:dyDescent="0.25">
      <c r="A68" t="s">
        <v>587</v>
      </c>
      <c r="B68" t="str">
        <f t="shared" ref="B68:B131" si="4">+A68&amp;"."&amp;$A$1</f>
        <v>ZK100.K166.C727</v>
      </c>
      <c r="C68">
        <f>+IFERROR(VLOOKUP(B68,'[1]Sum table'!$A:$D,4,FALSE),0)</f>
        <v>0</v>
      </c>
      <c r="D68">
        <f>+IFERROR(VLOOKUP(B68,'[1]Sum table'!$A:$E,5,FALSE),0)</f>
        <v>0</v>
      </c>
      <c r="E68">
        <f>+IFERROR(VLOOKUP(B68,'[1]Sum table'!$A:$F,6,FALSE),0)</f>
        <v>0</v>
      </c>
      <c r="F68">
        <f>+IFERROR(VLOOKUP(B68,'[1]Sum table'!$A:$G,7,FALSE),0)</f>
        <v>0</v>
      </c>
      <c r="O68" t="s">
        <v>288</v>
      </c>
      <c r="P68" s="607" t="s">
        <v>337</v>
      </c>
      <c r="R68" t="str">
        <f t="shared" ref="R68:R131" si="5">+LEFT(B68,5)</f>
        <v>ZK100</v>
      </c>
      <c r="S68">
        <f t="shared" ref="S68:U131" si="6">+C68</f>
        <v>0</v>
      </c>
      <c r="T68">
        <f t="shared" si="6"/>
        <v>0</v>
      </c>
      <c r="U68">
        <f t="shared" si="6"/>
        <v>0</v>
      </c>
    </row>
    <row r="69" spans="1:21" x14ac:dyDescent="0.25">
      <c r="A69" t="s">
        <v>588</v>
      </c>
      <c r="B69" t="str">
        <f t="shared" si="4"/>
        <v>ZK100.K167.C727</v>
      </c>
      <c r="C69">
        <f>+IFERROR(VLOOKUP(B69,'[1]Sum table'!$A:$D,4,FALSE),0)</f>
        <v>0</v>
      </c>
      <c r="D69">
        <f>+IFERROR(VLOOKUP(B69,'[1]Sum table'!$A:$E,5,FALSE),0)</f>
        <v>0</v>
      </c>
      <c r="E69">
        <f>+IFERROR(VLOOKUP(B69,'[1]Sum table'!$A:$F,6,FALSE),0)</f>
        <v>0</v>
      </c>
      <c r="F69">
        <f>+IFERROR(VLOOKUP(B69,'[1]Sum table'!$A:$G,7,FALSE),0)</f>
        <v>0</v>
      </c>
      <c r="O69" t="s">
        <v>288</v>
      </c>
      <c r="P69" s="607" t="s">
        <v>338</v>
      </c>
      <c r="R69" t="str">
        <f t="shared" si="5"/>
        <v>ZK100</v>
      </c>
      <c r="S69">
        <f t="shared" si="6"/>
        <v>0</v>
      </c>
      <c r="T69">
        <f t="shared" si="6"/>
        <v>0</v>
      </c>
      <c r="U69">
        <f t="shared" si="6"/>
        <v>0</v>
      </c>
    </row>
    <row r="70" spans="1:21" x14ac:dyDescent="0.25">
      <c r="A70" t="s">
        <v>589</v>
      </c>
      <c r="B70" t="str">
        <f t="shared" si="4"/>
        <v>ZK100.K168.C727</v>
      </c>
      <c r="C70">
        <f>+IFERROR(VLOOKUP(B70,'[1]Sum table'!$A:$D,4,FALSE),0)</f>
        <v>0</v>
      </c>
      <c r="D70">
        <f>+IFERROR(VLOOKUP(B70,'[1]Sum table'!$A:$E,5,FALSE),0)</f>
        <v>0</v>
      </c>
      <c r="E70">
        <f>+IFERROR(VLOOKUP(B70,'[1]Sum table'!$A:$F,6,FALSE),0)</f>
        <v>0</v>
      </c>
      <c r="F70">
        <f>+IFERROR(VLOOKUP(B70,'[1]Sum table'!$A:$G,7,FALSE),0)</f>
        <v>0</v>
      </c>
      <c r="O70" t="s">
        <v>288</v>
      </c>
      <c r="P70" s="607" t="s">
        <v>339</v>
      </c>
      <c r="R70" t="str">
        <f t="shared" si="5"/>
        <v>ZK100</v>
      </c>
      <c r="S70">
        <f t="shared" si="6"/>
        <v>0</v>
      </c>
      <c r="T70">
        <f t="shared" si="6"/>
        <v>0</v>
      </c>
      <c r="U70">
        <f t="shared" si="6"/>
        <v>0</v>
      </c>
    </row>
    <row r="71" spans="1:21" x14ac:dyDescent="0.25">
      <c r="A71" t="s">
        <v>590</v>
      </c>
      <c r="B71" t="str">
        <f t="shared" si="4"/>
        <v>ZK100.K169.C727</v>
      </c>
      <c r="C71">
        <f>+IFERROR(VLOOKUP(B71,'[1]Sum table'!$A:$D,4,FALSE),0)</f>
        <v>0</v>
      </c>
      <c r="D71">
        <f>+IFERROR(VLOOKUP(B71,'[1]Sum table'!$A:$E,5,FALSE),0)</f>
        <v>0</v>
      </c>
      <c r="E71">
        <f>+IFERROR(VLOOKUP(B71,'[1]Sum table'!$A:$F,6,FALSE),0)</f>
        <v>0</v>
      </c>
      <c r="F71">
        <f>+IFERROR(VLOOKUP(B71,'[1]Sum table'!$A:$G,7,FALSE),0)</f>
        <v>0</v>
      </c>
      <c r="O71" t="s">
        <v>288</v>
      </c>
      <c r="P71" s="607" t="s">
        <v>340</v>
      </c>
      <c r="R71" t="str">
        <f t="shared" si="5"/>
        <v>ZK100</v>
      </c>
      <c r="S71">
        <f t="shared" si="6"/>
        <v>0</v>
      </c>
      <c r="T71">
        <f t="shared" si="6"/>
        <v>0</v>
      </c>
      <c r="U71">
        <f t="shared" si="6"/>
        <v>0</v>
      </c>
    </row>
    <row r="72" spans="1:21" x14ac:dyDescent="0.25">
      <c r="A72" t="s">
        <v>591</v>
      </c>
      <c r="B72" t="str">
        <f t="shared" si="4"/>
        <v>ZK100.K170.C727</v>
      </c>
      <c r="C72">
        <f>+IFERROR(VLOOKUP(B72,'[1]Sum table'!$A:$D,4,FALSE),0)</f>
        <v>0</v>
      </c>
      <c r="D72">
        <f>+IFERROR(VLOOKUP(B72,'[1]Sum table'!$A:$E,5,FALSE),0)</f>
        <v>0</v>
      </c>
      <c r="E72">
        <f>+IFERROR(VLOOKUP(B72,'[1]Sum table'!$A:$F,6,FALSE),0)</f>
        <v>0</v>
      </c>
      <c r="F72">
        <f>+IFERROR(VLOOKUP(B72,'[1]Sum table'!$A:$G,7,FALSE),0)</f>
        <v>0</v>
      </c>
      <c r="O72" t="s">
        <v>288</v>
      </c>
      <c r="P72" s="607" t="s">
        <v>341</v>
      </c>
      <c r="R72" t="str">
        <f t="shared" si="5"/>
        <v>ZK100</v>
      </c>
      <c r="S72">
        <f t="shared" si="6"/>
        <v>0</v>
      </c>
      <c r="T72">
        <f t="shared" si="6"/>
        <v>0</v>
      </c>
      <c r="U72">
        <f t="shared" si="6"/>
        <v>0</v>
      </c>
    </row>
    <row r="73" spans="1:21" x14ac:dyDescent="0.25">
      <c r="A73" t="s">
        <v>592</v>
      </c>
      <c r="B73" t="str">
        <f t="shared" si="4"/>
        <v>ZK100.K171.C727</v>
      </c>
      <c r="C73">
        <f>+IFERROR(VLOOKUP(B73,'[1]Sum table'!$A:$D,4,FALSE),0)</f>
        <v>0</v>
      </c>
      <c r="D73">
        <f>+IFERROR(VLOOKUP(B73,'[1]Sum table'!$A:$E,5,FALSE),0)</f>
        <v>0</v>
      </c>
      <c r="E73">
        <f>+IFERROR(VLOOKUP(B73,'[1]Sum table'!$A:$F,6,FALSE),0)</f>
        <v>0</v>
      </c>
      <c r="F73">
        <f>+IFERROR(VLOOKUP(B73,'[1]Sum table'!$A:$G,7,FALSE),0)</f>
        <v>0</v>
      </c>
      <c r="O73" t="s">
        <v>288</v>
      </c>
      <c r="P73" s="607" t="s">
        <v>342</v>
      </c>
      <c r="R73" t="str">
        <f t="shared" si="5"/>
        <v>ZK100</v>
      </c>
      <c r="S73">
        <f t="shared" si="6"/>
        <v>0</v>
      </c>
      <c r="T73">
        <f t="shared" si="6"/>
        <v>0</v>
      </c>
      <c r="U73">
        <f t="shared" si="6"/>
        <v>0</v>
      </c>
    </row>
    <row r="74" spans="1:21" x14ac:dyDescent="0.25">
      <c r="A74" t="s">
        <v>593</v>
      </c>
      <c r="B74" t="str">
        <f t="shared" si="4"/>
        <v>ZK100.K172.C727</v>
      </c>
      <c r="C74">
        <f>+IFERROR(VLOOKUP(B74,'[1]Sum table'!$A:$D,4,FALSE),0)</f>
        <v>0</v>
      </c>
      <c r="D74">
        <f>+IFERROR(VLOOKUP(B74,'[1]Sum table'!$A:$E,5,FALSE),0)</f>
        <v>0</v>
      </c>
      <c r="E74">
        <f>+IFERROR(VLOOKUP(B74,'[1]Sum table'!$A:$F,6,FALSE),0)</f>
        <v>0</v>
      </c>
      <c r="F74">
        <f>+IFERROR(VLOOKUP(B74,'[1]Sum table'!$A:$G,7,FALSE),0)</f>
        <v>0</v>
      </c>
      <c r="O74" t="s">
        <v>288</v>
      </c>
      <c r="P74" s="606" t="s">
        <v>216</v>
      </c>
      <c r="R74" t="str">
        <f t="shared" si="5"/>
        <v>ZK100</v>
      </c>
      <c r="S74">
        <f t="shared" si="6"/>
        <v>0</v>
      </c>
      <c r="T74">
        <f t="shared" si="6"/>
        <v>0</v>
      </c>
      <c r="U74">
        <f t="shared" si="6"/>
        <v>0</v>
      </c>
    </row>
    <row r="75" spans="1:21" x14ac:dyDescent="0.25">
      <c r="A75" t="s">
        <v>594</v>
      </c>
      <c r="B75" t="str">
        <f t="shared" si="4"/>
        <v>ZK100.K173.C727</v>
      </c>
      <c r="C75">
        <f>+IFERROR(VLOOKUP(B75,'[1]Sum table'!$A:$D,4,FALSE),0)</f>
        <v>0</v>
      </c>
      <c r="D75">
        <f>+IFERROR(VLOOKUP(B75,'[1]Sum table'!$A:$E,5,FALSE),0)</f>
        <v>0</v>
      </c>
      <c r="E75">
        <f>+IFERROR(VLOOKUP(B75,'[1]Sum table'!$A:$F,6,FALSE),0)</f>
        <v>0</v>
      </c>
      <c r="F75">
        <f>+IFERROR(VLOOKUP(B75,'[1]Sum table'!$A:$G,7,FALSE),0)</f>
        <v>0</v>
      </c>
      <c r="O75" t="s">
        <v>288</v>
      </c>
      <c r="P75" s="606" t="s">
        <v>343</v>
      </c>
      <c r="R75" t="str">
        <f t="shared" si="5"/>
        <v>ZK100</v>
      </c>
      <c r="S75">
        <f t="shared" si="6"/>
        <v>0</v>
      </c>
      <c r="T75">
        <f t="shared" si="6"/>
        <v>0</v>
      </c>
      <c r="U75">
        <f t="shared" si="6"/>
        <v>0</v>
      </c>
    </row>
    <row r="76" spans="1:21" x14ac:dyDescent="0.25">
      <c r="A76" t="s">
        <v>595</v>
      </c>
      <c r="B76" t="str">
        <f t="shared" si="4"/>
        <v>ZK100.K174.C727</v>
      </c>
      <c r="C76">
        <f>+IFERROR(VLOOKUP(B76,'[1]Sum table'!$A:$D,4,FALSE),0)</f>
        <v>0</v>
      </c>
      <c r="D76">
        <f>+IFERROR(VLOOKUP(B76,'[1]Sum table'!$A:$E,5,FALSE),0)</f>
        <v>0</v>
      </c>
      <c r="E76">
        <f>+IFERROR(VLOOKUP(B76,'[1]Sum table'!$A:$F,6,FALSE),0)</f>
        <v>0</v>
      </c>
      <c r="F76">
        <f>+IFERROR(VLOOKUP(B76,'[1]Sum table'!$A:$G,7,FALSE),0)</f>
        <v>0</v>
      </c>
      <c r="O76" t="s">
        <v>288</v>
      </c>
      <c r="P76" s="607" t="s">
        <v>344</v>
      </c>
      <c r="R76" t="str">
        <f t="shared" si="5"/>
        <v>ZK100</v>
      </c>
      <c r="S76">
        <f t="shared" si="6"/>
        <v>0</v>
      </c>
      <c r="T76">
        <f t="shared" si="6"/>
        <v>0</v>
      </c>
      <c r="U76">
        <f t="shared" si="6"/>
        <v>0</v>
      </c>
    </row>
    <row r="77" spans="1:21" x14ac:dyDescent="0.25">
      <c r="A77" t="s">
        <v>596</v>
      </c>
      <c r="B77" t="str">
        <f t="shared" si="4"/>
        <v>ZK100.K175.C727</v>
      </c>
      <c r="C77">
        <f>+IFERROR(VLOOKUP(B77,'[1]Sum table'!$A:$D,4,FALSE),0)</f>
        <v>0</v>
      </c>
      <c r="D77">
        <f>+IFERROR(VLOOKUP(B77,'[1]Sum table'!$A:$E,5,FALSE),0)</f>
        <v>0</v>
      </c>
      <c r="E77">
        <f>+IFERROR(VLOOKUP(B77,'[1]Sum table'!$A:$F,6,FALSE),0)</f>
        <v>0</v>
      </c>
      <c r="F77">
        <f>+IFERROR(VLOOKUP(B77,'[1]Sum table'!$A:$G,7,FALSE),0)</f>
        <v>0</v>
      </c>
      <c r="O77" t="s">
        <v>288</v>
      </c>
      <c r="P77" s="607" t="s">
        <v>345</v>
      </c>
      <c r="R77" t="str">
        <f t="shared" si="5"/>
        <v>ZK100</v>
      </c>
      <c r="S77">
        <f t="shared" si="6"/>
        <v>0</v>
      </c>
      <c r="T77">
        <f t="shared" si="6"/>
        <v>0</v>
      </c>
      <c r="U77">
        <f t="shared" si="6"/>
        <v>0</v>
      </c>
    </row>
    <row r="78" spans="1:21" x14ac:dyDescent="0.25">
      <c r="A78" t="s">
        <v>597</v>
      </c>
      <c r="B78" t="str">
        <f t="shared" si="4"/>
        <v>ZK100.K176.C727</v>
      </c>
      <c r="C78">
        <f>+IFERROR(VLOOKUP(B78,'[1]Sum table'!$A:$D,4,FALSE),0)</f>
        <v>0</v>
      </c>
      <c r="D78">
        <f>+IFERROR(VLOOKUP(B78,'[1]Sum table'!$A:$E,5,FALSE),0)</f>
        <v>0</v>
      </c>
      <c r="E78">
        <f>+IFERROR(VLOOKUP(B78,'[1]Sum table'!$A:$F,6,FALSE),0)</f>
        <v>0</v>
      </c>
      <c r="F78">
        <f>+IFERROR(VLOOKUP(B78,'[1]Sum table'!$A:$G,7,FALSE),0)</f>
        <v>0</v>
      </c>
      <c r="O78" t="s">
        <v>288</v>
      </c>
      <c r="P78" s="607" t="s">
        <v>346</v>
      </c>
      <c r="R78" t="str">
        <f t="shared" si="5"/>
        <v>ZK100</v>
      </c>
      <c r="S78">
        <f t="shared" si="6"/>
        <v>0</v>
      </c>
      <c r="T78">
        <f t="shared" si="6"/>
        <v>0</v>
      </c>
      <c r="U78">
        <f t="shared" si="6"/>
        <v>0</v>
      </c>
    </row>
    <row r="79" spans="1:21" x14ac:dyDescent="0.25">
      <c r="A79" t="s">
        <v>598</v>
      </c>
      <c r="B79" t="str">
        <f t="shared" si="4"/>
        <v>ZK100.K177.C727</v>
      </c>
      <c r="C79">
        <f>+IFERROR(VLOOKUP(B79,'[1]Sum table'!$A:$D,4,FALSE),0)</f>
        <v>0</v>
      </c>
      <c r="D79">
        <f>+IFERROR(VLOOKUP(B79,'[1]Sum table'!$A:$E,5,FALSE),0)</f>
        <v>0</v>
      </c>
      <c r="E79">
        <f>+IFERROR(VLOOKUP(B79,'[1]Sum table'!$A:$F,6,FALSE),0)</f>
        <v>0</v>
      </c>
      <c r="F79">
        <f>+IFERROR(VLOOKUP(B79,'[1]Sum table'!$A:$G,7,FALSE),0)</f>
        <v>0</v>
      </c>
      <c r="O79" t="s">
        <v>288</v>
      </c>
      <c r="P79" s="606" t="s">
        <v>347</v>
      </c>
      <c r="R79" t="str">
        <f t="shared" si="5"/>
        <v>ZK100</v>
      </c>
      <c r="S79">
        <f t="shared" si="6"/>
        <v>0</v>
      </c>
      <c r="T79">
        <f t="shared" si="6"/>
        <v>0</v>
      </c>
      <c r="U79">
        <f t="shared" si="6"/>
        <v>0</v>
      </c>
    </row>
    <row r="80" spans="1:21" x14ac:dyDescent="0.25">
      <c r="A80" t="s">
        <v>599</v>
      </c>
      <c r="B80" t="str">
        <f t="shared" si="4"/>
        <v>ZK100.K178.C727</v>
      </c>
      <c r="C80">
        <f>+IFERROR(VLOOKUP(B80,'[1]Sum table'!$A:$D,4,FALSE),0)</f>
        <v>0</v>
      </c>
      <c r="D80">
        <f>+IFERROR(VLOOKUP(B80,'[1]Sum table'!$A:$E,5,FALSE),0)</f>
        <v>0</v>
      </c>
      <c r="E80">
        <f>+IFERROR(VLOOKUP(B80,'[1]Sum table'!$A:$F,6,FALSE),0)</f>
        <v>0</v>
      </c>
      <c r="F80">
        <f>+IFERROR(VLOOKUP(B80,'[1]Sum table'!$A:$G,7,FALSE),0)</f>
        <v>0</v>
      </c>
      <c r="O80" t="s">
        <v>288</v>
      </c>
      <c r="P80" s="606" t="s">
        <v>348</v>
      </c>
      <c r="R80" t="str">
        <f t="shared" si="5"/>
        <v>ZK100</v>
      </c>
      <c r="S80">
        <f t="shared" si="6"/>
        <v>0</v>
      </c>
      <c r="T80">
        <f t="shared" si="6"/>
        <v>0</v>
      </c>
      <c r="U80">
        <f t="shared" si="6"/>
        <v>0</v>
      </c>
    </row>
    <row r="81" spans="1:21" x14ac:dyDescent="0.25">
      <c r="A81" t="s">
        <v>600</v>
      </c>
      <c r="B81" t="str">
        <f t="shared" si="4"/>
        <v>ZK100.K179.C727</v>
      </c>
      <c r="C81">
        <f>+IFERROR(VLOOKUP(B81,'[1]Sum table'!$A:$D,4,FALSE),0)</f>
        <v>0</v>
      </c>
      <c r="D81">
        <f>+IFERROR(VLOOKUP(B81,'[1]Sum table'!$A:$E,5,FALSE),0)</f>
        <v>0</v>
      </c>
      <c r="E81">
        <f>+IFERROR(VLOOKUP(B81,'[1]Sum table'!$A:$F,6,FALSE),0)</f>
        <v>0</v>
      </c>
      <c r="F81">
        <f>+IFERROR(VLOOKUP(B81,'[1]Sum table'!$A:$G,7,FALSE),0)</f>
        <v>0</v>
      </c>
      <c r="O81" t="s">
        <v>288</v>
      </c>
      <c r="P81" s="606" t="s">
        <v>349</v>
      </c>
      <c r="R81" t="str">
        <f t="shared" si="5"/>
        <v>ZK100</v>
      </c>
      <c r="S81">
        <f t="shared" si="6"/>
        <v>0</v>
      </c>
      <c r="T81">
        <f t="shared" si="6"/>
        <v>0</v>
      </c>
      <c r="U81">
        <f t="shared" si="6"/>
        <v>0</v>
      </c>
    </row>
    <row r="82" spans="1:21" x14ac:dyDescent="0.25">
      <c r="A82" t="s">
        <v>601</v>
      </c>
      <c r="B82" t="str">
        <f t="shared" si="4"/>
        <v>ZK100.K180.C727</v>
      </c>
      <c r="C82">
        <f>+IFERROR(VLOOKUP(B82,'[1]Sum table'!$A:$D,4,FALSE),0)</f>
        <v>0</v>
      </c>
      <c r="D82">
        <f>+IFERROR(VLOOKUP(B82,'[1]Sum table'!$A:$E,5,FALSE),0)</f>
        <v>0</v>
      </c>
      <c r="E82">
        <f>+IFERROR(VLOOKUP(B82,'[1]Sum table'!$A:$F,6,FALSE),0)</f>
        <v>0</v>
      </c>
      <c r="F82">
        <f>+IFERROR(VLOOKUP(B82,'[1]Sum table'!$A:$G,7,FALSE),0)</f>
        <v>0</v>
      </c>
      <c r="O82" t="s">
        <v>288</v>
      </c>
      <c r="P82" s="606" t="s">
        <v>350</v>
      </c>
      <c r="R82" t="str">
        <f t="shared" si="5"/>
        <v>ZK100</v>
      </c>
      <c r="S82">
        <f t="shared" si="6"/>
        <v>0</v>
      </c>
      <c r="T82">
        <f t="shared" si="6"/>
        <v>0</v>
      </c>
      <c r="U82">
        <f t="shared" si="6"/>
        <v>0</v>
      </c>
    </row>
    <row r="83" spans="1:21" x14ac:dyDescent="0.25">
      <c r="A83" t="s">
        <v>602</v>
      </c>
      <c r="B83" t="str">
        <f t="shared" si="4"/>
        <v>ZK100.K181.C727</v>
      </c>
      <c r="C83">
        <f>+IFERROR(VLOOKUP(B83,'[1]Sum table'!$A:$D,4,FALSE),0)</f>
        <v>0</v>
      </c>
      <c r="D83">
        <f>+IFERROR(VLOOKUP(B83,'[1]Sum table'!$A:$E,5,FALSE),0)</f>
        <v>0</v>
      </c>
      <c r="E83">
        <f>+IFERROR(VLOOKUP(B83,'[1]Sum table'!$A:$F,6,FALSE),0)</f>
        <v>0</v>
      </c>
      <c r="F83">
        <f>+IFERROR(VLOOKUP(B83,'[1]Sum table'!$A:$G,7,FALSE),0)</f>
        <v>0</v>
      </c>
      <c r="O83" t="s">
        <v>288</v>
      </c>
      <c r="P83" s="607" t="s">
        <v>351</v>
      </c>
      <c r="R83" t="str">
        <f t="shared" si="5"/>
        <v>ZK100</v>
      </c>
      <c r="S83">
        <f t="shared" si="6"/>
        <v>0</v>
      </c>
      <c r="T83">
        <f t="shared" si="6"/>
        <v>0</v>
      </c>
      <c r="U83">
        <f t="shared" si="6"/>
        <v>0</v>
      </c>
    </row>
    <row r="84" spans="1:21" x14ac:dyDescent="0.25">
      <c r="A84" t="s">
        <v>603</v>
      </c>
      <c r="B84" t="str">
        <f t="shared" si="4"/>
        <v>ZK100.K182.C727</v>
      </c>
      <c r="C84">
        <f>+IFERROR(VLOOKUP(B84,'[1]Sum table'!$A:$D,4,FALSE),0)</f>
        <v>0</v>
      </c>
      <c r="D84">
        <f>+IFERROR(VLOOKUP(B84,'[1]Sum table'!$A:$E,5,FALSE),0)</f>
        <v>0</v>
      </c>
      <c r="E84">
        <f>+IFERROR(VLOOKUP(B84,'[1]Sum table'!$A:$F,6,FALSE),0)</f>
        <v>0</v>
      </c>
      <c r="F84">
        <f>+IFERROR(VLOOKUP(B84,'[1]Sum table'!$A:$G,7,FALSE),0)</f>
        <v>0</v>
      </c>
      <c r="O84" t="s">
        <v>288</v>
      </c>
      <c r="P84" s="607" t="s">
        <v>352</v>
      </c>
      <c r="R84" t="str">
        <f t="shared" si="5"/>
        <v>ZK100</v>
      </c>
      <c r="S84">
        <f t="shared" si="6"/>
        <v>0</v>
      </c>
      <c r="T84">
        <f t="shared" si="6"/>
        <v>0</v>
      </c>
      <c r="U84">
        <f t="shared" si="6"/>
        <v>0</v>
      </c>
    </row>
    <row r="85" spans="1:21" x14ac:dyDescent="0.25">
      <c r="A85" t="s">
        <v>604</v>
      </c>
      <c r="B85" t="str">
        <f t="shared" si="4"/>
        <v>ZK100.K183.C727</v>
      </c>
      <c r="C85">
        <f>+IFERROR(VLOOKUP(B85,'[1]Sum table'!$A:$D,4,FALSE),0)</f>
        <v>0</v>
      </c>
      <c r="D85">
        <f>+IFERROR(VLOOKUP(B85,'[1]Sum table'!$A:$E,5,FALSE),0)</f>
        <v>0</v>
      </c>
      <c r="E85">
        <f>+IFERROR(VLOOKUP(B85,'[1]Sum table'!$A:$F,6,FALSE),0)</f>
        <v>0</v>
      </c>
      <c r="F85">
        <f>+IFERROR(VLOOKUP(B85,'[1]Sum table'!$A:$G,7,FALSE),0)</f>
        <v>0</v>
      </c>
      <c r="O85" t="s">
        <v>288</v>
      </c>
      <c r="P85" s="606" t="s">
        <v>353</v>
      </c>
      <c r="R85" t="str">
        <f t="shared" si="5"/>
        <v>ZK100</v>
      </c>
      <c r="S85">
        <f t="shared" si="6"/>
        <v>0</v>
      </c>
      <c r="T85">
        <f t="shared" si="6"/>
        <v>0</v>
      </c>
      <c r="U85">
        <f t="shared" si="6"/>
        <v>0</v>
      </c>
    </row>
    <row r="86" spans="1:21" x14ac:dyDescent="0.25">
      <c r="A86" t="s">
        <v>605</v>
      </c>
      <c r="B86" t="str">
        <f t="shared" si="4"/>
        <v>ZK100.K184.C727</v>
      </c>
      <c r="C86">
        <f>+IFERROR(VLOOKUP(B86,'[1]Sum table'!$A:$D,4,FALSE),0)</f>
        <v>0</v>
      </c>
      <c r="D86">
        <f>+IFERROR(VLOOKUP(B86,'[1]Sum table'!$A:$E,5,FALSE),0)</f>
        <v>0</v>
      </c>
      <c r="E86">
        <f>+IFERROR(VLOOKUP(B86,'[1]Sum table'!$A:$F,6,FALSE),0)</f>
        <v>0</v>
      </c>
      <c r="F86">
        <f>+IFERROR(VLOOKUP(B86,'[1]Sum table'!$A:$G,7,FALSE),0)</f>
        <v>0</v>
      </c>
      <c r="O86" t="s">
        <v>288</v>
      </c>
      <c r="P86" s="606" t="s">
        <v>354</v>
      </c>
      <c r="R86" t="str">
        <f t="shared" si="5"/>
        <v>ZK100</v>
      </c>
      <c r="S86">
        <f t="shared" si="6"/>
        <v>0</v>
      </c>
      <c r="T86">
        <f t="shared" si="6"/>
        <v>0</v>
      </c>
      <c r="U86">
        <f t="shared" si="6"/>
        <v>0</v>
      </c>
    </row>
    <row r="87" spans="1:21" x14ac:dyDescent="0.25">
      <c r="A87" t="s">
        <v>606</v>
      </c>
      <c r="B87" t="str">
        <f t="shared" si="4"/>
        <v>ZK100.K185.C727</v>
      </c>
      <c r="C87">
        <f>+IFERROR(VLOOKUP(B87,'[1]Sum table'!$A:$D,4,FALSE),0)</f>
        <v>0</v>
      </c>
      <c r="D87">
        <f>+IFERROR(VLOOKUP(B87,'[1]Sum table'!$A:$E,5,FALSE),0)</f>
        <v>0</v>
      </c>
      <c r="E87">
        <f>+IFERROR(VLOOKUP(B87,'[1]Sum table'!$A:$F,6,FALSE),0)</f>
        <v>0</v>
      </c>
      <c r="F87">
        <f>+IFERROR(VLOOKUP(B87,'[1]Sum table'!$A:$G,7,FALSE),0)</f>
        <v>0</v>
      </c>
      <c r="O87" t="s">
        <v>288</v>
      </c>
      <c r="P87" s="607" t="s">
        <v>355</v>
      </c>
      <c r="R87" t="str">
        <f t="shared" si="5"/>
        <v>ZK100</v>
      </c>
      <c r="S87">
        <f t="shared" si="6"/>
        <v>0</v>
      </c>
      <c r="T87">
        <f t="shared" si="6"/>
        <v>0</v>
      </c>
      <c r="U87">
        <f t="shared" si="6"/>
        <v>0</v>
      </c>
    </row>
    <row r="88" spans="1:21" x14ac:dyDescent="0.25">
      <c r="A88" t="s">
        <v>607</v>
      </c>
      <c r="B88" t="str">
        <f t="shared" si="4"/>
        <v>ZK100.K186.C727</v>
      </c>
      <c r="C88">
        <f>+IFERROR(VLOOKUP(B88,'[1]Sum table'!$A:$D,4,FALSE),0)</f>
        <v>0</v>
      </c>
      <c r="D88">
        <f>+IFERROR(VLOOKUP(B88,'[1]Sum table'!$A:$E,5,FALSE),0)</f>
        <v>0</v>
      </c>
      <c r="E88">
        <f>+IFERROR(VLOOKUP(B88,'[1]Sum table'!$A:$F,6,FALSE),0)</f>
        <v>0</v>
      </c>
      <c r="F88">
        <f>+IFERROR(VLOOKUP(B88,'[1]Sum table'!$A:$G,7,FALSE),0)</f>
        <v>0</v>
      </c>
      <c r="O88" t="s">
        <v>288</v>
      </c>
      <c r="P88" s="607" t="s">
        <v>356</v>
      </c>
      <c r="R88" t="str">
        <f t="shared" si="5"/>
        <v>ZK100</v>
      </c>
      <c r="S88">
        <f t="shared" si="6"/>
        <v>0</v>
      </c>
      <c r="T88">
        <f t="shared" si="6"/>
        <v>0</v>
      </c>
      <c r="U88">
        <f t="shared" si="6"/>
        <v>0</v>
      </c>
    </row>
    <row r="89" spans="1:21" x14ac:dyDescent="0.25">
      <c r="A89" t="s">
        <v>608</v>
      </c>
      <c r="B89" t="str">
        <f t="shared" si="4"/>
        <v>ZK100.K187.C727</v>
      </c>
      <c r="C89">
        <f>+IFERROR(VLOOKUP(B89,'[1]Sum table'!$A:$D,4,FALSE),0)</f>
        <v>0</v>
      </c>
      <c r="D89">
        <f>+IFERROR(VLOOKUP(B89,'[1]Sum table'!$A:$E,5,FALSE),0)</f>
        <v>0</v>
      </c>
      <c r="E89">
        <f>+IFERROR(VLOOKUP(B89,'[1]Sum table'!$A:$F,6,FALSE),0)</f>
        <v>0</v>
      </c>
      <c r="F89">
        <f>+IFERROR(VLOOKUP(B89,'[1]Sum table'!$A:$G,7,FALSE),0)</f>
        <v>0</v>
      </c>
      <c r="O89" t="s">
        <v>288</v>
      </c>
      <c r="P89" s="606" t="s">
        <v>357</v>
      </c>
      <c r="R89" t="str">
        <f t="shared" si="5"/>
        <v>ZK100</v>
      </c>
      <c r="S89">
        <f t="shared" si="6"/>
        <v>0</v>
      </c>
      <c r="T89">
        <f t="shared" si="6"/>
        <v>0</v>
      </c>
      <c r="U89">
        <f t="shared" si="6"/>
        <v>0</v>
      </c>
    </row>
    <row r="90" spans="1:21" x14ac:dyDescent="0.25">
      <c r="A90" t="s">
        <v>609</v>
      </c>
      <c r="B90" t="str">
        <f t="shared" si="4"/>
        <v>ZK100.K188.C727</v>
      </c>
      <c r="C90">
        <f>+IFERROR(VLOOKUP(B90,'[1]Sum table'!$A:$D,4,FALSE),0)</f>
        <v>0</v>
      </c>
      <c r="D90">
        <f>+IFERROR(VLOOKUP(B90,'[1]Sum table'!$A:$E,5,FALSE),0)</f>
        <v>0</v>
      </c>
      <c r="E90">
        <f>+IFERROR(VLOOKUP(B90,'[1]Sum table'!$A:$F,6,FALSE),0)</f>
        <v>0</v>
      </c>
      <c r="F90">
        <f>+IFERROR(VLOOKUP(B90,'[1]Sum table'!$A:$G,7,FALSE),0)</f>
        <v>0</v>
      </c>
      <c r="O90" t="s">
        <v>288</v>
      </c>
      <c r="P90" s="606" t="s">
        <v>358</v>
      </c>
      <c r="R90" t="str">
        <f t="shared" si="5"/>
        <v>ZK100</v>
      </c>
      <c r="S90">
        <f t="shared" si="6"/>
        <v>0</v>
      </c>
      <c r="T90">
        <f t="shared" si="6"/>
        <v>0</v>
      </c>
      <c r="U90">
        <f t="shared" si="6"/>
        <v>0</v>
      </c>
    </row>
    <row r="91" spans="1:21" x14ac:dyDescent="0.25">
      <c r="A91" t="s">
        <v>610</v>
      </c>
      <c r="B91" t="str">
        <f t="shared" si="4"/>
        <v>ZK100.K189.C727</v>
      </c>
      <c r="C91">
        <f>+IFERROR(VLOOKUP(B91,'[1]Sum table'!$A:$D,4,FALSE),0)</f>
        <v>0</v>
      </c>
      <c r="D91">
        <f>+IFERROR(VLOOKUP(B91,'[1]Sum table'!$A:$E,5,FALSE),0)</f>
        <v>0</v>
      </c>
      <c r="E91">
        <f>+IFERROR(VLOOKUP(B91,'[1]Sum table'!$A:$F,6,FALSE),0)</f>
        <v>0</v>
      </c>
      <c r="F91">
        <f>+IFERROR(VLOOKUP(B91,'[1]Sum table'!$A:$G,7,FALSE),0)</f>
        <v>0</v>
      </c>
      <c r="O91" t="s">
        <v>288</v>
      </c>
      <c r="P91" s="606" t="s">
        <v>359</v>
      </c>
      <c r="R91" t="str">
        <f t="shared" si="5"/>
        <v>ZK100</v>
      </c>
      <c r="S91">
        <f t="shared" si="6"/>
        <v>0</v>
      </c>
      <c r="T91">
        <f t="shared" si="6"/>
        <v>0</v>
      </c>
      <c r="U91">
        <f t="shared" si="6"/>
        <v>0</v>
      </c>
    </row>
    <row r="92" spans="1:21" x14ac:dyDescent="0.25">
      <c r="A92" t="s">
        <v>611</v>
      </c>
      <c r="B92" t="str">
        <f t="shared" si="4"/>
        <v>ZK100.K190.C727</v>
      </c>
      <c r="C92">
        <f>+IFERROR(VLOOKUP(B92,'[1]Sum table'!$A:$D,4,FALSE),0)</f>
        <v>0</v>
      </c>
      <c r="D92">
        <f>+IFERROR(VLOOKUP(B92,'[1]Sum table'!$A:$E,5,FALSE),0)</f>
        <v>0</v>
      </c>
      <c r="E92">
        <f>+IFERROR(VLOOKUP(B92,'[1]Sum table'!$A:$F,6,FALSE),0)</f>
        <v>0</v>
      </c>
      <c r="F92">
        <f>+IFERROR(VLOOKUP(B92,'[1]Sum table'!$A:$G,7,FALSE),0)</f>
        <v>0</v>
      </c>
      <c r="O92" t="s">
        <v>288</v>
      </c>
      <c r="P92" s="607" t="s">
        <v>360</v>
      </c>
      <c r="R92" t="str">
        <f t="shared" si="5"/>
        <v>ZK100</v>
      </c>
      <c r="S92">
        <f t="shared" si="6"/>
        <v>0</v>
      </c>
      <c r="T92">
        <f t="shared" si="6"/>
        <v>0</v>
      </c>
      <c r="U92">
        <f t="shared" si="6"/>
        <v>0</v>
      </c>
    </row>
    <row r="93" spans="1:21" x14ac:dyDescent="0.25">
      <c r="A93" t="s">
        <v>612</v>
      </c>
      <c r="B93" t="str">
        <f t="shared" si="4"/>
        <v>ZK100.K191.C727</v>
      </c>
      <c r="C93">
        <f>+IFERROR(VLOOKUP(B93,'[1]Sum table'!$A:$D,4,FALSE),0)</f>
        <v>0</v>
      </c>
      <c r="D93">
        <f>+IFERROR(VLOOKUP(B93,'[1]Sum table'!$A:$E,5,FALSE),0)</f>
        <v>0</v>
      </c>
      <c r="E93">
        <f>+IFERROR(VLOOKUP(B93,'[1]Sum table'!$A:$F,6,FALSE),0)</f>
        <v>0</v>
      </c>
      <c r="F93">
        <f>+IFERROR(VLOOKUP(B93,'[1]Sum table'!$A:$G,7,FALSE),0)</f>
        <v>0</v>
      </c>
      <c r="O93" t="s">
        <v>288</v>
      </c>
      <c r="P93" s="607" t="s">
        <v>361</v>
      </c>
      <c r="R93" t="str">
        <f t="shared" si="5"/>
        <v>ZK100</v>
      </c>
      <c r="S93">
        <f t="shared" si="6"/>
        <v>0</v>
      </c>
      <c r="T93">
        <f t="shared" si="6"/>
        <v>0</v>
      </c>
      <c r="U93">
        <f t="shared" si="6"/>
        <v>0</v>
      </c>
    </row>
    <row r="94" spans="1:21" x14ac:dyDescent="0.25">
      <c r="A94" t="s">
        <v>613</v>
      </c>
      <c r="B94" t="str">
        <f t="shared" si="4"/>
        <v>ZK100.K192.C727</v>
      </c>
      <c r="C94">
        <f>+IFERROR(VLOOKUP(B94,'[1]Sum table'!$A:$D,4,FALSE),0)</f>
        <v>0</v>
      </c>
      <c r="D94">
        <f>+IFERROR(VLOOKUP(B94,'[1]Sum table'!$A:$E,5,FALSE),0)</f>
        <v>0</v>
      </c>
      <c r="E94">
        <f>+IFERROR(VLOOKUP(B94,'[1]Sum table'!$A:$F,6,FALSE),0)</f>
        <v>0</v>
      </c>
      <c r="F94">
        <f>+IFERROR(VLOOKUP(B94,'[1]Sum table'!$A:$G,7,FALSE),0)</f>
        <v>0</v>
      </c>
      <c r="O94" t="s">
        <v>288</v>
      </c>
      <c r="P94" s="607" t="s">
        <v>362</v>
      </c>
      <c r="R94" t="str">
        <f t="shared" si="5"/>
        <v>ZK100</v>
      </c>
      <c r="S94">
        <f t="shared" si="6"/>
        <v>0</v>
      </c>
      <c r="T94">
        <f t="shared" si="6"/>
        <v>0</v>
      </c>
      <c r="U94">
        <f t="shared" si="6"/>
        <v>0</v>
      </c>
    </row>
    <row r="95" spans="1:21" x14ac:dyDescent="0.25">
      <c r="A95" t="s">
        <v>614</v>
      </c>
      <c r="B95" t="str">
        <f t="shared" si="4"/>
        <v>ZK100.K193.C727</v>
      </c>
      <c r="C95">
        <f>+IFERROR(VLOOKUP(B95,'[1]Sum table'!$A:$D,4,FALSE),0)</f>
        <v>0</v>
      </c>
      <c r="D95">
        <f>+IFERROR(VLOOKUP(B95,'[1]Sum table'!$A:$E,5,FALSE),0)</f>
        <v>0</v>
      </c>
      <c r="E95">
        <f>+IFERROR(VLOOKUP(B95,'[1]Sum table'!$A:$F,6,FALSE),0)</f>
        <v>0</v>
      </c>
      <c r="F95">
        <f>+IFERROR(VLOOKUP(B95,'[1]Sum table'!$A:$G,7,FALSE),0)</f>
        <v>0</v>
      </c>
      <c r="O95" t="s">
        <v>288</v>
      </c>
      <c r="P95" s="607" t="s">
        <v>363</v>
      </c>
      <c r="R95" t="str">
        <f t="shared" si="5"/>
        <v>ZK100</v>
      </c>
      <c r="S95">
        <f t="shared" si="6"/>
        <v>0</v>
      </c>
      <c r="T95">
        <f t="shared" si="6"/>
        <v>0</v>
      </c>
      <c r="U95">
        <f t="shared" si="6"/>
        <v>0</v>
      </c>
    </row>
    <row r="96" spans="1:21" x14ac:dyDescent="0.25">
      <c r="A96" t="s">
        <v>615</v>
      </c>
      <c r="B96" t="str">
        <f t="shared" si="4"/>
        <v>ZK100.K194.C727</v>
      </c>
      <c r="C96">
        <f>+IFERROR(VLOOKUP(B96,'[1]Sum table'!$A:$D,4,FALSE),0)</f>
        <v>0</v>
      </c>
      <c r="D96">
        <f>+IFERROR(VLOOKUP(B96,'[1]Sum table'!$A:$E,5,FALSE),0)</f>
        <v>0</v>
      </c>
      <c r="E96">
        <f>+IFERROR(VLOOKUP(B96,'[1]Sum table'!$A:$F,6,FALSE),0)</f>
        <v>0</v>
      </c>
      <c r="F96">
        <f>+IFERROR(VLOOKUP(B96,'[1]Sum table'!$A:$G,7,FALSE),0)</f>
        <v>0</v>
      </c>
      <c r="O96" t="s">
        <v>288</v>
      </c>
      <c r="P96" s="607" t="s">
        <v>364</v>
      </c>
      <c r="R96" t="str">
        <f t="shared" si="5"/>
        <v>ZK100</v>
      </c>
      <c r="S96">
        <f t="shared" si="6"/>
        <v>0</v>
      </c>
      <c r="T96">
        <f t="shared" si="6"/>
        <v>0</v>
      </c>
      <c r="U96">
        <f t="shared" si="6"/>
        <v>0</v>
      </c>
    </row>
    <row r="97" spans="1:21" x14ac:dyDescent="0.25">
      <c r="A97" t="s">
        <v>616</v>
      </c>
      <c r="B97" t="str">
        <f t="shared" si="4"/>
        <v>ZK100.K195.C727</v>
      </c>
      <c r="C97">
        <f>+IFERROR(VLOOKUP(B97,'[1]Sum table'!$A:$D,4,FALSE),0)</f>
        <v>0</v>
      </c>
      <c r="D97">
        <f>+IFERROR(VLOOKUP(B97,'[1]Sum table'!$A:$E,5,FALSE),0)</f>
        <v>0</v>
      </c>
      <c r="E97">
        <f>+IFERROR(VLOOKUP(B97,'[1]Sum table'!$A:$F,6,FALSE),0)</f>
        <v>0</v>
      </c>
      <c r="F97">
        <f>+IFERROR(VLOOKUP(B97,'[1]Sum table'!$A:$G,7,FALSE),0)</f>
        <v>0</v>
      </c>
      <c r="O97" t="s">
        <v>288</v>
      </c>
      <c r="P97" s="607" t="s">
        <v>365</v>
      </c>
      <c r="R97" t="str">
        <f t="shared" si="5"/>
        <v>ZK100</v>
      </c>
      <c r="S97">
        <f t="shared" si="6"/>
        <v>0</v>
      </c>
      <c r="T97">
        <f t="shared" si="6"/>
        <v>0</v>
      </c>
      <c r="U97">
        <f t="shared" si="6"/>
        <v>0</v>
      </c>
    </row>
    <row r="98" spans="1:21" x14ac:dyDescent="0.25">
      <c r="A98" t="s">
        <v>617</v>
      </c>
      <c r="B98" t="str">
        <f t="shared" si="4"/>
        <v>ZK100.K196.C727</v>
      </c>
      <c r="C98">
        <f>+IFERROR(VLOOKUP(B98,'[1]Sum table'!$A:$D,4,FALSE),0)</f>
        <v>0</v>
      </c>
      <c r="D98">
        <f>+IFERROR(VLOOKUP(B98,'[1]Sum table'!$A:$E,5,FALSE),0)</f>
        <v>0</v>
      </c>
      <c r="E98">
        <f>+IFERROR(VLOOKUP(B98,'[1]Sum table'!$A:$F,6,FALSE),0)</f>
        <v>0</v>
      </c>
      <c r="F98">
        <f>+IFERROR(VLOOKUP(B98,'[1]Sum table'!$A:$G,7,FALSE),0)</f>
        <v>0</v>
      </c>
      <c r="O98" t="s">
        <v>288</v>
      </c>
      <c r="P98" s="607" t="s">
        <v>366</v>
      </c>
      <c r="R98" t="str">
        <f t="shared" si="5"/>
        <v>ZK100</v>
      </c>
      <c r="S98">
        <f t="shared" si="6"/>
        <v>0</v>
      </c>
      <c r="T98">
        <f t="shared" si="6"/>
        <v>0</v>
      </c>
      <c r="U98">
        <f t="shared" si="6"/>
        <v>0</v>
      </c>
    </row>
    <row r="99" spans="1:21" x14ac:dyDescent="0.25">
      <c r="A99" t="s">
        <v>618</v>
      </c>
      <c r="B99" t="str">
        <f t="shared" si="4"/>
        <v>ZK100.K197.C727</v>
      </c>
      <c r="C99">
        <f>+IFERROR(VLOOKUP(B99,'[1]Sum table'!$A:$D,4,FALSE),0)</f>
        <v>0</v>
      </c>
      <c r="D99">
        <f>+IFERROR(VLOOKUP(B99,'[1]Sum table'!$A:$E,5,FALSE),0)</f>
        <v>0</v>
      </c>
      <c r="E99">
        <f>+IFERROR(VLOOKUP(B99,'[1]Sum table'!$A:$F,6,FALSE),0)</f>
        <v>0</v>
      </c>
      <c r="F99">
        <f>+IFERROR(VLOOKUP(B99,'[1]Sum table'!$A:$G,7,FALSE),0)</f>
        <v>0</v>
      </c>
      <c r="O99" t="s">
        <v>288</v>
      </c>
      <c r="P99" s="607" t="s">
        <v>367</v>
      </c>
      <c r="R99" t="str">
        <f t="shared" si="5"/>
        <v>ZK100</v>
      </c>
      <c r="S99">
        <f t="shared" si="6"/>
        <v>0</v>
      </c>
      <c r="T99">
        <f t="shared" si="6"/>
        <v>0</v>
      </c>
      <c r="U99">
        <f t="shared" si="6"/>
        <v>0</v>
      </c>
    </row>
    <row r="100" spans="1:21" x14ac:dyDescent="0.25">
      <c r="A100" t="s">
        <v>619</v>
      </c>
      <c r="B100" t="str">
        <f t="shared" si="4"/>
        <v>ZK100.K198.C727</v>
      </c>
      <c r="C100">
        <f>+IFERROR(VLOOKUP(B100,'[1]Sum table'!$A:$D,4,FALSE),0)</f>
        <v>0</v>
      </c>
      <c r="D100">
        <f>+IFERROR(VLOOKUP(B100,'[1]Sum table'!$A:$E,5,FALSE),0)</f>
        <v>0</v>
      </c>
      <c r="E100">
        <f>+IFERROR(VLOOKUP(B100,'[1]Sum table'!$A:$F,6,FALSE),0)</f>
        <v>0</v>
      </c>
      <c r="F100">
        <f>+IFERROR(VLOOKUP(B100,'[1]Sum table'!$A:$G,7,FALSE),0)</f>
        <v>0</v>
      </c>
      <c r="O100" t="s">
        <v>288</v>
      </c>
      <c r="P100" s="607" t="s">
        <v>368</v>
      </c>
      <c r="R100" t="str">
        <f t="shared" si="5"/>
        <v>ZK100</v>
      </c>
      <c r="S100">
        <f t="shared" si="6"/>
        <v>0</v>
      </c>
      <c r="T100">
        <f t="shared" si="6"/>
        <v>0</v>
      </c>
      <c r="U100">
        <f t="shared" si="6"/>
        <v>0</v>
      </c>
    </row>
    <row r="101" spans="1:21" x14ac:dyDescent="0.25">
      <c r="A101" t="s">
        <v>620</v>
      </c>
      <c r="B101" t="str">
        <f t="shared" si="4"/>
        <v>ZK100.K199.C727</v>
      </c>
      <c r="C101">
        <f>+IFERROR(VLOOKUP(B101,'[1]Sum table'!$A:$D,4,FALSE),0)</f>
        <v>0</v>
      </c>
      <c r="D101">
        <f>+IFERROR(VLOOKUP(B101,'[1]Sum table'!$A:$E,5,FALSE),0)</f>
        <v>0</v>
      </c>
      <c r="E101">
        <f>+IFERROR(VLOOKUP(B101,'[1]Sum table'!$A:$F,6,FALSE),0)</f>
        <v>0</v>
      </c>
      <c r="F101">
        <f>+IFERROR(VLOOKUP(B101,'[1]Sum table'!$A:$G,7,FALSE),0)</f>
        <v>0</v>
      </c>
      <c r="O101" t="s">
        <v>288</v>
      </c>
      <c r="P101" s="607" t="s">
        <v>369</v>
      </c>
      <c r="R101" t="str">
        <f t="shared" si="5"/>
        <v>ZK100</v>
      </c>
      <c r="S101">
        <f t="shared" si="6"/>
        <v>0</v>
      </c>
      <c r="T101">
        <f t="shared" si="6"/>
        <v>0</v>
      </c>
      <c r="U101">
        <f t="shared" si="6"/>
        <v>0</v>
      </c>
    </row>
    <row r="102" spans="1:21" x14ac:dyDescent="0.25">
      <c r="A102" t="s">
        <v>621</v>
      </c>
      <c r="B102" t="str">
        <f t="shared" si="4"/>
        <v>ZK100.K200.C727</v>
      </c>
      <c r="C102">
        <f>+IFERROR(VLOOKUP(B102,'[1]Sum table'!$A:$D,4,FALSE),0)</f>
        <v>0</v>
      </c>
      <c r="D102">
        <f>+IFERROR(VLOOKUP(B102,'[1]Sum table'!$A:$E,5,FALSE),0)</f>
        <v>0</v>
      </c>
      <c r="E102">
        <f>+IFERROR(VLOOKUP(B102,'[1]Sum table'!$A:$F,6,FALSE),0)</f>
        <v>0</v>
      </c>
      <c r="F102">
        <f>+IFERROR(VLOOKUP(B102,'[1]Sum table'!$A:$G,7,FALSE),0)</f>
        <v>0</v>
      </c>
      <c r="O102" t="s">
        <v>288</v>
      </c>
      <c r="P102" s="607" t="s">
        <v>370</v>
      </c>
      <c r="R102" t="str">
        <f t="shared" si="5"/>
        <v>ZK100</v>
      </c>
      <c r="S102">
        <f t="shared" si="6"/>
        <v>0</v>
      </c>
      <c r="T102">
        <f t="shared" si="6"/>
        <v>0</v>
      </c>
      <c r="U102">
        <f t="shared" si="6"/>
        <v>0</v>
      </c>
    </row>
    <row r="103" spans="1:21" ht="15.75" thickBot="1" x14ac:dyDescent="0.3">
      <c r="A103" t="s">
        <v>622</v>
      </c>
      <c r="B103" t="str">
        <f t="shared" si="4"/>
        <v>ZK100.K201.C727</v>
      </c>
      <c r="C103">
        <f>+IFERROR(VLOOKUP(B103,'[1]Sum table'!$A:$D,4,FALSE),0)</f>
        <v>0</v>
      </c>
      <c r="D103">
        <f>+IFERROR(VLOOKUP(B103,'[1]Sum table'!$A:$E,5,FALSE),0)</f>
        <v>0</v>
      </c>
      <c r="E103">
        <f>+IFERROR(VLOOKUP(B103,'[1]Sum table'!$A:$F,6,FALSE),0)</f>
        <v>0</v>
      </c>
      <c r="F103">
        <f>+IFERROR(VLOOKUP(B103,'[1]Sum table'!$A:$G,7,FALSE),0)</f>
        <v>0</v>
      </c>
      <c r="O103" t="s">
        <v>288</v>
      </c>
      <c r="P103" s="609" t="s">
        <v>371</v>
      </c>
      <c r="R103" t="str">
        <f t="shared" si="5"/>
        <v>ZK100</v>
      </c>
      <c r="S103">
        <f t="shared" si="6"/>
        <v>0</v>
      </c>
      <c r="T103">
        <f t="shared" si="6"/>
        <v>0</v>
      </c>
      <c r="U103">
        <f t="shared" si="6"/>
        <v>0</v>
      </c>
    </row>
    <row r="104" spans="1:21" x14ac:dyDescent="0.25">
      <c r="A104" t="s">
        <v>623</v>
      </c>
      <c r="B104" t="str">
        <f t="shared" si="4"/>
        <v>ZK100.K202.C727</v>
      </c>
      <c r="C104">
        <f>+IFERROR(VLOOKUP(B104,'[1]Sum table'!$A:$D,4,FALSE),0)</f>
        <v>0</v>
      </c>
      <c r="D104">
        <f>+IFERROR(VLOOKUP(B104,'[1]Sum table'!$A:$E,5,FALSE),0)</f>
        <v>0</v>
      </c>
      <c r="E104">
        <f>+IFERROR(VLOOKUP(B104,'[1]Sum table'!$A:$F,6,FALSE),0)</f>
        <v>0</v>
      </c>
      <c r="F104">
        <f>+IFERROR(VLOOKUP(B104,'[1]Sum table'!$A:$G,7,FALSE),0)</f>
        <v>0</v>
      </c>
      <c r="O104" t="s">
        <v>288</v>
      </c>
      <c r="P104" s="610" t="s">
        <v>258</v>
      </c>
      <c r="R104" t="str">
        <f t="shared" si="5"/>
        <v>ZK100</v>
      </c>
      <c r="S104">
        <f t="shared" si="6"/>
        <v>0</v>
      </c>
      <c r="T104">
        <f t="shared" si="6"/>
        <v>0</v>
      </c>
      <c r="U104">
        <f t="shared" si="6"/>
        <v>0</v>
      </c>
    </row>
    <row r="105" spans="1:21" x14ac:dyDescent="0.25">
      <c r="A105" t="s">
        <v>624</v>
      </c>
      <c r="B105" t="str">
        <f t="shared" si="4"/>
        <v>ZK100.K203.C727</v>
      </c>
      <c r="C105">
        <f>+IFERROR(VLOOKUP(B105,'[1]Sum table'!$A:$D,4,FALSE),0)</f>
        <v>0</v>
      </c>
      <c r="D105">
        <f>+IFERROR(VLOOKUP(B105,'[1]Sum table'!$A:$E,5,FALSE),0)</f>
        <v>0</v>
      </c>
      <c r="E105">
        <f>+IFERROR(VLOOKUP(B105,'[1]Sum table'!$A:$F,6,FALSE),0)</f>
        <v>0</v>
      </c>
      <c r="F105">
        <f>+IFERROR(VLOOKUP(B105,'[1]Sum table'!$A:$G,7,FALSE),0)</f>
        <v>0</v>
      </c>
      <c r="O105" t="s">
        <v>288</v>
      </c>
      <c r="P105" s="610" t="s">
        <v>103</v>
      </c>
      <c r="R105" t="str">
        <f t="shared" si="5"/>
        <v>ZK100</v>
      </c>
      <c r="S105">
        <f t="shared" si="6"/>
        <v>0</v>
      </c>
      <c r="T105">
        <f t="shared" si="6"/>
        <v>0</v>
      </c>
      <c r="U105">
        <f t="shared" si="6"/>
        <v>0</v>
      </c>
    </row>
    <row r="106" spans="1:21" x14ac:dyDescent="0.25">
      <c r="A106" t="s">
        <v>625</v>
      </c>
      <c r="B106" t="str">
        <f t="shared" si="4"/>
        <v>ZK100.K204.C727</v>
      </c>
      <c r="C106">
        <f>+IFERROR(VLOOKUP(B106,'[1]Sum table'!$A:$D,4,FALSE),0)</f>
        <v>0</v>
      </c>
      <c r="D106">
        <f>+IFERROR(VLOOKUP(B106,'[1]Sum table'!$A:$E,5,FALSE),0)</f>
        <v>0</v>
      </c>
      <c r="E106">
        <f>+IFERROR(VLOOKUP(B106,'[1]Sum table'!$A:$F,6,FALSE),0)</f>
        <v>0</v>
      </c>
      <c r="F106">
        <f>+IFERROR(VLOOKUP(B106,'[1]Sum table'!$A:$G,7,FALSE),0)</f>
        <v>0</v>
      </c>
      <c r="O106" t="s">
        <v>288</v>
      </c>
      <c r="P106" s="610" t="s">
        <v>109</v>
      </c>
      <c r="R106" t="str">
        <f t="shared" si="5"/>
        <v>ZK100</v>
      </c>
      <c r="S106">
        <f t="shared" si="6"/>
        <v>0</v>
      </c>
      <c r="T106">
        <f t="shared" si="6"/>
        <v>0</v>
      </c>
      <c r="U106">
        <f t="shared" si="6"/>
        <v>0</v>
      </c>
    </row>
    <row r="107" spans="1:21" x14ac:dyDescent="0.25">
      <c r="A107" t="s">
        <v>626</v>
      </c>
      <c r="B107" t="str">
        <f t="shared" si="4"/>
        <v>ZK100.K205.C727</v>
      </c>
      <c r="C107">
        <f>+IFERROR(VLOOKUP(B107,'[1]Sum table'!$A:$D,4,FALSE),0)</f>
        <v>0</v>
      </c>
      <c r="D107">
        <f>+IFERROR(VLOOKUP(B107,'[1]Sum table'!$A:$E,5,FALSE),0)</f>
        <v>0</v>
      </c>
      <c r="E107">
        <f>+IFERROR(VLOOKUP(B107,'[1]Sum table'!$A:$F,6,FALSE),0)</f>
        <v>0</v>
      </c>
      <c r="F107">
        <f>+IFERROR(VLOOKUP(B107,'[1]Sum table'!$A:$G,7,FALSE),0)</f>
        <v>0</v>
      </c>
      <c r="O107" t="s">
        <v>288</v>
      </c>
      <c r="P107" s="610" t="s">
        <v>111</v>
      </c>
      <c r="R107" t="str">
        <f t="shared" si="5"/>
        <v>ZK100</v>
      </c>
      <c r="S107">
        <f t="shared" si="6"/>
        <v>0</v>
      </c>
      <c r="T107">
        <f t="shared" si="6"/>
        <v>0</v>
      </c>
      <c r="U107">
        <f t="shared" si="6"/>
        <v>0</v>
      </c>
    </row>
    <row r="108" spans="1:21" x14ac:dyDescent="0.25">
      <c r="A108" t="s">
        <v>627</v>
      </c>
      <c r="B108" t="str">
        <f t="shared" si="4"/>
        <v>ZK100.K206.C727</v>
      </c>
      <c r="C108">
        <f>+IFERROR(VLOOKUP(B108,'[1]Sum table'!$A:$D,4,FALSE),0)</f>
        <v>0</v>
      </c>
      <c r="D108">
        <f>+IFERROR(VLOOKUP(B108,'[1]Sum table'!$A:$E,5,FALSE),0)</f>
        <v>0</v>
      </c>
      <c r="E108">
        <f>+IFERROR(VLOOKUP(B108,'[1]Sum table'!$A:$F,6,FALSE),0)</f>
        <v>0</v>
      </c>
      <c r="F108">
        <f>+IFERROR(VLOOKUP(B108,'[1]Sum table'!$A:$G,7,FALSE),0)</f>
        <v>0</v>
      </c>
      <c r="O108" t="s">
        <v>288</v>
      </c>
      <c r="P108" s="608" t="s">
        <v>372</v>
      </c>
      <c r="R108" t="str">
        <f t="shared" si="5"/>
        <v>ZK100</v>
      </c>
      <c r="S108">
        <f t="shared" si="6"/>
        <v>0</v>
      </c>
      <c r="T108">
        <f t="shared" si="6"/>
        <v>0</v>
      </c>
      <c r="U108">
        <f t="shared" si="6"/>
        <v>0</v>
      </c>
    </row>
    <row r="109" spans="1:21" x14ac:dyDescent="0.25">
      <c r="A109" t="s">
        <v>628</v>
      </c>
      <c r="B109" t="str">
        <f t="shared" si="4"/>
        <v>ZK100.K207.C727</v>
      </c>
      <c r="C109">
        <f>+IFERROR(VLOOKUP(B109,'[1]Sum table'!$A:$D,4,FALSE),0)</f>
        <v>0</v>
      </c>
      <c r="D109">
        <f>+IFERROR(VLOOKUP(B109,'[1]Sum table'!$A:$E,5,FALSE),0)</f>
        <v>0</v>
      </c>
      <c r="E109">
        <f>+IFERROR(VLOOKUP(B109,'[1]Sum table'!$A:$F,6,FALSE),0)</f>
        <v>0</v>
      </c>
      <c r="F109">
        <f>+IFERROR(VLOOKUP(B109,'[1]Sum table'!$A:$G,7,FALSE),0)</f>
        <v>0</v>
      </c>
      <c r="O109" t="s">
        <v>288</v>
      </c>
      <c r="P109" s="608" t="s">
        <v>373</v>
      </c>
      <c r="R109" t="str">
        <f t="shared" si="5"/>
        <v>ZK100</v>
      </c>
      <c r="S109">
        <f t="shared" si="6"/>
        <v>0</v>
      </c>
      <c r="T109">
        <f t="shared" si="6"/>
        <v>0</v>
      </c>
      <c r="U109">
        <f t="shared" si="6"/>
        <v>0</v>
      </c>
    </row>
    <row r="110" spans="1:21" x14ac:dyDescent="0.25">
      <c r="A110" t="s">
        <v>629</v>
      </c>
      <c r="B110" t="str">
        <f t="shared" si="4"/>
        <v>ZK100.K208.C727</v>
      </c>
      <c r="C110">
        <f>+IFERROR(VLOOKUP(B110,'[1]Sum table'!$A:$D,4,FALSE),0)</f>
        <v>0</v>
      </c>
      <c r="D110">
        <f>+IFERROR(VLOOKUP(B110,'[1]Sum table'!$A:$E,5,FALSE),0)</f>
        <v>0</v>
      </c>
      <c r="E110">
        <f>+IFERROR(VLOOKUP(B110,'[1]Sum table'!$A:$F,6,FALSE),0)</f>
        <v>0</v>
      </c>
      <c r="F110">
        <f>+IFERROR(VLOOKUP(B110,'[1]Sum table'!$A:$G,7,FALSE),0)</f>
        <v>0</v>
      </c>
      <c r="O110" t="s">
        <v>288</v>
      </c>
      <c r="P110" s="608" t="s">
        <v>374</v>
      </c>
      <c r="R110" t="str">
        <f t="shared" si="5"/>
        <v>ZK100</v>
      </c>
      <c r="S110">
        <f t="shared" si="6"/>
        <v>0</v>
      </c>
      <c r="T110">
        <f t="shared" si="6"/>
        <v>0</v>
      </c>
      <c r="U110">
        <f t="shared" si="6"/>
        <v>0</v>
      </c>
    </row>
    <row r="111" spans="1:21" x14ac:dyDescent="0.25">
      <c r="A111" t="s">
        <v>630</v>
      </c>
      <c r="B111" t="str">
        <f t="shared" si="4"/>
        <v>ZK100.K209.C727</v>
      </c>
      <c r="C111">
        <f>+IFERROR(VLOOKUP(B111,'[1]Sum table'!$A:$D,4,FALSE),0)</f>
        <v>0</v>
      </c>
      <c r="D111">
        <f>+IFERROR(VLOOKUP(B111,'[1]Sum table'!$A:$E,5,FALSE),0)</f>
        <v>0</v>
      </c>
      <c r="E111">
        <f>+IFERROR(VLOOKUP(B111,'[1]Sum table'!$A:$F,6,FALSE),0)</f>
        <v>0</v>
      </c>
      <c r="F111">
        <f>+IFERROR(VLOOKUP(B111,'[1]Sum table'!$A:$G,7,FALSE),0)</f>
        <v>0</v>
      </c>
      <c r="O111" t="s">
        <v>288</v>
      </c>
      <c r="P111" s="610" t="s">
        <v>77</v>
      </c>
      <c r="R111" t="str">
        <f t="shared" si="5"/>
        <v>ZK100</v>
      </c>
      <c r="S111">
        <f t="shared" si="6"/>
        <v>0</v>
      </c>
      <c r="T111">
        <f t="shared" si="6"/>
        <v>0</v>
      </c>
      <c r="U111">
        <f t="shared" si="6"/>
        <v>0</v>
      </c>
    </row>
    <row r="112" spans="1:21" x14ac:dyDescent="0.25">
      <c r="A112" t="s">
        <v>631</v>
      </c>
      <c r="B112" t="str">
        <f t="shared" si="4"/>
        <v>ZK100.K210.C727</v>
      </c>
      <c r="C112">
        <f>+IFERROR(VLOOKUP(B112,'[1]Sum table'!$A:$D,4,FALSE),0)</f>
        <v>0</v>
      </c>
      <c r="D112">
        <f>+IFERROR(VLOOKUP(B112,'[1]Sum table'!$A:$E,5,FALSE),0)</f>
        <v>0</v>
      </c>
      <c r="E112">
        <f>+IFERROR(VLOOKUP(B112,'[1]Sum table'!$A:$F,6,FALSE),0)</f>
        <v>0</v>
      </c>
      <c r="F112">
        <f>+IFERROR(VLOOKUP(B112,'[1]Sum table'!$A:$G,7,FALSE),0)</f>
        <v>0</v>
      </c>
      <c r="O112" t="s">
        <v>288</v>
      </c>
      <c r="P112" s="610" t="s">
        <v>79</v>
      </c>
      <c r="R112" t="str">
        <f t="shared" si="5"/>
        <v>ZK100</v>
      </c>
      <c r="S112">
        <f t="shared" si="6"/>
        <v>0</v>
      </c>
      <c r="T112">
        <f t="shared" si="6"/>
        <v>0</v>
      </c>
      <c r="U112">
        <f t="shared" si="6"/>
        <v>0</v>
      </c>
    </row>
    <row r="113" spans="1:21" x14ac:dyDescent="0.25">
      <c r="A113" t="s">
        <v>632</v>
      </c>
      <c r="B113" t="str">
        <f t="shared" si="4"/>
        <v>ZK100.K211.C727</v>
      </c>
      <c r="C113">
        <f>+IFERROR(VLOOKUP(B113,'[1]Sum table'!$A:$D,4,FALSE),0)</f>
        <v>0</v>
      </c>
      <c r="D113">
        <f>+IFERROR(VLOOKUP(B113,'[1]Sum table'!$A:$E,5,FALSE),0)</f>
        <v>0</v>
      </c>
      <c r="E113">
        <f>+IFERROR(VLOOKUP(B113,'[1]Sum table'!$A:$F,6,FALSE),0)</f>
        <v>0</v>
      </c>
      <c r="F113">
        <f>+IFERROR(VLOOKUP(B113,'[1]Sum table'!$A:$G,7,FALSE),0)</f>
        <v>0</v>
      </c>
      <c r="O113" t="s">
        <v>288</v>
      </c>
      <c r="P113" s="610" t="s">
        <v>81</v>
      </c>
      <c r="R113" t="str">
        <f t="shared" si="5"/>
        <v>ZK100</v>
      </c>
      <c r="S113">
        <f t="shared" si="6"/>
        <v>0</v>
      </c>
      <c r="T113">
        <f t="shared" si="6"/>
        <v>0</v>
      </c>
      <c r="U113">
        <f t="shared" si="6"/>
        <v>0</v>
      </c>
    </row>
    <row r="114" spans="1:21" x14ac:dyDescent="0.25">
      <c r="A114" t="s">
        <v>633</v>
      </c>
      <c r="B114" t="str">
        <f t="shared" si="4"/>
        <v>ZK100.K212.C727</v>
      </c>
      <c r="C114">
        <f>+IFERROR(VLOOKUP(B114,'[1]Sum table'!$A:$D,4,FALSE),0)</f>
        <v>0</v>
      </c>
      <c r="D114">
        <f>+IFERROR(VLOOKUP(B114,'[1]Sum table'!$A:$E,5,FALSE),0)</f>
        <v>0</v>
      </c>
      <c r="E114">
        <f>+IFERROR(VLOOKUP(B114,'[1]Sum table'!$A:$F,6,FALSE),0)</f>
        <v>0</v>
      </c>
      <c r="F114">
        <f>+IFERROR(VLOOKUP(B114,'[1]Sum table'!$A:$G,7,FALSE),0)</f>
        <v>0</v>
      </c>
      <c r="O114" t="s">
        <v>288</v>
      </c>
      <c r="P114" s="610" t="s">
        <v>83</v>
      </c>
      <c r="R114" t="str">
        <f t="shared" si="5"/>
        <v>ZK100</v>
      </c>
      <c r="S114">
        <f t="shared" si="6"/>
        <v>0</v>
      </c>
      <c r="T114">
        <f t="shared" si="6"/>
        <v>0</v>
      </c>
      <c r="U114">
        <f t="shared" si="6"/>
        <v>0</v>
      </c>
    </row>
    <row r="115" spans="1:21" x14ac:dyDescent="0.25">
      <c r="A115" t="s">
        <v>634</v>
      </c>
      <c r="B115" t="str">
        <f t="shared" si="4"/>
        <v>ZK100.K213.C727</v>
      </c>
      <c r="C115">
        <f>+IFERROR(VLOOKUP(B115,'[1]Sum table'!$A:$D,4,FALSE),0)</f>
        <v>0</v>
      </c>
      <c r="D115">
        <f>+IFERROR(VLOOKUP(B115,'[1]Sum table'!$A:$E,5,FALSE),0)</f>
        <v>0</v>
      </c>
      <c r="E115">
        <f>+IFERROR(VLOOKUP(B115,'[1]Sum table'!$A:$F,6,FALSE),0)</f>
        <v>0</v>
      </c>
      <c r="F115">
        <f>+IFERROR(VLOOKUP(B115,'[1]Sum table'!$A:$G,7,FALSE),0)</f>
        <v>0</v>
      </c>
      <c r="O115" t="s">
        <v>288</v>
      </c>
      <c r="P115" s="610" t="s">
        <v>85</v>
      </c>
      <c r="R115" t="str">
        <f t="shared" si="5"/>
        <v>ZK100</v>
      </c>
      <c r="S115">
        <f t="shared" si="6"/>
        <v>0</v>
      </c>
      <c r="T115">
        <f t="shared" si="6"/>
        <v>0</v>
      </c>
      <c r="U115">
        <f t="shared" si="6"/>
        <v>0</v>
      </c>
    </row>
    <row r="116" spans="1:21" x14ac:dyDescent="0.25">
      <c r="A116" t="s">
        <v>635</v>
      </c>
      <c r="B116" t="str">
        <f t="shared" si="4"/>
        <v>ZK100.K214.C727</v>
      </c>
      <c r="C116">
        <f>+IFERROR(VLOOKUP(B116,'[1]Sum table'!$A:$D,4,FALSE),0)</f>
        <v>0</v>
      </c>
      <c r="D116">
        <f>+IFERROR(VLOOKUP(B116,'[1]Sum table'!$A:$E,5,FALSE),0)</f>
        <v>0</v>
      </c>
      <c r="E116">
        <f>+IFERROR(VLOOKUP(B116,'[1]Sum table'!$A:$F,6,FALSE),0)</f>
        <v>0</v>
      </c>
      <c r="F116">
        <f>+IFERROR(VLOOKUP(B116,'[1]Sum table'!$A:$G,7,FALSE),0)</f>
        <v>0</v>
      </c>
      <c r="O116" t="s">
        <v>288</v>
      </c>
      <c r="P116" s="610" t="s">
        <v>87</v>
      </c>
      <c r="R116" t="str">
        <f t="shared" si="5"/>
        <v>ZK100</v>
      </c>
      <c r="S116">
        <f t="shared" si="6"/>
        <v>0</v>
      </c>
      <c r="T116">
        <f t="shared" si="6"/>
        <v>0</v>
      </c>
      <c r="U116">
        <f t="shared" si="6"/>
        <v>0</v>
      </c>
    </row>
    <row r="117" spans="1:21" x14ac:dyDescent="0.25">
      <c r="A117" t="s">
        <v>636</v>
      </c>
      <c r="B117" t="str">
        <f t="shared" si="4"/>
        <v>ZK100.K215.C727</v>
      </c>
      <c r="C117">
        <f>+IFERROR(VLOOKUP(B117,'[1]Sum table'!$A:$D,4,FALSE),0)</f>
        <v>0</v>
      </c>
      <c r="D117">
        <f>+IFERROR(VLOOKUP(B117,'[1]Sum table'!$A:$E,5,FALSE),0)</f>
        <v>0</v>
      </c>
      <c r="E117">
        <f>+IFERROR(VLOOKUP(B117,'[1]Sum table'!$A:$F,6,FALSE),0)</f>
        <v>0</v>
      </c>
      <c r="F117">
        <f>+IFERROR(VLOOKUP(B117,'[1]Sum table'!$A:$G,7,FALSE),0)</f>
        <v>0</v>
      </c>
      <c r="O117" t="s">
        <v>288</v>
      </c>
      <c r="P117" s="610" t="s">
        <v>89</v>
      </c>
      <c r="R117" t="str">
        <f t="shared" si="5"/>
        <v>ZK100</v>
      </c>
      <c r="S117">
        <f t="shared" si="6"/>
        <v>0</v>
      </c>
      <c r="T117">
        <f t="shared" si="6"/>
        <v>0</v>
      </c>
      <c r="U117">
        <f t="shared" si="6"/>
        <v>0</v>
      </c>
    </row>
    <row r="118" spans="1:21" x14ac:dyDescent="0.25">
      <c r="A118" t="s">
        <v>637</v>
      </c>
      <c r="B118" t="str">
        <f t="shared" si="4"/>
        <v>ZK100.K216.C727</v>
      </c>
      <c r="C118">
        <f>+IFERROR(VLOOKUP(B118,'[1]Sum table'!$A:$D,4,FALSE),0)</f>
        <v>0</v>
      </c>
      <c r="D118">
        <f>+IFERROR(VLOOKUP(B118,'[1]Sum table'!$A:$E,5,FALSE),0)</f>
        <v>0</v>
      </c>
      <c r="E118">
        <f>+IFERROR(VLOOKUP(B118,'[1]Sum table'!$A:$F,6,FALSE),0)</f>
        <v>0</v>
      </c>
      <c r="F118">
        <f>+IFERROR(VLOOKUP(B118,'[1]Sum table'!$A:$G,7,FALSE),0)</f>
        <v>0</v>
      </c>
      <c r="O118" t="s">
        <v>288</v>
      </c>
      <c r="P118" s="610" t="s">
        <v>91</v>
      </c>
      <c r="R118" t="str">
        <f t="shared" si="5"/>
        <v>ZK100</v>
      </c>
      <c r="S118">
        <f t="shared" si="6"/>
        <v>0</v>
      </c>
      <c r="T118">
        <f t="shared" si="6"/>
        <v>0</v>
      </c>
      <c r="U118">
        <f t="shared" si="6"/>
        <v>0</v>
      </c>
    </row>
    <row r="119" spans="1:21" x14ac:dyDescent="0.25">
      <c r="A119" t="s">
        <v>638</v>
      </c>
      <c r="B119" t="str">
        <f t="shared" si="4"/>
        <v>ZK100.K217.C727</v>
      </c>
      <c r="C119">
        <f>+IFERROR(VLOOKUP(B119,'[1]Sum table'!$A:$D,4,FALSE),0)</f>
        <v>0</v>
      </c>
      <c r="D119">
        <f>+IFERROR(VLOOKUP(B119,'[1]Sum table'!$A:$E,5,FALSE),0)</f>
        <v>0</v>
      </c>
      <c r="E119">
        <f>+IFERROR(VLOOKUP(B119,'[1]Sum table'!$A:$F,6,FALSE),0)</f>
        <v>0</v>
      </c>
      <c r="F119">
        <f>+IFERROR(VLOOKUP(B119,'[1]Sum table'!$A:$G,7,FALSE),0)</f>
        <v>0</v>
      </c>
      <c r="O119" t="s">
        <v>288</v>
      </c>
      <c r="P119" s="610" t="s">
        <v>93</v>
      </c>
      <c r="R119" t="str">
        <f t="shared" si="5"/>
        <v>ZK100</v>
      </c>
      <c r="S119">
        <f t="shared" si="6"/>
        <v>0</v>
      </c>
      <c r="T119">
        <f t="shared" si="6"/>
        <v>0</v>
      </c>
      <c r="U119">
        <f t="shared" si="6"/>
        <v>0</v>
      </c>
    </row>
    <row r="120" spans="1:21" x14ac:dyDescent="0.25">
      <c r="A120" t="s">
        <v>639</v>
      </c>
      <c r="B120" t="str">
        <f t="shared" si="4"/>
        <v>ZK100.K218.C727</v>
      </c>
      <c r="C120">
        <f>+IFERROR(VLOOKUP(B120,'[1]Sum table'!$A:$D,4,FALSE),0)</f>
        <v>0</v>
      </c>
      <c r="D120">
        <f>+IFERROR(VLOOKUP(B120,'[1]Sum table'!$A:$E,5,FALSE),0)</f>
        <v>0</v>
      </c>
      <c r="E120">
        <f>+IFERROR(VLOOKUP(B120,'[1]Sum table'!$A:$F,6,FALSE),0)</f>
        <v>0</v>
      </c>
      <c r="F120">
        <f>+IFERROR(VLOOKUP(B120,'[1]Sum table'!$A:$G,7,FALSE),0)</f>
        <v>0</v>
      </c>
      <c r="O120" t="s">
        <v>288</v>
      </c>
      <c r="P120" s="610" t="s">
        <v>95</v>
      </c>
      <c r="R120" t="str">
        <f t="shared" si="5"/>
        <v>ZK100</v>
      </c>
      <c r="S120">
        <f t="shared" si="6"/>
        <v>0</v>
      </c>
      <c r="T120">
        <f t="shared" si="6"/>
        <v>0</v>
      </c>
      <c r="U120">
        <f t="shared" si="6"/>
        <v>0</v>
      </c>
    </row>
    <row r="121" spans="1:21" x14ac:dyDescent="0.25">
      <c r="A121" t="s">
        <v>640</v>
      </c>
      <c r="B121" t="str">
        <f t="shared" si="4"/>
        <v>ZK100.K219.C727</v>
      </c>
      <c r="C121">
        <f>+IFERROR(VLOOKUP(B121,'[1]Sum table'!$A:$D,4,FALSE),0)</f>
        <v>0</v>
      </c>
      <c r="D121">
        <f>+IFERROR(VLOOKUP(B121,'[1]Sum table'!$A:$E,5,FALSE),0)</f>
        <v>0</v>
      </c>
      <c r="E121">
        <f>+IFERROR(VLOOKUP(B121,'[1]Sum table'!$A:$F,6,FALSE),0)</f>
        <v>0</v>
      </c>
      <c r="F121">
        <f>+IFERROR(VLOOKUP(B121,'[1]Sum table'!$A:$G,7,FALSE),0)</f>
        <v>0</v>
      </c>
      <c r="O121" t="s">
        <v>288</v>
      </c>
      <c r="P121" s="610" t="s">
        <v>97</v>
      </c>
      <c r="R121" t="str">
        <f t="shared" si="5"/>
        <v>ZK100</v>
      </c>
      <c r="S121">
        <f t="shared" si="6"/>
        <v>0</v>
      </c>
      <c r="T121">
        <f t="shared" si="6"/>
        <v>0</v>
      </c>
      <c r="U121">
        <f t="shared" si="6"/>
        <v>0</v>
      </c>
    </row>
    <row r="122" spans="1:21" x14ac:dyDescent="0.25">
      <c r="A122" t="s">
        <v>641</v>
      </c>
      <c r="B122" t="str">
        <f t="shared" si="4"/>
        <v>ZK100.K220.C727</v>
      </c>
      <c r="C122">
        <f>+IFERROR(VLOOKUP(B122,'[1]Sum table'!$A:$D,4,FALSE),0)</f>
        <v>0</v>
      </c>
      <c r="D122">
        <f>+IFERROR(VLOOKUP(B122,'[1]Sum table'!$A:$E,5,FALSE),0)</f>
        <v>0</v>
      </c>
      <c r="E122">
        <f>+IFERROR(VLOOKUP(B122,'[1]Sum table'!$A:$F,6,FALSE),0)</f>
        <v>0</v>
      </c>
      <c r="F122">
        <f>+IFERROR(VLOOKUP(B122,'[1]Sum table'!$A:$G,7,FALSE),0)</f>
        <v>0</v>
      </c>
      <c r="O122" t="s">
        <v>288</v>
      </c>
      <c r="P122" s="610" t="s">
        <v>99</v>
      </c>
      <c r="R122" t="str">
        <f t="shared" si="5"/>
        <v>ZK100</v>
      </c>
      <c r="S122">
        <f t="shared" si="6"/>
        <v>0</v>
      </c>
      <c r="T122">
        <f t="shared" si="6"/>
        <v>0</v>
      </c>
      <c r="U122">
        <f t="shared" si="6"/>
        <v>0</v>
      </c>
    </row>
    <row r="123" spans="1:21" x14ac:dyDescent="0.25">
      <c r="A123" t="s">
        <v>642</v>
      </c>
      <c r="B123" t="str">
        <f t="shared" si="4"/>
        <v>ZK100.K221.C727</v>
      </c>
      <c r="C123">
        <f>+IFERROR(VLOOKUP(B123,'[1]Sum table'!$A:$D,4,FALSE),0)</f>
        <v>0</v>
      </c>
      <c r="D123">
        <f>+IFERROR(VLOOKUP(B123,'[1]Sum table'!$A:$E,5,FALSE),0)</f>
        <v>0</v>
      </c>
      <c r="E123">
        <f>+IFERROR(VLOOKUP(B123,'[1]Sum table'!$A:$F,6,FALSE),0)</f>
        <v>0</v>
      </c>
      <c r="F123">
        <f>+IFERROR(VLOOKUP(B123,'[1]Sum table'!$A:$G,7,FALSE),0)</f>
        <v>0</v>
      </c>
      <c r="O123" t="s">
        <v>288</v>
      </c>
      <c r="P123" s="610" t="s">
        <v>101</v>
      </c>
      <c r="R123" t="str">
        <f t="shared" si="5"/>
        <v>ZK100</v>
      </c>
      <c r="S123">
        <f t="shared" si="6"/>
        <v>0</v>
      </c>
      <c r="T123">
        <f t="shared" si="6"/>
        <v>0</v>
      </c>
      <c r="U123">
        <f t="shared" si="6"/>
        <v>0</v>
      </c>
    </row>
    <row r="124" spans="1:21" x14ac:dyDescent="0.25">
      <c r="A124" t="s">
        <v>643</v>
      </c>
      <c r="B124" t="str">
        <f t="shared" si="4"/>
        <v>ZK100.K222.C727</v>
      </c>
      <c r="C124">
        <f>+IFERROR(VLOOKUP(B124,'[1]Sum table'!$A:$D,4,FALSE),0)</f>
        <v>0</v>
      </c>
      <c r="D124">
        <f>+IFERROR(VLOOKUP(B124,'[1]Sum table'!$A:$E,5,FALSE),0)</f>
        <v>0</v>
      </c>
      <c r="E124">
        <f>+IFERROR(VLOOKUP(B124,'[1]Sum table'!$A:$F,6,FALSE),0)</f>
        <v>0</v>
      </c>
      <c r="F124">
        <f>+IFERROR(VLOOKUP(B124,'[1]Sum table'!$A:$G,7,FALSE),0)</f>
        <v>0</v>
      </c>
      <c r="O124" t="s">
        <v>288</v>
      </c>
      <c r="P124" s="608" t="s">
        <v>375</v>
      </c>
      <c r="R124" t="str">
        <f t="shared" si="5"/>
        <v>ZK100</v>
      </c>
      <c r="S124">
        <f t="shared" si="6"/>
        <v>0</v>
      </c>
      <c r="T124">
        <f t="shared" si="6"/>
        <v>0</v>
      </c>
      <c r="U124">
        <f t="shared" si="6"/>
        <v>0</v>
      </c>
    </row>
    <row r="125" spans="1:21" x14ac:dyDescent="0.25">
      <c r="A125" t="s">
        <v>644</v>
      </c>
      <c r="B125" t="str">
        <f t="shared" si="4"/>
        <v>ZK100.K223.C727</v>
      </c>
      <c r="C125">
        <f>+IFERROR(VLOOKUP(B125,'[1]Sum table'!$A:$D,4,FALSE),0)</f>
        <v>0</v>
      </c>
      <c r="D125">
        <f>+IFERROR(VLOOKUP(B125,'[1]Sum table'!$A:$E,5,FALSE),0)</f>
        <v>0</v>
      </c>
      <c r="E125">
        <f>+IFERROR(VLOOKUP(B125,'[1]Sum table'!$A:$F,6,FALSE),0)</f>
        <v>0</v>
      </c>
      <c r="F125">
        <f>+IFERROR(VLOOKUP(B125,'[1]Sum table'!$A:$G,7,FALSE),0)</f>
        <v>0</v>
      </c>
      <c r="O125" t="s">
        <v>288</v>
      </c>
      <c r="P125" s="608" t="s">
        <v>376</v>
      </c>
      <c r="R125" t="str">
        <f t="shared" si="5"/>
        <v>ZK100</v>
      </c>
      <c r="S125">
        <f t="shared" si="6"/>
        <v>0</v>
      </c>
      <c r="T125">
        <f t="shared" si="6"/>
        <v>0</v>
      </c>
      <c r="U125">
        <f t="shared" si="6"/>
        <v>0</v>
      </c>
    </row>
    <row r="126" spans="1:21" x14ac:dyDescent="0.25">
      <c r="A126" t="s">
        <v>645</v>
      </c>
      <c r="B126" t="str">
        <f t="shared" si="4"/>
        <v>ZK100.K224.C727</v>
      </c>
      <c r="C126">
        <f>+IFERROR(VLOOKUP(B126,'[1]Sum table'!$A:$D,4,FALSE),0)</f>
        <v>0</v>
      </c>
      <c r="D126">
        <f>+IFERROR(VLOOKUP(B126,'[1]Sum table'!$A:$E,5,FALSE),0)</f>
        <v>0</v>
      </c>
      <c r="E126">
        <f>+IFERROR(VLOOKUP(B126,'[1]Sum table'!$A:$F,6,FALSE),0)</f>
        <v>0</v>
      </c>
      <c r="F126">
        <f>+IFERROR(VLOOKUP(B126,'[1]Sum table'!$A:$G,7,FALSE),0)</f>
        <v>0</v>
      </c>
      <c r="O126" t="s">
        <v>288</v>
      </c>
      <c r="P126" s="608" t="s">
        <v>377</v>
      </c>
      <c r="R126" t="str">
        <f t="shared" si="5"/>
        <v>ZK100</v>
      </c>
      <c r="S126">
        <f t="shared" si="6"/>
        <v>0</v>
      </c>
      <c r="T126">
        <f t="shared" si="6"/>
        <v>0</v>
      </c>
      <c r="U126">
        <f t="shared" si="6"/>
        <v>0</v>
      </c>
    </row>
    <row r="127" spans="1:21" x14ac:dyDescent="0.25">
      <c r="A127" t="s">
        <v>646</v>
      </c>
      <c r="B127" t="str">
        <f t="shared" si="4"/>
        <v>ZK100.K225.C727</v>
      </c>
      <c r="C127">
        <f>+IFERROR(VLOOKUP(B127,'[1]Sum table'!$A:$D,4,FALSE),0)</f>
        <v>0</v>
      </c>
      <c r="D127">
        <f>+IFERROR(VLOOKUP(B127,'[1]Sum table'!$A:$E,5,FALSE),0)</f>
        <v>0</v>
      </c>
      <c r="E127">
        <f>+IFERROR(VLOOKUP(B127,'[1]Sum table'!$A:$F,6,FALSE),0)</f>
        <v>0</v>
      </c>
      <c r="F127">
        <f>+IFERROR(VLOOKUP(B127,'[1]Sum table'!$A:$G,7,FALSE),0)</f>
        <v>0</v>
      </c>
      <c r="O127" t="s">
        <v>288</v>
      </c>
      <c r="P127" s="610" t="s">
        <v>115</v>
      </c>
      <c r="R127" t="str">
        <f t="shared" si="5"/>
        <v>ZK100</v>
      </c>
      <c r="S127">
        <f t="shared" si="6"/>
        <v>0</v>
      </c>
      <c r="T127">
        <f t="shared" si="6"/>
        <v>0</v>
      </c>
      <c r="U127">
        <f t="shared" si="6"/>
        <v>0</v>
      </c>
    </row>
    <row r="128" spans="1:21" x14ac:dyDescent="0.25">
      <c r="A128" t="s">
        <v>647</v>
      </c>
      <c r="B128" t="str">
        <f t="shared" si="4"/>
        <v>ZK100.K226.C727</v>
      </c>
      <c r="C128">
        <f>+IFERROR(VLOOKUP(B128,'[1]Sum table'!$A:$D,4,FALSE),0)</f>
        <v>0</v>
      </c>
      <c r="D128">
        <f>+IFERROR(VLOOKUP(B128,'[1]Sum table'!$A:$E,5,FALSE),0)</f>
        <v>0</v>
      </c>
      <c r="E128">
        <f>+IFERROR(VLOOKUP(B128,'[1]Sum table'!$A:$F,6,FALSE),0)</f>
        <v>0</v>
      </c>
      <c r="F128">
        <f>+IFERROR(VLOOKUP(B128,'[1]Sum table'!$A:$G,7,FALSE),0)</f>
        <v>0</v>
      </c>
      <c r="O128" t="s">
        <v>288</v>
      </c>
      <c r="P128" s="610" t="s">
        <v>117</v>
      </c>
      <c r="R128" t="str">
        <f t="shared" si="5"/>
        <v>ZK100</v>
      </c>
      <c r="S128">
        <f t="shared" si="6"/>
        <v>0</v>
      </c>
      <c r="T128">
        <f t="shared" si="6"/>
        <v>0</v>
      </c>
      <c r="U128">
        <f t="shared" si="6"/>
        <v>0</v>
      </c>
    </row>
    <row r="129" spans="1:21" x14ac:dyDescent="0.25">
      <c r="A129" t="s">
        <v>648</v>
      </c>
      <c r="B129" t="str">
        <f t="shared" si="4"/>
        <v>ZK100.K227.C727</v>
      </c>
      <c r="C129">
        <f>+IFERROR(VLOOKUP(B129,'[1]Sum table'!$A:$D,4,FALSE),0)</f>
        <v>0</v>
      </c>
      <c r="D129">
        <f>+IFERROR(VLOOKUP(B129,'[1]Sum table'!$A:$E,5,FALSE),0)</f>
        <v>0</v>
      </c>
      <c r="E129">
        <f>+IFERROR(VLOOKUP(B129,'[1]Sum table'!$A:$F,6,FALSE),0)</f>
        <v>0</v>
      </c>
      <c r="F129">
        <f>+IFERROR(VLOOKUP(B129,'[1]Sum table'!$A:$G,7,FALSE),0)</f>
        <v>0</v>
      </c>
      <c r="O129" t="s">
        <v>288</v>
      </c>
      <c r="P129" s="610" t="s">
        <v>119</v>
      </c>
      <c r="R129" t="str">
        <f t="shared" si="5"/>
        <v>ZK100</v>
      </c>
      <c r="S129">
        <f t="shared" si="6"/>
        <v>0</v>
      </c>
      <c r="T129">
        <f t="shared" si="6"/>
        <v>0</v>
      </c>
      <c r="U129">
        <f t="shared" si="6"/>
        <v>0</v>
      </c>
    </row>
    <row r="130" spans="1:21" x14ac:dyDescent="0.25">
      <c r="A130" t="s">
        <v>649</v>
      </c>
      <c r="B130" t="str">
        <f t="shared" si="4"/>
        <v>ZK100.K228.C727</v>
      </c>
      <c r="C130">
        <f>+IFERROR(VLOOKUP(B130,'[1]Sum table'!$A:$D,4,FALSE),0)</f>
        <v>0</v>
      </c>
      <c r="D130">
        <f>+IFERROR(VLOOKUP(B130,'[1]Sum table'!$A:$E,5,FALSE),0)</f>
        <v>0</v>
      </c>
      <c r="E130">
        <f>+IFERROR(VLOOKUP(B130,'[1]Sum table'!$A:$F,6,FALSE),0)</f>
        <v>0</v>
      </c>
      <c r="F130">
        <f>+IFERROR(VLOOKUP(B130,'[1]Sum table'!$A:$G,7,FALSE),0)</f>
        <v>0</v>
      </c>
      <c r="O130" t="s">
        <v>288</v>
      </c>
      <c r="P130" s="610" t="s">
        <v>121</v>
      </c>
      <c r="R130" t="str">
        <f t="shared" si="5"/>
        <v>ZK100</v>
      </c>
      <c r="S130">
        <f t="shared" si="6"/>
        <v>0</v>
      </c>
      <c r="T130">
        <f t="shared" si="6"/>
        <v>0</v>
      </c>
      <c r="U130">
        <f t="shared" si="6"/>
        <v>0</v>
      </c>
    </row>
    <row r="131" spans="1:21" x14ac:dyDescent="0.25">
      <c r="A131" t="s">
        <v>650</v>
      </c>
      <c r="B131" t="str">
        <f t="shared" si="4"/>
        <v>ZK100.K229.C727</v>
      </c>
      <c r="C131">
        <f>+IFERROR(VLOOKUP(B131,'[1]Sum table'!$A:$D,4,FALSE),0)</f>
        <v>0</v>
      </c>
      <c r="D131">
        <f>+IFERROR(VLOOKUP(B131,'[1]Sum table'!$A:$E,5,FALSE),0)</f>
        <v>0</v>
      </c>
      <c r="E131">
        <f>+IFERROR(VLOOKUP(B131,'[1]Sum table'!$A:$F,6,FALSE),0)</f>
        <v>0</v>
      </c>
      <c r="F131">
        <f>+IFERROR(VLOOKUP(B131,'[1]Sum table'!$A:$G,7,FALSE),0)</f>
        <v>0</v>
      </c>
      <c r="O131" t="s">
        <v>288</v>
      </c>
      <c r="P131" s="610" t="s">
        <v>123</v>
      </c>
      <c r="R131" t="str">
        <f t="shared" si="5"/>
        <v>ZK100</v>
      </c>
      <c r="S131">
        <f t="shared" si="6"/>
        <v>0</v>
      </c>
      <c r="T131">
        <f t="shared" si="6"/>
        <v>0</v>
      </c>
      <c r="U131">
        <f t="shared" si="6"/>
        <v>0</v>
      </c>
    </row>
    <row r="132" spans="1:21" x14ac:dyDescent="0.25">
      <c r="A132" t="s">
        <v>651</v>
      </c>
      <c r="B132" t="str">
        <f t="shared" ref="B132:B195" si="7">+A132&amp;"."&amp;$A$1</f>
        <v>ZK100.K230.C727</v>
      </c>
      <c r="C132">
        <f>+IFERROR(VLOOKUP(B132,'[1]Sum table'!$A:$D,4,FALSE),0)</f>
        <v>0</v>
      </c>
      <c r="D132">
        <f>+IFERROR(VLOOKUP(B132,'[1]Sum table'!$A:$E,5,FALSE),0)</f>
        <v>0</v>
      </c>
      <c r="E132">
        <f>+IFERROR(VLOOKUP(B132,'[1]Sum table'!$A:$F,6,FALSE),0)</f>
        <v>0</v>
      </c>
      <c r="F132">
        <f>+IFERROR(VLOOKUP(B132,'[1]Sum table'!$A:$G,7,FALSE),0)</f>
        <v>0</v>
      </c>
      <c r="O132" t="s">
        <v>288</v>
      </c>
      <c r="P132" s="608" t="s">
        <v>378</v>
      </c>
      <c r="R132" t="str">
        <f t="shared" ref="R132:R195" si="8">+LEFT(B132,5)</f>
        <v>ZK100</v>
      </c>
      <c r="S132">
        <f t="shared" ref="S132:U195" si="9">+C132</f>
        <v>0</v>
      </c>
      <c r="T132">
        <f t="shared" si="9"/>
        <v>0</v>
      </c>
      <c r="U132">
        <f t="shared" si="9"/>
        <v>0</v>
      </c>
    </row>
    <row r="133" spans="1:21" x14ac:dyDescent="0.25">
      <c r="A133" t="s">
        <v>652</v>
      </c>
      <c r="B133" t="str">
        <f t="shared" si="7"/>
        <v>ZK100.K231.C727</v>
      </c>
      <c r="C133">
        <f>+IFERROR(VLOOKUP(B133,'[1]Sum table'!$A:$D,4,FALSE),0)</f>
        <v>0</v>
      </c>
      <c r="D133">
        <f>+IFERROR(VLOOKUP(B133,'[1]Sum table'!$A:$E,5,FALSE),0)</f>
        <v>0</v>
      </c>
      <c r="E133">
        <f>+IFERROR(VLOOKUP(B133,'[1]Sum table'!$A:$F,6,FALSE),0)</f>
        <v>0</v>
      </c>
      <c r="F133">
        <f>+IFERROR(VLOOKUP(B133,'[1]Sum table'!$A:$G,7,FALSE),0)</f>
        <v>0</v>
      </c>
      <c r="O133" t="s">
        <v>288</v>
      </c>
      <c r="P133" s="608" t="s">
        <v>379</v>
      </c>
      <c r="R133" t="str">
        <f t="shared" si="8"/>
        <v>ZK100</v>
      </c>
      <c r="S133">
        <f t="shared" si="9"/>
        <v>0</v>
      </c>
      <c r="T133">
        <f t="shared" si="9"/>
        <v>0</v>
      </c>
      <c r="U133">
        <f t="shared" si="9"/>
        <v>0</v>
      </c>
    </row>
    <row r="134" spans="1:21" x14ac:dyDescent="0.25">
      <c r="A134" t="s">
        <v>653</v>
      </c>
      <c r="B134" t="str">
        <f t="shared" si="7"/>
        <v>ZK100.K232.C727</v>
      </c>
      <c r="C134">
        <f>+IFERROR(VLOOKUP(B134,'[1]Sum table'!$A:$D,4,FALSE),0)</f>
        <v>0</v>
      </c>
      <c r="D134">
        <f>+IFERROR(VLOOKUP(B134,'[1]Sum table'!$A:$E,5,FALSE),0)</f>
        <v>0</v>
      </c>
      <c r="E134">
        <f>+IFERROR(VLOOKUP(B134,'[1]Sum table'!$A:$F,6,FALSE),0)</f>
        <v>0</v>
      </c>
      <c r="F134">
        <f>+IFERROR(VLOOKUP(B134,'[1]Sum table'!$A:$G,7,FALSE),0)</f>
        <v>0</v>
      </c>
      <c r="O134" t="s">
        <v>288</v>
      </c>
      <c r="P134" s="608" t="s">
        <v>380</v>
      </c>
      <c r="R134" t="str">
        <f t="shared" si="8"/>
        <v>ZK100</v>
      </c>
      <c r="S134">
        <f t="shared" si="9"/>
        <v>0</v>
      </c>
      <c r="T134">
        <f t="shared" si="9"/>
        <v>0</v>
      </c>
      <c r="U134">
        <f t="shared" si="9"/>
        <v>0</v>
      </c>
    </row>
    <row r="135" spans="1:21" x14ac:dyDescent="0.25">
      <c r="A135" t="s">
        <v>654</v>
      </c>
      <c r="B135" t="str">
        <f t="shared" si="7"/>
        <v>ZK100.K233.C727</v>
      </c>
      <c r="C135">
        <f>+IFERROR(VLOOKUP(B135,'[1]Sum table'!$A:$D,4,FALSE),0)</f>
        <v>0</v>
      </c>
      <c r="D135">
        <f>+IFERROR(VLOOKUP(B135,'[1]Sum table'!$A:$E,5,FALSE),0)</f>
        <v>0</v>
      </c>
      <c r="E135">
        <f>+IFERROR(VLOOKUP(B135,'[1]Sum table'!$A:$F,6,FALSE),0)</f>
        <v>0</v>
      </c>
      <c r="F135">
        <f>+IFERROR(VLOOKUP(B135,'[1]Sum table'!$A:$G,7,FALSE),0)</f>
        <v>0</v>
      </c>
      <c r="O135" t="s">
        <v>288</v>
      </c>
      <c r="P135" s="610" t="s">
        <v>125</v>
      </c>
      <c r="R135" t="str">
        <f t="shared" si="8"/>
        <v>ZK100</v>
      </c>
      <c r="S135">
        <f t="shared" si="9"/>
        <v>0</v>
      </c>
      <c r="T135">
        <f t="shared" si="9"/>
        <v>0</v>
      </c>
      <c r="U135">
        <f t="shared" si="9"/>
        <v>0</v>
      </c>
    </row>
    <row r="136" spans="1:21" x14ac:dyDescent="0.25">
      <c r="A136" t="s">
        <v>655</v>
      </c>
      <c r="B136" t="str">
        <f t="shared" si="7"/>
        <v>ZK100.K234.C727</v>
      </c>
      <c r="C136">
        <f>+IFERROR(VLOOKUP(B136,'[1]Sum table'!$A:$D,4,FALSE),0)</f>
        <v>0</v>
      </c>
      <c r="D136">
        <f>+IFERROR(VLOOKUP(B136,'[1]Sum table'!$A:$E,5,FALSE),0)</f>
        <v>0</v>
      </c>
      <c r="E136">
        <f>+IFERROR(VLOOKUP(B136,'[1]Sum table'!$A:$F,6,FALSE),0)</f>
        <v>0</v>
      </c>
      <c r="F136">
        <f>+IFERROR(VLOOKUP(B136,'[1]Sum table'!$A:$G,7,FALSE),0)</f>
        <v>0</v>
      </c>
      <c r="O136" t="s">
        <v>288</v>
      </c>
      <c r="P136" s="610" t="s">
        <v>127</v>
      </c>
      <c r="R136" t="str">
        <f t="shared" si="8"/>
        <v>ZK100</v>
      </c>
      <c r="S136">
        <f t="shared" si="9"/>
        <v>0</v>
      </c>
      <c r="T136">
        <f t="shared" si="9"/>
        <v>0</v>
      </c>
      <c r="U136">
        <f t="shared" si="9"/>
        <v>0</v>
      </c>
    </row>
    <row r="137" spans="1:21" x14ac:dyDescent="0.25">
      <c r="A137" t="s">
        <v>656</v>
      </c>
      <c r="B137" t="str">
        <f t="shared" si="7"/>
        <v>ZK100.K235.C727</v>
      </c>
      <c r="C137">
        <f>+IFERROR(VLOOKUP(B137,'[1]Sum table'!$A:$D,4,FALSE),0)</f>
        <v>0</v>
      </c>
      <c r="D137">
        <f>+IFERROR(VLOOKUP(B137,'[1]Sum table'!$A:$E,5,FALSE),0)</f>
        <v>0</v>
      </c>
      <c r="E137">
        <f>+IFERROR(VLOOKUP(B137,'[1]Sum table'!$A:$F,6,FALSE),0)</f>
        <v>0</v>
      </c>
      <c r="F137">
        <f>+IFERROR(VLOOKUP(B137,'[1]Sum table'!$A:$G,7,FALSE),0)</f>
        <v>0</v>
      </c>
      <c r="O137" t="s">
        <v>288</v>
      </c>
      <c r="P137" s="610" t="s">
        <v>129</v>
      </c>
      <c r="R137" t="str">
        <f t="shared" si="8"/>
        <v>ZK100</v>
      </c>
      <c r="S137">
        <f t="shared" si="9"/>
        <v>0</v>
      </c>
      <c r="T137">
        <f t="shared" si="9"/>
        <v>0</v>
      </c>
      <c r="U137">
        <f t="shared" si="9"/>
        <v>0</v>
      </c>
    </row>
    <row r="138" spans="1:21" x14ac:dyDescent="0.25">
      <c r="A138" t="s">
        <v>657</v>
      </c>
      <c r="B138" t="str">
        <f t="shared" si="7"/>
        <v>ZK100.K236.C727</v>
      </c>
      <c r="C138">
        <f>+IFERROR(VLOOKUP(B138,'[1]Sum table'!$A:$D,4,FALSE),0)</f>
        <v>0</v>
      </c>
      <c r="D138">
        <f>+IFERROR(VLOOKUP(B138,'[1]Sum table'!$A:$E,5,FALSE),0)</f>
        <v>0</v>
      </c>
      <c r="E138">
        <f>+IFERROR(VLOOKUP(B138,'[1]Sum table'!$A:$F,6,FALSE),0)</f>
        <v>0</v>
      </c>
      <c r="F138">
        <f>+IFERROR(VLOOKUP(B138,'[1]Sum table'!$A:$G,7,FALSE),0)</f>
        <v>0</v>
      </c>
      <c r="O138" t="s">
        <v>288</v>
      </c>
      <c r="P138" s="608" t="s">
        <v>381</v>
      </c>
      <c r="R138" t="str">
        <f t="shared" si="8"/>
        <v>ZK100</v>
      </c>
      <c r="S138">
        <f t="shared" si="9"/>
        <v>0</v>
      </c>
      <c r="T138">
        <f t="shared" si="9"/>
        <v>0</v>
      </c>
      <c r="U138">
        <f t="shared" si="9"/>
        <v>0</v>
      </c>
    </row>
    <row r="139" spans="1:21" x14ac:dyDescent="0.25">
      <c r="A139" t="s">
        <v>658</v>
      </c>
      <c r="B139" t="str">
        <f t="shared" si="7"/>
        <v>ZK100.K237.C727</v>
      </c>
      <c r="C139">
        <f>+IFERROR(VLOOKUP(B139,'[1]Sum table'!$A:$D,4,FALSE),0)</f>
        <v>0</v>
      </c>
      <c r="D139">
        <f>+IFERROR(VLOOKUP(B139,'[1]Sum table'!$A:$E,5,FALSE),0)</f>
        <v>0</v>
      </c>
      <c r="E139">
        <f>+IFERROR(VLOOKUP(B139,'[1]Sum table'!$A:$F,6,FALSE),0)</f>
        <v>0</v>
      </c>
      <c r="F139">
        <f>+IFERROR(VLOOKUP(B139,'[1]Sum table'!$A:$G,7,FALSE),0)</f>
        <v>0</v>
      </c>
      <c r="O139" t="s">
        <v>288</v>
      </c>
      <c r="P139" s="608" t="s">
        <v>382</v>
      </c>
      <c r="R139" t="str">
        <f t="shared" si="8"/>
        <v>ZK100</v>
      </c>
      <c r="S139">
        <f t="shared" si="9"/>
        <v>0</v>
      </c>
      <c r="T139">
        <f t="shared" si="9"/>
        <v>0</v>
      </c>
      <c r="U139">
        <f t="shared" si="9"/>
        <v>0</v>
      </c>
    </row>
    <row r="140" spans="1:21" x14ac:dyDescent="0.25">
      <c r="A140" t="s">
        <v>659</v>
      </c>
      <c r="B140" t="str">
        <f t="shared" si="7"/>
        <v>ZK100.K238.C727</v>
      </c>
      <c r="C140">
        <f>+IFERROR(VLOOKUP(B140,'[1]Sum table'!$A:$D,4,FALSE),0)</f>
        <v>0</v>
      </c>
      <c r="D140">
        <f>+IFERROR(VLOOKUP(B140,'[1]Sum table'!$A:$E,5,FALSE),0)</f>
        <v>0</v>
      </c>
      <c r="E140">
        <f>+IFERROR(VLOOKUP(B140,'[1]Sum table'!$A:$F,6,FALSE),0)</f>
        <v>0</v>
      </c>
      <c r="F140">
        <f>+IFERROR(VLOOKUP(B140,'[1]Sum table'!$A:$G,7,FALSE),0)</f>
        <v>0</v>
      </c>
      <c r="O140" t="s">
        <v>288</v>
      </c>
      <c r="P140" s="608" t="s">
        <v>383</v>
      </c>
      <c r="R140" t="str">
        <f t="shared" si="8"/>
        <v>ZK100</v>
      </c>
      <c r="S140">
        <f t="shared" si="9"/>
        <v>0</v>
      </c>
      <c r="T140">
        <f t="shared" si="9"/>
        <v>0</v>
      </c>
      <c r="U140">
        <f t="shared" si="9"/>
        <v>0</v>
      </c>
    </row>
    <row r="141" spans="1:21" x14ac:dyDescent="0.25">
      <c r="A141" t="s">
        <v>660</v>
      </c>
      <c r="B141" t="str">
        <f t="shared" si="7"/>
        <v>ZK100.K239.C727</v>
      </c>
      <c r="C141">
        <f>+IFERROR(VLOOKUP(B141,'[1]Sum table'!$A:$D,4,FALSE),0)</f>
        <v>0</v>
      </c>
      <c r="D141">
        <f>+IFERROR(VLOOKUP(B141,'[1]Sum table'!$A:$E,5,FALSE),0)</f>
        <v>0</v>
      </c>
      <c r="E141">
        <f>+IFERROR(VLOOKUP(B141,'[1]Sum table'!$A:$F,6,FALSE),0)</f>
        <v>0</v>
      </c>
      <c r="F141">
        <f>+IFERROR(VLOOKUP(B141,'[1]Sum table'!$A:$G,7,FALSE),0)</f>
        <v>0</v>
      </c>
      <c r="O141" t="s">
        <v>288</v>
      </c>
      <c r="P141" s="610" t="s">
        <v>131</v>
      </c>
      <c r="R141" t="str">
        <f t="shared" si="8"/>
        <v>ZK100</v>
      </c>
      <c r="S141">
        <f t="shared" si="9"/>
        <v>0</v>
      </c>
      <c r="T141">
        <f t="shared" si="9"/>
        <v>0</v>
      </c>
      <c r="U141">
        <f t="shared" si="9"/>
        <v>0</v>
      </c>
    </row>
    <row r="142" spans="1:21" x14ac:dyDescent="0.25">
      <c r="A142" t="s">
        <v>661</v>
      </c>
      <c r="B142" t="str">
        <f t="shared" si="7"/>
        <v>ZK100.K240.C727</v>
      </c>
      <c r="C142">
        <f>+IFERROR(VLOOKUP(B142,'[1]Sum table'!$A:$D,4,FALSE),0)</f>
        <v>0</v>
      </c>
      <c r="D142">
        <f>+IFERROR(VLOOKUP(B142,'[1]Sum table'!$A:$E,5,FALSE),0)</f>
        <v>0</v>
      </c>
      <c r="E142">
        <f>+IFERROR(VLOOKUP(B142,'[1]Sum table'!$A:$F,6,FALSE),0)</f>
        <v>0</v>
      </c>
      <c r="F142">
        <f>+IFERROR(VLOOKUP(B142,'[1]Sum table'!$A:$G,7,FALSE),0)</f>
        <v>0</v>
      </c>
      <c r="O142" t="s">
        <v>288</v>
      </c>
      <c r="P142" s="610" t="s">
        <v>133</v>
      </c>
      <c r="R142" t="str">
        <f t="shared" si="8"/>
        <v>ZK100</v>
      </c>
      <c r="S142">
        <f t="shared" si="9"/>
        <v>0</v>
      </c>
      <c r="T142">
        <f t="shared" si="9"/>
        <v>0</v>
      </c>
      <c r="U142">
        <f t="shared" si="9"/>
        <v>0</v>
      </c>
    </row>
    <row r="143" spans="1:21" x14ac:dyDescent="0.25">
      <c r="A143" t="s">
        <v>662</v>
      </c>
      <c r="B143" t="str">
        <f t="shared" si="7"/>
        <v>ZK100.K241.C727</v>
      </c>
      <c r="C143">
        <f>+IFERROR(VLOOKUP(B143,'[1]Sum table'!$A:$D,4,FALSE),0)</f>
        <v>0</v>
      </c>
      <c r="D143">
        <f>+IFERROR(VLOOKUP(B143,'[1]Sum table'!$A:$E,5,FALSE),0)</f>
        <v>0</v>
      </c>
      <c r="E143">
        <f>+IFERROR(VLOOKUP(B143,'[1]Sum table'!$A:$F,6,FALSE),0)</f>
        <v>0</v>
      </c>
      <c r="F143">
        <f>+IFERROR(VLOOKUP(B143,'[1]Sum table'!$A:$G,7,FALSE),0)</f>
        <v>0</v>
      </c>
      <c r="O143" t="s">
        <v>288</v>
      </c>
      <c r="P143" s="610" t="s">
        <v>135</v>
      </c>
      <c r="R143" t="str">
        <f t="shared" si="8"/>
        <v>ZK100</v>
      </c>
      <c r="S143">
        <f t="shared" si="9"/>
        <v>0</v>
      </c>
      <c r="T143">
        <f t="shared" si="9"/>
        <v>0</v>
      </c>
      <c r="U143">
        <f t="shared" si="9"/>
        <v>0</v>
      </c>
    </row>
    <row r="144" spans="1:21" x14ac:dyDescent="0.25">
      <c r="A144" t="s">
        <v>663</v>
      </c>
      <c r="B144" t="str">
        <f t="shared" si="7"/>
        <v>ZK100.K242.C727</v>
      </c>
      <c r="C144">
        <f>+IFERROR(VLOOKUP(B144,'[1]Sum table'!$A:$D,4,FALSE),0)</f>
        <v>0</v>
      </c>
      <c r="D144">
        <f>+IFERROR(VLOOKUP(B144,'[1]Sum table'!$A:$E,5,FALSE),0)</f>
        <v>0</v>
      </c>
      <c r="E144">
        <f>+IFERROR(VLOOKUP(B144,'[1]Sum table'!$A:$F,6,FALSE),0)</f>
        <v>0</v>
      </c>
      <c r="F144">
        <f>+IFERROR(VLOOKUP(B144,'[1]Sum table'!$A:$G,7,FALSE),0)</f>
        <v>0</v>
      </c>
      <c r="O144" t="s">
        <v>288</v>
      </c>
      <c r="P144" s="610" t="s">
        <v>137</v>
      </c>
      <c r="R144" t="str">
        <f t="shared" si="8"/>
        <v>ZK100</v>
      </c>
      <c r="S144">
        <f t="shared" si="9"/>
        <v>0</v>
      </c>
      <c r="T144">
        <f t="shared" si="9"/>
        <v>0</v>
      </c>
      <c r="U144">
        <f t="shared" si="9"/>
        <v>0</v>
      </c>
    </row>
    <row r="145" spans="1:21" x14ac:dyDescent="0.25">
      <c r="A145" t="s">
        <v>664</v>
      </c>
      <c r="B145" t="str">
        <f t="shared" si="7"/>
        <v>ZK100.K243.C727</v>
      </c>
      <c r="C145">
        <f>+IFERROR(VLOOKUP(B145,'[1]Sum table'!$A:$D,4,FALSE),0)</f>
        <v>0</v>
      </c>
      <c r="D145">
        <f>+IFERROR(VLOOKUP(B145,'[1]Sum table'!$A:$E,5,FALSE),0)</f>
        <v>0</v>
      </c>
      <c r="E145">
        <f>+IFERROR(VLOOKUP(B145,'[1]Sum table'!$A:$F,6,FALSE),0)</f>
        <v>0</v>
      </c>
      <c r="F145">
        <f>+IFERROR(VLOOKUP(B145,'[1]Sum table'!$A:$G,7,FALSE),0)</f>
        <v>0</v>
      </c>
      <c r="O145" t="s">
        <v>288</v>
      </c>
      <c r="P145" s="608" t="s">
        <v>384</v>
      </c>
      <c r="R145" t="str">
        <f t="shared" si="8"/>
        <v>ZK100</v>
      </c>
      <c r="S145">
        <f t="shared" si="9"/>
        <v>0</v>
      </c>
      <c r="T145">
        <f t="shared" si="9"/>
        <v>0</v>
      </c>
      <c r="U145">
        <f t="shared" si="9"/>
        <v>0</v>
      </c>
    </row>
    <row r="146" spans="1:21" x14ac:dyDescent="0.25">
      <c r="A146" t="s">
        <v>665</v>
      </c>
      <c r="B146" t="str">
        <f t="shared" si="7"/>
        <v>ZK100.K244.C727</v>
      </c>
      <c r="C146">
        <f>+IFERROR(VLOOKUP(B146,'[1]Sum table'!$A:$D,4,FALSE),0)</f>
        <v>0</v>
      </c>
      <c r="D146">
        <f>+IFERROR(VLOOKUP(B146,'[1]Sum table'!$A:$E,5,FALSE),0)</f>
        <v>0</v>
      </c>
      <c r="E146">
        <f>+IFERROR(VLOOKUP(B146,'[1]Sum table'!$A:$F,6,FALSE),0)</f>
        <v>0</v>
      </c>
      <c r="F146">
        <f>+IFERROR(VLOOKUP(B146,'[1]Sum table'!$A:$G,7,FALSE),0)</f>
        <v>0</v>
      </c>
      <c r="O146" t="s">
        <v>288</v>
      </c>
      <c r="P146" s="608" t="s">
        <v>385</v>
      </c>
      <c r="R146" t="str">
        <f t="shared" si="8"/>
        <v>ZK100</v>
      </c>
      <c r="S146">
        <f t="shared" si="9"/>
        <v>0</v>
      </c>
      <c r="T146">
        <f t="shared" si="9"/>
        <v>0</v>
      </c>
      <c r="U146">
        <f t="shared" si="9"/>
        <v>0</v>
      </c>
    </row>
    <row r="147" spans="1:21" x14ac:dyDescent="0.25">
      <c r="A147" t="s">
        <v>666</v>
      </c>
      <c r="B147" t="str">
        <f t="shared" si="7"/>
        <v>ZK100.K245.C727</v>
      </c>
      <c r="C147">
        <f>+IFERROR(VLOOKUP(B147,'[1]Sum table'!$A:$D,4,FALSE),0)</f>
        <v>0</v>
      </c>
      <c r="D147">
        <f>+IFERROR(VLOOKUP(B147,'[1]Sum table'!$A:$E,5,FALSE),0)</f>
        <v>0</v>
      </c>
      <c r="E147">
        <f>+IFERROR(VLOOKUP(B147,'[1]Sum table'!$A:$F,6,FALSE),0)</f>
        <v>0</v>
      </c>
      <c r="F147">
        <f>+IFERROR(VLOOKUP(B147,'[1]Sum table'!$A:$G,7,FALSE),0)</f>
        <v>0</v>
      </c>
      <c r="O147" t="s">
        <v>288</v>
      </c>
      <c r="P147" s="608" t="s">
        <v>386</v>
      </c>
      <c r="R147" t="str">
        <f t="shared" si="8"/>
        <v>ZK100</v>
      </c>
      <c r="S147">
        <f t="shared" si="9"/>
        <v>0</v>
      </c>
      <c r="T147">
        <f t="shared" si="9"/>
        <v>0</v>
      </c>
      <c r="U147">
        <f t="shared" si="9"/>
        <v>0</v>
      </c>
    </row>
    <row r="148" spans="1:21" x14ac:dyDescent="0.25">
      <c r="A148" t="s">
        <v>667</v>
      </c>
      <c r="B148" t="str">
        <f t="shared" si="7"/>
        <v>ZK100.K246.C727</v>
      </c>
      <c r="C148">
        <f>+IFERROR(VLOOKUP(B148,'[1]Sum table'!$A:$D,4,FALSE),0)</f>
        <v>0</v>
      </c>
      <c r="D148">
        <f>+IFERROR(VLOOKUP(B148,'[1]Sum table'!$A:$E,5,FALSE),0)</f>
        <v>0</v>
      </c>
      <c r="E148">
        <f>+IFERROR(VLOOKUP(B148,'[1]Sum table'!$A:$F,6,FALSE),0)</f>
        <v>0</v>
      </c>
      <c r="F148">
        <f>+IFERROR(VLOOKUP(B148,'[1]Sum table'!$A:$G,7,FALSE),0)</f>
        <v>0</v>
      </c>
      <c r="O148" t="s">
        <v>288</v>
      </c>
      <c r="P148" s="610" t="s">
        <v>139</v>
      </c>
      <c r="R148" t="str">
        <f t="shared" si="8"/>
        <v>ZK100</v>
      </c>
      <c r="S148">
        <f t="shared" si="9"/>
        <v>0</v>
      </c>
      <c r="T148">
        <f t="shared" si="9"/>
        <v>0</v>
      </c>
      <c r="U148">
        <f t="shared" si="9"/>
        <v>0</v>
      </c>
    </row>
    <row r="149" spans="1:21" x14ac:dyDescent="0.25">
      <c r="A149" t="s">
        <v>668</v>
      </c>
      <c r="B149" t="str">
        <f t="shared" si="7"/>
        <v>ZK100.K247.C727</v>
      </c>
      <c r="C149">
        <f>+IFERROR(VLOOKUP(B149,'[1]Sum table'!$A:$D,4,FALSE),0)</f>
        <v>0</v>
      </c>
      <c r="D149">
        <f>+IFERROR(VLOOKUP(B149,'[1]Sum table'!$A:$E,5,FALSE),0)</f>
        <v>0</v>
      </c>
      <c r="E149">
        <f>+IFERROR(VLOOKUP(B149,'[1]Sum table'!$A:$F,6,FALSE),0)</f>
        <v>0</v>
      </c>
      <c r="F149">
        <f>+IFERROR(VLOOKUP(B149,'[1]Sum table'!$A:$G,7,FALSE),0)</f>
        <v>0</v>
      </c>
      <c r="O149" t="s">
        <v>288</v>
      </c>
      <c r="P149" s="610" t="s">
        <v>141</v>
      </c>
      <c r="R149" t="str">
        <f t="shared" si="8"/>
        <v>ZK100</v>
      </c>
      <c r="S149">
        <f t="shared" si="9"/>
        <v>0</v>
      </c>
      <c r="T149">
        <f t="shared" si="9"/>
        <v>0</v>
      </c>
      <c r="U149">
        <f t="shared" si="9"/>
        <v>0</v>
      </c>
    </row>
    <row r="150" spans="1:21" x14ac:dyDescent="0.25">
      <c r="A150" t="s">
        <v>669</v>
      </c>
      <c r="B150" t="str">
        <f t="shared" si="7"/>
        <v>ZK100.K248.C727</v>
      </c>
      <c r="C150">
        <f>+IFERROR(VLOOKUP(B150,'[1]Sum table'!$A:$D,4,FALSE),0)</f>
        <v>0</v>
      </c>
      <c r="D150">
        <f>+IFERROR(VLOOKUP(B150,'[1]Sum table'!$A:$E,5,FALSE),0)</f>
        <v>0</v>
      </c>
      <c r="E150">
        <f>+IFERROR(VLOOKUP(B150,'[1]Sum table'!$A:$F,6,FALSE),0)</f>
        <v>0</v>
      </c>
      <c r="F150">
        <f>+IFERROR(VLOOKUP(B150,'[1]Sum table'!$A:$G,7,FALSE),0)</f>
        <v>0</v>
      </c>
      <c r="O150" t="s">
        <v>288</v>
      </c>
      <c r="P150" s="610" t="s">
        <v>143</v>
      </c>
      <c r="R150" t="str">
        <f t="shared" si="8"/>
        <v>ZK100</v>
      </c>
      <c r="S150">
        <f t="shared" si="9"/>
        <v>0</v>
      </c>
      <c r="T150">
        <f t="shared" si="9"/>
        <v>0</v>
      </c>
      <c r="U150">
        <f t="shared" si="9"/>
        <v>0</v>
      </c>
    </row>
    <row r="151" spans="1:21" x14ac:dyDescent="0.25">
      <c r="A151" t="s">
        <v>670</v>
      </c>
      <c r="B151" t="str">
        <f t="shared" si="7"/>
        <v>ZK100.K249.C727</v>
      </c>
      <c r="C151">
        <f>+IFERROR(VLOOKUP(B151,'[1]Sum table'!$A:$D,4,FALSE),0)</f>
        <v>0</v>
      </c>
      <c r="D151">
        <f>+IFERROR(VLOOKUP(B151,'[1]Sum table'!$A:$E,5,FALSE),0)</f>
        <v>0</v>
      </c>
      <c r="E151">
        <f>+IFERROR(VLOOKUP(B151,'[1]Sum table'!$A:$F,6,FALSE),0)</f>
        <v>0</v>
      </c>
      <c r="F151">
        <f>+IFERROR(VLOOKUP(B151,'[1]Sum table'!$A:$G,7,FALSE),0)</f>
        <v>0</v>
      </c>
      <c r="O151" t="s">
        <v>288</v>
      </c>
      <c r="P151" s="610" t="s">
        <v>145</v>
      </c>
      <c r="R151" t="str">
        <f t="shared" si="8"/>
        <v>ZK100</v>
      </c>
      <c r="S151">
        <f t="shared" si="9"/>
        <v>0</v>
      </c>
      <c r="T151">
        <f t="shared" si="9"/>
        <v>0</v>
      </c>
      <c r="U151">
        <f t="shared" si="9"/>
        <v>0</v>
      </c>
    </row>
    <row r="152" spans="1:21" x14ac:dyDescent="0.25">
      <c r="A152" t="s">
        <v>671</v>
      </c>
      <c r="B152" t="str">
        <f t="shared" si="7"/>
        <v>ZK100.K250.C727</v>
      </c>
      <c r="C152">
        <f>+IFERROR(VLOOKUP(B152,'[1]Sum table'!$A:$D,4,FALSE),0)</f>
        <v>0</v>
      </c>
      <c r="D152">
        <f>+IFERROR(VLOOKUP(B152,'[1]Sum table'!$A:$E,5,FALSE),0)</f>
        <v>0</v>
      </c>
      <c r="E152">
        <f>+IFERROR(VLOOKUP(B152,'[1]Sum table'!$A:$F,6,FALSE),0)</f>
        <v>0</v>
      </c>
      <c r="F152">
        <f>+IFERROR(VLOOKUP(B152,'[1]Sum table'!$A:$G,7,FALSE),0)</f>
        <v>0</v>
      </c>
      <c r="O152" t="s">
        <v>288</v>
      </c>
      <c r="P152" s="610" t="s">
        <v>149</v>
      </c>
      <c r="R152" t="str">
        <f t="shared" si="8"/>
        <v>ZK100</v>
      </c>
      <c r="S152">
        <f t="shared" si="9"/>
        <v>0</v>
      </c>
      <c r="T152">
        <f t="shared" si="9"/>
        <v>0</v>
      </c>
      <c r="U152">
        <f t="shared" si="9"/>
        <v>0</v>
      </c>
    </row>
    <row r="153" spans="1:21" x14ac:dyDescent="0.25">
      <c r="A153" t="s">
        <v>672</v>
      </c>
      <c r="B153" t="str">
        <f t="shared" si="7"/>
        <v>ZK100.K251.C727</v>
      </c>
      <c r="C153">
        <f>+IFERROR(VLOOKUP(B153,'[1]Sum table'!$A:$D,4,FALSE),0)</f>
        <v>0</v>
      </c>
      <c r="D153">
        <f>+IFERROR(VLOOKUP(B153,'[1]Sum table'!$A:$E,5,FALSE),0)</f>
        <v>0</v>
      </c>
      <c r="E153">
        <f>+IFERROR(VLOOKUP(B153,'[1]Sum table'!$A:$F,6,FALSE),0)</f>
        <v>0</v>
      </c>
      <c r="F153">
        <f>+IFERROR(VLOOKUP(B153,'[1]Sum table'!$A:$G,7,FALSE),0)</f>
        <v>0</v>
      </c>
      <c r="O153" t="s">
        <v>288</v>
      </c>
      <c r="P153" s="610" t="s">
        <v>151</v>
      </c>
      <c r="R153" t="str">
        <f t="shared" si="8"/>
        <v>ZK100</v>
      </c>
      <c r="S153">
        <f t="shared" si="9"/>
        <v>0</v>
      </c>
      <c r="T153">
        <f t="shared" si="9"/>
        <v>0</v>
      </c>
      <c r="U153">
        <f t="shared" si="9"/>
        <v>0</v>
      </c>
    </row>
    <row r="154" spans="1:21" x14ac:dyDescent="0.25">
      <c r="A154" t="s">
        <v>673</v>
      </c>
      <c r="B154" t="str">
        <f t="shared" si="7"/>
        <v>ZK100.K252.C727</v>
      </c>
      <c r="C154">
        <f>+IFERROR(VLOOKUP(B154,'[1]Sum table'!$A:$D,4,FALSE),0)</f>
        <v>0</v>
      </c>
      <c r="D154">
        <f>+IFERROR(VLOOKUP(B154,'[1]Sum table'!$A:$E,5,FALSE),0)</f>
        <v>0</v>
      </c>
      <c r="E154">
        <f>+IFERROR(VLOOKUP(B154,'[1]Sum table'!$A:$F,6,FALSE),0)</f>
        <v>0</v>
      </c>
      <c r="F154">
        <f>+IFERROR(VLOOKUP(B154,'[1]Sum table'!$A:$G,7,FALSE),0)</f>
        <v>0</v>
      </c>
      <c r="O154" t="s">
        <v>288</v>
      </c>
      <c r="P154" s="610" t="s">
        <v>152</v>
      </c>
      <c r="R154" t="str">
        <f t="shared" si="8"/>
        <v>ZK100</v>
      </c>
      <c r="S154">
        <f t="shared" si="9"/>
        <v>0</v>
      </c>
      <c r="T154">
        <f t="shared" si="9"/>
        <v>0</v>
      </c>
      <c r="U154">
        <f t="shared" si="9"/>
        <v>0</v>
      </c>
    </row>
    <row r="155" spans="1:21" x14ac:dyDescent="0.25">
      <c r="A155" t="s">
        <v>674</v>
      </c>
      <c r="B155" t="str">
        <f t="shared" si="7"/>
        <v>ZK100.K253.C727</v>
      </c>
      <c r="C155">
        <f>+IFERROR(VLOOKUP(B155,'[1]Sum table'!$A:$D,4,FALSE),0)</f>
        <v>0</v>
      </c>
      <c r="D155">
        <f>+IFERROR(VLOOKUP(B155,'[1]Sum table'!$A:$E,5,FALSE),0)</f>
        <v>0</v>
      </c>
      <c r="E155">
        <f>+IFERROR(VLOOKUP(B155,'[1]Sum table'!$A:$F,6,FALSE),0)</f>
        <v>0</v>
      </c>
      <c r="F155">
        <f>+IFERROR(VLOOKUP(B155,'[1]Sum table'!$A:$G,7,FALSE),0)</f>
        <v>0</v>
      </c>
      <c r="O155" t="s">
        <v>288</v>
      </c>
      <c r="P155" s="610" t="s">
        <v>154</v>
      </c>
      <c r="R155" t="str">
        <f t="shared" si="8"/>
        <v>ZK100</v>
      </c>
      <c r="S155">
        <f t="shared" si="9"/>
        <v>0</v>
      </c>
      <c r="T155">
        <f t="shared" si="9"/>
        <v>0</v>
      </c>
      <c r="U155">
        <f t="shared" si="9"/>
        <v>0</v>
      </c>
    </row>
    <row r="156" spans="1:21" x14ac:dyDescent="0.25">
      <c r="A156" t="s">
        <v>675</v>
      </c>
      <c r="B156" t="str">
        <f t="shared" si="7"/>
        <v>ZK100.K254.C727</v>
      </c>
      <c r="C156">
        <f>+IFERROR(VLOOKUP(B156,'[1]Sum table'!$A:$D,4,FALSE),0)</f>
        <v>0</v>
      </c>
      <c r="D156">
        <f>+IFERROR(VLOOKUP(B156,'[1]Sum table'!$A:$E,5,FALSE),0)</f>
        <v>0</v>
      </c>
      <c r="E156">
        <f>+IFERROR(VLOOKUP(B156,'[1]Sum table'!$A:$F,6,FALSE),0)</f>
        <v>0</v>
      </c>
      <c r="F156">
        <f>+IFERROR(VLOOKUP(B156,'[1]Sum table'!$A:$G,7,FALSE),0)</f>
        <v>0</v>
      </c>
      <c r="O156" t="s">
        <v>288</v>
      </c>
      <c r="P156" s="610" t="s">
        <v>156</v>
      </c>
      <c r="R156" t="str">
        <f t="shared" si="8"/>
        <v>ZK100</v>
      </c>
      <c r="S156">
        <f t="shared" si="9"/>
        <v>0</v>
      </c>
      <c r="T156">
        <f t="shared" si="9"/>
        <v>0</v>
      </c>
      <c r="U156">
        <f t="shared" si="9"/>
        <v>0</v>
      </c>
    </row>
    <row r="157" spans="1:21" x14ac:dyDescent="0.25">
      <c r="A157" t="s">
        <v>676</v>
      </c>
      <c r="B157" t="str">
        <f t="shared" si="7"/>
        <v>ZK100.K255.C727</v>
      </c>
      <c r="C157">
        <f>+IFERROR(VLOOKUP(B157,'[1]Sum table'!$A:$D,4,FALSE),0)</f>
        <v>0</v>
      </c>
      <c r="D157">
        <f>+IFERROR(VLOOKUP(B157,'[1]Sum table'!$A:$E,5,FALSE),0)</f>
        <v>0</v>
      </c>
      <c r="E157">
        <f>+IFERROR(VLOOKUP(B157,'[1]Sum table'!$A:$F,6,FALSE),0)</f>
        <v>0</v>
      </c>
      <c r="F157">
        <f>+IFERROR(VLOOKUP(B157,'[1]Sum table'!$A:$G,7,FALSE),0)</f>
        <v>0</v>
      </c>
      <c r="O157" t="s">
        <v>288</v>
      </c>
      <c r="P157" s="610" t="s">
        <v>158</v>
      </c>
      <c r="R157" t="str">
        <f t="shared" si="8"/>
        <v>ZK100</v>
      </c>
      <c r="S157">
        <f t="shared" si="9"/>
        <v>0</v>
      </c>
      <c r="T157">
        <f t="shared" si="9"/>
        <v>0</v>
      </c>
      <c r="U157">
        <f t="shared" si="9"/>
        <v>0</v>
      </c>
    </row>
    <row r="158" spans="1:21" x14ac:dyDescent="0.25">
      <c r="A158" t="s">
        <v>677</v>
      </c>
      <c r="B158" t="str">
        <f t="shared" si="7"/>
        <v>ZK100.K256.C727</v>
      </c>
      <c r="C158">
        <f>+IFERROR(VLOOKUP(B158,'[1]Sum table'!$A:$D,4,FALSE),0)</f>
        <v>0</v>
      </c>
      <c r="D158">
        <f>+IFERROR(VLOOKUP(B158,'[1]Sum table'!$A:$E,5,FALSE),0)</f>
        <v>0</v>
      </c>
      <c r="E158">
        <f>+IFERROR(VLOOKUP(B158,'[1]Sum table'!$A:$F,6,FALSE),0)</f>
        <v>0</v>
      </c>
      <c r="F158">
        <f>+IFERROR(VLOOKUP(B158,'[1]Sum table'!$A:$G,7,FALSE),0)</f>
        <v>0</v>
      </c>
      <c r="O158" t="s">
        <v>288</v>
      </c>
      <c r="P158" s="608" t="s">
        <v>387</v>
      </c>
      <c r="R158" t="str">
        <f t="shared" si="8"/>
        <v>ZK100</v>
      </c>
      <c r="S158">
        <f t="shared" si="9"/>
        <v>0</v>
      </c>
      <c r="T158">
        <f t="shared" si="9"/>
        <v>0</v>
      </c>
      <c r="U158">
        <f t="shared" si="9"/>
        <v>0</v>
      </c>
    </row>
    <row r="159" spans="1:21" x14ac:dyDescent="0.25">
      <c r="A159" t="s">
        <v>678</v>
      </c>
      <c r="B159" t="str">
        <f t="shared" si="7"/>
        <v>ZK100.K257.C727</v>
      </c>
      <c r="C159">
        <f>+IFERROR(VLOOKUP(B159,'[1]Sum table'!$A:$D,4,FALSE),0)</f>
        <v>0</v>
      </c>
      <c r="D159">
        <f>+IFERROR(VLOOKUP(B159,'[1]Sum table'!$A:$E,5,FALSE),0)</f>
        <v>0</v>
      </c>
      <c r="E159">
        <f>+IFERROR(VLOOKUP(B159,'[1]Sum table'!$A:$F,6,FALSE),0)</f>
        <v>0</v>
      </c>
      <c r="F159">
        <f>+IFERROR(VLOOKUP(B159,'[1]Sum table'!$A:$G,7,FALSE),0)</f>
        <v>0</v>
      </c>
      <c r="O159" t="s">
        <v>288</v>
      </c>
      <c r="P159" s="608" t="s">
        <v>388</v>
      </c>
      <c r="R159" t="str">
        <f t="shared" si="8"/>
        <v>ZK100</v>
      </c>
      <c r="S159">
        <f t="shared" si="9"/>
        <v>0</v>
      </c>
      <c r="T159">
        <f t="shared" si="9"/>
        <v>0</v>
      </c>
      <c r="U159">
        <f t="shared" si="9"/>
        <v>0</v>
      </c>
    </row>
    <row r="160" spans="1:21" x14ac:dyDescent="0.25">
      <c r="A160" t="s">
        <v>679</v>
      </c>
      <c r="B160" t="str">
        <f t="shared" si="7"/>
        <v>ZK100.K258.C727</v>
      </c>
      <c r="C160">
        <f>+IFERROR(VLOOKUP(B160,'[1]Sum table'!$A:$D,4,FALSE),0)</f>
        <v>0</v>
      </c>
      <c r="D160">
        <f>+IFERROR(VLOOKUP(B160,'[1]Sum table'!$A:$E,5,FALSE),0)</f>
        <v>0</v>
      </c>
      <c r="E160">
        <f>+IFERROR(VLOOKUP(B160,'[1]Sum table'!$A:$F,6,FALSE),0)</f>
        <v>0</v>
      </c>
      <c r="F160">
        <f>+IFERROR(VLOOKUP(B160,'[1]Sum table'!$A:$G,7,FALSE),0)</f>
        <v>0</v>
      </c>
      <c r="O160" t="s">
        <v>288</v>
      </c>
      <c r="P160" s="608" t="s">
        <v>389</v>
      </c>
      <c r="R160" t="str">
        <f t="shared" si="8"/>
        <v>ZK100</v>
      </c>
      <c r="S160">
        <f t="shared" si="9"/>
        <v>0</v>
      </c>
      <c r="T160">
        <f t="shared" si="9"/>
        <v>0</v>
      </c>
      <c r="U160">
        <f t="shared" si="9"/>
        <v>0</v>
      </c>
    </row>
    <row r="161" spans="1:21" x14ac:dyDescent="0.25">
      <c r="A161" t="s">
        <v>680</v>
      </c>
      <c r="B161" t="str">
        <f t="shared" si="7"/>
        <v>ZK100.K259.C727</v>
      </c>
      <c r="C161">
        <f>+IFERROR(VLOOKUP(B161,'[1]Sum table'!$A:$D,4,FALSE),0)</f>
        <v>0</v>
      </c>
      <c r="D161">
        <f>+IFERROR(VLOOKUP(B161,'[1]Sum table'!$A:$E,5,FALSE),0)</f>
        <v>0</v>
      </c>
      <c r="E161">
        <f>+IFERROR(VLOOKUP(B161,'[1]Sum table'!$A:$F,6,FALSE),0)</f>
        <v>0</v>
      </c>
      <c r="F161">
        <f>+IFERROR(VLOOKUP(B161,'[1]Sum table'!$A:$G,7,FALSE),0)</f>
        <v>0</v>
      </c>
      <c r="O161" t="s">
        <v>288</v>
      </c>
      <c r="P161" s="610" t="s">
        <v>162</v>
      </c>
      <c r="R161" t="str">
        <f t="shared" si="8"/>
        <v>ZK100</v>
      </c>
      <c r="S161">
        <f t="shared" si="9"/>
        <v>0</v>
      </c>
      <c r="T161">
        <f t="shared" si="9"/>
        <v>0</v>
      </c>
      <c r="U161">
        <f t="shared" si="9"/>
        <v>0</v>
      </c>
    </row>
    <row r="162" spans="1:21" x14ac:dyDescent="0.25">
      <c r="A162" t="s">
        <v>681</v>
      </c>
      <c r="B162" t="str">
        <f t="shared" si="7"/>
        <v>ZK100.K260.C727</v>
      </c>
      <c r="C162">
        <f>+IFERROR(VLOOKUP(B162,'[1]Sum table'!$A:$D,4,FALSE),0)</f>
        <v>0</v>
      </c>
      <c r="D162">
        <f>+IFERROR(VLOOKUP(B162,'[1]Sum table'!$A:$E,5,FALSE),0)</f>
        <v>0</v>
      </c>
      <c r="E162">
        <f>+IFERROR(VLOOKUP(B162,'[1]Sum table'!$A:$F,6,FALSE),0)</f>
        <v>0</v>
      </c>
      <c r="F162">
        <f>+IFERROR(VLOOKUP(B162,'[1]Sum table'!$A:$G,7,FALSE),0)</f>
        <v>0</v>
      </c>
      <c r="O162" t="s">
        <v>288</v>
      </c>
      <c r="P162" s="610" t="s">
        <v>164</v>
      </c>
      <c r="R162" t="str">
        <f t="shared" si="8"/>
        <v>ZK100</v>
      </c>
      <c r="S162">
        <f t="shared" si="9"/>
        <v>0</v>
      </c>
      <c r="T162">
        <f t="shared" si="9"/>
        <v>0</v>
      </c>
      <c r="U162">
        <f t="shared" si="9"/>
        <v>0</v>
      </c>
    </row>
    <row r="163" spans="1:21" x14ac:dyDescent="0.25">
      <c r="A163" t="s">
        <v>682</v>
      </c>
      <c r="B163" t="str">
        <f t="shared" si="7"/>
        <v>ZK100.K261.C727</v>
      </c>
      <c r="C163">
        <f>+IFERROR(VLOOKUP(B163,'[1]Sum table'!$A:$D,4,FALSE),0)</f>
        <v>0</v>
      </c>
      <c r="D163">
        <f>+IFERROR(VLOOKUP(B163,'[1]Sum table'!$A:$E,5,FALSE),0)</f>
        <v>0</v>
      </c>
      <c r="E163">
        <f>+IFERROR(VLOOKUP(B163,'[1]Sum table'!$A:$F,6,FALSE),0)</f>
        <v>0</v>
      </c>
      <c r="F163">
        <f>+IFERROR(VLOOKUP(B163,'[1]Sum table'!$A:$G,7,FALSE),0)</f>
        <v>0</v>
      </c>
      <c r="O163" t="s">
        <v>288</v>
      </c>
      <c r="P163" s="610" t="s">
        <v>166</v>
      </c>
      <c r="R163" t="str">
        <f t="shared" si="8"/>
        <v>ZK100</v>
      </c>
      <c r="S163">
        <f t="shared" si="9"/>
        <v>0</v>
      </c>
      <c r="T163">
        <f t="shared" si="9"/>
        <v>0</v>
      </c>
      <c r="U163">
        <f t="shared" si="9"/>
        <v>0</v>
      </c>
    </row>
    <row r="164" spans="1:21" x14ac:dyDescent="0.25">
      <c r="A164" t="s">
        <v>683</v>
      </c>
      <c r="B164" t="str">
        <f t="shared" si="7"/>
        <v>ZK100.K262.C727</v>
      </c>
      <c r="C164">
        <f>+IFERROR(VLOOKUP(B164,'[1]Sum table'!$A:$D,4,FALSE),0)</f>
        <v>0</v>
      </c>
      <c r="D164">
        <f>+IFERROR(VLOOKUP(B164,'[1]Sum table'!$A:$E,5,FALSE),0)</f>
        <v>0</v>
      </c>
      <c r="E164">
        <f>+IFERROR(VLOOKUP(B164,'[1]Sum table'!$A:$F,6,FALSE),0)</f>
        <v>0</v>
      </c>
      <c r="F164">
        <f>+IFERROR(VLOOKUP(B164,'[1]Sum table'!$A:$G,7,FALSE),0)</f>
        <v>0</v>
      </c>
      <c r="O164" t="s">
        <v>288</v>
      </c>
      <c r="P164" s="610" t="s">
        <v>168</v>
      </c>
      <c r="R164" t="str">
        <f t="shared" si="8"/>
        <v>ZK100</v>
      </c>
      <c r="S164">
        <f t="shared" si="9"/>
        <v>0</v>
      </c>
      <c r="T164">
        <f t="shared" si="9"/>
        <v>0</v>
      </c>
      <c r="U164">
        <f t="shared" si="9"/>
        <v>0</v>
      </c>
    </row>
    <row r="165" spans="1:21" x14ac:dyDescent="0.25">
      <c r="A165" t="s">
        <v>684</v>
      </c>
      <c r="B165" t="str">
        <f t="shared" si="7"/>
        <v>ZK100.K263.C727</v>
      </c>
      <c r="C165">
        <f>+IFERROR(VLOOKUP(B165,'[1]Sum table'!$A:$D,4,FALSE),0)</f>
        <v>0</v>
      </c>
      <c r="D165">
        <f>+IFERROR(VLOOKUP(B165,'[1]Sum table'!$A:$E,5,FALSE),0)</f>
        <v>0</v>
      </c>
      <c r="E165">
        <f>+IFERROR(VLOOKUP(B165,'[1]Sum table'!$A:$F,6,FALSE),0)</f>
        <v>0</v>
      </c>
      <c r="F165">
        <f>+IFERROR(VLOOKUP(B165,'[1]Sum table'!$A:$G,7,FALSE),0)</f>
        <v>0</v>
      </c>
      <c r="O165" t="s">
        <v>288</v>
      </c>
      <c r="P165" s="610" t="s">
        <v>170</v>
      </c>
      <c r="R165" t="str">
        <f t="shared" si="8"/>
        <v>ZK100</v>
      </c>
      <c r="S165">
        <f t="shared" si="9"/>
        <v>0</v>
      </c>
      <c r="T165">
        <f t="shared" si="9"/>
        <v>0</v>
      </c>
      <c r="U165">
        <f t="shared" si="9"/>
        <v>0</v>
      </c>
    </row>
    <row r="166" spans="1:21" x14ac:dyDescent="0.25">
      <c r="A166" t="s">
        <v>685</v>
      </c>
      <c r="B166" t="str">
        <f t="shared" si="7"/>
        <v>ZK100.K264.C727</v>
      </c>
      <c r="C166">
        <f>+IFERROR(VLOOKUP(B166,'[1]Sum table'!$A:$D,4,FALSE),0)</f>
        <v>0</v>
      </c>
      <c r="D166">
        <f>+IFERROR(VLOOKUP(B166,'[1]Sum table'!$A:$E,5,FALSE),0)</f>
        <v>0</v>
      </c>
      <c r="E166">
        <f>+IFERROR(VLOOKUP(B166,'[1]Sum table'!$A:$F,6,FALSE),0)</f>
        <v>0</v>
      </c>
      <c r="F166">
        <f>+IFERROR(VLOOKUP(B166,'[1]Sum table'!$A:$G,7,FALSE),0)</f>
        <v>0</v>
      </c>
      <c r="O166" t="s">
        <v>288</v>
      </c>
      <c r="P166" s="608" t="s">
        <v>390</v>
      </c>
      <c r="R166" t="str">
        <f t="shared" si="8"/>
        <v>ZK100</v>
      </c>
      <c r="S166">
        <f t="shared" si="9"/>
        <v>0</v>
      </c>
      <c r="T166">
        <f t="shared" si="9"/>
        <v>0</v>
      </c>
      <c r="U166">
        <f t="shared" si="9"/>
        <v>0</v>
      </c>
    </row>
    <row r="167" spans="1:21" x14ac:dyDescent="0.25">
      <c r="A167" t="s">
        <v>686</v>
      </c>
      <c r="B167" t="str">
        <f t="shared" si="7"/>
        <v>ZK100.K265.C727</v>
      </c>
      <c r="C167">
        <f>+IFERROR(VLOOKUP(B167,'[1]Sum table'!$A:$D,4,FALSE),0)</f>
        <v>0</v>
      </c>
      <c r="D167">
        <f>+IFERROR(VLOOKUP(B167,'[1]Sum table'!$A:$E,5,FALSE),0)</f>
        <v>0</v>
      </c>
      <c r="E167">
        <f>+IFERROR(VLOOKUP(B167,'[1]Sum table'!$A:$F,6,FALSE),0)</f>
        <v>0</v>
      </c>
      <c r="F167">
        <f>+IFERROR(VLOOKUP(B167,'[1]Sum table'!$A:$G,7,FALSE),0)</f>
        <v>0</v>
      </c>
      <c r="O167" t="s">
        <v>288</v>
      </c>
      <c r="P167" s="608" t="s">
        <v>391</v>
      </c>
      <c r="R167" t="str">
        <f t="shared" si="8"/>
        <v>ZK100</v>
      </c>
      <c r="S167">
        <f t="shared" si="9"/>
        <v>0</v>
      </c>
      <c r="T167">
        <f t="shared" si="9"/>
        <v>0</v>
      </c>
      <c r="U167">
        <f t="shared" si="9"/>
        <v>0</v>
      </c>
    </row>
    <row r="168" spans="1:21" x14ac:dyDescent="0.25">
      <c r="A168" t="s">
        <v>687</v>
      </c>
      <c r="B168" t="str">
        <f t="shared" si="7"/>
        <v>ZK100.K266.C727</v>
      </c>
      <c r="C168">
        <f>+IFERROR(VLOOKUP(B168,'[1]Sum table'!$A:$D,4,FALSE),0)</f>
        <v>0</v>
      </c>
      <c r="D168">
        <f>+IFERROR(VLOOKUP(B168,'[1]Sum table'!$A:$E,5,FALSE),0)</f>
        <v>0</v>
      </c>
      <c r="E168">
        <f>+IFERROR(VLOOKUP(B168,'[1]Sum table'!$A:$F,6,FALSE),0)</f>
        <v>0</v>
      </c>
      <c r="F168">
        <f>+IFERROR(VLOOKUP(B168,'[1]Sum table'!$A:$G,7,FALSE),0)</f>
        <v>0</v>
      </c>
      <c r="O168" t="s">
        <v>288</v>
      </c>
      <c r="P168" s="608" t="s">
        <v>392</v>
      </c>
      <c r="R168" t="str">
        <f t="shared" si="8"/>
        <v>ZK100</v>
      </c>
      <c r="S168">
        <f t="shared" si="9"/>
        <v>0</v>
      </c>
      <c r="T168">
        <f t="shared" si="9"/>
        <v>0</v>
      </c>
      <c r="U168">
        <f t="shared" si="9"/>
        <v>0</v>
      </c>
    </row>
    <row r="169" spans="1:21" x14ac:dyDescent="0.25">
      <c r="A169" t="s">
        <v>688</v>
      </c>
      <c r="B169" t="str">
        <f t="shared" si="7"/>
        <v>ZK100.K267.C727</v>
      </c>
      <c r="C169">
        <f>+IFERROR(VLOOKUP(B169,'[1]Sum table'!$A:$D,4,FALSE),0)</f>
        <v>0</v>
      </c>
      <c r="D169">
        <f>+IFERROR(VLOOKUP(B169,'[1]Sum table'!$A:$E,5,FALSE),0)</f>
        <v>0</v>
      </c>
      <c r="E169">
        <f>+IFERROR(VLOOKUP(B169,'[1]Sum table'!$A:$F,6,FALSE),0)</f>
        <v>0</v>
      </c>
      <c r="F169">
        <f>+IFERROR(VLOOKUP(B169,'[1]Sum table'!$A:$G,7,FALSE),0)</f>
        <v>0</v>
      </c>
      <c r="O169" t="s">
        <v>288</v>
      </c>
      <c r="P169" s="610" t="s">
        <v>177</v>
      </c>
      <c r="R169" t="str">
        <f t="shared" si="8"/>
        <v>ZK100</v>
      </c>
      <c r="S169">
        <f t="shared" si="9"/>
        <v>0</v>
      </c>
      <c r="T169">
        <f t="shared" si="9"/>
        <v>0</v>
      </c>
      <c r="U169">
        <f t="shared" si="9"/>
        <v>0</v>
      </c>
    </row>
    <row r="170" spans="1:21" x14ac:dyDescent="0.25">
      <c r="A170" t="s">
        <v>689</v>
      </c>
      <c r="B170" t="str">
        <f t="shared" si="7"/>
        <v>ZK100.K268.C727</v>
      </c>
      <c r="C170">
        <f>+IFERROR(VLOOKUP(B170,'[1]Sum table'!$A:$D,4,FALSE),0)</f>
        <v>0</v>
      </c>
      <c r="D170">
        <f>+IFERROR(VLOOKUP(B170,'[1]Sum table'!$A:$E,5,FALSE),0)</f>
        <v>0</v>
      </c>
      <c r="E170">
        <f>+IFERROR(VLOOKUP(B170,'[1]Sum table'!$A:$F,6,FALSE),0)</f>
        <v>0</v>
      </c>
      <c r="F170">
        <f>+IFERROR(VLOOKUP(B170,'[1]Sum table'!$A:$G,7,FALSE),0)</f>
        <v>0</v>
      </c>
      <c r="O170" t="s">
        <v>288</v>
      </c>
      <c r="P170" s="610" t="s">
        <v>181</v>
      </c>
      <c r="R170" t="str">
        <f t="shared" si="8"/>
        <v>ZK100</v>
      </c>
      <c r="S170">
        <f t="shared" si="9"/>
        <v>0</v>
      </c>
      <c r="T170">
        <f t="shared" si="9"/>
        <v>0</v>
      </c>
      <c r="U170">
        <f t="shared" si="9"/>
        <v>0</v>
      </c>
    </row>
    <row r="171" spans="1:21" x14ac:dyDescent="0.25">
      <c r="A171" t="s">
        <v>690</v>
      </c>
      <c r="B171" t="str">
        <f t="shared" si="7"/>
        <v>ZK100.K269.C727</v>
      </c>
      <c r="C171">
        <f>+IFERROR(VLOOKUP(B171,'[1]Sum table'!$A:$D,4,FALSE),0)</f>
        <v>0</v>
      </c>
      <c r="D171">
        <f>+IFERROR(VLOOKUP(B171,'[1]Sum table'!$A:$E,5,FALSE),0)</f>
        <v>0</v>
      </c>
      <c r="E171">
        <f>+IFERROR(VLOOKUP(B171,'[1]Sum table'!$A:$F,6,FALSE),0)</f>
        <v>0</v>
      </c>
      <c r="F171">
        <f>+IFERROR(VLOOKUP(B171,'[1]Sum table'!$A:$G,7,FALSE),0)</f>
        <v>0</v>
      </c>
      <c r="O171" t="s">
        <v>288</v>
      </c>
      <c r="P171" s="608" t="s">
        <v>393</v>
      </c>
      <c r="R171" t="str">
        <f t="shared" si="8"/>
        <v>ZK100</v>
      </c>
      <c r="S171">
        <f t="shared" si="9"/>
        <v>0</v>
      </c>
      <c r="T171">
        <f t="shared" si="9"/>
        <v>0</v>
      </c>
      <c r="U171">
        <f t="shared" si="9"/>
        <v>0</v>
      </c>
    </row>
    <row r="172" spans="1:21" x14ac:dyDescent="0.25">
      <c r="A172" t="s">
        <v>691</v>
      </c>
      <c r="B172" t="str">
        <f t="shared" si="7"/>
        <v>ZK100.K270.C727</v>
      </c>
      <c r="C172">
        <f>+IFERROR(VLOOKUP(B172,'[1]Sum table'!$A:$D,4,FALSE),0)</f>
        <v>0</v>
      </c>
      <c r="D172">
        <f>+IFERROR(VLOOKUP(B172,'[1]Sum table'!$A:$E,5,FALSE),0)</f>
        <v>0</v>
      </c>
      <c r="E172">
        <f>+IFERROR(VLOOKUP(B172,'[1]Sum table'!$A:$F,6,FALSE),0)</f>
        <v>0</v>
      </c>
      <c r="F172">
        <f>+IFERROR(VLOOKUP(B172,'[1]Sum table'!$A:$G,7,FALSE),0)</f>
        <v>0</v>
      </c>
      <c r="O172" t="s">
        <v>288</v>
      </c>
      <c r="P172" s="608" t="s">
        <v>394</v>
      </c>
      <c r="R172" t="str">
        <f t="shared" si="8"/>
        <v>ZK100</v>
      </c>
      <c r="S172">
        <f t="shared" si="9"/>
        <v>0</v>
      </c>
      <c r="T172">
        <f t="shared" si="9"/>
        <v>0</v>
      </c>
      <c r="U172">
        <f t="shared" si="9"/>
        <v>0</v>
      </c>
    </row>
    <row r="173" spans="1:21" x14ac:dyDescent="0.25">
      <c r="A173" t="s">
        <v>692</v>
      </c>
      <c r="B173" t="str">
        <f t="shared" si="7"/>
        <v>ZK100.K271.C727</v>
      </c>
      <c r="C173">
        <f>+IFERROR(VLOOKUP(B173,'[1]Sum table'!$A:$D,4,FALSE),0)</f>
        <v>0</v>
      </c>
      <c r="D173">
        <f>+IFERROR(VLOOKUP(B173,'[1]Sum table'!$A:$E,5,FALSE),0)</f>
        <v>0</v>
      </c>
      <c r="E173">
        <f>+IFERROR(VLOOKUP(B173,'[1]Sum table'!$A:$F,6,FALSE),0)</f>
        <v>0</v>
      </c>
      <c r="F173">
        <f>+IFERROR(VLOOKUP(B173,'[1]Sum table'!$A:$G,7,FALSE),0)</f>
        <v>0</v>
      </c>
      <c r="O173" t="s">
        <v>288</v>
      </c>
      <c r="P173" s="608" t="s">
        <v>395</v>
      </c>
      <c r="R173" t="str">
        <f t="shared" si="8"/>
        <v>ZK100</v>
      </c>
      <c r="S173">
        <f t="shared" si="9"/>
        <v>0</v>
      </c>
      <c r="T173">
        <f t="shared" si="9"/>
        <v>0</v>
      </c>
      <c r="U173">
        <f t="shared" si="9"/>
        <v>0</v>
      </c>
    </row>
    <row r="174" spans="1:21" x14ac:dyDescent="0.25">
      <c r="A174" t="s">
        <v>693</v>
      </c>
      <c r="B174" t="str">
        <f t="shared" si="7"/>
        <v>ZK100.K272.C727</v>
      </c>
      <c r="C174">
        <f>+IFERROR(VLOOKUP(B174,'[1]Sum table'!$A:$D,4,FALSE),0)</f>
        <v>0</v>
      </c>
      <c r="D174">
        <f>+IFERROR(VLOOKUP(B174,'[1]Sum table'!$A:$E,5,FALSE),0)</f>
        <v>0</v>
      </c>
      <c r="E174">
        <f>+IFERROR(VLOOKUP(B174,'[1]Sum table'!$A:$F,6,FALSE),0)</f>
        <v>0</v>
      </c>
      <c r="F174">
        <f>+IFERROR(VLOOKUP(B174,'[1]Sum table'!$A:$G,7,FALSE),0)</f>
        <v>0</v>
      </c>
      <c r="O174" t="s">
        <v>288</v>
      </c>
      <c r="P174" s="610" t="s">
        <v>183</v>
      </c>
      <c r="R174" t="str">
        <f t="shared" si="8"/>
        <v>ZK100</v>
      </c>
      <c r="S174">
        <f t="shared" si="9"/>
        <v>0</v>
      </c>
      <c r="T174">
        <f t="shared" si="9"/>
        <v>0</v>
      </c>
      <c r="U174">
        <f t="shared" si="9"/>
        <v>0</v>
      </c>
    </row>
    <row r="175" spans="1:21" x14ac:dyDescent="0.25">
      <c r="A175" t="s">
        <v>694</v>
      </c>
      <c r="B175" t="str">
        <f t="shared" si="7"/>
        <v>ZK100.K273.C727</v>
      </c>
      <c r="C175">
        <f>+IFERROR(VLOOKUP(B175,'[1]Sum table'!$A:$D,4,FALSE),0)</f>
        <v>0</v>
      </c>
      <c r="D175">
        <f>+IFERROR(VLOOKUP(B175,'[1]Sum table'!$A:$E,5,FALSE),0)</f>
        <v>0</v>
      </c>
      <c r="E175">
        <f>+IFERROR(VLOOKUP(B175,'[1]Sum table'!$A:$F,6,FALSE),0)</f>
        <v>0</v>
      </c>
      <c r="F175">
        <f>+IFERROR(VLOOKUP(B175,'[1]Sum table'!$A:$G,7,FALSE),0)</f>
        <v>0</v>
      </c>
      <c r="O175" t="s">
        <v>288</v>
      </c>
      <c r="P175" s="610" t="s">
        <v>185</v>
      </c>
      <c r="R175" t="str">
        <f t="shared" si="8"/>
        <v>ZK100</v>
      </c>
      <c r="S175">
        <f t="shared" si="9"/>
        <v>0</v>
      </c>
      <c r="T175">
        <f t="shared" si="9"/>
        <v>0</v>
      </c>
      <c r="U175">
        <f t="shared" si="9"/>
        <v>0</v>
      </c>
    </row>
    <row r="176" spans="1:21" x14ac:dyDescent="0.25">
      <c r="A176" t="s">
        <v>695</v>
      </c>
      <c r="B176" t="str">
        <f t="shared" si="7"/>
        <v>ZK100.K274.C727</v>
      </c>
      <c r="C176">
        <f>+IFERROR(VLOOKUP(B176,'[1]Sum table'!$A:$D,4,FALSE),0)</f>
        <v>0</v>
      </c>
      <c r="D176">
        <f>+IFERROR(VLOOKUP(B176,'[1]Sum table'!$A:$E,5,FALSE),0)</f>
        <v>0</v>
      </c>
      <c r="E176">
        <f>+IFERROR(VLOOKUP(B176,'[1]Sum table'!$A:$F,6,FALSE),0)</f>
        <v>0</v>
      </c>
      <c r="F176">
        <f>+IFERROR(VLOOKUP(B176,'[1]Sum table'!$A:$G,7,FALSE),0)</f>
        <v>0</v>
      </c>
      <c r="O176" t="s">
        <v>288</v>
      </c>
      <c r="P176" s="610" t="s">
        <v>193</v>
      </c>
      <c r="R176" t="str">
        <f t="shared" si="8"/>
        <v>ZK100</v>
      </c>
      <c r="S176">
        <f t="shared" si="9"/>
        <v>0</v>
      </c>
      <c r="T176">
        <f t="shared" si="9"/>
        <v>0</v>
      </c>
      <c r="U176">
        <f t="shared" si="9"/>
        <v>0</v>
      </c>
    </row>
    <row r="177" spans="1:21" x14ac:dyDescent="0.25">
      <c r="A177" t="s">
        <v>696</v>
      </c>
      <c r="B177" t="str">
        <f t="shared" si="7"/>
        <v>ZK100.K275.C727</v>
      </c>
      <c r="C177">
        <f>+IFERROR(VLOOKUP(B177,'[1]Sum table'!$A:$D,4,FALSE),0)</f>
        <v>0</v>
      </c>
      <c r="D177">
        <f>+IFERROR(VLOOKUP(B177,'[1]Sum table'!$A:$E,5,FALSE),0)</f>
        <v>0</v>
      </c>
      <c r="E177">
        <f>+IFERROR(VLOOKUP(B177,'[1]Sum table'!$A:$F,6,FALSE),0)</f>
        <v>0</v>
      </c>
      <c r="F177">
        <f>+IFERROR(VLOOKUP(B177,'[1]Sum table'!$A:$G,7,FALSE),0)</f>
        <v>0</v>
      </c>
      <c r="O177" t="s">
        <v>288</v>
      </c>
      <c r="P177" s="610" t="s">
        <v>195</v>
      </c>
      <c r="R177" t="str">
        <f t="shared" si="8"/>
        <v>ZK100</v>
      </c>
      <c r="S177">
        <f t="shared" si="9"/>
        <v>0</v>
      </c>
      <c r="T177">
        <f t="shared" si="9"/>
        <v>0</v>
      </c>
      <c r="U177">
        <f t="shared" si="9"/>
        <v>0</v>
      </c>
    </row>
    <row r="178" spans="1:21" x14ac:dyDescent="0.25">
      <c r="A178" t="s">
        <v>697</v>
      </c>
      <c r="B178" t="str">
        <f t="shared" si="7"/>
        <v>ZK100.K276.C727</v>
      </c>
      <c r="C178">
        <f>+IFERROR(VLOOKUP(B178,'[1]Sum table'!$A:$D,4,FALSE),0)</f>
        <v>0</v>
      </c>
      <c r="D178">
        <f>+IFERROR(VLOOKUP(B178,'[1]Sum table'!$A:$E,5,FALSE),0)</f>
        <v>0</v>
      </c>
      <c r="E178">
        <f>+IFERROR(VLOOKUP(B178,'[1]Sum table'!$A:$F,6,FALSE),0)</f>
        <v>0</v>
      </c>
      <c r="F178">
        <f>+IFERROR(VLOOKUP(B178,'[1]Sum table'!$A:$G,7,FALSE),0)</f>
        <v>0</v>
      </c>
      <c r="O178" t="s">
        <v>288</v>
      </c>
      <c r="P178" s="610" t="s">
        <v>197</v>
      </c>
      <c r="R178" t="str">
        <f t="shared" si="8"/>
        <v>ZK100</v>
      </c>
      <c r="S178">
        <f t="shared" si="9"/>
        <v>0</v>
      </c>
      <c r="T178">
        <f t="shared" si="9"/>
        <v>0</v>
      </c>
      <c r="U178">
        <f t="shared" si="9"/>
        <v>0</v>
      </c>
    </row>
    <row r="179" spans="1:21" x14ac:dyDescent="0.25">
      <c r="A179" t="s">
        <v>698</v>
      </c>
      <c r="B179" t="str">
        <f t="shared" si="7"/>
        <v>ZK100.K277.C727</v>
      </c>
      <c r="C179">
        <f>+IFERROR(VLOOKUP(B179,'[1]Sum table'!$A:$D,4,FALSE),0)</f>
        <v>0</v>
      </c>
      <c r="D179">
        <f>+IFERROR(VLOOKUP(B179,'[1]Sum table'!$A:$E,5,FALSE),0)</f>
        <v>0</v>
      </c>
      <c r="E179">
        <f>+IFERROR(VLOOKUP(B179,'[1]Sum table'!$A:$F,6,FALSE),0)</f>
        <v>0</v>
      </c>
      <c r="F179">
        <f>+IFERROR(VLOOKUP(B179,'[1]Sum table'!$A:$G,7,FALSE),0)</f>
        <v>0</v>
      </c>
      <c r="O179" t="s">
        <v>288</v>
      </c>
      <c r="P179" s="608" t="s">
        <v>396</v>
      </c>
      <c r="R179" t="str">
        <f t="shared" si="8"/>
        <v>ZK100</v>
      </c>
      <c r="S179">
        <f t="shared" si="9"/>
        <v>0</v>
      </c>
      <c r="T179">
        <f t="shared" si="9"/>
        <v>0</v>
      </c>
      <c r="U179">
        <f t="shared" si="9"/>
        <v>0</v>
      </c>
    </row>
    <row r="180" spans="1:21" x14ac:dyDescent="0.25">
      <c r="A180" t="s">
        <v>699</v>
      </c>
      <c r="B180" t="str">
        <f t="shared" si="7"/>
        <v>ZK100.K278.C727</v>
      </c>
      <c r="C180">
        <f>+IFERROR(VLOOKUP(B180,'[1]Sum table'!$A:$D,4,FALSE),0)</f>
        <v>0</v>
      </c>
      <c r="D180">
        <f>+IFERROR(VLOOKUP(B180,'[1]Sum table'!$A:$E,5,FALSE),0)</f>
        <v>0</v>
      </c>
      <c r="E180">
        <f>+IFERROR(VLOOKUP(B180,'[1]Sum table'!$A:$F,6,FALSE),0)</f>
        <v>0</v>
      </c>
      <c r="F180">
        <f>+IFERROR(VLOOKUP(B180,'[1]Sum table'!$A:$G,7,FALSE),0)</f>
        <v>0</v>
      </c>
      <c r="O180" t="s">
        <v>288</v>
      </c>
      <c r="P180" s="608" t="s">
        <v>397</v>
      </c>
      <c r="R180" t="str">
        <f t="shared" si="8"/>
        <v>ZK100</v>
      </c>
      <c r="S180">
        <f t="shared" si="9"/>
        <v>0</v>
      </c>
      <c r="T180">
        <f t="shared" si="9"/>
        <v>0</v>
      </c>
      <c r="U180">
        <f t="shared" si="9"/>
        <v>0</v>
      </c>
    </row>
    <row r="181" spans="1:21" x14ac:dyDescent="0.25">
      <c r="A181" t="s">
        <v>700</v>
      </c>
      <c r="B181" t="str">
        <f t="shared" si="7"/>
        <v>ZK100.K279.C727</v>
      </c>
      <c r="C181">
        <f>+IFERROR(VLOOKUP(B181,'[1]Sum table'!$A:$D,4,FALSE),0)</f>
        <v>0</v>
      </c>
      <c r="D181">
        <f>+IFERROR(VLOOKUP(B181,'[1]Sum table'!$A:$E,5,FALSE),0)</f>
        <v>0</v>
      </c>
      <c r="E181">
        <f>+IFERROR(VLOOKUP(B181,'[1]Sum table'!$A:$F,6,FALSE),0)</f>
        <v>0</v>
      </c>
      <c r="F181">
        <f>+IFERROR(VLOOKUP(B181,'[1]Sum table'!$A:$G,7,FALSE),0)</f>
        <v>0</v>
      </c>
      <c r="O181" t="s">
        <v>288</v>
      </c>
      <c r="P181" s="608" t="s">
        <v>398</v>
      </c>
      <c r="R181" t="str">
        <f t="shared" si="8"/>
        <v>ZK100</v>
      </c>
      <c r="S181">
        <f t="shared" si="9"/>
        <v>0</v>
      </c>
      <c r="T181">
        <f t="shared" si="9"/>
        <v>0</v>
      </c>
      <c r="U181">
        <f t="shared" si="9"/>
        <v>0</v>
      </c>
    </row>
    <row r="182" spans="1:21" x14ac:dyDescent="0.25">
      <c r="A182" t="s">
        <v>701</v>
      </c>
      <c r="B182" t="str">
        <f t="shared" si="7"/>
        <v>ZK100.K280.C727</v>
      </c>
      <c r="C182">
        <f>+IFERROR(VLOOKUP(B182,'[1]Sum table'!$A:$D,4,FALSE),0)</f>
        <v>0</v>
      </c>
      <c r="D182">
        <f>+IFERROR(VLOOKUP(B182,'[1]Sum table'!$A:$E,5,FALSE),0)</f>
        <v>0</v>
      </c>
      <c r="E182">
        <f>+IFERROR(VLOOKUP(B182,'[1]Sum table'!$A:$F,6,FALSE),0)</f>
        <v>0</v>
      </c>
      <c r="F182">
        <f>+IFERROR(VLOOKUP(B182,'[1]Sum table'!$A:$G,7,FALSE),0)</f>
        <v>0</v>
      </c>
      <c r="O182" t="s">
        <v>288</v>
      </c>
      <c r="P182" s="610" t="s">
        <v>199</v>
      </c>
      <c r="R182" t="str">
        <f t="shared" si="8"/>
        <v>ZK100</v>
      </c>
      <c r="S182">
        <f t="shared" si="9"/>
        <v>0</v>
      </c>
      <c r="T182">
        <f t="shared" si="9"/>
        <v>0</v>
      </c>
      <c r="U182">
        <f t="shared" si="9"/>
        <v>0</v>
      </c>
    </row>
    <row r="183" spans="1:21" x14ac:dyDescent="0.25">
      <c r="A183" t="s">
        <v>702</v>
      </c>
      <c r="B183" t="str">
        <f t="shared" si="7"/>
        <v>ZK100.K281.C727</v>
      </c>
      <c r="C183">
        <f>+IFERROR(VLOOKUP(B183,'[1]Sum table'!$A:$D,4,FALSE),0)</f>
        <v>0</v>
      </c>
      <c r="D183">
        <f>+IFERROR(VLOOKUP(B183,'[1]Sum table'!$A:$E,5,FALSE),0)</f>
        <v>0</v>
      </c>
      <c r="E183">
        <f>+IFERROR(VLOOKUP(B183,'[1]Sum table'!$A:$F,6,FALSE),0)</f>
        <v>0</v>
      </c>
      <c r="F183">
        <f>+IFERROR(VLOOKUP(B183,'[1]Sum table'!$A:$G,7,FALSE),0)</f>
        <v>0</v>
      </c>
      <c r="O183" t="s">
        <v>288</v>
      </c>
      <c r="P183" s="610" t="s">
        <v>201</v>
      </c>
      <c r="R183" t="str">
        <f t="shared" si="8"/>
        <v>ZK100</v>
      </c>
      <c r="S183">
        <f t="shared" si="9"/>
        <v>0</v>
      </c>
      <c r="T183">
        <f t="shared" si="9"/>
        <v>0</v>
      </c>
      <c r="U183">
        <f t="shared" si="9"/>
        <v>0</v>
      </c>
    </row>
    <row r="184" spans="1:21" x14ac:dyDescent="0.25">
      <c r="A184" t="s">
        <v>703</v>
      </c>
      <c r="B184" t="str">
        <f t="shared" si="7"/>
        <v>ZK100.K282.C727</v>
      </c>
      <c r="C184">
        <f>+IFERROR(VLOOKUP(B184,'[1]Sum table'!$A:$D,4,FALSE),0)</f>
        <v>0</v>
      </c>
      <c r="D184">
        <f>+IFERROR(VLOOKUP(B184,'[1]Sum table'!$A:$E,5,FALSE),0)</f>
        <v>0</v>
      </c>
      <c r="E184">
        <f>+IFERROR(VLOOKUP(B184,'[1]Sum table'!$A:$F,6,FALSE),0)</f>
        <v>0</v>
      </c>
      <c r="F184">
        <f>+IFERROR(VLOOKUP(B184,'[1]Sum table'!$A:$G,7,FALSE),0)</f>
        <v>0</v>
      </c>
      <c r="O184" t="s">
        <v>288</v>
      </c>
      <c r="P184" s="610" t="s">
        <v>203</v>
      </c>
      <c r="R184" t="str">
        <f t="shared" si="8"/>
        <v>ZK100</v>
      </c>
      <c r="S184">
        <f t="shared" si="9"/>
        <v>0</v>
      </c>
      <c r="T184">
        <f t="shared" si="9"/>
        <v>0</v>
      </c>
      <c r="U184">
        <f t="shared" si="9"/>
        <v>0</v>
      </c>
    </row>
    <row r="185" spans="1:21" x14ac:dyDescent="0.25">
      <c r="A185" t="s">
        <v>704</v>
      </c>
      <c r="B185" t="str">
        <f t="shared" si="7"/>
        <v>ZK100.K283.C727</v>
      </c>
      <c r="C185">
        <f>+IFERROR(VLOOKUP(B185,'[1]Sum table'!$A:$D,4,FALSE),0)</f>
        <v>0</v>
      </c>
      <c r="D185">
        <f>+IFERROR(VLOOKUP(B185,'[1]Sum table'!$A:$E,5,FALSE),0)</f>
        <v>0</v>
      </c>
      <c r="E185">
        <f>+IFERROR(VLOOKUP(B185,'[1]Sum table'!$A:$F,6,FALSE),0)</f>
        <v>0</v>
      </c>
      <c r="F185">
        <f>+IFERROR(VLOOKUP(B185,'[1]Sum table'!$A:$G,7,FALSE),0)</f>
        <v>0</v>
      </c>
      <c r="O185" t="s">
        <v>288</v>
      </c>
      <c r="P185" s="610" t="s">
        <v>205</v>
      </c>
      <c r="R185" t="str">
        <f t="shared" si="8"/>
        <v>ZK100</v>
      </c>
      <c r="S185">
        <f t="shared" si="9"/>
        <v>0</v>
      </c>
      <c r="T185">
        <f t="shared" si="9"/>
        <v>0</v>
      </c>
      <c r="U185">
        <f t="shared" si="9"/>
        <v>0</v>
      </c>
    </row>
    <row r="186" spans="1:21" x14ac:dyDescent="0.25">
      <c r="A186" t="s">
        <v>705</v>
      </c>
      <c r="B186" t="str">
        <f t="shared" si="7"/>
        <v>ZK100.K284.C727</v>
      </c>
      <c r="C186">
        <f>+IFERROR(VLOOKUP(B186,'[1]Sum table'!$A:$D,4,FALSE),0)</f>
        <v>0</v>
      </c>
      <c r="D186">
        <f>+IFERROR(VLOOKUP(B186,'[1]Sum table'!$A:$E,5,FALSE),0)</f>
        <v>0</v>
      </c>
      <c r="E186">
        <f>+IFERROR(VLOOKUP(B186,'[1]Sum table'!$A:$F,6,FALSE),0)</f>
        <v>0</v>
      </c>
      <c r="F186">
        <f>+IFERROR(VLOOKUP(B186,'[1]Sum table'!$A:$G,7,FALSE),0)</f>
        <v>0</v>
      </c>
      <c r="O186" t="s">
        <v>288</v>
      </c>
      <c r="P186" s="610" t="s">
        <v>207</v>
      </c>
      <c r="R186" t="str">
        <f t="shared" si="8"/>
        <v>ZK100</v>
      </c>
      <c r="S186">
        <f t="shared" si="9"/>
        <v>0</v>
      </c>
      <c r="T186">
        <f t="shared" si="9"/>
        <v>0</v>
      </c>
      <c r="U186">
        <f t="shared" si="9"/>
        <v>0</v>
      </c>
    </row>
    <row r="187" spans="1:21" x14ac:dyDescent="0.25">
      <c r="A187" t="s">
        <v>706</v>
      </c>
      <c r="B187" t="str">
        <f t="shared" si="7"/>
        <v>ZK100.K285.C727</v>
      </c>
      <c r="C187">
        <f>+IFERROR(VLOOKUP(B187,'[1]Sum table'!$A:$D,4,FALSE),0)</f>
        <v>0</v>
      </c>
      <c r="D187">
        <f>+IFERROR(VLOOKUP(B187,'[1]Sum table'!$A:$E,5,FALSE),0)</f>
        <v>0</v>
      </c>
      <c r="E187">
        <f>+IFERROR(VLOOKUP(B187,'[1]Sum table'!$A:$F,6,FALSE),0)</f>
        <v>0</v>
      </c>
      <c r="F187">
        <f>+IFERROR(VLOOKUP(B187,'[1]Sum table'!$A:$G,7,FALSE),0)</f>
        <v>0</v>
      </c>
      <c r="O187" t="s">
        <v>288</v>
      </c>
      <c r="P187" s="610" t="s">
        <v>212</v>
      </c>
      <c r="R187" t="str">
        <f t="shared" si="8"/>
        <v>ZK100</v>
      </c>
      <c r="S187">
        <f t="shared" si="9"/>
        <v>0</v>
      </c>
      <c r="T187">
        <f t="shared" si="9"/>
        <v>0</v>
      </c>
      <c r="U187">
        <f t="shared" si="9"/>
        <v>0</v>
      </c>
    </row>
    <row r="188" spans="1:21" x14ac:dyDescent="0.25">
      <c r="A188" t="s">
        <v>707</v>
      </c>
      <c r="B188" t="str">
        <f t="shared" si="7"/>
        <v>ZK100.K286.C727</v>
      </c>
      <c r="C188">
        <f>+IFERROR(VLOOKUP(B188,'[1]Sum table'!$A:$D,4,FALSE),0)</f>
        <v>0</v>
      </c>
      <c r="D188">
        <f>+IFERROR(VLOOKUP(B188,'[1]Sum table'!$A:$E,5,FALSE),0)</f>
        <v>0</v>
      </c>
      <c r="E188">
        <f>+IFERROR(VLOOKUP(B188,'[1]Sum table'!$A:$F,6,FALSE),0)</f>
        <v>0</v>
      </c>
      <c r="F188">
        <f>+IFERROR(VLOOKUP(B188,'[1]Sum table'!$A:$G,7,FALSE),0)</f>
        <v>0</v>
      </c>
      <c r="O188" t="s">
        <v>288</v>
      </c>
      <c r="P188" s="608" t="s">
        <v>399</v>
      </c>
      <c r="R188" t="str">
        <f t="shared" si="8"/>
        <v>ZK100</v>
      </c>
      <c r="S188">
        <f t="shared" si="9"/>
        <v>0</v>
      </c>
      <c r="T188">
        <f t="shared" si="9"/>
        <v>0</v>
      </c>
      <c r="U188">
        <f t="shared" si="9"/>
        <v>0</v>
      </c>
    </row>
    <row r="189" spans="1:21" x14ac:dyDescent="0.25">
      <c r="A189" t="s">
        <v>708</v>
      </c>
      <c r="B189" t="str">
        <f t="shared" si="7"/>
        <v>ZK100.K287.C727</v>
      </c>
      <c r="C189">
        <f>+IFERROR(VLOOKUP(B189,'[1]Sum table'!$A:$D,4,FALSE),0)</f>
        <v>0</v>
      </c>
      <c r="D189">
        <f>+IFERROR(VLOOKUP(B189,'[1]Sum table'!$A:$E,5,FALSE),0)</f>
        <v>0</v>
      </c>
      <c r="E189">
        <f>+IFERROR(VLOOKUP(B189,'[1]Sum table'!$A:$F,6,FALSE),0)</f>
        <v>0</v>
      </c>
      <c r="F189">
        <f>+IFERROR(VLOOKUP(B189,'[1]Sum table'!$A:$G,7,FALSE),0)</f>
        <v>0</v>
      </c>
      <c r="O189" t="s">
        <v>288</v>
      </c>
      <c r="P189" s="608" t="s">
        <v>400</v>
      </c>
      <c r="R189" t="str">
        <f t="shared" si="8"/>
        <v>ZK100</v>
      </c>
      <c r="S189">
        <f t="shared" si="9"/>
        <v>0</v>
      </c>
      <c r="T189">
        <f t="shared" si="9"/>
        <v>0</v>
      </c>
      <c r="U189">
        <f t="shared" si="9"/>
        <v>0</v>
      </c>
    </row>
    <row r="190" spans="1:21" x14ac:dyDescent="0.25">
      <c r="A190" t="s">
        <v>709</v>
      </c>
      <c r="B190" t="str">
        <f t="shared" si="7"/>
        <v>ZK100.K288.C727</v>
      </c>
      <c r="C190">
        <f>+IFERROR(VLOOKUP(B190,'[1]Sum table'!$A:$D,4,FALSE),0)</f>
        <v>0</v>
      </c>
      <c r="D190">
        <f>+IFERROR(VLOOKUP(B190,'[1]Sum table'!$A:$E,5,FALSE),0)</f>
        <v>0</v>
      </c>
      <c r="E190">
        <f>+IFERROR(VLOOKUP(B190,'[1]Sum table'!$A:$F,6,FALSE),0)</f>
        <v>0</v>
      </c>
      <c r="F190">
        <f>+IFERROR(VLOOKUP(B190,'[1]Sum table'!$A:$G,7,FALSE),0)</f>
        <v>0</v>
      </c>
      <c r="O190" t="s">
        <v>288</v>
      </c>
      <c r="P190" s="608" t="s">
        <v>401</v>
      </c>
      <c r="R190" t="str">
        <f t="shared" si="8"/>
        <v>ZK100</v>
      </c>
      <c r="S190">
        <f t="shared" si="9"/>
        <v>0</v>
      </c>
      <c r="T190">
        <f t="shared" si="9"/>
        <v>0</v>
      </c>
      <c r="U190">
        <f t="shared" si="9"/>
        <v>0</v>
      </c>
    </row>
    <row r="191" spans="1:21" x14ac:dyDescent="0.25">
      <c r="A191" t="s">
        <v>710</v>
      </c>
      <c r="B191" t="str">
        <f t="shared" si="7"/>
        <v>ZK100.K289.C727</v>
      </c>
      <c r="C191">
        <f>+IFERROR(VLOOKUP(B191,'[1]Sum table'!$A:$D,4,FALSE),0)</f>
        <v>0</v>
      </c>
      <c r="D191">
        <f>+IFERROR(VLOOKUP(B191,'[1]Sum table'!$A:$E,5,FALSE),0)</f>
        <v>0</v>
      </c>
      <c r="E191">
        <f>+IFERROR(VLOOKUP(B191,'[1]Sum table'!$A:$F,6,FALSE),0)</f>
        <v>0</v>
      </c>
      <c r="F191">
        <f>+IFERROR(VLOOKUP(B191,'[1]Sum table'!$A:$G,7,FALSE),0)</f>
        <v>0</v>
      </c>
      <c r="O191" t="s">
        <v>288</v>
      </c>
      <c r="P191" s="610" t="s">
        <v>218</v>
      </c>
      <c r="R191" t="str">
        <f t="shared" si="8"/>
        <v>ZK100</v>
      </c>
      <c r="S191">
        <f t="shared" si="9"/>
        <v>0</v>
      </c>
      <c r="T191">
        <f t="shared" si="9"/>
        <v>0</v>
      </c>
      <c r="U191">
        <f t="shared" si="9"/>
        <v>0</v>
      </c>
    </row>
    <row r="192" spans="1:21" x14ac:dyDescent="0.25">
      <c r="A192" t="s">
        <v>711</v>
      </c>
      <c r="B192" t="str">
        <f t="shared" si="7"/>
        <v>ZK100.K290.C727</v>
      </c>
      <c r="C192">
        <f>+IFERROR(VLOOKUP(B192,'[1]Sum table'!$A:$D,4,FALSE),0)</f>
        <v>0</v>
      </c>
      <c r="D192">
        <f>+IFERROR(VLOOKUP(B192,'[1]Sum table'!$A:$E,5,FALSE),0)</f>
        <v>0</v>
      </c>
      <c r="E192">
        <f>+IFERROR(VLOOKUP(B192,'[1]Sum table'!$A:$F,6,FALSE),0)</f>
        <v>0</v>
      </c>
      <c r="F192">
        <f>+IFERROR(VLOOKUP(B192,'[1]Sum table'!$A:$G,7,FALSE),0)</f>
        <v>0</v>
      </c>
      <c r="O192" t="s">
        <v>288</v>
      </c>
      <c r="P192" s="610" t="s">
        <v>220</v>
      </c>
      <c r="R192" t="str">
        <f t="shared" si="8"/>
        <v>ZK100</v>
      </c>
      <c r="S192">
        <f t="shared" si="9"/>
        <v>0</v>
      </c>
      <c r="T192">
        <f t="shared" si="9"/>
        <v>0</v>
      </c>
      <c r="U192">
        <f t="shared" si="9"/>
        <v>0</v>
      </c>
    </row>
    <row r="193" spans="1:21" x14ac:dyDescent="0.25">
      <c r="A193" t="s">
        <v>712</v>
      </c>
      <c r="B193" t="str">
        <f t="shared" si="7"/>
        <v>ZK100.K291.C727</v>
      </c>
      <c r="C193">
        <f>+IFERROR(VLOOKUP(B193,'[1]Sum table'!$A:$D,4,FALSE),0)</f>
        <v>0</v>
      </c>
      <c r="D193">
        <f>+IFERROR(VLOOKUP(B193,'[1]Sum table'!$A:$E,5,FALSE),0)</f>
        <v>0</v>
      </c>
      <c r="E193">
        <f>+IFERROR(VLOOKUP(B193,'[1]Sum table'!$A:$F,6,FALSE),0)</f>
        <v>0</v>
      </c>
      <c r="F193">
        <f>+IFERROR(VLOOKUP(B193,'[1]Sum table'!$A:$G,7,FALSE),0)</f>
        <v>0</v>
      </c>
      <c r="O193" t="s">
        <v>288</v>
      </c>
      <c r="P193" s="610" t="s">
        <v>224</v>
      </c>
      <c r="R193" t="str">
        <f t="shared" si="8"/>
        <v>ZK100</v>
      </c>
      <c r="S193">
        <f t="shared" si="9"/>
        <v>0</v>
      </c>
      <c r="T193">
        <f t="shared" si="9"/>
        <v>0</v>
      </c>
      <c r="U193">
        <f t="shared" si="9"/>
        <v>0</v>
      </c>
    </row>
    <row r="194" spans="1:21" x14ac:dyDescent="0.25">
      <c r="A194" t="s">
        <v>713</v>
      </c>
      <c r="B194" t="str">
        <f t="shared" si="7"/>
        <v>ZK100.K292.C727</v>
      </c>
      <c r="C194">
        <f>+IFERROR(VLOOKUP(B194,'[1]Sum table'!$A:$D,4,FALSE),0)</f>
        <v>0</v>
      </c>
      <c r="D194">
        <f>+IFERROR(VLOOKUP(B194,'[1]Sum table'!$A:$E,5,FALSE),0)</f>
        <v>0</v>
      </c>
      <c r="E194">
        <f>+IFERROR(VLOOKUP(B194,'[1]Sum table'!$A:$F,6,FALSE),0)</f>
        <v>0</v>
      </c>
      <c r="F194">
        <f>+IFERROR(VLOOKUP(B194,'[1]Sum table'!$A:$G,7,FALSE),0)</f>
        <v>0</v>
      </c>
      <c r="O194" t="s">
        <v>288</v>
      </c>
      <c r="P194" s="608" t="s">
        <v>402</v>
      </c>
      <c r="R194" t="str">
        <f t="shared" si="8"/>
        <v>ZK100</v>
      </c>
      <c r="S194">
        <f t="shared" si="9"/>
        <v>0</v>
      </c>
      <c r="T194">
        <f t="shared" si="9"/>
        <v>0</v>
      </c>
      <c r="U194">
        <f t="shared" si="9"/>
        <v>0</v>
      </c>
    </row>
    <row r="195" spans="1:21" x14ac:dyDescent="0.25">
      <c r="A195" t="s">
        <v>714</v>
      </c>
      <c r="B195" t="str">
        <f t="shared" si="7"/>
        <v>ZK100.K293.C727</v>
      </c>
      <c r="C195">
        <f>+IFERROR(VLOOKUP(B195,'[1]Sum table'!$A:$D,4,FALSE),0)</f>
        <v>0</v>
      </c>
      <c r="D195">
        <f>+IFERROR(VLOOKUP(B195,'[1]Sum table'!$A:$E,5,FALSE),0)</f>
        <v>0</v>
      </c>
      <c r="E195">
        <f>+IFERROR(VLOOKUP(B195,'[1]Sum table'!$A:$F,6,FALSE),0)</f>
        <v>0</v>
      </c>
      <c r="F195">
        <f>+IFERROR(VLOOKUP(B195,'[1]Sum table'!$A:$G,7,FALSE),0)</f>
        <v>0</v>
      </c>
      <c r="O195" t="s">
        <v>288</v>
      </c>
      <c r="P195" s="608" t="s">
        <v>403</v>
      </c>
      <c r="R195" t="str">
        <f t="shared" si="8"/>
        <v>ZK100</v>
      </c>
      <c r="S195">
        <f t="shared" si="9"/>
        <v>0</v>
      </c>
      <c r="T195">
        <f t="shared" si="9"/>
        <v>0</v>
      </c>
      <c r="U195">
        <f t="shared" si="9"/>
        <v>0</v>
      </c>
    </row>
    <row r="196" spans="1:21" x14ac:dyDescent="0.25">
      <c r="A196" t="s">
        <v>715</v>
      </c>
      <c r="B196" t="str">
        <f t="shared" ref="B196:B259" si="10">+A196&amp;"."&amp;$A$1</f>
        <v>ZK100.K294.C727</v>
      </c>
      <c r="C196">
        <f>+IFERROR(VLOOKUP(B196,'[1]Sum table'!$A:$D,4,FALSE),0)</f>
        <v>0</v>
      </c>
      <c r="D196">
        <f>+IFERROR(VLOOKUP(B196,'[1]Sum table'!$A:$E,5,FALSE),0)</f>
        <v>0</v>
      </c>
      <c r="E196">
        <f>+IFERROR(VLOOKUP(B196,'[1]Sum table'!$A:$F,6,FALSE),0)</f>
        <v>0</v>
      </c>
      <c r="F196">
        <f>+IFERROR(VLOOKUP(B196,'[1]Sum table'!$A:$G,7,FALSE),0)</f>
        <v>0</v>
      </c>
      <c r="O196" t="s">
        <v>288</v>
      </c>
      <c r="P196" s="608" t="s">
        <v>404</v>
      </c>
      <c r="R196" t="str">
        <f t="shared" ref="R196:R259" si="11">+LEFT(B196,5)</f>
        <v>ZK100</v>
      </c>
      <c r="S196">
        <f t="shared" ref="S196:U259" si="12">+C196</f>
        <v>0</v>
      </c>
      <c r="T196">
        <f t="shared" si="12"/>
        <v>0</v>
      </c>
      <c r="U196">
        <f t="shared" si="12"/>
        <v>0</v>
      </c>
    </row>
    <row r="197" spans="1:21" x14ac:dyDescent="0.25">
      <c r="A197" t="s">
        <v>716</v>
      </c>
      <c r="B197" t="str">
        <f t="shared" si="10"/>
        <v>ZK100.K295.C727</v>
      </c>
      <c r="C197">
        <f>+IFERROR(VLOOKUP(B197,'[1]Sum table'!$A:$D,4,FALSE),0)</f>
        <v>0</v>
      </c>
      <c r="D197">
        <f>+IFERROR(VLOOKUP(B197,'[1]Sum table'!$A:$E,5,FALSE),0)</f>
        <v>0</v>
      </c>
      <c r="E197">
        <f>+IFERROR(VLOOKUP(B197,'[1]Sum table'!$A:$F,6,FALSE),0)</f>
        <v>0</v>
      </c>
      <c r="F197">
        <f>+IFERROR(VLOOKUP(B197,'[1]Sum table'!$A:$G,7,FALSE),0)</f>
        <v>0</v>
      </c>
      <c r="O197" t="s">
        <v>288</v>
      </c>
      <c r="P197" s="610" t="s">
        <v>226</v>
      </c>
      <c r="R197" t="str">
        <f t="shared" si="11"/>
        <v>ZK100</v>
      </c>
      <c r="S197">
        <f t="shared" si="12"/>
        <v>0</v>
      </c>
      <c r="T197">
        <f t="shared" si="12"/>
        <v>0</v>
      </c>
      <c r="U197">
        <f t="shared" si="12"/>
        <v>0</v>
      </c>
    </row>
    <row r="198" spans="1:21" x14ac:dyDescent="0.25">
      <c r="A198" t="s">
        <v>717</v>
      </c>
      <c r="B198" t="str">
        <f t="shared" si="10"/>
        <v>ZK100.K296.C727</v>
      </c>
      <c r="C198">
        <f>+IFERROR(VLOOKUP(B198,'[1]Sum table'!$A:$D,4,FALSE),0)</f>
        <v>0</v>
      </c>
      <c r="D198">
        <f>+IFERROR(VLOOKUP(B198,'[1]Sum table'!$A:$E,5,FALSE),0)</f>
        <v>0</v>
      </c>
      <c r="E198">
        <f>+IFERROR(VLOOKUP(B198,'[1]Sum table'!$A:$F,6,FALSE),0)</f>
        <v>0</v>
      </c>
      <c r="F198">
        <f>+IFERROR(VLOOKUP(B198,'[1]Sum table'!$A:$G,7,FALSE),0)</f>
        <v>0</v>
      </c>
      <c r="O198" t="s">
        <v>288</v>
      </c>
      <c r="P198" s="610" t="s">
        <v>228</v>
      </c>
      <c r="R198" t="str">
        <f t="shared" si="11"/>
        <v>ZK100</v>
      </c>
      <c r="S198">
        <f t="shared" si="12"/>
        <v>0</v>
      </c>
      <c r="T198">
        <f t="shared" si="12"/>
        <v>0</v>
      </c>
      <c r="U198">
        <f t="shared" si="12"/>
        <v>0</v>
      </c>
    </row>
    <row r="199" spans="1:21" x14ac:dyDescent="0.25">
      <c r="A199" t="s">
        <v>718</v>
      </c>
      <c r="B199" t="str">
        <f t="shared" si="10"/>
        <v>ZK100.K297.C727</v>
      </c>
      <c r="C199">
        <f>+IFERROR(VLOOKUP(B199,'[1]Sum table'!$A:$D,4,FALSE),0)</f>
        <v>0</v>
      </c>
      <c r="D199">
        <f>+IFERROR(VLOOKUP(B199,'[1]Sum table'!$A:$E,5,FALSE),0)</f>
        <v>0</v>
      </c>
      <c r="E199">
        <f>+IFERROR(VLOOKUP(B199,'[1]Sum table'!$A:$F,6,FALSE),0)</f>
        <v>0</v>
      </c>
      <c r="F199">
        <f>+IFERROR(VLOOKUP(B199,'[1]Sum table'!$A:$G,7,FALSE),0)</f>
        <v>0</v>
      </c>
      <c r="O199" t="s">
        <v>288</v>
      </c>
      <c r="P199" s="610" t="s">
        <v>230</v>
      </c>
      <c r="R199" t="str">
        <f t="shared" si="11"/>
        <v>ZK100</v>
      </c>
      <c r="S199">
        <f t="shared" si="12"/>
        <v>0</v>
      </c>
      <c r="T199">
        <f t="shared" si="12"/>
        <v>0</v>
      </c>
      <c r="U199">
        <f t="shared" si="12"/>
        <v>0</v>
      </c>
    </row>
    <row r="200" spans="1:21" x14ac:dyDescent="0.25">
      <c r="A200" t="s">
        <v>719</v>
      </c>
      <c r="B200" t="str">
        <f t="shared" si="10"/>
        <v>ZK100.K298.C727</v>
      </c>
      <c r="C200">
        <f>+IFERROR(VLOOKUP(B200,'[1]Sum table'!$A:$D,4,FALSE),0)</f>
        <v>0</v>
      </c>
      <c r="D200">
        <f>+IFERROR(VLOOKUP(B200,'[1]Sum table'!$A:$E,5,FALSE),0)</f>
        <v>0</v>
      </c>
      <c r="E200">
        <f>+IFERROR(VLOOKUP(B200,'[1]Sum table'!$A:$F,6,FALSE),0)</f>
        <v>0</v>
      </c>
      <c r="F200">
        <f>+IFERROR(VLOOKUP(B200,'[1]Sum table'!$A:$G,7,FALSE),0)</f>
        <v>0</v>
      </c>
      <c r="O200" t="s">
        <v>288</v>
      </c>
      <c r="P200" s="608" t="s">
        <v>405</v>
      </c>
      <c r="R200" t="str">
        <f t="shared" si="11"/>
        <v>ZK100</v>
      </c>
      <c r="S200">
        <f t="shared" si="12"/>
        <v>0</v>
      </c>
      <c r="T200">
        <f t="shared" si="12"/>
        <v>0</v>
      </c>
      <c r="U200">
        <f t="shared" si="12"/>
        <v>0</v>
      </c>
    </row>
    <row r="201" spans="1:21" x14ac:dyDescent="0.25">
      <c r="A201" t="s">
        <v>720</v>
      </c>
      <c r="B201" t="str">
        <f t="shared" si="10"/>
        <v>ZK100.K299.C727</v>
      </c>
      <c r="C201">
        <f>+IFERROR(VLOOKUP(B201,'[1]Sum table'!$A:$D,4,FALSE),0)</f>
        <v>0</v>
      </c>
      <c r="D201">
        <f>+IFERROR(VLOOKUP(B201,'[1]Sum table'!$A:$E,5,FALSE),0)</f>
        <v>0</v>
      </c>
      <c r="E201">
        <f>+IFERROR(VLOOKUP(B201,'[1]Sum table'!$A:$F,6,FALSE),0)</f>
        <v>0</v>
      </c>
      <c r="F201">
        <f>+IFERROR(VLOOKUP(B201,'[1]Sum table'!$A:$G,7,FALSE),0)</f>
        <v>0</v>
      </c>
      <c r="O201" t="s">
        <v>288</v>
      </c>
      <c r="P201" s="608" t="s">
        <v>406</v>
      </c>
      <c r="R201" t="str">
        <f t="shared" si="11"/>
        <v>ZK100</v>
      </c>
      <c r="S201">
        <f t="shared" si="12"/>
        <v>0</v>
      </c>
      <c r="T201">
        <f t="shared" si="12"/>
        <v>0</v>
      </c>
      <c r="U201">
        <f t="shared" si="12"/>
        <v>0</v>
      </c>
    </row>
    <row r="202" spans="1:21" x14ac:dyDescent="0.25">
      <c r="A202" t="s">
        <v>721</v>
      </c>
      <c r="B202" t="str">
        <f t="shared" si="10"/>
        <v>ZK100.K300.C727</v>
      </c>
      <c r="C202">
        <f>+IFERROR(VLOOKUP(B202,'[1]Sum table'!$A:$D,4,FALSE),0)</f>
        <v>0</v>
      </c>
      <c r="D202">
        <f>+IFERROR(VLOOKUP(B202,'[1]Sum table'!$A:$E,5,FALSE),0)</f>
        <v>0</v>
      </c>
      <c r="E202">
        <f>+IFERROR(VLOOKUP(B202,'[1]Sum table'!$A:$F,6,FALSE),0)</f>
        <v>0</v>
      </c>
      <c r="F202">
        <f>+IFERROR(VLOOKUP(B202,'[1]Sum table'!$A:$G,7,FALSE),0)</f>
        <v>0</v>
      </c>
      <c r="O202" t="s">
        <v>288</v>
      </c>
      <c r="P202" s="608" t="s">
        <v>407</v>
      </c>
      <c r="R202" t="str">
        <f t="shared" si="11"/>
        <v>ZK100</v>
      </c>
      <c r="S202">
        <f t="shared" si="12"/>
        <v>0</v>
      </c>
      <c r="T202">
        <f t="shared" si="12"/>
        <v>0</v>
      </c>
      <c r="U202">
        <f t="shared" si="12"/>
        <v>0</v>
      </c>
    </row>
    <row r="203" spans="1:21" ht="15.75" thickBot="1" x14ac:dyDescent="0.3">
      <c r="A203" t="s">
        <v>722</v>
      </c>
      <c r="B203" t="str">
        <f t="shared" si="10"/>
        <v>ZK100.K301.C727</v>
      </c>
      <c r="C203">
        <f>+IFERROR(VLOOKUP(B203,'[1]Sum table'!$A:$D,4,FALSE),0)</f>
        <v>0</v>
      </c>
      <c r="D203">
        <f>+IFERROR(VLOOKUP(B203,'[1]Sum table'!$A:$E,5,FALSE),0)</f>
        <v>0</v>
      </c>
      <c r="E203">
        <f>+IFERROR(VLOOKUP(B203,'[1]Sum table'!$A:$F,6,FALSE),0)</f>
        <v>0</v>
      </c>
      <c r="F203">
        <f>+IFERROR(VLOOKUP(B203,'[1]Sum table'!$A:$G,7,FALSE),0)</f>
        <v>0</v>
      </c>
      <c r="O203" t="s">
        <v>288</v>
      </c>
      <c r="P203" s="610" t="s">
        <v>232</v>
      </c>
      <c r="R203" t="str">
        <f t="shared" si="11"/>
        <v>ZK100</v>
      </c>
      <c r="S203">
        <f t="shared" si="12"/>
        <v>0</v>
      </c>
      <c r="T203">
        <f t="shared" si="12"/>
        <v>0</v>
      </c>
      <c r="U203">
        <f t="shared" si="12"/>
        <v>0</v>
      </c>
    </row>
    <row r="204" spans="1:21" x14ac:dyDescent="0.25">
      <c r="A204" t="s">
        <v>723</v>
      </c>
      <c r="B204" t="str">
        <f t="shared" si="10"/>
        <v>ZK100.K302.C727</v>
      </c>
      <c r="C204">
        <f>+IFERROR(VLOOKUP(B204,'[1]Sum table'!$A:$D,4,FALSE),0)</f>
        <v>0</v>
      </c>
      <c r="D204">
        <f>+IFERROR(VLOOKUP(B204,'[1]Sum table'!$A:$E,5,FALSE),0)</f>
        <v>0</v>
      </c>
      <c r="E204">
        <f>+IFERROR(VLOOKUP(B204,'[1]Sum table'!$A:$F,6,FALSE),0)</f>
        <v>0</v>
      </c>
      <c r="F204">
        <f>+IFERROR(VLOOKUP(B204,'[1]Sum table'!$A:$G,7,FALSE),0)</f>
        <v>0</v>
      </c>
      <c r="O204" t="s">
        <v>288</v>
      </c>
      <c r="P204" s="605" t="s">
        <v>408</v>
      </c>
      <c r="R204" t="str">
        <f t="shared" si="11"/>
        <v>ZK100</v>
      </c>
      <c r="S204">
        <f t="shared" si="12"/>
        <v>0</v>
      </c>
      <c r="T204">
        <f t="shared" si="12"/>
        <v>0</v>
      </c>
      <c r="U204">
        <f t="shared" si="12"/>
        <v>0</v>
      </c>
    </row>
    <row r="205" spans="1:21" x14ac:dyDescent="0.25">
      <c r="A205" t="s">
        <v>724</v>
      </c>
      <c r="B205" t="str">
        <f t="shared" si="10"/>
        <v>ZK100.K303.C727</v>
      </c>
      <c r="C205">
        <f>+IFERROR(VLOOKUP(B205,'[1]Sum table'!$A:$D,4,FALSE),0)</f>
        <v>0</v>
      </c>
      <c r="D205">
        <f>+IFERROR(VLOOKUP(B205,'[1]Sum table'!$A:$E,5,FALSE),0)</f>
        <v>0</v>
      </c>
      <c r="E205">
        <f>+IFERROR(VLOOKUP(B205,'[1]Sum table'!$A:$F,6,FALSE),0)</f>
        <v>0</v>
      </c>
      <c r="F205">
        <f>+IFERROR(VLOOKUP(B205,'[1]Sum table'!$A:$G,7,FALSE),0)</f>
        <v>0</v>
      </c>
      <c r="O205" t="s">
        <v>288</v>
      </c>
      <c r="P205" s="606" t="s">
        <v>409</v>
      </c>
      <c r="R205" t="str">
        <f t="shared" si="11"/>
        <v>ZK100</v>
      </c>
      <c r="S205">
        <f t="shared" si="12"/>
        <v>0</v>
      </c>
      <c r="T205">
        <f t="shared" si="12"/>
        <v>0</v>
      </c>
      <c r="U205">
        <f t="shared" si="12"/>
        <v>0</v>
      </c>
    </row>
    <row r="206" spans="1:21" x14ac:dyDescent="0.25">
      <c r="A206" t="s">
        <v>725</v>
      </c>
      <c r="B206" t="str">
        <f t="shared" si="10"/>
        <v>ZK100.K304.C727</v>
      </c>
      <c r="C206">
        <f>+IFERROR(VLOOKUP(B206,'[1]Sum table'!$A:$D,4,FALSE),0)</f>
        <v>0</v>
      </c>
      <c r="D206">
        <f>+IFERROR(VLOOKUP(B206,'[1]Sum table'!$A:$E,5,FALSE),0)</f>
        <v>0</v>
      </c>
      <c r="E206">
        <f>+IFERROR(VLOOKUP(B206,'[1]Sum table'!$A:$F,6,FALSE),0)</f>
        <v>0</v>
      </c>
      <c r="F206">
        <f>+IFERROR(VLOOKUP(B206,'[1]Sum table'!$A:$G,7,FALSE),0)</f>
        <v>0</v>
      </c>
      <c r="O206" t="s">
        <v>288</v>
      </c>
      <c r="P206" s="606" t="s">
        <v>410</v>
      </c>
      <c r="R206" t="str">
        <f t="shared" si="11"/>
        <v>ZK100</v>
      </c>
      <c r="S206">
        <f t="shared" si="12"/>
        <v>0</v>
      </c>
      <c r="T206">
        <f t="shared" si="12"/>
        <v>0</v>
      </c>
      <c r="U206">
        <f t="shared" si="12"/>
        <v>0</v>
      </c>
    </row>
    <row r="207" spans="1:21" x14ac:dyDescent="0.25">
      <c r="A207" t="s">
        <v>726</v>
      </c>
      <c r="B207" t="str">
        <f t="shared" si="10"/>
        <v>ZK100.K305.C727</v>
      </c>
      <c r="C207">
        <f>+IFERROR(VLOOKUP(B207,'[1]Sum table'!$A:$D,4,FALSE),0)</f>
        <v>0</v>
      </c>
      <c r="D207">
        <f>+IFERROR(VLOOKUP(B207,'[1]Sum table'!$A:$E,5,FALSE),0)</f>
        <v>0</v>
      </c>
      <c r="E207">
        <f>+IFERROR(VLOOKUP(B207,'[1]Sum table'!$A:$F,6,FALSE),0)</f>
        <v>0</v>
      </c>
      <c r="F207">
        <f>+IFERROR(VLOOKUP(B207,'[1]Sum table'!$A:$G,7,FALSE),0)</f>
        <v>0</v>
      </c>
      <c r="O207" t="s">
        <v>288</v>
      </c>
      <c r="P207" s="606" t="s">
        <v>411</v>
      </c>
      <c r="R207" t="str">
        <f t="shared" si="11"/>
        <v>ZK100</v>
      </c>
      <c r="S207">
        <f t="shared" si="12"/>
        <v>0</v>
      </c>
      <c r="T207">
        <f t="shared" si="12"/>
        <v>0</v>
      </c>
      <c r="U207">
        <f t="shared" si="12"/>
        <v>0</v>
      </c>
    </row>
    <row r="208" spans="1:21" x14ac:dyDescent="0.25">
      <c r="A208" t="s">
        <v>727</v>
      </c>
      <c r="B208" t="str">
        <f t="shared" si="10"/>
        <v>ZK100.K306.C727</v>
      </c>
      <c r="C208">
        <f>+IFERROR(VLOOKUP(B208,'[1]Sum table'!$A:$D,4,FALSE),0)</f>
        <v>0</v>
      </c>
      <c r="D208">
        <f>+IFERROR(VLOOKUP(B208,'[1]Sum table'!$A:$E,5,FALSE),0)</f>
        <v>0</v>
      </c>
      <c r="E208">
        <f>+IFERROR(VLOOKUP(B208,'[1]Sum table'!$A:$F,6,FALSE),0)</f>
        <v>0</v>
      </c>
      <c r="F208">
        <f>+IFERROR(VLOOKUP(B208,'[1]Sum table'!$A:$G,7,FALSE),0)</f>
        <v>0</v>
      </c>
      <c r="O208" t="s">
        <v>288</v>
      </c>
      <c r="P208" s="606" t="s">
        <v>412</v>
      </c>
      <c r="R208" t="str">
        <f t="shared" si="11"/>
        <v>ZK100</v>
      </c>
      <c r="S208">
        <f t="shared" si="12"/>
        <v>0</v>
      </c>
      <c r="T208">
        <f t="shared" si="12"/>
        <v>0</v>
      </c>
      <c r="U208">
        <f t="shared" si="12"/>
        <v>0</v>
      </c>
    </row>
    <row r="209" spans="1:21" x14ac:dyDescent="0.25">
      <c r="A209" t="s">
        <v>728</v>
      </c>
      <c r="B209" t="str">
        <f t="shared" si="10"/>
        <v>ZK100.K307.C727</v>
      </c>
      <c r="C209">
        <f>+IFERROR(VLOOKUP(B209,'[1]Sum table'!$A:$D,4,FALSE),0)</f>
        <v>0</v>
      </c>
      <c r="D209">
        <f>+IFERROR(VLOOKUP(B209,'[1]Sum table'!$A:$E,5,FALSE),0)</f>
        <v>0</v>
      </c>
      <c r="E209">
        <f>+IFERROR(VLOOKUP(B209,'[1]Sum table'!$A:$F,6,FALSE),0)</f>
        <v>0</v>
      </c>
      <c r="F209">
        <f>+IFERROR(VLOOKUP(B209,'[1]Sum table'!$A:$G,7,FALSE),0)</f>
        <v>0</v>
      </c>
      <c r="O209" t="s">
        <v>288</v>
      </c>
      <c r="P209" s="606" t="s">
        <v>413</v>
      </c>
      <c r="R209" t="str">
        <f t="shared" si="11"/>
        <v>ZK100</v>
      </c>
      <c r="S209">
        <f t="shared" si="12"/>
        <v>0</v>
      </c>
      <c r="T209">
        <f t="shared" si="12"/>
        <v>0</v>
      </c>
      <c r="U209">
        <f t="shared" si="12"/>
        <v>0</v>
      </c>
    </row>
    <row r="210" spans="1:21" x14ac:dyDescent="0.25">
      <c r="A210" t="s">
        <v>729</v>
      </c>
      <c r="B210" t="str">
        <f t="shared" si="10"/>
        <v>ZK100.K308.C727</v>
      </c>
      <c r="C210">
        <f>+IFERROR(VLOOKUP(B210,'[1]Sum table'!$A:$D,4,FALSE),0)</f>
        <v>0</v>
      </c>
      <c r="D210">
        <f>+IFERROR(VLOOKUP(B210,'[1]Sum table'!$A:$E,5,FALSE),0)</f>
        <v>0</v>
      </c>
      <c r="E210">
        <f>+IFERROR(VLOOKUP(B210,'[1]Sum table'!$A:$F,6,FALSE),0)</f>
        <v>0</v>
      </c>
      <c r="F210">
        <f>+IFERROR(VLOOKUP(B210,'[1]Sum table'!$A:$G,7,FALSE),0)</f>
        <v>0</v>
      </c>
      <c r="O210" t="s">
        <v>288</v>
      </c>
      <c r="P210" s="606" t="s">
        <v>414</v>
      </c>
      <c r="R210" t="str">
        <f t="shared" si="11"/>
        <v>ZK100</v>
      </c>
      <c r="S210">
        <f t="shared" si="12"/>
        <v>0</v>
      </c>
      <c r="T210">
        <f t="shared" si="12"/>
        <v>0</v>
      </c>
      <c r="U210">
        <f t="shared" si="12"/>
        <v>0</v>
      </c>
    </row>
    <row r="211" spans="1:21" x14ac:dyDescent="0.25">
      <c r="A211" t="s">
        <v>730</v>
      </c>
      <c r="B211" t="str">
        <f t="shared" si="10"/>
        <v>ZK100.K309.C727</v>
      </c>
      <c r="C211">
        <f>+IFERROR(VLOOKUP(B211,'[1]Sum table'!$A:$D,4,FALSE),0)</f>
        <v>0</v>
      </c>
      <c r="D211">
        <f>+IFERROR(VLOOKUP(B211,'[1]Sum table'!$A:$E,5,FALSE),0)</f>
        <v>0</v>
      </c>
      <c r="E211">
        <f>+IFERROR(VLOOKUP(B211,'[1]Sum table'!$A:$F,6,FALSE),0)</f>
        <v>0</v>
      </c>
      <c r="F211">
        <f>+IFERROR(VLOOKUP(B211,'[1]Sum table'!$A:$G,7,FALSE),0)</f>
        <v>0</v>
      </c>
      <c r="O211" t="s">
        <v>288</v>
      </c>
      <c r="P211" s="606" t="s">
        <v>415</v>
      </c>
      <c r="R211" t="str">
        <f t="shared" si="11"/>
        <v>ZK100</v>
      </c>
      <c r="S211">
        <f t="shared" si="12"/>
        <v>0</v>
      </c>
      <c r="T211">
        <f t="shared" si="12"/>
        <v>0</v>
      </c>
      <c r="U211">
        <f t="shared" si="12"/>
        <v>0</v>
      </c>
    </row>
    <row r="212" spans="1:21" x14ac:dyDescent="0.25">
      <c r="A212" t="s">
        <v>731</v>
      </c>
      <c r="B212" t="str">
        <f t="shared" si="10"/>
        <v>ZK100.K310.C727</v>
      </c>
      <c r="C212">
        <f>+IFERROR(VLOOKUP(B212,'[1]Sum table'!$A:$D,4,FALSE),0)</f>
        <v>0</v>
      </c>
      <c r="D212">
        <f>+IFERROR(VLOOKUP(B212,'[1]Sum table'!$A:$E,5,FALSE),0)</f>
        <v>0</v>
      </c>
      <c r="E212">
        <f>+IFERROR(VLOOKUP(B212,'[1]Sum table'!$A:$F,6,FALSE),0)</f>
        <v>0</v>
      </c>
      <c r="F212">
        <f>+IFERROR(VLOOKUP(B212,'[1]Sum table'!$A:$G,7,FALSE),0)</f>
        <v>0</v>
      </c>
      <c r="O212" t="s">
        <v>288</v>
      </c>
      <c r="P212" s="606" t="s">
        <v>416</v>
      </c>
      <c r="R212" t="str">
        <f t="shared" si="11"/>
        <v>ZK100</v>
      </c>
      <c r="S212">
        <f t="shared" si="12"/>
        <v>0</v>
      </c>
      <c r="T212">
        <f t="shared" si="12"/>
        <v>0</v>
      </c>
      <c r="U212">
        <f t="shared" si="12"/>
        <v>0</v>
      </c>
    </row>
    <row r="213" spans="1:21" x14ac:dyDescent="0.25">
      <c r="A213" t="s">
        <v>732</v>
      </c>
      <c r="B213" t="str">
        <f t="shared" si="10"/>
        <v>ZK100.K311.C727</v>
      </c>
      <c r="C213">
        <f>+IFERROR(VLOOKUP(B213,'[1]Sum table'!$A:$D,4,FALSE),0)</f>
        <v>0</v>
      </c>
      <c r="D213">
        <f>+IFERROR(VLOOKUP(B213,'[1]Sum table'!$A:$E,5,FALSE),0)</f>
        <v>0</v>
      </c>
      <c r="E213">
        <f>+IFERROR(VLOOKUP(B213,'[1]Sum table'!$A:$F,6,FALSE),0)</f>
        <v>0</v>
      </c>
      <c r="F213">
        <f>+IFERROR(VLOOKUP(B213,'[1]Sum table'!$A:$G,7,FALSE),0)</f>
        <v>0</v>
      </c>
      <c r="O213" t="s">
        <v>288</v>
      </c>
      <c r="P213" s="606" t="s">
        <v>417</v>
      </c>
      <c r="R213" t="str">
        <f t="shared" si="11"/>
        <v>ZK100</v>
      </c>
      <c r="S213">
        <f t="shared" si="12"/>
        <v>0</v>
      </c>
      <c r="T213">
        <f t="shared" si="12"/>
        <v>0</v>
      </c>
      <c r="U213">
        <f t="shared" si="12"/>
        <v>0</v>
      </c>
    </row>
    <row r="214" spans="1:21" x14ac:dyDescent="0.25">
      <c r="A214" t="s">
        <v>733</v>
      </c>
      <c r="B214" t="str">
        <f t="shared" si="10"/>
        <v>ZK100.K312.C727</v>
      </c>
      <c r="C214">
        <f>+IFERROR(VLOOKUP(B214,'[1]Sum table'!$A:$D,4,FALSE),0)</f>
        <v>0</v>
      </c>
      <c r="D214">
        <f>+IFERROR(VLOOKUP(B214,'[1]Sum table'!$A:$E,5,FALSE),0)</f>
        <v>0</v>
      </c>
      <c r="E214">
        <f>+IFERROR(VLOOKUP(B214,'[1]Sum table'!$A:$F,6,FALSE),0)</f>
        <v>0</v>
      </c>
      <c r="F214">
        <f>+IFERROR(VLOOKUP(B214,'[1]Sum table'!$A:$G,7,FALSE),0)</f>
        <v>0</v>
      </c>
      <c r="O214" t="s">
        <v>288</v>
      </c>
      <c r="P214" s="606" t="s">
        <v>418</v>
      </c>
      <c r="R214" t="str">
        <f t="shared" si="11"/>
        <v>ZK100</v>
      </c>
      <c r="S214">
        <f t="shared" si="12"/>
        <v>0</v>
      </c>
      <c r="T214">
        <f t="shared" si="12"/>
        <v>0</v>
      </c>
      <c r="U214">
        <f t="shared" si="12"/>
        <v>0</v>
      </c>
    </row>
    <row r="215" spans="1:21" x14ac:dyDescent="0.25">
      <c r="A215" t="s">
        <v>734</v>
      </c>
      <c r="B215" t="str">
        <f t="shared" si="10"/>
        <v>ZK100.K313.C727</v>
      </c>
      <c r="C215">
        <f>+IFERROR(VLOOKUP(B215,'[1]Sum table'!$A:$D,4,FALSE),0)</f>
        <v>0</v>
      </c>
      <c r="D215">
        <f>+IFERROR(VLOOKUP(B215,'[1]Sum table'!$A:$E,5,FALSE),0)</f>
        <v>0</v>
      </c>
      <c r="E215">
        <f>+IFERROR(VLOOKUP(B215,'[1]Sum table'!$A:$F,6,FALSE),0)</f>
        <v>0</v>
      </c>
      <c r="F215">
        <f>+IFERROR(VLOOKUP(B215,'[1]Sum table'!$A:$G,7,FALSE),0)</f>
        <v>0</v>
      </c>
      <c r="O215" t="s">
        <v>288</v>
      </c>
      <c r="P215" s="607" t="s">
        <v>419</v>
      </c>
      <c r="R215" t="str">
        <f t="shared" si="11"/>
        <v>ZK100</v>
      </c>
      <c r="S215">
        <f t="shared" si="12"/>
        <v>0</v>
      </c>
      <c r="T215">
        <f t="shared" si="12"/>
        <v>0</v>
      </c>
      <c r="U215">
        <f t="shared" si="12"/>
        <v>0</v>
      </c>
    </row>
    <row r="216" spans="1:21" x14ac:dyDescent="0.25">
      <c r="A216" t="s">
        <v>735</v>
      </c>
      <c r="B216" t="str">
        <f t="shared" si="10"/>
        <v>ZK100.K314.C727</v>
      </c>
      <c r="C216">
        <f>+IFERROR(VLOOKUP(B216,'[1]Sum table'!$A:$D,4,FALSE),0)</f>
        <v>0</v>
      </c>
      <c r="D216">
        <f>+IFERROR(VLOOKUP(B216,'[1]Sum table'!$A:$E,5,FALSE),0)</f>
        <v>0</v>
      </c>
      <c r="E216">
        <f>+IFERROR(VLOOKUP(B216,'[1]Sum table'!$A:$F,6,FALSE),0)</f>
        <v>0</v>
      </c>
      <c r="F216">
        <f>+IFERROR(VLOOKUP(B216,'[1]Sum table'!$A:$G,7,FALSE),0)</f>
        <v>0</v>
      </c>
      <c r="O216" t="s">
        <v>288</v>
      </c>
      <c r="P216" s="607" t="s">
        <v>420</v>
      </c>
      <c r="R216" t="str">
        <f t="shared" si="11"/>
        <v>ZK100</v>
      </c>
      <c r="S216">
        <f t="shared" si="12"/>
        <v>0</v>
      </c>
      <c r="T216">
        <f t="shared" si="12"/>
        <v>0</v>
      </c>
      <c r="U216">
        <f t="shared" si="12"/>
        <v>0</v>
      </c>
    </row>
    <row r="217" spans="1:21" x14ac:dyDescent="0.25">
      <c r="A217" t="s">
        <v>736</v>
      </c>
      <c r="B217" t="str">
        <f t="shared" si="10"/>
        <v>ZK100.K315.C727</v>
      </c>
      <c r="C217">
        <f>+IFERROR(VLOOKUP(B217,'[1]Sum table'!$A:$D,4,FALSE),0)</f>
        <v>0</v>
      </c>
      <c r="D217">
        <f>+IFERROR(VLOOKUP(B217,'[1]Sum table'!$A:$E,5,FALSE),0)</f>
        <v>0</v>
      </c>
      <c r="E217">
        <f>+IFERROR(VLOOKUP(B217,'[1]Sum table'!$A:$F,6,FALSE),0)</f>
        <v>0</v>
      </c>
      <c r="F217">
        <f>+IFERROR(VLOOKUP(B217,'[1]Sum table'!$A:$G,7,FALSE),0)</f>
        <v>0</v>
      </c>
      <c r="O217" t="s">
        <v>288</v>
      </c>
      <c r="P217" s="607" t="s">
        <v>421</v>
      </c>
      <c r="R217" t="str">
        <f t="shared" si="11"/>
        <v>ZK100</v>
      </c>
      <c r="S217">
        <f t="shared" si="12"/>
        <v>0</v>
      </c>
      <c r="T217">
        <f t="shared" si="12"/>
        <v>0</v>
      </c>
      <c r="U217">
        <f t="shared" si="12"/>
        <v>0</v>
      </c>
    </row>
    <row r="218" spans="1:21" x14ac:dyDescent="0.25">
      <c r="A218" t="s">
        <v>737</v>
      </c>
      <c r="B218" t="str">
        <f t="shared" si="10"/>
        <v>ZK100.K316.C727</v>
      </c>
      <c r="C218">
        <f>+IFERROR(VLOOKUP(B218,'[1]Sum table'!$A:$D,4,FALSE),0)</f>
        <v>0</v>
      </c>
      <c r="D218">
        <f>+IFERROR(VLOOKUP(B218,'[1]Sum table'!$A:$E,5,FALSE),0)</f>
        <v>0</v>
      </c>
      <c r="E218">
        <f>+IFERROR(VLOOKUP(B218,'[1]Sum table'!$A:$F,6,FALSE),0)</f>
        <v>0</v>
      </c>
      <c r="F218">
        <f>+IFERROR(VLOOKUP(B218,'[1]Sum table'!$A:$G,7,FALSE),0)</f>
        <v>0</v>
      </c>
      <c r="O218" t="s">
        <v>288</v>
      </c>
      <c r="P218" s="607" t="s">
        <v>422</v>
      </c>
      <c r="R218" t="str">
        <f t="shared" si="11"/>
        <v>ZK100</v>
      </c>
      <c r="S218">
        <f t="shared" si="12"/>
        <v>0</v>
      </c>
      <c r="T218">
        <f t="shared" si="12"/>
        <v>0</v>
      </c>
      <c r="U218">
        <f t="shared" si="12"/>
        <v>0</v>
      </c>
    </row>
    <row r="219" spans="1:21" x14ac:dyDescent="0.25">
      <c r="A219" t="s">
        <v>738</v>
      </c>
      <c r="B219" t="str">
        <f t="shared" si="10"/>
        <v>ZK100.K317.C727</v>
      </c>
      <c r="C219">
        <f>+IFERROR(VLOOKUP(B219,'[1]Sum table'!$A:$D,4,FALSE),0)</f>
        <v>0</v>
      </c>
      <c r="D219">
        <f>+IFERROR(VLOOKUP(B219,'[1]Sum table'!$A:$E,5,FALSE),0)</f>
        <v>0</v>
      </c>
      <c r="E219">
        <f>+IFERROR(VLOOKUP(B219,'[1]Sum table'!$A:$F,6,FALSE),0)</f>
        <v>0</v>
      </c>
      <c r="F219">
        <f>+IFERROR(VLOOKUP(B219,'[1]Sum table'!$A:$G,7,FALSE),0)</f>
        <v>0</v>
      </c>
      <c r="O219" t="s">
        <v>288</v>
      </c>
      <c r="P219" s="607" t="s">
        <v>423</v>
      </c>
      <c r="R219" t="str">
        <f t="shared" si="11"/>
        <v>ZK100</v>
      </c>
      <c r="S219">
        <f t="shared" si="12"/>
        <v>0</v>
      </c>
      <c r="T219">
        <f t="shared" si="12"/>
        <v>0</v>
      </c>
      <c r="U219">
        <f t="shared" si="12"/>
        <v>0</v>
      </c>
    </row>
    <row r="220" spans="1:21" x14ac:dyDescent="0.25">
      <c r="A220" t="s">
        <v>739</v>
      </c>
      <c r="B220" t="str">
        <f t="shared" si="10"/>
        <v>ZK100.K318.C727</v>
      </c>
      <c r="C220">
        <f>+IFERROR(VLOOKUP(B220,'[1]Sum table'!$A:$D,4,FALSE),0)</f>
        <v>0</v>
      </c>
      <c r="D220">
        <f>+IFERROR(VLOOKUP(B220,'[1]Sum table'!$A:$E,5,FALSE),0)</f>
        <v>0</v>
      </c>
      <c r="E220">
        <f>+IFERROR(VLOOKUP(B220,'[1]Sum table'!$A:$F,6,FALSE),0)</f>
        <v>0</v>
      </c>
      <c r="F220">
        <f>+IFERROR(VLOOKUP(B220,'[1]Sum table'!$A:$G,7,FALSE),0)</f>
        <v>0</v>
      </c>
      <c r="O220" t="s">
        <v>288</v>
      </c>
      <c r="P220" s="606" t="s">
        <v>424</v>
      </c>
      <c r="R220" t="str">
        <f t="shared" si="11"/>
        <v>ZK100</v>
      </c>
      <c r="S220">
        <f t="shared" si="12"/>
        <v>0</v>
      </c>
      <c r="T220">
        <f t="shared" si="12"/>
        <v>0</v>
      </c>
      <c r="U220">
        <f t="shared" si="12"/>
        <v>0</v>
      </c>
    </row>
    <row r="221" spans="1:21" x14ac:dyDescent="0.25">
      <c r="A221" t="s">
        <v>740</v>
      </c>
      <c r="B221" t="str">
        <f t="shared" si="10"/>
        <v>ZK100.K319.C727</v>
      </c>
      <c r="C221">
        <f>+IFERROR(VLOOKUP(B221,'[1]Sum table'!$A:$D,4,FALSE),0)</f>
        <v>0</v>
      </c>
      <c r="D221">
        <f>+IFERROR(VLOOKUP(B221,'[1]Sum table'!$A:$E,5,FALSE),0)</f>
        <v>0</v>
      </c>
      <c r="E221">
        <f>+IFERROR(VLOOKUP(B221,'[1]Sum table'!$A:$F,6,FALSE),0)</f>
        <v>0</v>
      </c>
      <c r="F221">
        <f>+IFERROR(VLOOKUP(B221,'[1]Sum table'!$A:$G,7,FALSE),0)</f>
        <v>0</v>
      </c>
      <c r="O221" t="s">
        <v>288</v>
      </c>
      <c r="P221" s="606" t="s">
        <v>425</v>
      </c>
      <c r="R221" t="str">
        <f t="shared" si="11"/>
        <v>ZK100</v>
      </c>
      <c r="S221">
        <f t="shared" si="12"/>
        <v>0</v>
      </c>
      <c r="T221">
        <f t="shared" si="12"/>
        <v>0</v>
      </c>
      <c r="U221">
        <f t="shared" si="12"/>
        <v>0</v>
      </c>
    </row>
    <row r="222" spans="1:21" x14ac:dyDescent="0.25">
      <c r="A222" t="s">
        <v>741</v>
      </c>
      <c r="B222" t="str">
        <f t="shared" si="10"/>
        <v>ZK100.K320.C727</v>
      </c>
      <c r="C222">
        <f>+IFERROR(VLOOKUP(B222,'[1]Sum table'!$A:$D,4,FALSE),0)</f>
        <v>0</v>
      </c>
      <c r="D222">
        <f>+IFERROR(VLOOKUP(B222,'[1]Sum table'!$A:$E,5,FALSE),0)</f>
        <v>0</v>
      </c>
      <c r="E222">
        <f>+IFERROR(VLOOKUP(B222,'[1]Sum table'!$A:$F,6,FALSE),0)</f>
        <v>0</v>
      </c>
      <c r="F222">
        <f>+IFERROR(VLOOKUP(B222,'[1]Sum table'!$A:$G,7,FALSE),0)</f>
        <v>0</v>
      </c>
      <c r="O222" t="s">
        <v>288</v>
      </c>
      <c r="P222" s="606" t="s">
        <v>426</v>
      </c>
      <c r="R222" t="str">
        <f t="shared" si="11"/>
        <v>ZK100</v>
      </c>
      <c r="S222">
        <f t="shared" si="12"/>
        <v>0</v>
      </c>
      <c r="T222">
        <f t="shared" si="12"/>
        <v>0</v>
      </c>
      <c r="U222">
        <f t="shared" si="12"/>
        <v>0</v>
      </c>
    </row>
    <row r="223" spans="1:21" x14ac:dyDescent="0.25">
      <c r="A223" t="s">
        <v>742</v>
      </c>
      <c r="B223" t="str">
        <f t="shared" si="10"/>
        <v>ZK100.K321.C727</v>
      </c>
      <c r="C223">
        <f>+IFERROR(VLOOKUP(B223,'[1]Sum table'!$A:$D,4,FALSE),0)</f>
        <v>0</v>
      </c>
      <c r="D223">
        <f>+IFERROR(VLOOKUP(B223,'[1]Sum table'!$A:$E,5,FALSE),0)</f>
        <v>0</v>
      </c>
      <c r="E223">
        <f>+IFERROR(VLOOKUP(B223,'[1]Sum table'!$A:$F,6,FALSE),0)</f>
        <v>0</v>
      </c>
      <c r="F223">
        <f>+IFERROR(VLOOKUP(B223,'[1]Sum table'!$A:$G,7,FALSE),0)</f>
        <v>0</v>
      </c>
      <c r="O223" t="s">
        <v>288</v>
      </c>
      <c r="P223" s="606" t="s">
        <v>427</v>
      </c>
      <c r="R223" t="str">
        <f t="shared" si="11"/>
        <v>ZK100</v>
      </c>
      <c r="S223">
        <f t="shared" si="12"/>
        <v>0</v>
      </c>
      <c r="T223">
        <f t="shared" si="12"/>
        <v>0</v>
      </c>
      <c r="U223">
        <f t="shared" si="12"/>
        <v>0</v>
      </c>
    </row>
    <row r="224" spans="1:21" x14ac:dyDescent="0.25">
      <c r="A224" t="s">
        <v>743</v>
      </c>
      <c r="B224" t="str">
        <f t="shared" si="10"/>
        <v>ZK100.K322.C727</v>
      </c>
      <c r="C224">
        <f>+IFERROR(VLOOKUP(B224,'[1]Sum table'!$A:$D,4,FALSE),0)</f>
        <v>0</v>
      </c>
      <c r="D224">
        <f>+IFERROR(VLOOKUP(B224,'[1]Sum table'!$A:$E,5,FALSE),0)</f>
        <v>0</v>
      </c>
      <c r="E224">
        <f>+IFERROR(VLOOKUP(B224,'[1]Sum table'!$A:$F,6,FALSE),0)</f>
        <v>0</v>
      </c>
      <c r="F224">
        <f>+IFERROR(VLOOKUP(B224,'[1]Sum table'!$A:$G,7,FALSE),0)</f>
        <v>0</v>
      </c>
      <c r="O224" t="s">
        <v>288</v>
      </c>
      <c r="P224" s="607" t="s">
        <v>428</v>
      </c>
      <c r="R224" t="str">
        <f t="shared" si="11"/>
        <v>ZK100</v>
      </c>
      <c r="S224">
        <f t="shared" si="12"/>
        <v>0</v>
      </c>
      <c r="T224">
        <f t="shared" si="12"/>
        <v>0</v>
      </c>
      <c r="U224">
        <f t="shared" si="12"/>
        <v>0</v>
      </c>
    </row>
    <row r="225" spans="1:21" x14ac:dyDescent="0.25">
      <c r="A225" t="s">
        <v>744</v>
      </c>
      <c r="B225" t="str">
        <f t="shared" si="10"/>
        <v>ZK100.K323.C727</v>
      </c>
      <c r="C225">
        <f>+IFERROR(VLOOKUP(B225,'[1]Sum table'!$A:$D,4,FALSE),0)</f>
        <v>0</v>
      </c>
      <c r="D225">
        <f>+IFERROR(VLOOKUP(B225,'[1]Sum table'!$A:$E,5,FALSE),0)</f>
        <v>0</v>
      </c>
      <c r="E225">
        <f>+IFERROR(VLOOKUP(B225,'[1]Sum table'!$A:$F,6,FALSE),0)</f>
        <v>0</v>
      </c>
      <c r="F225">
        <f>+IFERROR(VLOOKUP(B225,'[1]Sum table'!$A:$G,7,FALSE),0)</f>
        <v>0</v>
      </c>
      <c r="O225" t="s">
        <v>288</v>
      </c>
      <c r="P225" s="607" t="s">
        <v>429</v>
      </c>
      <c r="R225" t="str">
        <f t="shared" si="11"/>
        <v>ZK100</v>
      </c>
      <c r="S225">
        <f t="shared" si="12"/>
        <v>0</v>
      </c>
      <c r="T225">
        <f t="shared" si="12"/>
        <v>0</v>
      </c>
      <c r="U225">
        <f t="shared" si="12"/>
        <v>0</v>
      </c>
    </row>
    <row r="226" spans="1:21" x14ac:dyDescent="0.25">
      <c r="A226" t="s">
        <v>745</v>
      </c>
      <c r="B226" t="str">
        <f t="shared" si="10"/>
        <v>ZK100.K324.C727</v>
      </c>
      <c r="C226">
        <f>+IFERROR(VLOOKUP(B226,'[1]Sum table'!$A:$D,4,FALSE),0)</f>
        <v>0</v>
      </c>
      <c r="D226">
        <f>+IFERROR(VLOOKUP(B226,'[1]Sum table'!$A:$E,5,FALSE),0)</f>
        <v>0</v>
      </c>
      <c r="E226">
        <f>+IFERROR(VLOOKUP(B226,'[1]Sum table'!$A:$F,6,FALSE),0)</f>
        <v>0</v>
      </c>
      <c r="F226">
        <f>+IFERROR(VLOOKUP(B226,'[1]Sum table'!$A:$G,7,FALSE),0)</f>
        <v>0</v>
      </c>
      <c r="O226" t="s">
        <v>288</v>
      </c>
      <c r="P226" s="607" t="s">
        <v>430</v>
      </c>
      <c r="R226" t="str">
        <f t="shared" si="11"/>
        <v>ZK100</v>
      </c>
      <c r="S226">
        <f t="shared" si="12"/>
        <v>0</v>
      </c>
      <c r="T226">
        <f t="shared" si="12"/>
        <v>0</v>
      </c>
      <c r="U226">
        <f t="shared" si="12"/>
        <v>0</v>
      </c>
    </row>
    <row r="227" spans="1:21" x14ac:dyDescent="0.25">
      <c r="A227" t="s">
        <v>746</v>
      </c>
      <c r="B227" t="str">
        <f t="shared" si="10"/>
        <v>ZK100.K325.C727</v>
      </c>
      <c r="C227">
        <f>+IFERROR(VLOOKUP(B227,'[1]Sum table'!$A:$D,4,FALSE),0)</f>
        <v>0</v>
      </c>
      <c r="D227">
        <f>+IFERROR(VLOOKUP(B227,'[1]Sum table'!$A:$E,5,FALSE),0)</f>
        <v>0</v>
      </c>
      <c r="E227">
        <f>+IFERROR(VLOOKUP(B227,'[1]Sum table'!$A:$F,6,FALSE),0)</f>
        <v>0</v>
      </c>
      <c r="F227">
        <f>+IFERROR(VLOOKUP(B227,'[1]Sum table'!$A:$G,7,FALSE),0)</f>
        <v>0</v>
      </c>
      <c r="O227" t="s">
        <v>288</v>
      </c>
      <c r="P227" s="607" t="s">
        <v>431</v>
      </c>
      <c r="R227" t="str">
        <f t="shared" si="11"/>
        <v>ZK100</v>
      </c>
      <c r="S227">
        <f t="shared" si="12"/>
        <v>0</v>
      </c>
      <c r="T227">
        <f t="shared" si="12"/>
        <v>0</v>
      </c>
      <c r="U227">
        <f t="shared" si="12"/>
        <v>0</v>
      </c>
    </row>
    <row r="228" spans="1:21" x14ac:dyDescent="0.25">
      <c r="A228" t="s">
        <v>747</v>
      </c>
      <c r="B228" t="str">
        <f t="shared" si="10"/>
        <v>ZK100.K326.C727</v>
      </c>
      <c r="C228">
        <f>+IFERROR(VLOOKUP(B228,'[1]Sum table'!$A:$D,4,FALSE),0)</f>
        <v>0</v>
      </c>
      <c r="D228">
        <f>+IFERROR(VLOOKUP(B228,'[1]Sum table'!$A:$E,5,FALSE),0)</f>
        <v>0</v>
      </c>
      <c r="E228">
        <f>+IFERROR(VLOOKUP(B228,'[1]Sum table'!$A:$F,6,FALSE),0)</f>
        <v>0</v>
      </c>
      <c r="F228">
        <f>+IFERROR(VLOOKUP(B228,'[1]Sum table'!$A:$G,7,FALSE),0)</f>
        <v>0</v>
      </c>
      <c r="O228" t="s">
        <v>288</v>
      </c>
      <c r="P228" s="606" t="s">
        <v>432</v>
      </c>
      <c r="R228" t="str">
        <f t="shared" si="11"/>
        <v>ZK100</v>
      </c>
      <c r="S228">
        <f t="shared" si="12"/>
        <v>0</v>
      </c>
      <c r="T228">
        <f t="shared" si="12"/>
        <v>0</v>
      </c>
      <c r="U228">
        <f t="shared" si="12"/>
        <v>0</v>
      </c>
    </row>
    <row r="229" spans="1:21" x14ac:dyDescent="0.25">
      <c r="A229" t="s">
        <v>748</v>
      </c>
      <c r="B229" t="str">
        <f t="shared" si="10"/>
        <v>ZK100.K327.C727</v>
      </c>
      <c r="C229">
        <f>+IFERROR(VLOOKUP(B229,'[1]Sum table'!$A:$D,4,FALSE),0)</f>
        <v>0</v>
      </c>
      <c r="D229">
        <f>+IFERROR(VLOOKUP(B229,'[1]Sum table'!$A:$E,5,FALSE),0)</f>
        <v>0</v>
      </c>
      <c r="E229">
        <f>+IFERROR(VLOOKUP(B229,'[1]Sum table'!$A:$F,6,FALSE),0)</f>
        <v>0</v>
      </c>
      <c r="F229">
        <f>+IFERROR(VLOOKUP(B229,'[1]Sum table'!$A:$G,7,FALSE),0)</f>
        <v>0</v>
      </c>
      <c r="O229" t="s">
        <v>288</v>
      </c>
      <c r="P229" s="606" t="s">
        <v>433</v>
      </c>
      <c r="R229" t="str">
        <f t="shared" si="11"/>
        <v>ZK100</v>
      </c>
      <c r="S229">
        <f t="shared" si="12"/>
        <v>0</v>
      </c>
      <c r="T229">
        <f t="shared" si="12"/>
        <v>0</v>
      </c>
      <c r="U229">
        <f t="shared" si="12"/>
        <v>0</v>
      </c>
    </row>
    <row r="230" spans="1:21" x14ac:dyDescent="0.25">
      <c r="A230" t="s">
        <v>749</v>
      </c>
      <c r="B230" t="str">
        <f t="shared" si="10"/>
        <v>ZK100.K328.C727</v>
      </c>
      <c r="C230">
        <f>+IFERROR(VLOOKUP(B230,'[1]Sum table'!$A:$D,4,FALSE),0)</f>
        <v>0</v>
      </c>
      <c r="D230">
        <f>+IFERROR(VLOOKUP(B230,'[1]Sum table'!$A:$E,5,FALSE),0)</f>
        <v>0</v>
      </c>
      <c r="E230">
        <f>+IFERROR(VLOOKUP(B230,'[1]Sum table'!$A:$F,6,FALSE),0)</f>
        <v>0</v>
      </c>
      <c r="F230">
        <f>+IFERROR(VLOOKUP(B230,'[1]Sum table'!$A:$G,7,FALSE),0)</f>
        <v>0</v>
      </c>
      <c r="O230" t="s">
        <v>288</v>
      </c>
      <c r="P230" s="606" t="s">
        <v>434</v>
      </c>
      <c r="R230" t="str">
        <f t="shared" si="11"/>
        <v>ZK100</v>
      </c>
      <c r="S230">
        <f t="shared" si="12"/>
        <v>0</v>
      </c>
      <c r="T230">
        <f t="shared" si="12"/>
        <v>0</v>
      </c>
      <c r="U230">
        <f t="shared" si="12"/>
        <v>0</v>
      </c>
    </row>
    <row r="231" spans="1:21" x14ac:dyDescent="0.25">
      <c r="A231" t="s">
        <v>750</v>
      </c>
      <c r="B231" t="str">
        <f t="shared" si="10"/>
        <v>ZK100.K329.C727</v>
      </c>
      <c r="C231">
        <f>+IFERROR(VLOOKUP(B231,'[1]Sum table'!$A:$D,4,FALSE),0)</f>
        <v>0</v>
      </c>
      <c r="D231">
        <f>+IFERROR(VLOOKUP(B231,'[1]Sum table'!$A:$E,5,FALSE),0)</f>
        <v>0</v>
      </c>
      <c r="E231">
        <f>+IFERROR(VLOOKUP(B231,'[1]Sum table'!$A:$F,6,FALSE),0)</f>
        <v>0</v>
      </c>
      <c r="F231">
        <f>+IFERROR(VLOOKUP(B231,'[1]Sum table'!$A:$G,7,FALSE),0)</f>
        <v>0</v>
      </c>
      <c r="O231" t="s">
        <v>288</v>
      </c>
      <c r="P231" s="606" t="s">
        <v>435</v>
      </c>
      <c r="R231" t="str">
        <f t="shared" si="11"/>
        <v>ZK100</v>
      </c>
      <c r="S231">
        <f t="shared" si="12"/>
        <v>0</v>
      </c>
      <c r="T231">
        <f t="shared" si="12"/>
        <v>0</v>
      </c>
      <c r="U231">
        <f t="shared" si="12"/>
        <v>0</v>
      </c>
    </row>
    <row r="232" spans="1:21" x14ac:dyDescent="0.25">
      <c r="A232" t="s">
        <v>751</v>
      </c>
      <c r="B232" t="str">
        <f t="shared" si="10"/>
        <v>ZK100.K330.C727</v>
      </c>
      <c r="C232">
        <f>+IFERROR(VLOOKUP(B232,'[1]Sum table'!$A:$D,4,FALSE),0)</f>
        <v>0</v>
      </c>
      <c r="D232">
        <f>+IFERROR(VLOOKUP(B232,'[1]Sum table'!$A:$E,5,FALSE),0)</f>
        <v>0</v>
      </c>
      <c r="E232">
        <f>+IFERROR(VLOOKUP(B232,'[1]Sum table'!$A:$F,6,FALSE),0)</f>
        <v>0</v>
      </c>
      <c r="F232">
        <f>+IFERROR(VLOOKUP(B232,'[1]Sum table'!$A:$G,7,FALSE),0)</f>
        <v>0</v>
      </c>
      <c r="O232" t="s">
        <v>288</v>
      </c>
      <c r="P232" s="606" t="s">
        <v>436</v>
      </c>
      <c r="R232" t="str">
        <f t="shared" si="11"/>
        <v>ZK100</v>
      </c>
      <c r="S232">
        <f t="shared" si="12"/>
        <v>0</v>
      </c>
      <c r="T232">
        <f t="shared" si="12"/>
        <v>0</v>
      </c>
      <c r="U232">
        <f t="shared" si="12"/>
        <v>0</v>
      </c>
    </row>
    <row r="233" spans="1:21" x14ac:dyDescent="0.25">
      <c r="A233" t="s">
        <v>752</v>
      </c>
      <c r="B233" t="str">
        <f t="shared" si="10"/>
        <v>ZK100.K331.C727</v>
      </c>
      <c r="C233">
        <f>+IFERROR(VLOOKUP(B233,'[1]Sum table'!$A:$D,4,FALSE),0)</f>
        <v>0</v>
      </c>
      <c r="D233">
        <f>+IFERROR(VLOOKUP(B233,'[1]Sum table'!$A:$E,5,FALSE),0)</f>
        <v>0</v>
      </c>
      <c r="E233">
        <f>+IFERROR(VLOOKUP(B233,'[1]Sum table'!$A:$F,6,FALSE),0)</f>
        <v>0</v>
      </c>
      <c r="F233">
        <f>+IFERROR(VLOOKUP(B233,'[1]Sum table'!$A:$G,7,FALSE),0)</f>
        <v>0</v>
      </c>
      <c r="O233" t="s">
        <v>288</v>
      </c>
      <c r="P233" s="606" t="s">
        <v>437</v>
      </c>
      <c r="R233" t="str">
        <f t="shared" si="11"/>
        <v>ZK100</v>
      </c>
      <c r="S233">
        <f t="shared" si="12"/>
        <v>0</v>
      </c>
      <c r="T233">
        <f t="shared" si="12"/>
        <v>0</v>
      </c>
      <c r="U233">
        <f t="shared" si="12"/>
        <v>0</v>
      </c>
    </row>
    <row r="234" spans="1:21" x14ac:dyDescent="0.25">
      <c r="A234" t="s">
        <v>753</v>
      </c>
      <c r="B234" t="str">
        <f t="shared" si="10"/>
        <v>ZK100.K332.C727</v>
      </c>
      <c r="C234">
        <f>+IFERROR(VLOOKUP(B234,'[1]Sum table'!$A:$D,4,FALSE),0)</f>
        <v>0</v>
      </c>
      <c r="D234">
        <f>+IFERROR(VLOOKUP(B234,'[1]Sum table'!$A:$E,5,FALSE),0)</f>
        <v>0</v>
      </c>
      <c r="E234">
        <f>+IFERROR(VLOOKUP(B234,'[1]Sum table'!$A:$F,6,FALSE),0)</f>
        <v>0</v>
      </c>
      <c r="F234">
        <f>+IFERROR(VLOOKUP(B234,'[1]Sum table'!$A:$G,7,FALSE),0)</f>
        <v>0</v>
      </c>
      <c r="O234" t="s">
        <v>288</v>
      </c>
      <c r="P234" s="607" t="s">
        <v>438</v>
      </c>
      <c r="R234" t="str">
        <f t="shared" si="11"/>
        <v>ZK100</v>
      </c>
      <c r="S234">
        <f t="shared" si="12"/>
        <v>0</v>
      </c>
      <c r="T234">
        <f t="shared" si="12"/>
        <v>0</v>
      </c>
      <c r="U234">
        <f t="shared" si="12"/>
        <v>0</v>
      </c>
    </row>
    <row r="235" spans="1:21" x14ac:dyDescent="0.25">
      <c r="A235" t="s">
        <v>754</v>
      </c>
      <c r="B235" t="str">
        <f t="shared" si="10"/>
        <v>ZK100.K333.C727</v>
      </c>
      <c r="C235">
        <f>+IFERROR(VLOOKUP(B235,'[1]Sum table'!$A:$D,4,FALSE),0)</f>
        <v>0</v>
      </c>
      <c r="D235">
        <f>+IFERROR(VLOOKUP(B235,'[1]Sum table'!$A:$E,5,FALSE),0)</f>
        <v>0</v>
      </c>
      <c r="E235">
        <f>+IFERROR(VLOOKUP(B235,'[1]Sum table'!$A:$F,6,FALSE),0)</f>
        <v>0</v>
      </c>
      <c r="F235">
        <f>+IFERROR(VLOOKUP(B235,'[1]Sum table'!$A:$G,7,FALSE),0)</f>
        <v>0</v>
      </c>
      <c r="O235" t="s">
        <v>288</v>
      </c>
      <c r="P235" s="607" t="s">
        <v>439</v>
      </c>
      <c r="R235" t="str">
        <f t="shared" si="11"/>
        <v>ZK100</v>
      </c>
      <c r="S235">
        <f t="shared" si="12"/>
        <v>0</v>
      </c>
      <c r="T235">
        <f t="shared" si="12"/>
        <v>0</v>
      </c>
      <c r="U235">
        <f t="shared" si="12"/>
        <v>0</v>
      </c>
    </row>
    <row r="236" spans="1:21" x14ac:dyDescent="0.25">
      <c r="A236" t="s">
        <v>755</v>
      </c>
      <c r="B236" t="str">
        <f t="shared" si="10"/>
        <v>ZK100.K334.C727</v>
      </c>
      <c r="C236">
        <f>+IFERROR(VLOOKUP(B236,'[1]Sum table'!$A:$D,4,FALSE),0)</f>
        <v>0</v>
      </c>
      <c r="D236">
        <f>+IFERROR(VLOOKUP(B236,'[1]Sum table'!$A:$E,5,FALSE),0)</f>
        <v>0</v>
      </c>
      <c r="E236">
        <f>+IFERROR(VLOOKUP(B236,'[1]Sum table'!$A:$F,6,FALSE),0)</f>
        <v>0</v>
      </c>
      <c r="F236">
        <f>+IFERROR(VLOOKUP(B236,'[1]Sum table'!$A:$G,7,FALSE),0)</f>
        <v>0</v>
      </c>
      <c r="O236" t="s">
        <v>288</v>
      </c>
      <c r="P236" s="607" t="s">
        <v>440</v>
      </c>
      <c r="R236" t="str">
        <f t="shared" si="11"/>
        <v>ZK100</v>
      </c>
      <c r="S236">
        <f t="shared" si="12"/>
        <v>0</v>
      </c>
      <c r="T236">
        <f t="shared" si="12"/>
        <v>0</v>
      </c>
      <c r="U236">
        <f t="shared" si="12"/>
        <v>0</v>
      </c>
    </row>
    <row r="237" spans="1:21" x14ac:dyDescent="0.25">
      <c r="A237" t="s">
        <v>756</v>
      </c>
      <c r="B237" t="str">
        <f t="shared" si="10"/>
        <v>ZK100.K335.C727</v>
      </c>
      <c r="C237">
        <f>+IFERROR(VLOOKUP(B237,'[1]Sum table'!$A:$D,4,FALSE),0)</f>
        <v>0</v>
      </c>
      <c r="D237">
        <f>+IFERROR(VLOOKUP(B237,'[1]Sum table'!$A:$E,5,FALSE),0)</f>
        <v>0</v>
      </c>
      <c r="E237">
        <f>+IFERROR(VLOOKUP(B237,'[1]Sum table'!$A:$F,6,FALSE),0)</f>
        <v>0</v>
      </c>
      <c r="F237">
        <f>+IFERROR(VLOOKUP(B237,'[1]Sum table'!$A:$G,7,FALSE),0)</f>
        <v>0</v>
      </c>
      <c r="O237" t="s">
        <v>288</v>
      </c>
      <c r="P237" s="607" t="s">
        <v>441</v>
      </c>
      <c r="R237" t="str">
        <f t="shared" si="11"/>
        <v>ZK100</v>
      </c>
      <c r="S237">
        <f t="shared" si="12"/>
        <v>0</v>
      </c>
      <c r="T237">
        <f t="shared" si="12"/>
        <v>0</v>
      </c>
      <c r="U237">
        <f t="shared" si="12"/>
        <v>0</v>
      </c>
    </row>
    <row r="238" spans="1:21" x14ac:dyDescent="0.25">
      <c r="A238" t="s">
        <v>757</v>
      </c>
      <c r="B238" t="str">
        <f t="shared" si="10"/>
        <v>ZK100.K336.C727</v>
      </c>
      <c r="C238">
        <f>+IFERROR(VLOOKUP(B238,'[1]Sum table'!$A:$D,4,FALSE),0)</f>
        <v>0</v>
      </c>
      <c r="D238">
        <f>+IFERROR(VLOOKUP(B238,'[1]Sum table'!$A:$E,5,FALSE),0)</f>
        <v>0</v>
      </c>
      <c r="E238">
        <f>+IFERROR(VLOOKUP(B238,'[1]Sum table'!$A:$F,6,FALSE),0)</f>
        <v>0</v>
      </c>
      <c r="F238">
        <f>+IFERROR(VLOOKUP(B238,'[1]Sum table'!$A:$G,7,FALSE),0)</f>
        <v>0</v>
      </c>
      <c r="O238" t="s">
        <v>288</v>
      </c>
      <c r="P238" s="606" t="s">
        <v>442</v>
      </c>
      <c r="R238" t="str">
        <f t="shared" si="11"/>
        <v>ZK100</v>
      </c>
      <c r="S238">
        <f t="shared" si="12"/>
        <v>0</v>
      </c>
      <c r="T238">
        <f t="shared" si="12"/>
        <v>0</v>
      </c>
      <c r="U238">
        <f t="shared" si="12"/>
        <v>0</v>
      </c>
    </row>
    <row r="239" spans="1:21" x14ac:dyDescent="0.25">
      <c r="A239" t="s">
        <v>758</v>
      </c>
      <c r="B239" t="str">
        <f t="shared" si="10"/>
        <v>ZK100.K337.C727</v>
      </c>
      <c r="C239">
        <f>+IFERROR(VLOOKUP(B239,'[1]Sum table'!$A:$D,4,FALSE),0)</f>
        <v>0</v>
      </c>
      <c r="D239">
        <f>+IFERROR(VLOOKUP(B239,'[1]Sum table'!$A:$E,5,FALSE),0)</f>
        <v>0</v>
      </c>
      <c r="E239">
        <f>+IFERROR(VLOOKUP(B239,'[1]Sum table'!$A:$F,6,FALSE),0)</f>
        <v>0</v>
      </c>
      <c r="F239">
        <f>+IFERROR(VLOOKUP(B239,'[1]Sum table'!$A:$G,7,FALSE),0)</f>
        <v>0</v>
      </c>
      <c r="O239" t="s">
        <v>288</v>
      </c>
      <c r="P239" s="606" t="s">
        <v>443</v>
      </c>
      <c r="R239" t="str">
        <f t="shared" si="11"/>
        <v>ZK100</v>
      </c>
      <c r="S239">
        <f t="shared" si="12"/>
        <v>0</v>
      </c>
      <c r="T239">
        <f t="shared" si="12"/>
        <v>0</v>
      </c>
      <c r="U239">
        <f t="shared" si="12"/>
        <v>0</v>
      </c>
    </row>
    <row r="240" spans="1:21" x14ac:dyDescent="0.25">
      <c r="A240" t="s">
        <v>759</v>
      </c>
      <c r="B240" t="str">
        <f t="shared" si="10"/>
        <v>ZK100.K338.C727</v>
      </c>
      <c r="C240">
        <f>+IFERROR(VLOOKUP(B240,'[1]Sum table'!$A:$D,4,FALSE),0)</f>
        <v>0</v>
      </c>
      <c r="D240">
        <f>+IFERROR(VLOOKUP(B240,'[1]Sum table'!$A:$E,5,FALSE),0)</f>
        <v>0</v>
      </c>
      <c r="E240">
        <f>+IFERROR(VLOOKUP(B240,'[1]Sum table'!$A:$F,6,FALSE),0)</f>
        <v>0</v>
      </c>
      <c r="F240">
        <f>+IFERROR(VLOOKUP(B240,'[1]Sum table'!$A:$G,7,FALSE),0)</f>
        <v>0</v>
      </c>
      <c r="O240" t="s">
        <v>288</v>
      </c>
      <c r="P240" s="606" t="s">
        <v>444</v>
      </c>
      <c r="R240" t="str">
        <f t="shared" si="11"/>
        <v>ZK100</v>
      </c>
      <c r="S240">
        <f t="shared" si="12"/>
        <v>0</v>
      </c>
      <c r="T240">
        <f t="shared" si="12"/>
        <v>0</v>
      </c>
      <c r="U240">
        <f t="shared" si="12"/>
        <v>0</v>
      </c>
    </row>
    <row r="241" spans="1:21" x14ac:dyDescent="0.25">
      <c r="A241" t="s">
        <v>760</v>
      </c>
      <c r="B241" t="str">
        <f t="shared" si="10"/>
        <v>ZK100.K339.C727</v>
      </c>
      <c r="C241">
        <f>+IFERROR(VLOOKUP(B241,'[1]Sum table'!$A:$D,4,FALSE),0)</f>
        <v>0</v>
      </c>
      <c r="D241">
        <f>+IFERROR(VLOOKUP(B241,'[1]Sum table'!$A:$E,5,FALSE),0)</f>
        <v>0</v>
      </c>
      <c r="E241">
        <f>+IFERROR(VLOOKUP(B241,'[1]Sum table'!$A:$F,6,FALSE),0)</f>
        <v>0</v>
      </c>
      <c r="F241">
        <f>+IFERROR(VLOOKUP(B241,'[1]Sum table'!$A:$G,7,FALSE),0)</f>
        <v>0</v>
      </c>
      <c r="O241" t="s">
        <v>288</v>
      </c>
      <c r="P241" s="607" t="s">
        <v>445</v>
      </c>
      <c r="R241" t="str">
        <f t="shared" si="11"/>
        <v>ZK100</v>
      </c>
      <c r="S241">
        <f t="shared" si="12"/>
        <v>0</v>
      </c>
      <c r="T241">
        <f t="shared" si="12"/>
        <v>0</v>
      </c>
      <c r="U241">
        <f t="shared" si="12"/>
        <v>0</v>
      </c>
    </row>
    <row r="242" spans="1:21" x14ac:dyDescent="0.25">
      <c r="A242" t="s">
        <v>761</v>
      </c>
      <c r="B242" t="str">
        <f t="shared" si="10"/>
        <v>ZK100.K340.C727</v>
      </c>
      <c r="C242">
        <f>+IFERROR(VLOOKUP(B242,'[1]Sum table'!$A:$D,4,FALSE),0)</f>
        <v>0</v>
      </c>
      <c r="D242">
        <f>+IFERROR(VLOOKUP(B242,'[1]Sum table'!$A:$E,5,FALSE),0)</f>
        <v>0</v>
      </c>
      <c r="E242">
        <f>+IFERROR(VLOOKUP(B242,'[1]Sum table'!$A:$F,6,FALSE),0)</f>
        <v>0</v>
      </c>
      <c r="F242">
        <f>+IFERROR(VLOOKUP(B242,'[1]Sum table'!$A:$G,7,FALSE),0)</f>
        <v>0</v>
      </c>
      <c r="O242" t="s">
        <v>288</v>
      </c>
      <c r="P242" s="607" t="s">
        <v>446</v>
      </c>
      <c r="R242" t="str">
        <f t="shared" si="11"/>
        <v>ZK100</v>
      </c>
      <c r="S242">
        <f t="shared" si="12"/>
        <v>0</v>
      </c>
      <c r="T242">
        <f t="shared" si="12"/>
        <v>0</v>
      </c>
      <c r="U242">
        <f t="shared" si="12"/>
        <v>0</v>
      </c>
    </row>
    <row r="243" spans="1:21" x14ac:dyDescent="0.25">
      <c r="A243" t="s">
        <v>762</v>
      </c>
      <c r="B243" t="str">
        <f t="shared" si="10"/>
        <v>ZK100.K341.C727</v>
      </c>
      <c r="C243">
        <f>+IFERROR(VLOOKUP(B243,'[1]Sum table'!$A:$D,4,FALSE),0)</f>
        <v>0</v>
      </c>
      <c r="D243">
        <f>+IFERROR(VLOOKUP(B243,'[1]Sum table'!$A:$E,5,FALSE),0)</f>
        <v>0</v>
      </c>
      <c r="E243">
        <f>+IFERROR(VLOOKUP(B243,'[1]Sum table'!$A:$F,6,FALSE),0)</f>
        <v>0</v>
      </c>
      <c r="F243">
        <f>+IFERROR(VLOOKUP(B243,'[1]Sum table'!$A:$G,7,FALSE),0)</f>
        <v>0</v>
      </c>
      <c r="O243" t="s">
        <v>288</v>
      </c>
      <c r="P243" s="607" t="s">
        <v>447</v>
      </c>
      <c r="R243" t="str">
        <f t="shared" si="11"/>
        <v>ZK100</v>
      </c>
      <c r="S243">
        <f t="shared" si="12"/>
        <v>0</v>
      </c>
      <c r="T243">
        <f t="shared" si="12"/>
        <v>0</v>
      </c>
      <c r="U243">
        <f t="shared" si="12"/>
        <v>0</v>
      </c>
    </row>
    <row r="244" spans="1:21" x14ac:dyDescent="0.25">
      <c r="A244" t="s">
        <v>763</v>
      </c>
      <c r="B244" t="str">
        <f t="shared" si="10"/>
        <v>ZK100.K342.C727</v>
      </c>
      <c r="C244">
        <f>+IFERROR(VLOOKUP(B244,'[1]Sum table'!$A:$D,4,FALSE),0)</f>
        <v>0</v>
      </c>
      <c r="D244">
        <f>+IFERROR(VLOOKUP(B244,'[1]Sum table'!$A:$E,5,FALSE),0)</f>
        <v>0</v>
      </c>
      <c r="E244">
        <f>+IFERROR(VLOOKUP(B244,'[1]Sum table'!$A:$F,6,FALSE),0)</f>
        <v>0</v>
      </c>
      <c r="F244">
        <f>+IFERROR(VLOOKUP(B244,'[1]Sum table'!$A:$G,7,FALSE),0)</f>
        <v>0</v>
      </c>
      <c r="O244" t="s">
        <v>288</v>
      </c>
      <c r="P244" s="607" t="s">
        <v>448</v>
      </c>
      <c r="R244" t="str">
        <f t="shared" si="11"/>
        <v>ZK100</v>
      </c>
      <c r="S244">
        <f t="shared" si="12"/>
        <v>0</v>
      </c>
      <c r="T244">
        <f t="shared" si="12"/>
        <v>0</v>
      </c>
      <c r="U244">
        <f t="shared" si="12"/>
        <v>0</v>
      </c>
    </row>
    <row r="245" spans="1:21" x14ac:dyDescent="0.25">
      <c r="A245" t="s">
        <v>764</v>
      </c>
      <c r="B245" t="str">
        <f t="shared" si="10"/>
        <v>ZK100.K343.C727</v>
      </c>
      <c r="C245">
        <f>+IFERROR(VLOOKUP(B245,'[1]Sum table'!$A:$D,4,FALSE),0)</f>
        <v>0</v>
      </c>
      <c r="D245">
        <f>+IFERROR(VLOOKUP(B245,'[1]Sum table'!$A:$E,5,FALSE),0)</f>
        <v>0</v>
      </c>
      <c r="E245">
        <f>+IFERROR(VLOOKUP(B245,'[1]Sum table'!$A:$F,6,FALSE),0)</f>
        <v>0</v>
      </c>
      <c r="F245">
        <f>+IFERROR(VLOOKUP(B245,'[1]Sum table'!$A:$G,7,FALSE),0)</f>
        <v>0</v>
      </c>
      <c r="O245" t="s">
        <v>288</v>
      </c>
      <c r="P245" s="606" t="s">
        <v>449</v>
      </c>
      <c r="R245" t="str">
        <f t="shared" si="11"/>
        <v>ZK100</v>
      </c>
      <c r="S245">
        <f t="shared" si="12"/>
        <v>0</v>
      </c>
      <c r="T245">
        <f t="shared" si="12"/>
        <v>0</v>
      </c>
      <c r="U245">
        <f t="shared" si="12"/>
        <v>0</v>
      </c>
    </row>
    <row r="246" spans="1:21" x14ac:dyDescent="0.25">
      <c r="A246" t="s">
        <v>765</v>
      </c>
      <c r="B246" t="str">
        <f t="shared" si="10"/>
        <v>ZK100.K344.C727</v>
      </c>
      <c r="C246">
        <f>+IFERROR(VLOOKUP(B246,'[1]Sum table'!$A:$D,4,FALSE),0)</f>
        <v>0</v>
      </c>
      <c r="D246">
        <f>+IFERROR(VLOOKUP(B246,'[1]Sum table'!$A:$E,5,FALSE),0)</f>
        <v>0</v>
      </c>
      <c r="E246">
        <f>+IFERROR(VLOOKUP(B246,'[1]Sum table'!$A:$F,6,FALSE),0)</f>
        <v>0</v>
      </c>
      <c r="F246">
        <f>+IFERROR(VLOOKUP(B246,'[1]Sum table'!$A:$G,7,FALSE),0)</f>
        <v>0</v>
      </c>
      <c r="O246" t="s">
        <v>288</v>
      </c>
      <c r="P246" s="606" t="s">
        <v>450</v>
      </c>
      <c r="R246" t="str">
        <f t="shared" si="11"/>
        <v>ZK100</v>
      </c>
      <c r="S246">
        <f t="shared" si="12"/>
        <v>0</v>
      </c>
      <c r="T246">
        <f t="shared" si="12"/>
        <v>0</v>
      </c>
      <c r="U246">
        <f t="shared" si="12"/>
        <v>0</v>
      </c>
    </row>
    <row r="247" spans="1:21" x14ac:dyDescent="0.25">
      <c r="A247" t="s">
        <v>766</v>
      </c>
      <c r="B247" t="str">
        <f t="shared" si="10"/>
        <v>ZK100.K345.C727</v>
      </c>
      <c r="C247">
        <f>+IFERROR(VLOOKUP(B247,'[1]Sum table'!$A:$D,4,FALSE),0)</f>
        <v>0</v>
      </c>
      <c r="D247">
        <f>+IFERROR(VLOOKUP(B247,'[1]Sum table'!$A:$E,5,FALSE),0)</f>
        <v>0</v>
      </c>
      <c r="E247">
        <f>+IFERROR(VLOOKUP(B247,'[1]Sum table'!$A:$F,6,FALSE),0)</f>
        <v>0</v>
      </c>
      <c r="F247">
        <f>+IFERROR(VLOOKUP(B247,'[1]Sum table'!$A:$G,7,FALSE),0)</f>
        <v>0</v>
      </c>
      <c r="O247" t="s">
        <v>288</v>
      </c>
      <c r="P247" s="606" t="s">
        <v>451</v>
      </c>
      <c r="R247" t="str">
        <f t="shared" si="11"/>
        <v>ZK100</v>
      </c>
      <c r="S247">
        <f t="shared" si="12"/>
        <v>0</v>
      </c>
      <c r="T247">
        <f t="shared" si="12"/>
        <v>0</v>
      </c>
      <c r="U247">
        <f t="shared" si="12"/>
        <v>0</v>
      </c>
    </row>
    <row r="248" spans="1:21" x14ac:dyDescent="0.25">
      <c r="A248" t="s">
        <v>767</v>
      </c>
      <c r="B248" t="str">
        <f t="shared" si="10"/>
        <v>ZK100.K346.C727</v>
      </c>
      <c r="C248">
        <f>+IFERROR(VLOOKUP(B248,'[1]Sum table'!$A:$D,4,FALSE),0)</f>
        <v>0</v>
      </c>
      <c r="D248">
        <f>+IFERROR(VLOOKUP(B248,'[1]Sum table'!$A:$E,5,FALSE),0)</f>
        <v>0</v>
      </c>
      <c r="E248">
        <f>+IFERROR(VLOOKUP(B248,'[1]Sum table'!$A:$F,6,FALSE),0)</f>
        <v>0</v>
      </c>
      <c r="F248">
        <f>+IFERROR(VLOOKUP(B248,'[1]Sum table'!$A:$G,7,FALSE),0)</f>
        <v>0</v>
      </c>
      <c r="O248" t="s">
        <v>288</v>
      </c>
      <c r="P248" s="606" t="s">
        <v>452</v>
      </c>
      <c r="R248" t="str">
        <f t="shared" si="11"/>
        <v>ZK100</v>
      </c>
      <c r="S248">
        <f t="shared" si="12"/>
        <v>0</v>
      </c>
      <c r="T248">
        <f t="shared" si="12"/>
        <v>0</v>
      </c>
      <c r="U248">
        <f t="shared" si="12"/>
        <v>0</v>
      </c>
    </row>
    <row r="249" spans="1:21" x14ac:dyDescent="0.25">
      <c r="A249" t="s">
        <v>768</v>
      </c>
      <c r="B249" t="str">
        <f t="shared" si="10"/>
        <v>ZK100.K347.C727</v>
      </c>
      <c r="C249">
        <f>+IFERROR(VLOOKUP(B249,'[1]Sum table'!$A:$D,4,FALSE),0)</f>
        <v>0</v>
      </c>
      <c r="D249">
        <f>+IFERROR(VLOOKUP(B249,'[1]Sum table'!$A:$E,5,FALSE),0)</f>
        <v>0</v>
      </c>
      <c r="E249">
        <f>+IFERROR(VLOOKUP(B249,'[1]Sum table'!$A:$F,6,FALSE),0)</f>
        <v>0</v>
      </c>
      <c r="F249">
        <f>+IFERROR(VLOOKUP(B249,'[1]Sum table'!$A:$G,7,FALSE),0)</f>
        <v>0</v>
      </c>
      <c r="O249" t="s">
        <v>288</v>
      </c>
      <c r="P249" s="607" t="s">
        <v>453</v>
      </c>
      <c r="R249" t="str">
        <f t="shared" si="11"/>
        <v>ZK100</v>
      </c>
      <c r="S249">
        <f t="shared" si="12"/>
        <v>0</v>
      </c>
      <c r="T249">
        <f t="shared" si="12"/>
        <v>0</v>
      </c>
      <c r="U249">
        <f t="shared" si="12"/>
        <v>0</v>
      </c>
    </row>
    <row r="250" spans="1:21" x14ac:dyDescent="0.25">
      <c r="A250" t="s">
        <v>769</v>
      </c>
      <c r="B250" t="str">
        <f t="shared" si="10"/>
        <v>ZK100.K348.C727</v>
      </c>
      <c r="C250">
        <f>+IFERROR(VLOOKUP(B250,'[1]Sum table'!$A:$D,4,FALSE),0)</f>
        <v>0</v>
      </c>
      <c r="D250">
        <f>+IFERROR(VLOOKUP(B250,'[1]Sum table'!$A:$E,5,FALSE),0)</f>
        <v>0</v>
      </c>
      <c r="E250">
        <f>+IFERROR(VLOOKUP(B250,'[1]Sum table'!$A:$F,6,FALSE),0)</f>
        <v>0</v>
      </c>
      <c r="F250">
        <f>+IFERROR(VLOOKUP(B250,'[1]Sum table'!$A:$G,7,FALSE),0)</f>
        <v>0</v>
      </c>
      <c r="O250" t="s">
        <v>288</v>
      </c>
      <c r="P250" s="607" t="s">
        <v>454</v>
      </c>
      <c r="R250" t="str">
        <f t="shared" si="11"/>
        <v>ZK100</v>
      </c>
      <c r="S250">
        <f t="shared" si="12"/>
        <v>0</v>
      </c>
      <c r="T250">
        <f t="shared" si="12"/>
        <v>0</v>
      </c>
      <c r="U250">
        <f t="shared" si="12"/>
        <v>0</v>
      </c>
    </row>
    <row r="251" spans="1:21" x14ac:dyDescent="0.25">
      <c r="A251" t="s">
        <v>770</v>
      </c>
      <c r="B251" t="str">
        <f t="shared" si="10"/>
        <v>ZK100.K349.C727</v>
      </c>
      <c r="C251">
        <f>+IFERROR(VLOOKUP(B251,'[1]Sum table'!$A:$D,4,FALSE),0)</f>
        <v>0</v>
      </c>
      <c r="D251">
        <f>+IFERROR(VLOOKUP(B251,'[1]Sum table'!$A:$E,5,FALSE),0)</f>
        <v>0</v>
      </c>
      <c r="E251">
        <f>+IFERROR(VLOOKUP(B251,'[1]Sum table'!$A:$F,6,FALSE),0)</f>
        <v>0</v>
      </c>
      <c r="F251">
        <f>+IFERROR(VLOOKUP(B251,'[1]Sum table'!$A:$G,7,FALSE),0)</f>
        <v>0</v>
      </c>
      <c r="O251" t="s">
        <v>288</v>
      </c>
      <c r="P251" s="607" t="s">
        <v>455</v>
      </c>
      <c r="R251" t="str">
        <f t="shared" si="11"/>
        <v>ZK100</v>
      </c>
      <c r="S251">
        <f t="shared" si="12"/>
        <v>0</v>
      </c>
      <c r="T251">
        <f t="shared" si="12"/>
        <v>0</v>
      </c>
      <c r="U251">
        <f t="shared" si="12"/>
        <v>0</v>
      </c>
    </row>
    <row r="252" spans="1:21" x14ac:dyDescent="0.25">
      <c r="A252" t="s">
        <v>771</v>
      </c>
      <c r="B252" t="str">
        <f t="shared" si="10"/>
        <v>ZK100.K350.C727</v>
      </c>
      <c r="C252">
        <f>+IFERROR(VLOOKUP(B252,'[1]Sum table'!$A:$D,4,FALSE),0)</f>
        <v>0</v>
      </c>
      <c r="D252">
        <f>+IFERROR(VLOOKUP(B252,'[1]Sum table'!$A:$E,5,FALSE),0)</f>
        <v>0</v>
      </c>
      <c r="E252">
        <f>+IFERROR(VLOOKUP(B252,'[1]Sum table'!$A:$F,6,FALSE),0)</f>
        <v>0</v>
      </c>
      <c r="F252">
        <f>+IFERROR(VLOOKUP(B252,'[1]Sum table'!$A:$G,7,FALSE),0)</f>
        <v>0</v>
      </c>
      <c r="O252" t="s">
        <v>288</v>
      </c>
      <c r="P252" s="607" t="s">
        <v>456</v>
      </c>
      <c r="R252" t="str">
        <f t="shared" si="11"/>
        <v>ZK100</v>
      </c>
      <c r="S252">
        <f t="shared" si="12"/>
        <v>0</v>
      </c>
      <c r="T252">
        <f t="shared" si="12"/>
        <v>0</v>
      </c>
      <c r="U252">
        <f t="shared" si="12"/>
        <v>0</v>
      </c>
    </row>
    <row r="253" spans="1:21" x14ac:dyDescent="0.25">
      <c r="A253" t="s">
        <v>772</v>
      </c>
      <c r="B253" t="str">
        <f t="shared" si="10"/>
        <v>ZK100.K351.C727</v>
      </c>
      <c r="C253">
        <f>+IFERROR(VLOOKUP(B253,'[1]Sum table'!$A:$D,4,FALSE),0)</f>
        <v>0</v>
      </c>
      <c r="D253">
        <f>+IFERROR(VLOOKUP(B253,'[1]Sum table'!$A:$E,5,FALSE),0)</f>
        <v>0</v>
      </c>
      <c r="E253">
        <f>+IFERROR(VLOOKUP(B253,'[1]Sum table'!$A:$F,6,FALSE),0)</f>
        <v>0</v>
      </c>
      <c r="F253">
        <f>+IFERROR(VLOOKUP(B253,'[1]Sum table'!$A:$G,7,FALSE),0)</f>
        <v>0</v>
      </c>
      <c r="O253" t="s">
        <v>288</v>
      </c>
      <c r="P253" s="606" t="s">
        <v>457</v>
      </c>
      <c r="R253" t="str">
        <f t="shared" si="11"/>
        <v>ZK100</v>
      </c>
      <c r="S253">
        <f t="shared" si="12"/>
        <v>0</v>
      </c>
      <c r="T253">
        <f t="shared" si="12"/>
        <v>0</v>
      </c>
      <c r="U253">
        <f t="shared" si="12"/>
        <v>0</v>
      </c>
    </row>
    <row r="254" spans="1:21" x14ac:dyDescent="0.25">
      <c r="A254" t="s">
        <v>773</v>
      </c>
      <c r="B254" t="str">
        <f t="shared" si="10"/>
        <v>ZK100.K352.C727</v>
      </c>
      <c r="C254">
        <f>+IFERROR(VLOOKUP(B254,'[1]Sum table'!$A:$D,4,FALSE),0)</f>
        <v>0</v>
      </c>
      <c r="D254">
        <f>+IFERROR(VLOOKUP(B254,'[1]Sum table'!$A:$E,5,FALSE),0)</f>
        <v>0</v>
      </c>
      <c r="E254">
        <f>+IFERROR(VLOOKUP(B254,'[1]Sum table'!$A:$F,6,FALSE),0)</f>
        <v>0</v>
      </c>
      <c r="F254">
        <f>+IFERROR(VLOOKUP(B254,'[1]Sum table'!$A:$G,7,FALSE),0)</f>
        <v>0</v>
      </c>
      <c r="O254" t="s">
        <v>288</v>
      </c>
      <c r="P254" s="606" t="s">
        <v>458</v>
      </c>
      <c r="R254" t="str">
        <f t="shared" si="11"/>
        <v>ZK100</v>
      </c>
      <c r="S254">
        <f t="shared" si="12"/>
        <v>0</v>
      </c>
      <c r="T254">
        <f t="shared" si="12"/>
        <v>0</v>
      </c>
      <c r="U254">
        <f t="shared" si="12"/>
        <v>0</v>
      </c>
    </row>
    <row r="255" spans="1:21" x14ac:dyDescent="0.25">
      <c r="A255" t="s">
        <v>774</v>
      </c>
      <c r="B255" t="str">
        <f t="shared" si="10"/>
        <v>ZK100.K353.C727</v>
      </c>
      <c r="C255">
        <f>+IFERROR(VLOOKUP(B255,'[1]Sum table'!$A:$D,4,FALSE),0)</f>
        <v>0</v>
      </c>
      <c r="D255">
        <f>+IFERROR(VLOOKUP(B255,'[1]Sum table'!$A:$E,5,FALSE),0)</f>
        <v>0</v>
      </c>
      <c r="E255">
        <f>+IFERROR(VLOOKUP(B255,'[1]Sum table'!$A:$F,6,FALSE),0)</f>
        <v>0</v>
      </c>
      <c r="F255">
        <f>+IFERROR(VLOOKUP(B255,'[1]Sum table'!$A:$G,7,FALSE),0)</f>
        <v>0</v>
      </c>
      <c r="O255" t="s">
        <v>288</v>
      </c>
      <c r="P255" s="606" t="s">
        <v>459</v>
      </c>
      <c r="R255" t="str">
        <f t="shared" si="11"/>
        <v>ZK100</v>
      </c>
      <c r="S255">
        <f t="shared" si="12"/>
        <v>0</v>
      </c>
      <c r="T255">
        <f t="shared" si="12"/>
        <v>0</v>
      </c>
      <c r="U255">
        <f t="shared" si="12"/>
        <v>0</v>
      </c>
    </row>
    <row r="256" spans="1:21" x14ac:dyDescent="0.25">
      <c r="A256" t="s">
        <v>775</v>
      </c>
      <c r="B256" t="str">
        <f t="shared" si="10"/>
        <v>ZK100.K354.C727</v>
      </c>
      <c r="C256">
        <f>+IFERROR(VLOOKUP(B256,'[1]Sum table'!$A:$D,4,FALSE),0)</f>
        <v>0</v>
      </c>
      <c r="D256">
        <f>+IFERROR(VLOOKUP(B256,'[1]Sum table'!$A:$E,5,FALSE),0)</f>
        <v>0</v>
      </c>
      <c r="E256">
        <f>+IFERROR(VLOOKUP(B256,'[1]Sum table'!$A:$F,6,FALSE),0)</f>
        <v>0</v>
      </c>
      <c r="F256">
        <f>+IFERROR(VLOOKUP(B256,'[1]Sum table'!$A:$G,7,FALSE),0)</f>
        <v>0</v>
      </c>
      <c r="O256" t="s">
        <v>288</v>
      </c>
      <c r="P256" s="606" t="s">
        <v>460</v>
      </c>
      <c r="R256" t="str">
        <f t="shared" si="11"/>
        <v>ZK100</v>
      </c>
      <c r="S256">
        <f t="shared" si="12"/>
        <v>0</v>
      </c>
      <c r="T256">
        <f t="shared" si="12"/>
        <v>0</v>
      </c>
      <c r="U256">
        <f t="shared" si="12"/>
        <v>0</v>
      </c>
    </row>
    <row r="257" spans="1:21" x14ac:dyDescent="0.25">
      <c r="A257" t="s">
        <v>776</v>
      </c>
      <c r="B257" t="str">
        <f t="shared" si="10"/>
        <v>ZK100.K355.C727</v>
      </c>
      <c r="C257">
        <f>+IFERROR(VLOOKUP(B257,'[1]Sum table'!$A:$D,4,FALSE),0)</f>
        <v>0</v>
      </c>
      <c r="D257">
        <f>+IFERROR(VLOOKUP(B257,'[1]Sum table'!$A:$E,5,FALSE),0)</f>
        <v>0</v>
      </c>
      <c r="E257">
        <f>+IFERROR(VLOOKUP(B257,'[1]Sum table'!$A:$F,6,FALSE),0)</f>
        <v>0</v>
      </c>
      <c r="F257">
        <f>+IFERROR(VLOOKUP(B257,'[1]Sum table'!$A:$G,7,FALSE),0)</f>
        <v>0</v>
      </c>
      <c r="O257" t="s">
        <v>288</v>
      </c>
      <c r="P257" s="606" t="s">
        <v>461</v>
      </c>
      <c r="R257" t="str">
        <f t="shared" si="11"/>
        <v>ZK100</v>
      </c>
      <c r="S257">
        <f t="shared" si="12"/>
        <v>0</v>
      </c>
      <c r="T257">
        <f t="shared" si="12"/>
        <v>0</v>
      </c>
      <c r="U257">
        <f t="shared" si="12"/>
        <v>0</v>
      </c>
    </row>
    <row r="258" spans="1:21" x14ac:dyDescent="0.25">
      <c r="A258" t="s">
        <v>777</v>
      </c>
      <c r="B258" t="str">
        <f t="shared" si="10"/>
        <v>ZK100.K356.C727</v>
      </c>
      <c r="C258">
        <f>+IFERROR(VLOOKUP(B258,'[1]Sum table'!$A:$D,4,FALSE),0)</f>
        <v>0</v>
      </c>
      <c r="D258">
        <f>+IFERROR(VLOOKUP(B258,'[1]Sum table'!$A:$E,5,FALSE),0)</f>
        <v>0</v>
      </c>
      <c r="E258">
        <f>+IFERROR(VLOOKUP(B258,'[1]Sum table'!$A:$F,6,FALSE),0)</f>
        <v>0</v>
      </c>
      <c r="F258">
        <f>+IFERROR(VLOOKUP(B258,'[1]Sum table'!$A:$G,7,FALSE),0)</f>
        <v>0</v>
      </c>
      <c r="O258" t="s">
        <v>288</v>
      </c>
      <c r="P258" s="606" t="s">
        <v>462</v>
      </c>
      <c r="R258" t="str">
        <f t="shared" si="11"/>
        <v>ZK100</v>
      </c>
      <c r="S258">
        <f t="shared" si="12"/>
        <v>0</v>
      </c>
      <c r="T258">
        <f t="shared" si="12"/>
        <v>0</v>
      </c>
      <c r="U258">
        <f t="shared" si="12"/>
        <v>0</v>
      </c>
    </row>
    <row r="259" spans="1:21" x14ac:dyDescent="0.25">
      <c r="A259" t="s">
        <v>778</v>
      </c>
      <c r="B259" t="str">
        <f t="shared" si="10"/>
        <v>ZK100.K357.C727</v>
      </c>
      <c r="C259">
        <f>+IFERROR(VLOOKUP(B259,'[1]Sum table'!$A:$D,4,FALSE),0)</f>
        <v>0</v>
      </c>
      <c r="D259">
        <f>+IFERROR(VLOOKUP(B259,'[1]Sum table'!$A:$E,5,FALSE),0)</f>
        <v>0</v>
      </c>
      <c r="E259">
        <f>+IFERROR(VLOOKUP(B259,'[1]Sum table'!$A:$F,6,FALSE),0)</f>
        <v>0</v>
      </c>
      <c r="F259">
        <f>+IFERROR(VLOOKUP(B259,'[1]Sum table'!$A:$G,7,FALSE),0)</f>
        <v>0</v>
      </c>
      <c r="O259" t="s">
        <v>288</v>
      </c>
      <c r="P259" s="606" t="s">
        <v>463</v>
      </c>
      <c r="R259" t="str">
        <f t="shared" si="11"/>
        <v>ZK100</v>
      </c>
      <c r="S259">
        <f t="shared" si="12"/>
        <v>0</v>
      </c>
      <c r="T259">
        <f t="shared" si="12"/>
        <v>0</v>
      </c>
      <c r="U259">
        <f t="shared" si="12"/>
        <v>0</v>
      </c>
    </row>
    <row r="260" spans="1:21" x14ac:dyDescent="0.25">
      <c r="A260" t="s">
        <v>779</v>
      </c>
      <c r="B260" t="str">
        <f t="shared" ref="B260:B323" si="13">+A260&amp;"."&amp;$A$1</f>
        <v>ZK100.K358.C727</v>
      </c>
      <c r="C260">
        <f>+IFERROR(VLOOKUP(B260,'[1]Sum table'!$A:$D,4,FALSE),0)</f>
        <v>0</v>
      </c>
      <c r="D260">
        <f>+IFERROR(VLOOKUP(B260,'[1]Sum table'!$A:$E,5,FALSE),0)</f>
        <v>0</v>
      </c>
      <c r="E260">
        <f>+IFERROR(VLOOKUP(B260,'[1]Sum table'!$A:$F,6,FALSE),0)</f>
        <v>0</v>
      </c>
      <c r="F260">
        <f>+IFERROR(VLOOKUP(B260,'[1]Sum table'!$A:$G,7,FALSE),0)</f>
        <v>0</v>
      </c>
      <c r="O260" t="s">
        <v>288</v>
      </c>
      <c r="P260" s="606" t="s">
        <v>464</v>
      </c>
      <c r="R260" t="str">
        <f t="shared" ref="R260:R323" si="14">+LEFT(B260,5)</f>
        <v>ZK100</v>
      </c>
      <c r="S260">
        <f t="shared" ref="S260:U323" si="15">+C260</f>
        <v>0</v>
      </c>
      <c r="T260">
        <f t="shared" si="15"/>
        <v>0</v>
      </c>
      <c r="U260">
        <f t="shared" si="15"/>
        <v>0</v>
      </c>
    </row>
    <row r="261" spans="1:21" x14ac:dyDescent="0.25">
      <c r="A261" t="s">
        <v>780</v>
      </c>
      <c r="B261" t="str">
        <f t="shared" si="13"/>
        <v>ZK100.K359.C727</v>
      </c>
      <c r="C261">
        <f>+IFERROR(VLOOKUP(B261,'[1]Sum table'!$A:$D,4,FALSE),0)</f>
        <v>0</v>
      </c>
      <c r="D261">
        <f>+IFERROR(VLOOKUP(B261,'[1]Sum table'!$A:$E,5,FALSE),0)</f>
        <v>0</v>
      </c>
      <c r="E261">
        <f>+IFERROR(VLOOKUP(B261,'[1]Sum table'!$A:$F,6,FALSE),0)</f>
        <v>0</v>
      </c>
      <c r="F261">
        <f>+IFERROR(VLOOKUP(B261,'[1]Sum table'!$A:$G,7,FALSE),0)</f>
        <v>0</v>
      </c>
      <c r="O261" t="s">
        <v>288</v>
      </c>
      <c r="P261" s="607" t="s">
        <v>465</v>
      </c>
      <c r="R261" t="str">
        <f t="shared" si="14"/>
        <v>ZK100</v>
      </c>
      <c r="S261">
        <f t="shared" si="15"/>
        <v>0</v>
      </c>
      <c r="T261">
        <f t="shared" si="15"/>
        <v>0</v>
      </c>
      <c r="U261">
        <f t="shared" si="15"/>
        <v>0</v>
      </c>
    </row>
    <row r="262" spans="1:21" x14ac:dyDescent="0.25">
      <c r="A262" t="s">
        <v>781</v>
      </c>
      <c r="B262" t="str">
        <f t="shared" si="13"/>
        <v>ZK100.K360.C727</v>
      </c>
      <c r="C262">
        <f>+IFERROR(VLOOKUP(B262,'[1]Sum table'!$A:$D,4,FALSE),0)</f>
        <v>0</v>
      </c>
      <c r="D262">
        <f>+IFERROR(VLOOKUP(B262,'[1]Sum table'!$A:$E,5,FALSE),0)</f>
        <v>0</v>
      </c>
      <c r="E262">
        <f>+IFERROR(VLOOKUP(B262,'[1]Sum table'!$A:$F,6,FALSE),0)</f>
        <v>0</v>
      </c>
      <c r="F262">
        <f>+IFERROR(VLOOKUP(B262,'[1]Sum table'!$A:$G,7,FALSE),0)</f>
        <v>0</v>
      </c>
      <c r="O262" t="s">
        <v>288</v>
      </c>
      <c r="P262" s="607" t="s">
        <v>466</v>
      </c>
      <c r="R262" t="str">
        <f t="shared" si="14"/>
        <v>ZK100</v>
      </c>
      <c r="S262">
        <f t="shared" si="15"/>
        <v>0</v>
      </c>
      <c r="T262">
        <f t="shared" si="15"/>
        <v>0</v>
      </c>
      <c r="U262">
        <f t="shared" si="15"/>
        <v>0</v>
      </c>
    </row>
    <row r="263" spans="1:21" x14ac:dyDescent="0.25">
      <c r="A263" t="s">
        <v>782</v>
      </c>
      <c r="B263" t="str">
        <f t="shared" si="13"/>
        <v>ZK100.K361.C727</v>
      </c>
      <c r="C263">
        <f>+IFERROR(VLOOKUP(B263,'[1]Sum table'!$A:$D,4,FALSE),0)</f>
        <v>0</v>
      </c>
      <c r="D263">
        <f>+IFERROR(VLOOKUP(B263,'[1]Sum table'!$A:$E,5,FALSE),0)</f>
        <v>0</v>
      </c>
      <c r="E263">
        <f>+IFERROR(VLOOKUP(B263,'[1]Sum table'!$A:$F,6,FALSE),0)</f>
        <v>0</v>
      </c>
      <c r="F263">
        <f>+IFERROR(VLOOKUP(B263,'[1]Sum table'!$A:$G,7,FALSE),0)</f>
        <v>0</v>
      </c>
      <c r="O263" t="s">
        <v>288</v>
      </c>
      <c r="P263" s="607" t="s">
        <v>467</v>
      </c>
      <c r="R263" t="str">
        <f t="shared" si="14"/>
        <v>ZK100</v>
      </c>
      <c r="S263">
        <f t="shared" si="15"/>
        <v>0</v>
      </c>
      <c r="T263">
        <f t="shared" si="15"/>
        <v>0</v>
      </c>
      <c r="U263">
        <f t="shared" si="15"/>
        <v>0</v>
      </c>
    </row>
    <row r="264" spans="1:21" x14ac:dyDescent="0.25">
      <c r="A264" t="s">
        <v>783</v>
      </c>
      <c r="B264" t="str">
        <f t="shared" si="13"/>
        <v>ZK100.K362.C727</v>
      </c>
      <c r="C264">
        <f>+IFERROR(VLOOKUP(B264,'[1]Sum table'!$A:$D,4,FALSE),0)</f>
        <v>0</v>
      </c>
      <c r="D264">
        <f>+IFERROR(VLOOKUP(B264,'[1]Sum table'!$A:$E,5,FALSE),0)</f>
        <v>0</v>
      </c>
      <c r="E264">
        <f>+IFERROR(VLOOKUP(B264,'[1]Sum table'!$A:$F,6,FALSE),0)</f>
        <v>0</v>
      </c>
      <c r="F264">
        <f>+IFERROR(VLOOKUP(B264,'[1]Sum table'!$A:$G,7,FALSE),0)</f>
        <v>0</v>
      </c>
      <c r="O264" t="s">
        <v>288</v>
      </c>
      <c r="P264" s="607" t="s">
        <v>468</v>
      </c>
      <c r="R264" t="str">
        <f t="shared" si="14"/>
        <v>ZK100</v>
      </c>
      <c r="S264">
        <f t="shared" si="15"/>
        <v>0</v>
      </c>
      <c r="T264">
        <f t="shared" si="15"/>
        <v>0</v>
      </c>
      <c r="U264">
        <f t="shared" si="15"/>
        <v>0</v>
      </c>
    </row>
    <row r="265" spans="1:21" x14ac:dyDescent="0.25">
      <c r="A265" t="s">
        <v>784</v>
      </c>
      <c r="B265" t="str">
        <f t="shared" si="13"/>
        <v>ZK100.K363.C727</v>
      </c>
      <c r="C265">
        <f>+IFERROR(VLOOKUP(B265,'[1]Sum table'!$A:$D,4,FALSE),0)</f>
        <v>0</v>
      </c>
      <c r="D265">
        <f>+IFERROR(VLOOKUP(B265,'[1]Sum table'!$A:$E,5,FALSE),0)</f>
        <v>0</v>
      </c>
      <c r="E265">
        <f>+IFERROR(VLOOKUP(B265,'[1]Sum table'!$A:$F,6,FALSE),0)</f>
        <v>0</v>
      </c>
      <c r="F265">
        <f>+IFERROR(VLOOKUP(B265,'[1]Sum table'!$A:$G,7,FALSE),0)</f>
        <v>0</v>
      </c>
      <c r="O265" t="s">
        <v>288</v>
      </c>
      <c r="P265" s="607" t="s">
        <v>469</v>
      </c>
      <c r="R265" t="str">
        <f t="shared" si="14"/>
        <v>ZK100</v>
      </c>
      <c r="S265">
        <f t="shared" si="15"/>
        <v>0</v>
      </c>
      <c r="T265">
        <f t="shared" si="15"/>
        <v>0</v>
      </c>
      <c r="U265">
        <f t="shared" si="15"/>
        <v>0</v>
      </c>
    </row>
    <row r="266" spans="1:21" x14ac:dyDescent="0.25">
      <c r="A266" t="s">
        <v>785</v>
      </c>
      <c r="B266" t="str">
        <f t="shared" si="13"/>
        <v>ZK100.K364.C727</v>
      </c>
      <c r="C266">
        <f>+IFERROR(VLOOKUP(B266,'[1]Sum table'!$A:$D,4,FALSE),0)</f>
        <v>0</v>
      </c>
      <c r="D266">
        <f>+IFERROR(VLOOKUP(B266,'[1]Sum table'!$A:$E,5,FALSE),0)</f>
        <v>0</v>
      </c>
      <c r="E266">
        <f>+IFERROR(VLOOKUP(B266,'[1]Sum table'!$A:$F,6,FALSE),0)</f>
        <v>0</v>
      </c>
      <c r="F266">
        <f>+IFERROR(VLOOKUP(B266,'[1]Sum table'!$A:$G,7,FALSE),0)</f>
        <v>0</v>
      </c>
      <c r="O266" t="s">
        <v>288</v>
      </c>
      <c r="P266" s="607" t="s">
        <v>470</v>
      </c>
      <c r="R266" t="str">
        <f t="shared" si="14"/>
        <v>ZK100</v>
      </c>
      <c r="S266">
        <f t="shared" si="15"/>
        <v>0</v>
      </c>
      <c r="T266">
        <f t="shared" si="15"/>
        <v>0</v>
      </c>
      <c r="U266">
        <f t="shared" si="15"/>
        <v>0</v>
      </c>
    </row>
    <row r="267" spans="1:21" x14ac:dyDescent="0.25">
      <c r="A267" t="s">
        <v>786</v>
      </c>
      <c r="B267" t="str">
        <f t="shared" si="13"/>
        <v>ZK100.K365.C727</v>
      </c>
      <c r="C267">
        <f>+IFERROR(VLOOKUP(B267,'[1]Sum table'!$A:$D,4,FALSE),0)</f>
        <v>0</v>
      </c>
      <c r="D267">
        <f>+IFERROR(VLOOKUP(B267,'[1]Sum table'!$A:$E,5,FALSE),0)</f>
        <v>0</v>
      </c>
      <c r="E267">
        <f>+IFERROR(VLOOKUP(B267,'[1]Sum table'!$A:$F,6,FALSE),0)</f>
        <v>0</v>
      </c>
      <c r="F267">
        <f>+IFERROR(VLOOKUP(B267,'[1]Sum table'!$A:$G,7,FALSE),0)</f>
        <v>0</v>
      </c>
      <c r="O267" t="s">
        <v>288</v>
      </c>
      <c r="P267" s="607" t="s">
        <v>471</v>
      </c>
      <c r="R267" t="str">
        <f t="shared" si="14"/>
        <v>ZK100</v>
      </c>
      <c r="S267">
        <f t="shared" si="15"/>
        <v>0</v>
      </c>
      <c r="T267">
        <f t="shared" si="15"/>
        <v>0</v>
      </c>
      <c r="U267">
        <f t="shared" si="15"/>
        <v>0</v>
      </c>
    </row>
    <row r="268" spans="1:21" x14ac:dyDescent="0.25">
      <c r="A268" t="s">
        <v>787</v>
      </c>
      <c r="B268" t="str">
        <f t="shared" si="13"/>
        <v>ZK100.K366.C727</v>
      </c>
      <c r="C268">
        <f>+IFERROR(VLOOKUP(B268,'[1]Sum table'!$A:$D,4,FALSE),0)</f>
        <v>0</v>
      </c>
      <c r="D268">
        <f>+IFERROR(VLOOKUP(B268,'[1]Sum table'!$A:$E,5,FALSE),0)</f>
        <v>0</v>
      </c>
      <c r="E268">
        <f>+IFERROR(VLOOKUP(B268,'[1]Sum table'!$A:$F,6,FALSE),0)</f>
        <v>0</v>
      </c>
      <c r="F268">
        <f>+IFERROR(VLOOKUP(B268,'[1]Sum table'!$A:$G,7,FALSE),0)</f>
        <v>0</v>
      </c>
      <c r="O268" t="s">
        <v>288</v>
      </c>
      <c r="P268" s="607" t="s">
        <v>472</v>
      </c>
      <c r="R268" t="str">
        <f t="shared" si="14"/>
        <v>ZK100</v>
      </c>
      <c r="S268">
        <f t="shared" si="15"/>
        <v>0</v>
      </c>
      <c r="T268">
        <f t="shared" si="15"/>
        <v>0</v>
      </c>
      <c r="U268">
        <f t="shared" si="15"/>
        <v>0</v>
      </c>
    </row>
    <row r="269" spans="1:21" x14ac:dyDescent="0.25">
      <c r="A269" t="s">
        <v>788</v>
      </c>
      <c r="B269" t="str">
        <f t="shared" si="13"/>
        <v>ZK100.K367.C727</v>
      </c>
      <c r="C269">
        <f>+IFERROR(VLOOKUP(B269,'[1]Sum table'!$A:$D,4,FALSE),0)</f>
        <v>0</v>
      </c>
      <c r="D269">
        <f>+IFERROR(VLOOKUP(B269,'[1]Sum table'!$A:$E,5,FALSE),0)</f>
        <v>0</v>
      </c>
      <c r="E269">
        <f>+IFERROR(VLOOKUP(B269,'[1]Sum table'!$A:$F,6,FALSE),0)</f>
        <v>0</v>
      </c>
      <c r="F269">
        <f>+IFERROR(VLOOKUP(B269,'[1]Sum table'!$A:$G,7,FALSE),0)</f>
        <v>0</v>
      </c>
      <c r="O269" t="s">
        <v>288</v>
      </c>
      <c r="P269" s="607" t="s">
        <v>473</v>
      </c>
      <c r="R269" t="str">
        <f t="shared" si="14"/>
        <v>ZK100</v>
      </c>
      <c r="S269">
        <f t="shared" si="15"/>
        <v>0</v>
      </c>
      <c r="T269">
        <f t="shared" si="15"/>
        <v>0</v>
      </c>
      <c r="U269">
        <f t="shared" si="15"/>
        <v>0</v>
      </c>
    </row>
    <row r="270" spans="1:21" x14ac:dyDescent="0.25">
      <c r="A270" t="s">
        <v>789</v>
      </c>
      <c r="B270" t="str">
        <f t="shared" si="13"/>
        <v>ZK100.K368.C727</v>
      </c>
      <c r="C270">
        <f>+IFERROR(VLOOKUP(B270,'[1]Sum table'!$A:$D,4,FALSE),0)</f>
        <v>0</v>
      </c>
      <c r="D270">
        <f>+IFERROR(VLOOKUP(B270,'[1]Sum table'!$A:$E,5,FALSE),0)</f>
        <v>0</v>
      </c>
      <c r="E270">
        <f>+IFERROR(VLOOKUP(B270,'[1]Sum table'!$A:$F,6,FALSE),0)</f>
        <v>0</v>
      </c>
      <c r="F270">
        <f>+IFERROR(VLOOKUP(B270,'[1]Sum table'!$A:$G,7,FALSE),0)</f>
        <v>0</v>
      </c>
      <c r="O270" t="s">
        <v>288</v>
      </c>
      <c r="P270" s="607" t="s">
        <v>474</v>
      </c>
      <c r="R270" t="str">
        <f t="shared" si="14"/>
        <v>ZK100</v>
      </c>
      <c r="S270">
        <f t="shared" si="15"/>
        <v>0</v>
      </c>
      <c r="T270">
        <f t="shared" si="15"/>
        <v>0</v>
      </c>
      <c r="U270">
        <f t="shared" si="15"/>
        <v>0</v>
      </c>
    </row>
    <row r="271" spans="1:21" x14ac:dyDescent="0.25">
      <c r="A271" t="s">
        <v>790</v>
      </c>
      <c r="B271" t="str">
        <f t="shared" si="13"/>
        <v>ZK100.K369.C727</v>
      </c>
      <c r="C271">
        <f>+IFERROR(VLOOKUP(B271,'[1]Sum table'!$A:$D,4,FALSE),0)</f>
        <v>0</v>
      </c>
      <c r="D271">
        <f>+IFERROR(VLOOKUP(B271,'[1]Sum table'!$A:$E,5,FALSE),0)</f>
        <v>0</v>
      </c>
      <c r="E271">
        <f>+IFERROR(VLOOKUP(B271,'[1]Sum table'!$A:$F,6,FALSE),0)</f>
        <v>0</v>
      </c>
      <c r="F271">
        <f>+IFERROR(VLOOKUP(B271,'[1]Sum table'!$A:$G,7,FALSE),0)</f>
        <v>0</v>
      </c>
      <c r="O271" t="s">
        <v>288</v>
      </c>
      <c r="P271" s="607" t="s">
        <v>475</v>
      </c>
      <c r="R271" t="str">
        <f t="shared" si="14"/>
        <v>ZK100</v>
      </c>
      <c r="S271">
        <f t="shared" si="15"/>
        <v>0</v>
      </c>
      <c r="T271">
        <f t="shared" si="15"/>
        <v>0</v>
      </c>
      <c r="U271">
        <f t="shared" si="15"/>
        <v>0</v>
      </c>
    </row>
    <row r="272" spans="1:21" x14ac:dyDescent="0.25">
      <c r="A272" t="s">
        <v>791</v>
      </c>
      <c r="B272" t="str">
        <f t="shared" si="13"/>
        <v>ZK100.K370.C727</v>
      </c>
      <c r="C272">
        <f>+IFERROR(VLOOKUP(B272,'[1]Sum table'!$A:$D,4,FALSE),0)</f>
        <v>0</v>
      </c>
      <c r="D272">
        <f>+IFERROR(VLOOKUP(B272,'[1]Sum table'!$A:$E,5,FALSE),0)</f>
        <v>0</v>
      </c>
      <c r="E272">
        <f>+IFERROR(VLOOKUP(B272,'[1]Sum table'!$A:$F,6,FALSE),0)</f>
        <v>0</v>
      </c>
      <c r="F272">
        <f>+IFERROR(VLOOKUP(B272,'[1]Sum table'!$A:$G,7,FALSE),0)</f>
        <v>0</v>
      </c>
      <c r="O272" t="s">
        <v>288</v>
      </c>
      <c r="P272" s="607" t="s">
        <v>476</v>
      </c>
      <c r="R272" t="str">
        <f t="shared" si="14"/>
        <v>ZK100</v>
      </c>
      <c r="S272">
        <f t="shared" si="15"/>
        <v>0</v>
      </c>
      <c r="T272">
        <f t="shared" si="15"/>
        <v>0</v>
      </c>
      <c r="U272">
        <f t="shared" si="15"/>
        <v>0</v>
      </c>
    </row>
    <row r="273" spans="1:21" x14ac:dyDescent="0.25">
      <c r="A273" t="s">
        <v>792</v>
      </c>
      <c r="B273" t="str">
        <f t="shared" si="13"/>
        <v>ZK100.K371.C727</v>
      </c>
      <c r="C273">
        <f>+IFERROR(VLOOKUP(B273,'[1]Sum table'!$A:$D,4,FALSE),0)</f>
        <v>0</v>
      </c>
      <c r="D273">
        <f>+IFERROR(VLOOKUP(B273,'[1]Sum table'!$A:$E,5,FALSE),0)</f>
        <v>0</v>
      </c>
      <c r="E273">
        <f>+IFERROR(VLOOKUP(B273,'[1]Sum table'!$A:$F,6,FALSE),0)</f>
        <v>0</v>
      </c>
      <c r="F273">
        <f>+IFERROR(VLOOKUP(B273,'[1]Sum table'!$A:$G,7,FALSE),0)</f>
        <v>0</v>
      </c>
      <c r="O273" t="s">
        <v>288</v>
      </c>
      <c r="P273" s="607" t="s">
        <v>477</v>
      </c>
      <c r="R273" t="str">
        <f t="shared" si="14"/>
        <v>ZK100</v>
      </c>
      <c r="S273">
        <f t="shared" si="15"/>
        <v>0</v>
      </c>
      <c r="T273">
        <f t="shared" si="15"/>
        <v>0</v>
      </c>
      <c r="U273">
        <f t="shared" si="15"/>
        <v>0</v>
      </c>
    </row>
    <row r="274" spans="1:21" x14ac:dyDescent="0.25">
      <c r="A274" t="s">
        <v>793</v>
      </c>
      <c r="B274" t="str">
        <f t="shared" si="13"/>
        <v>ZK100.K372.C727</v>
      </c>
      <c r="C274">
        <f>+IFERROR(VLOOKUP(B274,'[1]Sum table'!$A:$D,4,FALSE),0)</f>
        <v>0</v>
      </c>
      <c r="D274">
        <f>+IFERROR(VLOOKUP(B274,'[1]Sum table'!$A:$E,5,FALSE),0)</f>
        <v>0</v>
      </c>
      <c r="E274">
        <f>+IFERROR(VLOOKUP(B274,'[1]Sum table'!$A:$F,6,FALSE),0)</f>
        <v>0</v>
      </c>
      <c r="F274">
        <f>+IFERROR(VLOOKUP(B274,'[1]Sum table'!$A:$G,7,FALSE),0)</f>
        <v>0</v>
      </c>
      <c r="O274" t="s">
        <v>288</v>
      </c>
      <c r="P274" s="607" t="s">
        <v>478</v>
      </c>
      <c r="R274" t="str">
        <f t="shared" si="14"/>
        <v>ZK100</v>
      </c>
      <c r="S274">
        <f t="shared" si="15"/>
        <v>0</v>
      </c>
      <c r="T274">
        <f t="shared" si="15"/>
        <v>0</v>
      </c>
      <c r="U274">
        <f t="shared" si="15"/>
        <v>0</v>
      </c>
    </row>
    <row r="275" spans="1:21" x14ac:dyDescent="0.25">
      <c r="A275" t="s">
        <v>794</v>
      </c>
      <c r="B275" t="str">
        <f t="shared" si="13"/>
        <v>ZK100.K373.C727</v>
      </c>
      <c r="C275">
        <f>+IFERROR(VLOOKUP(B275,'[1]Sum table'!$A:$D,4,FALSE),0)</f>
        <v>0</v>
      </c>
      <c r="D275">
        <f>+IFERROR(VLOOKUP(B275,'[1]Sum table'!$A:$E,5,FALSE),0)</f>
        <v>0</v>
      </c>
      <c r="E275">
        <f>+IFERROR(VLOOKUP(B275,'[1]Sum table'!$A:$F,6,FALSE),0)</f>
        <v>0</v>
      </c>
      <c r="F275">
        <f>+IFERROR(VLOOKUP(B275,'[1]Sum table'!$A:$G,7,FALSE),0)</f>
        <v>0</v>
      </c>
      <c r="O275" t="s">
        <v>288</v>
      </c>
      <c r="P275" s="607" t="s">
        <v>479</v>
      </c>
      <c r="R275" t="str">
        <f t="shared" si="14"/>
        <v>ZK100</v>
      </c>
      <c r="S275">
        <f t="shared" si="15"/>
        <v>0</v>
      </c>
      <c r="T275">
        <f t="shared" si="15"/>
        <v>0</v>
      </c>
      <c r="U275">
        <f t="shared" si="15"/>
        <v>0</v>
      </c>
    </row>
    <row r="276" spans="1:21" x14ac:dyDescent="0.25">
      <c r="A276" t="s">
        <v>795</v>
      </c>
      <c r="B276" t="str">
        <f t="shared" si="13"/>
        <v>ZK100.K374.C727</v>
      </c>
      <c r="C276">
        <f>+IFERROR(VLOOKUP(B276,'[1]Sum table'!$A:$D,4,FALSE),0)</f>
        <v>0</v>
      </c>
      <c r="D276">
        <f>+IFERROR(VLOOKUP(B276,'[1]Sum table'!$A:$E,5,FALSE),0)</f>
        <v>0</v>
      </c>
      <c r="E276">
        <f>+IFERROR(VLOOKUP(B276,'[1]Sum table'!$A:$F,6,FALSE),0)</f>
        <v>0</v>
      </c>
      <c r="F276">
        <f>+IFERROR(VLOOKUP(B276,'[1]Sum table'!$A:$G,7,FALSE),0)</f>
        <v>0</v>
      </c>
      <c r="O276" t="s">
        <v>288</v>
      </c>
      <c r="P276" s="607" t="s">
        <v>480</v>
      </c>
      <c r="R276" t="str">
        <f t="shared" si="14"/>
        <v>ZK100</v>
      </c>
      <c r="S276">
        <f t="shared" si="15"/>
        <v>0</v>
      </c>
      <c r="T276">
        <f t="shared" si="15"/>
        <v>0</v>
      </c>
      <c r="U276">
        <f t="shared" si="15"/>
        <v>0</v>
      </c>
    </row>
    <row r="277" spans="1:21" x14ac:dyDescent="0.25">
      <c r="A277" t="s">
        <v>796</v>
      </c>
      <c r="B277" t="str">
        <f t="shared" si="13"/>
        <v>ZK100.K375.C727</v>
      </c>
      <c r="C277">
        <f>+IFERROR(VLOOKUP(B277,'[1]Sum table'!$A:$D,4,FALSE),0)</f>
        <v>0</v>
      </c>
      <c r="D277">
        <f>+IFERROR(VLOOKUP(B277,'[1]Sum table'!$A:$E,5,FALSE),0)</f>
        <v>0</v>
      </c>
      <c r="E277">
        <f>+IFERROR(VLOOKUP(B277,'[1]Sum table'!$A:$F,6,FALSE),0)</f>
        <v>0</v>
      </c>
      <c r="F277">
        <f>+IFERROR(VLOOKUP(B277,'[1]Sum table'!$A:$G,7,FALSE),0)</f>
        <v>0</v>
      </c>
      <c r="O277" t="s">
        <v>288</v>
      </c>
      <c r="P277" s="607" t="s">
        <v>481</v>
      </c>
      <c r="R277" t="str">
        <f t="shared" si="14"/>
        <v>ZK100</v>
      </c>
      <c r="S277">
        <f t="shared" si="15"/>
        <v>0</v>
      </c>
      <c r="T277">
        <f t="shared" si="15"/>
        <v>0</v>
      </c>
      <c r="U277">
        <f t="shared" si="15"/>
        <v>0</v>
      </c>
    </row>
    <row r="278" spans="1:21" x14ac:dyDescent="0.25">
      <c r="A278" t="s">
        <v>797</v>
      </c>
      <c r="B278" t="str">
        <f t="shared" si="13"/>
        <v>ZK100.K376.C727</v>
      </c>
      <c r="C278">
        <f>+IFERROR(VLOOKUP(B278,'[1]Sum table'!$A:$D,4,FALSE),0)</f>
        <v>0</v>
      </c>
      <c r="D278">
        <f>+IFERROR(VLOOKUP(B278,'[1]Sum table'!$A:$E,5,FALSE),0)</f>
        <v>0</v>
      </c>
      <c r="E278">
        <f>+IFERROR(VLOOKUP(B278,'[1]Sum table'!$A:$F,6,FALSE),0)</f>
        <v>0</v>
      </c>
      <c r="F278">
        <f>+IFERROR(VLOOKUP(B278,'[1]Sum table'!$A:$G,7,FALSE),0)</f>
        <v>0</v>
      </c>
      <c r="O278" t="s">
        <v>288</v>
      </c>
      <c r="P278" s="607" t="s">
        <v>482</v>
      </c>
      <c r="R278" t="str">
        <f t="shared" si="14"/>
        <v>ZK100</v>
      </c>
      <c r="S278">
        <f t="shared" si="15"/>
        <v>0</v>
      </c>
      <c r="T278">
        <f t="shared" si="15"/>
        <v>0</v>
      </c>
      <c r="U278">
        <f t="shared" si="15"/>
        <v>0</v>
      </c>
    </row>
    <row r="279" spans="1:21" x14ac:dyDescent="0.25">
      <c r="A279" t="s">
        <v>798</v>
      </c>
      <c r="B279" t="str">
        <f t="shared" si="13"/>
        <v>ZK100.K377.C727</v>
      </c>
      <c r="C279">
        <f>+IFERROR(VLOOKUP(B279,'[1]Sum table'!$A:$D,4,FALSE),0)</f>
        <v>0</v>
      </c>
      <c r="D279">
        <f>+IFERROR(VLOOKUP(B279,'[1]Sum table'!$A:$E,5,FALSE),0)</f>
        <v>0</v>
      </c>
      <c r="E279">
        <f>+IFERROR(VLOOKUP(B279,'[1]Sum table'!$A:$F,6,FALSE),0)</f>
        <v>0</v>
      </c>
      <c r="F279">
        <f>+IFERROR(VLOOKUP(B279,'[1]Sum table'!$A:$G,7,FALSE),0)</f>
        <v>0</v>
      </c>
      <c r="O279" t="s">
        <v>288</v>
      </c>
      <c r="P279" s="607" t="s">
        <v>483</v>
      </c>
      <c r="R279" t="str">
        <f t="shared" si="14"/>
        <v>ZK100</v>
      </c>
      <c r="S279">
        <f t="shared" si="15"/>
        <v>0</v>
      </c>
      <c r="T279">
        <f t="shared" si="15"/>
        <v>0</v>
      </c>
      <c r="U279">
        <f t="shared" si="15"/>
        <v>0</v>
      </c>
    </row>
    <row r="280" spans="1:21" x14ac:dyDescent="0.25">
      <c r="A280" t="s">
        <v>799</v>
      </c>
      <c r="B280" t="str">
        <f t="shared" si="13"/>
        <v>ZK100.K378.C727</v>
      </c>
      <c r="C280">
        <f>+IFERROR(VLOOKUP(B280,'[1]Sum table'!$A:$D,4,FALSE),0)</f>
        <v>0</v>
      </c>
      <c r="D280">
        <f>+IFERROR(VLOOKUP(B280,'[1]Sum table'!$A:$E,5,FALSE),0)</f>
        <v>0</v>
      </c>
      <c r="E280">
        <f>+IFERROR(VLOOKUP(B280,'[1]Sum table'!$A:$F,6,FALSE),0)</f>
        <v>0</v>
      </c>
      <c r="F280">
        <f>+IFERROR(VLOOKUP(B280,'[1]Sum table'!$A:$G,7,FALSE),0)</f>
        <v>0</v>
      </c>
      <c r="O280" t="s">
        <v>288</v>
      </c>
      <c r="P280" s="607" t="s">
        <v>484</v>
      </c>
      <c r="R280" t="str">
        <f t="shared" si="14"/>
        <v>ZK100</v>
      </c>
      <c r="S280">
        <f t="shared" si="15"/>
        <v>0</v>
      </c>
      <c r="T280">
        <f t="shared" si="15"/>
        <v>0</v>
      </c>
      <c r="U280">
        <f t="shared" si="15"/>
        <v>0</v>
      </c>
    </row>
    <row r="281" spans="1:21" x14ac:dyDescent="0.25">
      <c r="A281" t="s">
        <v>800</v>
      </c>
      <c r="B281" t="str">
        <f t="shared" si="13"/>
        <v>ZK100.K379.C727</v>
      </c>
      <c r="C281">
        <f>+IFERROR(VLOOKUP(B281,'[1]Sum table'!$A:$D,4,FALSE),0)</f>
        <v>0</v>
      </c>
      <c r="D281">
        <f>+IFERROR(VLOOKUP(B281,'[1]Sum table'!$A:$E,5,FALSE),0)</f>
        <v>0</v>
      </c>
      <c r="E281">
        <f>+IFERROR(VLOOKUP(B281,'[1]Sum table'!$A:$F,6,FALSE),0)</f>
        <v>0</v>
      </c>
      <c r="F281">
        <f>+IFERROR(VLOOKUP(B281,'[1]Sum table'!$A:$G,7,FALSE),0)</f>
        <v>0</v>
      </c>
      <c r="O281" t="s">
        <v>288</v>
      </c>
      <c r="P281" s="607" t="s">
        <v>485</v>
      </c>
      <c r="R281" t="str">
        <f t="shared" si="14"/>
        <v>ZK100</v>
      </c>
      <c r="S281">
        <f t="shared" si="15"/>
        <v>0</v>
      </c>
      <c r="T281">
        <f t="shared" si="15"/>
        <v>0</v>
      </c>
      <c r="U281">
        <f t="shared" si="15"/>
        <v>0</v>
      </c>
    </row>
    <row r="282" spans="1:21" x14ac:dyDescent="0.25">
      <c r="A282" t="s">
        <v>801</v>
      </c>
      <c r="B282" t="str">
        <f t="shared" si="13"/>
        <v>ZK100.K380.C727</v>
      </c>
      <c r="C282">
        <f>+IFERROR(VLOOKUP(B282,'[1]Sum table'!$A:$D,4,FALSE),0)</f>
        <v>0</v>
      </c>
      <c r="D282">
        <f>+IFERROR(VLOOKUP(B282,'[1]Sum table'!$A:$E,5,FALSE),0)</f>
        <v>0</v>
      </c>
      <c r="E282">
        <f>+IFERROR(VLOOKUP(B282,'[1]Sum table'!$A:$F,6,FALSE),0)</f>
        <v>0</v>
      </c>
      <c r="F282">
        <f>+IFERROR(VLOOKUP(B282,'[1]Sum table'!$A:$G,7,FALSE),0)</f>
        <v>0</v>
      </c>
      <c r="O282" t="s">
        <v>288</v>
      </c>
      <c r="P282" s="607" t="s">
        <v>486</v>
      </c>
      <c r="R282" t="str">
        <f t="shared" si="14"/>
        <v>ZK100</v>
      </c>
      <c r="S282">
        <f t="shared" si="15"/>
        <v>0</v>
      </c>
      <c r="T282">
        <f t="shared" si="15"/>
        <v>0</v>
      </c>
      <c r="U282">
        <f t="shared" si="15"/>
        <v>0</v>
      </c>
    </row>
    <row r="283" spans="1:21" x14ac:dyDescent="0.25">
      <c r="A283" t="s">
        <v>802</v>
      </c>
      <c r="B283" t="str">
        <f t="shared" si="13"/>
        <v>ZK100.K381.C727</v>
      </c>
      <c r="C283">
        <f>+IFERROR(VLOOKUP(B283,'[1]Sum table'!$A:$D,4,FALSE),0)</f>
        <v>0</v>
      </c>
      <c r="D283">
        <f>+IFERROR(VLOOKUP(B283,'[1]Sum table'!$A:$E,5,FALSE),0)</f>
        <v>0</v>
      </c>
      <c r="E283">
        <f>+IFERROR(VLOOKUP(B283,'[1]Sum table'!$A:$F,6,FALSE),0)</f>
        <v>0</v>
      </c>
      <c r="F283">
        <f>+IFERROR(VLOOKUP(B283,'[1]Sum table'!$A:$G,7,FALSE),0)</f>
        <v>0</v>
      </c>
      <c r="O283" t="s">
        <v>288</v>
      </c>
      <c r="P283" s="607" t="s">
        <v>487</v>
      </c>
      <c r="R283" t="str">
        <f t="shared" si="14"/>
        <v>ZK100</v>
      </c>
      <c r="S283">
        <f t="shared" si="15"/>
        <v>0</v>
      </c>
      <c r="T283">
        <f t="shared" si="15"/>
        <v>0</v>
      </c>
      <c r="U283">
        <f t="shared" si="15"/>
        <v>0</v>
      </c>
    </row>
    <row r="284" spans="1:21" x14ac:dyDescent="0.25">
      <c r="A284" t="s">
        <v>803</v>
      </c>
      <c r="B284" t="str">
        <f t="shared" si="13"/>
        <v>ZK100.K382.C727</v>
      </c>
      <c r="C284">
        <f>+IFERROR(VLOOKUP(B284,'[1]Sum table'!$A:$D,4,FALSE),0)</f>
        <v>0</v>
      </c>
      <c r="D284">
        <f>+IFERROR(VLOOKUP(B284,'[1]Sum table'!$A:$E,5,FALSE),0)</f>
        <v>0</v>
      </c>
      <c r="E284">
        <f>+IFERROR(VLOOKUP(B284,'[1]Sum table'!$A:$F,6,FALSE),0)</f>
        <v>0</v>
      </c>
      <c r="F284">
        <f>+IFERROR(VLOOKUP(B284,'[1]Sum table'!$A:$G,7,FALSE),0)</f>
        <v>0</v>
      </c>
      <c r="O284" t="s">
        <v>288</v>
      </c>
      <c r="P284" s="607" t="s">
        <v>488</v>
      </c>
      <c r="R284" t="str">
        <f t="shared" si="14"/>
        <v>ZK100</v>
      </c>
      <c r="S284">
        <f t="shared" si="15"/>
        <v>0</v>
      </c>
      <c r="T284">
        <f t="shared" si="15"/>
        <v>0</v>
      </c>
      <c r="U284">
        <f t="shared" si="15"/>
        <v>0</v>
      </c>
    </row>
    <row r="285" spans="1:21" x14ac:dyDescent="0.25">
      <c r="A285" t="s">
        <v>804</v>
      </c>
      <c r="B285" t="str">
        <f t="shared" si="13"/>
        <v>ZK100.K383.C727</v>
      </c>
      <c r="C285">
        <f>+IFERROR(VLOOKUP(B285,'[1]Sum table'!$A:$D,4,FALSE),0)</f>
        <v>0</v>
      </c>
      <c r="D285">
        <f>+IFERROR(VLOOKUP(B285,'[1]Sum table'!$A:$E,5,FALSE),0)</f>
        <v>0</v>
      </c>
      <c r="E285">
        <f>+IFERROR(VLOOKUP(B285,'[1]Sum table'!$A:$F,6,FALSE),0)</f>
        <v>0</v>
      </c>
      <c r="F285">
        <f>+IFERROR(VLOOKUP(B285,'[1]Sum table'!$A:$G,7,FALSE),0)</f>
        <v>0</v>
      </c>
      <c r="O285" t="s">
        <v>288</v>
      </c>
      <c r="P285" s="607" t="s">
        <v>489</v>
      </c>
      <c r="R285" t="str">
        <f t="shared" si="14"/>
        <v>ZK100</v>
      </c>
      <c r="S285">
        <f t="shared" si="15"/>
        <v>0</v>
      </c>
      <c r="T285">
        <f t="shared" si="15"/>
        <v>0</v>
      </c>
      <c r="U285">
        <f t="shared" si="15"/>
        <v>0</v>
      </c>
    </row>
    <row r="286" spans="1:21" x14ac:dyDescent="0.25">
      <c r="A286" t="s">
        <v>805</v>
      </c>
      <c r="B286" t="str">
        <f t="shared" si="13"/>
        <v>ZK100.K384.C727</v>
      </c>
      <c r="C286">
        <f>+IFERROR(VLOOKUP(B286,'[1]Sum table'!$A:$D,4,FALSE),0)</f>
        <v>0</v>
      </c>
      <c r="D286">
        <f>+IFERROR(VLOOKUP(B286,'[1]Sum table'!$A:$E,5,FALSE),0)</f>
        <v>0</v>
      </c>
      <c r="E286">
        <f>+IFERROR(VLOOKUP(B286,'[1]Sum table'!$A:$F,6,FALSE),0)</f>
        <v>0</v>
      </c>
      <c r="F286">
        <f>+IFERROR(VLOOKUP(B286,'[1]Sum table'!$A:$G,7,FALSE),0)</f>
        <v>0</v>
      </c>
      <c r="O286" t="s">
        <v>288</v>
      </c>
      <c r="P286" s="607" t="s">
        <v>490</v>
      </c>
      <c r="R286" t="str">
        <f t="shared" si="14"/>
        <v>ZK100</v>
      </c>
      <c r="S286">
        <f t="shared" si="15"/>
        <v>0</v>
      </c>
      <c r="T286">
        <f t="shared" si="15"/>
        <v>0</v>
      </c>
      <c r="U286">
        <f t="shared" si="15"/>
        <v>0</v>
      </c>
    </row>
    <row r="287" spans="1:21" x14ac:dyDescent="0.25">
      <c r="A287" t="s">
        <v>806</v>
      </c>
      <c r="B287" t="str">
        <f t="shared" si="13"/>
        <v>ZK100.K385.C727</v>
      </c>
      <c r="C287">
        <f>+IFERROR(VLOOKUP(B287,'[1]Sum table'!$A:$D,4,FALSE),0)</f>
        <v>0</v>
      </c>
      <c r="D287">
        <f>+IFERROR(VLOOKUP(B287,'[1]Sum table'!$A:$E,5,FALSE),0)</f>
        <v>0</v>
      </c>
      <c r="E287">
        <f>+IFERROR(VLOOKUP(B287,'[1]Sum table'!$A:$F,6,FALSE),0)</f>
        <v>0</v>
      </c>
      <c r="F287">
        <f>+IFERROR(VLOOKUP(B287,'[1]Sum table'!$A:$G,7,FALSE),0)</f>
        <v>0</v>
      </c>
      <c r="O287" t="s">
        <v>288</v>
      </c>
      <c r="P287" s="607" t="s">
        <v>491</v>
      </c>
      <c r="R287" t="str">
        <f t="shared" si="14"/>
        <v>ZK100</v>
      </c>
      <c r="S287">
        <f t="shared" si="15"/>
        <v>0</v>
      </c>
      <c r="T287">
        <f t="shared" si="15"/>
        <v>0</v>
      </c>
      <c r="U287">
        <f t="shared" si="15"/>
        <v>0</v>
      </c>
    </row>
    <row r="288" spans="1:21" x14ac:dyDescent="0.25">
      <c r="A288" t="s">
        <v>807</v>
      </c>
      <c r="B288" t="str">
        <f t="shared" si="13"/>
        <v>ZK100.K386.C727</v>
      </c>
      <c r="C288">
        <f>+IFERROR(VLOOKUP(B288,'[1]Sum table'!$A:$D,4,FALSE),0)</f>
        <v>0</v>
      </c>
      <c r="D288">
        <f>+IFERROR(VLOOKUP(B288,'[1]Sum table'!$A:$E,5,FALSE),0)</f>
        <v>0</v>
      </c>
      <c r="E288">
        <f>+IFERROR(VLOOKUP(B288,'[1]Sum table'!$A:$F,6,FALSE),0)</f>
        <v>0</v>
      </c>
      <c r="F288">
        <f>+IFERROR(VLOOKUP(B288,'[1]Sum table'!$A:$G,7,FALSE),0)</f>
        <v>0</v>
      </c>
      <c r="O288" t="s">
        <v>288</v>
      </c>
      <c r="P288" s="607" t="s">
        <v>492</v>
      </c>
      <c r="R288" t="str">
        <f t="shared" si="14"/>
        <v>ZK100</v>
      </c>
      <c r="S288">
        <f t="shared" si="15"/>
        <v>0</v>
      </c>
      <c r="T288">
        <f t="shared" si="15"/>
        <v>0</v>
      </c>
      <c r="U288">
        <f t="shared" si="15"/>
        <v>0</v>
      </c>
    </row>
    <row r="289" spans="1:21" x14ac:dyDescent="0.25">
      <c r="A289" t="s">
        <v>808</v>
      </c>
      <c r="B289" t="str">
        <f t="shared" si="13"/>
        <v>ZK100.K387.C727</v>
      </c>
      <c r="C289">
        <f>+IFERROR(VLOOKUP(B289,'[1]Sum table'!$A:$D,4,FALSE),0)</f>
        <v>0</v>
      </c>
      <c r="D289">
        <f>+IFERROR(VLOOKUP(B289,'[1]Sum table'!$A:$E,5,FALSE),0)</f>
        <v>0</v>
      </c>
      <c r="E289">
        <f>+IFERROR(VLOOKUP(B289,'[1]Sum table'!$A:$F,6,FALSE),0)</f>
        <v>0</v>
      </c>
      <c r="F289">
        <f>+IFERROR(VLOOKUP(B289,'[1]Sum table'!$A:$G,7,FALSE),0)</f>
        <v>0</v>
      </c>
      <c r="O289" t="s">
        <v>288</v>
      </c>
      <c r="P289" s="607" t="s">
        <v>493</v>
      </c>
      <c r="R289" t="str">
        <f t="shared" si="14"/>
        <v>ZK100</v>
      </c>
      <c r="S289">
        <f t="shared" si="15"/>
        <v>0</v>
      </c>
      <c r="T289">
        <f t="shared" si="15"/>
        <v>0</v>
      </c>
      <c r="U289">
        <f t="shared" si="15"/>
        <v>0</v>
      </c>
    </row>
    <row r="290" spans="1:21" x14ac:dyDescent="0.25">
      <c r="A290" t="s">
        <v>809</v>
      </c>
      <c r="B290" t="str">
        <f t="shared" si="13"/>
        <v>ZK100.K388.C727</v>
      </c>
      <c r="C290">
        <f>+IFERROR(VLOOKUP(B290,'[1]Sum table'!$A:$D,4,FALSE),0)</f>
        <v>0</v>
      </c>
      <c r="D290">
        <f>+IFERROR(VLOOKUP(B290,'[1]Sum table'!$A:$E,5,FALSE),0)</f>
        <v>0</v>
      </c>
      <c r="E290">
        <f>+IFERROR(VLOOKUP(B290,'[1]Sum table'!$A:$F,6,FALSE),0)</f>
        <v>0</v>
      </c>
      <c r="F290">
        <f>+IFERROR(VLOOKUP(B290,'[1]Sum table'!$A:$G,7,FALSE),0)</f>
        <v>0</v>
      </c>
      <c r="O290" t="s">
        <v>288</v>
      </c>
      <c r="P290" s="607" t="s">
        <v>494</v>
      </c>
      <c r="R290" t="str">
        <f t="shared" si="14"/>
        <v>ZK100</v>
      </c>
      <c r="S290">
        <f t="shared" si="15"/>
        <v>0</v>
      </c>
      <c r="T290">
        <f t="shared" si="15"/>
        <v>0</v>
      </c>
      <c r="U290">
        <f t="shared" si="15"/>
        <v>0</v>
      </c>
    </row>
    <row r="291" spans="1:21" x14ac:dyDescent="0.25">
      <c r="A291" t="s">
        <v>810</v>
      </c>
      <c r="B291" t="str">
        <f t="shared" si="13"/>
        <v>ZK100.K389.C727</v>
      </c>
      <c r="C291">
        <f>+IFERROR(VLOOKUP(B291,'[1]Sum table'!$A:$D,4,FALSE),0)</f>
        <v>0</v>
      </c>
      <c r="D291">
        <f>+IFERROR(VLOOKUP(B291,'[1]Sum table'!$A:$E,5,FALSE),0)</f>
        <v>0</v>
      </c>
      <c r="E291">
        <f>+IFERROR(VLOOKUP(B291,'[1]Sum table'!$A:$F,6,FALSE),0)</f>
        <v>0</v>
      </c>
      <c r="F291">
        <f>+IFERROR(VLOOKUP(B291,'[1]Sum table'!$A:$G,7,FALSE),0)</f>
        <v>0</v>
      </c>
      <c r="O291" t="s">
        <v>288</v>
      </c>
      <c r="P291" s="607" t="s">
        <v>495</v>
      </c>
      <c r="R291" t="str">
        <f t="shared" si="14"/>
        <v>ZK100</v>
      </c>
      <c r="S291">
        <f t="shared" si="15"/>
        <v>0</v>
      </c>
      <c r="T291">
        <f t="shared" si="15"/>
        <v>0</v>
      </c>
      <c r="U291">
        <f t="shared" si="15"/>
        <v>0</v>
      </c>
    </row>
    <row r="292" spans="1:21" x14ac:dyDescent="0.25">
      <c r="A292" t="s">
        <v>811</v>
      </c>
      <c r="B292" t="str">
        <f t="shared" si="13"/>
        <v>ZK100.K390.C727</v>
      </c>
      <c r="C292">
        <f>+IFERROR(VLOOKUP(B292,'[1]Sum table'!$A:$D,4,FALSE),0)</f>
        <v>0</v>
      </c>
      <c r="D292">
        <f>+IFERROR(VLOOKUP(B292,'[1]Sum table'!$A:$E,5,FALSE),0)</f>
        <v>0</v>
      </c>
      <c r="E292">
        <f>+IFERROR(VLOOKUP(B292,'[1]Sum table'!$A:$F,6,FALSE),0)</f>
        <v>0</v>
      </c>
      <c r="F292">
        <f>+IFERROR(VLOOKUP(B292,'[1]Sum table'!$A:$G,7,FALSE),0)</f>
        <v>0</v>
      </c>
      <c r="O292" t="s">
        <v>288</v>
      </c>
      <c r="P292" s="607" t="s">
        <v>496</v>
      </c>
      <c r="R292" t="str">
        <f t="shared" si="14"/>
        <v>ZK100</v>
      </c>
      <c r="S292">
        <f t="shared" si="15"/>
        <v>0</v>
      </c>
      <c r="T292">
        <f t="shared" si="15"/>
        <v>0</v>
      </c>
      <c r="U292">
        <f t="shared" si="15"/>
        <v>0</v>
      </c>
    </row>
    <row r="293" spans="1:21" x14ac:dyDescent="0.25">
      <c r="A293" t="s">
        <v>812</v>
      </c>
      <c r="B293" t="str">
        <f t="shared" si="13"/>
        <v>ZK100.K391.C727</v>
      </c>
      <c r="C293">
        <f>+IFERROR(VLOOKUP(B293,'[1]Sum table'!$A:$D,4,FALSE),0)</f>
        <v>0</v>
      </c>
      <c r="D293">
        <f>+IFERROR(VLOOKUP(B293,'[1]Sum table'!$A:$E,5,FALSE),0)</f>
        <v>0</v>
      </c>
      <c r="E293">
        <f>+IFERROR(VLOOKUP(B293,'[1]Sum table'!$A:$F,6,FALSE),0)</f>
        <v>0</v>
      </c>
      <c r="F293">
        <f>+IFERROR(VLOOKUP(B293,'[1]Sum table'!$A:$G,7,FALSE),0)</f>
        <v>0</v>
      </c>
      <c r="O293" t="s">
        <v>288</v>
      </c>
      <c r="P293" s="607" t="s">
        <v>497</v>
      </c>
      <c r="R293" t="str">
        <f t="shared" si="14"/>
        <v>ZK100</v>
      </c>
      <c r="S293">
        <f t="shared" si="15"/>
        <v>0</v>
      </c>
      <c r="T293">
        <f t="shared" si="15"/>
        <v>0</v>
      </c>
      <c r="U293">
        <f t="shared" si="15"/>
        <v>0</v>
      </c>
    </row>
    <row r="294" spans="1:21" x14ac:dyDescent="0.25">
      <c r="A294" t="s">
        <v>813</v>
      </c>
      <c r="B294" t="str">
        <f t="shared" si="13"/>
        <v>ZK100.K392.C727</v>
      </c>
      <c r="C294">
        <f>+IFERROR(VLOOKUP(B294,'[1]Sum table'!$A:$D,4,FALSE),0)</f>
        <v>0</v>
      </c>
      <c r="D294">
        <f>+IFERROR(VLOOKUP(B294,'[1]Sum table'!$A:$E,5,FALSE),0)</f>
        <v>0</v>
      </c>
      <c r="E294">
        <f>+IFERROR(VLOOKUP(B294,'[1]Sum table'!$A:$F,6,FALSE),0)</f>
        <v>0</v>
      </c>
      <c r="F294">
        <f>+IFERROR(VLOOKUP(B294,'[1]Sum table'!$A:$G,7,FALSE),0)</f>
        <v>0</v>
      </c>
      <c r="O294" t="s">
        <v>288</v>
      </c>
      <c r="P294" s="607" t="s">
        <v>498</v>
      </c>
      <c r="R294" t="str">
        <f t="shared" si="14"/>
        <v>ZK100</v>
      </c>
      <c r="S294">
        <f t="shared" si="15"/>
        <v>0</v>
      </c>
      <c r="T294">
        <f t="shared" si="15"/>
        <v>0</v>
      </c>
      <c r="U294">
        <f t="shared" si="15"/>
        <v>0</v>
      </c>
    </row>
    <row r="295" spans="1:21" x14ac:dyDescent="0.25">
      <c r="A295" t="s">
        <v>814</v>
      </c>
      <c r="B295" t="str">
        <f t="shared" si="13"/>
        <v>ZK100.K393.C727</v>
      </c>
      <c r="C295">
        <f>+IFERROR(VLOOKUP(B295,'[1]Sum table'!$A:$D,4,FALSE),0)</f>
        <v>0</v>
      </c>
      <c r="D295">
        <f>+IFERROR(VLOOKUP(B295,'[1]Sum table'!$A:$E,5,FALSE),0)</f>
        <v>0</v>
      </c>
      <c r="E295">
        <f>+IFERROR(VLOOKUP(B295,'[1]Sum table'!$A:$F,6,FALSE),0)</f>
        <v>0</v>
      </c>
      <c r="F295">
        <f>+IFERROR(VLOOKUP(B295,'[1]Sum table'!$A:$G,7,FALSE),0)</f>
        <v>0</v>
      </c>
      <c r="O295" t="s">
        <v>288</v>
      </c>
      <c r="P295" s="607" t="s">
        <v>499</v>
      </c>
      <c r="R295" t="str">
        <f t="shared" si="14"/>
        <v>ZK100</v>
      </c>
      <c r="S295">
        <f t="shared" si="15"/>
        <v>0</v>
      </c>
      <c r="T295">
        <f t="shared" si="15"/>
        <v>0</v>
      </c>
      <c r="U295">
        <f t="shared" si="15"/>
        <v>0</v>
      </c>
    </row>
    <row r="296" spans="1:21" x14ac:dyDescent="0.25">
      <c r="A296" t="s">
        <v>815</v>
      </c>
      <c r="B296" t="str">
        <f t="shared" si="13"/>
        <v>ZK100.K394.C727</v>
      </c>
      <c r="C296">
        <f>+IFERROR(VLOOKUP(B296,'[1]Sum table'!$A:$D,4,FALSE),0)</f>
        <v>0</v>
      </c>
      <c r="D296">
        <f>+IFERROR(VLOOKUP(B296,'[1]Sum table'!$A:$E,5,FALSE),0)</f>
        <v>0</v>
      </c>
      <c r="E296">
        <f>+IFERROR(VLOOKUP(B296,'[1]Sum table'!$A:$F,6,FALSE),0)</f>
        <v>0</v>
      </c>
      <c r="F296">
        <f>+IFERROR(VLOOKUP(B296,'[1]Sum table'!$A:$G,7,FALSE),0)</f>
        <v>0</v>
      </c>
      <c r="O296" t="s">
        <v>288</v>
      </c>
      <c r="P296" s="607" t="s">
        <v>500</v>
      </c>
      <c r="R296" t="str">
        <f t="shared" si="14"/>
        <v>ZK100</v>
      </c>
      <c r="S296">
        <f t="shared" si="15"/>
        <v>0</v>
      </c>
      <c r="T296">
        <f t="shared" si="15"/>
        <v>0</v>
      </c>
      <c r="U296">
        <f t="shared" si="15"/>
        <v>0</v>
      </c>
    </row>
    <row r="297" spans="1:21" x14ac:dyDescent="0.25">
      <c r="A297" t="s">
        <v>816</v>
      </c>
      <c r="B297" t="str">
        <f t="shared" si="13"/>
        <v>ZK100.K395.C727</v>
      </c>
      <c r="C297">
        <f>+IFERROR(VLOOKUP(B297,'[1]Sum table'!$A:$D,4,FALSE),0)</f>
        <v>0</v>
      </c>
      <c r="D297">
        <f>+IFERROR(VLOOKUP(B297,'[1]Sum table'!$A:$E,5,FALSE),0)</f>
        <v>0</v>
      </c>
      <c r="E297">
        <f>+IFERROR(VLOOKUP(B297,'[1]Sum table'!$A:$F,6,FALSE),0)</f>
        <v>0</v>
      </c>
      <c r="F297">
        <f>+IFERROR(VLOOKUP(B297,'[1]Sum table'!$A:$G,7,FALSE),0)</f>
        <v>0</v>
      </c>
      <c r="O297" t="s">
        <v>288</v>
      </c>
      <c r="P297" s="607" t="s">
        <v>501</v>
      </c>
      <c r="R297" t="str">
        <f t="shared" si="14"/>
        <v>ZK100</v>
      </c>
      <c r="S297">
        <f t="shared" si="15"/>
        <v>0</v>
      </c>
      <c r="T297">
        <f t="shared" si="15"/>
        <v>0</v>
      </c>
      <c r="U297">
        <f t="shared" si="15"/>
        <v>0</v>
      </c>
    </row>
    <row r="298" spans="1:21" x14ac:dyDescent="0.25">
      <c r="A298" t="s">
        <v>817</v>
      </c>
      <c r="B298" t="str">
        <f t="shared" si="13"/>
        <v>ZK100.K396.C727</v>
      </c>
      <c r="C298">
        <f>+IFERROR(VLOOKUP(B298,'[1]Sum table'!$A:$D,4,FALSE),0)</f>
        <v>0</v>
      </c>
      <c r="D298">
        <f>+IFERROR(VLOOKUP(B298,'[1]Sum table'!$A:$E,5,FALSE),0)</f>
        <v>0</v>
      </c>
      <c r="E298">
        <f>+IFERROR(VLOOKUP(B298,'[1]Sum table'!$A:$F,6,FALSE),0)</f>
        <v>0</v>
      </c>
      <c r="F298">
        <f>+IFERROR(VLOOKUP(B298,'[1]Sum table'!$A:$G,7,FALSE),0)</f>
        <v>0</v>
      </c>
      <c r="O298" t="s">
        <v>288</v>
      </c>
      <c r="P298" s="607" t="s">
        <v>502</v>
      </c>
      <c r="R298" t="str">
        <f t="shared" si="14"/>
        <v>ZK100</v>
      </c>
      <c r="S298">
        <f t="shared" si="15"/>
        <v>0</v>
      </c>
      <c r="T298">
        <f t="shared" si="15"/>
        <v>0</v>
      </c>
      <c r="U298">
        <f t="shared" si="15"/>
        <v>0</v>
      </c>
    </row>
    <row r="299" spans="1:21" x14ac:dyDescent="0.25">
      <c r="A299" t="s">
        <v>818</v>
      </c>
      <c r="B299" t="str">
        <f t="shared" si="13"/>
        <v>ZK100.K397.C727</v>
      </c>
      <c r="C299">
        <f>+IFERROR(VLOOKUP(B299,'[1]Sum table'!$A:$D,4,FALSE),0)</f>
        <v>0</v>
      </c>
      <c r="D299">
        <f>+IFERROR(VLOOKUP(B299,'[1]Sum table'!$A:$E,5,FALSE),0)</f>
        <v>0</v>
      </c>
      <c r="E299">
        <f>+IFERROR(VLOOKUP(B299,'[1]Sum table'!$A:$F,6,FALSE),0)</f>
        <v>0</v>
      </c>
      <c r="F299">
        <f>+IFERROR(VLOOKUP(B299,'[1]Sum table'!$A:$G,7,FALSE),0)</f>
        <v>0</v>
      </c>
      <c r="O299" t="s">
        <v>288</v>
      </c>
      <c r="P299" s="607" t="s">
        <v>503</v>
      </c>
      <c r="R299" t="str">
        <f t="shared" si="14"/>
        <v>ZK100</v>
      </c>
      <c r="S299">
        <f t="shared" si="15"/>
        <v>0</v>
      </c>
      <c r="T299">
        <f t="shared" si="15"/>
        <v>0</v>
      </c>
      <c r="U299">
        <f t="shared" si="15"/>
        <v>0</v>
      </c>
    </row>
    <row r="300" spans="1:21" x14ac:dyDescent="0.25">
      <c r="A300" t="s">
        <v>819</v>
      </c>
      <c r="B300" t="str">
        <f t="shared" si="13"/>
        <v>ZK100.K398.C727</v>
      </c>
      <c r="C300">
        <f>+IFERROR(VLOOKUP(B300,'[1]Sum table'!$A:$D,4,FALSE),0)</f>
        <v>0</v>
      </c>
      <c r="D300">
        <f>+IFERROR(VLOOKUP(B300,'[1]Sum table'!$A:$E,5,FALSE),0)</f>
        <v>0</v>
      </c>
      <c r="E300">
        <f>+IFERROR(VLOOKUP(B300,'[1]Sum table'!$A:$F,6,FALSE),0)</f>
        <v>0</v>
      </c>
      <c r="F300">
        <f>+IFERROR(VLOOKUP(B300,'[1]Sum table'!$A:$G,7,FALSE),0)</f>
        <v>0</v>
      </c>
      <c r="O300" t="s">
        <v>288</v>
      </c>
      <c r="P300" s="607" t="s">
        <v>504</v>
      </c>
      <c r="R300" t="str">
        <f t="shared" si="14"/>
        <v>ZK100</v>
      </c>
      <c r="S300">
        <f t="shared" si="15"/>
        <v>0</v>
      </c>
      <c r="T300">
        <f t="shared" si="15"/>
        <v>0</v>
      </c>
      <c r="U300">
        <f t="shared" si="15"/>
        <v>0</v>
      </c>
    </row>
    <row r="301" spans="1:21" x14ac:dyDescent="0.25">
      <c r="A301" t="s">
        <v>820</v>
      </c>
      <c r="B301" t="str">
        <f t="shared" si="13"/>
        <v>ZK100.K399.C727</v>
      </c>
      <c r="C301">
        <f>+IFERROR(VLOOKUP(B301,'[1]Sum table'!$A:$D,4,FALSE),0)</f>
        <v>0</v>
      </c>
      <c r="D301">
        <f>+IFERROR(VLOOKUP(B301,'[1]Sum table'!$A:$E,5,FALSE),0)</f>
        <v>0</v>
      </c>
      <c r="E301">
        <f>+IFERROR(VLOOKUP(B301,'[1]Sum table'!$A:$F,6,FALSE),0)</f>
        <v>0</v>
      </c>
      <c r="F301">
        <f>+IFERROR(VLOOKUP(B301,'[1]Sum table'!$A:$G,7,FALSE),0)</f>
        <v>0</v>
      </c>
      <c r="O301" t="s">
        <v>288</v>
      </c>
      <c r="P301" s="607" t="s">
        <v>505</v>
      </c>
      <c r="R301" t="str">
        <f t="shared" si="14"/>
        <v>ZK100</v>
      </c>
      <c r="S301">
        <f t="shared" si="15"/>
        <v>0</v>
      </c>
      <c r="T301">
        <f t="shared" si="15"/>
        <v>0</v>
      </c>
      <c r="U301">
        <f t="shared" si="15"/>
        <v>0</v>
      </c>
    </row>
    <row r="302" spans="1:21" x14ac:dyDescent="0.25">
      <c r="A302" t="s">
        <v>821</v>
      </c>
      <c r="B302" t="str">
        <f t="shared" si="13"/>
        <v>ZK101.K100.C727</v>
      </c>
      <c r="C302">
        <f>+IFERROR(VLOOKUP(B302,'[1]Sum table'!$A:$D,4,FALSE),0)</f>
        <v>0</v>
      </c>
      <c r="D302">
        <f>+IFERROR(VLOOKUP(B302,'[1]Sum table'!$A:$E,5,FALSE),0)</f>
        <v>0</v>
      </c>
      <c r="E302">
        <f>+IFERROR(VLOOKUP(B302,'[1]Sum table'!$A:$F,6,FALSE),0)</f>
        <v>0</v>
      </c>
      <c r="F302">
        <f>+IFERROR(VLOOKUP(B302,'[1]Sum table'!$A:$G,7,FALSE),0)</f>
        <v>0</v>
      </c>
      <c r="O302" t="s">
        <v>288</v>
      </c>
      <c r="P302" s="607" t="s">
        <v>506</v>
      </c>
      <c r="R302" t="str">
        <f t="shared" si="14"/>
        <v>ZK101</v>
      </c>
      <c r="S302">
        <f t="shared" si="15"/>
        <v>0</v>
      </c>
      <c r="T302">
        <f t="shared" si="15"/>
        <v>0</v>
      </c>
      <c r="U302">
        <f t="shared" si="15"/>
        <v>0</v>
      </c>
    </row>
    <row r="303" spans="1:21" ht="15.75" thickBot="1" x14ac:dyDescent="0.3">
      <c r="A303" t="s">
        <v>822</v>
      </c>
      <c r="B303" t="str">
        <f t="shared" si="13"/>
        <v>ZK101.K101.C727</v>
      </c>
      <c r="C303">
        <f>+IFERROR(VLOOKUP(B303,'[1]Sum table'!$A:$D,4,FALSE),0)</f>
        <v>0</v>
      </c>
      <c r="D303">
        <f>+IFERROR(VLOOKUP(B303,'[1]Sum table'!$A:$E,5,FALSE),0)</f>
        <v>0</v>
      </c>
      <c r="E303">
        <f>+IFERROR(VLOOKUP(B303,'[1]Sum table'!$A:$F,6,FALSE),0)</f>
        <v>0</v>
      </c>
      <c r="F303">
        <f>+IFERROR(VLOOKUP(B303,'[1]Sum table'!$A:$G,7,FALSE),0)</f>
        <v>0</v>
      </c>
      <c r="O303" t="s">
        <v>288</v>
      </c>
      <c r="P303" s="609" t="s">
        <v>507</v>
      </c>
      <c r="R303" t="str">
        <f t="shared" si="14"/>
        <v>ZK101</v>
      </c>
      <c r="S303">
        <f t="shared" si="15"/>
        <v>0</v>
      </c>
      <c r="T303">
        <f t="shared" si="15"/>
        <v>0</v>
      </c>
      <c r="U303">
        <f t="shared" si="15"/>
        <v>0</v>
      </c>
    </row>
    <row r="304" spans="1:21" x14ac:dyDescent="0.25">
      <c r="A304" t="s">
        <v>823</v>
      </c>
      <c r="B304" t="str">
        <f t="shared" si="13"/>
        <v>ZK101.K102.C727</v>
      </c>
      <c r="C304">
        <f>+IFERROR(VLOOKUP(B304,'[1]Sum table'!$A:$D,4,FALSE),0)</f>
        <v>0</v>
      </c>
      <c r="D304">
        <f>+IFERROR(VLOOKUP(B304,'[1]Sum table'!$A:$E,5,FALSE),0)</f>
        <v>0</v>
      </c>
      <c r="E304">
        <f>+IFERROR(VLOOKUP(B304,'[1]Sum table'!$A:$F,6,FALSE),0)</f>
        <v>0</v>
      </c>
      <c r="F304">
        <f>+IFERROR(VLOOKUP(B304,'[1]Sum table'!$A:$G,7,FALSE),0)</f>
        <v>0</v>
      </c>
      <c r="O304" t="s">
        <v>508</v>
      </c>
      <c r="P304" s="605" t="s">
        <v>289</v>
      </c>
      <c r="R304" t="str">
        <f t="shared" si="14"/>
        <v>ZK101</v>
      </c>
      <c r="S304">
        <f t="shared" si="15"/>
        <v>0</v>
      </c>
      <c r="T304">
        <f t="shared" si="15"/>
        <v>0</v>
      </c>
      <c r="U304">
        <f t="shared" si="15"/>
        <v>0</v>
      </c>
    </row>
    <row r="305" spans="1:21" x14ac:dyDescent="0.25">
      <c r="A305" t="s">
        <v>824</v>
      </c>
      <c r="B305" t="str">
        <f t="shared" si="13"/>
        <v>ZK101.K103.C727</v>
      </c>
      <c r="C305">
        <f>+IFERROR(VLOOKUP(B305,'[1]Sum table'!$A:$D,4,FALSE),0)</f>
        <v>0</v>
      </c>
      <c r="D305">
        <f>+IFERROR(VLOOKUP(B305,'[1]Sum table'!$A:$E,5,FALSE),0)</f>
        <v>0</v>
      </c>
      <c r="E305">
        <f>+IFERROR(VLOOKUP(B305,'[1]Sum table'!$A:$F,6,FALSE),0)</f>
        <v>0</v>
      </c>
      <c r="F305">
        <f>+IFERROR(VLOOKUP(B305,'[1]Sum table'!$A:$G,7,FALSE),0)</f>
        <v>0</v>
      </c>
      <c r="O305" t="s">
        <v>508</v>
      </c>
      <c r="P305" s="606" t="s">
        <v>290</v>
      </c>
      <c r="R305" t="str">
        <f t="shared" si="14"/>
        <v>ZK101</v>
      </c>
      <c r="S305">
        <f t="shared" si="15"/>
        <v>0</v>
      </c>
      <c r="T305">
        <f t="shared" si="15"/>
        <v>0</v>
      </c>
      <c r="U305">
        <f t="shared" si="15"/>
        <v>0</v>
      </c>
    </row>
    <row r="306" spans="1:21" x14ac:dyDescent="0.25">
      <c r="A306" t="s">
        <v>825</v>
      </c>
      <c r="B306" t="str">
        <f t="shared" si="13"/>
        <v>ZK101.K104.C727</v>
      </c>
      <c r="C306">
        <f>+IFERROR(VLOOKUP(B306,'[1]Sum table'!$A:$D,4,FALSE),0)</f>
        <v>0</v>
      </c>
      <c r="D306">
        <f>+IFERROR(VLOOKUP(B306,'[1]Sum table'!$A:$E,5,FALSE),0)</f>
        <v>0</v>
      </c>
      <c r="E306">
        <f>+IFERROR(VLOOKUP(B306,'[1]Sum table'!$A:$F,6,FALSE),0)</f>
        <v>0</v>
      </c>
      <c r="F306">
        <f>+IFERROR(VLOOKUP(B306,'[1]Sum table'!$A:$G,7,FALSE),0)</f>
        <v>0</v>
      </c>
      <c r="O306" t="s">
        <v>508</v>
      </c>
      <c r="P306" s="606" t="s">
        <v>291</v>
      </c>
      <c r="R306" t="str">
        <f t="shared" si="14"/>
        <v>ZK101</v>
      </c>
      <c r="S306">
        <f t="shared" si="15"/>
        <v>0</v>
      </c>
      <c r="T306">
        <f t="shared" si="15"/>
        <v>0</v>
      </c>
      <c r="U306">
        <f t="shared" si="15"/>
        <v>0</v>
      </c>
    </row>
    <row r="307" spans="1:21" x14ac:dyDescent="0.25">
      <c r="A307" t="s">
        <v>826</v>
      </c>
      <c r="B307" t="str">
        <f t="shared" si="13"/>
        <v>ZK101.K105.C727</v>
      </c>
      <c r="C307">
        <f>+IFERROR(VLOOKUP(B307,'[1]Sum table'!$A:$D,4,FALSE),0)</f>
        <v>0</v>
      </c>
      <c r="D307">
        <f>+IFERROR(VLOOKUP(B307,'[1]Sum table'!$A:$E,5,FALSE),0)</f>
        <v>0</v>
      </c>
      <c r="E307">
        <f>+IFERROR(VLOOKUP(B307,'[1]Sum table'!$A:$F,6,FALSE),0)</f>
        <v>0</v>
      </c>
      <c r="F307">
        <f>+IFERROR(VLOOKUP(B307,'[1]Sum table'!$A:$G,7,FALSE),0)</f>
        <v>0</v>
      </c>
      <c r="O307" t="s">
        <v>508</v>
      </c>
      <c r="P307" s="606" t="s">
        <v>292</v>
      </c>
      <c r="R307" t="str">
        <f t="shared" si="14"/>
        <v>ZK101</v>
      </c>
      <c r="S307">
        <f t="shared" si="15"/>
        <v>0</v>
      </c>
      <c r="T307">
        <f t="shared" si="15"/>
        <v>0</v>
      </c>
      <c r="U307">
        <f t="shared" si="15"/>
        <v>0</v>
      </c>
    </row>
    <row r="308" spans="1:21" x14ac:dyDescent="0.25">
      <c r="A308" t="s">
        <v>827</v>
      </c>
      <c r="B308" t="str">
        <f t="shared" si="13"/>
        <v>ZK101.K106.C727</v>
      </c>
      <c r="C308">
        <f>+IFERROR(VLOOKUP(B308,'[1]Sum table'!$A:$D,4,FALSE),0)</f>
        <v>0</v>
      </c>
      <c r="D308">
        <f>+IFERROR(VLOOKUP(B308,'[1]Sum table'!$A:$E,5,FALSE),0)</f>
        <v>0</v>
      </c>
      <c r="E308">
        <f>+IFERROR(VLOOKUP(B308,'[1]Sum table'!$A:$F,6,FALSE),0)</f>
        <v>0</v>
      </c>
      <c r="F308">
        <f>+IFERROR(VLOOKUP(B308,'[1]Sum table'!$A:$G,7,FALSE),0)</f>
        <v>0</v>
      </c>
      <c r="O308" t="s">
        <v>508</v>
      </c>
      <c r="P308" s="606" t="s">
        <v>293</v>
      </c>
      <c r="R308" t="str">
        <f t="shared" si="14"/>
        <v>ZK101</v>
      </c>
      <c r="S308">
        <f t="shared" si="15"/>
        <v>0</v>
      </c>
      <c r="T308">
        <f t="shared" si="15"/>
        <v>0</v>
      </c>
      <c r="U308">
        <f t="shared" si="15"/>
        <v>0</v>
      </c>
    </row>
    <row r="309" spans="1:21" x14ac:dyDescent="0.25">
      <c r="A309" t="s">
        <v>828</v>
      </c>
      <c r="B309" t="str">
        <f t="shared" si="13"/>
        <v>ZK101.K107.C727</v>
      </c>
      <c r="C309">
        <f>+IFERROR(VLOOKUP(B309,'[1]Sum table'!$A:$D,4,FALSE),0)</f>
        <v>0</v>
      </c>
      <c r="D309">
        <f>+IFERROR(VLOOKUP(B309,'[1]Sum table'!$A:$E,5,FALSE),0)</f>
        <v>0</v>
      </c>
      <c r="E309">
        <f>+IFERROR(VLOOKUP(B309,'[1]Sum table'!$A:$F,6,FALSE),0)</f>
        <v>0</v>
      </c>
      <c r="F309">
        <f>+IFERROR(VLOOKUP(B309,'[1]Sum table'!$A:$G,7,FALSE),0)</f>
        <v>0</v>
      </c>
      <c r="O309" t="s">
        <v>508</v>
      </c>
      <c r="P309" s="606" t="s">
        <v>214</v>
      </c>
      <c r="R309" t="str">
        <f t="shared" si="14"/>
        <v>ZK101</v>
      </c>
      <c r="S309">
        <f t="shared" si="15"/>
        <v>0</v>
      </c>
      <c r="T309">
        <f t="shared" si="15"/>
        <v>0</v>
      </c>
      <c r="U309">
        <f t="shared" si="15"/>
        <v>0</v>
      </c>
    </row>
    <row r="310" spans="1:21" x14ac:dyDescent="0.25">
      <c r="A310" t="s">
        <v>829</v>
      </c>
      <c r="B310" t="str">
        <f t="shared" si="13"/>
        <v>ZK101.K108.C727</v>
      </c>
      <c r="C310">
        <f>+IFERROR(VLOOKUP(B310,'[1]Sum table'!$A:$D,4,FALSE),0)</f>
        <v>0</v>
      </c>
      <c r="D310">
        <f>+IFERROR(VLOOKUP(B310,'[1]Sum table'!$A:$E,5,FALSE),0)</f>
        <v>0</v>
      </c>
      <c r="E310">
        <f>+IFERROR(VLOOKUP(B310,'[1]Sum table'!$A:$F,6,FALSE),0)</f>
        <v>0</v>
      </c>
      <c r="F310">
        <f>+IFERROR(VLOOKUP(B310,'[1]Sum table'!$A:$G,7,FALSE),0)</f>
        <v>0</v>
      </c>
      <c r="O310" t="s">
        <v>508</v>
      </c>
      <c r="P310" s="606" t="s">
        <v>210</v>
      </c>
      <c r="R310" t="str">
        <f t="shared" si="14"/>
        <v>ZK101</v>
      </c>
      <c r="S310">
        <f t="shared" si="15"/>
        <v>0</v>
      </c>
      <c r="T310">
        <f t="shared" si="15"/>
        <v>0</v>
      </c>
      <c r="U310">
        <f t="shared" si="15"/>
        <v>0</v>
      </c>
    </row>
    <row r="311" spans="1:21" x14ac:dyDescent="0.25">
      <c r="A311" t="s">
        <v>830</v>
      </c>
      <c r="B311" t="str">
        <f t="shared" si="13"/>
        <v>ZK101.K109.C727</v>
      </c>
      <c r="C311">
        <f>+IFERROR(VLOOKUP(B311,'[1]Sum table'!$A:$D,4,FALSE),0)</f>
        <v>0</v>
      </c>
      <c r="D311">
        <f>+IFERROR(VLOOKUP(B311,'[1]Sum table'!$A:$E,5,FALSE),0)</f>
        <v>0</v>
      </c>
      <c r="E311">
        <f>+IFERROR(VLOOKUP(B311,'[1]Sum table'!$A:$F,6,FALSE),0)</f>
        <v>0</v>
      </c>
      <c r="F311">
        <f>+IFERROR(VLOOKUP(B311,'[1]Sum table'!$A:$G,7,FALSE),0)</f>
        <v>0</v>
      </c>
      <c r="O311" t="s">
        <v>508</v>
      </c>
      <c r="P311" s="606" t="s">
        <v>294</v>
      </c>
      <c r="R311" t="str">
        <f t="shared" si="14"/>
        <v>ZK101</v>
      </c>
      <c r="S311">
        <f t="shared" si="15"/>
        <v>0</v>
      </c>
      <c r="T311">
        <f t="shared" si="15"/>
        <v>0</v>
      </c>
      <c r="U311">
        <f t="shared" si="15"/>
        <v>0</v>
      </c>
    </row>
    <row r="312" spans="1:21" x14ac:dyDescent="0.25">
      <c r="A312" t="s">
        <v>831</v>
      </c>
      <c r="B312" t="str">
        <f t="shared" si="13"/>
        <v>ZK101.K110.C727</v>
      </c>
      <c r="C312">
        <f>+IFERROR(VLOOKUP(B312,'[1]Sum table'!$A:$D,4,FALSE),0)</f>
        <v>0</v>
      </c>
      <c r="D312">
        <f>+IFERROR(VLOOKUP(B312,'[1]Sum table'!$A:$E,5,FALSE),0)</f>
        <v>0</v>
      </c>
      <c r="E312">
        <f>+IFERROR(VLOOKUP(B312,'[1]Sum table'!$A:$F,6,FALSE),0)</f>
        <v>0</v>
      </c>
      <c r="F312">
        <f>+IFERROR(VLOOKUP(B312,'[1]Sum table'!$A:$G,7,FALSE),0)</f>
        <v>0</v>
      </c>
      <c r="O312" t="s">
        <v>508</v>
      </c>
      <c r="P312" s="607" t="s">
        <v>295</v>
      </c>
      <c r="R312" t="str">
        <f t="shared" si="14"/>
        <v>ZK101</v>
      </c>
      <c r="S312">
        <f t="shared" si="15"/>
        <v>0</v>
      </c>
      <c r="T312">
        <f t="shared" si="15"/>
        <v>0</v>
      </c>
      <c r="U312">
        <f t="shared" si="15"/>
        <v>0</v>
      </c>
    </row>
    <row r="313" spans="1:21" x14ac:dyDescent="0.25">
      <c r="A313" t="s">
        <v>832</v>
      </c>
      <c r="B313" t="str">
        <f t="shared" si="13"/>
        <v>ZK101.K111.C727</v>
      </c>
      <c r="C313">
        <f>+IFERROR(VLOOKUP(B313,'[1]Sum table'!$A:$D,4,FALSE),0)</f>
        <v>0</v>
      </c>
      <c r="D313">
        <f>+IFERROR(VLOOKUP(B313,'[1]Sum table'!$A:$E,5,FALSE),0)</f>
        <v>0</v>
      </c>
      <c r="E313">
        <f>+IFERROR(VLOOKUP(B313,'[1]Sum table'!$A:$F,6,FALSE),0)</f>
        <v>0</v>
      </c>
      <c r="F313">
        <f>+IFERROR(VLOOKUP(B313,'[1]Sum table'!$A:$G,7,FALSE),0)</f>
        <v>0</v>
      </c>
      <c r="O313" t="s">
        <v>508</v>
      </c>
      <c r="P313" s="608" t="s">
        <v>296</v>
      </c>
      <c r="R313" t="str">
        <f t="shared" si="14"/>
        <v>ZK101</v>
      </c>
      <c r="S313">
        <f t="shared" si="15"/>
        <v>0</v>
      </c>
      <c r="T313">
        <f t="shared" si="15"/>
        <v>0</v>
      </c>
      <c r="U313">
        <f t="shared" si="15"/>
        <v>0</v>
      </c>
    </row>
    <row r="314" spans="1:21" x14ac:dyDescent="0.25">
      <c r="A314" t="s">
        <v>833</v>
      </c>
      <c r="B314" t="str">
        <f t="shared" si="13"/>
        <v>ZK101.K112.C727</v>
      </c>
      <c r="C314">
        <f>+IFERROR(VLOOKUP(B314,'[1]Sum table'!$A:$D,4,FALSE),0)</f>
        <v>0</v>
      </c>
      <c r="D314">
        <f>+IFERROR(VLOOKUP(B314,'[1]Sum table'!$A:$E,5,FALSE),0)</f>
        <v>0</v>
      </c>
      <c r="E314">
        <f>+IFERROR(VLOOKUP(B314,'[1]Sum table'!$A:$F,6,FALSE),0)</f>
        <v>0</v>
      </c>
      <c r="F314">
        <f>+IFERROR(VLOOKUP(B314,'[1]Sum table'!$A:$G,7,FALSE),0)</f>
        <v>0</v>
      </c>
      <c r="O314" t="s">
        <v>508</v>
      </c>
      <c r="P314" s="607" t="s">
        <v>297</v>
      </c>
      <c r="R314" t="str">
        <f t="shared" si="14"/>
        <v>ZK101</v>
      </c>
      <c r="S314">
        <f t="shared" si="15"/>
        <v>0</v>
      </c>
      <c r="T314">
        <f t="shared" si="15"/>
        <v>0</v>
      </c>
      <c r="U314">
        <f t="shared" si="15"/>
        <v>0</v>
      </c>
    </row>
    <row r="315" spans="1:21" x14ac:dyDescent="0.25">
      <c r="A315" t="s">
        <v>834</v>
      </c>
      <c r="B315" t="str">
        <f t="shared" si="13"/>
        <v>ZK101.K113.C727</v>
      </c>
      <c r="C315">
        <f>+IFERROR(VLOOKUP(B315,'[1]Sum table'!$A:$D,4,FALSE),0)</f>
        <v>0</v>
      </c>
      <c r="D315">
        <f>+IFERROR(VLOOKUP(B315,'[1]Sum table'!$A:$E,5,FALSE),0)</f>
        <v>0</v>
      </c>
      <c r="E315">
        <f>+IFERROR(VLOOKUP(B315,'[1]Sum table'!$A:$F,6,FALSE),0)</f>
        <v>0</v>
      </c>
      <c r="F315">
        <f>+IFERROR(VLOOKUP(B315,'[1]Sum table'!$A:$G,7,FALSE),0)</f>
        <v>0</v>
      </c>
      <c r="O315" t="s">
        <v>508</v>
      </c>
      <c r="P315" s="607" t="s">
        <v>298</v>
      </c>
      <c r="R315" t="str">
        <f t="shared" si="14"/>
        <v>ZK101</v>
      </c>
      <c r="S315">
        <f t="shared" si="15"/>
        <v>0</v>
      </c>
      <c r="T315">
        <f t="shared" si="15"/>
        <v>0</v>
      </c>
      <c r="U315">
        <f t="shared" si="15"/>
        <v>0</v>
      </c>
    </row>
    <row r="316" spans="1:21" x14ac:dyDescent="0.25">
      <c r="A316" t="s">
        <v>835</v>
      </c>
      <c r="B316" t="str">
        <f t="shared" si="13"/>
        <v>ZK101.K114.C727</v>
      </c>
      <c r="C316">
        <f>+IFERROR(VLOOKUP(B316,'[1]Sum table'!$A:$D,4,FALSE),0)</f>
        <v>0</v>
      </c>
      <c r="D316">
        <f>+IFERROR(VLOOKUP(B316,'[1]Sum table'!$A:$E,5,FALSE),0)</f>
        <v>0</v>
      </c>
      <c r="E316">
        <f>+IFERROR(VLOOKUP(B316,'[1]Sum table'!$A:$F,6,FALSE),0)</f>
        <v>0</v>
      </c>
      <c r="F316">
        <f>+IFERROR(VLOOKUP(B316,'[1]Sum table'!$A:$G,7,FALSE),0)</f>
        <v>0</v>
      </c>
      <c r="O316" t="s">
        <v>508</v>
      </c>
      <c r="P316" s="607" t="s">
        <v>299</v>
      </c>
      <c r="R316" t="str">
        <f t="shared" si="14"/>
        <v>ZK101</v>
      </c>
      <c r="S316">
        <f t="shared" si="15"/>
        <v>0</v>
      </c>
      <c r="T316">
        <f t="shared" si="15"/>
        <v>0</v>
      </c>
      <c r="U316">
        <f t="shared" si="15"/>
        <v>0</v>
      </c>
    </row>
    <row r="317" spans="1:21" x14ac:dyDescent="0.25">
      <c r="A317" t="s">
        <v>836</v>
      </c>
      <c r="B317" t="str">
        <f t="shared" si="13"/>
        <v>ZK101.K115.C727</v>
      </c>
      <c r="C317">
        <f>+IFERROR(VLOOKUP(B317,'[1]Sum table'!$A:$D,4,FALSE),0)</f>
        <v>0</v>
      </c>
      <c r="D317">
        <f>+IFERROR(VLOOKUP(B317,'[1]Sum table'!$A:$E,5,FALSE),0)</f>
        <v>0</v>
      </c>
      <c r="E317">
        <f>+IFERROR(VLOOKUP(B317,'[1]Sum table'!$A:$F,6,FALSE),0)</f>
        <v>0</v>
      </c>
      <c r="F317">
        <f>+IFERROR(VLOOKUP(B317,'[1]Sum table'!$A:$G,7,FALSE),0)</f>
        <v>0</v>
      </c>
      <c r="O317" t="s">
        <v>508</v>
      </c>
      <c r="P317" s="607" t="s">
        <v>300</v>
      </c>
      <c r="R317" t="str">
        <f t="shared" si="14"/>
        <v>ZK101</v>
      </c>
      <c r="S317">
        <f t="shared" si="15"/>
        <v>0</v>
      </c>
      <c r="T317">
        <f t="shared" si="15"/>
        <v>0</v>
      </c>
      <c r="U317">
        <f t="shared" si="15"/>
        <v>0</v>
      </c>
    </row>
    <row r="318" spans="1:21" x14ac:dyDescent="0.25">
      <c r="A318" t="s">
        <v>837</v>
      </c>
      <c r="B318" t="str">
        <f t="shared" si="13"/>
        <v>ZK101.K116.C727</v>
      </c>
      <c r="C318">
        <f>+IFERROR(VLOOKUP(B318,'[1]Sum table'!$A:$D,4,FALSE),0)</f>
        <v>0</v>
      </c>
      <c r="D318">
        <f>+IFERROR(VLOOKUP(B318,'[1]Sum table'!$A:$E,5,FALSE),0)</f>
        <v>0</v>
      </c>
      <c r="E318">
        <f>+IFERROR(VLOOKUP(B318,'[1]Sum table'!$A:$F,6,FALSE),0)</f>
        <v>0</v>
      </c>
      <c r="F318">
        <f>+IFERROR(VLOOKUP(B318,'[1]Sum table'!$A:$G,7,FALSE),0)</f>
        <v>0</v>
      </c>
      <c r="O318" t="s">
        <v>508</v>
      </c>
      <c r="P318" s="606" t="s">
        <v>301</v>
      </c>
      <c r="R318" t="str">
        <f t="shared" si="14"/>
        <v>ZK101</v>
      </c>
      <c r="S318">
        <f t="shared" si="15"/>
        <v>0</v>
      </c>
      <c r="T318">
        <f t="shared" si="15"/>
        <v>0</v>
      </c>
      <c r="U318">
        <f t="shared" si="15"/>
        <v>0</v>
      </c>
    </row>
    <row r="319" spans="1:21" x14ac:dyDescent="0.25">
      <c r="A319" t="s">
        <v>838</v>
      </c>
      <c r="B319" t="str">
        <f t="shared" si="13"/>
        <v>ZK101.K117.C727</v>
      </c>
      <c r="C319">
        <f>+IFERROR(VLOOKUP(B319,'[1]Sum table'!$A:$D,4,FALSE),0)</f>
        <v>0</v>
      </c>
      <c r="D319">
        <f>+IFERROR(VLOOKUP(B319,'[1]Sum table'!$A:$E,5,FALSE),0)</f>
        <v>0</v>
      </c>
      <c r="E319">
        <f>+IFERROR(VLOOKUP(B319,'[1]Sum table'!$A:$F,6,FALSE),0)</f>
        <v>0</v>
      </c>
      <c r="F319">
        <f>+IFERROR(VLOOKUP(B319,'[1]Sum table'!$A:$G,7,FALSE),0)</f>
        <v>0</v>
      </c>
      <c r="O319" t="s">
        <v>508</v>
      </c>
      <c r="P319" s="606" t="s">
        <v>107</v>
      </c>
      <c r="R319" t="str">
        <f t="shared" si="14"/>
        <v>ZK101</v>
      </c>
      <c r="S319">
        <f t="shared" si="15"/>
        <v>0</v>
      </c>
      <c r="T319">
        <f t="shared" si="15"/>
        <v>0</v>
      </c>
      <c r="U319">
        <f t="shared" si="15"/>
        <v>0</v>
      </c>
    </row>
    <row r="320" spans="1:21" x14ac:dyDescent="0.25">
      <c r="A320" t="s">
        <v>839</v>
      </c>
      <c r="B320" t="str">
        <f t="shared" si="13"/>
        <v>ZK101.K118.C727</v>
      </c>
      <c r="C320">
        <f>+IFERROR(VLOOKUP(B320,'[1]Sum table'!$A:$D,4,FALSE),0)</f>
        <v>0</v>
      </c>
      <c r="D320">
        <f>+IFERROR(VLOOKUP(B320,'[1]Sum table'!$A:$E,5,FALSE),0)</f>
        <v>0</v>
      </c>
      <c r="E320">
        <f>+IFERROR(VLOOKUP(B320,'[1]Sum table'!$A:$F,6,FALSE),0)</f>
        <v>0</v>
      </c>
      <c r="F320">
        <f>+IFERROR(VLOOKUP(B320,'[1]Sum table'!$A:$G,7,FALSE),0)</f>
        <v>0</v>
      </c>
      <c r="O320" t="s">
        <v>508</v>
      </c>
      <c r="P320" s="606" t="s">
        <v>105</v>
      </c>
      <c r="R320" t="str">
        <f t="shared" si="14"/>
        <v>ZK101</v>
      </c>
      <c r="S320">
        <f t="shared" si="15"/>
        <v>0</v>
      </c>
      <c r="T320">
        <f t="shared" si="15"/>
        <v>0</v>
      </c>
      <c r="U320">
        <f t="shared" si="15"/>
        <v>0</v>
      </c>
    </row>
    <row r="321" spans="1:21" x14ac:dyDescent="0.25">
      <c r="A321" t="s">
        <v>840</v>
      </c>
      <c r="B321" t="str">
        <f t="shared" si="13"/>
        <v>ZK101.K119.C727</v>
      </c>
      <c r="C321">
        <f>+IFERROR(VLOOKUP(B321,'[1]Sum table'!$A:$D,4,FALSE),0)</f>
        <v>0</v>
      </c>
      <c r="D321">
        <f>+IFERROR(VLOOKUP(B321,'[1]Sum table'!$A:$E,5,FALSE),0)</f>
        <v>0</v>
      </c>
      <c r="E321">
        <f>+IFERROR(VLOOKUP(B321,'[1]Sum table'!$A:$F,6,FALSE),0)</f>
        <v>0</v>
      </c>
      <c r="F321">
        <f>+IFERROR(VLOOKUP(B321,'[1]Sum table'!$A:$G,7,FALSE),0)</f>
        <v>0</v>
      </c>
      <c r="O321" t="s">
        <v>508</v>
      </c>
      <c r="P321" s="606" t="s">
        <v>302</v>
      </c>
      <c r="R321" t="str">
        <f t="shared" si="14"/>
        <v>ZK101</v>
      </c>
      <c r="S321">
        <f t="shared" si="15"/>
        <v>0</v>
      </c>
      <c r="T321">
        <f t="shared" si="15"/>
        <v>0</v>
      </c>
      <c r="U321">
        <f t="shared" si="15"/>
        <v>0</v>
      </c>
    </row>
    <row r="322" spans="1:21" x14ac:dyDescent="0.25">
      <c r="A322" t="s">
        <v>841</v>
      </c>
      <c r="B322" t="str">
        <f t="shared" si="13"/>
        <v>ZK101.K120.C727</v>
      </c>
      <c r="C322">
        <f>+IFERROR(VLOOKUP(B322,'[1]Sum table'!$A:$D,4,FALSE),0)</f>
        <v>0</v>
      </c>
      <c r="D322">
        <f>+IFERROR(VLOOKUP(B322,'[1]Sum table'!$A:$E,5,FALSE),0)</f>
        <v>0</v>
      </c>
      <c r="E322">
        <f>+IFERROR(VLOOKUP(B322,'[1]Sum table'!$A:$F,6,FALSE),0)</f>
        <v>0</v>
      </c>
      <c r="F322">
        <f>+IFERROR(VLOOKUP(B322,'[1]Sum table'!$A:$G,7,FALSE),0)</f>
        <v>0</v>
      </c>
      <c r="O322" t="s">
        <v>508</v>
      </c>
      <c r="P322" s="606" t="s">
        <v>303</v>
      </c>
      <c r="R322" t="str">
        <f t="shared" si="14"/>
        <v>ZK101</v>
      </c>
      <c r="S322">
        <f t="shared" si="15"/>
        <v>0</v>
      </c>
      <c r="T322">
        <f t="shared" si="15"/>
        <v>0</v>
      </c>
      <c r="U322">
        <f t="shared" si="15"/>
        <v>0</v>
      </c>
    </row>
    <row r="323" spans="1:21" x14ac:dyDescent="0.25">
      <c r="A323" t="s">
        <v>842</v>
      </c>
      <c r="B323" t="str">
        <f t="shared" si="13"/>
        <v>ZK101.K121.C727</v>
      </c>
      <c r="C323">
        <f>+IFERROR(VLOOKUP(B323,'[1]Sum table'!$A:$D,4,FALSE),0)</f>
        <v>0</v>
      </c>
      <c r="D323">
        <f>+IFERROR(VLOOKUP(B323,'[1]Sum table'!$A:$E,5,FALSE),0)</f>
        <v>0</v>
      </c>
      <c r="E323">
        <f>+IFERROR(VLOOKUP(B323,'[1]Sum table'!$A:$F,6,FALSE),0)</f>
        <v>0</v>
      </c>
      <c r="F323">
        <f>+IFERROR(VLOOKUP(B323,'[1]Sum table'!$A:$G,7,FALSE),0)</f>
        <v>0</v>
      </c>
      <c r="O323" t="s">
        <v>508</v>
      </c>
      <c r="P323" s="606" t="s">
        <v>304</v>
      </c>
      <c r="R323" t="str">
        <f t="shared" si="14"/>
        <v>ZK101</v>
      </c>
      <c r="S323">
        <f t="shared" si="15"/>
        <v>0</v>
      </c>
      <c r="T323">
        <f t="shared" si="15"/>
        <v>0</v>
      </c>
      <c r="U323">
        <f t="shared" si="15"/>
        <v>0</v>
      </c>
    </row>
    <row r="324" spans="1:21" x14ac:dyDescent="0.25">
      <c r="A324" t="s">
        <v>843</v>
      </c>
      <c r="B324" t="str">
        <f t="shared" ref="B324:B387" si="16">+A324&amp;"."&amp;$A$1</f>
        <v>ZK101.K122.C727</v>
      </c>
      <c r="C324">
        <f>+IFERROR(VLOOKUP(B324,'[1]Sum table'!$A:$D,4,FALSE),0)</f>
        <v>0</v>
      </c>
      <c r="D324">
        <f>+IFERROR(VLOOKUP(B324,'[1]Sum table'!$A:$E,5,FALSE),0)</f>
        <v>0</v>
      </c>
      <c r="E324">
        <f>+IFERROR(VLOOKUP(B324,'[1]Sum table'!$A:$F,6,FALSE),0)</f>
        <v>0</v>
      </c>
      <c r="F324">
        <f>+IFERROR(VLOOKUP(B324,'[1]Sum table'!$A:$G,7,FALSE),0)</f>
        <v>0</v>
      </c>
      <c r="O324" t="s">
        <v>508</v>
      </c>
      <c r="P324" s="606" t="s">
        <v>222</v>
      </c>
      <c r="R324" t="str">
        <f t="shared" ref="R324:R387" si="17">+LEFT(B324,5)</f>
        <v>ZK101</v>
      </c>
      <c r="S324">
        <f t="shared" ref="S324:U387" si="18">+C324</f>
        <v>0</v>
      </c>
      <c r="T324">
        <f t="shared" si="18"/>
        <v>0</v>
      </c>
      <c r="U324">
        <f t="shared" si="18"/>
        <v>0</v>
      </c>
    </row>
    <row r="325" spans="1:21" x14ac:dyDescent="0.25">
      <c r="A325" t="s">
        <v>844</v>
      </c>
      <c r="B325" t="str">
        <f t="shared" si="16"/>
        <v>ZK101.K123.C727</v>
      </c>
      <c r="C325">
        <f>+IFERROR(VLOOKUP(B325,'[1]Sum table'!$A:$D,4,FALSE),0)</f>
        <v>0</v>
      </c>
      <c r="D325">
        <f>+IFERROR(VLOOKUP(B325,'[1]Sum table'!$A:$E,5,FALSE),0)</f>
        <v>0</v>
      </c>
      <c r="E325">
        <f>+IFERROR(VLOOKUP(B325,'[1]Sum table'!$A:$F,6,FALSE),0)</f>
        <v>0</v>
      </c>
      <c r="F325">
        <f>+IFERROR(VLOOKUP(B325,'[1]Sum table'!$A:$G,7,FALSE),0)</f>
        <v>0</v>
      </c>
      <c r="O325" t="s">
        <v>508</v>
      </c>
      <c r="P325" s="606" t="s">
        <v>305</v>
      </c>
      <c r="R325" t="str">
        <f t="shared" si="17"/>
        <v>ZK101</v>
      </c>
      <c r="S325">
        <f t="shared" si="18"/>
        <v>0</v>
      </c>
      <c r="T325">
        <f t="shared" si="18"/>
        <v>0</v>
      </c>
      <c r="U325">
        <f t="shared" si="18"/>
        <v>0</v>
      </c>
    </row>
    <row r="326" spans="1:21" x14ac:dyDescent="0.25">
      <c r="A326" t="s">
        <v>845</v>
      </c>
      <c r="B326" t="str">
        <f t="shared" si="16"/>
        <v>ZK101.K124.C727</v>
      </c>
      <c r="C326">
        <f>+IFERROR(VLOOKUP(B326,'[1]Sum table'!$A:$D,4,FALSE),0)</f>
        <v>0</v>
      </c>
      <c r="D326">
        <f>+IFERROR(VLOOKUP(B326,'[1]Sum table'!$A:$E,5,FALSE),0)</f>
        <v>0</v>
      </c>
      <c r="E326">
        <f>+IFERROR(VLOOKUP(B326,'[1]Sum table'!$A:$F,6,FALSE),0)</f>
        <v>0</v>
      </c>
      <c r="F326">
        <f>+IFERROR(VLOOKUP(B326,'[1]Sum table'!$A:$G,7,FALSE),0)</f>
        <v>0</v>
      </c>
      <c r="O326" t="s">
        <v>508</v>
      </c>
      <c r="P326" s="606" t="s">
        <v>306</v>
      </c>
      <c r="R326" t="str">
        <f t="shared" si="17"/>
        <v>ZK101</v>
      </c>
      <c r="S326">
        <f t="shared" si="18"/>
        <v>0</v>
      </c>
      <c r="T326">
        <f t="shared" si="18"/>
        <v>0</v>
      </c>
      <c r="U326">
        <f t="shared" si="18"/>
        <v>0</v>
      </c>
    </row>
    <row r="327" spans="1:21" x14ac:dyDescent="0.25">
      <c r="A327" t="s">
        <v>846</v>
      </c>
      <c r="B327" t="str">
        <f t="shared" si="16"/>
        <v>ZK101.K125.C727</v>
      </c>
      <c r="C327">
        <f>+IFERROR(VLOOKUP(B327,'[1]Sum table'!$A:$D,4,FALSE),0)</f>
        <v>0</v>
      </c>
      <c r="D327">
        <f>+IFERROR(VLOOKUP(B327,'[1]Sum table'!$A:$E,5,FALSE),0)</f>
        <v>0</v>
      </c>
      <c r="E327">
        <f>+IFERROR(VLOOKUP(B327,'[1]Sum table'!$A:$F,6,FALSE),0)</f>
        <v>0</v>
      </c>
      <c r="F327">
        <f>+IFERROR(VLOOKUP(B327,'[1]Sum table'!$A:$G,7,FALSE),0)</f>
        <v>0</v>
      </c>
      <c r="O327" t="s">
        <v>508</v>
      </c>
      <c r="P327" s="607" t="s">
        <v>307</v>
      </c>
      <c r="R327" t="str">
        <f t="shared" si="17"/>
        <v>ZK101</v>
      </c>
      <c r="S327">
        <f t="shared" si="18"/>
        <v>0</v>
      </c>
      <c r="T327">
        <f t="shared" si="18"/>
        <v>0</v>
      </c>
      <c r="U327">
        <f t="shared" si="18"/>
        <v>0</v>
      </c>
    </row>
    <row r="328" spans="1:21" x14ac:dyDescent="0.25">
      <c r="A328" t="s">
        <v>847</v>
      </c>
      <c r="B328" t="str">
        <f t="shared" si="16"/>
        <v>ZK101.K126.C727</v>
      </c>
      <c r="C328">
        <f>+IFERROR(VLOOKUP(B328,'[1]Sum table'!$A:$D,4,FALSE),0)</f>
        <v>0</v>
      </c>
      <c r="D328">
        <f>+IFERROR(VLOOKUP(B328,'[1]Sum table'!$A:$E,5,FALSE),0)</f>
        <v>0</v>
      </c>
      <c r="E328">
        <f>+IFERROR(VLOOKUP(B328,'[1]Sum table'!$A:$F,6,FALSE),0)</f>
        <v>0</v>
      </c>
      <c r="F328">
        <f>+IFERROR(VLOOKUP(B328,'[1]Sum table'!$A:$G,7,FALSE),0)</f>
        <v>0</v>
      </c>
      <c r="O328" t="s">
        <v>508</v>
      </c>
      <c r="P328" s="607" t="s">
        <v>308</v>
      </c>
      <c r="R328" t="str">
        <f t="shared" si="17"/>
        <v>ZK101</v>
      </c>
      <c r="S328">
        <f t="shared" si="18"/>
        <v>0</v>
      </c>
      <c r="T328">
        <f t="shared" si="18"/>
        <v>0</v>
      </c>
      <c r="U328">
        <f t="shared" si="18"/>
        <v>0</v>
      </c>
    </row>
    <row r="329" spans="1:21" x14ac:dyDescent="0.25">
      <c r="A329" t="s">
        <v>848</v>
      </c>
      <c r="B329" t="str">
        <f t="shared" si="16"/>
        <v>ZK101.K127.C727</v>
      </c>
      <c r="C329">
        <f>+IFERROR(VLOOKUP(B329,'[1]Sum table'!$A:$D,4,FALSE),0)</f>
        <v>0</v>
      </c>
      <c r="D329">
        <f>+IFERROR(VLOOKUP(B329,'[1]Sum table'!$A:$E,5,FALSE),0)</f>
        <v>0</v>
      </c>
      <c r="E329">
        <f>+IFERROR(VLOOKUP(B329,'[1]Sum table'!$A:$F,6,FALSE),0)</f>
        <v>0</v>
      </c>
      <c r="F329">
        <f>+IFERROR(VLOOKUP(B329,'[1]Sum table'!$A:$G,7,FALSE),0)</f>
        <v>0</v>
      </c>
      <c r="O329" t="s">
        <v>508</v>
      </c>
      <c r="P329" s="607" t="s">
        <v>309</v>
      </c>
      <c r="R329" t="str">
        <f t="shared" si="17"/>
        <v>ZK101</v>
      </c>
      <c r="S329">
        <f t="shared" si="18"/>
        <v>0</v>
      </c>
      <c r="T329">
        <f t="shared" si="18"/>
        <v>0</v>
      </c>
      <c r="U329">
        <f t="shared" si="18"/>
        <v>0</v>
      </c>
    </row>
    <row r="330" spans="1:21" x14ac:dyDescent="0.25">
      <c r="A330" t="s">
        <v>849</v>
      </c>
      <c r="B330" t="str">
        <f t="shared" si="16"/>
        <v>ZK101.K128.C727</v>
      </c>
      <c r="C330">
        <f>+IFERROR(VLOOKUP(B330,'[1]Sum table'!$A:$D,4,FALSE),0)</f>
        <v>0</v>
      </c>
      <c r="D330">
        <f>+IFERROR(VLOOKUP(B330,'[1]Sum table'!$A:$E,5,FALSE),0)</f>
        <v>0</v>
      </c>
      <c r="E330">
        <f>+IFERROR(VLOOKUP(B330,'[1]Sum table'!$A:$F,6,FALSE),0)</f>
        <v>0</v>
      </c>
      <c r="F330">
        <f>+IFERROR(VLOOKUP(B330,'[1]Sum table'!$A:$G,7,FALSE),0)</f>
        <v>0</v>
      </c>
      <c r="O330" t="s">
        <v>508</v>
      </c>
      <c r="P330" s="607" t="s">
        <v>310</v>
      </c>
      <c r="R330" t="str">
        <f t="shared" si="17"/>
        <v>ZK101</v>
      </c>
      <c r="S330">
        <f t="shared" si="18"/>
        <v>0</v>
      </c>
      <c r="T330">
        <f t="shared" si="18"/>
        <v>0</v>
      </c>
      <c r="U330">
        <f t="shared" si="18"/>
        <v>0</v>
      </c>
    </row>
    <row r="331" spans="1:21" x14ac:dyDescent="0.25">
      <c r="A331" t="s">
        <v>850</v>
      </c>
      <c r="B331" t="str">
        <f t="shared" si="16"/>
        <v>ZK101.K129.C727</v>
      </c>
      <c r="C331">
        <f>+IFERROR(VLOOKUP(B331,'[1]Sum table'!$A:$D,4,FALSE),0)</f>
        <v>0</v>
      </c>
      <c r="D331">
        <f>+IFERROR(VLOOKUP(B331,'[1]Sum table'!$A:$E,5,FALSE),0)</f>
        <v>0</v>
      </c>
      <c r="E331">
        <f>+IFERROR(VLOOKUP(B331,'[1]Sum table'!$A:$F,6,FALSE),0)</f>
        <v>0</v>
      </c>
      <c r="F331">
        <f>+IFERROR(VLOOKUP(B331,'[1]Sum table'!$A:$G,7,FALSE),0)</f>
        <v>0</v>
      </c>
      <c r="O331" t="s">
        <v>508</v>
      </c>
      <c r="P331" s="607" t="s">
        <v>311</v>
      </c>
      <c r="R331" t="str">
        <f t="shared" si="17"/>
        <v>ZK101</v>
      </c>
      <c r="S331">
        <f t="shared" si="18"/>
        <v>0</v>
      </c>
      <c r="T331">
        <f t="shared" si="18"/>
        <v>0</v>
      </c>
      <c r="U331">
        <f t="shared" si="18"/>
        <v>0</v>
      </c>
    </row>
    <row r="332" spans="1:21" x14ac:dyDescent="0.25">
      <c r="A332" t="s">
        <v>851</v>
      </c>
      <c r="B332" t="str">
        <f t="shared" si="16"/>
        <v>ZK101.K130.C727</v>
      </c>
      <c r="C332">
        <f>+IFERROR(VLOOKUP(B332,'[1]Sum table'!$A:$D,4,FALSE),0)</f>
        <v>0</v>
      </c>
      <c r="D332">
        <f>+IFERROR(VLOOKUP(B332,'[1]Sum table'!$A:$E,5,FALSE),0)</f>
        <v>0</v>
      </c>
      <c r="E332">
        <f>+IFERROR(VLOOKUP(B332,'[1]Sum table'!$A:$F,6,FALSE),0)</f>
        <v>0</v>
      </c>
      <c r="F332">
        <f>+IFERROR(VLOOKUP(B332,'[1]Sum table'!$A:$G,7,FALSE),0)</f>
        <v>0</v>
      </c>
      <c r="O332" t="s">
        <v>508</v>
      </c>
      <c r="P332" s="606" t="s">
        <v>147</v>
      </c>
      <c r="R332" t="str">
        <f t="shared" si="17"/>
        <v>ZK101</v>
      </c>
      <c r="S332">
        <f t="shared" si="18"/>
        <v>0</v>
      </c>
      <c r="T332">
        <f t="shared" si="18"/>
        <v>0</v>
      </c>
      <c r="U332">
        <f t="shared" si="18"/>
        <v>0</v>
      </c>
    </row>
    <row r="333" spans="1:21" x14ac:dyDescent="0.25">
      <c r="A333" t="s">
        <v>852</v>
      </c>
      <c r="B333" t="str">
        <f t="shared" si="16"/>
        <v>ZK101.K131.C727</v>
      </c>
      <c r="C333">
        <f>+IFERROR(VLOOKUP(B333,'[1]Sum table'!$A:$D,4,FALSE),0)</f>
        <v>0</v>
      </c>
      <c r="D333">
        <f>+IFERROR(VLOOKUP(B333,'[1]Sum table'!$A:$E,5,FALSE),0)</f>
        <v>0</v>
      </c>
      <c r="E333">
        <f>+IFERROR(VLOOKUP(B333,'[1]Sum table'!$A:$F,6,FALSE),0)</f>
        <v>0</v>
      </c>
      <c r="F333">
        <f>+IFERROR(VLOOKUP(B333,'[1]Sum table'!$A:$G,7,FALSE),0)</f>
        <v>0</v>
      </c>
      <c r="O333" t="s">
        <v>508</v>
      </c>
      <c r="P333" s="606" t="s">
        <v>209</v>
      </c>
      <c r="R333" t="str">
        <f t="shared" si="17"/>
        <v>ZK101</v>
      </c>
      <c r="S333">
        <f t="shared" si="18"/>
        <v>0</v>
      </c>
      <c r="T333">
        <f t="shared" si="18"/>
        <v>0</v>
      </c>
      <c r="U333">
        <f t="shared" si="18"/>
        <v>0</v>
      </c>
    </row>
    <row r="334" spans="1:21" x14ac:dyDescent="0.25">
      <c r="A334" t="s">
        <v>853</v>
      </c>
      <c r="B334" t="str">
        <f t="shared" si="16"/>
        <v>ZK101.K132.C727</v>
      </c>
      <c r="C334">
        <f>+IFERROR(VLOOKUP(B334,'[1]Sum table'!$A:$D,4,FALSE),0)</f>
        <v>0</v>
      </c>
      <c r="D334">
        <f>+IFERROR(VLOOKUP(B334,'[1]Sum table'!$A:$E,5,FALSE),0)</f>
        <v>0</v>
      </c>
      <c r="E334">
        <f>+IFERROR(VLOOKUP(B334,'[1]Sum table'!$A:$F,6,FALSE),0)</f>
        <v>0</v>
      </c>
      <c r="F334">
        <f>+IFERROR(VLOOKUP(B334,'[1]Sum table'!$A:$G,7,FALSE),0)</f>
        <v>0</v>
      </c>
      <c r="O334" t="s">
        <v>508</v>
      </c>
      <c r="P334" s="606" t="s">
        <v>234</v>
      </c>
      <c r="R334" t="str">
        <f t="shared" si="17"/>
        <v>ZK101</v>
      </c>
      <c r="S334">
        <f t="shared" si="18"/>
        <v>0</v>
      </c>
      <c r="T334">
        <f t="shared" si="18"/>
        <v>0</v>
      </c>
      <c r="U334">
        <f t="shared" si="18"/>
        <v>0</v>
      </c>
    </row>
    <row r="335" spans="1:21" x14ac:dyDescent="0.25">
      <c r="A335" t="s">
        <v>854</v>
      </c>
      <c r="B335" t="str">
        <f t="shared" si="16"/>
        <v>ZK101.K133.C727</v>
      </c>
      <c r="C335">
        <f>+IFERROR(VLOOKUP(B335,'[1]Sum table'!$A:$D,4,FALSE),0)</f>
        <v>0</v>
      </c>
      <c r="D335">
        <f>+IFERROR(VLOOKUP(B335,'[1]Sum table'!$A:$E,5,FALSE),0)</f>
        <v>0</v>
      </c>
      <c r="E335">
        <f>+IFERROR(VLOOKUP(B335,'[1]Sum table'!$A:$F,6,FALSE),0)</f>
        <v>0</v>
      </c>
      <c r="F335">
        <f>+IFERROR(VLOOKUP(B335,'[1]Sum table'!$A:$G,7,FALSE),0)</f>
        <v>0</v>
      </c>
      <c r="O335" t="s">
        <v>508</v>
      </c>
      <c r="P335" s="606" t="s">
        <v>312</v>
      </c>
      <c r="R335" t="str">
        <f t="shared" si="17"/>
        <v>ZK101</v>
      </c>
      <c r="S335">
        <f t="shared" si="18"/>
        <v>0</v>
      </c>
      <c r="T335">
        <f t="shared" si="18"/>
        <v>0</v>
      </c>
      <c r="U335">
        <f t="shared" si="18"/>
        <v>0</v>
      </c>
    </row>
    <row r="336" spans="1:21" x14ac:dyDescent="0.25">
      <c r="A336" t="s">
        <v>855</v>
      </c>
      <c r="B336" t="str">
        <f t="shared" si="16"/>
        <v>ZK101.K134.C727</v>
      </c>
      <c r="C336">
        <f>+IFERROR(VLOOKUP(B336,'[1]Sum table'!$A:$D,4,FALSE),0)</f>
        <v>0</v>
      </c>
      <c r="D336">
        <f>+IFERROR(VLOOKUP(B336,'[1]Sum table'!$A:$E,5,FALSE),0)</f>
        <v>0</v>
      </c>
      <c r="E336">
        <f>+IFERROR(VLOOKUP(B336,'[1]Sum table'!$A:$F,6,FALSE),0)</f>
        <v>0</v>
      </c>
      <c r="F336">
        <f>+IFERROR(VLOOKUP(B336,'[1]Sum table'!$A:$G,7,FALSE),0)</f>
        <v>0</v>
      </c>
      <c r="O336" t="s">
        <v>508</v>
      </c>
      <c r="P336" s="606" t="s">
        <v>313</v>
      </c>
      <c r="R336" t="str">
        <f t="shared" si="17"/>
        <v>ZK101</v>
      </c>
      <c r="S336">
        <f t="shared" si="18"/>
        <v>0</v>
      </c>
      <c r="T336">
        <f t="shared" si="18"/>
        <v>0</v>
      </c>
      <c r="U336">
        <f t="shared" si="18"/>
        <v>0</v>
      </c>
    </row>
    <row r="337" spans="1:21" x14ac:dyDescent="0.25">
      <c r="A337" t="s">
        <v>856</v>
      </c>
      <c r="B337" t="str">
        <f t="shared" si="16"/>
        <v>ZK101.K135.C727</v>
      </c>
      <c r="C337">
        <f>+IFERROR(VLOOKUP(B337,'[1]Sum table'!$A:$D,4,FALSE),0)</f>
        <v>0</v>
      </c>
      <c r="D337">
        <f>+IFERROR(VLOOKUP(B337,'[1]Sum table'!$A:$E,5,FALSE),0)</f>
        <v>0</v>
      </c>
      <c r="E337">
        <f>+IFERROR(VLOOKUP(B337,'[1]Sum table'!$A:$F,6,FALSE),0)</f>
        <v>0</v>
      </c>
      <c r="F337">
        <f>+IFERROR(VLOOKUP(B337,'[1]Sum table'!$A:$G,7,FALSE),0)</f>
        <v>0</v>
      </c>
      <c r="O337" t="s">
        <v>508</v>
      </c>
      <c r="P337" s="606" t="s">
        <v>314</v>
      </c>
      <c r="R337" t="str">
        <f t="shared" si="17"/>
        <v>ZK101</v>
      </c>
      <c r="S337">
        <f t="shared" si="18"/>
        <v>0</v>
      </c>
      <c r="T337">
        <f t="shared" si="18"/>
        <v>0</v>
      </c>
      <c r="U337">
        <f t="shared" si="18"/>
        <v>0</v>
      </c>
    </row>
    <row r="338" spans="1:21" x14ac:dyDescent="0.25">
      <c r="A338" t="s">
        <v>857</v>
      </c>
      <c r="B338" t="str">
        <f t="shared" si="16"/>
        <v>ZK101.K136.C727</v>
      </c>
      <c r="C338">
        <f>+IFERROR(VLOOKUP(B338,'[1]Sum table'!$A:$D,4,FALSE),0)</f>
        <v>0</v>
      </c>
      <c r="D338">
        <f>+IFERROR(VLOOKUP(B338,'[1]Sum table'!$A:$E,5,FALSE),0)</f>
        <v>0</v>
      </c>
      <c r="E338">
        <f>+IFERROR(VLOOKUP(B338,'[1]Sum table'!$A:$F,6,FALSE),0)</f>
        <v>0</v>
      </c>
      <c r="F338">
        <f>+IFERROR(VLOOKUP(B338,'[1]Sum table'!$A:$G,7,FALSE),0)</f>
        <v>0</v>
      </c>
      <c r="O338" t="s">
        <v>508</v>
      </c>
      <c r="P338" s="606" t="s">
        <v>315</v>
      </c>
      <c r="R338" t="str">
        <f t="shared" si="17"/>
        <v>ZK101</v>
      </c>
      <c r="S338">
        <f t="shared" si="18"/>
        <v>0</v>
      </c>
      <c r="T338">
        <f t="shared" si="18"/>
        <v>0</v>
      </c>
      <c r="U338">
        <f t="shared" si="18"/>
        <v>0</v>
      </c>
    </row>
    <row r="339" spans="1:21" x14ac:dyDescent="0.25">
      <c r="A339" t="s">
        <v>858</v>
      </c>
      <c r="B339" t="str">
        <f t="shared" si="16"/>
        <v>ZK101.K137.C727</v>
      </c>
      <c r="C339">
        <f>+IFERROR(VLOOKUP(B339,'[1]Sum table'!$A:$D,4,FALSE),0)</f>
        <v>0</v>
      </c>
      <c r="D339">
        <f>+IFERROR(VLOOKUP(B339,'[1]Sum table'!$A:$E,5,FALSE),0)</f>
        <v>0</v>
      </c>
      <c r="E339">
        <f>+IFERROR(VLOOKUP(B339,'[1]Sum table'!$A:$F,6,FALSE),0)</f>
        <v>0</v>
      </c>
      <c r="F339">
        <f>+IFERROR(VLOOKUP(B339,'[1]Sum table'!$A:$G,7,FALSE),0)</f>
        <v>0</v>
      </c>
      <c r="O339" t="s">
        <v>508</v>
      </c>
      <c r="P339" s="606" t="s">
        <v>316</v>
      </c>
      <c r="R339" t="str">
        <f t="shared" si="17"/>
        <v>ZK101</v>
      </c>
      <c r="S339">
        <f t="shared" si="18"/>
        <v>0</v>
      </c>
      <c r="T339">
        <f t="shared" si="18"/>
        <v>0</v>
      </c>
      <c r="U339">
        <f t="shared" si="18"/>
        <v>0</v>
      </c>
    </row>
    <row r="340" spans="1:21" x14ac:dyDescent="0.25">
      <c r="A340" t="s">
        <v>859</v>
      </c>
      <c r="B340" t="str">
        <f t="shared" si="16"/>
        <v>ZK101.K138.C727</v>
      </c>
      <c r="C340">
        <f>+IFERROR(VLOOKUP(B340,'[1]Sum table'!$A:$D,4,FALSE),0)</f>
        <v>0</v>
      </c>
      <c r="D340">
        <f>+IFERROR(VLOOKUP(B340,'[1]Sum table'!$A:$E,5,FALSE),0)</f>
        <v>0</v>
      </c>
      <c r="E340">
        <f>+IFERROR(VLOOKUP(B340,'[1]Sum table'!$A:$F,6,FALSE),0)</f>
        <v>0</v>
      </c>
      <c r="F340">
        <f>+IFERROR(VLOOKUP(B340,'[1]Sum table'!$A:$G,7,FALSE),0)</f>
        <v>0</v>
      </c>
      <c r="O340" t="s">
        <v>508</v>
      </c>
      <c r="P340" s="606" t="s">
        <v>160</v>
      </c>
      <c r="R340" t="str">
        <f t="shared" si="17"/>
        <v>ZK101</v>
      </c>
      <c r="S340">
        <f t="shared" si="18"/>
        <v>0</v>
      </c>
      <c r="T340">
        <f t="shared" si="18"/>
        <v>0</v>
      </c>
      <c r="U340">
        <f t="shared" si="18"/>
        <v>0</v>
      </c>
    </row>
    <row r="341" spans="1:21" x14ac:dyDescent="0.25">
      <c r="A341" t="s">
        <v>860</v>
      </c>
      <c r="B341" t="str">
        <f t="shared" si="16"/>
        <v>ZK101.K139.C727</v>
      </c>
      <c r="C341">
        <f>+IFERROR(VLOOKUP(B341,'[1]Sum table'!$A:$D,4,FALSE),0)</f>
        <v>0</v>
      </c>
      <c r="D341">
        <f>+IFERROR(VLOOKUP(B341,'[1]Sum table'!$A:$E,5,FALSE),0)</f>
        <v>0</v>
      </c>
      <c r="E341">
        <f>+IFERROR(VLOOKUP(B341,'[1]Sum table'!$A:$F,6,FALSE),0)</f>
        <v>0</v>
      </c>
      <c r="F341">
        <f>+IFERROR(VLOOKUP(B341,'[1]Sum table'!$A:$G,7,FALSE),0)</f>
        <v>0</v>
      </c>
      <c r="O341" t="s">
        <v>508</v>
      </c>
      <c r="P341" s="606" t="s">
        <v>175</v>
      </c>
      <c r="R341" t="str">
        <f t="shared" si="17"/>
        <v>ZK101</v>
      </c>
      <c r="S341">
        <f t="shared" si="18"/>
        <v>0</v>
      </c>
      <c r="T341">
        <f t="shared" si="18"/>
        <v>0</v>
      </c>
      <c r="U341">
        <f t="shared" si="18"/>
        <v>0</v>
      </c>
    </row>
    <row r="342" spans="1:21" x14ac:dyDescent="0.25">
      <c r="A342" t="s">
        <v>861</v>
      </c>
      <c r="B342" t="str">
        <f t="shared" si="16"/>
        <v>ZK101.K140.C727</v>
      </c>
      <c r="C342">
        <f>+IFERROR(VLOOKUP(B342,'[1]Sum table'!$A:$D,4,FALSE),0)</f>
        <v>0</v>
      </c>
      <c r="D342">
        <f>+IFERROR(VLOOKUP(B342,'[1]Sum table'!$A:$E,5,FALSE),0)</f>
        <v>0</v>
      </c>
      <c r="E342">
        <f>+IFERROR(VLOOKUP(B342,'[1]Sum table'!$A:$F,6,FALSE),0)</f>
        <v>0</v>
      </c>
      <c r="F342">
        <f>+IFERROR(VLOOKUP(B342,'[1]Sum table'!$A:$G,7,FALSE),0)</f>
        <v>0</v>
      </c>
      <c r="O342" t="s">
        <v>508</v>
      </c>
      <c r="P342" s="606" t="s">
        <v>187</v>
      </c>
      <c r="R342" t="str">
        <f t="shared" si="17"/>
        <v>ZK101</v>
      </c>
      <c r="S342">
        <f t="shared" si="18"/>
        <v>0</v>
      </c>
      <c r="T342">
        <f t="shared" si="18"/>
        <v>0</v>
      </c>
      <c r="U342">
        <f t="shared" si="18"/>
        <v>0</v>
      </c>
    </row>
    <row r="343" spans="1:21" x14ac:dyDescent="0.25">
      <c r="A343" t="s">
        <v>862</v>
      </c>
      <c r="B343" t="str">
        <f t="shared" si="16"/>
        <v>ZK101.K141.C727</v>
      </c>
      <c r="C343">
        <f>+IFERROR(VLOOKUP(B343,'[1]Sum table'!$A:$D,4,FALSE),0)</f>
        <v>0</v>
      </c>
      <c r="D343">
        <f>+IFERROR(VLOOKUP(B343,'[1]Sum table'!$A:$E,5,FALSE),0)</f>
        <v>0</v>
      </c>
      <c r="E343">
        <f>+IFERROR(VLOOKUP(B343,'[1]Sum table'!$A:$F,6,FALSE),0)</f>
        <v>0</v>
      </c>
      <c r="F343">
        <f>+IFERROR(VLOOKUP(B343,'[1]Sum table'!$A:$G,7,FALSE),0)</f>
        <v>0</v>
      </c>
      <c r="O343" t="s">
        <v>508</v>
      </c>
      <c r="P343" s="607" t="s">
        <v>317</v>
      </c>
      <c r="R343" t="str">
        <f t="shared" si="17"/>
        <v>ZK101</v>
      </c>
      <c r="S343">
        <f t="shared" si="18"/>
        <v>0</v>
      </c>
      <c r="T343">
        <f t="shared" si="18"/>
        <v>0</v>
      </c>
      <c r="U343">
        <f t="shared" si="18"/>
        <v>0</v>
      </c>
    </row>
    <row r="344" spans="1:21" x14ac:dyDescent="0.25">
      <c r="A344" t="s">
        <v>863</v>
      </c>
      <c r="B344" t="str">
        <f t="shared" si="16"/>
        <v>ZK101.K142.C727</v>
      </c>
      <c r="C344">
        <f>+IFERROR(VLOOKUP(B344,'[1]Sum table'!$A:$D,4,FALSE),0)</f>
        <v>0</v>
      </c>
      <c r="D344">
        <f>+IFERROR(VLOOKUP(B344,'[1]Sum table'!$A:$E,5,FALSE),0)</f>
        <v>0</v>
      </c>
      <c r="E344">
        <f>+IFERROR(VLOOKUP(B344,'[1]Sum table'!$A:$F,6,FALSE),0)</f>
        <v>0</v>
      </c>
      <c r="F344">
        <f>+IFERROR(VLOOKUP(B344,'[1]Sum table'!$A:$G,7,FALSE),0)</f>
        <v>0</v>
      </c>
      <c r="O344" t="s">
        <v>508</v>
      </c>
      <c r="P344" s="607" t="s">
        <v>318</v>
      </c>
      <c r="R344" t="str">
        <f t="shared" si="17"/>
        <v>ZK101</v>
      </c>
      <c r="S344">
        <f t="shared" si="18"/>
        <v>0</v>
      </c>
      <c r="T344">
        <f t="shared" si="18"/>
        <v>0</v>
      </c>
      <c r="U344">
        <f t="shared" si="18"/>
        <v>0</v>
      </c>
    </row>
    <row r="345" spans="1:21" x14ac:dyDescent="0.25">
      <c r="A345" t="s">
        <v>864</v>
      </c>
      <c r="B345" t="str">
        <f t="shared" si="16"/>
        <v>ZK101.K143.C727</v>
      </c>
      <c r="C345">
        <f>+IFERROR(VLOOKUP(B345,'[1]Sum table'!$A:$D,4,FALSE),0)</f>
        <v>0</v>
      </c>
      <c r="D345">
        <f>+IFERROR(VLOOKUP(B345,'[1]Sum table'!$A:$E,5,FALSE),0)</f>
        <v>0</v>
      </c>
      <c r="E345">
        <f>+IFERROR(VLOOKUP(B345,'[1]Sum table'!$A:$F,6,FALSE),0)</f>
        <v>0</v>
      </c>
      <c r="F345">
        <f>+IFERROR(VLOOKUP(B345,'[1]Sum table'!$A:$G,7,FALSE),0)</f>
        <v>0</v>
      </c>
      <c r="O345" t="s">
        <v>508</v>
      </c>
      <c r="P345" s="607" t="s">
        <v>319</v>
      </c>
      <c r="R345" t="str">
        <f t="shared" si="17"/>
        <v>ZK101</v>
      </c>
      <c r="S345">
        <f t="shared" si="18"/>
        <v>0</v>
      </c>
      <c r="T345">
        <f t="shared" si="18"/>
        <v>0</v>
      </c>
      <c r="U345">
        <f t="shared" si="18"/>
        <v>0</v>
      </c>
    </row>
    <row r="346" spans="1:21" x14ac:dyDescent="0.25">
      <c r="A346" t="s">
        <v>865</v>
      </c>
      <c r="B346" t="str">
        <f t="shared" si="16"/>
        <v>ZK101.K144.C727</v>
      </c>
      <c r="C346">
        <f>+IFERROR(VLOOKUP(B346,'[1]Sum table'!$A:$D,4,FALSE),0)</f>
        <v>0</v>
      </c>
      <c r="D346">
        <f>+IFERROR(VLOOKUP(B346,'[1]Sum table'!$A:$E,5,FALSE),0)</f>
        <v>0</v>
      </c>
      <c r="E346">
        <f>+IFERROR(VLOOKUP(B346,'[1]Sum table'!$A:$F,6,FALSE),0)</f>
        <v>0</v>
      </c>
      <c r="F346">
        <f>+IFERROR(VLOOKUP(B346,'[1]Sum table'!$A:$G,7,FALSE),0)</f>
        <v>0</v>
      </c>
      <c r="O346" t="s">
        <v>508</v>
      </c>
      <c r="P346" s="607" t="s">
        <v>320</v>
      </c>
      <c r="R346" t="str">
        <f t="shared" si="17"/>
        <v>ZK101</v>
      </c>
      <c r="S346">
        <f t="shared" si="18"/>
        <v>0</v>
      </c>
      <c r="T346">
        <f t="shared" si="18"/>
        <v>0</v>
      </c>
      <c r="U346">
        <f t="shared" si="18"/>
        <v>0</v>
      </c>
    </row>
    <row r="347" spans="1:21" x14ac:dyDescent="0.25">
      <c r="A347" t="s">
        <v>866</v>
      </c>
      <c r="B347" t="str">
        <f t="shared" si="16"/>
        <v>ZK101.K145.C727</v>
      </c>
      <c r="C347">
        <f>+IFERROR(VLOOKUP(B347,'[1]Sum table'!$A:$D,4,FALSE),0)</f>
        <v>0</v>
      </c>
      <c r="D347">
        <f>+IFERROR(VLOOKUP(B347,'[1]Sum table'!$A:$E,5,FALSE),0)</f>
        <v>0</v>
      </c>
      <c r="E347">
        <f>+IFERROR(VLOOKUP(B347,'[1]Sum table'!$A:$F,6,FALSE),0)</f>
        <v>0</v>
      </c>
      <c r="F347">
        <f>+IFERROR(VLOOKUP(B347,'[1]Sum table'!$A:$G,7,FALSE),0)</f>
        <v>0</v>
      </c>
      <c r="O347" t="s">
        <v>508</v>
      </c>
      <c r="P347" s="607" t="s">
        <v>321</v>
      </c>
      <c r="R347" t="str">
        <f t="shared" si="17"/>
        <v>ZK101</v>
      </c>
      <c r="S347">
        <f t="shared" si="18"/>
        <v>0</v>
      </c>
      <c r="T347">
        <f t="shared" si="18"/>
        <v>0</v>
      </c>
      <c r="U347">
        <f t="shared" si="18"/>
        <v>0</v>
      </c>
    </row>
    <row r="348" spans="1:21" x14ac:dyDescent="0.25">
      <c r="A348" t="s">
        <v>867</v>
      </c>
      <c r="B348" t="str">
        <f t="shared" si="16"/>
        <v>ZK101.K146.C727</v>
      </c>
      <c r="C348">
        <f>+IFERROR(VLOOKUP(B348,'[1]Sum table'!$A:$D,4,FALSE),0)</f>
        <v>0</v>
      </c>
      <c r="D348">
        <f>+IFERROR(VLOOKUP(B348,'[1]Sum table'!$A:$E,5,FALSE),0)</f>
        <v>0</v>
      </c>
      <c r="E348">
        <f>+IFERROR(VLOOKUP(B348,'[1]Sum table'!$A:$F,6,FALSE),0)</f>
        <v>0</v>
      </c>
      <c r="F348">
        <f>+IFERROR(VLOOKUP(B348,'[1]Sum table'!$A:$G,7,FALSE),0)</f>
        <v>0</v>
      </c>
      <c r="O348" t="s">
        <v>508</v>
      </c>
      <c r="P348" s="607" t="s">
        <v>322</v>
      </c>
      <c r="R348" t="str">
        <f t="shared" si="17"/>
        <v>ZK101</v>
      </c>
      <c r="S348">
        <f t="shared" si="18"/>
        <v>0</v>
      </c>
      <c r="T348">
        <f t="shared" si="18"/>
        <v>0</v>
      </c>
      <c r="U348">
        <f t="shared" si="18"/>
        <v>0</v>
      </c>
    </row>
    <row r="349" spans="1:21" x14ac:dyDescent="0.25">
      <c r="A349" t="s">
        <v>868</v>
      </c>
      <c r="B349" t="str">
        <f t="shared" si="16"/>
        <v>ZK101.K147.C727</v>
      </c>
      <c r="C349">
        <f>+IFERROR(VLOOKUP(B349,'[1]Sum table'!$A:$D,4,FALSE),0)</f>
        <v>0</v>
      </c>
      <c r="D349">
        <f>+IFERROR(VLOOKUP(B349,'[1]Sum table'!$A:$E,5,FALSE),0)</f>
        <v>0</v>
      </c>
      <c r="E349">
        <f>+IFERROR(VLOOKUP(B349,'[1]Sum table'!$A:$F,6,FALSE),0)</f>
        <v>0</v>
      </c>
      <c r="F349">
        <f>+IFERROR(VLOOKUP(B349,'[1]Sum table'!$A:$G,7,FALSE),0)</f>
        <v>0</v>
      </c>
      <c r="O349" t="s">
        <v>508</v>
      </c>
      <c r="P349" s="606" t="s">
        <v>173</v>
      </c>
      <c r="R349" t="str">
        <f t="shared" si="17"/>
        <v>ZK101</v>
      </c>
      <c r="S349">
        <f t="shared" si="18"/>
        <v>0</v>
      </c>
      <c r="T349">
        <f t="shared" si="18"/>
        <v>0</v>
      </c>
      <c r="U349">
        <f t="shared" si="18"/>
        <v>0</v>
      </c>
    </row>
    <row r="350" spans="1:21" x14ac:dyDescent="0.25">
      <c r="A350" t="s">
        <v>869</v>
      </c>
      <c r="B350" t="str">
        <f t="shared" si="16"/>
        <v>ZK101.K148.C727</v>
      </c>
      <c r="C350">
        <f>+IFERROR(VLOOKUP(B350,'[1]Sum table'!$A:$D,4,FALSE),0)</f>
        <v>0</v>
      </c>
      <c r="D350">
        <f>+IFERROR(VLOOKUP(B350,'[1]Sum table'!$A:$E,5,FALSE),0)</f>
        <v>0</v>
      </c>
      <c r="E350">
        <f>+IFERROR(VLOOKUP(B350,'[1]Sum table'!$A:$F,6,FALSE),0)</f>
        <v>0</v>
      </c>
      <c r="F350">
        <f>+IFERROR(VLOOKUP(B350,'[1]Sum table'!$A:$G,7,FALSE),0)</f>
        <v>0</v>
      </c>
      <c r="O350" t="s">
        <v>508</v>
      </c>
      <c r="P350" s="606" t="s">
        <v>323</v>
      </c>
      <c r="R350" t="str">
        <f t="shared" si="17"/>
        <v>ZK101</v>
      </c>
      <c r="S350">
        <f t="shared" si="18"/>
        <v>0</v>
      </c>
      <c r="T350">
        <f t="shared" si="18"/>
        <v>0</v>
      </c>
      <c r="U350">
        <f t="shared" si="18"/>
        <v>0</v>
      </c>
    </row>
    <row r="351" spans="1:21" x14ac:dyDescent="0.25">
      <c r="A351" t="s">
        <v>870</v>
      </c>
      <c r="B351" t="str">
        <f t="shared" si="16"/>
        <v>ZK101.K149.C727</v>
      </c>
      <c r="C351">
        <f>+IFERROR(VLOOKUP(B351,'[1]Sum table'!$A:$D,4,FALSE),0)</f>
        <v>0</v>
      </c>
      <c r="D351">
        <f>+IFERROR(VLOOKUP(B351,'[1]Sum table'!$A:$E,5,FALSE),0)</f>
        <v>0</v>
      </c>
      <c r="E351">
        <f>+IFERROR(VLOOKUP(B351,'[1]Sum table'!$A:$F,6,FALSE),0)</f>
        <v>0</v>
      </c>
      <c r="F351">
        <f>+IFERROR(VLOOKUP(B351,'[1]Sum table'!$A:$G,7,FALSE),0)</f>
        <v>0</v>
      </c>
      <c r="O351" t="s">
        <v>508</v>
      </c>
      <c r="P351" s="606" t="s">
        <v>324</v>
      </c>
      <c r="R351" t="str">
        <f t="shared" si="17"/>
        <v>ZK101</v>
      </c>
      <c r="S351">
        <f t="shared" si="18"/>
        <v>0</v>
      </c>
      <c r="T351">
        <f t="shared" si="18"/>
        <v>0</v>
      </c>
      <c r="U351">
        <f t="shared" si="18"/>
        <v>0</v>
      </c>
    </row>
    <row r="352" spans="1:21" x14ac:dyDescent="0.25">
      <c r="A352" t="s">
        <v>871</v>
      </c>
      <c r="B352" t="str">
        <f t="shared" si="16"/>
        <v>ZK101.K150.C727</v>
      </c>
      <c r="C352">
        <f>+IFERROR(VLOOKUP(B352,'[1]Sum table'!$A:$D,4,FALSE),0)</f>
        <v>0</v>
      </c>
      <c r="D352">
        <f>+IFERROR(VLOOKUP(B352,'[1]Sum table'!$A:$E,5,FALSE),0)</f>
        <v>0</v>
      </c>
      <c r="E352">
        <f>+IFERROR(VLOOKUP(B352,'[1]Sum table'!$A:$F,6,FALSE),0)</f>
        <v>0</v>
      </c>
      <c r="F352">
        <f>+IFERROR(VLOOKUP(B352,'[1]Sum table'!$A:$G,7,FALSE),0)</f>
        <v>0</v>
      </c>
      <c r="O352" t="s">
        <v>508</v>
      </c>
      <c r="P352" s="607" t="s">
        <v>325</v>
      </c>
      <c r="R352" t="str">
        <f t="shared" si="17"/>
        <v>ZK101</v>
      </c>
      <c r="S352">
        <f t="shared" si="18"/>
        <v>0</v>
      </c>
      <c r="T352">
        <f t="shared" si="18"/>
        <v>0</v>
      </c>
      <c r="U352">
        <f t="shared" si="18"/>
        <v>0</v>
      </c>
    </row>
    <row r="353" spans="1:21" x14ac:dyDescent="0.25">
      <c r="A353" t="s">
        <v>872</v>
      </c>
      <c r="B353" t="str">
        <f t="shared" si="16"/>
        <v>ZK101.K151.C727</v>
      </c>
      <c r="C353">
        <f>+IFERROR(VLOOKUP(B353,'[1]Sum table'!$A:$D,4,FALSE),0)</f>
        <v>0</v>
      </c>
      <c r="D353">
        <f>+IFERROR(VLOOKUP(B353,'[1]Sum table'!$A:$E,5,FALSE),0)</f>
        <v>0</v>
      </c>
      <c r="E353">
        <f>+IFERROR(VLOOKUP(B353,'[1]Sum table'!$A:$F,6,FALSE),0)</f>
        <v>0</v>
      </c>
      <c r="F353">
        <f>+IFERROR(VLOOKUP(B353,'[1]Sum table'!$A:$G,7,FALSE),0)</f>
        <v>0</v>
      </c>
      <c r="O353" t="s">
        <v>508</v>
      </c>
      <c r="P353" s="607" t="s">
        <v>326</v>
      </c>
      <c r="R353" t="str">
        <f t="shared" si="17"/>
        <v>ZK101</v>
      </c>
      <c r="S353">
        <f t="shared" si="18"/>
        <v>0</v>
      </c>
      <c r="T353">
        <f t="shared" si="18"/>
        <v>0</v>
      </c>
      <c r="U353">
        <f t="shared" si="18"/>
        <v>0</v>
      </c>
    </row>
    <row r="354" spans="1:21" x14ac:dyDescent="0.25">
      <c r="A354" t="s">
        <v>873</v>
      </c>
      <c r="B354" t="str">
        <f t="shared" si="16"/>
        <v>ZK101.K152.C727</v>
      </c>
      <c r="C354">
        <f>+IFERROR(VLOOKUP(B354,'[1]Sum table'!$A:$D,4,FALSE),0)</f>
        <v>0</v>
      </c>
      <c r="D354">
        <f>+IFERROR(VLOOKUP(B354,'[1]Sum table'!$A:$E,5,FALSE),0)</f>
        <v>0</v>
      </c>
      <c r="E354">
        <f>+IFERROR(VLOOKUP(B354,'[1]Sum table'!$A:$F,6,FALSE),0)</f>
        <v>0</v>
      </c>
      <c r="F354">
        <f>+IFERROR(VLOOKUP(B354,'[1]Sum table'!$A:$G,7,FALSE),0)</f>
        <v>0</v>
      </c>
      <c r="O354" t="s">
        <v>508</v>
      </c>
      <c r="P354" s="607" t="s">
        <v>327</v>
      </c>
      <c r="R354" t="str">
        <f t="shared" si="17"/>
        <v>ZK101</v>
      </c>
      <c r="S354">
        <f t="shared" si="18"/>
        <v>0</v>
      </c>
      <c r="T354">
        <f t="shared" si="18"/>
        <v>0</v>
      </c>
      <c r="U354">
        <f t="shared" si="18"/>
        <v>0</v>
      </c>
    </row>
    <row r="355" spans="1:21" x14ac:dyDescent="0.25">
      <c r="A355" t="s">
        <v>874</v>
      </c>
      <c r="B355" t="str">
        <f t="shared" si="16"/>
        <v>ZK101.K153.C727</v>
      </c>
      <c r="C355">
        <f>+IFERROR(VLOOKUP(B355,'[1]Sum table'!$A:$D,4,FALSE),0)</f>
        <v>0</v>
      </c>
      <c r="D355">
        <f>+IFERROR(VLOOKUP(B355,'[1]Sum table'!$A:$E,5,FALSE),0)</f>
        <v>0</v>
      </c>
      <c r="E355">
        <f>+IFERROR(VLOOKUP(B355,'[1]Sum table'!$A:$F,6,FALSE),0)</f>
        <v>0</v>
      </c>
      <c r="F355">
        <f>+IFERROR(VLOOKUP(B355,'[1]Sum table'!$A:$G,7,FALSE),0)</f>
        <v>0</v>
      </c>
      <c r="O355" t="s">
        <v>508</v>
      </c>
      <c r="P355" s="607" t="s">
        <v>328</v>
      </c>
      <c r="R355" t="str">
        <f t="shared" si="17"/>
        <v>ZK101</v>
      </c>
      <c r="S355">
        <f t="shared" si="18"/>
        <v>0</v>
      </c>
      <c r="T355">
        <f t="shared" si="18"/>
        <v>0</v>
      </c>
      <c r="U355">
        <f t="shared" si="18"/>
        <v>0</v>
      </c>
    </row>
    <row r="356" spans="1:21" x14ac:dyDescent="0.25">
      <c r="A356" t="s">
        <v>875</v>
      </c>
      <c r="B356" t="str">
        <f t="shared" si="16"/>
        <v>ZK101.K154.C727</v>
      </c>
      <c r="C356">
        <f>+IFERROR(VLOOKUP(B356,'[1]Sum table'!$A:$D,4,FALSE),0)</f>
        <v>0</v>
      </c>
      <c r="D356">
        <f>+IFERROR(VLOOKUP(B356,'[1]Sum table'!$A:$E,5,FALSE),0)</f>
        <v>0</v>
      </c>
      <c r="E356">
        <f>+IFERROR(VLOOKUP(B356,'[1]Sum table'!$A:$F,6,FALSE),0)</f>
        <v>0</v>
      </c>
      <c r="F356">
        <f>+IFERROR(VLOOKUP(B356,'[1]Sum table'!$A:$G,7,FALSE),0)</f>
        <v>0</v>
      </c>
      <c r="O356" t="s">
        <v>508</v>
      </c>
      <c r="P356" s="607" t="s">
        <v>329</v>
      </c>
      <c r="R356" t="str">
        <f t="shared" si="17"/>
        <v>ZK101</v>
      </c>
      <c r="S356">
        <f t="shared" si="18"/>
        <v>0</v>
      </c>
      <c r="T356">
        <f t="shared" si="18"/>
        <v>0</v>
      </c>
      <c r="U356">
        <f t="shared" si="18"/>
        <v>0</v>
      </c>
    </row>
    <row r="357" spans="1:21" x14ac:dyDescent="0.25">
      <c r="A357" t="s">
        <v>876</v>
      </c>
      <c r="B357" t="str">
        <f t="shared" si="16"/>
        <v>ZK101.K155.C727</v>
      </c>
      <c r="C357">
        <f>+IFERROR(VLOOKUP(B357,'[1]Sum table'!$A:$D,4,FALSE),0)</f>
        <v>0</v>
      </c>
      <c r="D357">
        <f>+IFERROR(VLOOKUP(B357,'[1]Sum table'!$A:$E,5,FALSE),0)</f>
        <v>0</v>
      </c>
      <c r="E357">
        <f>+IFERROR(VLOOKUP(B357,'[1]Sum table'!$A:$F,6,FALSE),0)</f>
        <v>0</v>
      </c>
      <c r="F357">
        <f>+IFERROR(VLOOKUP(B357,'[1]Sum table'!$A:$G,7,FALSE),0)</f>
        <v>0</v>
      </c>
      <c r="O357" t="s">
        <v>508</v>
      </c>
      <c r="P357" s="607" t="s">
        <v>330</v>
      </c>
      <c r="R357" t="str">
        <f t="shared" si="17"/>
        <v>ZK101</v>
      </c>
      <c r="S357">
        <f t="shared" si="18"/>
        <v>0</v>
      </c>
      <c r="T357">
        <f t="shared" si="18"/>
        <v>0</v>
      </c>
      <c r="U357">
        <f t="shared" si="18"/>
        <v>0</v>
      </c>
    </row>
    <row r="358" spans="1:21" x14ac:dyDescent="0.25">
      <c r="A358" t="s">
        <v>877</v>
      </c>
      <c r="B358" t="str">
        <f t="shared" si="16"/>
        <v>ZK101.K156.C727</v>
      </c>
      <c r="C358">
        <f>+IFERROR(VLOOKUP(B358,'[1]Sum table'!$A:$D,4,FALSE),0)</f>
        <v>0</v>
      </c>
      <c r="D358">
        <f>+IFERROR(VLOOKUP(B358,'[1]Sum table'!$A:$E,5,FALSE),0)</f>
        <v>0</v>
      </c>
      <c r="E358">
        <f>+IFERROR(VLOOKUP(B358,'[1]Sum table'!$A:$F,6,FALSE),0)</f>
        <v>0</v>
      </c>
      <c r="F358">
        <f>+IFERROR(VLOOKUP(B358,'[1]Sum table'!$A:$G,7,FALSE),0)</f>
        <v>0</v>
      </c>
      <c r="O358" t="s">
        <v>508</v>
      </c>
      <c r="P358" s="607" t="s">
        <v>331</v>
      </c>
      <c r="R358" t="str">
        <f t="shared" si="17"/>
        <v>ZK101</v>
      </c>
      <c r="S358">
        <f t="shared" si="18"/>
        <v>0</v>
      </c>
      <c r="T358">
        <f t="shared" si="18"/>
        <v>0</v>
      </c>
      <c r="U358">
        <f t="shared" si="18"/>
        <v>0</v>
      </c>
    </row>
    <row r="359" spans="1:21" x14ac:dyDescent="0.25">
      <c r="A359" t="s">
        <v>878</v>
      </c>
      <c r="B359" t="str">
        <f t="shared" si="16"/>
        <v>ZK101.K157.C727</v>
      </c>
      <c r="C359">
        <f>+IFERROR(VLOOKUP(B359,'[1]Sum table'!$A:$D,4,FALSE),0)</f>
        <v>0</v>
      </c>
      <c r="D359">
        <f>+IFERROR(VLOOKUP(B359,'[1]Sum table'!$A:$E,5,FALSE),0)</f>
        <v>0</v>
      </c>
      <c r="E359">
        <f>+IFERROR(VLOOKUP(B359,'[1]Sum table'!$A:$F,6,FALSE),0)</f>
        <v>0</v>
      </c>
      <c r="F359">
        <f>+IFERROR(VLOOKUP(B359,'[1]Sum table'!$A:$G,7,FALSE),0)</f>
        <v>0</v>
      </c>
      <c r="O359" t="s">
        <v>508</v>
      </c>
      <c r="P359" s="607" t="s">
        <v>332</v>
      </c>
      <c r="R359" t="str">
        <f t="shared" si="17"/>
        <v>ZK101</v>
      </c>
      <c r="S359">
        <f t="shared" si="18"/>
        <v>0</v>
      </c>
      <c r="T359">
        <f t="shared" si="18"/>
        <v>0</v>
      </c>
      <c r="U359">
        <f t="shared" si="18"/>
        <v>0</v>
      </c>
    </row>
    <row r="360" spans="1:21" x14ac:dyDescent="0.25">
      <c r="A360" t="s">
        <v>879</v>
      </c>
      <c r="B360" t="str">
        <f t="shared" si="16"/>
        <v>ZK101.K158.C727</v>
      </c>
      <c r="C360">
        <f>+IFERROR(VLOOKUP(B360,'[1]Sum table'!$A:$D,4,FALSE),0)</f>
        <v>0</v>
      </c>
      <c r="D360">
        <f>+IFERROR(VLOOKUP(B360,'[1]Sum table'!$A:$E,5,FALSE),0)</f>
        <v>0</v>
      </c>
      <c r="E360">
        <f>+IFERROR(VLOOKUP(B360,'[1]Sum table'!$A:$F,6,FALSE),0)</f>
        <v>0</v>
      </c>
      <c r="F360">
        <f>+IFERROR(VLOOKUP(B360,'[1]Sum table'!$A:$G,7,FALSE),0)</f>
        <v>0</v>
      </c>
      <c r="O360" t="s">
        <v>508</v>
      </c>
      <c r="P360" s="607" t="s">
        <v>333</v>
      </c>
      <c r="R360" t="str">
        <f t="shared" si="17"/>
        <v>ZK101</v>
      </c>
      <c r="S360">
        <f t="shared" si="18"/>
        <v>0</v>
      </c>
      <c r="T360">
        <f t="shared" si="18"/>
        <v>0</v>
      </c>
      <c r="U360">
        <f t="shared" si="18"/>
        <v>0</v>
      </c>
    </row>
    <row r="361" spans="1:21" x14ac:dyDescent="0.25">
      <c r="A361" t="s">
        <v>880</v>
      </c>
      <c r="B361" t="str">
        <f t="shared" si="16"/>
        <v>ZK101.K159.C727</v>
      </c>
      <c r="C361">
        <f>+IFERROR(VLOOKUP(B361,'[1]Sum table'!$A:$D,4,FALSE),0)</f>
        <v>0</v>
      </c>
      <c r="D361">
        <f>+IFERROR(VLOOKUP(B361,'[1]Sum table'!$A:$E,5,FALSE),0)</f>
        <v>0</v>
      </c>
      <c r="E361">
        <f>+IFERROR(VLOOKUP(B361,'[1]Sum table'!$A:$F,6,FALSE),0)</f>
        <v>0</v>
      </c>
      <c r="F361">
        <f>+IFERROR(VLOOKUP(B361,'[1]Sum table'!$A:$G,7,FALSE),0)</f>
        <v>0</v>
      </c>
      <c r="O361" t="s">
        <v>508</v>
      </c>
      <c r="P361" s="607" t="s">
        <v>334</v>
      </c>
      <c r="R361" t="str">
        <f t="shared" si="17"/>
        <v>ZK101</v>
      </c>
      <c r="S361">
        <f t="shared" si="18"/>
        <v>0</v>
      </c>
      <c r="T361">
        <f t="shared" si="18"/>
        <v>0</v>
      </c>
      <c r="U361">
        <f t="shared" si="18"/>
        <v>0</v>
      </c>
    </row>
    <row r="362" spans="1:21" x14ac:dyDescent="0.25">
      <c r="A362" t="s">
        <v>881</v>
      </c>
      <c r="B362" t="str">
        <f t="shared" si="16"/>
        <v>ZK101.K160.C727</v>
      </c>
      <c r="C362">
        <f>+IFERROR(VLOOKUP(B362,'[1]Sum table'!$A:$D,4,FALSE),0)</f>
        <v>0</v>
      </c>
      <c r="D362">
        <f>+IFERROR(VLOOKUP(B362,'[1]Sum table'!$A:$E,5,FALSE),0)</f>
        <v>0</v>
      </c>
      <c r="E362">
        <f>+IFERROR(VLOOKUP(B362,'[1]Sum table'!$A:$F,6,FALSE),0)</f>
        <v>0</v>
      </c>
      <c r="F362">
        <f>+IFERROR(VLOOKUP(B362,'[1]Sum table'!$A:$G,7,FALSE),0)</f>
        <v>0</v>
      </c>
      <c r="O362" t="s">
        <v>508</v>
      </c>
      <c r="P362" s="606" t="s">
        <v>189</v>
      </c>
      <c r="R362" t="str">
        <f t="shared" si="17"/>
        <v>ZK101</v>
      </c>
      <c r="S362">
        <f t="shared" si="18"/>
        <v>0</v>
      </c>
      <c r="T362">
        <f t="shared" si="18"/>
        <v>0</v>
      </c>
      <c r="U362">
        <f t="shared" si="18"/>
        <v>0</v>
      </c>
    </row>
    <row r="363" spans="1:21" x14ac:dyDescent="0.25">
      <c r="A363" t="s">
        <v>882</v>
      </c>
      <c r="B363" t="str">
        <f t="shared" si="16"/>
        <v>ZK101.K161.C727</v>
      </c>
      <c r="C363">
        <f>+IFERROR(VLOOKUP(B363,'[1]Sum table'!$A:$D,4,FALSE),0)</f>
        <v>0</v>
      </c>
      <c r="D363">
        <f>+IFERROR(VLOOKUP(B363,'[1]Sum table'!$A:$E,5,FALSE),0)</f>
        <v>0</v>
      </c>
      <c r="E363">
        <f>+IFERROR(VLOOKUP(B363,'[1]Sum table'!$A:$F,6,FALSE),0)</f>
        <v>0</v>
      </c>
      <c r="F363">
        <f>+IFERROR(VLOOKUP(B363,'[1]Sum table'!$A:$G,7,FALSE),0)</f>
        <v>0</v>
      </c>
      <c r="O363" t="s">
        <v>508</v>
      </c>
      <c r="P363" s="606" t="s">
        <v>190</v>
      </c>
      <c r="R363" t="str">
        <f t="shared" si="17"/>
        <v>ZK101</v>
      </c>
      <c r="S363">
        <f t="shared" si="18"/>
        <v>0</v>
      </c>
      <c r="T363">
        <f t="shared" si="18"/>
        <v>0</v>
      </c>
      <c r="U363">
        <f t="shared" si="18"/>
        <v>0</v>
      </c>
    </row>
    <row r="364" spans="1:21" x14ac:dyDescent="0.25">
      <c r="A364" t="s">
        <v>883</v>
      </c>
      <c r="B364" t="str">
        <f t="shared" si="16"/>
        <v>ZK101.K162.C727</v>
      </c>
      <c r="C364">
        <f>+IFERROR(VLOOKUP(B364,'[1]Sum table'!$A:$D,4,FALSE),0)</f>
        <v>0</v>
      </c>
      <c r="D364">
        <f>+IFERROR(VLOOKUP(B364,'[1]Sum table'!$A:$E,5,FALSE),0)</f>
        <v>0</v>
      </c>
      <c r="E364">
        <f>+IFERROR(VLOOKUP(B364,'[1]Sum table'!$A:$F,6,FALSE),0)</f>
        <v>0</v>
      </c>
      <c r="F364">
        <f>+IFERROR(VLOOKUP(B364,'[1]Sum table'!$A:$G,7,FALSE),0)</f>
        <v>0</v>
      </c>
      <c r="O364" t="s">
        <v>508</v>
      </c>
      <c r="P364" s="606" t="s">
        <v>335</v>
      </c>
      <c r="R364" t="str">
        <f t="shared" si="17"/>
        <v>ZK101</v>
      </c>
      <c r="S364">
        <f t="shared" si="18"/>
        <v>0</v>
      </c>
      <c r="T364">
        <f t="shared" si="18"/>
        <v>0</v>
      </c>
      <c r="U364">
        <f t="shared" si="18"/>
        <v>0</v>
      </c>
    </row>
    <row r="365" spans="1:21" x14ac:dyDescent="0.25">
      <c r="A365" t="s">
        <v>884</v>
      </c>
      <c r="B365" t="str">
        <f t="shared" si="16"/>
        <v>ZK101.K163.C727</v>
      </c>
      <c r="C365">
        <f>+IFERROR(VLOOKUP(B365,'[1]Sum table'!$A:$D,4,FALSE),0)</f>
        <v>0</v>
      </c>
      <c r="D365">
        <f>+IFERROR(VLOOKUP(B365,'[1]Sum table'!$A:$E,5,FALSE),0)</f>
        <v>0</v>
      </c>
      <c r="E365">
        <f>+IFERROR(VLOOKUP(B365,'[1]Sum table'!$A:$F,6,FALSE),0)</f>
        <v>0</v>
      </c>
      <c r="F365">
        <f>+IFERROR(VLOOKUP(B365,'[1]Sum table'!$A:$G,7,FALSE),0)</f>
        <v>0</v>
      </c>
      <c r="O365" t="s">
        <v>508</v>
      </c>
      <c r="P365" s="606" t="s">
        <v>113</v>
      </c>
      <c r="R365" t="str">
        <f t="shared" si="17"/>
        <v>ZK101</v>
      </c>
      <c r="S365">
        <f t="shared" si="18"/>
        <v>0</v>
      </c>
      <c r="T365">
        <f t="shared" si="18"/>
        <v>0</v>
      </c>
      <c r="U365">
        <f t="shared" si="18"/>
        <v>0</v>
      </c>
    </row>
    <row r="366" spans="1:21" x14ac:dyDescent="0.25">
      <c r="A366" t="s">
        <v>885</v>
      </c>
      <c r="B366" t="str">
        <f t="shared" si="16"/>
        <v>ZK101.K164.C727</v>
      </c>
      <c r="C366">
        <f>+IFERROR(VLOOKUP(B366,'[1]Sum table'!$A:$D,4,FALSE),0)</f>
        <v>0</v>
      </c>
      <c r="D366">
        <f>+IFERROR(VLOOKUP(B366,'[1]Sum table'!$A:$E,5,FALSE),0)</f>
        <v>0</v>
      </c>
      <c r="E366">
        <f>+IFERROR(VLOOKUP(B366,'[1]Sum table'!$A:$F,6,FALSE),0)</f>
        <v>0</v>
      </c>
      <c r="F366">
        <f>+IFERROR(VLOOKUP(B366,'[1]Sum table'!$A:$G,7,FALSE),0)</f>
        <v>0</v>
      </c>
      <c r="O366" t="s">
        <v>508</v>
      </c>
      <c r="P366" s="606" t="s">
        <v>179</v>
      </c>
      <c r="R366" t="str">
        <f t="shared" si="17"/>
        <v>ZK101</v>
      </c>
      <c r="S366">
        <f t="shared" si="18"/>
        <v>0</v>
      </c>
      <c r="T366">
        <f t="shared" si="18"/>
        <v>0</v>
      </c>
      <c r="U366">
        <f t="shared" si="18"/>
        <v>0</v>
      </c>
    </row>
    <row r="367" spans="1:21" x14ac:dyDescent="0.25">
      <c r="A367" t="s">
        <v>886</v>
      </c>
      <c r="B367" t="str">
        <f t="shared" si="16"/>
        <v>ZK101.K165.C727</v>
      </c>
      <c r="C367">
        <f>+IFERROR(VLOOKUP(B367,'[1]Sum table'!$A:$D,4,FALSE),0)</f>
        <v>0</v>
      </c>
      <c r="D367">
        <f>+IFERROR(VLOOKUP(B367,'[1]Sum table'!$A:$E,5,FALSE),0)</f>
        <v>0</v>
      </c>
      <c r="E367">
        <f>+IFERROR(VLOOKUP(B367,'[1]Sum table'!$A:$F,6,FALSE),0)</f>
        <v>0</v>
      </c>
      <c r="F367">
        <f>+IFERROR(VLOOKUP(B367,'[1]Sum table'!$A:$G,7,FALSE),0)</f>
        <v>0</v>
      </c>
      <c r="O367" t="s">
        <v>508</v>
      </c>
      <c r="P367" s="606" t="s">
        <v>336</v>
      </c>
      <c r="R367" t="str">
        <f t="shared" si="17"/>
        <v>ZK101</v>
      </c>
      <c r="S367">
        <f t="shared" si="18"/>
        <v>0</v>
      </c>
      <c r="T367">
        <f t="shared" si="18"/>
        <v>0</v>
      </c>
      <c r="U367">
        <f t="shared" si="18"/>
        <v>0</v>
      </c>
    </row>
    <row r="368" spans="1:21" x14ac:dyDescent="0.25">
      <c r="A368" t="s">
        <v>887</v>
      </c>
      <c r="B368" t="str">
        <f t="shared" si="16"/>
        <v>ZK101.K166.C727</v>
      </c>
      <c r="C368">
        <f>+IFERROR(VLOOKUP(B368,'[1]Sum table'!$A:$D,4,FALSE),0)</f>
        <v>0</v>
      </c>
      <c r="D368">
        <f>+IFERROR(VLOOKUP(B368,'[1]Sum table'!$A:$E,5,FALSE),0)</f>
        <v>0</v>
      </c>
      <c r="E368">
        <f>+IFERROR(VLOOKUP(B368,'[1]Sum table'!$A:$F,6,FALSE),0)</f>
        <v>0</v>
      </c>
      <c r="F368">
        <f>+IFERROR(VLOOKUP(B368,'[1]Sum table'!$A:$G,7,FALSE),0)</f>
        <v>0</v>
      </c>
      <c r="O368" t="s">
        <v>508</v>
      </c>
      <c r="P368" s="607" t="s">
        <v>337</v>
      </c>
      <c r="R368" t="str">
        <f t="shared" si="17"/>
        <v>ZK101</v>
      </c>
      <c r="S368">
        <f t="shared" si="18"/>
        <v>0</v>
      </c>
      <c r="T368">
        <f t="shared" si="18"/>
        <v>0</v>
      </c>
      <c r="U368">
        <f t="shared" si="18"/>
        <v>0</v>
      </c>
    </row>
    <row r="369" spans="1:21" x14ac:dyDescent="0.25">
      <c r="A369" t="s">
        <v>888</v>
      </c>
      <c r="B369" t="str">
        <f t="shared" si="16"/>
        <v>ZK101.K167.C727</v>
      </c>
      <c r="C369">
        <f>+IFERROR(VLOOKUP(B369,'[1]Sum table'!$A:$D,4,FALSE),0)</f>
        <v>0</v>
      </c>
      <c r="D369">
        <f>+IFERROR(VLOOKUP(B369,'[1]Sum table'!$A:$E,5,FALSE),0)</f>
        <v>0</v>
      </c>
      <c r="E369">
        <f>+IFERROR(VLOOKUP(B369,'[1]Sum table'!$A:$F,6,FALSE),0)</f>
        <v>0</v>
      </c>
      <c r="F369">
        <f>+IFERROR(VLOOKUP(B369,'[1]Sum table'!$A:$G,7,FALSE),0)</f>
        <v>0</v>
      </c>
      <c r="O369" t="s">
        <v>508</v>
      </c>
      <c r="P369" s="607" t="s">
        <v>338</v>
      </c>
      <c r="R369" t="str">
        <f t="shared" si="17"/>
        <v>ZK101</v>
      </c>
      <c r="S369">
        <f t="shared" si="18"/>
        <v>0</v>
      </c>
      <c r="T369">
        <f t="shared" si="18"/>
        <v>0</v>
      </c>
      <c r="U369">
        <f t="shared" si="18"/>
        <v>0</v>
      </c>
    </row>
    <row r="370" spans="1:21" x14ac:dyDescent="0.25">
      <c r="A370" t="s">
        <v>889</v>
      </c>
      <c r="B370" t="str">
        <f t="shared" si="16"/>
        <v>ZK101.K168.C727</v>
      </c>
      <c r="C370">
        <f>+IFERROR(VLOOKUP(B370,'[1]Sum table'!$A:$D,4,FALSE),0)</f>
        <v>0</v>
      </c>
      <c r="D370">
        <f>+IFERROR(VLOOKUP(B370,'[1]Sum table'!$A:$E,5,FALSE),0)</f>
        <v>0</v>
      </c>
      <c r="E370">
        <f>+IFERROR(VLOOKUP(B370,'[1]Sum table'!$A:$F,6,FALSE),0)</f>
        <v>0</v>
      </c>
      <c r="F370">
        <f>+IFERROR(VLOOKUP(B370,'[1]Sum table'!$A:$G,7,FALSE),0)</f>
        <v>0</v>
      </c>
      <c r="O370" t="s">
        <v>508</v>
      </c>
      <c r="P370" s="607" t="s">
        <v>339</v>
      </c>
      <c r="R370" t="str">
        <f t="shared" si="17"/>
        <v>ZK101</v>
      </c>
      <c r="S370">
        <f t="shared" si="18"/>
        <v>0</v>
      </c>
      <c r="T370">
        <f t="shared" si="18"/>
        <v>0</v>
      </c>
      <c r="U370">
        <f t="shared" si="18"/>
        <v>0</v>
      </c>
    </row>
    <row r="371" spans="1:21" x14ac:dyDescent="0.25">
      <c r="A371" t="s">
        <v>890</v>
      </c>
      <c r="B371" t="str">
        <f t="shared" si="16"/>
        <v>ZK101.K169.C727</v>
      </c>
      <c r="C371">
        <f>+IFERROR(VLOOKUP(B371,'[1]Sum table'!$A:$D,4,FALSE),0)</f>
        <v>0</v>
      </c>
      <c r="D371">
        <f>+IFERROR(VLOOKUP(B371,'[1]Sum table'!$A:$E,5,FALSE),0)</f>
        <v>0</v>
      </c>
      <c r="E371">
        <f>+IFERROR(VLOOKUP(B371,'[1]Sum table'!$A:$F,6,FALSE),0)</f>
        <v>0</v>
      </c>
      <c r="F371">
        <f>+IFERROR(VLOOKUP(B371,'[1]Sum table'!$A:$G,7,FALSE),0)</f>
        <v>0</v>
      </c>
      <c r="O371" t="s">
        <v>508</v>
      </c>
      <c r="P371" s="607" t="s">
        <v>340</v>
      </c>
      <c r="R371" t="str">
        <f t="shared" si="17"/>
        <v>ZK101</v>
      </c>
      <c r="S371">
        <f t="shared" si="18"/>
        <v>0</v>
      </c>
      <c r="T371">
        <f t="shared" si="18"/>
        <v>0</v>
      </c>
      <c r="U371">
        <f t="shared" si="18"/>
        <v>0</v>
      </c>
    </row>
    <row r="372" spans="1:21" x14ac:dyDescent="0.25">
      <c r="A372" t="s">
        <v>891</v>
      </c>
      <c r="B372" t="str">
        <f t="shared" si="16"/>
        <v>ZK101.K170.C727</v>
      </c>
      <c r="C372">
        <f>+IFERROR(VLOOKUP(B372,'[1]Sum table'!$A:$D,4,FALSE),0)</f>
        <v>0</v>
      </c>
      <c r="D372">
        <f>+IFERROR(VLOOKUP(B372,'[1]Sum table'!$A:$E,5,FALSE),0)</f>
        <v>0</v>
      </c>
      <c r="E372">
        <f>+IFERROR(VLOOKUP(B372,'[1]Sum table'!$A:$F,6,FALSE),0)</f>
        <v>0</v>
      </c>
      <c r="F372">
        <f>+IFERROR(VLOOKUP(B372,'[1]Sum table'!$A:$G,7,FALSE),0)</f>
        <v>0</v>
      </c>
      <c r="O372" t="s">
        <v>508</v>
      </c>
      <c r="P372" s="607" t="s">
        <v>341</v>
      </c>
      <c r="R372" t="str">
        <f t="shared" si="17"/>
        <v>ZK101</v>
      </c>
      <c r="S372">
        <f t="shared" si="18"/>
        <v>0</v>
      </c>
      <c r="T372">
        <f t="shared" si="18"/>
        <v>0</v>
      </c>
      <c r="U372">
        <f t="shared" si="18"/>
        <v>0</v>
      </c>
    </row>
    <row r="373" spans="1:21" x14ac:dyDescent="0.25">
      <c r="A373" t="s">
        <v>892</v>
      </c>
      <c r="B373" t="str">
        <f t="shared" si="16"/>
        <v>ZK101.K171.C727</v>
      </c>
      <c r="C373">
        <f>+IFERROR(VLOOKUP(B373,'[1]Sum table'!$A:$D,4,FALSE),0)</f>
        <v>0</v>
      </c>
      <c r="D373">
        <f>+IFERROR(VLOOKUP(B373,'[1]Sum table'!$A:$E,5,FALSE),0)</f>
        <v>0</v>
      </c>
      <c r="E373">
        <f>+IFERROR(VLOOKUP(B373,'[1]Sum table'!$A:$F,6,FALSE),0)</f>
        <v>0</v>
      </c>
      <c r="F373">
        <f>+IFERROR(VLOOKUP(B373,'[1]Sum table'!$A:$G,7,FALSE),0)</f>
        <v>0</v>
      </c>
      <c r="O373" t="s">
        <v>508</v>
      </c>
      <c r="P373" s="607" t="s">
        <v>342</v>
      </c>
      <c r="R373" t="str">
        <f t="shared" si="17"/>
        <v>ZK101</v>
      </c>
      <c r="S373">
        <f t="shared" si="18"/>
        <v>0</v>
      </c>
      <c r="T373">
        <f t="shared" si="18"/>
        <v>0</v>
      </c>
      <c r="U373">
        <f t="shared" si="18"/>
        <v>0</v>
      </c>
    </row>
    <row r="374" spans="1:21" x14ac:dyDescent="0.25">
      <c r="A374" t="s">
        <v>893</v>
      </c>
      <c r="B374" t="str">
        <f t="shared" si="16"/>
        <v>ZK101.K172.C727</v>
      </c>
      <c r="C374">
        <f>+IFERROR(VLOOKUP(B374,'[1]Sum table'!$A:$D,4,FALSE),0)</f>
        <v>0</v>
      </c>
      <c r="D374">
        <f>+IFERROR(VLOOKUP(B374,'[1]Sum table'!$A:$E,5,FALSE),0)</f>
        <v>0</v>
      </c>
      <c r="E374">
        <f>+IFERROR(VLOOKUP(B374,'[1]Sum table'!$A:$F,6,FALSE),0)</f>
        <v>0</v>
      </c>
      <c r="F374">
        <f>+IFERROR(VLOOKUP(B374,'[1]Sum table'!$A:$G,7,FALSE),0)</f>
        <v>0</v>
      </c>
      <c r="O374" t="s">
        <v>508</v>
      </c>
      <c r="P374" s="606" t="s">
        <v>216</v>
      </c>
      <c r="R374" t="str">
        <f t="shared" si="17"/>
        <v>ZK101</v>
      </c>
      <c r="S374">
        <f t="shared" si="18"/>
        <v>0</v>
      </c>
      <c r="T374">
        <f t="shared" si="18"/>
        <v>0</v>
      </c>
      <c r="U374">
        <f t="shared" si="18"/>
        <v>0</v>
      </c>
    </row>
    <row r="375" spans="1:21" x14ac:dyDescent="0.25">
      <c r="A375" t="s">
        <v>894</v>
      </c>
      <c r="B375" t="str">
        <f t="shared" si="16"/>
        <v>ZK101.K173.C727</v>
      </c>
      <c r="C375">
        <f>+IFERROR(VLOOKUP(B375,'[1]Sum table'!$A:$D,4,FALSE),0)</f>
        <v>0</v>
      </c>
      <c r="D375">
        <f>+IFERROR(VLOOKUP(B375,'[1]Sum table'!$A:$E,5,FALSE),0)</f>
        <v>0</v>
      </c>
      <c r="E375">
        <f>+IFERROR(VLOOKUP(B375,'[1]Sum table'!$A:$F,6,FALSE),0)</f>
        <v>0</v>
      </c>
      <c r="F375">
        <f>+IFERROR(VLOOKUP(B375,'[1]Sum table'!$A:$G,7,FALSE),0)</f>
        <v>0</v>
      </c>
      <c r="O375" t="s">
        <v>508</v>
      </c>
      <c r="P375" s="606" t="s">
        <v>343</v>
      </c>
      <c r="R375" t="str">
        <f t="shared" si="17"/>
        <v>ZK101</v>
      </c>
      <c r="S375">
        <f t="shared" si="18"/>
        <v>0</v>
      </c>
      <c r="T375">
        <f t="shared" si="18"/>
        <v>0</v>
      </c>
      <c r="U375">
        <f t="shared" si="18"/>
        <v>0</v>
      </c>
    </row>
    <row r="376" spans="1:21" x14ac:dyDescent="0.25">
      <c r="A376" t="s">
        <v>895</v>
      </c>
      <c r="B376" t="str">
        <f t="shared" si="16"/>
        <v>ZK101.K174.C727</v>
      </c>
      <c r="C376">
        <f>+IFERROR(VLOOKUP(B376,'[1]Sum table'!$A:$D,4,FALSE),0)</f>
        <v>0</v>
      </c>
      <c r="D376">
        <f>+IFERROR(VLOOKUP(B376,'[1]Sum table'!$A:$E,5,FALSE),0)</f>
        <v>0</v>
      </c>
      <c r="E376">
        <f>+IFERROR(VLOOKUP(B376,'[1]Sum table'!$A:$F,6,FALSE),0)</f>
        <v>0</v>
      </c>
      <c r="F376">
        <f>+IFERROR(VLOOKUP(B376,'[1]Sum table'!$A:$G,7,FALSE),0)</f>
        <v>0</v>
      </c>
      <c r="O376" t="s">
        <v>508</v>
      </c>
      <c r="P376" s="607" t="s">
        <v>344</v>
      </c>
      <c r="R376" t="str">
        <f t="shared" si="17"/>
        <v>ZK101</v>
      </c>
      <c r="S376">
        <f t="shared" si="18"/>
        <v>0</v>
      </c>
      <c r="T376">
        <f t="shared" si="18"/>
        <v>0</v>
      </c>
      <c r="U376">
        <f t="shared" si="18"/>
        <v>0</v>
      </c>
    </row>
    <row r="377" spans="1:21" x14ac:dyDescent="0.25">
      <c r="A377" t="s">
        <v>896</v>
      </c>
      <c r="B377" t="str">
        <f t="shared" si="16"/>
        <v>ZK101.K175.C727</v>
      </c>
      <c r="C377">
        <f>+IFERROR(VLOOKUP(B377,'[1]Sum table'!$A:$D,4,FALSE),0)</f>
        <v>0</v>
      </c>
      <c r="D377">
        <f>+IFERROR(VLOOKUP(B377,'[1]Sum table'!$A:$E,5,FALSE),0)</f>
        <v>0</v>
      </c>
      <c r="E377">
        <f>+IFERROR(VLOOKUP(B377,'[1]Sum table'!$A:$F,6,FALSE),0)</f>
        <v>0</v>
      </c>
      <c r="F377">
        <f>+IFERROR(VLOOKUP(B377,'[1]Sum table'!$A:$G,7,FALSE),0)</f>
        <v>0</v>
      </c>
      <c r="O377" t="s">
        <v>508</v>
      </c>
      <c r="P377" s="607" t="s">
        <v>345</v>
      </c>
      <c r="R377" t="str">
        <f t="shared" si="17"/>
        <v>ZK101</v>
      </c>
      <c r="S377">
        <f t="shared" si="18"/>
        <v>0</v>
      </c>
      <c r="T377">
        <f t="shared" si="18"/>
        <v>0</v>
      </c>
      <c r="U377">
        <f t="shared" si="18"/>
        <v>0</v>
      </c>
    </row>
    <row r="378" spans="1:21" x14ac:dyDescent="0.25">
      <c r="A378" t="s">
        <v>897</v>
      </c>
      <c r="B378" t="str">
        <f t="shared" si="16"/>
        <v>ZK101.K176.C727</v>
      </c>
      <c r="C378">
        <f>+IFERROR(VLOOKUP(B378,'[1]Sum table'!$A:$D,4,FALSE),0)</f>
        <v>0</v>
      </c>
      <c r="D378">
        <f>+IFERROR(VLOOKUP(B378,'[1]Sum table'!$A:$E,5,FALSE),0)</f>
        <v>0</v>
      </c>
      <c r="E378">
        <f>+IFERROR(VLOOKUP(B378,'[1]Sum table'!$A:$F,6,FALSE),0)</f>
        <v>0</v>
      </c>
      <c r="F378">
        <f>+IFERROR(VLOOKUP(B378,'[1]Sum table'!$A:$G,7,FALSE),0)</f>
        <v>0</v>
      </c>
      <c r="O378" t="s">
        <v>508</v>
      </c>
      <c r="P378" s="607" t="s">
        <v>346</v>
      </c>
      <c r="R378" t="str">
        <f t="shared" si="17"/>
        <v>ZK101</v>
      </c>
      <c r="S378">
        <f t="shared" si="18"/>
        <v>0</v>
      </c>
      <c r="T378">
        <f t="shared" si="18"/>
        <v>0</v>
      </c>
      <c r="U378">
        <f t="shared" si="18"/>
        <v>0</v>
      </c>
    </row>
    <row r="379" spans="1:21" x14ac:dyDescent="0.25">
      <c r="A379" t="s">
        <v>898</v>
      </c>
      <c r="B379" t="str">
        <f t="shared" si="16"/>
        <v>ZK101.K177.C727</v>
      </c>
      <c r="C379">
        <f>+IFERROR(VLOOKUP(B379,'[1]Sum table'!$A:$D,4,FALSE),0)</f>
        <v>0</v>
      </c>
      <c r="D379">
        <f>+IFERROR(VLOOKUP(B379,'[1]Sum table'!$A:$E,5,FALSE),0)</f>
        <v>0</v>
      </c>
      <c r="E379">
        <f>+IFERROR(VLOOKUP(B379,'[1]Sum table'!$A:$F,6,FALSE),0)</f>
        <v>0</v>
      </c>
      <c r="F379">
        <f>+IFERROR(VLOOKUP(B379,'[1]Sum table'!$A:$G,7,FALSE),0)</f>
        <v>0</v>
      </c>
      <c r="O379" t="s">
        <v>508</v>
      </c>
      <c r="P379" s="606" t="s">
        <v>347</v>
      </c>
      <c r="R379" t="str">
        <f t="shared" si="17"/>
        <v>ZK101</v>
      </c>
      <c r="S379">
        <f t="shared" si="18"/>
        <v>0</v>
      </c>
      <c r="T379">
        <f t="shared" si="18"/>
        <v>0</v>
      </c>
      <c r="U379">
        <f t="shared" si="18"/>
        <v>0</v>
      </c>
    </row>
    <row r="380" spans="1:21" x14ac:dyDescent="0.25">
      <c r="A380" t="s">
        <v>899</v>
      </c>
      <c r="B380" t="str">
        <f t="shared" si="16"/>
        <v>ZK101.K178.C727</v>
      </c>
      <c r="C380">
        <f>+IFERROR(VLOOKUP(B380,'[1]Sum table'!$A:$D,4,FALSE),0)</f>
        <v>0</v>
      </c>
      <c r="D380">
        <f>+IFERROR(VLOOKUP(B380,'[1]Sum table'!$A:$E,5,FALSE),0)</f>
        <v>0</v>
      </c>
      <c r="E380">
        <f>+IFERROR(VLOOKUP(B380,'[1]Sum table'!$A:$F,6,FALSE),0)</f>
        <v>0</v>
      </c>
      <c r="F380">
        <f>+IFERROR(VLOOKUP(B380,'[1]Sum table'!$A:$G,7,FALSE),0)</f>
        <v>0</v>
      </c>
      <c r="O380" t="s">
        <v>508</v>
      </c>
      <c r="P380" s="606" t="s">
        <v>348</v>
      </c>
      <c r="R380" t="str">
        <f t="shared" si="17"/>
        <v>ZK101</v>
      </c>
      <c r="S380">
        <f t="shared" si="18"/>
        <v>0</v>
      </c>
      <c r="T380">
        <f t="shared" si="18"/>
        <v>0</v>
      </c>
      <c r="U380">
        <f t="shared" si="18"/>
        <v>0</v>
      </c>
    </row>
    <row r="381" spans="1:21" x14ac:dyDescent="0.25">
      <c r="A381" t="s">
        <v>900</v>
      </c>
      <c r="B381" t="str">
        <f t="shared" si="16"/>
        <v>ZK101.K179.C727</v>
      </c>
      <c r="C381">
        <f>+IFERROR(VLOOKUP(B381,'[1]Sum table'!$A:$D,4,FALSE),0)</f>
        <v>0</v>
      </c>
      <c r="D381">
        <f>+IFERROR(VLOOKUP(B381,'[1]Sum table'!$A:$E,5,FALSE),0)</f>
        <v>0</v>
      </c>
      <c r="E381">
        <f>+IFERROR(VLOOKUP(B381,'[1]Sum table'!$A:$F,6,FALSE),0)</f>
        <v>0</v>
      </c>
      <c r="F381">
        <f>+IFERROR(VLOOKUP(B381,'[1]Sum table'!$A:$G,7,FALSE),0)</f>
        <v>0</v>
      </c>
      <c r="O381" t="s">
        <v>508</v>
      </c>
      <c r="P381" s="606" t="s">
        <v>349</v>
      </c>
      <c r="R381" t="str">
        <f t="shared" si="17"/>
        <v>ZK101</v>
      </c>
      <c r="S381">
        <f t="shared" si="18"/>
        <v>0</v>
      </c>
      <c r="T381">
        <f t="shared" si="18"/>
        <v>0</v>
      </c>
      <c r="U381">
        <f t="shared" si="18"/>
        <v>0</v>
      </c>
    </row>
    <row r="382" spans="1:21" x14ac:dyDescent="0.25">
      <c r="A382" t="s">
        <v>901</v>
      </c>
      <c r="B382" t="str">
        <f t="shared" si="16"/>
        <v>ZK101.K180.C727</v>
      </c>
      <c r="C382">
        <f>+IFERROR(VLOOKUP(B382,'[1]Sum table'!$A:$D,4,FALSE),0)</f>
        <v>0</v>
      </c>
      <c r="D382">
        <f>+IFERROR(VLOOKUP(B382,'[1]Sum table'!$A:$E,5,FALSE),0)</f>
        <v>0</v>
      </c>
      <c r="E382">
        <f>+IFERROR(VLOOKUP(B382,'[1]Sum table'!$A:$F,6,FALSE),0)</f>
        <v>0</v>
      </c>
      <c r="F382">
        <f>+IFERROR(VLOOKUP(B382,'[1]Sum table'!$A:$G,7,FALSE),0)</f>
        <v>0</v>
      </c>
      <c r="O382" t="s">
        <v>508</v>
      </c>
      <c r="P382" s="606" t="s">
        <v>350</v>
      </c>
      <c r="R382" t="str">
        <f t="shared" si="17"/>
        <v>ZK101</v>
      </c>
      <c r="S382">
        <f t="shared" si="18"/>
        <v>0</v>
      </c>
      <c r="T382">
        <f t="shared" si="18"/>
        <v>0</v>
      </c>
      <c r="U382">
        <f t="shared" si="18"/>
        <v>0</v>
      </c>
    </row>
    <row r="383" spans="1:21" x14ac:dyDescent="0.25">
      <c r="A383" t="s">
        <v>902</v>
      </c>
      <c r="B383" t="str">
        <f t="shared" si="16"/>
        <v>ZK101.K181.C727</v>
      </c>
      <c r="C383">
        <f>+IFERROR(VLOOKUP(B383,'[1]Sum table'!$A:$D,4,FALSE),0)</f>
        <v>0</v>
      </c>
      <c r="D383">
        <f>+IFERROR(VLOOKUP(B383,'[1]Sum table'!$A:$E,5,FALSE),0)</f>
        <v>0</v>
      </c>
      <c r="E383">
        <f>+IFERROR(VLOOKUP(B383,'[1]Sum table'!$A:$F,6,FALSE),0)</f>
        <v>0</v>
      </c>
      <c r="F383">
        <f>+IFERROR(VLOOKUP(B383,'[1]Sum table'!$A:$G,7,FALSE),0)</f>
        <v>0</v>
      </c>
      <c r="O383" t="s">
        <v>508</v>
      </c>
      <c r="P383" s="607" t="s">
        <v>351</v>
      </c>
      <c r="R383" t="str">
        <f t="shared" si="17"/>
        <v>ZK101</v>
      </c>
      <c r="S383">
        <f t="shared" si="18"/>
        <v>0</v>
      </c>
      <c r="T383">
        <f t="shared" si="18"/>
        <v>0</v>
      </c>
      <c r="U383">
        <f t="shared" si="18"/>
        <v>0</v>
      </c>
    </row>
    <row r="384" spans="1:21" x14ac:dyDescent="0.25">
      <c r="A384" t="s">
        <v>903</v>
      </c>
      <c r="B384" t="str">
        <f t="shared" si="16"/>
        <v>ZK101.K182.C727</v>
      </c>
      <c r="C384">
        <f>+IFERROR(VLOOKUP(B384,'[1]Sum table'!$A:$D,4,FALSE),0)</f>
        <v>0</v>
      </c>
      <c r="D384">
        <f>+IFERROR(VLOOKUP(B384,'[1]Sum table'!$A:$E,5,FALSE),0)</f>
        <v>0</v>
      </c>
      <c r="E384">
        <f>+IFERROR(VLOOKUP(B384,'[1]Sum table'!$A:$F,6,FALSE),0)</f>
        <v>0</v>
      </c>
      <c r="F384">
        <f>+IFERROR(VLOOKUP(B384,'[1]Sum table'!$A:$G,7,FALSE),0)</f>
        <v>0</v>
      </c>
      <c r="O384" t="s">
        <v>508</v>
      </c>
      <c r="P384" s="607" t="s">
        <v>352</v>
      </c>
      <c r="R384" t="str">
        <f t="shared" si="17"/>
        <v>ZK101</v>
      </c>
      <c r="S384">
        <f t="shared" si="18"/>
        <v>0</v>
      </c>
      <c r="T384">
        <f t="shared" si="18"/>
        <v>0</v>
      </c>
      <c r="U384">
        <f t="shared" si="18"/>
        <v>0</v>
      </c>
    </row>
    <row r="385" spans="1:21" x14ac:dyDescent="0.25">
      <c r="A385" t="s">
        <v>904</v>
      </c>
      <c r="B385" t="str">
        <f t="shared" si="16"/>
        <v>ZK101.K183.C727</v>
      </c>
      <c r="C385">
        <f>+IFERROR(VLOOKUP(B385,'[1]Sum table'!$A:$D,4,FALSE),0)</f>
        <v>0</v>
      </c>
      <c r="D385">
        <f>+IFERROR(VLOOKUP(B385,'[1]Sum table'!$A:$E,5,FALSE),0)</f>
        <v>0</v>
      </c>
      <c r="E385">
        <f>+IFERROR(VLOOKUP(B385,'[1]Sum table'!$A:$F,6,FALSE),0)</f>
        <v>0</v>
      </c>
      <c r="F385">
        <f>+IFERROR(VLOOKUP(B385,'[1]Sum table'!$A:$G,7,FALSE),0)</f>
        <v>0</v>
      </c>
      <c r="O385" t="s">
        <v>508</v>
      </c>
      <c r="P385" s="606" t="s">
        <v>353</v>
      </c>
      <c r="R385" t="str">
        <f t="shared" si="17"/>
        <v>ZK101</v>
      </c>
      <c r="S385">
        <f t="shared" si="18"/>
        <v>0</v>
      </c>
      <c r="T385">
        <f t="shared" si="18"/>
        <v>0</v>
      </c>
      <c r="U385">
        <f t="shared" si="18"/>
        <v>0</v>
      </c>
    </row>
    <row r="386" spans="1:21" x14ac:dyDescent="0.25">
      <c r="A386" t="s">
        <v>905</v>
      </c>
      <c r="B386" t="str">
        <f t="shared" si="16"/>
        <v>ZK101.K184.C727</v>
      </c>
      <c r="C386">
        <f>+IFERROR(VLOOKUP(B386,'[1]Sum table'!$A:$D,4,FALSE),0)</f>
        <v>0</v>
      </c>
      <c r="D386">
        <f>+IFERROR(VLOOKUP(B386,'[1]Sum table'!$A:$E,5,FALSE),0)</f>
        <v>0</v>
      </c>
      <c r="E386">
        <f>+IFERROR(VLOOKUP(B386,'[1]Sum table'!$A:$F,6,FALSE),0)</f>
        <v>0</v>
      </c>
      <c r="F386">
        <f>+IFERROR(VLOOKUP(B386,'[1]Sum table'!$A:$G,7,FALSE),0)</f>
        <v>0</v>
      </c>
      <c r="O386" t="s">
        <v>508</v>
      </c>
      <c r="P386" s="606" t="s">
        <v>354</v>
      </c>
      <c r="R386" t="str">
        <f t="shared" si="17"/>
        <v>ZK101</v>
      </c>
      <c r="S386">
        <f t="shared" si="18"/>
        <v>0</v>
      </c>
      <c r="T386">
        <f t="shared" si="18"/>
        <v>0</v>
      </c>
      <c r="U386">
        <f t="shared" si="18"/>
        <v>0</v>
      </c>
    </row>
    <row r="387" spans="1:21" x14ac:dyDescent="0.25">
      <c r="A387" t="s">
        <v>906</v>
      </c>
      <c r="B387" t="str">
        <f t="shared" si="16"/>
        <v>ZK101.K185.C727</v>
      </c>
      <c r="C387">
        <f>+IFERROR(VLOOKUP(B387,'[1]Sum table'!$A:$D,4,FALSE),0)</f>
        <v>0</v>
      </c>
      <c r="D387">
        <f>+IFERROR(VLOOKUP(B387,'[1]Sum table'!$A:$E,5,FALSE),0)</f>
        <v>0</v>
      </c>
      <c r="E387">
        <f>+IFERROR(VLOOKUP(B387,'[1]Sum table'!$A:$F,6,FALSE),0)</f>
        <v>0</v>
      </c>
      <c r="F387">
        <f>+IFERROR(VLOOKUP(B387,'[1]Sum table'!$A:$G,7,FALSE),0)</f>
        <v>0</v>
      </c>
      <c r="O387" t="s">
        <v>508</v>
      </c>
      <c r="P387" s="607" t="s">
        <v>355</v>
      </c>
      <c r="R387" t="str">
        <f t="shared" si="17"/>
        <v>ZK101</v>
      </c>
      <c r="S387">
        <f t="shared" si="18"/>
        <v>0</v>
      </c>
      <c r="T387">
        <f t="shared" si="18"/>
        <v>0</v>
      </c>
      <c r="U387">
        <f t="shared" si="18"/>
        <v>0</v>
      </c>
    </row>
    <row r="388" spans="1:21" x14ac:dyDescent="0.25">
      <c r="A388" t="s">
        <v>907</v>
      </c>
      <c r="B388" t="str">
        <f t="shared" ref="B388:B451" si="19">+A388&amp;"."&amp;$A$1</f>
        <v>ZK101.K186.C727</v>
      </c>
      <c r="C388">
        <f>+IFERROR(VLOOKUP(B388,'[1]Sum table'!$A:$D,4,FALSE),0)</f>
        <v>0</v>
      </c>
      <c r="D388">
        <f>+IFERROR(VLOOKUP(B388,'[1]Sum table'!$A:$E,5,FALSE),0)</f>
        <v>0</v>
      </c>
      <c r="E388">
        <f>+IFERROR(VLOOKUP(B388,'[1]Sum table'!$A:$F,6,FALSE),0)</f>
        <v>0</v>
      </c>
      <c r="F388">
        <f>+IFERROR(VLOOKUP(B388,'[1]Sum table'!$A:$G,7,FALSE),0)</f>
        <v>0</v>
      </c>
      <c r="O388" t="s">
        <v>508</v>
      </c>
      <c r="P388" s="607" t="s">
        <v>356</v>
      </c>
      <c r="R388" t="str">
        <f t="shared" ref="R388:R451" si="20">+LEFT(B388,5)</f>
        <v>ZK101</v>
      </c>
      <c r="S388">
        <f t="shared" ref="S388:U451" si="21">+C388</f>
        <v>0</v>
      </c>
      <c r="T388">
        <f t="shared" si="21"/>
        <v>0</v>
      </c>
      <c r="U388">
        <f t="shared" si="21"/>
        <v>0</v>
      </c>
    </row>
    <row r="389" spans="1:21" x14ac:dyDescent="0.25">
      <c r="A389" t="s">
        <v>908</v>
      </c>
      <c r="B389" t="str">
        <f t="shared" si="19"/>
        <v>ZK101.K187.C727</v>
      </c>
      <c r="C389">
        <f>+IFERROR(VLOOKUP(B389,'[1]Sum table'!$A:$D,4,FALSE),0)</f>
        <v>0</v>
      </c>
      <c r="D389">
        <f>+IFERROR(VLOOKUP(B389,'[1]Sum table'!$A:$E,5,FALSE),0)</f>
        <v>0</v>
      </c>
      <c r="E389">
        <f>+IFERROR(VLOOKUP(B389,'[1]Sum table'!$A:$F,6,FALSE),0)</f>
        <v>0</v>
      </c>
      <c r="F389">
        <f>+IFERROR(VLOOKUP(B389,'[1]Sum table'!$A:$G,7,FALSE),0)</f>
        <v>0</v>
      </c>
      <c r="O389" t="s">
        <v>508</v>
      </c>
      <c r="P389" s="606" t="s">
        <v>357</v>
      </c>
      <c r="R389" t="str">
        <f t="shared" si="20"/>
        <v>ZK101</v>
      </c>
      <c r="S389">
        <f t="shared" si="21"/>
        <v>0</v>
      </c>
      <c r="T389">
        <f t="shared" si="21"/>
        <v>0</v>
      </c>
      <c r="U389">
        <f t="shared" si="21"/>
        <v>0</v>
      </c>
    </row>
    <row r="390" spans="1:21" x14ac:dyDescent="0.25">
      <c r="A390" t="s">
        <v>909</v>
      </c>
      <c r="B390" t="str">
        <f t="shared" si="19"/>
        <v>ZK101.K188.C727</v>
      </c>
      <c r="C390">
        <f>+IFERROR(VLOOKUP(B390,'[1]Sum table'!$A:$D,4,FALSE),0)</f>
        <v>0</v>
      </c>
      <c r="D390">
        <f>+IFERROR(VLOOKUP(B390,'[1]Sum table'!$A:$E,5,FALSE),0)</f>
        <v>0</v>
      </c>
      <c r="E390">
        <f>+IFERROR(VLOOKUP(B390,'[1]Sum table'!$A:$F,6,FALSE),0)</f>
        <v>0</v>
      </c>
      <c r="F390">
        <f>+IFERROR(VLOOKUP(B390,'[1]Sum table'!$A:$G,7,FALSE),0)</f>
        <v>0</v>
      </c>
      <c r="O390" t="s">
        <v>508</v>
      </c>
      <c r="P390" s="606" t="s">
        <v>358</v>
      </c>
      <c r="R390" t="str">
        <f t="shared" si="20"/>
        <v>ZK101</v>
      </c>
      <c r="S390">
        <f t="shared" si="21"/>
        <v>0</v>
      </c>
      <c r="T390">
        <f t="shared" si="21"/>
        <v>0</v>
      </c>
      <c r="U390">
        <f t="shared" si="21"/>
        <v>0</v>
      </c>
    </row>
    <row r="391" spans="1:21" x14ac:dyDescent="0.25">
      <c r="A391" t="s">
        <v>910</v>
      </c>
      <c r="B391" t="str">
        <f t="shared" si="19"/>
        <v>ZK101.K189.C727</v>
      </c>
      <c r="C391">
        <f>+IFERROR(VLOOKUP(B391,'[1]Sum table'!$A:$D,4,FALSE),0)</f>
        <v>0</v>
      </c>
      <c r="D391">
        <f>+IFERROR(VLOOKUP(B391,'[1]Sum table'!$A:$E,5,FALSE),0)</f>
        <v>0</v>
      </c>
      <c r="E391">
        <f>+IFERROR(VLOOKUP(B391,'[1]Sum table'!$A:$F,6,FALSE),0)</f>
        <v>0</v>
      </c>
      <c r="F391">
        <f>+IFERROR(VLOOKUP(B391,'[1]Sum table'!$A:$G,7,FALSE),0)</f>
        <v>0</v>
      </c>
      <c r="O391" t="s">
        <v>508</v>
      </c>
      <c r="P391" s="606" t="s">
        <v>359</v>
      </c>
      <c r="R391" t="str">
        <f t="shared" si="20"/>
        <v>ZK101</v>
      </c>
      <c r="S391">
        <f t="shared" si="21"/>
        <v>0</v>
      </c>
      <c r="T391">
        <f t="shared" si="21"/>
        <v>0</v>
      </c>
      <c r="U391">
        <f t="shared" si="21"/>
        <v>0</v>
      </c>
    </row>
    <row r="392" spans="1:21" x14ac:dyDescent="0.25">
      <c r="A392" t="s">
        <v>911</v>
      </c>
      <c r="B392" t="str">
        <f t="shared" si="19"/>
        <v>ZK101.K190.C727</v>
      </c>
      <c r="C392">
        <f>+IFERROR(VLOOKUP(B392,'[1]Sum table'!$A:$D,4,FALSE),0)</f>
        <v>0</v>
      </c>
      <c r="D392">
        <f>+IFERROR(VLOOKUP(B392,'[1]Sum table'!$A:$E,5,FALSE),0)</f>
        <v>0</v>
      </c>
      <c r="E392">
        <f>+IFERROR(VLOOKUP(B392,'[1]Sum table'!$A:$F,6,FALSE),0)</f>
        <v>0</v>
      </c>
      <c r="F392">
        <f>+IFERROR(VLOOKUP(B392,'[1]Sum table'!$A:$G,7,FALSE),0)</f>
        <v>0</v>
      </c>
      <c r="O392" t="s">
        <v>508</v>
      </c>
      <c r="P392" s="607" t="s">
        <v>360</v>
      </c>
      <c r="R392" t="str">
        <f t="shared" si="20"/>
        <v>ZK101</v>
      </c>
      <c r="S392">
        <f t="shared" si="21"/>
        <v>0</v>
      </c>
      <c r="T392">
        <f t="shared" si="21"/>
        <v>0</v>
      </c>
      <c r="U392">
        <f t="shared" si="21"/>
        <v>0</v>
      </c>
    </row>
    <row r="393" spans="1:21" x14ac:dyDescent="0.25">
      <c r="A393" t="s">
        <v>912</v>
      </c>
      <c r="B393" t="str">
        <f t="shared" si="19"/>
        <v>ZK101.K191.C727</v>
      </c>
      <c r="C393">
        <f>+IFERROR(VLOOKUP(B393,'[1]Sum table'!$A:$D,4,FALSE),0)</f>
        <v>0</v>
      </c>
      <c r="D393">
        <f>+IFERROR(VLOOKUP(B393,'[1]Sum table'!$A:$E,5,FALSE),0)</f>
        <v>0</v>
      </c>
      <c r="E393">
        <f>+IFERROR(VLOOKUP(B393,'[1]Sum table'!$A:$F,6,FALSE),0)</f>
        <v>0</v>
      </c>
      <c r="F393">
        <f>+IFERROR(VLOOKUP(B393,'[1]Sum table'!$A:$G,7,FALSE),0)</f>
        <v>0</v>
      </c>
      <c r="O393" t="s">
        <v>508</v>
      </c>
      <c r="P393" s="607" t="s">
        <v>361</v>
      </c>
      <c r="R393" t="str">
        <f t="shared" si="20"/>
        <v>ZK101</v>
      </c>
      <c r="S393">
        <f t="shared" si="21"/>
        <v>0</v>
      </c>
      <c r="T393">
        <f t="shared" si="21"/>
        <v>0</v>
      </c>
      <c r="U393">
        <f t="shared" si="21"/>
        <v>0</v>
      </c>
    </row>
    <row r="394" spans="1:21" x14ac:dyDescent="0.25">
      <c r="A394" t="s">
        <v>913</v>
      </c>
      <c r="B394" t="str">
        <f t="shared" si="19"/>
        <v>ZK101.K192.C727</v>
      </c>
      <c r="C394">
        <f>+IFERROR(VLOOKUP(B394,'[1]Sum table'!$A:$D,4,FALSE),0)</f>
        <v>0</v>
      </c>
      <c r="D394">
        <f>+IFERROR(VLOOKUP(B394,'[1]Sum table'!$A:$E,5,FALSE),0)</f>
        <v>0</v>
      </c>
      <c r="E394">
        <f>+IFERROR(VLOOKUP(B394,'[1]Sum table'!$A:$F,6,FALSE),0)</f>
        <v>0</v>
      </c>
      <c r="F394">
        <f>+IFERROR(VLOOKUP(B394,'[1]Sum table'!$A:$G,7,FALSE),0)</f>
        <v>0</v>
      </c>
      <c r="O394" t="s">
        <v>508</v>
      </c>
      <c r="P394" s="607" t="s">
        <v>362</v>
      </c>
      <c r="R394" t="str">
        <f t="shared" si="20"/>
        <v>ZK101</v>
      </c>
      <c r="S394">
        <f t="shared" si="21"/>
        <v>0</v>
      </c>
      <c r="T394">
        <f t="shared" si="21"/>
        <v>0</v>
      </c>
      <c r="U394">
        <f t="shared" si="21"/>
        <v>0</v>
      </c>
    </row>
    <row r="395" spans="1:21" x14ac:dyDescent="0.25">
      <c r="A395" t="s">
        <v>914</v>
      </c>
      <c r="B395" t="str">
        <f t="shared" si="19"/>
        <v>ZK101.K193.C727</v>
      </c>
      <c r="C395">
        <f>+IFERROR(VLOOKUP(B395,'[1]Sum table'!$A:$D,4,FALSE),0)</f>
        <v>0</v>
      </c>
      <c r="D395">
        <f>+IFERROR(VLOOKUP(B395,'[1]Sum table'!$A:$E,5,FALSE),0)</f>
        <v>0</v>
      </c>
      <c r="E395">
        <f>+IFERROR(VLOOKUP(B395,'[1]Sum table'!$A:$F,6,FALSE),0)</f>
        <v>0</v>
      </c>
      <c r="F395">
        <f>+IFERROR(VLOOKUP(B395,'[1]Sum table'!$A:$G,7,FALSE),0)</f>
        <v>0</v>
      </c>
      <c r="O395" t="s">
        <v>508</v>
      </c>
      <c r="P395" s="607" t="s">
        <v>363</v>
      </c>
      <c r="R395" t="str">
        <f t="shared" si="20"/>
        <v>ZK101</v>
      </c>
      <c r="S395">
        <f t="shared" si="21"/>
        <v>0</v>
      </c>
      <c r="T395">
        <f t="shared" si="21"/>
        <v>0</v>
      </c>
      <c r="U395">
        <f t="shared" si="21"/>
        <v>0</v>
      </c>
    </row>
    <row r="396" spans="1:21" x14ac:dyDescent="0.25">
      <c r="A396" t="s">
        <v>915</v>
      </c>
      <c r="B396" t="str">
        <f t="shared" si="19"/>
        <v>ZK101.K194.C727</v>
      </c>
      <c r="C396">
        <f>+IFERROR(VLOOKUP(B396,'[1]Sum table'!$A:$D,4,FALSE),0)</f>
        <v>0</v>
      </c>
      <c r="D396">
        <f>+IFERROR(VLOOKUP(B396,'[1]Sum table'!$A:$E,5,FALSE),0)</f>
        <v>0</v>
      </c>
      <c r="E396">
        <f>+IFERROR(VLOOKUP(B396,'[1]Sum table'!$A:$F,6,FALSE),0)</f>
        <v>0</v>
      </c>
      <c r="F396">
        <f>+IFERROR(VLOOKUP(B396,'[1]Sum table'!$A:$G,7,FALSE),0)</f>
        <v>0</v>
      </c>
      <c r="O396" t="s">
        <v>508</v>
      </c>
      <c r="P396" s="607" t="s">
        <v>364</v>
      </c>
      <c r="R396" t="str">
        <f t="shared" si="20"/>
        <v>ZK101</v>
      </c>
      <c r="S396">
        <f t="shared" si="21"/>
        <v>0</v>
      </c>
      <c r="T396">
        <f t="shared" si="21"/>
        <v>0</v>
      </c>
      <c r="U396">
        <f t="shared" si="21"/>
        <v>0</v>
      </c>
    </row>
    <row r="397" spans="1:21" x14ac:dyDescent="0.25">
      <c r="A397" t="s">
        <v>916</v>
      </c>
      <c r="B397" t="str">
        <f t="shared" si="19"/>
        <v>ZK101.K195.C727</v>
      </c>
      <c r="C397">
        <f>+IFERROR(VLOOKUP(B397,'[1]Sum table'!$A:$D,4,FALSE),0)</f>
        <v>0</v>
      </c>
      <c r="D397">
        <f>+IFERROR(VLOOKUP(B397,'[1]Sum table'!$A:$E,5,FALSE),0)</f>
        <v>0</v>
      </c>
      <c r="E397">
        <f>+IFERROR(VLOOKUP(B397,'[1]Sum table'!$A:$F,6,FALSE),0)</f>
        <v>0</v>
      </c>
      <c r="F397">
        <f>+IFERROR(VLOOKUP(B397,'[1]Sum table'!$A:$G,7,FALSE),0)</f>
        <v>0</v>
      </c>
      <c r="O397" t="s">
        <v>508</v>
      </c>
      <c r="P397" s="607" t="s">
        <v>365</v>
      </c>
      <c r="R397" t="str">
        <f t="shared" si="20"/>
        <v>ZK101</v>
      </c>
      <c r="S397">
        <f t="shared" si="21"/>
        <v>0</v>
      </c>
      <c r="T397">
        <f t="shared" si="21"/>
        <v>0</v>
      </c>
      <c r="U397">
        <f t="shared" si="21"/>
        <v>0</v>
      </c>
    </row>
    <row r="398" spans="1:21" x14ac:dyDescent="0.25">
      <c r="A398" t="s">
        <v>917</v>
      </c>
      <c r="B398" t="str">
        <f t="shared" si="19"/>
        <v>ZK101.K196.C727</v>
      </c>
      <c r="C398">
        <f>+IFERROR(VLOOKUP(B398,'[1]Sum table'!$A:$D,4,FALSE),0)</f>
        <v>0</v>
      </c>
      <c r="D398">
        <f>+IFERROR(VLOOKUP(B398,'[1]Sum table'!$A:$E,5,FALSE),0)</f>
        <v>0</v>
      </c>
      <c r="E398">
        <f>+IFERROR(VLOOKUP(B398,'[1]Sum table'!$A:$F,6,FALSE),0)</f>
        <v>0</v>
      </c>
      <c r="F398">
        <f>+IFERROR(VLOOKUP(B398,'[1]Sum table'!$A:$G,7,FALSE),0)</f>
        <v>0</v>
      </c>
      <c r="O398" t="s">
        <v>508</v>
      </c>
      <c r="P398" s="607" t="s">
        <v>366</v>
      </c>
      <c r="R398" t="str">
        <f t="shared" si="20"/>
        <v>ZK101</v>
      </c>
      <c r="S398">
        <f t="shared" si="21"/>
        <v>0</v>
      </c>
      <c r="T398">
        <f t="shared" si="21"/>
        <v>0</v>
      </c>
      <c r="U398">
        <f t="shared" si="21"/>
        <v>0</v>
      </c>
    </row>
    <row r="399" spans="1:21" x14ac:dyDescent="0.25">
      <c r="A399" t="s">
        <v>918</v>
      </c>
      <c r="B399" t="str">
        <f t="shared" si="19"/>
        <v>ZK101.K197.C727</v>
      </c>
      <c r="C399">
        <f>+IFERROR(VLOOKUP(B399,'[1]Sum table'!$A:$D,4,FALSE),0)</f>
        <v>0</v>
      </c>
      <c r="D399">
        <f>+IFERROR(VLOOKUP(B399,'[1]Sum table'!$A:$E,5,FALSE),0)</f>
        <v>0</v>
      </c>
      <c r="E399">
        <f>+IFERROR(VLOOKUP(B399,'[1]Sum table'!$A:$F,6,FALSE),0)</f>
        <v>0</v>
      </c>
      <c r="F399">
        <f>+IFERROR(VLOOKUP(B399,'[1]Sum table'!$A:$G,7,FALSE),0)</f>
        <v>0</v>
      </c>
      <c r="O399" t="s">
        <v>508</v>
      </c>
      <c r="P399" s="607" t="s">
        <v>367</v>
      </c>
      <c r="R399" t="str">
        <f t="shared" si="20"/>
        <v>ZK101</v>
      </c>
      <c r="S399">
        <f t="shared" si="21"/>
        <v>0</v>
      </c>
      <c r="T399">
        <f t="shared" si="21"/>
        <v>0</v>
      </c>
      <c r="U399">
        <f t="shared" si="21"/>
        <v>0</v>
      </c>
    </row>
    <row r="400" spans="1:21" x14ac:dyDescent="0.25">
      <c r="A400" t="s">
        <v>919</v>
      </c>
      <c r="B400" t="str">
        <f t="shared" si="19"/>
        <v>ZK101.K198.C727</v>
      </c>
      <c r="C400">
        <f>+IFERROR(VLOOKUP(B400,'[1]Sum table'!$A:$D,4,FALSE),0)</f>
        <v>0</v>
      </c>
      <c r="D400">
        <f>+IFERROR(VLOOKUP(B400,'[1]Sum table'!$A:$E,5,FALSE),0)</f>
        <v>0</v>
      </c>
      <c r="E400">
        <f>+IFERROR(VLOOKUP(B400,'[1]Sum table'!$A:$F,6,FALSE),0)</f>
        <v>0</v>
      </c>
      <c r="F400">
        <f>+IFERROR(VLOOKUP(B400,'[1]Sum table'!$A:$G,7,FALSE),0)</f>
        <v>0</v>
      </c>
      <c r="O400" t="s">
        <v>508</v>
      </c>
      <c r="P400" s="607" t="s">
        <v>368</v>
      </c>
      <c r="R400" t="str">
        <f t="shared" si="20"/>
        <v>ZK101</v>
      </c>
      <c r="S400">
        <f t="shared" si="21"/>
        <v>0</v>
      </c>
      <c r="T400">
        <f t="shared" si="21"/>
        <v>0</v>
      </c>
      <c r="U400">
        <f t="shared" si="21"/>
        <v>0</v>
      </c>
    </row>
    <row r="401" spans="1:21" x14ac:dyDescent="0.25">
      <c r="A401" t="s">
        <v>920</v>
      </c>
      <c r="B401" t="str">
        <f t="shared" si="19"/>
        <v>ZK101.K199.C727</v>
      </c>
      <c r="C401">
        <f>+IFERROR(VLOOKUP(B401,'[1]Sum table'!$A:$D,4,FALSE),0)</f>
        <v>0</v>
      </c>
      <c r="D401">
        <f>+IFERROR(VLOOKUP(B401,'[1]Sum table'!$A:$E,5,FALSE),0)</f>
        <v>0</v>
      </c>
      <c r="E401">
        <f>+IFERROR(VLOOKUP(B401,'[1]Sum table'!$A:$F,6,FALSE),0)</f>
        <v>0</v>
      </c>
      <c r="F401">
        <f>+IFERROR(VLOOKUP(B401,'[1]Sum table'!$A:$G,7,FALSE),0)</f>
        <v>0</v>
      </c>
      <c r="O401" t="s">
        <v>508</v>
      </c>
      <c r="P401" s="607" t="s">
        <v>369</v>
      </c>
      <c r="R401" t="str">
        <f t="shared" si="20"/>
        <v>ZK101</v>
      </c>
      <c r="S401">
        <f t="shared" si="21"/>
        <v>0</v>
      </c>
      <c r="T401">
        <f t="shared" si="21"/>
        <v>0</v>
      </c>
      <c r="U401">
        <f t="shared" si="21"/>
        <v>0</v>
      </c>
    </row>
    <row r="402" spans="1:21" x14ac:dyDescent="0.25">
      <c r="A402" t="s">
        <v>921</v>
      </c>
      <c r="B402" t="str">
        <f t="shared" si="19"/>
        <v>ZK101.K200.C727</v>
      </c>
      <c r="C402">
        <f>+IFERROR(VLOOKUP(B402,'[1]Sum table'!$A:$D,4,FALSE),0)</f>
        <v>0</v>
      </c>
      <c r="D402">
        <f>+IFERROR(VLOOKUP(B402,'[1]Sum table'!$A:$E,5,FALSE),0)</f>
        <v>0</v>
      </c>
      <c r="E402">
        <f>+IFERROR(VLOOKUP(B402,'[1]Sum table'!$A:$F,6,FALSE),0)</f>
        <v>0</v>
      </c>
      <c r="F402">
        <f>+IFERROR(VLOOKUP(B402,'[1]Sum table'!$A:$G,7,FALSE),0)</f>
        <v>0</v>
      </c>
      <c r="O402" t="s">
        <v>508</v>
      </c>
      <c r="P402" s="607" t="s">
        <v>370</v>
      </c>
      <c r="R402" t="str">
        <f t="shared" si="20"/>
        <v>ZK101</v>
      </c>
      <c r="S402">
        <f t="shared" si="21"/>
        <v>0</v>
      </c>
      <c r="T402">
        <f t="shared" si="21"/>
        <v>0</v>
      </c>
      <c r="U402">
        <f t="shared" si="21"/>
        <v>0</v>
      </c>
    </row>
    <row r="403" spans="1:21" ht="15.75" thickBot="1" x14ac:dyDescent="0.3">
      <c r="A403" t="s">
        <v>922</v>
      </c>
      <c r="B403" t="str">
        <f t="shared" si="19"/>
        <v>ZK101.K201.C727</v>
      </c>
      <c r="C403">
        <f>+IFERROR(VLOOKUP(B403,'[1]Sum table'!$A:$D,4,FALSE),0)</f>
        <v>0</v>
      </c>
      <c r="D403">
        <f>+IFERROR(VLOOKUP(B403,'[1]Sum table'!$A:$E,5,FALSE),0)</f>
        <v>0</v>
      </c>
      <c r="E403">
        <f>+IFERROR(VLOOKUP(B403,'[1]Sum table'!$A:$F,6,FALSE),0)</f>
        <v>0</v>
      </c>
      <c r="F403">
        <f>+IFERROR(VLOOKUP(B403,'[1]Sum table'!$A:$G,7,FALSE),0)</f>
        <v>0</v>
      </c>
      <c r="O403" t="s">
        <v>508</v>
      </c>
      <c r="P403" s="609" t="s">
        <v>371</v>
      </c>
      <c r="R403" t="str">
        <f t="shared" si="20"/>
        <v>ZK101</v>
      </c>
      <c r="S403">
        <f t="shared" si="21"/>
        <v>0</v>
      </c>
      <c r="T403">
        <f t="shared" si="21"/>
        <v>0</v>
      </c>
      <c r="U403">
        <f t="shared" si="21"/>
        <v>0</v>
      </c>
    </row>
    <row r="404" spans="1:21" x14ac:dyDescent="0.25">
      <c r="A404" t="s">
        <v>923</v>
      </c>
      <c r="B404" t="str">
        <f t="shared" si="19"/>
        <v>ZK101.K202.C727</v>
      </c>
      <c r="C404">
        <f>+IFERROR(VLOOKUP(B404,'[1]Sum table'!$A:$D,4,FALSE),0)</f>
        <v>0</v>
      </c>
      <c r="D404">
        <f>+IFERROR(VLOOKUP(B404,'[1]Sum table'!$A:$E,5,FALSE),0)</f>
        <v>0</v>
      </c>
      <c r="E404">
        <f>+IFERROR(VLOOKUP(B404,'[1]Sum table'!$A:$F,6,FALSE),0)</f>
        <v>0</v>
      </c>
      <c r="F404">
        <f>+IFERROR(VLOOKUP(B404,'[1]Sum table'!$A:$G,7,FALSE),0)</f>
        <v>0</v>
      </c>
      <c r="O404" t="s">
        <v>508</v>
      </c>
      <c r="P404" s="610" t="s">
        <v>258</v>
      </c>
      <c r="R404" t="str">
        <f t="shared" si="20"/>
        <v>ZK101</v>
      </c>
      <c r="S404">
        <f t="shared" si="21"/>
        <v>0</v>
      </c>
      <c r="T404">
        <f t="shared" si="21"/>
        <v>0</v>
      </c>
      <c r="U404">
        <f t="shared" si="21"/>
        <v>0</v>
      </c>
    </row>
    <row r="405" spans="1:21" x14ac:dyDescent="0.25">
      <c r="A405" t="s">
        <v>924</v>
      </c>
      <c r="B405" t="str">
        <f t="shared" si="19"/>
        <v>ZK101.K203.C727</v>
      </c>
      <c r="C405">
        <f>+IFERROR(VLOOKUP(B405,'[1]Sum table'!$A:$D,4,FALSE),0)</f>
        <v>0</v>
      </c>
      <c r="D405">
        <f>+IFERROR(VLOOKUP(B405,'[1]Sum table'!$A:$E,5,FALSE),0)</f>
        <v>0</v>
      </c>
      <c r="E405">
        <f>+IFERROR(VLOOKUP(B405,'[1]Sum table'!$A:$F,6,FALSE),0)</f>
        <v>0</v>
      </c>
      <c r="F405">
        <f>+IFERROR(VLOOKUP(B405,'[1]Sum table'!$A:$G,7,FALSE),0)</f>
        <v>0</v>
      </c>
      <c r="O405" t="s">
        <v>508</v>
      </c>
      <c r="P405" s="610" t="s">
        <v>103</v>
      </c>
      <c r="R405" t="str">
        <f t="shared" si="20"/>
        <v>ZK101</v>
      </c>
      <c r="S405">
        <f t="shared" si="21"/>
        <v>0</v>
      </c>
      <c r="T405">
        <f t="shared" si="21"/>
        <v>0</v>
      </c>
      <c r="U405">
        <f t="shared" si="21"/>
        <v>0</v>
      </c>
    </row>
    <row r="406" spans="1:21" x14ac:dyDescent="0.25">
      <c r="A406" t="s">
        <v>925</v>
      </c>
      <c r="B406" t="str">
        <f t="shared" si="19"/>
        <v>ZK101.K204.C727</v>
      </c>
      <c r="C406">
        <f>+IFERROR(VLOOKUP(B406,'[1]Sum table'!$A:$D,4,FALSE),0)</f>
        <v>0</v>
      </c>
      <c r="D406">
        <f>+IFERROR(VLOOKUP(B406,'[1]Sum table'!$A:$E,5,FALSE),0)</f>
        <v>0</v>
      </c>
      <c r="E406">
        <f>+IFERROR(VLOOKUP(B406,'[1]Sum table'!$A:$F,6,FALSE),0)</f>
        <v>0</v>
      </c>
      <c r="F406">
        <f>+IFERROR(VLOOKUP(B406,'[1]Sum table'!$A:$G,7,FALSE),0)</f>
        <v>0</v>
      </c>
      <c r="O406" t="s">
        <v>508</v>
      </c>
      <c r="P406" s="610" t="s">
        <v>109</v>
      </c>
      <c r="R406" t="str">
        <f t="shared" si="20"/>
        <v>ZK101</v>
      </c>
      <c r="S406">
        <f t="shared" si="21"/>
        <v>0</v>
      </c>
      <c r="T406">
        <f t="shared" si="21"/>
        <v>0</v>
      </c>
      <c r="U406">
        <f t="shared" si="21"/>
        <v>0</v>
      </c>
    </row>
    <row r="407" spans="1:21" x14ac:dyDescent="0.25">
      <c r="A407" t="s">
        <v>926</v>
      </c>
      <c r="B407" t="str">
        <f t="shared" si="19"/>
        <v>ZK101.K205.C727</v>
      </c>
      <c r="C407">
        <f>+IFERROR(VLOOKUP(B407,'[1]Sum table'!$A:$D,4,FALSE),0)</f>
        <v>0</v>
      </c>
      <c r="D407">
        <f>+IFERROR(VLOOKUP(B407,'[1]Sum table'!$A:$E,5,FALSE),0)</f>
        <v>0</v>
      </c>
      <c r="E407">
        <f>+IFERROR(VLOOKUP(B407,'[1]Sum table'!$A:$F,6,FALSE),0)</f>
        <v>0</v>
      </c>
      <c r="F407">
        <f>+IFERROR(VLOOKUP(B407,'[1]Sum table'!$A:$G,7,FALSE),0)</f>
        <v>0</v>
      </c>
      <c r="O407" t="s">
        <v>508</v>
      </c>
      <c r="P407" s="610" t="s">
        <v>111</v>
      </c>
      <c r="R407" t="str">
        <f t="shared" si="20"/>
        <v>ZK101</v>
      </c>
      <c r="S407">
        <f t="shared" si="21"/>
        <v>0</v>
      </c>
      <c r="T407">
        <f t="shared" si="21"/>
        <v>0</v>
      </c>
      <c r="U407">
        <f t="shared" si="21"/>
        <v>0</v>
      </c>
    </row>
    <row r="408" spans="1:21" x14ac:dyDescent="0.25">
      <c r="A408" t="s">
        <v>927</v>
      </c>
      <c r="B408" t="str">
        <f t="shared" si="19"/>
        <v>ZK101.K206.C727</v>
      </c>
      <c r="C408">
        <f>+IFERROR(VLOOKUP(B408,'[1]Sum table'!$A:$D,4,FALSE),0)</f>
        <v>0</v>
      </c>
      <c r="D408">
        <f>+IFERROR(VLOOKUP(B408,'[1]Sum table'!$A:$E,5,FALSE),0)</f>
        <v>0</v>
      </c>
      <c r="E408">
        <f>+IFERROR(VLOOKUP(B408,'[1]Sum table'!$A:$F,6,FALSE),0)</f>
        <v>0</v>
      </c>
      <c r="F408">
        <f>+IFERROR(VLOOKUP(B408,'[1]Sum table'!$A:$G,7,FALSE),0)</f>
        <v>0</v>
      </c>
      <c r="O408" t="s">
        <v>508</v>
      </c>
      <c r="P408" s="608" t="s">
        <v>372</v>
      </c>
      <c r="R408" t="str">
        <f t="shared" si="20"/>
        <v>ZK101</v>
      </c>
      <c r="S408">
        <f t="shared" si="21"/>
        <v>0</v>
      </c>
      <c r="T408">
        <f t="shared" si="21"/>
        <v>0</v>
      </c>
      <c r="U408">
        <f t="shared" si="21"/>
        <v>0</v>
      </c>
    </row>
    <row r="409" spans="1:21" x14ac:dyDescent="0.25">
      <c r="A409" t="s">
        <v>928</v>
      </c>
      <c r="B409" t="str">
        <f t="shared" si="19"/>
        <v>ZK101.K207.C727</v>
      </c>
      <c r="C409">
        <f>+IFERROR(VLOOKUP(B409,'[1]Sum table'!$A:$D,4,FALSE),0)</f>
        <v>0</v>
      </c>
      <c r="D409">
        <f>+IFERROR(VLOOKUP(B409,'[1]Sum table'!$A:$E,5,FALSE),0)</f>
        <v>0</v>
      </c>
      <c r="E409">
        <f>+IFERROR(VLOOKUP(B409,'[1]Sum table'!$A:$F,6,FALSE),0)</f>
        <v>0</v>
      </c>
      <c r="F409">
        <f>+IFERROR(VLOOKUP(B409,'[1]Sum table'!$A:$G,7,FALSE),0)</f>
        <v>0</v>
      </c>
      <c r="O409" t="s">
        <v>508</v>
      </c>
      <c r="P409" s="608" t="s">
        <v>373</v>
      </c>
      <c r="R409" t="str">
        <f t="shared" si="20"/>
        <v>ZK101</v>
      </c>
      <c r="S409">
        <f t="shared" si="21"/>
        <v>0</v>
      </c>
      <c r="T409">
        <f t="shared" si="21"/>
        <v>0</v>
      </c>
      <c r="U409">
        <f t="shared" si="21"/>
        <v>0</v>
      </c>
    </row>
    <row r="410" spans="1:21" x14ac:dyDescent="0.25">
      <c r="A410" t="s">
        <v>929</v>
      </c>
      <c r="B410" t="str">
        <f t="shared" si="19"/>
        <v>ZK101.K208.C727</v>
      </c>
      <c r="C410">
        <f>+IFERROR(VLOOKUP(B410,'[1]Sum table'!$A:$D,4,FALSE),0)</f>
        <v>0</v>
      </c>
      <c r="D410">
        <f>+IFERROR(VLOOKUP(B410,'[1]Sum table'!$A:$E,5,FALSE),0)</f>
        <v>0</v>
      </c>
      <c r="E410">
        <f>+IFERROR(VLOOKUP(B410,'[1]Sum table'!$A:$F,6,FALSE),0)</f>
        <v>0</v>
      </c>
      <c r="F410">
        <f>+IFERROR(VLOOKUP(B410,'[1]Sum table'!$A:$G,7,FALSE),0)</f>
        <v>0</v>
      </c>
      <c r="O410" t="s">
        <v>508</v>
      </c>
      <c r="P410" s="608" t="s">
        <v>374</v>
      </c>
      <c r="R410" t="str">
        <f t="shared" si="20"/>
        <v>ZK101</v>
      </c>
      <c r="S410">
        <f t="shared" si="21"/>
        <v>0</v>
      </c>
      <c r="T410">
        <f t="shared" si="21"/>
        <v>0</v>
      </c>
      <c r="U410">
        <f t="shared" si="21"/>
        <v>0</v>
      </c>
    </row>
    <row r="411" spans="1:21" x14ac:dyDescent="0.25">
      <c r="A411" t="s">
        <v>930</v>
      </c>
      <c r="B411" t="str">
        <f t="shared" si="19"/>
        <v>ZK101.K209.C727</v>
      </c>
      <c r="C411">
        <f>+IFERROR(VLOOKUP(B411,'[1]Sum table'!$A:$D,4,FALSE),0)</f>
        <v>0</v>
      </c>
      <c r="D411">
        <f>+IFERROR(VLOOKUP(B411,'[1]Sum table'!$A:$E,5,FALSE),0)</f>
        <v>0</v>
      </c>
      <c r="E411">
        <f>+IFERROR(VLOOKUP(B411,'[1]Sum table'!$A:$F,6,FALSE),0)</f>
        <v>0</v>
      </c>
      <c r="F411">
        <f>+IFERROR(VLOOKUP(B411,'[1]Sum table'!$A:$G,7,FALSE),0)</f>
        <v>0</v>
      </c>
      <c r="O411" t="s">
        <v>508</v>
      </c>
      <c r="P411" s="610" t="s">
        <v>77</v>
      </c>
      <c r="R411" t="str">
        <f t="shared" si="20"/>
        <v>ZK101</v>
      </c>
      <c r="S411">
        <f t="shared" si="21"/>
        <v>0</v>
      </c>
      <c r="T411">
        <f t="shared" si="21"/>
        <v>0</v>
      </c>
      <c r="U411">
        <f t="shared" si="21"/>
        <v>0</v>
      </c>
    </row>
    <row r="412" spans="1:21" x14ac:dyDescent="0.25">
      <c r="A412" t="s">
        <v>931</v>
      </c>
      <c r="B412" t="str">
        <f t="shared" si="19"/>
        <v>ZK101.K210.C727</v>
      </c>
      <c r="C412">
        <f>+IFERROR(VLOOKUP(B412,'[1]Sum table'!$A:$D,4,FALSE),0)</f>
        <v>0</v>
      </c>
      <c r="D412">
        <f>+IFERROR(VLOOKUP(B412,'[1]Sum table'!$A:$E,5,FALSE),0)</f>
        <v>0</v>
      </c>
      <c r="E412">
        <f>+IFERROR(VLOOKUP(B412,'[1]Sum table'!$A:$F,6,FALSE),0)</f>
        <v>0</v>
      </c>
      <c r="F412">
        <f>+IFERROR(VLOOKUP(B412,'[1]Sum table'!$A:$G,7,FALSE),0)</f>
        <v>0</v>
      </c>
      <c r="O412" t="s">
        <v>508</v>
      </c>
      <c r="P412" s="610" t="s">
        <v>79</v>
      </c>
      <c r="R412" t="str">
        <f t="shared" si="20"/>
        <v>ZK101</v>
      </c>
      <c r="S412">
        <f t="shared" si="21"/>
        <v>0</v>
      </c>
      <c r="T412">
        <f t="shared" si="21"/>
        <v>0</v>
      </c>
      <c r="U412">
        <f t="shared" si="21"/>
        <v>0</v>
      </c>
    </row>
    <row r="413" spans="1:21" x14ac:dyDescent="0.25">
      <c r="A413" t="s">
        <v>932</v>
      </c>
      <c r="B413" t="str">
        <f t="shared" si="19"/>
        <v>ZK101.K211.C727</v>
      </c>
      <c r="C413">
        <f>+IFERROR(VLOOKUP(B413,'[1]Sum table'!$A:$D,4,FALSE),0)</f>
        <v>0</v>
      </c>
      <c r="D413">
        <f>+IFERROR(VLOOKUP(B413,'[1]Sum table'!$A:$E,5,FALSE),0)</f>
        <v>0</v>
      </c>
      <c r="E413">
        <f>+IFERROR(VLOOKUP(B413,'[1]Sum table'!$A:$F,6,FALSE),0)</f>
        <v>0</v>
      </c>
      <c r="F413">
        <f>+IFERROR(VLOOKUP(B413,'[1]Sum table'!$A:$G,7,FALSE),0)</f>
        <v>0</v>
      </c>
      <c r="O413" t="s">
        <v>508</v>
      </c>
      <c r="P413" s="610" t="s">
        <v>81</v>
      </c>
      <c r="R413" t="str">
        <f t="shared" si="20"/>
        <v>ZK101</v>
      </c>
      <c r="S413">
        <f t="shared" si="21"/>
        <v>0</v>
      </c>
      <c r="T413">
        <f t="shared" si="21"/>
        <v>0</v>
      </c>
      <c r="U413">
        <f t="shared" si="21"/>
        <v>0</v>
      </c>
    </row>
    <row r="414" spans="1:21" x14ac:dyDescent="0.25">
      <c r="A414" t="s">
        <v>933</v>
      </c>
      <c r="B414" t="str">
        <f t="shared" si="19"/>
        <v>ZK101.K212.C727</v>
      </c>
      <c r="C414">
        <f>+IFERROR(VLOOKUP(B414,'[1]Sum table'!$A:$D,4,FALSE),0)</f>
        <v>0</v>
      </c>
      <c r="D414">
        <f>+IFERROR(VLOOKUP(B414,'[1]Sum table'!$A:$E,5,FALSE),0)</f>
        <v>0</v>
      </c>
      <c r="E414">
        <f>+IFERROR(VLOOKUP(B414,'[1]Sum table'!$A:$F,6,FALSE),0)</f>
        <v>0</v>
      </c>
      <c r="F414">
        <f>+IFERROR(VLOOKUP(B414,'[1]Sum table'!$A:$G,7,FALSE),0)</f>
        <v>0</v>
      </c>
      <c r="O414" t="s">
        <v>508</v>
      </c>
      <c r="P414" s="610" t="s">
        <v>83</v>
      </c>
      <c r="R414" t="str">
        <f t="shared" si="20"/>
        <v>ZK101</v>
      </c>
      <c r="S414">
        <f t="shared" si="21"/>
        <v>0</v>
      </c>
      <c r="T414">
        <f t="shared" si="21"/>
        <v>0</v>
      </c>
      <c r="U414">
        <f t="shared" si="21"/>
        <v>0</v>
      </c>
    </row>
    <row r="415" spans="1:21" x14ac:dyDescent="0.25">
      <c r="A415" t="s">
        <v>934</v>
      </c>
      <c r="B415" t="str">
        <f t="shared" si="19"/>
        <v>ZK101.K213.C727</v>
      </c>
      <c r="C415">
        <f>+IFERROR(VLOOKUP(B415,'[1]Sum table'!$A:$D,4,FALSE),0)</f>
        <v>0</v>
      </c>
      <c r="D415">
        <f>+IFERROR(VLOOKUP(B415,'[1]Sum table'!$A:$E,5,FALSE),0)</f>
        <v>0</v>
      </c>
      <c r="E415">
        <f>+IFERROR(VLOOKUP(B415,'[1]Sum table'!$A:$F,6,FALSE),0)</f>
        <v>0</v>
      </c>
      <c r="F415">
        <f>+IFERROR(VLOOKUP(B415,'[1]Sum table'!$A:$G,7,FALSE),0)</f>
        <v>0</v>
      </c>
      <c r="O415" t="s">
        <v>508</v>
      </c>
      <c r="P415" s="610" t="s">
        <v>85</v>
      </c>
      <c r="R415" t="str">
        <f t="shared" si="20"/>
        <v>ZK101</v>
      </c>
      <c r="S415">
        <f t="shared" si="21"/>
        <v>0</v>
      </c>
      <c r="T415">
        <f t="shared" si="21"/>
        <v>0</v>
      </c>
      <c r="U415">
        <f t="shared" si="21"/>
        <v>0</v>
      </c>
    </row>
    <row r="416" spans="1:21" x14ac:dyDescent="0.25">
      <c r="A416" t="s">
        <v>935</v>
      </c>
      <c r="B416" t="str">
        <f t="shared" si="19"/>
        <v>ZK101.K214.C727</v>
      </c>
      <c r="C416">
        <f>+IFERROR(VLOOKUP(B416,'[1]Sum table'!$A:$D,4,FALSE),0)</f>
        <v>0</v>
      </c>
      <c r="D416">
        <f>+IFERROR(VLOOKUP(B416,'[1]Sum table'!$A:$E,5,FALSE),0)</f>
        <v>0</v>
      </c>
      <c r="E416">
        <f>+IFERROR(VLOOKUP(B416,'[1]Sum table'!$A:$F,6,FALSE),0)</f>
        <v>0</v>
      </c>
      <c r="F416">
        <f>+IFERROR(VLOOKUP(B416,'[1]Sum table'!$A:$G,7,FALSE),0)</f>
        <v>0</v>
      </c>
      <c r="O416" t="s">
        <v>508</v>
      </c>
      <c r="P416" s="610" t="s">
        <v>87</v>
      </c>
      <c r="R416" t="str">
        <f t="shared" si="20"/>
        <v>ZK101</v>
      </c>
      <c r="S416">
        <f t="shared" si="21"/>
        <v>0</v>
      </c>
      <c r="T416">
        <f t="shared" si="21"/>
        <v>0</v>
      </c>
      <c r="U416">
        <f t="shared" si="21"/>
        <v>0</v>
      </c>
    </row>
    <row r="417" spans="1:21" x14ac:dyDescent="0.25">
      <c r="A417" t="s">
        <v>936</v>
      </c>
      <c r="B417" t="str">
        <f t="shared" si="19"/>
        <v>ZK101.K215.C727</v>
      </c>
      <c r="C417">
        <f>+IFERROR(VLOOKUP(B417,'[1]Sum table'!$A:$D,4,FALSE),0)</f>
        <v>0</v>
      </c>
      <c r="D417">
        <f>+IFERROR(VLOOKUP(B417,'[1]Sum table'!$A:$E,5,FALSE),0)</f>
        <v>0</v>
      </c>
      <c r="E417">
        <f>+IFERROR(VLOOKUP(B417,'[1]Sum table'!$A:$F,6,FALSE),0)</f>
        <v>0</v>
      </c>
      <c r="F417">
        <f>+IFERROR(VLOOKUP(B417,'[1]Sum table'!$A:$G,7,FALSE),0)</f>
        <v>0</v>
      </c>
      <c r="O417" t="s">
        <v>508</v>
      </c>
      <c r="P417" s="610" t="s">
        <v>89</v>
      </c>
      <c r="R417" t="str">
        <f t="shared" si="20"/>
        <v>ZK101</v>
      </c>
      <c r="S417">
        <f t="shared" si="21"/>
        <v>0</v>
      </c>
      <c r="T417">
        <f t="shared" si="21"/>
        <v>0</v>
      </c>
      <c r="U417">
        <f t="shared" si="21"/>
        <v>0</v>
      </c>
    </row>
    <row r="418" spans="1:21" x14ac:dyDescent="0.25">
      <c r="A418" t="s">
        <v>937</v>
      </c>
      <c r="B418" t="str">
        <f t="shared" si="19"/>
        <v>ZK101.K216.C727</v>
      </c>
      <c r="C418">
        <f>+IFERROR(VLOOKUP(B418,'[1]Sum table'!$A:$D,4,FALSE),0)</f>
        <v>0</v>
      </c>
      <c r="D418">
        <f>+IFERROR(VLOOKUP(B418,'[1]Sum table'!$A:$E,5,FALSE),0)</f>
        <v>0</v>
      </c>
      <c r="E418">
        <f>+IFERROR(VLOOKUP(B418,'[1]Sum table'!$A:$F,6,FALSE),0)</f>
        <v>0</v>
      </c>
      <c r="F418">
        <f>+IFERROR(VLOOKUP(B418,'[1]Sum table'!$A:$G,7,FALSE),0)</f>
        <v>0</v>
      </c>
      <c r="O418" t="s">
        <v>508</v>
      </c>
      <c r="P418" s="610" t="s">
        <v>91</v>
      </c>
      <c r="R418" t="str">
        <f t="shared" si="20"/>
        <v>ZK101</v>
      </c>
      <c r="S418">
        <f t="shared" si="21"/>
        <v>0</v>
      </c>
      <c r="T418">
        <f t="shared" si="21"/>
        <v>0</v>
      </c>
      <c r="U418">
        <f t="shared" si="21"/>
        <v>0</v>
      </c>
    </row>
    <row r="419" spans="1:21" x14ac:dyDescent="0.25">
      <c r="A419" t="s">
        <v>938</v>
      </c>
      <c r="B419" t="str">
        <f t="shared" si="19"/>
        <v>ZK101.K217.C727</v>
      </c>
      <c r="C419">
        <f>+IFERROR(VLOOKUP(B419,'[1]Sum table'!$A:$D,4,FALSE),0)</f>
        <v>0</v>
      </c>
      <c r="D419">
        <f>+IFERROR(VLOOKUP(B419,'[1]Sum table'!$A:$E,5,FALSE),0)</f>
        <v>0</v>
      </c>
      <c r="E419">
        <f>+IFERROR(VLOOKUP(B419,'[1]Sum table'!$A:$F,6,FALSE),0)</f>
        <v>0</v>
      </c>
      <c r="F419">
        <f>+IFERROR(VLOOKUP(B419,'[1]Sum table'!$A:$G,7,FALSE),0)</f>
        <v>0</v>
      </c>
      <c r="O419" t="s">
        <v>508</v>
      </c>
      <c r="P419" s="610" t="s">
        <v>93</v>
      </c>
      <c r="R419" t="str">
        <f t="shared" si="20"/>
        <v>ZK101</v>
      </c>
      <c r="S419">
        <f t="shared" si="21"/>
        <v>0</v>
      </c>
      <c r="T419">
        <f t="shared" si="21"/>
        <v>0</v>
      </c>
      <c r="U419">
        <f t="shared" si="21"/>
        <v>0</v>
      </c>
    </row>
    <row r="420" spans="1:21" x14ac:dyDescent="0.25">
      <c r="A420" t="s">
        <v>939</v>
      </c>
      <c r="B420" t="str">
        <f t="shared" si="19"/>
        <v>ZK101.K218.C727</v>
      </c>
      <c r="C420">
        <f>+IFERROR(VLOOKUP(B420,'[1]Sum table'!$A:$D,4,FALSE),0)</f>
        <v>0</v>
      </c>
      <c r="D420">
        <f>+IFERROR(VLOOKUP(B420,'[1]Sum table'!$A:$E,5,FALSE),0)</f>
        <v>0</v>
      </c>
      <c r="E420">
        <f>+IFERROR(VLOOKUP(B420,'[1]Sum table'!$A:$F,6,FALSE),0)</f>
        <v>0</v>
      </c>
      <c r="F420">
        <f>+IFERROR(VLOOKUP(B420,'[1]Sum table'!$A:$G,7,FALSE),0)</f>
        <v>0</v>
      </c>
      <c r="O420" t="s">
        <v>508</v>
      </c>
      <c r="P420" s="610" t="s">
        <v>95</v>
      </c>
      <c r="R420" t="str">
        <f t="shared" si="20"/>
        <v>ZK101</v>
      </c>
      <c r="S420">
        <f t="shared" si="21"/>
        <v>0</v>
      </c>
      <c r="T420">
        <f t="shared" si="21"/>
        <v>0</v>
      </c>
      <c r="U420">
        <f t="shared" si="21"/>
        <v>0</v>
      </c>
    </row>
    <row r="421" spans="1:21" x14ac:dyDescent="0.25">
      <c r="A421" t="s">
        <v>940</v>
      </c>
      <c r="B421" t="str">
        <f t="shared" si="19"/>
        <v>ZK101.K219.C727</v>
      </c>
      <c r="C421">
        <f>+IFERROR(VLOOKUP(B421,'[1]Sum table'!$A:$D,4,FALSE),0)</f>
        <v>0</v>
      </c>
      <c r="D421">
        <f>+IFERROR(VLOOKUP(B421,'[1]Sum table'!$A:$E,5,FALSE),0)</f>
        <v>0</v>
      </c>
      <c r="E421">
        <f>+IFERROR(VLOOKUP(B421,'[1]Sum table'!$A:$F,6,FALSE),0)</f>
        <v>0</v>
      </c>
      <c r="F421">
        <f>+IFERROR(VLOOKUP(B421,'[1]Sum table'!$A:$G,7,FALSE),0)</f>
        <v>0</v>
      </c>
      <c r="O421" t="s">
        <v>508</v>
      </c>
      <c r="P421" s="610" t="s">
        <v>97</v>
      </c>
      <c r="R421" t="str">
        <f t="shared" si="20"/>
        <v>ZK101</v>
      </c>
      <c r="S421">
        <f t="shared" si="21"/>
        <v>0</v>
      </c>
      <c r="T421">
        <f t="shared" si="21"/>
        <v>0</v>
      </c>
      <c r="U421">
        <f t="shared" si="21"/>
        <v>0</v>
      </c>
    </row>
    <row r="422" spans="1:21" x14ac:dyDescent="0.25">
      <c r="A422" t="s">
        <v>941</v>
      </c>
      <c r="B422" t="str">
        <f t="shared" si="19"/>
        <v>ZK101.K220.C727</v>
      </c>
      <c r="C422">
        <f>+IFERROR(VLOOKUP(B422,'[1]Sum table'!$A:$D,4,FALSE),0)</f>
        <v>0</v>
      </c>
      <c r="D422">
        <f>+IFERROR(VLOOKUP(B422,'[1]Sum table'!$A:$E,5,FALSE),0)</f>
        <v>0</v>
      </c>
      <c r="E422">
        <f>+IFERROR(VLOOKUP(B422,'[1]Sum table'!$A:$F,6,FALSE),0)</f>
        <v>0</v>
      </c>
      <c r="F422">
        <f>+IFERROR(VLOOKUP(B422,'[1]Sum table'!$A:$G,7,FALSE),0)</f>
        <v>0</v>
      </c>
      <c r="O422" t="s">
        <v>508</v>
      </c>
      <c r="P422" s="610" t="s">
        <v>99</v>
      </c>
      <c r="R422" t="str">
        <f t="shared" si="20"/>
        <v>ZK101</v>
      </c>
      <c r="S422">
        <f t="shared" si="21"/>
        <v>0</v>
      </c>
      <c r="T422">
        <f t="shared" si="21"/>
        <v>0</v>
      </c>
      <c r="U422">
        <f t="shared" si="21"/>
        <v>0</v>
      </c>
    </row>
    <row r="423" spans="1:21" x14ac:dyDescent="0.25">
      <c r="A423" t="s">
        <v>942</v>
      </c>
      <c r="B423" t="str">
        <f t="shared" si="19"/>
        <v>ZK101.K221.C727</v>
      </c>
      <c r="C423">
        <f>+IFERROR(VLOOKUP(B423,'[1]Sum table'!$A:$D,4,FALSE),0)</f>
        <v>0</v>
      </c>
      <c r="D423">
        <f>+IFERROR(VLOOKUP(B423,'[1]Sum table'!$A:$E,5,FALSE),0)</f>
        <v>0</v>
      </c>
      <c r="E423">
        <f>+IFERROR(VLOOKUP(B423,'[1]Sum table'!$A:$F,6,FALSE),0)</f>
        <v>0</v>
      </c>
      <c r="F423">
        <f>+IFERROR(VLOOKUP(B423,'[1]Sum table'!$A:$G,7,FALSE),0)</f>
        <v>0</v>
      </c>
      <c r="O423" t="s">
        <v>508</v>
      </c>
      <c r="P423" s="610" t="s">
        <v>101</v>
      </c>
      <c r="R423" t="str">
        <f t="shared" si="20"/>
        <v>ZK101</v>
      </c>
      <c r="S423">
        <f t="shared" si="21"/>
        <v>0</v>
      </c>
      <c r="T423">
        <f t="shared" si="21"/>
        <v>0</v>
      </c>
      <c r="U423">
        <f t="shared" si="21"/>
        <v>0</v>
      </c>
    </row>
    <row r="424" spans="1:21" x14ac:dyDescent="0.25">
      <c r="A424" t="s">
        <v>943</v>
      </c>
      <c r="B424" t="str">
        <f t="shared" si="19"/>
        <v>ZK101.K222.C727</v>
      </c>
      <c r="C424">
        <f>+IFERROR(VLOOKUP(B424,'[1]Sum table'!$A:$D,4,FALSE),0)</f>
        <v>0</v>
      </c>
      <c r="D424">
        <f>+IFERROR(VLOOKUP(B424,'[1]Sum table'!$A:$E,5,FALSE),0)</f>
        <v>0</v>
      </c>
      <c r="E424">
        <f>+IFERROR(VLOOKUP(B424,'[1]Sum table'!$A:$F,6,FALSE),0)</f>
        <v>0</v>
      </c>
      <c r="F424">
        <f>+IFERROR(VLOOKUP(B424,'[1]Sum table'!$A:$G,7,FALSE),0)</f>
        <v>0</v>
      </c>
      <c r="O424" t="s">
        <v>508</v>
      </c>
      <c r="P424" s="608" t="s">
        <v>375</v>
      </c>
      <c r="R424" t="str">
        <f t="shared" si="20"/>
        <v>ZK101</v>
      </c>
      <c r="S424">
        <f t="shared" si="21"/>
        <v>0</v>
      </c>
      <c r="T424">
        <f t="shared" si="21"/>
        <v>0</v>
      </c>
      <c r="U424">
        <f t="shared" si="21"/>
        <v>0</v>
      </c>
    </row>
    <row r="425" spans="1:21" x14ac:dyDescent="0.25">
      <c r="A425" t="s">
        <v>944</v>
      </c>
      <c r="B425" t="str">
        <f t="shared" si="19"/>
        <v>ZK101.K223.C727</v>
      </c>
      <c r="C425">
        <f>+IFERROR(VLOOKUP(B425,'[1]Sum table'!$A:$D,4,FALSE),0)</f>
        <v>0</v>
      </c>
      <c r="D425">
        <f>+IFERROR(VLOOKUP(B425,'[1]Sum table'!$A:$E,5,FALSE),0)</f>
        <v>0</v>
      </c>
      <c r="E425">
        <f>+IFERROR(VLOOKUP(B425,'[1]Sum table'!$A:$F,6,FALSE),0)</f>
        <v>0</v>
      </c>
      <c r="F425">
        <f>+IFERROR(VLOOKUP(B425,'[1]Sum table'!$A:$G,7,FALSE),0)</f>
        <v>0</v>
      </c>
      <c r="O425" t="s">
        <v>508</v>
      </c>
      <c r="P425" s="608" t="s">
        <v>376</v>
      </c>
      <c r="R425" t="str">
        <f t="shared" si="20"/>
        <v>ZK101</v>
      </c>
      <c r="S425">
        <f t="shared" si="21"/>
        <v>0</v>
      </c>
      <c r="T425">
        <f t="shared" si="21"/>
        <v>0</v>
      </c>
      <c r="U425">
        <f t="shared" si="21"/>
        <v>0</v>
      </c>
    </row>
    <row r="426" spans="1:21" x14ac:dyDescent="0.25">
      <c r="A426" t="s">
        <v>945</v>
      </c>
      <c r="B426" t="str">
        <f t="shared" si="19"/>
        <v>ZK101.K224.C727</v>
      </c>
      <c r="C426">
        <f>+IFERROR(VLOOKUP(B426,'[1]Sum table'!$A:$D,4,FALSE),0)</f>
        <v>0</v>
      </c>
      <c r="D426">
        <f>+IFERROR(VLOOKUP(B426,'[1]Sum table'!$A:$E,5,FALSE),0)</f>
        <v>0</v>
      </c>
      <c r="E426">
        <f>+IFERROR(VLOOKUP(B426,'[1]Sum table'!$A:$F,6,FALSE),0)</f>
        <v>0</v>
      </c>
      <c r="F426">
        <f>+IFERROR(VLOOKUP(B426,'[1]Sum table'!$A:$G,7,FALSE),0)</f>
        <v>0</v>
      </c>
      <c r="O426" t="s">
        <v>508</v>
      </c>
      <c r="P426" s="608" t="s">
        <v>377</v>
      </c>
      <c r="R426" t="str">
        <f t="shared" si="20"/>
        <v>ZK101</v>
      </c>
      <c r="S426">
        <f t="shared" si="21"/>
        <v>0</v>
      </c>
      <c r="T426">
        <f t="shared" si="21"/>
        <v>0</v>
      </c>
      <c r="U426">
        <f t="shared" si="21"/>
        <v>0</v>
      </c>
    </row>
    <row r="427" spans="1:21" x14ac:dyDescent="0.25">
      <c r="A427" t="s">
        <v>946</v>
      </c>
      <c r="B427" t="str">
        <f t="shared" si="19"/>
        <v>ZK101.K225.C727</v>
      </c>
      <c r="C427">
        <f>+IFERROR(VLOOKUP(B427,'[1]Sum table'!$A:$D,4,FALSE),0)</f>
        <v>0</v>
      </c>
      <c r="D427">
        <f>+IFERROR(VLOOKUP(B427,'[1]Sum table'!$A:$E,5,FALSE),0)</f>
        <v>0</v>
      </c>
      <c r="E427">
        <f>+IFERROR(VLOOKUP(B427,'[1]Sum table'!$A:$F,6,FALSE),0)</f>
        <v>0</v>
      </c>
      <c r="F427">
        <f>+IFERROR(VLOOKUP(B427,'[1]Sum table'!$A:$G,7,FALSE),0)</f>
        <v>0</v>
      </c>
      <c r="O427" t="s">
        <v>508</v>
      </c>
      <c r="P427" s="610" t="s">
        <v>115</v>
      </c>
      <c r="R427" t="str">
        <f t="shared" si="20"/>
        <v>ZK101</v>
      </c>
      <c r="S427">
        <f t="shared" si="21"/>
        <v>0</v>
      </c>
      <c r="T427">
        <f t="shared" si="21"/>
        <v>0</v>
      </c>
      <c r="U427">
        <f t="shared" si="21"/>
        <v>0</v>
      </c>
    </row>
    <row r="428" spans="1:21" x14ac:dyDescent="0.25">
      <c r="A428" t="s">
        <v>947</v>
      </c>
      <c r="B428" t="str">
        <f t="shared" si="19"/>
        <v>ZK101.K226.C727</v>
      </c>
      <c r="C428">
        <f>+IFERROR(VLOOKUP(B428,'[1]Sum table'!$A:$D,4,FALSE),0)</f>
        <v>0</v>
      </c>
      <c r="D428">
        <f>+IFERROR(VLOOKUP(B428,'[1]Sum table'!$A:$E,5,FALSE),0)</f>
        <v>0</v>
      </c>
      <c r="E428">
        <f>+IFERROR(VLOOKUP(B428,'[1]Sum table'!$A:$F,6,FALSE),0)</f>
        <v>0</v>
      </c>
      <c r="F428">
        <f>+IFERROR(VLOOKUP(B428,'[1]Sum table'!$A:$G,7,FALSE),0)</f>
        <v>0</v>
      </c>
      <c r="O428" t="s">
        <v>508</v>
      </c>
      <c r="P428" s="610" t="s">
        <v>117</v>
      </c>
      <c r="R428" t="str">
        <f t="shared" si="20"/>
        <v>ZK101</v>
      </c>
      <c r="S428">
        <f t="shared" si="21"/>
        <v>0</v>
      </c>
      <c r="T428">
        <f t="shared" si="21"/>
        <v>0</v>
      </c>
      <c r="U428">
        <f t="shared" si="21"/>
        <v>0</v>
      </c>
    </row>
    <row r="429" spans="1:21" x14ac:dyDescent="0.25">
      <c r="A429" t="s">
        <v>948</v>
      </c>
      <c r="B429" t="str">
        <f t="shared" si="19"/>
        <v>ZK101.K227.C727</v>
      </c>
      <c r="C429">
        <f>+IFERROR(VLOOKUP(B429,'[1]Sum table'!$A:$D,4,FALSE),0)</f>
        <v>0</v>
      </c>
      <c r="D429">
        <f>+IFERROR(VLOOKUP(B429,'[1]Sum table'!$A:$E,5,FALSE),0)</f>
        <v>0</v>
      </c>
      <c r="E429">
        <f>+IFERROR(VLOOKUP(B429,'[1]Sum table'!$A:$F,6,FALSE),0)</f>
        <v>0</v>
      </c>
      <c r="F429">
        <f>+IFERROR(VLOOKUP(B429,'[1]Sum table'!$A:$G,7,FALSE),0)</f>
        <v>0</v>
      </c>
      <c r="O429" t="s">
        <v>508</v>
      </c>
      <c r="P429" s="610" t="s">
        <v>119</v>
      </c>
      <c r="R429" t="str">
        <f t="shared" si="20"/>
        <v>ZK101</v>
      </c>
      <c r="S429">
        <f t="shared" si="21"/>
        <v>0</v>
      </c>
      <c r="T429">
        <f t="shared" si="21"/>
        <v>0</v>
      </c>
      <c r="U429">
        <f t="shared" si="21"/>
        <v>0</v>
      </c>
    </row>
    <row r="430" spans="1:21" x14ac:dyDescent="0.25">
      <c r="A430" t="s">
        <v>949</v>
      </c>
      <c r="B430" t="str">
        <f t="shared" si="19"/>
        <v>ZK101.K228.C727</v>
      </c>
      <c r="C430">
        <f>+IFERROR(VLOOKUP(B430,'[1]Sum table'!$A:$D,4,FALSE),0)</f>
        <v>0</v>
      </c>
      <c r="D430">
        <f>+IFERROR(VLOOKUP(B430,'[1]Sum table'!$A:$E,5,FALSE),0)</f>
        <v>0</v>
      </c>
      <c r="E430">
        <f>+IFERROR(VLOOKUP(B430,'[1]Sum table'!$A:$F,6,FALSE),0)</f>
        <v>0</v>
      </c>
      <c r="F430">
        <f>+IFERROR(VLOOKUP(B430,'[1]Sum table'!$A:$G,7,FALSE),0)</f>
        <v>0</v>
      </c>
      <c r="O430" t="s">
        <v>508</v>
      </c>
      <c r="P430" s="610" t="s">
        <v>121</v>
      </c>
      <c r="R430" t="str">
        <f t="shared" si="20"/>
        <v>ZK101</v>
      </c>
      <c r="S430">
        <f t="shared" si="21"/>
        <v>0</v>
      </c>
      <c r="T430">
        <f t="shared" si="21"/>
        <v>0</v>
      </c>
      <c r="U430">
        <f t="shared" si="21"/>
        <v>0</v>
      </c>
    </row>
    <row r="431" spans="1:21" x14ac:dyDescent="0.25">
      <c r="A431" t="s">
        <v>950</v>
      </c>
      <c r="B431" t="str">
        <f t="shared" si="19"/>
        <v>ZK101.K229.C727</v>
      </c>
      <c r="C431">
        <f>+IFERROR(VLOOKUP(B431,'[1]Sum table'!$A:$D,4,FALSE),0)</f>
        <v>0</v>
      </c>
      <c r="D431">
        <f>+IFERROR(VLOOKUP(B431,'[1]Sum table'!$A:$E,5,FALSE),0)</f>
        <v>0</v>
      </c>
      <c r="E431">
        <f>+IFERROR(VLOOKUP(B431,'[1]Sum table'!$A:$F,6,FALSE),0)</f>
        <v>0</v>
      </c>
      <c r="F431">
        <f>+IFERROR(VLOOKUP(B431,'[1]Sum table'!$A:$G,7,FALSE),0)</f>
        <v>0</v>
      </c>
      <c r="O431" t="s">
        <v>508</v>
      </c>
      <c r="P431" s="610" t="s">
        <v>123</v>
      </c>
      <c r="R431" t="str">
        <f t="shared" si="20"/>
        <v>ZK101</v>
      </c>
      <c r="S431">
        <f t="shared" si="21"/>
        <v>0</v>
      </c>
      <c r="T431">
        <f t="shared" si="21"/>
        <v>0</v>
      </c>
      <c r="U431">
        <f t="shared" si="21"/>
        <v>0</v>
      </c>
    </row>
    <row r="432" spans="1:21" x14ac:dyDescent="0.25">
      <c r="A432" t="s">
        <v>951</v>
      </c>
      <c r="B432" t="str">
        <f t="shared" si="19"/>
        <v>ZK101.K230.C727</v>
      </c>
      <c r="C432">
        <f>+IFERROR(VLOOKUP(B432,'[1]Sum table'!$A:$D,4,FALSE),0)</f>
        <v>0</v>
      </c>
      <c r="D432">
        <f>+IFERROR(VLOOKUP(B432,'[1]Sum table'!$A:$E,5,FALSE),0)</f>
        <v>0</v>
      </c>
      <c r="E432">
        <f>+IFERROR(VLOOKUP(B432,'[1]Sum table'!$A:$F,6,FALSE),0)</f>
        <v>0</v>
      </c>
      <c r="F432">
        <f>+IFERROR(VLOOKUP(B432,'[1]Sum table'!$A:$G,7,FALSE),0)</f>
        <v>0</v>
      </c>
      <c r="O432" t="s">
        <v>508</v>
      </c>
      <c r="P432" s="608" t="s">
        <v>378</v>
      </c>
      <c r="R432" t="str">
        <f t="shared" si="20"/>
        <v>ZK101</v>
      </c>
      <c r="S432">
        <f t="shared" si="21"/>
        <v>0</v>
      </c>
      <c r="T432">
        <f t="shared" si="21"/>
        <v>0</v>
      </c>
      <c r="U432">
        <f t="shared" si="21"/>
        <v>0</v>
      </c>
    </row>
    <row r="433" spans="1:21" x14ac:dyDescent="0.25">
      <c r="A433" t="s">
        <v>952</v>
      </c>
      <c r="B433" t="str">
        <f t="shared" si="19"/>
        <v>ZK101.K231.C727</v>
      </c>
      <c r="C433">
        <f>+IFERROR(VLOOKUP(B433,'[1]Sum table'!$A:$D,4,FALSE),0)</f>
        <v>0</v>
      </c>
      <c r="D433">
        <f>+IFERROR(VLOOKUP(B433,'[1]Sum table'!$A:$E,5,FALSE),0)</f>
        <v>0</v>
      </c>
      <c r="E433">
        <f>+IFERROR(VLOOKUP(B433,'[1]Sum table'!$A:$F,6,FALSE),0)</f>
        <v>0</v>
      </c>
      <c r="F433">
        <f>+IFERROR(VLOOKUP(B433,'[1]Sum table'!$A:$G,7,FALSE),0)</f>
        <v>0</v>
      </c>
      <c r="O433" t="s">
        <v>508</v>
      </c>
      <c r="P433" s="608" t="s">
        <v>379</v>
      </c>
      <c r="R433" t="str">
        <f t="shared" si="20"/>
        <v>ZK101</v>
      </c>
      <c r="S433">
        <f t="shared" si="21"/>
        <v>0</v>
      </c>
      <c r="T433">
        <f t="shared" si="21"/>
        <v>0</v>
      </c>
      <c r="U433">
        <f t="shared" si="21"/>
        <v>0</v>
      </c>
    </row>
    <row r="434" spans="1:21" x14ac:dyDescent="0.25">
      <c r="A434" t="s">
        <v>953</v>
      </c>
      <c r="B434" t="str">
        <f t="shared" si="19"/>
        <v>ZK101.K232.C727</v>
      </c>
      <c r="C434">
        <f>+IFERROR(VLOOKUP(B434,'[1]Sum table'!$A:$D,4,FALSE),0)</f>
        <v>0</v>
      </c>
      <c r="D434">
        <f>+IFERROR(VLOOKUP(B434,'[1]Sum table'!$A:$E,5,FALSE),0)</f>
        <v>0</v>
      </c>
      <c r="E434">
        <f>+IFERROR(VLOOKUP(B434,'[1]Sum table'!$A:$F,6,FALSE),0)</f>
        <v>0</v>
      </c>
      <c r="F434">
        <f>+IFERROR(VLOOKUP(B434,'[1]Sum table'!$A:$G,7,FALSE),0)</f>
        <v>0</v>
      </c>
      <c r="O434" t="s">
        <v>508</v>
      </c>
      <c r="P434" s="608" t="s">
        <v>380</v>
      </c>
      <c r="R434" t="str">
        <f t="shared" si="20"/>
        <v>ZK101</v>
      </c>
      <c r="S434">
        <f t="shared" si="21"/>
        <v>0</v>
      </c>
      <c r="T434">
        <f t="shared" si="21"/>
        <v>0</v>
      </c>
      <c r="U434">
        <f t="shared" si="21"/>
        <v>0</v>
      </c>
    </row>
    <row r="435" spans="1:21" x14ac:dyDescent="0.25">
      <c r="A435" t="s">
        <v>954</v>
      </c>
      <c r="B435" t="str">
        <f t="shared" si="19"/>
        <v>ZK101.K233.C727</v>
      </c>
      <c r="C435">
        <f>+IFERROR(VLOOKUP(B435,'[1]Sum table'!$A:$D,4,FALSE),0)</f>
        <v>0</v>
      </c>
      <c r="D435">
        <f>+IFERROR(VLOOKUP(B435,'[1]Sum table'!$A:$E,5,FALSE),0)</f>
        <v>0</v>
      </c>
      <c r="E435">
        <f>+IFERROR(VLOOKUP(B435,'[1]Sum table'!$A:$F,6,FALSE),0)</f>
        <v>0</v>
      </c>
      <c r="F435">
        <f>+IFERROR(VLOOKUP(B435,'[1]Sum table'!$A:$G,7,FALSE),0)</f>
        <v>0</v>
      </c>
      <c r="O435" t="s">
        <v>508</v>
      </c>
      <c r="P435" s="610" t="s">
        <v>125</v>
      </c>
      <c r="R435" t="str">
        <f t="shared" si="20"/>
        <v>ZK101</v>
      </c>
      <c r="S435">
        <f t="shared" si="21"/>
        <v>0</v>
      </c>
      <c r="T435">
        <f t="shared" si="21"/>
        <v>0</v>
      </c>
      <c r="U435">
        <f t="shared" si="21"/>
        <v>0</v>
      </c>
    </row>
    <row r="436" spans="1:21" x14ac:dyDescent="0.25">
      <c r="A436" t="s">
        <v>955</v>
      </c>
      <c r="B436" t="str">
        <f t="shared" si="19"/>
        <v>ZK101.K234.C727</v>
      </c>
      <c r="C436">
        <f>+IFERROR(VLOOKUP(B436,'[1]Sum table'!$A:$D,4,FALSE),0)</f>
        <v>0</v>
      </c>
      <c r="D436">
        <f>+IFERROR(VLOOKUP(B436,'[1]Sum table'!$A:$E,5,FALSE),0)</f>
        <v>0</v>
      </c>
      <c r="E436">
        <f>+IFERROR(VLOOKUP(B436,'[1]Sum table'!$A:$F,6,FALSE),0)</f>
        <v>0</v>
      </c>
      <c r="F436">
        <f>+IFERROR(VLOOKUP(B436,'[1]Sum table'!$A:$G,7,FALSE),0)</f>
        <v>0</v>
      </c>
      <c r="O436" t="s">
        <v>508</v>
      </c>
      <c r="P436" s="610" t="s">
        <v>127</v>
      </c>
      <c r="R436" t="str">
        <f t="shared" si="20"/>
        <v>ZK101</v>
      </c>
      <c r="S436">
        <f t="shared" si="21"/>
        <v>0</v>
      </c>
      <c r="T436">
        <f t="shared" si="21"/>
        <v>0</v>
      </c>
      <c r="U436">
        <f t="shared" si="21"/>
        <v>0</v>
      </c>
    </row>
    <row r="437" spans="1:21" x14ac:dyDescent="0.25">
      <c r="A437" t="s">
        <v>956</v>
      </c>
      <c r="B437" t="str">
        <f t="shared" si="19"/>
        <v>ZK101.K235.C727</v>
      </c>
      <c r="C437">
        <f>+IFERROR(VLOOKUP(B437,'[1]Sum table'!$A:$D,4,FALSE),0)</f>
        <v>0</v>
      </c>
      <c r="D437">
        <f>+IFERROR(VLOOKUP(B437,'[1]Sum table'!$A:$E,5,FALSE),0)</f>
        <v>0</v>
      </c>
      <c r="E437">
        <f>+IFERROR(VLOOKUP(B437,'[1]Sum table'!$A:$F,6,FALSE),0)</f>
        <v>0</v>
      </c>
      <c r="F437">
        <f>+IFERROR(VLOOKUP(B437,'[1]Sum table'!$A:$G,7,FALSE),0)</f>
        <v>0</v>
      </c>
      <c r="O437" t="s">
        <v>508</v>
      </c>
      <c r="P437" s="610" t="s">
        <v>129</v>
      </c>
      <c r="R437" t="str">
        <f t="shared" si="20"/>
        <v>ZK101</v>
      </c>
      <c r="S437">
        <f t="shared" si="21"/>
        <v>0</v>
      </c>
      <c r="T437">
        <f t="shared" si="21"/>
        <v>0</v>
      </c>
      <c r="U437">
        <f t="shared" si="21"/>
        <v>0</v>
      </c>
    </row>
    <row r="438" spans="1:21" x14ac:dyDescent="0.25">
      <c r="A438" t="s">
        <v>957</v>
      </c>
      <c r="B438" t="str">
        <f t="shared" si="19"/>
        <v>ZK101.K236.C727</v>
      </c>
      <c r="C438">
        <f>+IFERROR(VLOOKUP(B438,'[1]Sum table'!$A:$D,4,FALSE),0)</f>
        <v>0</v>
      </c>
      <c r="D438">
        <f>+IFERROR(VLOOKUP(B438,'[1]Sum table'!$A:$E,5,FALSE),0)</f>
        <v>0</v>
      </c>
      <c r="E438">
        <f>+IFERROR(VLOOKUP(B438,'[1]Sum table'!$A:$F,6,FALSE),0)</f>
        <v>0</v>
      </c>
      <c r="F438">
        <f>+IFERROR(VLOOKUP(B438,'[1]Sum table'!$A:$G,7,FALSE),0)</f>
        <v>0</v>
      </c>
      <c r="O438" t="s">
        <v>508</v>
      </c>
      <c r="P438" s="608" t="s">
        <v>381</v>
      </c>
      <c r="R438" t="str">
        <f t="shared" si="20"/>
        <v>ZK101</v>
      </c>
      <c r="S438">
        <f t="shared" si="21"/>
        <v>0</v>
      </c>
      <c r="T438">
        <f t="shared" si="21"/>
        <v>0</v>
      </c>
      <c r="U438">
        <f t="shared" si="21"/>
        <v>0</v>
      </c>
    </row>
    <row r="439" spans="1:21" x14ac:dyDescent="0.25">
      <c r="A439" t="s">
        <v>958</v>
      </c>
      <c r="B439" t="str">
        <f t="shared" si="19"/>
        <v>ZK101.K237.C727</v>
      </c>
      <c r="C439">
        <f>+IFERROR(VLOOKUP(B439,'[1]Sum table'!$A:$D,4,FALSE),0)</f>
        <v>0</v>
      </c>
      <c r="D439">
        <f>+IFERROR(VLOOKUP(B439,'[1]Sum table'!$A:$E,5,FALSE),0)</f>
        <v>0</v>
      </c>
      <c r="E439">
        <f>+IFERROR(VLOOKUP(B439,'[1]Sum table'!$A:$F,6,FALSE),0)</f>
        <v>0</v>
      </c>
      <c r="F439">
        <f>+IFERROR(VLOOKUP(B439,'[1]Sum table'!$A:$G,7,FALSE),0)</f>
        <v>0</v>
      </c>
      <c r="O439" t="s">
        <v>508</v>
      </c>
      <c r="P439" s="608" t="s">
        <v>382</v>
      </c>
      <c r="R439" t="str">
        <f t="shared" si="20"/>
        <v>ZK101</v>
      </c>
      <c r="S439">
        <f t="shared" si="21"/>
        <v>0</v>
      </c>
      <c r="T439">
        <f t="shared" si="21"/>
        <v>0</v>
      </c>
      <c r="U439">
        <f t="shared" si="21"/>
        <v>0</v>
      </c>
    </row>
    <row r="440" spans="1:21" x14ac:dyDescent="0.25">
      <c r="A440" t="s">
        <v>959</v>
      </c>
      <c r="B440" t="str">
        <f t="shared" si="19"/>
        <v>ZK101.K238.C727</v>
      </c>
      <c r="C440">
        <f>+IFERROR(VLOOKUP(B440,'[1]Sum table'!$A:$D,4,FALSE),0)</f>
        <v>0</v>
      </c>
      <c r="D440">
        <f>+IFERROR(VLOOKUP(B440,'[1]Sum table'!$A:$E,5,FALSE),0)</f>
        <v>0</v>
      </c>
      <c r="E440">
        <f>+IFERROR(VLOOKUP(B440,'[1]Sum table'!$A:$F,6,FALSE),0)</f>
        <v>0</v>
      </c>
      <c r="F440">
        <f>+IFERROR(VLOOKUP(B440,'[1]Sum table'!$A:$G,7,FALSE),0)</f>
        <v>0</v>
      </c>
      <c r="O440" t="s">
        <v>508</v>
      </c>
      <c r="P440" s="608" t="s">
        <v>383</v>
      </c>
      <c r="R440" t="str">
        <f t="shared" si="20"/>
        <v>ZK101</v>
      </c>
      <c r="S440">
        <f t="shared" si="21"/>
        <v>0</v>
      </c>
      <c r="T440">
        <f t="shared" si="21"/>
        <v>0</v>
      </c>
      <c r="U440">
        <f t="shared" si="21"/>
        <v>0</v>
      </c>
    </row>
    <row r="441" spans="1:21" x14ac:dyDescent="0.25">
      <c r="A441" t="s">
        <v>960</v>
      </c>
      <c r="B441" t="str">
        <f t="shared" si="19"/>
        <v>ZK101.K239.C727</v>
      </c>
      <c r="C441">
        <f>+IFERROR(VLOOKUP(B441,'[1]Sum table'!$A:$D,4,FALSE),0)</f>
        <v>0</v>
      </c>
      <c r="D441">
        <f>+IFERROR(VLOOKUP(B441,'[1]Sum table'!$A:$E,5,FALSE),0)</f>
        <v>0</v>
      </c>
      <c r="E441">
        <f>+IFERROR(VLOOKUP(B441,'[1]Sum table'!$A:$F,6,FALSE),0)</f>
        <v>0</v>
      </c>
      <c r="F441">
        <f>+IFERROR(VLOOKUP(B441,'[1]Sum table'!$A:$G,7,FALSE),0)</f>
        <v>0</v>
      </c>
      <c r="O441" t="s">
        <v>508</v>
      </c>
      <c r="P441" s="610" t="s">
        <v>131</v>
      </c>
      <c r="R441" t="str">
        <f t="shared" si="20"/>
        <v>ZK101</v>
      </c>
      <c r="S441">
        <f t="shared" si="21"/>
        <v>0</v>
      </c>
      <c r="T441">
        <f t="shared" si="21"/>
        <v>0</v>
      </c>
      <c r="U441">
        <f t="shared" si="21"/>
        <v>0</v>
      </c>
    </row>
    <row r="442" spans="1:21" x14ac:dyDescent="0.25">
      <c r="A442" t="s">
        <v>961</v>
      </c>
      <c r="B442" t="str">
        <f t="shared" si="19"/>
        <v>ZK101.K240.C727</v>
      </c>
      <c r="C442">
        <f>+IFERROR(VLOOKUP(B442,'[1]Sum table'!$A:$D,4,FALSE),0)</f>
        <v>0</v>
      </c>
      <c r="D442">
        <f>+IFERROR(VLOOKUP(B442,'[1]Sum table'!$A:$E,5,FALSE),0)</f>
        <v>0</v>
      </c>
      <c r="E442">
        <f>+IFERROR(VLOOKUP(B442,'[1]Sum table'!$A:$F,6,FALSE),0)</f>
        <v>0</v>
      </c>
      <c r="F442">
        <f>+IFERROR(VLOOKUP(B442,'[1]Sum table'!$A:$G,7,FALSE),0)</f>
        <v>0</v>
      </c>
      <c r="O442" t="s">
        <v>508</v>
      </c>
      <c r="P442" s="610" t="s">
        <v>133</v>
      </c>
      <c r="R442" t="str">
        <f t="shared" si="20"/>
        <v>ZK101</v>
      </c>
      <c r="S442">
        <f t="shared" si="21"/>
        <v>0</v>
      </c>
      <c r="T442">
        <f t="shared" si="21"/>
        <v>0</v>
      </c>
      <c r="U442">
        <f t="shared" si="21"/>
        <v>0</v>
      </c>
    </row>
    <row r="443" spans="1:21" x14ac:dyDescent="0.25">
      <c r="A443" t="s">
        <v>962</v>
      </c>
      <c r="B443" t="str">
        <f t="shared" si="19"/>
        <v>ZK101.K241.C727</v>
      </c>
      <c r="C443">
        <f>+IFERROR(VLOOKUP(B443,'[1]Sum table'!$A:$D,4,FALSE),0)</f>
        <v>0</v>
      </c>
      <c r="D443">
        <f>+IFERROR(VLOOKUP(B443,'[1]Sum table'!$A:$E,5,FALSE),0)</f>
        <v>0</v>
      </c>
      <c r="E443">
        <f>+IFERROR(VLOOKUP(B443,'[1]Sum table'!$A:$F,6,FALSE),0)</f>
        <v>0</v>
      </c>
      <c r="F443">
        <f>+IFERROR(VLOOKUP(B443,'[1]Sum table'!$A:$G,7,FALSE),0)</f>
        <v>0</v>
      </c>
      <c r="O443" t="s">
        <v>508</v>
      </c>
      <c r="P443" s="610" t="s">
        <v>135</v>
      </c>
      <c r="R443" t="str">
        <f t="shared" si="20"/>
        <v>ZK101</v>
      </c>
      <c r="S443">
        <f t="shared" si="21"/>
        <v>0</v>
      </c>
      <c r="T443">
        <f t="shared" si="21"/>
        <v>0</v>
      </c>
      <c r="U443">
        <f t="shared" si="21"/>
        <v>0</v>
      </c>
    </row>
    <row r="444" spans="1:21" x14ac:dyDescent="0.25">
      <c r="A444" t="s">
        <v>963</v>
      </c>
      <c r="B444" t="str">
        <f t="shared" si="19"/>
        <v>ZK101.K242.C727</v>
      </c>
      <c r="C444">
        <f>+IFERROR(VLOOKUP(B444,'[1]Sum table'!$A:$D,4,FALSE),0)</f>
        <v>0</v>
      </c>
      <c r="D444">
        <f>+IFERROR(VLOOKUP(B444,'[1]Sum table'!$A:$E,5,FALSE),0)</f>
        <v>0</v>
      </c>
      <c r="E444">
        <f>+IFERROR(VLOOKUP(B444,'[1]Sum table'!$A:$F,6,FALSE),0)</f>
        <v>0</v>
      </c>
      <c r="F444">
        <f>+IFERROR(VLOOKUP(B444,'[1]Sum table'!$A:$G,7,FALSE),0)</f>
        <v>0</v>
      </c>
      <c r="O444" t="s">
        <v>508</v>
      </c>
      <c r="P444" s="610" t="s">
        <v>137</v>
      </c>
      <c r="R444" t="str">
        <f t="shared" si="20"/>
        <v>ZK101</v>
      </c>
      <c r="S444">
        <f t="shared" si="21"/>
        <v>0</v>
      </c>
      <c r="T444">
        <f t="shared" si="21"/>
        <v>0</v>
      </c>
      <c r="U444">
        <f t="shared" si="21"/>
        <v>0</v>
      </c>
    </row>
    <row r="445" spans="1:21" x14ac:dyDescent="0.25">
      <c r="A445" t="s">
        <v>964</v>
      </c>
      <c r="B445" t="str">
        <f t="shared" si="19"/>
        <v>ZK101.K243.C727</v>
      </c>
      <c r="C445">
        <f>+IFERROR(VLOOKUP(B445,'[1]Sum table'!$A:$D,4,FALSE),0)</f>
        <v>0</v>
      </c>
      <c r="D445">
        <f>+IFERROR(VLOOKUP(B445,'[1]Sum table'!$A:$E,5,FALSE),0)</f>
        <v>0</v>
      </c>
      <c r="E445">
        <f>+IFERROR(VLOOKUP(B445,'[1]Sum table'!$A:$F,6,FALSE),0)</f>
        <v>0</v>
      </c>
      <c r="F445">
        <f>+IFERROR(VLOOKUP(B445,'[1]Sum table'!$A:$G,7,FALSE),0)</f>
        <v>0</v>
      </c>
      <c r="O445" t="s">
        <v>508</v>
      </c>
      <c r="P445" s="608" t="s">
        <v>384</v>
      </c>
      <c r="R445" t="str">
        <f t="shared" si="20"/>
        <v>ZK101</v>
      </c>
      <c r="S445">
        <f t="shared" si="21"/>
        <v>0</v>
      </c>
      <c r="T445">
        <f t="shared" si="21"/>
        <v>0</v>
      </c>
      <c r="U445">
        <f t="shared" si="21"/>
        <v>0</v>
      </c>
    </row>
    <row r="446" spans="1:21" x14ac:dyDescent="0.25">
      <c r="A446" t="s">
        <v>965</v>
      </c>
      <c r="B446" t="str">
        <f t="shared" si="19"/>
        <v>ZK101.K244.C727</v>
      </c>
      <c r="C446">
        <f>+IFERROR(VLOOKUP(B446,'[1]Sum table'!$A:$D,4,FALSE),0)</f>
        <v>0</v>
      </c>
      <c r="D446">
        <f>+IFERROR(VLOOKUP(B446,'[1]Sum table'!$A:$E,5,FALSE),0)</f>
        <v>0</v>
      </c>
      <c r="E446">
        <f>+IFERROR(VLOOKUP(B446,'[1]Sum table'!$A:$F,6,FALSE),0)</f>
        <v>0</v>
      </c>
      <c r="F446">
        <f>+IFERROR(VLOOKUP(B446,'[1]Sum table'!$A:$G,7,FALSE),0)</f>
        <v>0</v>
      </c>
      <c r="O446" t="s">
        <v>508</v>
      </c>
      <c r="P446" s="608" t="s">
        <v>385</v>
      </c>
      <c r="R446" t="str">
        <f t="shared" si="20"/>
        <v>ZK101</v>
      </c>
      <c r="S446">
        <f t="shared" si="21"/>
        <v>0</v>
      </c>
      <c r="T446">
        <f t="shared" si="21"/>
        <v>0</v>
      </c>
      <c r="U446">
        <f t="shared" si="21"/>
        <v>0</v>
      </c>
    </row>
    <row r="447" spans="1:21" x14ac:dyDescent="0.25">
      <c r="A447" t="s">
        <v>966</v>
      </c>
      <c r="B447" t="str">
        <f t="shared" si="19"/>
        <v>ZK101.K245.C727</v>
      </c>
      <c r="C447">
        <f>+IFERROR(VLOOKUP(B447,'[1]Sum table'!$A:$D,4,FALSE),0)</f>
        <v>0</v>
      </c>
      <c r="D447">
        <f>+IFERROR(VLOOKUP(B447,'[1]Sum table'!$A:$E,5,FALSE),0)</f>
        <v>0</v>
      </c>
      <c r="E447">
        <f>+IFERROR(VLOOKUP(B447,'[1]Sum table'!$A:$F,6,FALSE),0)</f>
        <v>0</v>
      </c>
      <c r="F447">
        <f>+IFERROR(VLOOKUP(B447,'[1]Sum table'!$A:$G,7,FALSE),0)</f>
        <v>0</v>
      </c>
      <c r="O447" t="s">
        <v>508</v>
      </c>
      <c r="P447" s="608" t="s">
        <v>386</v>
      </c>
      <c r="R447" t="str">
        <f t="shared" si="20"/>
        <v>ZK101</v>
      </c>
      <c r="S447">
        <f t="shared" si="21"/>
        <v>0</v>
      </c>
      <c r="T447">
        <f t="shared" si="21"/>
        <v>0</v>
      </c>
      <c r="U447">
        <f t="shared" si="21"/>
        <v>0</v>
      </c>
    </row>
    <row r="448" spans="1:21" x14ac:dyDescent="0.25">
      <c r="A448" t="s">
        <v>967</v>
      </c>
      <c r="B448" t="str">
        <f t="shared" si="19"/>
        <v>ZK101.K246.C727</v>
      </c>
      <c r="C448">
        <f>+IFERROR(VLOOKUP(B448,'[1]Sum table'!$A:$D,4,FALSE),0)</f>
        <v>0</v>
      </c>
      <c r="D448">
        <f>+IFERROR(VLOOKUP(B448,'[1]Sum table'!$A:$E,5,FALSE),0)</f>
        <v>0</v>
      </c>
      <c r="E448">
        <f>+IFERROR(VLOOKUP(B448,'[1]Sum table'!$A:$F,6,FALSE),0)</f>
        <v>0</v>
      </c>
      <c r="F448">
        <f>+IFERROR(VLOOKUP(B448,'[1]Sum table'!$A:$G,7,FALSE),0)</f>
        <v>0</v>
      </c>
      <c r="O448" t="s">
        <v>508</v>
      </c>
      <c r="P448" s="610" t="s">
        <v>139</v>
      </c>
      <c r="R448" t="str">
        <f t="shared" si="20"/>
        <v>ZK101</v>
      </c>
      <c r="S448">
        <f t="shared" si="21"/>
        <v>0</v>
      </c>
      <c r="T448">
        <f t="shared" si="21"/>
        <v>0</v>
      </c>
      <c r="U448">
        <f t="shared" si="21"/>
        <v>0</v>
      </c>
    </row>
    <row r="449" spans="1:21" x14ac:dyDescent="0.25">
      <c r="A449" t="s">
        <v>968</v>
      </c>
      <c r="B449" t="str">
        <f t="shared" si="19"/>
        <v>ZK101.K247.C727</v>
      </c>
      <c r="C449">
        <f>+IFERROR(VLOOKUP(B449,'[1]Sum table'!$A:$D,4,FALSE),0)</f>
        <v>0</v>
      </c>
      <c r="D449">
        <f>+IFERROR(VLOOKUP(B449,'[1]Sum table'!$A:$E,5,FALSE),0)</f>
        <v>0</v>
      </c>
      <c r="E449">
        <f>+IFERROR(VLOOKUP(B449,'[1]Sum table'!$A:$F,6,FALSE),0)</f>
        <v>0</v>
      </c>
      <c r="F449">
        <f>+IFERROR(VLOOKUP(B449,'[1]Sum table'!$A:$G,7,FALSE),0)</f>
        <v>0</v>
      </c>
      <c r="O449" t="s">
        <v>508</v>
      </c>
      <c r="P449" s="610" t="s">
        <v>141</v>
      </c>
      <c r="R449" t="str">
        <f t="shared" si="20"/>
        <v>ZK101</v>
      </c>
      <c r="S449">
        <f t="shared" si="21"/>
        <v>0</v>
      </c>
      <c r="T449">
        <f t="shared" si="21"/>
        <v>0</v>
      </c>
      <c r="U449">
        <f t="shared" si="21"/>
        <v>0</v>
      </c>
    </row>
    <row r="450" spans="1:21" x14ac:dyDescent="0.25">
      <c r="A450" t="s">
        <v>969</v>
      </c>
      <c r="B450" t="str">
        <f t="shared" si="19"/>
        <v>ZK101.K248.C727</v>
      </c>
      <c r="C450">
        <f>+IFERROR(VLOOKUP(B450,'[1]Sum table'!$A:$D,4,FALSE),0)</f>
        <v>0</v>
      </c>
      <c r="D450">
        <f>+IFERROR(VLOOKUP(B450,'[1]Sum table'!$A:$E,5,FALSE),0)</f>
        <v>0</v>
      </c>
      <c r="E450">
        <f>+IFERROR(VLOOKUP(B450,'[1]Sum table'!$A:$F,6,FALSE),0)</f>
        <v>0</v>
      </c>
      <c r="F450">
        <f>+IFERROR(VLOOKUP(B450,'[1]Sum table'!$A:$G,7,FALSE),0)</f>
        <v>0</v>
      </c>
      <c r="O450" t="s">
        <v>508</v>
      </c>
      <c r="P450" s="610" t="s">
        <v>143</v>
      </c>
      <c r="R450" t="str">
        <f t="shared" si="20"/>
        <v>ZK101</v>
      </c>
      <c r="S450">
        <f t="shared" si="21"/>
        <v>0</v>
      </c>
      <c r="T450">
        <f t="shared" si="21"/>
        <v>0</v>
      </c>
      <c r="U450">
        <f t="shared" si="21"/>
        <v>0</v>
      </c>
    </row>
    <row r="451" spans="1:21" x14ac:dyDescent="0.25">
      <c r="A451" t="s">
        <v>970</v>
      </c>
      <c r="B451" t="str">
        <f t="shared" si="19"/>
        <v>ZK101.K249.C727</v>
      </c>
      <c r="C451">
        <f>+IFERROR(VLOOKUP(B451,'[1]Sum table'!$A:$D,4,FALSE),0)</f>
        <v>0</v>
      </c>
      <c r="D451">
        <f>+IFERROR(VLOOKUP(B451,'[1]Sum table'!$A:$E,5,FALSE),0)</f>
        <v>0</v>
      </c>
      <c r="E451">
        <f>+IFERROR(VLOOKUP(B451,'[1]Sum table'!$A:$F,6,FALSE),0)</f>
        <v>0</v>
      </c>
      <c r="F451">
        <f>+IFERROR(VLOOKUP(B451,'[1]Sum table'!$A:$G,7,FALSE),0)</f>
        <v>0</v>
      </c>
      <c r="O451" t="s">
        <v>508</v>
      </c>
      <c r="P451" s="610" t="s">
        <v>145</v>
      </c>
      <c r="R451" t="str">
        <f t="shared" si="20"/>
        <v>ZK101</v>
      </c>
      <c r="S451">
        <f t="shared" si="21"/>
        <v>0</v>
      </c>
      <c r="T451">
        <f t="shared" si="21"/>
        <v>0</v>
      </c>
      <c r="U451">
        <f t="shared" si="21"/>
        <v>0</v>
      </c>
    </row>
    <row r="452" spans="1:21" x14ac:dyDescent="0.25">
      <c r="A452" t="s">
        <v>971</v>
      </c>
      <c r="B452" t="str">
        <f t="shared" ref="B452:B515" si="22">+A452&amp;"."&amp;$A$1</f>
        <v>ZK101.K250.C727</v>
      </c>
      <c r="C452">
        <f>+IFERROR(VLOOKUP(B452,'[1]Sum table'!$A:$D,4,FALSE),0)</f>
        <v>0</v>
      </c>
      <c r="D452">
        <f>+IFERROR(VLOOKUP(B452,'[1]Sum table'!$A:$E,5,FALSE),0)</f>
        <v>0</v>
      </c>
      <c r="E452">
        <f>+IFERROR(VLOOKUP(B452,'[1]Sum table'!$A:$F,6,FALSE),0)</f>
        <v>0</v>
      </c>
      <c r="F452">
        <f>+IFERROR(VLOOKUP(B452,'[1]Sum table'!$A:$G,7,FALSE),0)</f>
        <v>0</v>
      </c>
      <c r="O452" t="s">
        <v>508</v>
      </c>
      <c r="P452" s="610" t="s">
        <v>149</v>
      </c>
      <c r="R452" t="str">
        <f t="shared" ref="R452:R515" si="23">+LEFT(B452,5)</f>
        <v>ZK101</v>
      </c>
      <c r="S452">
        <f t="shared" ref="S452:U515" si="24">+C452</f>
        <v>0</v>
      </c>
      <c r="T452">
        <f t="shared" si="24"/>
        <v>0</v>
      </c>
      <c r="U452">
        <f t="shared" si="24"/>
        <v>0</v>
      </c>
    </row>
    <row r="453" spans="1:21" x14ac:dyDescent="0.25">
      <c r="A453" t="s">
        <v>972</v>
      </c>
      <c r="B453" t="str">
        <f t="shared" si="22"/>
        <v>ZK101.K251.C727</v>
      </c>
      <c r="C453">
        <f>+IFERROR(VLOOKUP(B453,'[1]Sum table'!$A:$D,4,FALSE),0)</f>
        <v>0</v>
      </c>
      <c r="D453">
        <f>+IFERROR(VLOOKUP(B453,'[1]Sum table'!$A:$E,5,FALSE),0)</f>
        <v>0</v>
      </c>
      <c r="E453">
        <f>+IFERROR(VLOOKUP(B453,'[1]Sum table'!$A:$F,6,FALSE),0)</f>
        <v>0</v>
      </c>
      <c r="F453">
        <f>+IFERROR(VLOOKUP(B453,'[1]Sum table'!$A:$G,7,FALSE),0)</f>
        <v>0</v>
      </c>
      <c r="O453" t="s">
        <v>508</v>
      </c>
      <c r="P453" s="610" t="s">
        <v>151</v>
      </c>
      <c r="R453" t="str">
        <f t="shared" si="23"/>
        <v>ZK101</v>
      </c>
      <c r="S453">
        <f t="shared" si="24"/>
        <v>0</v>
      </c>
      <c r="T453">
        <f t="shared" si="24"/>
        <v>0</v>
      </c>
      <c r="U453">
        <f t="shared" si="24"/>
        <v>0</v>
      </c>
    </row>
    <row r="454" spans="1:21" x14ac:dyDescent="0.25">
      <c r="A454" t="s">
        <v>973</v>
      </c>
      <c r="B454" t="str">
        <f t="shared" si="22"/>
        <v>ZK101.K252.C727</v>
      </c>
      <c r="C454">
        <f>+IFERROR(VLOOKUP(B454,'[1]Sum table'!$A:$D,4,FALSE),0)</f>
        <v>0</v>
      </c>
      <c r="D454">
        <f>+IFERROR(VLOOKUP(B454,'[1]Sum table'!$A:$E,5,FALSE),0)</f>
        <v>0</v>
      </c>
      <c r="E454">
        <f>+IFERROR(VLOOKUP(B454,'[1]Sum table'!$A:$F,6,FALSE),0)</f>
        <v>0</v>
      </c>
      <c r="F454">
        <f>+IFERROR(VLOOKUP(B454,'[1]Sum table'!$A:$G,7,FALSE),0)</f>
        <v>0</v>
      </c>
      <c r="O454" t="s">
        <v>508</v>
      </c>
      <c r="P454" s="610" t="s">
        <v>152</v>
      </c>
      <c r="R454" t="str">
        <f t="shared" si="23"/>
        <v>ZK101</v>
      </c>
      <c r="S454">
        <f t="shared" si="24"/>
        <v>0</v>
      </c>
      <c r="T454">
        <f t="shared" si="24"/>
        <v>0</v>
      </c>
      <c r="U454">
        <f t="shared" si="24"/>
        <v>0</v>
      </c>
    </row>
    <row r="455" spans="1:21" x14ac:dyDescent="0.25">
      <c r="A455" t="s">
        <v>974</v>
      </c>
      <c r="B455" t="str">
        <f t="shared" si="22"/>
        <v>ZK101.K253.C727</v>
      </c>
      <c r="C455">
        <f>+IFERROR(VLOOKUP(B455,'[1]Sum table'!$A:$D,4,FALSE),0)</f>
        <v>0</v>
      </c>
      <c r="D455">
        <f>+IFERROR(VLOOKUP(B455,'[1]Sum table'!$A:$E,5,FALSE),0)</f>
        <v>0</v>
      </c>
      <c r="E455">
        <f>+IFERROR(VLOOKUP(B455,'[1]Sum table'!$A:$F,6,FALSE),0)</f>
        <v>0</v>
      </c>
      <c r="F455">
        <f>+IFERROR(VLOOKUP(B455,'[1]Sum table'!$A:$G,7,FALSE),0)</f>
        <v>0</v>
      </c>
      <c r="O455" t="s">
        <v>508</v>
      </c>
      <c r="P455" s="610" t="s">
        <v>154</v>
      </c>
      <c r="R455" t="str">
        <f t="shared" si="23"/>
        <v>ZK101</v>
      </c>
      <c r="S455">
        <f t="shared" si="24"/>
        <v>0</v>
      </c>
      <c r="T455">
        <f t="shared" si="24"/>
        <v>0</v>
      </c>
      <c r="U455">
        <f t="shared" si="24"/>
        <v>0</v>
      </c>
    </row>
    <row r="456" spans="1:21" x14ac:dyDescent="0.25">
      <c r="A456" t="s">
        <v>975</v>
      </c>
      <c r="B456" t="str">
        <f t="shared" si="22"/>
        <v>ZK101.K254.C727</v>
      </c>
      <c r="C456">
        <f>+IFERROR(VLOOKUP(B456,'[1]Sum table'!$A:$D,4,FALSE),0)</f>
        <v>0</v>
      </c>
      <c r="D456">
        <f>+IFERROR(VLOOKUP(B456,'[1]Sum table'!$A:$E,5,FALSE),0)</f>
        <v>0</v>
      </c>
      <c r="E456">
        <f>+IFERROR(VLOOKUP(B456,'[1]Sum table'!$A:$F,6,FALSE),0)</f>
        <v>0</v>
      </c>
      <c r="F456">
        <f>+IFERROR(VLOOKUP(B456,'[1]Sum table'!$A:$G,7,FALSE),0)</f>
        <v>0</v>
      </c>
      <c r="O456" t="s">
        <v>508</v>
      </c>
      <c r="P456" s="610" t="s">
        <v>156</v>
      </c>
      <c r="R456" t="str">
        <f t="shared" si="23"/>
        <v>ZK101</v>
      </c>
      <c r="S456">
        <f t="shared" si="24"/>
        <v>0</v>
      </c>
      <c r="T456">
        <f t="shared" si="24"/>
        <v>0</v>
      </c>
      <c r="U456">
        <f t="shared" si="24"/>
        <v>0</v>
      </c>
    </row>
    <row r="457" spans="1:21" x14ac:dyDescent="0.25">
      <c r="A457" t="s">
        <v>976</v>
      </c>
      <c r="B457" t="str">
        <f t="shared" si="22"/>
        <v>ZK101.K255.C727</v>
      </c>
      <c r="C457">
        <f>+IFERROR(VLOOKUP(B457,'[1]Sum table'!$A:$D,4,FALSE),0)</f>
        <v>0</v>
      </c>
      <c r="D457">
        <f>+IFERROR(VLOOKUP(B457,'[1]Sum table'!$A:$E,5,FALSE),0)</f>
        <v>0</v>
      </c>
      <c r="E457">
        <f>+IFERROR(VLOOKUP(B457,'[1]Sum table'!$A:$F,6,FALSE),0)</f>
        <v>0</v>
      </c>
      <c r="F457">
        <f>+IFERROR(VLOOKUP(B457,'[1]Sum table'!$A:$G,7,FALSE),0)</f>
        <v>0</v>
      </c>
      <c r="O457" t="s">
        <v>508</v>
      </c>
      <c r="P457" s="610" t="s">
        <v>158</v>
      </c>
      <c r="R457" t="str">
        <f t="shared" si="23"/>
        <v>ZK101</v>
      </c>
      <c r="S457">
        <f t="shared" si="24"/>
        <v>0</v>
      </c>
      <c r="T457">
        <f t="shared" si="24"/>
        <v>0</v>
      </c>
      <c r="U457">
        <f t="shared" si="24"/>
        <v>0</v>
      </c>
    </row>
    <row r="458" spans="1:21" x14ac:dyDescent="0.25">
      <c r="A458" t="s">
        <v>977</v>
      </c>
      <c r="B458" t="str">
        <f t="shared" si="22"/>
        <v>ZK101.K256.C727</v>
      </c>
      <c r="C458">
        <f>+IFERROR(VLOOKUP(B458,'[1]Sum table'!$A:$D,4,FALSE),0)</f>
        <v>0</v>
      </c>
      <c r="D458">
        <f>+IFERROR(VLOOKUP(B458,'[1]Sum table'!$A:$E,5,FALSE),0)</f>
        <v>0</v>
      </c>
      <c r="E458">
        <f>+IFERROR(VLOOKUP(B458,'[1]Sum table'!$A:$F,6,FALSE),0)</f>
        <v>0</v>
      </c>
      <c r="F458">
        <f>+IFERROR(VLOOKUP(B458,'[1]Sum table'!$A:$G,7,FALSE),0)</f>
        <v>0</v>
      </c>
      <c r="O458" t="s">
        <v>508</v>
      </c>
      <c r="P458" s="608" t="s">
        <v>387</v>
      </c>
      <c r="R458" t="str">
        <f t="shared" si="23"/>
        <v>ZK101</v>
      </c>
      <c r="S458">
        <f t="shared" si="24"/>
        <v>0</v>
      </c>
      <c r="T458">
        <f t="shared" si="24"/>
        <v>0</v>
      </c>
      <c r="U458">
        <f t="shared" si="24"/>
        <v>0</v>
      </c>
    </row>
    <row r="459" spans="1:21" x14ac:dyDescent="0.25">
      <c r="A459" t="s">
        <v>978</v>
      </c>
      <c r="B459" t="str">
        <f t="shared" si="22"/>
        <v>ZK101.K257.C727</v>
      </c>
      <c r="C459">
        <f>+IFERROR(VLOOKUP(B459,'[1]Sum table'!$A:$D,4,FALSE),0)</f>
        <v>0</v>
      </c>
      <c r="D459">
        <f>+IFERROR(VLOOKUP(B459,'[1]Sum table'!$A:$E,5,FALSE),0)</f>
        <v>0</v>
      </c>
      <c r="E459">
        <f>+IFERROR(VLOOKUP(B459,'[1]Sum table'!$A:$F,6,FALSE),0)</f>
        <v>0</v>
      </c>
      <c r="F459">
        <f>+IFERROR(VLOOKUP(B459,'[1]Sum table'!$A:$G,7,FALSE),0)</f>
        <v>0</v>
      </c>
      <c r="O459" t="s">
        <v>508</v>
      </c>
      <c r="P459" s="608" t="s">
        <v>388</v>
      </c>
      <c r="R459" t="str">
        <f t="shared" si="23"/>
        <v>ZK101</v>
      </c>
      <c r="S459">
        <f t="shared" si="24"/>
        <v>0</v>
      </c>
      <c r="T459">
        <f t="shared" si="24"/>
        <v>0</v>
      </c>
      <c r="U459">
        <f t="shared" si="24"/>
        <v>0</v>
      </c>
    </row>
    <row r="460" spans="1:21" x14ac:dyDescent="0.25">
      <c r="A460" t="s">
        <v>979</v>
      </c>
      <c r="B460" t="str">
        <f t="shared" si="22"/>
        <v>ZK101.K258.C727</v>
      </c>
      <c r="C460">
        <f>+IFERROR(VLOOKUP(B460,'[1]Sum table'!$A:$D,4,FALSE),0)</f>
        <v>0</v>
      </c>
      <c r="D460">
        <f>+IFERROR(VLOOKUP(B460,'[1]Sum table'!$A:$E,5,FALSE),0)</f>
        <v>0</v>
      </c>
      <c r="E460">
        <f>+IFERROR(VLOOKUP(B460,'[1]Sum table'!$A:$F,6,FALSE),0)</f>
        <v>0</v>
      </c>
      <c r="F460">
        <f>+IFERROR(VLOOKUP(B460,'[1]Sum table'!$A:$G,7,FALSE),0)</f>
        <v>0</v>
      </c>
      <c r="O460" t="s">
        <v>508</v>
      </c>
      <c r="P460" s="608" t="s">
        <v>389</v>
      </c>
      <c r="R460" t="str">
        <f t="shared" si="23"/>
        <v>ZK101</v>
      </c>
      <c r="S460">
        <f t="shared" si="24"/>
        <v>0</v>
      </c>
      <c r="T460">
        <f t="shared" si="24"/>
        <v>0</v>
      </c>
      <c r="U460">
        <f t="shared" si="24"/>
        <v>0</v>
      </c>
    </row>
    <row r="461" spans="1:21" x14ac:dyDescent="0.25">
      <c r="A461" t="s">
        <v>980</v>
      </c>
      <c r="B461" t="str">
        <f t="shared" si="22"/>
        <v>ZK101.K259.C727</v>
      </c>
      <c r="C461">
        <f>+IFERROR(VLOOKUP(B461,'[1]Sum table'!$A:$D,4,FALSE),0)</f>
        <v>0</v>
      </c>
      <c r="D461">
        <f>+IFERROR(VLOOKUP(B461,'[1]Sum table'!$A:$E,5,FALSE),0)</f>
        <v>0</v>
      </c>
      <c r="E461">
        <f>+IFERROR(VLOOKUP(B461,'[1]Sum table'!$A:$F,6,FALSE),0)</f>
        <v>0</v>
      </c>
      <c r="F461">
        <f>+IFERROR(VLOOKUP(B461,'[1]Sum table'!$A:$G,7,FALSE),0)</f>
        <v>0</v>
      </c>
      <c r="O461" t="s">
        <v>508</v>
      </c>
      <c r="P461" s="610" t="s">
        <v>162</v>
      </c>
      <c r="R461" t="str">
        <f t="shared" si="23"/>
        <v>ZK101</v>
      </c>
      <c r="S461">
        <f t="shared" si="24"/>
        <v>0</v>
      </c>
      <c r="T461">
        <f t="shared" si="24"/>
        <v>0</v>
      </c>
      <c r="U461">
        <f t="shared" si="24"/>
        <v>0</v>
      </c>
    </row>
    <row r="462" spans="1:21" x14ac:dyDescent="0.25">
      <c r="A462" t="s">
        <v>981</v>
      </c>
      <c r="B462" t="str">
        <f t="shared" si="22"/>
        <v>ZK101.K260.C727</v>
      </c>
      <c r="C462">
        <f>+IFERROR(VLOOKUP(B462,'[1]Sum table'!$A:$D,4,FALSE),0)</f>
        <v>0</v>
      </c>
      <c r="D462">
        <f>+IFERROR(VLOOKUP(B462,'[1]Sum table'!$A:$E,5,FALSE),0)</f>
        <v>0</v>
      </c>
      <c r="E462">
        <f>+IFERROR(VLOOKUP(B462,'[1]Sum table'!$A:$F,6,FALSE),0)</f>
        <v>0</v>
      </c>
      <c r="F462">
        <f>+IFERROR(VLOOKUP(B462,'[1]Sum table'!$A:$G,7,FALSE),0)</f>
        <v>0</v>
      </c>
      <c r="O462" t="s">
        <v>508</v>
      </c>
      <c r="P462" s="610" t="s">
        <v>164</v>
      </c>
      <c r="R462" t="str">
        <f t="shared" si="23"/>
        <v>ZK101</v>
      </c>
      <c r="S462">
        <f t="shared" si="24"/>
        <v>0</v>
      </c>
      <c r="T462">
        <f t="shared" si="24"/>
        <v>0</v>
      </c>
      <c r="U462">
        <f t="shared" si="24"/>
        <v>0</v>
      </c>
    </row>
    <row r="463" spans="1:21" x14ac:dyDescent="0.25">
      <c r="A463" t="s">
        <v>982</v>
      </c>
      <c r="B463" t="str">
        <f t="shared" si="22"/>
        <v>ZK101.K261.C727</v>
      </c>
      <c r="C463">
        <f>+IFERROR(VLOOKUP(B463,'[1]Sum table'!$A:$D,4,FALSE),0)</f>
        <v>0</v>
      </c>
      <c r="D463">
        <f>+IFERROR(VLOOKUP(B463,'[1]Sum table'!$A:$E,5,FALSE),0)</f>
        <v>0</v>
      </c>
      <c r="E463">
        <f>+IFERROR(VLOOKUP(B463,'[1]Sum table'!$A:$F,6,FALSE),0)</f>
        <v>0</v>
      </c>
      <c r="F463">
        <f>+IFERROR(VLOOKUP(B463,'[1]Sum table'!$A:$G,7,FALSE),0)</f>
        <v>0</v>
      </c>
      <c r="O463" t="s">
        <v>508</v>
      </c>
      <c r="P463" s="610" t="s">
        <v>166</v>
      </c>
      <c r="R463" t="str">
        <f t="shared" si="23"/>
        <v>ZK101</v>
      </c>
      <c r="S463">
        <f t="shared" si="24"/>
        <v>0</v>
      </c>
      <c r="T463">
        <f t="shared" si="24"/>
        <v>0</v>
      </c>
      <c r="U463">
        <f t="shared" si="24"/>
        <v>0</v>
      </c>
    </row>
    <row r="464" spans="1:21" x14ac:dyDescent="0.25">
      <c r="A464" t="s">
        <v>983</v>
      </c>
      <c r="B464" t="str">
        <f t="shared" si="22"/>
        <v>ZK101.K262.C727</v>
      </c>
      <c r="C464">
        <f>+IFERROR(VLOOKUP(B464,'[1]Sum table'!$A:$D,4,FALSE),0)</f>
        <v>0</v>
      </c>
      <c r="D464">
        <f>+IFERROR(VLOOKUP(B464,'[1]Sum table'!$A:$E,5,FALSE),0)</f>
        <v>0</v>
      </c>
      <c r="E464">
        <f>+IFERROR(VLOOKUP(B464,'[1]Sum table'!$A:$F,6,FALSE),0)</f>
        <v>0</v>
      </c>
      <c r="F464">
        <f>+IFERROR(VLOOKUP(B464,'[1]Sum table'!$A:$G,7,FALSE),0)</f>
        <v>0</v>
      </c>
      <c r="O464" t="s">
        <v>508</v>
      </c>
      <c r="P464" s="610" t="s">
        <v>168</v>
      </c>
      <c r="R464" t="str">
        <f t="shared" si="23"/>
        <v>ZK101</v>
      </c>
      <c r="S464">
        <f t="shared" si="24"/>
        <v>0</v>
      </c>
      <c r="T464">
        <f t="shared" si="24"/>
        <v>0</v>
      </c>
      <c r="U464">
        <f t="shared" si="24"/>
        <v>0</v>
      </c>
    </row>
    <row r="465" spans="1:21" x14ac:dyDescent="0.25">
      <c r="A465" t="s">
        <v>984</v>
      </c>
      <c r="B465" t="str">
        <f t="shared" si="22"/>
        <v>ZK101.K263.C727</v>
      </c>
      <c r="C465">
        <f>+IFERROR(VLOOKUP(B465,'[1]Sum table'!$A:$D,4,FALSE),0)</f>
        <v>0</v>
      </c>
      <c r="D465">
        <f>+IFERROR(VLOOKUP(B465,'[1]Sum table'!$A:$E,5,FALSE),0)</f>
        <v>0</v>
      </c>
      <c r="E465">
        <f>+IFERROR(VLOOKUP(B465,'[1]Sum table'!$A:$F,6,FALSE),0)</f>
        <v>0</v>
      </c>
      <c r="F465">
        <f>+IFERROR(VLOOKUP(B465,'[1]Sum table'!$A:$G,7,FALSE),0)</f>
        <v>0</v>
      </c>
      <c r="O465" t="s">
        <v>508</v>
      </c>
      <c r="P465" s="610" t="s">
        <v>170</v>
      </c>
      <c r="R465" t="str">
        <f t="shared" si="23"/>
        <v>ZK101</v>
      </c>
      <c r="S465">
        <f t="shared" si="24"/>
        <v>0</v>
      </c>
      <c r="T465">
        <f t="shared" si="24"/>
        <v>0</v>
      </c>
      <c r="U465">
        <f t="shared" si="24"/>
        <v>0</v>
      </c>
    </row>
    <row r="466" spans="1:21" x14ac:dyDescent="0.25">
      <c r="A466" t="s">
        <v>985</v>
      </c>
      <c r="B466" t="str">
        <f t="shared" si="22"/>
        <v>ZK101.K264.C727</v>
      </c>
      <c r="C466">
        <f>+IFERROR(VLOOKUP(B466,'[1]Sum table'!$A:$D,4,FALSE),0)</f>
        <v>0</v>
      </c>
      <c r="D466">
        <f>+IFERROR(VLOOKUP(B466,'[1]Sum table'!$A:$E,5,FALSE),0)</f>
        <v>0</v>
      </c>
      <c r="E466">
        <f>+IFERROR(VLOOKUP(B466,'[1]Sum table'!$A:$F,6,FALSE),0)</f>
        <v>0</v>
      </c>
      <c r="F466">
        <f>+IFERROR(VLOOKUP(B466,'[1]Sum table'!$A:$G,7,FALSE),0)</f>
        <v>0</v>
      </c>
      <c r="O466" t="s">
        <v>508</v>
      </c>
      <c r="P466" s="608" t="s">
        <v>390</v>
      </c>
      <c r="R466" t="str">
        <f t="shared" si="23"/>
        <v>ZK101</v>
      </c>
      <c r="S466">
        <f t="shared" si="24"/>
        <v>0</v>
      </c>
      <c r="T466">
        <f t="shared" si="24"/>
        <v>0</v>
      </c>
      <c r="U466">
        <f t="shared" si="24"/>
        <v>0</v>
      </c>
    </row>
    <row r="467" spans="1:21" x14ac:dyDescent="0.25">
      <c r="A467" t="s">
        <v>986</v>
      </c>
      <c r="B467" t="str">
        <f t="shared" si="22"/>
        <v>ZK101.K265.C727</v>
      </c>
      <c r="C467">
        <f>+IFERROR(VLOOKUP(B467,'[1]Sum table'!$A:$D,4,FALSE),0)</f>
        <v>0</v>
      </c>
      <c r="D467">
        <f>+IFERROR(VLOOKUP(B467,'[1]Sum table'!$A:$E,5,FALSE),0)</f>
        <v>0</v>
      </c>
      <c r="E467">
        <f>+IFERROR(VLOOKUP(B467,'[1]Sum table'!$A:$F,6,FALSE),0)</f>
        <v>0</v>
      </c>
      <c r="F467">
        <f>+IFERROR(VLOOKUP(B467,'[1]Sum table'!$A:$G,7,FALSE),0)</f>
        <v>0</v>
      </c>
      <c r="O467" t="s">
        <v>508</v>
      </c>
      <c r="P467" s="608" t="s">
        <v>391</v>
      </c>
      <c r="R467" t="str">
        <f t="shared" si="23"/>
        <v>ZK101</v>
      </c>
      <c r="S467">
        <f t="shared" si="24"/>
        <v>0</v>
      </c>
      <c r="T467">
        <f t="shared" si="24"/>
        <v>0</v>
      </c>
      <c r="U467">
        <f t="shared" si="24"/>
        <v>0</v>
      </c>
    </row>
    <row r="468" spans="1:21" x14ac:dyDescent="0.25">
      <c r="A468" t="s">
        <v>987</v>
      </c>
      <c r="B468" t="str">
        <f t="shared" si="22"/>
        <v>ZK101.K266.C727</v>
      </c>
      <c r="C468">
        <f>+IFERROR(VLOOKUP(B468,'[1]Sum table'!$A:$D,4,FALSE),0)</f>
        <v>0</v>
      </c>
      <c r="D468">
        <f>+IFERROR(VLOOKUP(B468,'[1]Sum table'!$A:$E,5,FALSE),0)</f>
        <v>0</v>
      </c>
      <c r="E468">
        <f>+IFERROR(VLOOKUP(B468,'[1]Sum table'!$A:$F,6,FALSE),0)</f>
        <v>0</v>
      </c>
      <c r="F468">
        <f>+IFERROR(VLOOKUP(B468,'[1]Sum table'!$A:$G,7,FALSE),0)</f>
        <v>0</v>
      </c>
      <c r="O468" t="s">
        <v>508</v>
      </c>
      <c r="P468" s="608" t="s">
        <v>392</v>
      </c>
      <c r="R468" t="str">
        <f t="shared" si="23"/>
        <v>ZK101</v>
      </c>
      <c r="S468">
        <f t="shared" si="24"/>
        <v>0</v>
      </c>
      <c r="T468">
        <f t="shared" si="24"/>
        <v>0</v>
      </c>
      <c r="U468">
        <f t="shared" si="24"/>
        <v>0</v>
      </c>
    </row>
    <row r="469" spans="1:21" x14ac:dyDescent="0.25">
      <c r="A469" t="s">
        <v>988</v>
      </c>
      <c r="B469" t="str">
        <f t="shared" si="22"/>
        <v>ZK101.K267.C727</v>
      </c>
      <c r="C469">
        <f>+IFERROR(VLOOKUP(B469,'[1]Sum table'!$A:$D,4,FALSE),0)</f>
        <v>0</v>
      </c>
      <c r="D469">
        <f>+IFERROR(VLOOKUP(B469,'[1]Sum table'!$A:$E,5,FALSE),0)</f>
        <v>0</v>
      </c>
      <c r="E469">
        <f>+IFERROR(VLOOKUP(B469,'[1]Sum table'!$A:$F,6,FALSE),0)</f>
        <v>0</v>
      </c>
      <c r="F469">
        <f>+IFERROR(VLOOKUP(B469,'[1]Sum table'!$A:$G,7,FALSE),0)</f>
        <v>0</v>
      </c>
      <c r="O469" t="s">
        <v>508</v>
      </c>
      <c r="P469" s="610" t="s">
        <v>177</v>
      </c>
      <c r="R469" t="str">
        <f t="shared" si="23"/>
        <v>ZK101</v>
      </c>
      <c r="S469">
        <f t="shared" si="24"/>
        <v>0</v>
      </c>
      <c r="T469">
        <f t="shared" si="24"/>
        <v>0</v>
      </c>
      <c r="U469">
        <f t="shared" si="24"/>
        <v>0</v>
      </c>
    </row>
    <row r="470" spans="1:21" x14ac:dyDescent="0.25">
      <c r="A470" t="s">
        <v>989</v>
      </c>
      <c r="B470" t="str">
        <f t="shared" si="22"/>
        <v>ZK101.K268.C727</v>
      </c>
      <c r="C470">
        <f>+IFERROR(VLOOKUP(B470,'[1]Sum table'!$A:$D,4,FALSE),0)</f>
        <v>0</v>
      </c>
      <c r="D470">
        <f>+IFERROR(VLOOKUP(B470,'[1]Sum table'!$A:$E,5,FALSE),0)</f>
        <v>0</v>
      </c>
      <c r="E470">
        <f>+IFERROR(VLOOKUP(B470,'[1]Sum table'!$A:$F,6,FALSE),0)</f>
        <v>0</v>
      </c>
      <c r="F470">
        <f>+IFERROR(VLOOKUP(B470,'[1]Sum table'!$A:$G,7,FALSE),0)</f>
        <v>0</v>
      </c>
      <c r="O470" t="s">
        <v>508</v>
      </c>
      <c r="P470" s="610" t="s">
        <v>181</v>
      </c>
      <c r="R470" t="str">
        <f t="shared" si="23"/>
        <v>ZK101</v>
      </c>
      <c r="S470">
        <f t="shared" si="24"/>
        <v>0</v>
      </c>
      <c r="T470">
        <f t="shared" si="24"/>
        <v>0</v>
      </c>
      <c r="U470">
        <f t="shared" si="24"/>
        <v>0</v>
      </c>
    </row>
    <row r="471" spans="1:21" x14ac:dyDescent="0.25">
      <c r="A471" t="s">
        <v>990</v>
      </c>
      <c r="B471" t="str">
        <f t="shared" si="22"/>
        <v>ZK101.K269.C727</v>
      </c>
      <c r="C471">
        <f>+IFERROR(VLOOKUP(B471,'[1]Sum table'!$A:$D,4,FALSE),0)</f>
        <v>0</v>
      </c>
      <c r="D471">
        <f>+IFERROR(VLOOKUP(B471,'[1]Sum table'!$A:$E,5,FALSE),0)</f>
        <v>0</v>
      </c>
      <c r="E471">
        <f>+IFERROR(VLOOKUP(B471,'[1]Sum table'!$A:$F,6,FALSE),0)</f>
        <v>0</v>
      </c>
      <c r="F471">
        <f>+IFERROR(VLOOKUP(B471,'[1]Sum table'!$A:$G,7,FALSE),0)</f>
        <v>0</v>
      </c>
      <c r="O471" t="s">
        <v>508</v>
      </c>
      <c r="P471" s="608" t="s">
        <v>393</v>
      </c>
      <c r="R471" t="str">
        <f t="shared" si="23"/>
        <v>ZK101</v>
      </c>
      <c r="S471">
        <f t="shared" si="24"/>
        <v>0</v>
      </c>
      <c r="T471">
        <f t="shared" si="24"/>
        <v>0</v>
      </c>
      <c r="U471">
        <f t="shared" si="24"/>
        <v>0</v>
      </c>
    </row>
    <row r="472" spans="1:21" x14ac:dyDescent="0.25">
      <c r="A472" t="s">
        <v>991</v>
      </c>
      <c r="B472" t="str">
        <f t="shared" si="22"/>
        <v>ZK101.K270.C727</v>
      </c>
      <c r="C472">
        <f>+IFERROR(VLOOKUP(B472,'[1]Sum table'!$A:$D,4,FALSE),0)</f>
        <v>0</v>
      </c>
      <c r="D472">
        <f>+IFERROR(VLOOKUP(B472,'[1]Sum table'!$A:$E,5,FALSE),0)</f>
        <v>0</v>
      </c>
      <c r="E472">
        <f>+IFERROR(VLOOKUP(B472,'[1]Sum table'!$A:$F,6,FALSE),0)</f>
        <v>0</v>
      </c>
      <c r="F472">
        <f>+IFERROR(VLOOKUP(B472,'[1]Sum table'!$A:$G,7,FALSE),0)</f>
        <v>0</v>
      </c>
      <c r="O472" t="s">
        <v>508</v>
      </c>
      <c r="P472" s="608" t="s">
        <v>394</v>
      </c>
      <c r="R472" t="str">
        <f t="shared" si="23"/>
        <v>ZK101</v>
      </c>
      <c r="S472">
        <f t="shared" si="24"/>
        <v>0</v>
      </c>
      <c r="T472">
        <f t="shared" si="24"/>
        <v>0</v>
      </c>
      <c r="U472">
        <f t="shared" si="24"/>
        <v>0</v>
      </c>
    </row>
    <row r="473" spans="1:21" x14ac:dyDescent="0.25">
      <c r="A473" t="s">
        <v>992</v>
      </c>
      <c r="B473" t="str">
        <f t="shared" si="22"/>
        <v>ZK101.K271.C727</v>
      </c>
      <c r="C473">
        <f>+IFERROR(VLOOKUP(B473,'[1]Sum table'!$A:$D,4,FALSE),0)</f>
        <v>0</v>
      </c>
      <c r="D473">
        <f>+IFERROR(VLOOKUP(B473,'[1]Sum table'!$A:$E,5,FALSE),0)</f>
        <v>0</v>
      </c>
      <c r="E473">
        <f>+IFERROR(VLOOKUP(B473,'[1]Sum table'!$A:$F,6,FALSE),0)</f>
        <v>0</v>
      </c>
      <c r="F473">
        <f>+IFERROR(VLOOKUP(B473,'[1]Sum table'!$A:$G,7,FALSE),0)</f>
        <v>0</v>
      </c>
      <c r="O473" t="s">
        <v>508</v>
      </c>
      <c r="P473" s="608" t="s">
        <v>395</v>
      </c>
      <c r="R473" t="str">
        <f t="shared" si="23"/>
        <v>ZK101</v>
      </c>
      <c r="S473">
        <f t="shared" si="24"/>
        <v>0</v>
      </c>
      <c r="T473">
        <f t="shared" si="24"/>
        <v>0</v>
      </c>
      <c r="U473">
        <f t="shared" si="24"/>
        <v>0</v>
      </c>
    </row>
    <row r="474" spans="1:21" x14ac:dyDescent="0.25">
      <c r="A474" t="s">
        <v>993</v>
      </c>
      <c r="B474" t="str">
        <f t="shared" si="22"/>
        <v>ZK101.K272.C727</v>
      </c>
      <c r="C474">
        <f>+IFERROR(VLOOKUP(B474,'[1]Sum table'!$A:$D,4,FALSE),0)</f>
        <v>0</v>
      </c>
      <c r="D474">
        <f>+IFERROR(VLOOKUP(B474,'[1]Sum table'!$A:$E,5,FALSE),0)</f>
        <v>0</v>
      </c>
      <c r="E474">
        <f>+IFERROR(VLOOKUP(B474,'[1]Sum table'!$A:$F,6,FALSE),0)</f>
        <v>0</v>
      </c>
      <c r="F474">
        <f>+IFERROR(VLOOKUP(B474,'[1]Sum table'!$A:$G,7,FALSE),0)</f>
        <v>0</v>
      </c>
      <c r="O474" t="s">
        <v>508</v>
      </c>
      <c r="P474" s="610" t="s">
        <v>183</v>
      </c>
      <c r="R474" t="str">
        <f t="shared" si="23"/>
        <v>ZK101</v>
      </c>
      <c r="S474">
        <f t="shared" si="24"/>
        <v>0</v>
      </c>
      <c r="T474">
        <f t="shared" si="24"/>
        <v>0</v>
      </c>
      <c r="U474">
        <f t="shared" si="24"/>
        <v>0</v>
      </c>
    </row>
    <row r="475" spans="1:21" x14ac:dyDescent="0.25">
      <c r="A475" t="s">
        <v>994</v>
      </c>
      <c r="B475" t="str">
        <f t="shared" si="22"/>
        <v>ZK101.K273.C727</v>
      </c>
      <c r="C475">
        <f>+IFERROR(VLOOKUP(B475,'[1]Sum table'!$A:$D,4,FALSE),0)</f>
        <v>0</v>
      </c>
      <c r="D475">
        <f>+IFERROR(VLOOKUP(B475,'[1]Sum table'!$A:$E,5,FALSE),0)</f>
        <v>0</v>
      </c>
      <c r="E475">
        <f>+IFERROR(VLOOKUP(B475,'[1]Sum table'!$A:$F,6,FALSE),0)</f>
        <v>0</v>
      </c>
      <c r="F475">
        <f>+IFERROR(VLOOKUP(B475,'[1]Sum table'!$A:$G,7,FALSE),0)</f>
        <v>0</v>
      </c>
      <c r="O475" t="s">
        <v>508</v>
      </c>
      <c r="P475" s="610" t="s">
        <v>185</v>
      </c>
      <c r="R475" t="str">
        <f t="shared" si="23"/>
        <v>ZK101</v>
      </c>
      <c r="S475">
        <f t="shared" si="24"/>
        <v>0</v>
      </c>
      <c r="T475">
        <f t="shared" si="24"/>
        <v>0</v>
      </c>
      <c r="U475">
        <f t="shared" si="24"/>
        <v>0</v>
      </c>
    </row>
    <row r="476" spans="1:21" x14ac:dyDescent="0.25">
      <c r="A476" t="s">
        <v>995</v>
      </c>
      <c r="B476" t="str">
        <f t="shared" si="22"/>
        <v>ZK101.K274.C727</v>
      </c>
      <c r="C476">
        <f>+IFERROR(VLOOKUP(B476,'[1]Sum table'!$A:$D,4,FALSE),0)</f>
        <v>0</v>
      </c>
      <c r="D476">
        <f>+IFERROR(VLOOKUP(B476,'[1]Sum table'!$A:$E,5,FALSE),0)</f>
        <v>0</v>
      </c>
      <c r="E476">
        <f>+IFERROR(VLOOKUP(B476,'[1]Sum table'!$A:$F,6,FALSE),0)</f>
        <v>0</v>
      </c>
      <c r="F476">
        <f>+IFERROR(VLOOKUP(B476,'[1]Sum table'!$A:$G,7,FALSE),0)</f>
        <v>0</v>
      </c>
      <c r="O476" t="s">
        <v>508</v>
      </c>
      <c r="P476" s="610" t="s">
        <v>193</v>
      </c>
      <c r="R476" t="str">
        <f t="shared" si="23"/>
        <v>ZK101</v>
      </c>
      <c r="S476">
        <f t="shared" si="24"/>
        <v>0</v>
      </c>
      <c r="T476">
        <f t="shared" si="24"/>
        <v>0</v>
      </c>
      <c r="U476">
        <f t="shared" si="24"/>
        <v>0</v>
      </c>
    </row>
    <row r="477" spans="1:21" x14ac:dyDescent="0.25">
      <c r="A477" t="s">
        <v>996</v>
      </c>
      <c r="B477" t="str">
        <f t="shared" si="22"/>
        <v>ZK101.K275.C727</v>
      </c>
      <c r="C477">
        <f>+IFERROR(VLOOKUP(B477,'[1]Sum table'!$A:$D,4,FALSE),0)</f>
        <v>0</v>
      </c>
      <c r="D477">
        <f>+IFERROR(VLOOKUP(B477,'[1]Sum table'!$A:$E,5,FALSE),0)</f>
        <v>0</v>
      </c>
      <c r="E477">
        <f>+IFERROR(VLOOKUP(B477,'[1]Sum table'!$A:$F,6,FALSE),0)</f>
        <v>0</v>
      </c>
      <c r="F477">
        <f>+IFERROR(VLOOKUP(B477,'[1]Sum table'!$A:$G,7,FALSE),0)</f>
        <v>0</v>
      </c>
      <c r="O477" t="s">
        <v>508</v>
      </c>
      <c r="P477" s="610" t="s">
        <v>195</v>
      </c>
      <c r="R477" t="str">
        <f t="shared" si="23"/>
        <v>ZK101</v>
      </c>
      <c r="S477">
        <f t="shared" si="24"/>
        <v>0</v>
      </c>
      <c r="T477">
        <f t="shared" si="24"/>
        <v>0</v>
      </c>
      <c r="U477">
        <f t="shared" si="24"/>
        <v>0</v>
      </c>
    </row>
    <row r="478" spans="1:21" x14ac:dyDescent="0.25">
      <c r="A478" t="s">
        <v>997</v>
      </c>
      <c r="B478" t="str">
        <f t="shared" si="22"/>
        <v>ZK101.K276.C727</v>
      </c>
      <c r="C478">
        <f>+IFERROR(VLOOKUP(B478,'[1]Sum table'!$A:$D,4,FALSE),0)</f>
        <v>0</v>
      </c>
      <c r="D478">
        <f>+IFERROR(VLOOKUP(B478,'[1]Sum table'!$A:$E,5,FALSE),0)</f>
        <v>0</v>
      </c>
      <c r="E478">
        <f>+IFERROR(VLOOKUP(B478,'[1]Sum table'!$A:$F,6,FALSE),0)</f>
        <v>0</v>
      </c>
      <c r="F478">
        <f>+IFERROR(VLOOKUP(B478,'[1]Sum table'!$A:$G,7,FALSE),0)</f>
        <v>0</v>
      </c>
      <c r="O478" t="s">
        <v>508</v>
      </c>
      <c r="P478" s="610" t="s">
        <v>197</v>
      </c>
      <c r="R478" t="str">
        <f t="shared" si="23"/>
        <v>ZK101</v>
      </c>
      <c r="S478">
        <f t="shared" si="24"/>
        <v>0</v>
      </c>
      <c r="T478">
        <f t="shared" si="24"/>
        <v>0</v>
      </c>
      <c r="U478">
        <f t="shared" si="24"/>
        <v>0</v>
      </c>
    </row>
    <row r="479" spans="1:21" x14ac:dyDescent="0.25">
      <c r="A479" t="s">
        <v>998</v>
      </c>
      <c r="B479" t="str">
        <f t="shared" si="22"/>
        <v>ZK101.K277.C727</v>
      </c>
      <c r="C479">
        <f>+IFERROR(VLOOKUP(B479,'[1]Sum table'!$A:$D,4,FALSE),0)</f>
        <v>0</v>
      </c>
      <c r="D479">
        <f>+IFERROR(VLOOKUP(B479,'[1]Sum table'!$A:$E,5,FALSE),0)</f>
        <v>0</v>
      </c>
      <c r="E479">
        <f>+IFERROR(VLOOKUP(B479,'[1]Sum table'!$A:$F,6,FALSE),0)</f>
        <v>0</v>
      </c>
      <c r="F479">
        <f>+IFERROR(VLOOKUP(B479,'[1]Sum table'!$A:$G,7,FALSE),0)</f>
        <v>0</v>
      </c>
      <c r="O479" t="s">
        <v>508</v>
      </c>
      <c r="P479" s="608" t="s">
        <v>396</v>
      </c>
      <c r="R479" t="str">
        <f t="shared" si="23"/>
        <v>ZK101</v>
      </c>
      <c r="S479">
        <f t="shared" si="24"/>
        <v>0</v>
      </c>
      <c r="T479">
        <f t="shared" si="24"/>
        <v>0</v>
      </c>
      <c r="U479">
        <f t="shared" si="24"/>
        <v>0</v>
      </c>
    </row>
    <row r="480" spans="1:21" x14ac:dyDescent="0.25">
      <c r="A480" t="s">
        <v>999</v>
      </c>
      <c r="B480" t="str">
        <f t="shared" si="22"/>
        <v>ZK101.K278.C727</v>
      </c>
      <c r="C480">
        <f>+IFERROR(VLOOKUP(B480,'[1]Sum table'!$A:$D,4,FALSE),0)</f>
        <v>0</v>
      </c>
      <c r="D480">
        <f>+IFERROR(VLOOKUP(B480,'[1]Sum table'!$A:$E,5,FALSE),0)</f>
        <v>0</v>
      </c>
      <c r="E480">
        <f>+IFERROR(VLOOKUP(B480,'[1]Sum table'!$A:$F,6,FALSE),0)</f>
        <v>0</v>
      </c>
      <c r="F480">
        <f>+IFERROR(VLOOKUP(B480,'[1]Sum table'!$A:$G,7,FALSE),0)</f>
        <v>0</v>
      </c>
      <c r="O480" t="s">
        <v>508</v>
      </c>
      <c r="P480" s="608" t="s">
        <v>397</v>
      </c>
      <c r="R480" t="str">
        <f t="shared" si="23"/>
        <v>ZK101</v>
      </c>
      <c r="S480">
        <f t="shared" si="24"/>
        <v>0</v>
      </c>
      <c r="T480">
        <f t="shared" si="24"/>
        <v>0</v>
      </c>
      <c r="U480">
        <f t="shared" si="24"/>
        <v>0</v>
      </c>
    </row>
    <row r="481" spans="1:21" x14ac:dyDescent="0.25">
      <c r="A481" t="s">
        <v>1000</v>
      </c>
      <c r="B481" t="str">
        <f t="shared" si="22"/>
        <v>ZK101.K279.C727</v>
      </c>
      <c r="C481">
        <f>+IFERROR(VLOOKUP(B481,'[1]Sum table'!$A:$D,4,FALSE),0)</f>
        <v>0</v>
      </c>
      <c r="D481">
        <f>+IFERROR(VLOOKUP(B481,'[1]Sum table'!$A:$E,5,FALSE),0)</f>
        <v>0</v>
      </c>
      <c r="E481">
        <f>+IFERROR(VLOOKUP(B481,'[1]Sum table'!$A:$F,6,FALSE),0)</f>
        <v>0</v>
      </c>
      <c r="F481">
        <f>+IFERROR(VLOOKUP(B481,'[1]Sum table'!$A:$G,7,FALSE),0)</f>
        <v>0</v>
      </c>
      <c r="O481" t="s">
        <v>508</v>
      </c>
      <c r="P481" s="608" t="s">
        <v>398</v>
      </c>
      <c r="R481" t="str">
        <f t="shared" si="23"/>
        <v>ZK101</v>
      </c>
      <c r="S481">
        <f t="shared" si="24"/>
        <v>0</v>
      </c>
      <c r="T481">
        <f t="shared" si="24"/>
        <v>0</v>
      </c>
      <c r="U481">
        <f t="shared" si="24"/>
        <v>0</v>
      </c>
    </row>
    <row r="482" spans="1:21" x14ac:dyDescent="0.25">
      <c r="A482" t="s">
        <v>1001</v>
      </c>
      <c r="B482" t="str">
        <f t="shared" si="22"/>
        <v>ZK101.K280.C727</v>
      </c>
      <c r="C482">
        <f>+IFERROR(VLOOKUP(B482,'[1]Sum table'!$A:$D,4,FALSE),0)</f>
        <v>0</v>
      </c>
      <c r="D482">
        <f>+IFERROR(VLOOKUP(B482,'[1]Sum table'!$A:$E,5,FALSE),0)</f>
        <v>0</v>
      </c>
      <c r="E482">
        <f>+IFERROR(VLOOKUP(B482,'[1]Sum table'!$A:$F,6,FALSE),0)</f>
        <v>0</v>
      </c>
      <c r="F482">
        <f>+IFERROR(VLOOKUP(B482,'[1]Sum table'!$A:$G,7,FALSE),0)</f>
        <v>0</v>
      </c>
      <c r="O482" t="s">
        <v>508</v>
      </c>
      <c r="P482" s="610" t="s">
        <v>199</v>
      </c>
      <c r="R482" t="str">
        <f t="shared" si="23"/>
        <v>ZK101</v>
      </c>
      <c r="S482">
        <f t="shared" si="24"/>
        <v>0</v>
      </c>
      <c r="T482">
        <f t="shared" si="24"/>
        <v>0</v>
      </c>
      <c r="U482">
        <f t="shared" si="24"/>
        <v>0</v>
      </c>
    </row>
    <row r="483" spans="1:21" x14ac:dyDescent="0.25">
      <c r="A483" t="s">
        <v>1002</v>
      </c>
      <c r="B483" t="str">
        <f t="shared" si="22"/>
        <v>ZK101.K281.C727</v>
      </c>
      <c r="C483">
        <f>+IFERROR(VLOOKUP(B483,'[1]Sum table'!$A:$D,4,FALSE),0)</f>
        <v>0</v>
      </c>
      <c r="D483">
        <f>+IFERROR(VLOOKUP(B483,'[1]Sum table'!$A:$E,5,FALSE),0)</f>
        <v>0</v>
      </c>
      <c r="E483">
        <f>+IFERROR(VLOOKUP(B483,'[1]Sum table'!$A:$F,6,FALSE),0)</f>
        <v>0</v>
      </c>
      <c r="F483">
        <f>+IFERROR(VLOOKUP(B483,'[1]Sum table'!$A:$G,7,FALSE),0)</f>
        <v>0</v>
      </c>
      <c r="O483" t="s">
        <v>508</v>
      </c>
      <c r="P483" s="610" t="s">
        <v>201</v>
      </c>
      <c r="R483" t="str">
        <f t="shared" si="23"/>
        <v>ZK101</v>
      </c>
      <c r="S483">
        <f t="shared" si="24"/>
        <v>0</v>
      </c>
      <c r="T483">
        <f t="shared" si="24"/>
        <v>0</v>
      </c>
      <c r="U483">
        <f t="shared" si="24"/>
        <v>0</v>
      </c>
    </row>
    <row r="484" spans="1:21" x14ac:dyDescent="0.25">
      <c r="A484" t="s">
        <v>1003</v>
      </c>
      <c r="B484" t="str">
        <f t="shared" si="22"/>
        <v>ZK101.K282.C727</v>
      </c>
      <c r="C484">
        <f>+IFERROR(VLOOKUP(B484,'[1]Sum table'!$A:$D,4,FALSE),0)</f>
        <v>0</v>
      </c>
      <c r="D484">
        <f>+IFERROR(VLOOKUP(B484,'[1]Sum table'!$A:$E,5,FALSE),0)</f>
        <v>0</v>
      </c>
      <c r="E484">
        <f>+IFERROR(VLOOKUP(B484,'[1]Sum table'!$A:$F,6,FALSE),0)</f>
        <v>0</v>
      </c>
      <c r="F484">
        <f>+IFERROR(VLOOKUP(B484,'[1]Sum table'!$A:$G,7,FALSE),0)</f>
        <v>0</v>
      </c>
      <c r="O484" t="s">
        <v>508</v>
      </c>
      <c r="P484" s="610" t="s">
        <v>203</v>
      </c>
      <c r="R484" t="str">
        <f t="shared" si="23"/>
        <v>ZK101</v>
      </c>
      <c r="S484">
        <f t="shared" si="24"/>
        <v>0</v>
      </c>
      <c r="T484">
        <f t="shared" si="24"/>
        <v>0</v>
      </c>
      <c r="U484">
        <f t="shared" si="24"/>
        <v>0</v>
      </c>
    </row>
    <row r="485" spans="1:21" x14ac:dyDescent="0.25">
      <c r="A485" t="s">
        <v>1004</v>
      </c>
      <c r="B485" t="str">
        <f t="shared" si="22"/>
        <v>ZK101.K283.C727</v>
      </c>
      <c r="C485">
        <f>+IFERROR(VLOOKUP(B485,'[1]Sum table'!$A:$D,4,FALSE),0)</f>
        <v>0</v>
      </c>
      <c r="D485">
        <f>+IFERROR(VLOOKUP(B485,'[1]Sum table'!$A:$E,5,FALSE),0)</f>
        <v>0</v>
      </c>
      <c r="E485">
        <f>+IFERROR(VLOOKUP(B485,'[1]Sum table'!$A:$F,6,FALSE),0)</f>
        <v>0</v>
      </c>
      <c r="F485">
        <f>+IFERROR(VLOOKUP(B485,'[1]Sum table'!$A:$G,7,FALSE),0)</f>
        <v>0</v>
      </c>
      <c r="O485" t="s">
        <v>508</v>
      </c>
      <c r="P485" s="610" t="s">
        <v>205</v>
      </c>
      <c r="R485" t="str">
        <f t="shared" si="23"/>
        <v>ZK101</v>
      </c>
      <c r="S485">
        <f t="shared" si="24"/>
        <v>0</v>
      </c>
      <c r="T485">
        <f t="shared" si="24"/>
        <v>0</v>
      </c>
      <c r="U485">
        <f t="shared" si="24"/>
        <v>0</v>
      </c>
    </row>
    <row r="486" spans="1:21" x14ac:dyDescent="0.25">
      <c r="A486" t="s">
        <v>1005</v>
      </c>
      <c r="B486" t="str">
        <f t="shared" si="22"/>
        <v>ZK101.K284.C727</v>
      </c>
      <c r="C486">
        <f>+IFERROR(VLOOKUP(B486,'[1]Sum table'!$A:$D,4,FALSE),0)</f>
        <v>0</v>
      </c>
      <c r="D486">
        <f>+IFERROR(VLOOKUP(B486,'[1]Sum table'!$A:$E,5,FALSE),0)</f>
        <v>0</v>
      </c>
      <c r="E486">
        <f>+IFERROR(VLOOKUP(B486,'[1]Sum table'!$A:$F,6,FALSE),0)</f>
        <v>0</v>
      </c>
      <c r="F486">
        <f>+IFERROR(VLOOKUP(B486,'[1]Sum table'!$A:$G,7,FALSE),0)</f>
        <v>0</v>
      </c>
      <c r="O486" t="s">
        <v>508</v>
      </c>
      <c r="P486" s="610" t="s">
        <v>207</v>
      </c>
      <c r="R486" t="str">
        <f t="shared" si="23"/>
        <v>ZK101</v>
      </c>
      <c r="S486">
        <f t="shared" si="24"/>
        <v>0</v>
      </c>
      <c r="T486">
        <f t="shared" si="24"/>
        <v>0</v>
      </c>
      <c r="U486">
        <f t="shared" si="24"/>
        <v>0</v>
      </c>
    </row>
    <row r="487" spans="1:21" x14ac:dyDescent="0.25">
      <c r="A487" t="s">
        <v>1006</v>
      </c>
      <c r="B487" t="str">
        <f t="shared" si="22"/>
        <v>ZK101.K285.C727</v>
      </c>
      <c r="C487">
        <f>+IFERROR(VLOOKUP(B487,'[1]Sum table'!$A:$D,4,FALSE),0)</f>
        <v>0</v>
      </c>
      <c r="D487">
        <f>+IFERROR(VLOOKUP(B487,'[1]Sum table'!$A:$E,5,FALSE),0)</f>
        <v>0</v>
      </c>
      <c r="E487">
        <f>+IFERROR(VLOOKUP(B487,'[1]Sum table'!$A:$F,6,FALSE),0)</f>
        <v>0</v>
      </c>
      <c r="F487">
        <f>+IFERROR(VLOOKUP(B487,'[1]Sum table'!$A:$G,7,FALSE),0)</f>
        <v>0</v>
      </c>
      <c r="O487" t="s">
        <v>508</v>
      </c>
      <c r="P487" s="610" t="s">
        <v>212</v>
      </c>
      <c r="R487" t="str">
        <f t="shared" si="23"/>
        <v>ZK101</v>
      </c>
      <c r="S487">
        <f t="shared" si="24"/>
        <v>0</v>
      </c>
      <c r="T487">
        <f t="shared" si="24"/>
        <v>0</v>
      </c>
      <c r="U487">
        <f t="shared" si="24"/>
        <v>0</v>
      </c>
    </row>
    <row r="488" spans="1:21" x14ac:dyDescent="0.25">
      <c r="A488" t="s">
        <v>1007</v>
      </c>
      <c r="B488" t="str">
        <f t="shared" si="22"/>
        <v>ZK101.K286.C727</v>
      </c>
      <c r="C488">
        <f>+IFERROR(VLOOKUP(B488,'[1]Sum table'!$A:$D,4,FALSE),0)</f>
        <v>0</v>
      </c>
      <c r="D488">
        <f>+IFERROR(VLOOKUP(B488,'[1]Sum table'!$A:$E,5,FALSE),0)</f>
        <v>0</v>
      </c>
      <c r="E488">
        <f>+IFERROR(VLOOKUP(B488,'[1]Sum table'!$A:$F,6,FALSE),0)</f>
        <v>0</v>
      </c>
      <c r="F488">
        <f>+IFERROR(VLOOKUP(B488,'[1]Sum table'!$A:$G,7,FALSE),0)</f>
        <v>0</v>
      </c>
      <c r="O488" t="s">
        <v>508</v>
      </c>
      <c r="P488" s="608" t="s">
        <v>399</v>
      </c>
      <c r="R488" t="str">
        <f t="shared" si="23"/>
        <v>ZK101</v>
      </c>
      <c r="S488">
        <f t="shared" si="24"/>
        <v>0</v>
      </c>
      <c r="T488">
        <f t="shared" si="24"/>
        <v>0</v>
      </c>
      <c r="U488">
        <f t="shared" si="24"/>
        <v>0</v>
      </c>
    </row>
    <row r="489" spans="1:21" x14ac:dyDescent="0.25">
      <c r="A489" t="s">
        <v>1008</v>
      </c>
      <c r="B489" t="str">
        <f t="shared" si="22"/>
        <v>ZK101.K287.C727</v>
      </c>
      <c r="C489">
        <f>+IFERROR(VLOOKUP(B489,'[1]Sum table'!$A:$D,4,FALSE),0)</f>
        <v>0</v>
      </c>
      <c r="D489">
        <f>+IFERROR(VLOOKUP(B489,'[1]Sum table'!$A:$E,5,FALSE),0)</f>
        <v>0</v>
      </c>
      <c r="E489">
        <f>+IFERROR(VLOOKUP(B489,'[1]Sum table'!$A:$F,6,FALSE),0)</f>
        <v>0</v>
      </c>
      <c r="F489">
        <f>+IFERROR(VLOOKUP(B489,'[1]Sum table'!$A:$G,7,FALSE),0)</f>
        <v>0</v>
      </c>
      <c r="O489" t="s">
        <v>508</v>
      </c>
      <c r="P489" s="608" t="s">
        <v>400</v>
      </c>
      <c r="R489" t="str">
        <f t="shared" si="23"/>
        <v>ZK101</v>
      </c>
      <c r="S489">
        <f t="shared" si="24"/>
        <v>0</v>
      </c>
      <c r="T489">
        <f t="shared" si="24"/>
        <v>0</v>
      </c>
      <c r="U489">
        <f t="shared" si="24"/>
        <v>0</v>
      </c>
    </row>
    <row r="490" spans="1:21" x14ac:dyDescent="0.25">
      <c r="A490" t="s">
        <v>1009</v>
      </c>
      <c r="B490" t="str">
        <f t="shared" si="22"/>
        <v>ZK101.K288.C727</v>
      </c>
      <c r="C490">
        <f>+IFERROR(VLOOKUP(B490,'[1]Sum table'!$A:$D,4,FALSE),0)</f>
        <v>0</v>
      </c>
      <c r="D490">
        <f>+IFERROR(VLOOKUP(B490,'[1]Sum table'!$A:$E,5,FALSE),0)</f>
        <v>0</v>
      </c>
      <c r="E490">
        <f>+IFERROR(VLOOKUP(B490,'[1]Sum table'!$A:$F,6,FALSE),0)</f>
        <v>0</v>
      </c>
      <c r="F490">
        <f>+IFERROR(VLOOKUP(B490,'[1]Sum table'!$A:$G,7,FALSE),0)</f>
        <v>0</v>
      </c>
      <c r="O490" t="s">
        <v>508</v>
      </c>
      <c r="P490" s="608" t="s">
        <v>401</v>
      </c>
      <c r="R490" t="str">
        <f t="shared" si="23"/>
        <v>ZK101</v>
      </c>
      <c r="S490">
        <f t="shared" si="24"/>
        <v>0</v>
      </c>
      <c r="T490">
        <f t="shared" si="24"/>
        <v>0</v>
      </c>
      <c r="U490">
        <f t="shared" si="24"/>
        <v>0</v>
      </c>
    </row>
    <row r="491" spans="1:21" x14ac:dyDescent="0.25">
      <c r="A491" t="s">
        <v>1010</v>
      </c>
      <c r="B491" t="str">
        <f t="shared" si="22"/>
        <v>ZK101.K289.C727</v>
      </c>
      <c r="C491">
        <f>+IFERROR(VLOOKUP(B491,'[1]Sum table'!$A:$D,4,FALSE),0)</f>
        <v>0</v>
      </c>
      <c r="D491">
        <f>+IFERROR(VLOOKUP(B491,'[1]Sum table'!$A:$E,5,FALSE),0)</f>
        <v>0</v>
      </c>
      <c r="E491">
        <f>+IFERROR(VLOOKUP(B491,'[1]Sum table'!$A:$F,6,FALSE),0)</f>
        <v>0</v>
      </c>
      <c r="F491">
        <f>+IFERROR(VLOOKUP(B491,'[1]Sum table'!$A:$G,7,FALSE),0)</f>
        <v>0</v>
      </c>
      <c r="O491" t="s">
        <v>508</v>
      </c>
      <c r="P491" s="610" t="s">
        <v>218</v>
      </c>
      <c r="R491" t="str">
        <f t="shared" si="23"/>
        <v>ZK101</v>
      </c>
      <c r="S491">
        <f t="shared" si="24"/>
        <v>0</v>
      </c>
      <c r="T491">
        <f t="shared" si="24"/>
        <v>0</v>
      </c>
      <c r="U491">
        <f t="shared" si="24"/>
        <v>0</v>
      </c>
    </row>
    <row r="492" spans="1:21" x14ac:dyDescent="0.25">
      <c r="A492" t="s">
        <v>1011</v>
      </c>
      <c r="B492" t="str">
        <f t="shared" si="22"/>
        <v>ZK101.K290.C727</v>
      </c>
      <c r="C492">
        <f>+IFERROR(VLOOKUP(B492,'[1]Sum table'!$A:$D,4,FALSE),0)</f>
        <v>0</v>
      </c>
      <c r="D492">
        <f>+IFERROR(VLOOKUP(B492,'[1]Sum table'!$A:$E,5,FALSE),0)</f>
        <v>0</v>
      </c>
      <c r="E492">
        <f>+IFERROR(VLOOKUP(B492,'[1]Sum table'!$A:$F,6,FALSE),0)</f>
        <v>0</v>
      </c>
      <c r="F492">
        <f>+IFERROR(VLOOKUP(B492,'[1]Sum table'!$A:$G,7,FALSE),0)</f>
        <v>0</v>
      </c>
      <c r="O492" t="s">
        <v>508</v>
      </c>
      <c r="P492" s="610" t="s">
        <v>220</v>
      </c>
      <c r="R492" t="str">
        <f t="shared" si="23"/>
        <v>ZK101</v>
      </c>
      <c r="S492">
        <f t="shared" si="24"/>
        <v>0</v>
      </c>
      <c r="T492">
        <f t="shared" si="24"/>
        <v>0</v>
      </c>
      <c r="U492">
        <f t="shared" si="24"/>
        <v>0</v>
      </c>
    </row>
    <row r="493" spans="1:21" x14ac:dyDescent="0.25">
      <c r="A493" t="s">
        <v>1012</v>
      </c>
      <c r="B493" t="str">
        <f t="shared" si="22"/>
        <v>ZK101.K291.C727</v>
      </c>
      <c r="C493">
        <f>+IFERROR(VLOOKUP(B493,'[1]Sum table'!$A:$D,4,FALSE),0)</f>
        <v>0</v>
      </c>
      <c r="D493">
        <f>+IFERROR(VLOOKUP(B493,'[1]Sum table'!$A:$E,5,FALSE),0)</f>
        <v>0</v>
      </c>
      <c r="E493">
        <f>+IFERROR(VLOOKUP(B493,'[1]Sum table'!$A:$F,6,FALSE),0)</f>
        <v>0</v>
      </c>
      <c r="F493">
        <f>+IFERROR(VLOOKUP(B493,'[1]Sum table'!$A:$G,7,FALSE),0)</f>
        <v>0</v>
      </c>
      <c r="O493" t="s">
        <v>508</v>
      </c>
      <c r="P493" s="610" t="s">
        <v>224</v>
      </c>
      <c r="R493" t="str">
        <f t="shared" si="23"/>
        <v>ZK101</v>
      </c>
      <c r="S493">
        <f t="shared" si="24"/>
        <v>0</v>
      </c>
      <c r="T493">
        <f t="shared" si="24"/>
        <v>0</v>
      </c>
      <c r="U493">
        <f t="shared" si="24"/>
        <v>0</v>
      </c>
    </row>
    <row r="494" spans="1:21" x14ac:dyDescent="0.25">
      <c r="A494" t="s">
        <v>1013</v>
      </c>
      <c r="B494" t="str">
        <f t="shared" si="22"/>
        <v>ZK101.K292.C727</v>
      </c>
      <c r="C494">
        <f>+IFERROR(VLOOKUP(B494,'[1]Sum table'!$A:$D,4,FALSE),0)</f>
        <v>0</v>
      </c>
      <c r="D494">
        <f>+IFERROR(VLOOKUP(B494,'[1]Sum table'!$A:$E,5,FALSE),0)</f>
        <v>0</v>
      </c>
      <c r="E494">
        <f>+IFERROR(VLOOKUP(B494,'[1]Sum table'!$A:$F,6,FALSE),0)</f>
        <v>0</v>
      </c>
      <c r="F494">
        <f>+IFERROR(VLOOKUP(B494,'[1]Sum table'!$A:$G,7,FALSE),0)</f>
        <v>0</v>
      </c>
      <c r="O494" t="s">
        <v>508</v>
      </c>
      <c r="P494" s="608" t="s">
        <v>402</v>
      </c>
      <c r="R494" t="str">
        <f t="shared" si="23"/>
        <v>ZK101</v>
      </c>
      <c r="S494">
        <f t="shared" si="24"/>
        <v>0</v>
      </c>
      <c r="T494">
        <f t="shared" si="24"/>
        <v>0</v>
      </c>
      <c r="U494">
        <f t="shared" si="24"/>
        <v>0</v>
      </c>
    </row>
    <row r="495" spans="1:21" x14ac:dyDescent="0.25">
      <c r="A495" t="s">
        <v>1014</v>
      </c>
      <c r="B495" t="str">
        <f t="shared" si="22"/>
        <v>ZK101.K293.C727</v>
      </c>
      <c r="C495">
        <f>+IFERROR(VLOOKUP(B495,'[1]Sum table'!$A:$D,4,FALSE),0)</f>
        <v>0</v>
      </c>
      <c r="D495">
        <f>+IFERROR(VLOOKUP(B495,'[1]Sum table'!$A:$E,5,FALSE),0)</f>
        <v>0</v>
      </c>
      <c r="E495">
        <f>+IFERROR(VLOOKUP(B495,'[1]Sum table'!$A:$F,6,FALSE),0)</f>
        <v>0</v>
      </c>
      <c r="F495">
        <f>+IFERROR(VLOOKUP(B495,'[1]Sum table'!$A:$G,7,FALSE),0)</f>
        <v>0</v>
      </c>
      <c r="O495" t="s">
        <v>508</v>
      </c>
      <c r="P495" s="608" t="s">
        <v>403</v>
      </c>
      <c r="R495" t="str">
        <f t="shared" si="23"/>
        <v>ZK101</v>
      </c>
      <c r="S495">
        <f t="shared" si="24"/>
        <v>0</v>
      </c>
      <c r="T495">
        <f t="shared" si="24"/>
        <v>0</v>
      </c>
      <c r="U495">
        <f t="shared" si="24"/>
        <v>0</v>
      </c>
    </row>
    <row r="496" spans="1:21" x14ac:dyDescent="0.25">
      <c r="A496" t="s">
        <v>1015</v>
      </c>
      <c r="B496" t="str">
        <f t="shared" si="22"/>
        <v>ZK101.K294.C727</v>
      </c>
      <c r="C496">
        <f>+IFERROR(VLOOKUP(B496,'[1]Sum table'!$A:$D,4,FALSE),0)</f>
        <v>0</v>
      </c>
      <c r="D496">
        <f>+IFERROR(VLOOKUP(B496,'[1]Sum table'!$A:$E,5,FALSE),0)</f>
        <v>0</v>
      </c>
      <c r="E496">
        <f>+IFERROR(VLOOKUP(B496,'[1]Sum table'!$A:$F,6,FALSE),0)</f>
        <v>0</v>
      </c>
      <c r="F496">
        <f>+IFERROR(VLOOKUP(B496,'[1]Sum table'!$A:$G,7,FALSE),0)</f>
        <v>0</v>
      </c>
      <c r="O496" t="s">
        <v>508</v>
      </c>
      <c r="P496" s="608" t="s">
        <v>404</v>
      </c>
      <c r="R496" t="str">
        <f t="shared" si="23"/>
        <v>ZK101</v>
      </c>
      <c r="S496">
        <f t="shared" si="24"/>
        <v>0</v>
      </c>
      <c r="T496">
        <f t="shared" si="24"/>
        <v>0</v>
      </c>
      <c r="U496">
        <f t="shared" si="24"/>
        <v>0</v>
      </c>
    </row>
    <row r="497" spans="1:21" x14ac:dyDescent="0.25">
      <c r="A497" t="s">
        <v>1016</v>
      </c>
      <c r="B497" t="str">
        <f t="shared" si="22"/>
        <v>ZK101.K295.C727</v>
      </c>
      <c r="C497">
        <f>+IFERROR(VLOOKUP(B497,'[1]Sum table'!$A:$D,4,FALSE),0)</f>
        <v>0</v>
      </c>
      <c r="D497">
        <f>+IFERROR(VLOOKUP(B497,'[1]Sum table'!$A:$E,5,FALSE),0)</f>
        <v>0</v>
      </c>
      <c r="E497">
        <f>+IFERROR(VLOOKUP(B497,'[1]Sum table'!$A:$F,6,FALSE),0)</f>
        <v>0</v>
      </c>
      <c r="F497">
        <f>+IFERROR(VLOOKUP(B497,'[1]Sum table'!$A:$G,7,FALSE),0)</f>
        <v>0</v>
      </c>
      <c r="O497" t="s">
        <v>508</v>
      </c>
      <c r="P497" s="610" t="s">
        <v>226</v>
      </c>
      <c r="R497" t="str">
        <f t="shared" si="23"/>
        <v>ZK101</v>
      </c>
      <c r="S497">
        <f t="shared" si="24"/>
        <v>0</v>
      </c>
      <c r="T497">
        <f t="shared" si="24"/>
        <v>0</v>
      </c>
      <c r="U497">
        <f t="shared" si="24"/>
        <v>0</v>
      </c>
    </row>
    <row r="498" spans="1:21" x14ac:dyDescent="0.25">
      <c r="A498" t="s">
        <v>1017</v>
      </c>
      <c r="B498" t="str">
        <f t="shared" si="22"/>
        <v>ZK101.K296.C727</v>
      </c>
      <c r="C498">
        <f>+IFERROR(VLOOKUP(B498,'[1]Sum table'!$A:$D,4,FALSE),0)</f>
        <v>0</v>
      </c>
      <c r="D498">
        <f>+IFERROR(VLOOKUP(B498,'[1]Sum table'!$A:$E,5,FALSE),0)</f>
        <v>0</v>
      </c>
      <c r="E498">
        <f>+IFERROR(VLOOKUP(B498,'[1]Sum table'!$A:$F,6,FALSE),0)</f>
        <v>0</v>
      </c>
      <c r="F498">
        <f>+IFERROR(VLOOKUP(B498,'[1]Sum table'!$A:$G,7,FALSE),0)</f>
        <v>0</v>
      </c>
      <c r="O498" t="s">
        <v>508</v>
      </c>
      <c r="P498" s="610" t="s">
        <v>228</v>
      </c>
      <c r="R498" t="str">
        <f t="shared" si="23"/>
        <v>ZK101</v>
      </c>
      <c r="S498">
        <f t="shared" si="24"/>
        <v>0</v>
      </c>
      <c r="T498">
        <f t="shared" si="24"/>
        <v>0</v>
      </c>
      <c r="U498">
        <f t="shared" si="24"/>
        <v>0</v>
      </c>
    </row>
    <row r="499" spans="1:21" x14ac:dyDescent="0.25">
      <c r="A499" t="s">
        <v>1018</v>
      </c>
      <c r="B499" t="str">
        <f t="shared" si="22"/>
        <v>ZK101.K297.C727</v>
      </c>
      <c r="C499">
        <f>+IFERROR(VLOOKUP(B499,'[1]Sum table'!$A:$D,4,FALSE),0)</f>
        <v>0</v>
      </c>
      <c r="D499">
        <f>+IFERROR(VLOOKUP(B499,'[1]Sum table'!$A:$E,5,FALSE),0)</f>
        <v>0</v>
      </c>
      <c r="E499">
        <f>+IFERROR(VLOOKUP(B499,'[1]Sum table'!$A:$F,6,FALSE),0)</f>
        <v>0</v>
      </c>
      <c r="F499">
        <f>+IFERROR(VLOOKUP(B499,'[1]Sum table'!$A:$G,7,FALSE),0)</f>
        <v>0</v>
      </c>
      <c r="O499" t="s">
        <v>508</v>
      </c>
      <c r="P499" s="610" t="s">
        <v>230</v>
      </c>
      <c r="R499" t="str">
        <f t="shared" si="23"/>
        <v>ZK101</v>
      </c>
      <c r="S499">
        <f t="shared" si="24"/>
        <v>0</v>
      </c>
      <c r="T499">
        <f t="shared" si="24"/>
        <v>0</v>
      </c>
      <c r="U499">
        <f t="shared" si="24"/>
        <v>0</v>
      </c>
    </row>
    <row r="500" spans="1:21" x14ac:dyDescent="0.25">
      <c r="A500" t="s">
        <v>1019</v>
      </c>
      <c r="B500" t="str">
        <f t="shared" si="22"/>
        <v>ZK101.K298.C727</v>
      </c>
      <c r="C500">
        <f>+IFERROR(VLOOKUP(B500,'[1]Sum table'!$A:$D,4,FALSE),0)</f>
        <v>0</v>
      </c>
      <c r="D500">
        <f>+IFERROR(VLOOKUP(B500,'[1]Sum table'!$A:$E,5,FALSE),0)</f>
        <v>0</v>
      </c>
      <c r="E500">
        <f>+IFERROR(VLOOKUP(B500,'[1]Sum table'!$A:$F,6,FALSE),0)</f>
        <v>0</v>
      </c>
      <c r="F500">
        <f>+IFERROR(VLOOKUP(B500,'[1]Sum table'!$A:$G,7,FALSE),0)</f>
        <v>0</v>
      </c>
      <c r="O500" t="s">
        <v>508</v>
      </c>
      <c r="P500" s="608" t="s">
        <v>405</v>
      </c>
      <c r="R500" t="str">
        <f t="shared" si="23"/>
        <v>ZK101</v>
      </c>
      <c r="S500">
        <f t="shared" si="24"/>
        <v>0</v>
      </c>
      <c r="T500">
        <f t="shared" si="24"/>
        <v>0</v>
      </c>
      <c r="U500">
        <f t="shared" si="24"/>
        <v>0</v>
      </c>
    </row>
    <row r="501" spans="1:21" x14ac:dyDescent="0.25">
      <c r="A501" t="s">
        <v>1020</v>
      </c>
      <c r="B501" t="str">
        <f t="shared" si="22"/>
        <v>ZK101.K299.C727</v>
      </c>
      <c r="C501">
        <f>+IFERROR(VLOOKUP(B501,'[1]Sum table'!$A:$D,4,FALSE),0)</f>
        <v>0</v>
      </c>
      <c r="D501">
        <f>+IFERROR(VLOOKUP(B501,'[1]Sum table'!$A:$E,5,FALSE),0)</f>
        <v>0</v>
      </c>
      <c r="E501">
        <f>+IFERROR(VLOOKUP(B501,'[1]Sum table'!$A:$F,6,FALSE),0)</f>
        <v>0</v>
      </c>
      <c r="F501">
        <f>+IFERROR(VLOOKUP(B501,'[1]Sum table'!$A:$G,7,FALSE),0)</f>
        <v>0</v>
      </c>
      <c r="O501" t="s">
        <v>508</v>
      </c>
      <c r="P501" s="608" t="s">
        <v>406</v>
      </c>
      <c r="R501" t="str">
        <f t="shared" si="23"/>
        <v>ZK101</v>
      </c>
      <c r="S501">
        <f t="shared" si="24"/>
        <v>0</v>
      </c>
      <c r="T501">
        <f t="shared" si="24"/>
        <v>0</v>
      </c>
      <c r="U501">
        <f t="shared" si="24"/>
        <v>0</v>
      </c>
    </row>
    <row r="502" spans="1:21" x14ac:dyDescent="0.25">
      <c r="A502" t="s">
        <v>1021</v>
      </c>
      <c r="B502" t="str">
        <f t="shared" si="22"/>
        <v>ZK101.K300.C727</v>
      </c>
      <c r="C502">
        <f>+IFERROR(VLOOKUP(B502,'[1]Sum table'!$A:$D,4,FALSE),0)</f>
        <v>0</v>
      </c>
      <c r="D502">
        <f>+IFERROR(VLOOKUP(B502,'[1]Sum table'!$A:$E,5,FALSE),0)</f>
        <v>0</v>
      </c>
      <c r="E502">
        <f>+IFERROR(VLOOKUP(B502,'[1]Sum table'!$A:$F,6,FALSE),0)</f>
        <v>0</v>
      </c>
      <c r="F502">
        <f>+IFERROR(VLOOKUP(B502,'[1]Sum table'!$A:$G,7,FALSE),0)</f>
        <v>0</v>
      </c>
      <c r="O502" t="s">
        <v>508</v>
      </c>
      <c r="P502" s="608" t="s">
        <v>407</v>
      </c>
      <c r="R502" t="str">
        <f t="shared" si="23"/>
        <v>ZK101</v>
      </c>
      <c r="S502">
        <f t="shared" si="24"/>
        <v>0</v>
      </c>
      <c r="T502">
        <f t="shared" si="24"/>
        <v>0</v>
      </c>
      <c r="U502">
        <f t="shared" si="24"/>
        <v>0</v>
      </c>
    </row>
    <row r="503" spans="1:21" ht="15.75" thickBot="1" x14ac:dyDescent="0.3">
      <c r="A503" t="s">
        <v>1022</v>
      </c>
      <c r="B503" t="str">
        <f t="shared" si="22"/>
        <v>ZK101.K301.C727</v>
      </c>
      <c r="C503">
        <f>+IFERROR(VLOOKUP(B503,'[1]Sum table'!$A:$D,4,FALSE),0)</f>
        <v>0</v>
      </c>
      <c r="D503">
        <f>+IFERROR(VLOOKUP(B503,'[1]Sum table'!$A:$E,5,FALSE),0)</f>
        <v>0</v>
      </c>
      <c r="E503">
        <f>+IFERROR(VLOOKUP(B503,'[1]Sum table'!$A:$F,6,FALSE),0)</f>
        <v>0</v>
      </c>
      <c r="F503">
        <f>+IFERROR(VLOOKUP(B503,'[1]Sum table'!$A:$G,7,FALSE),0)</f>
        <v>0</v>
      </c>
      <c r="O503" t="s">
        <v>508</v>
      </c>
      <c r="P503" s="610" t="s">
        <v>232</v>
      </c>
      <c r="R503" t="str">
        <f t="shared" si="23"/>
        <v>ZK101</v>
      </c>
      <c r="S503">
        <f t="shared" si="24"/>
        <v>0</v>
      </c>
      <c r="T503">
        <f t="shared" si="24"/>
        <v>0</v>
      </c>
      <c r="U503">
        <f t="shared" si="24"/>
        <v>0</v>
      </c>
    </row>
    <row r="504" spans="1:21" x14ac:dyDescent="0.25">
      <c r="A504" t="s">
        <v>1023</v>
      </c>
      <c r="B504" t="str">
        <f t="shared" si="22"/>
        <v>ZK101.K302.C727</v>
      </c>
      <c r="C504">
        <f>+IFERROR(VLOOKUP(B504,'[1]Sum table'!$A:$D,4,FALSE),0)</f>
        <v>0</v>
      </c>
      <c r="D504">
        <f>+IFERROR(VLOOKUP(B504,'[1]Sum table'!$A:$E,5,FALSE),0)</f>
        <v>0</v>
      </c>
      <c r="E504">
        <f>+IFERROR(VLOOKUP(B504,'[1]Sum table'!$A:$F,6,FALSE),0)</f>
        <v>0</v>
      </c>
      <c r="F504">
        <f>+IFERROR(VLOOKUP(B504,'[1]Sum table'!$A:$G,7,FALSE),0)</f>
        <v>0</v>
      </c>
      <c r="O504" t="s">
        <v>508</v>
      </c>
      <c r="P504" s="605" t="s">
        <v>408</v>
      </c>
      <c r="R504" t="str">
        <f t="shared" si="23"/>
        <v>ZK101</v>
      </c>
      <c r="S504">
        <f t="shared" si="24"/>
        <v>0</v>
      </c>
      <c r="T504">
        <f t="shared" si="24"/>
        <v>0</v>
      </c>
      <c r="U504">
        <f t="shared" si="24"/>
        <v>0</v>
      </c>
    </row>
    <row r="505" spans="1:21" x14ac:dyDescent="0.25">
      <c r="A505" t="s">
        <v>1024</v>
      </c>
      <c r="B505" t="str">
        <f t="shared" si="22"/>
        <v>ZK101.K303.C727</v>
      </c>
      <c r="C505">
        <f>+IFERROR(VLOOKUP(B505,'[1]Sum table'!$A:$D,4,FALSE),0)</f>
        <v>0</v>
      </c>
      <c r="D505">
        <f>+IFERROR(VLOOKUP(B505,'[1]Sum table'!$A:$E,5,FALSE),0)</f>
        <v>0</v>
      </c>
      <c r="E505">
        <f>+IFERROR(VLOOKUP(B505,'[1]Sum table'!$A:$F,6,FALSE),0)</f>
        <v>0</v>
      </c>
      <c r="F505">
        <f>+IFERROR(VLOOKUP(B505,'[1]Sum table'!$A:$G,7,FALSE),0)</f>
        <v>0</v>
      </c>
      <c r="O505" t="s">
        <v>508</v>
      </c>
      <c r="P505" s="606" t="s">
        <v>409</v>
      </c>
      <c r="R505" t="str">
        <f t="shared" si="23"/>
        <v>ZK101</v>
      </c>
      <c r="S505">
        <f t="shared" si="24"/>
        <v>0</v>
      </c>
      <c r="T505">
        <f t="shared" si="24"/>
        <v>0</v>
      </c>
      <c r="U505">
        <f t="shared" si="24"/>
        <v>0</v>
      </c>
    </row>
    <row r="506" spans="1:21" x14ac:dyDescent="0.25">
      <c r="A506" t="s">
        <v>1025</v>
      </c>
      <c r="B506" t="str">
        <f t="shared" si="22"/>
        <v>ZK101.K304.C727</v>
      </c>
      <c r="C506">
        <f>+IFERROR(VLOOKUP(B506,'[1]Sum table'!$A:$D,4,FALSE),0)</f>
        <v>0</v>
      </c>
      <c r="D506">
        <f>+IFERROR(VLOOKUP(B506,'[1]Sum table'!$A:$E,5,FALSE),0)</f>
        <v>0</v>
      </c>
      <c r="E506">
        <f>+IFERROR(VLOOKUP(B506,'[1]Sum table'!$A:$F,6,FALSE),0)</f>
        <v>0</v>
      </c>
      <c r="F506">
        <f>+IFERROR(VLOOKUP(B506,'[1]Sum table'!$A:$G,7,FALSE),0)</f>
        <v>0</v>
      </c>
      <c r="O506" t="s">
        <v>508</v>
      </c>
      <c r="P506" s="606" t="s">
        <v>410</v>
      </c>
      <c r="R506" t="str">
        <f t="shared" si="23"/>
        <v>ZK101</v>
      </c>
      <c r="S506">
        <f t="shared" si="24"/>
        <v>0</v>
      </c>
      <c r="T506">
        <f t="shared" si="24"/>
        <v>0</v>
      </c>
      <c r="U506">
        <f t="shared" si="24"/>
        <v>0</v>
      </c>
    </row>
    <row r="507" spans="1:21" x14ac:dyDescent="0.25">
      <c r="A507" t="s">
        <v>1026</v>
      </c>
      <c r="B507" t="str">
        <f t="shared" si="22"/>
        <v>ZK101.K305.C727</v>
      </c>
      <c r="C507">
        <f>+IFERROR(VLOOKUP(B507,'[1]Sum table'!$A:$D,4,FALSE),0)</f>
        <v>0</v>
      </c>
      <c r="D507">
        <f>+IFERROR(VLOOKUP(B507,'[1]Sum table'!$A:$E,5,FALSE),0)</f>
        <v>0</v>
      </c>
      <c r="E507">
        <f>+IFERROR(VLOOKUP(B507,'[1]Sum table'!$A:$F,6,FALSE),0)</f>
        <v>0</v>
      </c>
      <c r="F507">
        <f>+IFERROR(VLOOKUP(B507,'[1]Sum table'!$A:$G,7,FALSE),0)</f>
        <v>0</v>
      </c>
      <c r="O507" t="s">
        <v>508</v>
      </c>
      <c r="P507" s="606" t="s">
        <v>411</v>
      </c>
      <c r="R507" t="str">
        <f t="shared" si="23"/>
        <v>ZK101</v>
      </c>
      <c r="S507">
        <f t="shared" si="24"/>
        <v>0</v>
      </c>
      <c r="T507">
        <f t="shared" si="24"/>
        <v>0</v>
      </c>
      <c r="U507">
        <f t="shared" si="24"/>
        <v>0</v>
      </c>
    </row>
    <row r="508" spans="1:21" x14ac:dyDescent="0.25">
      <c r="A508" t="s">
        <v>1027</v>
      </c>
      <c r="B508" t="str">
        <f t="shared" si="22"/>
        <v>ZK101.K306.C727</v>
      </c>
      <c r="C508">
        <f>+IFERROR(VLOOKUP(B508,'[1]Sum table'!$A:$D,4,FALSE),0)</f>
        <v>0</v>
      </c>
      <c r="D508">
        <f>+IFERROR(VLOOKUP(B508,'[1]Sum table'!$A:$E,5,FALSE),0)</f>
        <v>0</v>
      </c>
      <c r="E508">
        <f>+IFERROR(VLOOKUP(B508,'[1]Sum table'!$A:$F,6,FALSE),0)</f>
        <v>0</v>
      </c>
      <c r="F508">
        <f>+IFERROR(VLOOKUP(B508,'[1]Sum table'!$A:$G,7,FALSE),0)</f>
        <v>0</v>
      </c>
      <c r="O508" t="s">
        <v>508</v>
      </c>
      <c r="P508" s="606" t="s">
        <v>412</v>
      </c>
      <c r="R508" t="str">
        <f t="shared" si="23"/>
        <v>ZK101</v>
      </c>
      <c r="S508">
        <f t="shared" si="24"/>
        <v>0</v>
      </c>
      <c r="T508">
        <f t="shared" si="24"/>
        <v>0</v>
      </c>
      <c r="U508">
        <f t="shared" si="24"/>
        <v>0</v>
      </c>
    </row>
    <row r="509" spans="1:21" x14ac:dyDescent="0.25">
      <c r="A509" t="s">
        <v>1028</v>
      </c>
      <c r="B509" t="str">
        <f t="shared" si="22"/>
        <v>ZK101.K307.C727</v>
      </c>
      <c r="C509">
        <f>+IFERROR(VLOOKUP(B509,'[1]Sum table'!$A:$D,4,FALSE),0)</f>
        <v>0</v>
      </c>
      <c r="D509">
        <f>+IFERROR(VLOOKUP(B509,'[1]Sum table'!$A:$E,5,FALSE),0)</f>
        <v>0</v>
      </c>
      <c r="E509">
        <f>+IFERROR(VLOOKUP(B509,'[1]Sum table'!$A:$F,6,FALSE),0)</f>
        <v>0</v>
      </c>
      <c r="F509">
        <f>+IFERROR(VLOOKUP(B509,'[1]Sum table'!$A:$G,7,FALSE),0)</f>
        <v>0</v>
      </c>
      <c r="O509" t="s">
        <v>508</v>
      </c>
      <c r="P509" s="606" t="s">
        <v>413</v>
      </c>
      <c r="R509" t="str">
        <f t="shared" si="23"/>
        <v>ZK101</v>
      </c>
      <c r="S509">
        <f t="shared" si="24"/>
        <v>0</v>
      </c>
      <c r="T509">
        <f t="shared" si="24"/>
        <v>0</v>
      </c>
      <c r="U509">
        <f t="shared" si="24"/>
        <v>0</v>
      </c>
    </row>
    <row r="510" spans="1:21" x14ac:dyDescent="0.25">
      <c r="A510" t="s">
        <v>1029</v>
      </c>
      <c r="B510" t="str">
        <f t="shared" si="22"/>
        <v>ZK101.K308.C727</v>
      </c>
      <c r="C510">
        <f>+IFERROR(VLOOKUP(B510,'[1]Sum table'!$A:$D,4,FALSE),0)</f>
        <v>0</v>
      </c>
      <c r="D510">
        <f>+IFERROR(VLOOKUP(B510,'[1]Sum table'!$A:$E,5,FALSE),0)</f>
        <v>0</v>
      </c>
      <c r="E510">
        <f>+IFERROR(VLOOKUP(B510,'[1]Sum table'!$A:$F,6,FALSE),0)</f>
        <v>0</v>
      </c>
      <c r="F510">
        <f>+IFERROR(VLOOKUP(B510,'[1]Sum table'!$A:$G,7,FALSE),0)</f>
        <v>0</v>
      </c>
      <c r="O510" t="s">
        <v>508</v>
      </c>
      <c r="P510" s="606" t="s">
        <v>414</v>
      </c>
      <c r="R510" t="str">
        <f t="shared" si="23"/>
        <v>ZK101</v>
      </c>
      <c r="S510">
        <f t="shared" si="24"/>
        <v>0</v>
      </c>
      <c r="T510">
        <f t="shared" si="24"/>
        <v>0</v>
      </c>
      <c r="U510">
        <f t="shared" si="24"/>
        <v>0</v>
      </c>
    </row>
    <row r="511" spans="1:21" x14ac:dyDescent="0.25">
      <c r="A511" t="s">
        <v>1030</v>
      </c>
      <c r="B511" t="str">
        <f t="shared" si="22"/>
        <v>ZK101.K309.C727</v>
      </c>
      <c r="C511">
        <f>+IFERROR(VLOOKUP(B511,'[1]Sum table'!$A:$D,4,FALSE),0)</f>
        <v>0</v>
      </c>
      <c r="D511">
        <f>+IFERROR(VLOOKUP(B511,'[1]Sum table'!$A:$E,5,FALSE),0)</f>
        <v>0</v>
      </c>
      <c r="E511">
        <f>+IFERROR(VLOOKUP(B511,'[1]Sum table'!$A:$F,6,FALSE),0)</f>
        <v>0</v>
      </c>
      <c r="F511">
        <f>+IFERROR(VLOOKUP(B511,'[1]Sum table'!$A:$G,7,FALSE),0)</f>
        <v>0</v>
      </c>
      <c r="O511" t="s">
        <v>508</v>
      </c>
      <c r="P511" s="606" t="s">
        <v>415</v>
      </c>
      <c r="R511" t="str">
        <f t="shared" si="23"/>
        <v>ZK101</v>
      </c>
      <c r="S511">
        <f t="shared" si="24"/>
        <v>0</v>
      </c>
      <c r="T511">
        <f t="shared" si="24"/>
        <v>0</v>
      </c>
      <c r="U511">
        <f t="shared" si="24"/>
        <v>0</v>
      </c>
    </row>
    <row r="512" spans="1:21" x14ac:dyDescent="0.25">
      <c r="A512" t="s">
        <v>1031</v>
      </c>
      <c r="B512" t="str">
        <f t="shared" si="22"/>
        <v>ZK101.K310.C727</v>
      </c>
      <c r="C512">
        <f>+IFERROR(VLOOKUP(B512,'[1]Sum table'!$A:$D,4,FALSE),0)</f>
        <v>0</v>
      </c>
      <c r="D512">
        <f>+IFERROR(VLOOKUP(B512,'[1]Sum table'!$A:$E,5,FALSE),0)</f>
        <v>0</v>
      </c>
      <c r="E512">
        <f>+IFERROR(VLOOKUP(B512,'[1]Sum table'!$A:$F,6,FALSE),0)</f>
        <v>0</v>
      </c>
      <c r="F512">
        <f>+IFERROR(VLOOKUP(B512,'[1]Sum table'!$A:$G,7,FALSE),0)</f>
        <v>0</v>
      </c>
      <c r="O512" t="s">
        <v>508</v>
      </c>
      <c r="P512" s="606" t="s">
        <v>416</v>
      </c>
      <c r="R512" t="str">
        <f t="shared" si="23"/>
        <v>ZK101</v>
      </c>
      <c r="S512">
        <f t="shared" si="24"/>
        <v>0</v>
      </c>
      <c r="T512">
        <f t="shared" si="24"/>
        <v>0</v>
      </c>
      <c r="U512">
        <f t="shared" si="24"/>
        <v>0</v>
      </c>
    </row>
    <row r="513" spans="1:21" x14ac:dyDescent="0.25">
      <c r="A513" t="s">
        <v>1032</v>
      </c>
      <c r="B513" t="str">
        <f t="shared" si="22"/>
        <v>ZK101.K311.C727</v>
      </c>
      <c r="C513">
        <f>+IFERROR(VLOOKUP(B513,'[1]Sum table'!$A:$D,4,FALSE),0)</f>
        <v>0</v>
      </c>
      <c r="D513">
        <f>+IFERROR(VLOOKUP(B513,'[1]Sum table'!$A:$E,5,FALSE),0)</f>
        <v>0</v>
      </c>
      <c r="E513">
        <f>+IFERROR(VLOOKUP(B513,'[1]Sum table'!$A:$F,6,FALSE),0)</f>
        <v>0</v>
      </c>
      <c r="F513">
        <f>+IFERROR(VLOOKUP(B513,'[1]Sum table'!$A:$G,7,FALSE),0)</f>
        <v>0</v>
      </c>
      <c r="O513" t="s">
        <v>508</v>
      </c>
      <c r="P513" s="606" t="s">
        <v>417</v>
      </c>
      <c r="R513" t="str">
        <f t="shared" si="23"/>
        <v>ZK101</v>
      </c>
      <c r="S513">
        <f t="shared" si="24"/>
        <v>0</v>
      </c>
      <c r="T513">
        <f t="shared" si="24"/>
        <v>0</v>
      </c>
      <c r="U513">
        <f t="shared" si="24"/>
        <v>0</v>
      </c>
    </row>
    <row r="514" spans="1:21" x14ac:dyDescent="0.25">
      <c r="A514" t="s">
        <v>1033</v>
      </c>
      <c r="B514" t="str">
        <f t="shared" si="22"/>
        <v>ZK101.K312.C727</v>
      </c>
      <c r="C514">
        <f>+IFERROR(VLOOKUP(B514,'[1]Sum table'!$A:$D,4,FALSE),0)</f>
        <v>0</v>
      </c>
      <c r="D514">
        <f>+IFERROR(VLOOKUP(B514,'[1]Sum table'!$A:$E,5,FALSE),0)</f>
        <v>0</v>
      </c>
      <c r="E514">
        <f>+IFERROR(VLOOKUP(B514,'[1]Sum table'!$A:$F,6,FALSE),0)</f>
        <v>0</v>
      </c>
      <c r="F514">
        <f>+IFERROR(VLOOKUP(B514,'[1]Sum table'!$A:$G,7,FALSE),0)</f>
        <v>0</v>
      </c>
      <c r="O514" t="s">
        <v>508</v>
      </c>
      <c r="P514" s="606" t="s">
        <v>418</v>
      </c>
      <c r="R514" t="str">
        <f t="shared" si="23"/>
        <v>ZK101</v>
      </c>
      <c r="S514">
        <f t="shared" si="24"/>
        <v>0</v>
      </c>
      <c r="T514">
        <f t="shared" si="24"/>
        <v>0</v>
      </c>
      <c r="U514">
        <f t="shared" si="24"/>
        <v>0</v>
      </c>
    </row>
    <row r="515" spans="1:21" x14ac:dyDescent="0.25">
      <c r="A515" t="s">
        <v>1034</v>
      </c>
      <c r="B515" t="str">
        <f t="shared" si="22"/>
        <v>ZK101.K313.C727</v>
      </c>
      <c r="C515">
        <f>+IFERROR(VLOOKUP(B515,'[1]Sum table'!$A:$D,4,FALSE),0)</f>
        <v>0</v>
      </c>
      <c r="D515">
        <f>+IFERROR(VLOOKUP(B515,'[1]Sum table'!$A:$E,5,FALSE),0)</f>
        <v>0</v>
      </c>
      <c r="E515">
        <f>+IFERROR(VLOOKUP(B515,'[1]Sum table'!$A:$F,6,FALSE),0)</f>
        <v>0</v>
      </c>
      <c r="F515">
        <f>+IFERROR(VLOOKUP(B515,'[1]Sum table'!$A:$G,7,FALSE),0)</f>
        <v>0</v>
      </c>
      <c r="O515" t="s">
        <v>508</v>
      </c>
      <c r="P515" s="607" t="s">
        <v>419</v>
      </c>
      <c r="R515" t="str">
        <f t="shared" si="23"/>
        <v>ZK101</v>
      </c>
      <c r="S515">
        <f t="shared" si="24"/>
        <v>0</v>
      </c>
      <c r="T515">
        <f t="shared" si="24"/>
        <v>0</v>
      </c>
      <c r="U515">
        <f t="shared" si="24"/>
        <v>0</v>
      </c>
    </row>
    <row r="516" spans="1:21" x14ac:dyDescent="0.25">
      <c r="A516" t="s">
        <v>1035</v>
      </c>
      <c r="B516" t="str">
        <f t="shared" ref="B516:B579" si="25">+A516&amp;"."&amp;$A$1</f>
        <v>ZK101.K314.C727</v>
      </c>
      <c r="C516">
        <f>+IFERROR(VLOOKUP(B516,'[1]Sum table'!$A:$D,4,FALSE),0)</f>
        <v>0</v>
      </c>
      <c r="D516">
        <f>+IFERROR(VLOOKUP(B516,'[1]Sum table'!$A:$E,5,FALSE),0)</f>
        <v>0</v>
      </c>
      <c r="E516">
        <f>+IFERROR(VLOOKUP(B516,'[1]Sum table'!$A:$F,6,FALSE),0)</f>
        <v>0</v>
      </c>
      <c r="F516">
        <f>+IFERROR(VLOOKUP(B516,'[1]Sum table'!$A:$G,7,FALSE),0)</f>
        <v>0</v>
      </c>
      <c r="O516" t="s">
        <v>508</v>
      </c>
      <c r="P516" s="607" t="s">
        <v>420</v>
      </c>
      <c r="R516" t="str">
        <f t="shared" ref="R516:R579" si="26">+LEFT(B516,5)</f>
        <v>ZK101</v>
      </c>
      <c r="S516">
        <f t="shared" ref="S516:U579" si="27">+C516</f>
        <v>0</v>
      </c>
      <c r="T516">
        <f t="shared" si="27"/>
        <v>0</v>
      </c>
      <c r="U516">
        <f t="shared" si="27"/>
        <v>0</v>
      </c>
    </row>
    <row r="517" spans="1:21" x14ac:dyDescent="0.25">
      <c r="A517" t="s">
        <v>1036</v>
      </c>
      <c r="B517" t="str">
        <f t="shared" si="25"/>
        <v>ZK101.K315.C727</v>
      </c>
      <c r="C517">
        <f>+IFERROR(VLOOKUP(B517,'[1]Sum table'!$A:$D,4,FALSE),0)</f>
        <v>0</v>
      </c>
      <c r="D517">
        <f>+IFERROR(VLOOKUP(B517,'[1]Sum table'!$A:$E,5,FALSE),0)</f>
        <v>0</v>
      </c>
      <c r="E517">
        <f>+IFERROR(VLOOKUP(B517,'[1]Sum table'!$A:$F,6,FALSE),0)</f>
        <v>0</v>
      </c>
      <c r="F517">
        <f>+IFERROR(VLOOKUP(B517,'[1]Sum table'!$A:$G,7,FALSE),0)</f>
        <v>0</v>
      </c>
      <c r="O517" t="s">
        <v>508</v>
      </c>
      <c r="P517" s="607" t="s">
        <v>421</v>
      </c>
      <c r="R517" t="str">
        <f t="shared" si="26"/>
        <v>ZK101</v>
      </c>
      <c r="S517">
        <f t="shared" si="27"/>
        <v>0</v>
      </c>
      <c r="T517">
        <f t="shared" si="27"/>
        <v>0</v>
      </c>
      <c r="U517">
        <f t="shared" si="27"/>
        <v>0</v>
      </c>
    </row>
    <row r="518" spans="1:21" x14ac:dyDescent="0.25">
      <c r="A518" t="s">
        <v>1037</v>
      </c>
      <c r="B518" t="str">
        <f t="shared" si="25"/>
        <v>ZK101.K316.C727</v>
      </c>
      <c r="C518">
        <f>+IFERROR(VLOOKUP(B518,'[1]Sum table'!$A:$D,4,FALSE),0)</f>
        <v>0</v>
      </c>
      <c r="D518">
        <f>+IFERROR(VLOOKUP(B518,'[1]Sum table'!$A:$E,5,FALSE),0)</f>
        <v>0</v>
      </c>
      <c r="E518">
        <f>+IFERROR(VLOOKUP(B518,'[1]Sum table'!$A:$F,6,FALSE),0)</f>
        <v>0</v>
      </c>
      <c r="F518">
        <f>+IFERROR(VLOOKUP(B518,'[1]Sum table'!$A:$G,7,FALSE),0)</f>
        <v>0</v>
      </c>
      <c r="O518" t="s">
        <v>508</v>
      </c>
      <c r="P518" s="607" t="s">
        <v>422</v>
      </c>
      <c r="R518" t="str">
        <f t="shared" si="26"/>
        <v>ZK101</v>
      </c>
      <c r="S518">
        <f t="shared" si="27"/>
        <v>0</v>
      </c>
      <c r="T518">
        <f t="shared" si="27"/>
        <v>0</v>
      </c>
      <c r="U518">
        <f t="shared" si="27"/>
        <v>0</v>
      </c>
    </row>
    <row r="519" spans="1:21" x14ac:dyDescent="0.25">
      <c r="A519" t="s">
        <v>1038</v>
      </c>
      <c r="B519" t="str">
        <f t="shared" si="25"/>
        <v>ZK101.K317.C727</v>
      </c>
      <c r="C519">
        <f>+IFERROR(VLOOKUP(B519,'[1]Sum table'!$A:$D,4,FALSE),0)</f>
        <v>0</v>
      </c>
      <c r="D519">
        <f>+IFERROR(VLOOKUP(B519,'[1]Sum table'!$A:$E,5,FALSE),0)</f>
        <v>0</v>
      </c>
      <c r="E519">
        <f>+IFERROR(VLOOKUP(B519,'[1]Sum table'!$A:$F,6,FALSE),0)</f>
        <v>0</v>
      </c>
      <c r="F519">
        <f>+IFERROR(VLOOKUP(B519,'[1]Sum table'!$A:$G,7,FALSE),0)</f>
        <v>0</v>
      </c>
      <c r="O519" t="s">
        <v>508</v>
      </c>
      <c r="P519" s="607" t="s">
        <v>423</v>
      </c>
      <c r="R519" t="str">
        <f t="shared" si="26"/>
        <v>ZK101</v>
      </c>
      <c r="S519">
        <f t="shared" si="27"/>
        <v>0</v>
      </c>
      <c r="T519">
        <f t="shared" si="27"/>
        <v>0</v>
      </c>
      <c r="U519">
        <f t="shared" si="27"/>
        <v>0</v>
      </c>
    </row>
    <row r="520" spans="1:21" x14ac:dyDescent="0.25">
      <c r="A520" t="s">
        <v>1039</v>
      </c>
      <c r="B520" t="str">
        <f t="shared" si="25"/>
        <v>ZK101.K318.C727</v>
      </c>
      <c r="C520">
        <f>+IFERROR(VLOOKUP(B520,'[1]Sum table'!$A:$D,4,FALSE),0)</f>
        <v>0</v>
      </c>
      <c r="D520">
        <f>+IFERROR(VLOOKUP(B520,'[1]Sum table'!$A:$E,5,FALSE),0)</f>
        <v>0</v>
      </c>
      <c r="E520">
        <f>+IFERROR(VLOOKUP(B520,'[1]Sum table'!$A:$F,6,FALSE),0)</f>
        <v>0</v>
      </c>
      <c r="F520">
        <f>+IFERROR(VLOOKUP(B520,'[1]Sum table'!$A:$G,7,FALSE),0)</f>
        <v>0</v>
      </c>
      <c r="O520" t="s">
        <v>508</v>
      </c>
      <c r="P520" s="606" t="s">
        <v>424</v>
      </c>
      <c r="R520" t="str">
        <f t="shared" si="26"/>
        <v>ZK101</v>
      </c>
      <c r="S520">
        <f t="shared" si="27"/>
        <v>0</v>
      </c>
      <c r="T520">
        <f t="shared" si="27"/>
        <v>0</v>
      </c>
      <c r="U520">
        <f t="shared" si="27"/>
        <v>0</v>
      </c>
    </row>
    <row r="521" spans="1:21" x14ac:dyDescent="0.25">
      <c r="A521" t="s">
        <v>1040</v>
      </c>
      <c r="B521" t="str">
        <f t="shared" si="25"/>
        <v>ZK101.K319.C727</v>
      </c>
      <c r="C521">
        <f>+IFERROR(VLOOKUP(B521,'[1]Sum table'!$A:$D,4,FALSE),0)</f>
        <v>0</v>
      </c>
      <c r="D521">
        <f>+IFERROR(VLOOKUP(B521,'[1]Sum table'!$A:$E,5,FALSE),0)</f>
        <v>0</v>
      </c>
      <c r="E521">
        <f>+IFERROR(VLOOKUP(B521,'[1]Sum table'!$A:$F,6,FALSE),0)</f>
        <v>0</v>
      </c>
      <c r="F521">
        <f>+IFERROR(VLOOKUP(B521,'[1]Sum table'!$A:$G,7,FALSE),0)</f>
        <v>0</v>
      </c>
      <c r="O521" t="s">
        <v>508</v>
      </c>
      <c r="P521" s="606" t="s">
        <v>425</v>
      </c>
      <c r="R521" t="str">
        <f t="shared" si="26"/>
        <v>ZK101</v>
      </c>
      <c r="S521">
        <f t="shared" si="27"/>
        <v>0</v>
      </c>
      <c r="T521">
        <f t="shared" si="27"/>
        <v>0</v>
      </c>
      <c r="U521">
        <f t="shared" si="27"/>
        <v>0</v>
      </c>
    </row>
    <row r="522" spans="1:21" x14ac:dyDescent="0.25">
      <c r="A522" t="s">
        <v>1041</v>
      </c>
      <c r="B522" t="str">
        <f t="shared" si="25"/>
        <v>ZK101.K320.C727</v>
      </c>
      <c r="C522">
        <f>+IFERROR(VLOOKUP(B522,'[1]Sum table'!$A:$D,4,FALSE),0)</f>
        <v>0</v>
      </c>
      <c r="D522">
        <f>+IFERROR(VLOOKUP(B522,'[1]Sum table'!$A:$E,5,FALSE),0)</f>
        <v>0</v>
      </c>
      <c r="E522">
        <f>+IFERROR(VLOOKUP(B522,'[1]Sum table'!$A:$F,6,FALSE),0)</f>
        <v>0</v>
      </c>
      <c r="F522">
        <f>+IFERROR(VLOOKUP(B522,'[1]Sum table'!$A:$G,7,FALSE),0)</f>
        <v>0</v>
      </c>
      <c r="O522" t="s">
        <v>508</v>
      </c>
      <c r="P522" s="606" t="s">
        <v>426</v>
      </c>
      <c r="R522" t="str">
        <f t="shared" si="26"/>
        <v>ZK101</v>
      </c>
      <c r="S522">
        <f t="shared" si="27"/>
        <v>0</v>
      </c>
      <c r="T522">
        <f t="shared" si="27"/>
        <v>0</v>
      </c>
      <c r="U522">
        <f t="shared" si="27"/>
        <v>0</v>
      </c>
    </row>
    <row r="523" spans="1:21" x14ac:dyDescent="0.25">
      <c r="A523" t="s">
        <v>1042</v>
      </c>
      <c r="B523" t="str">
        <f t="shared" si="25"/>
        <v>ZK101.K321.C727</v>
      </c>
      <c r="C523">
        <f>+IFERROR(VLOOKUP(B523,'[1]Sum table'!$A:$D,4,FALSE),0)</f>
        <v>0</v>
      </c>
      <c r="D523">
        <f>+IFERROR(VLOOKUP(B523,'[1]Sum table'!$A:$E,5,FALSE),0)</f>
        <v>0</v>
      </c>
      <c r="E523">
        <f>+IFERROR(VLOOKUP(B523,'[1]Sum table'!$A:$F,6,FALSE),0)</f>
        <v>0</v>
      </c>
      <c r="F523">
        <f>+IFERROR(VLOOKUP(B523,'[1]Sum table'!$A:$G,7,FALSE),0)</f>
        <v>0</v>
      </c>
      <c r="O523" t="s">
        <v>508</v>
      </c>
      <c r="P523" s="606" t="s">
        <v>427</v>
      </c>
      <c r="R523" t="str">
        <f t="shared" si="26"/>
        <v>ZK101</v>
      </c>
      <c r="S523">
        <f t="shared" si="27"/>
        <v>0</v>
      </c>
      <c r="T523">
        <f t="shared" si="27"/>
        <v>0</v>
      </c>
      <c r="U523">
        <f t="shared" si="27"/>
        <v>0</v>
      </c>
    </row>
    <row r="524" spans="1:21" x14ac:dyDescent="0.25">
      <c r="A524" t="s">
        <v>1043</v>
      </c>
      <c r="B524" t="str">
        <f t="shared" si="25"/>
        <v>ZK101.K322.C727</v>
      </c>
      <c r="C524">
        <f>+IFERROR(VLOOKUP(B524,'[1]Sum table'!$A:$D,4,FALSE),0)</f>
        <v>0</v>
      </c>
      <c r="D524">
        <f>+IFERROR(VLOOKUP(B524,'[1]Sum table'!$A:$E,5,FALSE),0)</f>
        <v>0</v>
      </c>
      <c r="E524">
        <f>+IFERROR(VLOOKUP(B524,'[1]Sum table'!$A:$F,6,FALSE),0)</f>
        <v>0</v>
      </c>
      <c r="F524">
        <f>+IFERROR(VLOOKUP(B524,'[1]Sum table'!$A:$G,7,FALSE),0)</f>
        <v>0</v>
      </c>
      <c r="O524" t="s">
        <v>508</v>
      </c>
      <c r="P524" s="607" t="s">
        <v>428</v>
      </c>
      <c r="R524" t="str">
        <f t="shared" si="26"/>
        <v>ZK101</v>
      </c>
      <c r="S524">
        <f t="shared" si="27"/>
        <v>0</v>
      </c>
      <c r="T524">
        <f t="shared" si="27"/>
        <v>0</v>
      </c>
      <c r="U524">
        <f t="shared" si="27"/>
        <v>0</v>
      </c>
    </row>
    <row r="525" spans="1:21" x14ac:dyDescent="0.25">
      <c r="A525" t="s">
        <v>1044</v>
      </c>
      <c r="B525" t="str">
        <f t="shared" si="25"/>
        <v>ZK101.K323.C727</v>
      </c>
      <c r="C525">
        <f>+IFERROR(VLOOKUP(B525,'[1]Sum table'!$A:$D,4,FALSE),0)</f>
        <v>0</v>
      </c>
      <c r="D525">
        <f>+IFERROR(VLOOKUP(B525,'[1]Sum table'!$A:$E,5,FALSE),0)</f>
        <v>0</v>
      </c>
      <c r="E525">
        <f>+IFERROR(VLOOKUP(B525,'[1]Sum table'!$A:$F,6,FALSE),0)</f>
        <v>0</v>
      </c>
      <c r="F525">
        <f>+IFERROR(VLOOKUP(B525,'[1]Sum table'!$A:$G,7,FALSE),0)</f>
        <v>0</v>
      </c>
      <c r="O525" t="s">
        <v>508</v>
      </c>
      <c r="P525" s="607" t="s">
        <v>429</v>
      </c>
      <c r="R525" t="str">
        <f t="shared" si="26"/>
        <v>ZK101</v>
      </c>
      <c r="S525">
        <f t="shared" si="27"/>
        <v>0</v>
      </c>
      <c r="T525">
        <f t="shared" si="27"/>
        <v>0</v>
      </c>
      <c r="U525">
        <f t="shared" si="27"/>
        <v>0</v>
      </c>
    </row>
    <row r="526" spans="1:21" x14ac:dyDescent="0.25">
      <c r="A526" t="s">
        <v>1045</v>
      </c>
      <c r="B526" t="str">
        <f t="shared" si="25"/>
        <v>ZK101.K324.C727</v>
      </c>
      <c r="C526">
        <f>+IFERROR(VLOOKUP(B526,'[1]Sum table'!$A:$D,4,FALSE),0)</f>
        <v>0</v>
      </c>
      <c r="D526">
        <f>+IFERROR(VLOOKUP(B526,'[1]Sum table'!$A:$E,5,FALSE),0)</f>
        <v>0</v>
      </c>
      <c r="E526">
        <f>+IFERROR(VLOOKUP(B526,'[1]Sum table'!$A:$F,6,FALSE),0)</f>
        <v>0</v>
      </c>
      <c r="F526">
        <f>+IFERROR(VLOOKUP(B526,'[1]Sum table'!$A:$G,7,FALSE),0)</f>
        <v>0</v>
      </c>
      <c r="O526" t="s">
        <v>508</v>
      </c>
      <c r="P526" s="607" t="s">
        <v>430</v>
      </c>
      <c r="R526" t="str">
        <f t="shared" si="26"/>
        <v>ZK101</v>
      </c>
      <c r="S526">
        <f t="shared" si="27"/>
        <v>0</v>
      </c>
      <c r="T526">
        <f t="shared" si="27"/>
        <v>0</v>
      </c>
      <c r="U526">
        <f t="shared" si="27"/>
        <v>0</v>
      </c>
    </row>
    <row r="527" spans="1:21" x14ac:dyDescent="0.25">
      <c r="A527" t="s">
        <v>1046</v>
      </c>
      <c r="B527" t="str">
        <f t="shared" si="25"/>
        <v>ZK101.K325.C727</v>
      </c>
      <c r="C527">
        <f>+IFERROR(VLOOKUP(B527,'[1]Sum table'!$A:$D,4,FALSE),0)</f>
        <v>0</v>
      </c>
      <c r="D527">
        <f>+IFERROR(VLOOKUP(B527,'[1]Sum table'!$A:$E,5,FALSE),0)</f>
        <v>0</v>
      </c>
      <c r="E527">
        <f>+IFERROR(VLOOKUP(B527,'[1]Sum table'!$A:$F,6,FALSE),0)</f>
        <v>0</v>
      </c>
      <c r="F527">
        <f>+IFERROR(VLOOKUP(B527,'[1]Sum table'!$A:$G,7,FALSE),0)</f>
        <v>0</v>
      </c>
      <c r="O527" t="s">
        <v>508</v>
      </c>
      <c r="P527" s="607" t="s">
        <v>431</v>
      </c>
      <c r="R527" t="str">
        <f t="shared" si="26"/>
        <v>ZK101</v>
      </c>
      <c r="S527">
        <f t="shared" si="27"/>
        <v>0</v>
      </c>
      <c r="T527">
        <f t="shared" si="27"/>
        <v>0</v>
      </c>
      <c r="U527">
        <f t="shared" si="27"/>
        <v>0</v>
      </c>
    </row>
    <row r="528" spans="1:21" x14ac:dyDescent="0.25">
      <c r="A528" t="s">
        <v>1047</v>
      </c>
      <c r="B528" t="str">
        <f t="shared" si="25"/>
        <v>ZK101.K326.C727</v>
      </c>
      <c r="C528">
        <f>+IFERROR(VLOOKUP(B528,'[1]Sum table'!$A:$D,4,FALSE),0)</f>
        <v>0</v>
      </c>
      <c r="D528">
        <f>+IFERROR(VLOOKUP(B528,'[1]Sum table'!$A:$E,5,FALSE),0)</f>
        <v>0</v>
      </c>
      <c r="E528">
        <f>+IFERROR(VLOOKUP(B528,'[1]Sum table'!$A:$F,6,FALSE),0)</f>
        <v>0</v>
      </c>
      <c r="F528">
        <f>+IFERROR(VLOOKUP(B528,'[1]Sum table'!$A:$G,7,FALSE),0)</f>
        <v>0</v>
      </c>
      <c r="O528" t="s">
        <v>508</v>
      </c>
      <c r="P528" s="606" t="s">
        <v>432</v>
      </c>
      <c r="R528" t="str">
        <f t="shared" si="26"/>
        <v>ZK101</v>
      </c>
      <c r="S528">
        <f t="shared" si="27"/>
        <v>0</v>
      </c>
      <c r="T528">
        <f t="shared" si="27"/>
        <v>0</v>
      </c>
      <c r="U528">
        <f t="shared" si="27"/>
        <v>0</v>
      </c>
    </row>
    <row r="529" spans="1:21" x14ac:dyDescent="0.25">
      <c r="A529" t="s">
        <v>1048</v>
      </c>
      <c r="B529" t="str">
        <f t="shared" si="25"/>
        <v>ZK101.K327.C727</v>
      </c>
      <c r="C529">
        <f>+IFERROR(VLOOKUP(B529,'[1]Sum table'!$A:$D,4,FALSE),0)</f>
        <v>0</v>
      </c>
      <c r="D529">
        <f>+IFERROR(VLOOKUP(B529,'[1]Sum table'!$A:$E,5,FALSE),0)</f>
        <v>0</v>
      </c>
      <c r="E529">
        <f>+IFERROR(VLOOKUP(B529,'[1]Sum table'!$A:$F,6,FALSE),0)</f>
        <v>0</v>
      </c>
      <c r="F529">
        <f>+IFERROR(VLOOKUP(B529,'[1]Sum table'!$A:$G,7,FALSE),0)</f>
        <v>0</v>
      </c>
      <c r="O529" t="s">
        <v>508</v>
      </c>
      <c r="P529" s="606" t="s">
        <v>433</v>
      </c>
      <c r="R529" t="str">
        <f t="shared" si="26"/>
        <v>ZK101</v>
      </c>
      <c r="S529">
        <f t="shared" si="27"/>
        <v>0</v>
      </c>
      <c r="T529">
        <f t="shared" si="27"/>
        <v>0</v>
      </c>
      <c r="U529">
        <f t="shared" si="27"/>
        <v>0</v>
      </c>
    </row>
    <row r="530" spans="1:21" x14ac:dyDescent="0.25">
      <c r="A530" t="s">
        <v>1049</v>
      </c>
      <c r="B530" t="str">
        <f t="shared" si="25"/>
        <v>ZK101.K328.C727</v>
      </c>
      <c r="C530">
        <f>+IFERROR(VLOOKUP(B530,'[1]Sum table'!$A:$D,4,FALSE),0)</f>
        <v>0</v>
      </c>
      <c r="D530">
        <f>+IFERROR(VLOOKUP(B530,'[1]Sum table'!$A:$E,5,FALSE),0)</f>
        <v>0</v>
      </c>
      <c r="E530">
        <f>+IFERROR(VLOOKUP(B530,'[1]Sum table'!$A:$F,6,FALSE),0)</f>
        <v>0</v>
      </c>
      <c r="F530">
        <f>+IFERROR(VLOOKUP(B530,'[1]Sum table'!$A:$G,7,FALSE),0)</f>
        <v>0</v>
      </c>
      <c r="O530" t="s">
        <v>508</v>
      </c>
      <c r="P530" s="606" t="s">
        <v>434</v>
      </c>
      <c r="R530" t="str">
        <f t="shared" si="26"/>
        <v>ZK101</v>
      </c>
      <c r="S530">
        <f t="shared" si="27"/>
        <v>0</v>
      </c>
      <c r="T530">
        <f t="shared" si="27"/>
        <v>0</v>
      </c>
      <c r="U530">
        <f t="shared" si="27"/>
        <v>0</v>
      </c>
    </row>
    <row r="531" spans="1:21" x14ac:dyDescent="0.25">
      <c r="A531" t="s">
        <v>1050</v>
      </c>
      <c r="B531" t="str">
        <f t="shared" si="25"/>
        <v>ZK101.K329.C727</v>
      </c>
      <c r="C531">
        <f>+IFERROR(VLOOKUP(B531,'[1]Sum table'!$A:$D,4,FALSE),0)</f>
        <v>0</v>
      </c>
      <c r="D531">
        <f>+IFERROR(VLOOKUP(B531,'[1]Sum table'!$A:$E,5,FALSE),0)</f>
        <v>0</v>
      </c>
      <c r="E531">
        <f>+IFERROR(VLOOKUP(B531,'[1]Sum table'!$A:$F,6,FALSE),0)</f>
        <v>0</v>
      </c>
      <c r="F531">
        <f>+IFERROR(VLOOKUP(B531,'[1]Sum table'!$A:$G,7,FALSE),0)</f>
        <v>0</v>
      </c>
      <c r="O531" t="s">
        <v>508</v>
      </c>
      <c r="P531" s="606" t="s">
        <v>435</v>
      </c>
      <c r="R531" t="str">
        <f t="shared" si="26"/>
        <v>ZK101</v>
      </c>
      <c r="S531">
        <f t="shared" si="27"/>
        <v>0</v>
      </c>
      <c r="T531">
        <f t="shared" si="27"/>
        <v>0</v>
      </c>
      <c r="U531">
        <f t="shared" si="27"/>
        <v>0</v>
      </c>
    </row>
    <row r="532" spans="1:21" x14ac:dyDescent="0.25">
      <c r="A532" t="s">
        <v>1051</v>
      </c>
      <c r="B532" t="str">
        <f t="shared" si="25"/>
        <v>ZK101.K330.C727</v>
      </c>
      <c r="C532">
        <f>+IFERROR(VLOOKUP(B532,'[1]Sum table'!$A:$D,4,FALSE),0)</f>
        <v>0</v>
      </c>
      <c r="D532">
        <f>+IFERROR(VLOOKUP(B532,'[1]Sum table'!$A:$E,5,FALSE),0)</f>
        <v>0</v>
      </c>
      <c r="E532">
        <f>+IFERROR(VLOOKUP(B532,'[1]Sum table'!$A:$F,6,FALSE),0)</f>
        <v>0</v>
      </c>
      <c r="F532">
        <f>+IFERROR(VLOOKUP(B532,'[1]Sum table'!$A:$G,7,FALSE),0)</f>
        <v>0</v>
      </c>
      <c r="O532" t="s">
        <v>508</v>
      </c>
      <c r="P532" s="606" t="s">
        <v>436</v>
      </c>
      <c r="R532" t="str">
        <f t="shared" si="26"/>
        <v>ZK101</v>
      </c>
      <c r="S532">
        <f t="shared" si="27"/>
        <v>0</v>
      </c>
      <c r="T532">
        <f t="shared" si="27"/>
        <v>0</v>
      </c>
      <c r="U532">
        <f t="shared" si="27"/>
        <v>0</v>
      </c>
    </row>
    <row r="533" spans="1:21" x14ac:dyDescent="0.25">
      <c r="A533" t="s">
        <v>1052</v>
      </c>
      <c r="B533" t="str">
        <f t="shared" si="25"/>
        <v>ZK101.K331.C727</v>
      </c>
      <c r="C533">
        <f>+IFERROR(VLOOKUP(B533,'[1]Sum table'!$A:$D,4,FALSE),0)</f>
        <v>0</v>
      </c>
      <c r="D533">
        <f>+IFERROR(VLOOKUP(B533,'[1]Sum table'!$A:$E,5,FALSE),0)</f>
        <v>0</v>
      </c>
      <c r="E533">
        <f>+IFERROR(VLOOKUP(B533,'[1]Sum table'!$A:$F,6,FALSE),0)</f>
        <v>0</v>
      </c>
      <c r="F533">
        <f>+IFERROR(VLOOKUP(B533,'[1]Sum table'!$A:$G,7,FALSE),0)</f>
        <v>0</v>
      </c>
      <c r="O533" t="s">
        <v>508</v>
      </c>
      <c r="P533" s="606" t="s">
        <v>437</v>
      </c>
      <c r="R533" t="str">
        <f t="shared" si="26"/>
        <v>ZK101</v>
      </c>
      <c r="S533">
        <f t="shared" si="27"/>
        <v>0</v>
      </c>
      <c r="T533">
        <f t="shared" si="27"/>
        <v>0</v>
      </c>
      <c r="U533">
        <f t="shared" si="27"/>
        <v>0</v>
      </c>
    </row>
    <row r="534" spans="1:21" x14ac:dyDescent="0.25">
      <c r="A534" t="s">
        <v>1053</v>
      </c>
      <c r="B534" t="str">
        <f t="shared" si="25"/>
        <v>ZK101.K332.C727</v>
      </c>
      <c r="C534">
        <f>+IFERROR(VLOOKUP(B534,'[1]Sum table'!$A:$D,4,FALSE),0)</f>
        <v>0</v>
      </c>
      <c r="D534">
        <f>+IFERROR(VLOOKUP(B534,'[1]Sum table'!$A:$E,5,FALSE),0)</f>
        <v>0</v>
      </c>
      <c r="E534">
        <f>+IFERROR(VLOOKUP(B534,'[1]Sum table'!$A:$F,6,FALSE),0)</f>
        <v>0</v>
      </c>
      <c r="F534">
        <f>+IFERROR(VLOOKUP(B534,'[1]Sum table'!$A:$G,7,FALSE),0)</f>
        <v>0</v>
      </c>
      <c r="O534" t="s">
        <v>508</v>
      </c>
      <c r="P534" s="607" t="s">
        <v>438</v>
      </c>
      <c r="R534" t="str">
        <f t="shared" si="26"/>
        <v>ZK101</v>
      </c>
      <c r="S534">
        <f t="shared" si="27"/>
        <v>0</v>
      </c>
      <c r="T534">
        <f t="shared" si="27"/>
        <v>0</v>
      </c>
      <c r="U534">
        <f t="shared" si="27"/>
        <v>0</v>
      </c>
    </row>
    <row r="535" spans="1:21" x14ac:dyDescent="0.25">
      <c r="A535" t="s">
        <v>1054</v>
      </c>
      <c r="B535" t="str">
        <f t="shared" si="25"/>
        <v>ZK101.K333.C727</v>
      </c>
      <c r="C535">
        <f>+IFERROR(VLOOKUP(B535,'[1]Sum table'!$A:$D,4,FALSE),0)</f>
        <v>0</v>
      </c>
      <c r="D535">
        <f>+IFERROR(VLOOKUP(B535,'[1]Sum table'!$A:$E,5,FALSE),0)</f>
        <v>0</v>
      </c>
      <c r="E535">
        <f>+IFERROR(VLOOKUP(B535,'[1]Sum table'!$A:$F,6,FALSE),0)</f>
        <v>0</v>
      </c>
      <c r="F535">
        <f>+IFERROR(VLOOKUP(B535,'[1]Sum table'!$A:$G,7,FALSE),0)</f>
        <v>0</v>
      </c>
      <c r="O535" t="s">
        <v>508</v>
      </c>
      <c r="P535" s="607" t="s">
        <v>439</v>
      </c>
      <c r="R535" t="str">
        <f t="shared" si="26"/>
        <v>ZK101</v>
      </c>
      <c r="S535">
        <f t="shared" si="27"/>
        <v>0</v>
      </c>
      <c r="T535">
        <f t="shared" si="27"/>
        <v>0</v>
      </c>
      <c r="U535">
        <f t="shared" si="27"/>
        <v>0</v>
      </c>
    </row>
    <row r="536" spans="1:21" x14ac:dyDescent="0.25">
      <c r="A536" t="s">
        <v>1055</v>
      </c>
      <c r="B536" t="str">
        <f t="shared" si="25"/>
        <v>ZK101.K334.C727</v>
      </c>
      <c r="C536">
        <f>+IFERROR(VLOOKUP(B536,'[1]Sum table'!$A:$D,4,FALSE),0)</f>
        <v>0</v>
      </c>
      <c r="D536">
        <f>+IFERROR(VLOOKUP(B536,'[1]Sum table'!$A:$E,5,FALSE),0)</f>
        <v>0</v>
      </c>
      <c r="E536">
        <f>+IFERROR(VLOOKUP(B536,'[1]Sum table'!$A:$F,6,FALSE),0)</f>
        <v>0</v>
      </c>
      <c r="F536">
        <f>+IFERROR(VLOOKUP(B536,'[1]Sum table'!$A:$G,7,FALSE),0)</f>
        <v>0</v>
      </c>
      <c r="O536" t="s">
        <v>508</v>
      </c>
      <c r="P536" s="607" t="s">
        <v>440</v>
      </c>
      <c r="R536" t="str">
        <f t="shared" si="26"/>
        <v>ZK101</v>
      </c>
      <c r="S536">
        <f t="shared" si="27"/>
        <v>0</v>
      </c>
      <c r="T536">
        <f t="shared" si="27"/>
        <v>0</v>
      </c>
      <c r="U536">
        <f t="shared" si="27"/>
        <v>0</v>
      </c>
    </row>
    <row r="537" spans="1:21" x14ac:dyDescent="0.25">
      <c r="A537" t="s">
        <v>1056</v>
      </c>
      <c r="B537" t="str">
        <f t="shared" si="25"/>
        <v>ZK101.K335.C727</v>
      </c>
      <c r="C537">
        <f>+IFERROR(VLOOKUP(B537,'[1]Sum table'!$A:$D,4,FALSE),0)</f>
        <v>0</v>
      </c>
      <c r="D537">
        <f>+IFERROR(VLOOKUP(B537,'[1]Sum table'!$A:$E,5,FALSE),0)</f>
        <v>0</v>
      </c>
      <c r="E537">
        <f>+IFERROR(VLOOKUP(B537,'[1]Sum table'!$A:$F,6,FALSE),0)</f>
        <v>0</v>
      </c>
      <c r="F537">
        <f>+IFERROR(VLOOKUP(B537,'[1]Sum table'!$A:$G,7,FALSE),0)</f>
        <v>0</v>
      </c>
      <c r="O537" t="s">
        <v>508</v>
      </c>
      <c r="P537" s="607" t="s">
        <v>441</v>
      </c>
      <c r="R537" t="str">
        <f t="shared" si="26"/>
        <v>ZK101</v>
      </c>
      <c r="S537">
        <f t="shared" si="27"/>
        <v>0</v>
      </c>
      <c r="T537">
        <f t="shared" si="27"/>
        <v>0</v>
      </c>
      <c r="U537">
        <f t="shared" si="27"/>
        <v>0</v>
      </c>
    </row>
    <row r="538" spans="1:21" x14ac:dyDescent="0.25">
      <c r="A538" t="s">
        <v>1057</v>
      </c>
      <c r="B538" t="str">
        <f t="shared" si="25"/>
        <v>ZK101.K336.C727</v>
      </c>
      <c r="C538">
        <f>+IFERROR(VLOOKUP(B538,'[1]Sum table'!$A:$D,4,FALSE),0)</f>
        <v>0</v>
      </c>
      <c r="D538">
        <f>+IFERROR(VLOOKUP(B538,'[1]Sum table'!$A:$E,5,FALSE),0)</f>
        <v>0</v>
      </c>
      <c r="E538">
        <f>+IFERROR(VLOOKUP(B538,'[1]Sum table'!$A:$F,6,FALSE),0)</f>
        <v>0</v>
      </c>
      <c r="F538">
        <f>+IFERROR(VLOOKUP(B538,'[1]Sum table'!$A:$G,7,FALSE),0)</f>
        <v>0</v>
      </c>
      <c r="O538" t="s">
        <v>508</v>
      </c>
      <c r="P538" s="606" t="s">
        <v>442</v>
      </c>
      <c r="R538" t="str">
        <f t="shared" si="26"/>
        <v>ZK101</v>
      </c>
      <c r="S538">
        <f t="shared" si="27"/>
        <v>0</v>
      </c>
      <c r="T538">
        <f t="shared" si="27"/>
        <v>0</v>
      </c>
      <c r="U538">
        <f t="shared" si="27"/>
        <v>0</v>
      </c>
    </row>
    <row r="539" spans="1:21" x14ac:dyDescent="0.25">
      <c r="A539" t="s">
        <v>1058</v>
      </c>
      <c r="B539" t="str">
        <f t="shared" si="25"/>
        <v>ZK101.K337.C727</v>
      </c>
      <c r="C539">
        <f>+IFERROR(VLOOKUP(B539,'[1]Sum table'!$A:$D,4,FALSE),0)</f>
        <v>0</v>
      </c>
      <c r="D539">
        <f>+IFERROR(VLOOKUP(B539,'[1]Sum table'!$A:$E,5,FALSE),0)</f>
        <v>0</v>
      </c>
      <c r="E539">
        <f>+IFERROR(VLOOKUP(B539,'[1]Sum table'!$A:$F,6,FALSE),0)</f>
        <v>0</v>
      </c>
      <c r="F539">
        <f>+IFERROR(VLOOKUP(B539,'[1]Sum table'!$A:$G,7,FALSE),0)</f>
        <v>0</v>
      </c>
      <c r="O539" t="s">
        <v>508</v>
      </c>
      <c r="P539" s="606" t="s">
        <v>443</v>
      </c>
      <c r="R539" t="str">
        <f t="shared" si="26"/>
        <v>ZK101</v>
      </c>
      <c r="S539">
        <f t="shared" si="27"/>
        <v>0</v>
      </c>
      <c r="T539">
        <f t="shared" si="27"/>
        <v>0</v>
      </c>
      <c r="U539">
        <f t="shared" si="27"/>
        <v>0</v>
      </c>
    </row>
    <row r="540" spans="1:21" x14ac:dyDescent="0.25">
      <c r="A540" t="s">
        <v>1059</v>
      </c>
      <c r="B540" t="str">
        <f t="shared" si="25"/>
        <v>ZK101.K338.C727</v>
      </c>
      <c r="C540">
        <f>+IFERROR(VLOOKUP(B540,'[1]Sum table'!$A:$D,4,FALSE),0)</f>
        <v>0</v>
      </c>
      <c r="D540">
        <f>+IFERROR(VLOOKUP(B540,'[1]Sum table'!$A:$E,5,FALSE),0)</f>
        <v>0</v>
      </c>
      <c r="E540">
        <f>+IFERROR(VLOOKUP(B540,'[1]Sum table'!$A:$F,6,FALSE),0)</f>
        <v>0</v>
      </c>
      <c r="F540">
        <f>+IFERROR(VLOOKUP(B540,'[1]Sum table'!$A:$G,7,FALSE),0)</f>
        <v>0</v>
      </c>
      <c r="O540" t="s">
        <v>508</v>
      </c>
      <c r="P540" s="606" t="s">
        <v>444</v>
      </c>
      <c r="R540" t="str">
        <f t="shared" si="26"/>
        <v>ZK101</v>
      </c>
      <c r="S540">
        <f t="shared" si="27"/>
        <v>0</v>
      </c>
      <c r="T540">
        <f t="shared" si="27"/>
        <v>0</v>
      </c>
      <c r="U540">
        <f t="shared" si="27"/>
        <v>0</v>
      </c>
    </row>
    <row r="541" spans="1:21" x14ac:dyDescent="0.25">
      <c r="A541" t="s">
        <v>1060</v>
      </c>
      <c r="B541" t="str">
        <f t="shared" si="25"/>
        <v>ZK101.K339.C727</v>
      </c>
      <c r="C541">
        <f>+IFERROR(VLOOKUP(B541,'[1]Sum table'!$A:$D,4,FALSE),0)</f>
        <v>0</v>
      </c>
      <c r="D541">
        <f>+IFERROR(VLOOKUP(B541,'[1]Sum table'!$A:$E,5,FALSE),0)</f>
        <v>0</v>
      </c>
      <c r="E541">
        <f>+IFERROR(VLOOKUP(B541,'[1]Sum table'!$A:$F,6,FALSE),0)</f>
        <v>0</v>
      </c>
      <c r="F541">
        <f>+IFERROR(VLOOKUP(B541,'[1]Sum table'!$A:$G,7,FALSE),0)</f>
        <v>0</v>
      </c>
      <c r="O541" t="s">
        <v>508</v>
      </c>
      <c r="P541" s="607" t="s">
        <v>445</v>
      </c>
      <c r="R541" t="str">
        <f t="shared" si="26"/>
        <v>ZK101</v>
      </c>
      <c r="S541">
        <f t="shared" si="27"/>
        <v>0</v>
      </c>
      <c r="T541">
        <f t="shared" si="27"/>
        <v>0</v>
      </c>
      <c r="U541">
        <f t="shared" si="27"/>
        <v>0</v>
      </c>
    </row>
    <row r="542" spans="1:21" x14ac:dyDescent="0.25">
      <c r="A542" t="s">
        <v>1061</v>
      </c>
      <c r="B542" t="str">
        <f t="shared" si="25"/>
        <v>ZK101.K340.C727</v>
      </c>
      <c r="C542">
        <f>+IFERROR(VLOOKUP(B542,'[1]Sum table'!$A:$D,4,FALSE),0)</f>
        <v>0</v>
      </c>
      <c r="D542">
        <f>+IFERROR(VLOOKUP(B542,'[1]Sum table'!$A:$E,5,FALSE),0)</f>
        <v>0</v>
      </c>
      <c r="E542">
        <f>+IFERROR(VLOOKUP(B542,'[1]Sum table'!$A:$F,6,FALSE),0)</f>
        <v>0</v>
      </c>
      <c r="F542">
        <f>+IFERROR(VLOOKUP(B542,'[1]Sum table'!$A:$G,7,FALSE),0)</f>
        <v>0</v>
      </c>
      <c r="O542" t="s">
        <v>508</v>
      </c>
      <c r="P542" s="607" t="s">
        <v>446</v>
      </c>
      <c r="R542" t="str">
        <f t="shared" si="26"/>
        <v>ZK101</v>
      </c>
      <c r="S542">
        <f t="shared" si="27"/>
        <v>0</v>
      </c>
      <c r="T542">
        <f t="shared" si="27"/>
        <v>0</v>
      </c>
      <c r="U542">
        <f t="shared" si="27"/>
        <v>0</v>
      </c>
    </row>
    <row r="543" spans="1:21" x14ac:dyDescent="0.25">
      <c r="A543" t="s">
        <v>1062</v>
      </c>
      <c r="B543" t="str">
        <f t="shared" si="25"/>
        <v>ZK101.K341.C727</v>
      </c>
      <c r="C543">
        <f>+IFERROR(VLOOKUP(B543,'[1]Sum table'!$A:$D,4,FALSE),0)</f>
        <v>0</v>
      </c>
      <c r="D543">
        <f>+IFERROR(VLOOKUP(B543,'[1]Sum table'!$A:$E,5,FALSE),0)</f>
        <v>0</v>
      </c>
      <c r="E543">
        <f>+IFERROR(VLOOKUP(B543,'[1]Sum table'!$A:$F,6,FALSE),0)</f>
        <v>0</v>
      </c>
      <c r="F543">
        <f>+IFERROR(VLOOKUP(B543,'[1]Sum table'!$A:$G,7,FALSE),0)</f>
        <v>0</v>
      </c>
      <c r="O543" t="s">
        <v>508</v>
      </c>
      <c r="P543" s="607" t="s">
        <v>447</v>
      </c>
      <c r="R543" t="str">
        <f t="shared" si="26"/>
        <v>ZK101</v>
      </c>
      <c r="S543">
        <f t="shared" si="27"/>
        <v>0</v>
      </c>
      <c r="T543">
        <f t="shared" si="27"/>
        <v>0</v>
      </c>
      <c r="U543">
        <f t="shared" si="27"/>
        <v>0</v>
      </c>
    </row>
    <row r="544" spans="1:21" x14ac:dyDescent="0.25">
      <c r="A544" t="s">
        <v>1063</v>
      </c>
      <c r="B544" t="str">
        <f t="shared" si="25"/>
        <v>ZK101.K342.C727</v>
      </c>
      <c r="C544">
        <f>+IFERROR(VLOOKUP(B544,'[1]Sum table'!$A:$D,4,FALSE),0)</f>
        <v>0</v>
      </c>
      <c r="D544">
        <f>+IFERROR(VLOOKUP(B544,'[1]Sum table'!$A:$E,5,FALSE),0)</f>
        <v>0</v>
      </c>
      <c r="E544">
        <f>+IFERROR(VLOOKUP(B544,'[1]Sum table'!$A:$F,6,FALSE),0)</f>
        <v>0</v>
      </c>
      <c r="F544">
        <f>+IFERROR(VLOOKUP(B544,'[1]Sum table'!$A:$G,7,FALSE),0)</f>
        <v>0</v>
      </c>
      <c r="O544" t="s">
        <v>508</v>
      </c>
      <c r="P544" s="607" t="s">
        <v>448</v>
      </c>
      <c r="R544" t="str">
        <f t="shared" si="26"/>
        <v>ZK101</v>
      </c>
      <c r="S544">
        <f t="shared" si="27"/>
        <v>0</v>
      </c>
      <c r="T544">
        <f t="shared" si="27"/>
        <v>0</v>
      </c>
      <c r="U544">
        <f t="shared" si="27"/>
        <v>0</v>
      </c>
    </row>
    <row r="545" spans="1:21" x14ac:dyDescent="0.25">
      <c r="A545" t="s">
        <v>1064</v>
      </c>
      <c r="B545" t="str">
        <f t="shared" si="25"/>
        <v>ZK101.K343.C727</v>
      </c>
      <c r="C545">
        <f>+IFERROR(VLOOKUP(B545,'[1]Sum table'!$A:$D,4,FALSE),0)</f>
        <v>0</v>
      </c>
      <c r="D545">
        <f>+IFERROR(VLOOKUP(B545,'[1]Sum table'!$A:$E,5,FALSE),0)</f>
        <v>0</v>
      </c>
      <c r="E545">
        <f>+IFERROR(VLOOKUP(B545,'[1]Sum table'!$A:$F,6,FALSE),0)</f>
        <v>0</v>
      </c>
      <c r="F545">
        <f>+IFERROR(VLOOKUP(B545,'[1]Sum table'!$A:$G,7,FALSE),0)</f>
        <v>0</v>
      </c>
      <c r="O545" t="s">
        <v>508</v>
      </c>
      <c r="P545" s="606" t="s">
        <v>449</v>
      </c>
      <c r="R545" t="str">
        <f t="shared" si="26"/>
        <v>ZK101</v>
      </c>
      <c r="S545">
        <f t="shared" si="27"/>
        <v>0</v>
      </c>
      <c r="T545">
        <f t="shared" si="27"/>
        <v>0</v>
      </c>
      <c r="U545">
        <f t="shared" si="27"/>
        <v>0</v>
      </c>
    </row>
    <row r="546" spans="1:21" x14ac:dyDescent="0.25">
      <c r="A546" t="s">
        <v>1065</v>
      </c>
      <c r="B546" t="str">
        <f t="shared" si="25"/>
        <v>ZK101.K344.C727</v>
      </c>
      <c r="C546">
        <f>+IFERROR(VLOOKUP(B546,'[1]Sum table'!$A:$D,4,FALSE),0)</f>
        <v>0</v>
      </c>
      <c r="D546">
        <f>+IFERROR(VLOOKUP(B546,'[1]Sum table'!$A:$E,5,FALSE),0)</f>
        <v>0</v>
      </c>
      <c r="E546">
        <f>+IFERROR(VLOOKUP(B546,'[1]Sum table'!$A:$F,6,FALSE),0)</f>
        <v>0</v>
      </c>
      <c r="F546">
        <f>+IFERROR(VLOOKUP(B546,'[1]Sum table'!$A:$G,7,FALSE),0)</f>
        <v>0</v>
      </c>
      <c r="O546" t="s">
        <v>508</v>
      </c>
      <c r="P546" s="606" t="s">
        <v>450</v>
      </c>
      <c r="R546" t="str">
        <f t="shared" si="26"/>
        <v>ZK101</v>
      </c>
      <c r="S546">
        <f t="shared" si="27"/>
        <v>0</v>
      </c>
      <c r="T546">
        <f t="shared" si="27"/>
        <v>0</v>
      </c>
      <c r="U546">
        <f t="shared" si="27"/>
        <v>0</v>
      </c>
    </row>
    <row r="547" spans="1:21" x14ac:dyDescent="0.25">
      <c r="A547" t="s">
        <v>1066</v>
      </c>
      <c r="B547" t="str">
        <f t="shared" si="25"/>
        <v>ZK101.K345.C727</v>
      </c>
      <c r="C547">
        <f>+IFERROR(VLOOKUP(B547,'[1]Sum table'!$A:$D,4,FALSE),0)</f>
        <v>0</v>
      </c>
      <c r="D547">
        <f>+IFERROR(VLOOKUP(B547,'[1]Sum table'!$A:$E,5,FALSE),0)</f>
        <v>0</v>
      </c>
      <c r="E547">
        <f>+IFERROR(VLOOKUP(B547,'[1]Sum table'!$A:$F,6,FALSE),0)</f>
        <v>0</v>
      </c>
      <c r="F547">
        <f>+IFERROR(VLOOKUP(B547,'[1]Sum table'!$A:$G,7,FALSE),0)</f>
        <v>0</v>
      </c>
      <c r="O547" t="s">
        <v>508</v>
      </c>
      <c r="P547" s="606" t="s">
        <v>451</v>
      </c>
      <c r="R547" t="str">
        <f t="shared" si="26"/>
        <v>ZK101</v>
      </c>
      <c r="S547">
        <f t="shared" si="27"/>
        <v>0</v>
      </c>
      <c r="T547">
        <f t="shared" si="27"/>
        <v>0</v>
      </c>
      <c r="U547">
        <f t="shared" si="27"/>
        <v>0</v>
      </c>
    </row>
    <row r="548" spans="1:21" x14ac:dyDescent="0.25">
      <c r="A548" t="s">
        <v>1067</v>
      </c>
      <c r="B548" t="str">
        <f t="shared" si="25"/>
        <v>ZK101.K346.C727</v>
      </c>
      <c r="C548">
        <f>+IFERROR(VLOOKUP(B548,'[1]Sum table'!$A:$D,4,FALSE),0)</f>
        <v>0</v>
      </c>
      <c r="D548">
        <f>+IFERROR(VLOOKUP(B548,'[1]Sum table'!$A:$E,5,FALSE),0)</f>
        <v>0</v>
      </c>
      <c r="E548">
        <f>+IFERROR(VLOOKUP(B548,'[1]Sum table'!$A:$F,6,FALSE),0)</f>
        <v>0</v>
      </c>
      <c r="F548">
        <f>+IFERROR(VLOOKUP(B548,'[1]Sum table'!$A:$G,7,FALSE),0)</f>
        <v>0</v>
      </c>
      <c r="O548" t="s">
        <v>508</v>
      </c>
      <c r="P548" s="606" t="s">
        <v>452</v>
      </c>
      <c r="R548" t="str">
        <f t="shared" si="26"/>
        <v>ZK101</v>
      </c>
      <c r="S548">
        <f t="shared" si="27"/>
        <v>0</v>
      </c>
      <c r="T548">
        <f t="shared" si="27"/>
        <v>0</v>
      </c>
      <c r="U548">
        <f t="shared" si="27"/>
        <v>0</v>
      </c>
    </row>
    <row r="549" spans="1:21" x14ac:dyDescent="0.25">
      <c r="A549" t="s">
        <v>1068</v>
      </c>
      <c r="B549" t="str">
        <f t="shared" si="25"/>
        <v>ZK101.K347.C727</v>
      </c>
      <c r="C549">
        <f>+IFERROR(VLOOKUP(B549,'[1]Sum table'!$A:$D,4,FALSE),0)</f>
        <v>0</v>
      </c>
      <c r="D549">
        <f>+IFERROR(VLOOKUP(B549,'[1]Sum table'!$A:$E,5,FALSE),0)</f>
        <v>0</v>
      </c>
      <c r="E549">
        <f>+IFERROR(VLOOKUP(B549,'[1]Sum table'!$A:$F,6,FALSE),0)</f>
        <v>0</v>
      </c>
      <c r="F549">
        <f>+IFERROR(VLOOKUP(B549,'[1]Sum table'!$A:$G,7,FALSE),0)</f>
        <v>0</v>
      </c>
      <c r="O549" t="s">
        <v>508</v>
      </c>
      <c r="P549" s="607" t="s">
        <v>453</v>
      </c>
      <c r="R549" t="str">
        <f t="shared" si="26"/>
        <v>ZK101</v>
      </c>
      <c r="S549">
        <f t="shared" si="27"/>
        <v>0</v>
      </c>
      <c r="T549">
        <f t="shared" si="27"/>
        <v>0</v>
      </c>
      <c r="U549">
        <f t="shared" si="27"/>
        <v>0</v>
      </c>
    </row>
    <row r="550" spans="1:21" x14ac:dyDescent="0.25">
      <c r="A550" t="s">
        <v>1069</v>
      </c>
      <c r="B550" t="str">
        <f t="shared" si="25"/>
        <v>ZK101.K348.C727</v>
      </c>
      <c r="C550">
        <f>+IFERROR(VLOOKUP(B550,'[1]Sum table'!$A:$D,4,FALSE),0)</f>
        <v>0</v>
      </c>
      <c r="D550">
        <f>+IFERROR(VLOOKUP(B550,'[1]Sum table'!$A:$E,5,FALSE),0)</f>
        <v>0</v>
      </c>
      <c r="E550">
        <f>+IFERROR(VLOOKUP(B550,'[1]Sum table'!$A:$F,6,FALSE),0)</f>
        <v>0</v>
      </c>
      <c r="F550">
        <f>+IFERROR(VLOOKUP(B550,'[1]Sum table'!$A:$G,7,FALSE),0)</f>
        <v>0</v>
      </c>
      <c r="O550" t="s">
        <v>508</v>
      </c>
      <c r="P550" s="607" t="s">
        <v>454</v>
      </c>
      <c r="R550" t="str">
        <f t="shared" si="26"/>
        <v>ZK101</v>
      </c>
      <c r="S550">
        <f t="shared" si="27"/>
        <v>0</v>
      </c>
      <c r="T550">
        <f t="shared" si="27"/>
        <v>0</v>
      </c>
      <c r="U550">
        <f t="shared" si="27"/>
        <v>0</v>
      </c>
    </row>
    <row r="551" spans="1:21" x14ac:dyDescent="0.25">
      <c r="A551" t="s">
        <v>1070</v>
      </c>
      <c r="B551" t="str">
        <f t="shared" si="25"/>
        <v>ZK101.K349.C727</v>
      </c>
      <c r="C551">
        <f>+IFERROR(VLOOKUP(B551,'[1]Sum table'!$A:$D,4,FALSE),0)</f>
        <v>0</v>
      </c>
      <c r="D551">
        <f>+IFERROR(VLOOKUP(B551,'[1]Sum table'!$A:$E,5,FALSE),0)</f>
        <v>0</v>
      </c>
      <c r="E551">
        <f>+IFERROR(VLOOKUP(B551,'[1]Sum table'!$A:$F,6,FALSE),0)</f>
        <v>0</v>
      </c>
      <c r="F551">
        <f>+IFERROR(VLOOKUP(B551,'[1]Sum table'!$A:$G,7,FALSE),0)</f>
        <v>0</v>
      </c>
      <c r="O551" t="s">
        <v>508</v>
      </c>
      <c r="P551" s="607" t="s">
        <v>455</v>
      </c>
      <c r="R551" t="str">
        <f t="shared" si="26"/>
        <v>ZK101</v>
      </c>
      <c r="S551">
        <f t="shared" si="27"/>
        <v>0</v>
      </c>
      <c r="T551">
        <f t="shared" si="27"/>
        <v>0</v>
      </c>
      <c r="U551">
        <f t="shared" si="27"/>
        <v>0</v>
      </c>
    </row>
    <row r="552" spans="1:21" x14ac:dyDescent="0.25">
      <c r="A552" t="s">
        <v>1071</v>
      </c>
      <c r="B552" t="str">
        <f t="shared" si="25"/>
        <v>ZK101.K350.C727</v>
      </c>
      <c r="C552">
        <f>+IFERROR(VLOOKUP(B552,'[1]Sum table'!$A:$D,4,FALSE),0)</f>
        <v>0</v>
      </c>
      <c r="D552">
        <f>+IFERROR(VLOOKUP(B552,'[1]Sum table'!$A:$E,5,FALSE),0)</f>
        <v>0</v>
      </c>
      <c r="E552">
        <f>+IFERROR(VLOOKUP(B552,'[1]Sum table'!$A:$F,6,FALSE),0)</f>
        <v>0</v>
      </c>
      <c r="F552">
        <f>+IFERROR(VLOOKUP(B552,'[1]Sum table'!$A:$G,7,FALSE),0)</f>
        <v>0</v>
      </c>
      <c r="O552" t="s">
        <v>508</v>
      </c>
      <c r="P552" s="607" t="s">
        <v>456</v>
      </c>
      <c r="R552" t="str">
        <f t="shared" si="26"/>
        <v>ZK101</v>
      </c>
      <c r="S552">
        <f t="shared" si="27"/>
        <v>0</v>
      </c>
      <c r="T552">
        <f t="shared" si="27"/>
        <v>0</v>
      </c>
      <c r="U552">
        <f t="shared" si="27"/>
        <v>0</v>
      </c>
    </row>
    <row r="553" spans="1:21" x14ac:dyDescent="0.25">
      <c r="A553" t="s">
        <v>1072</v>
      </c>
      <c r="B553" t="str">
        <f t="shared" si="25"/>
        <v>ZK101.K351.C727</v>
      </c>
      <c r="C553">
        <f>+IFERROR(VLOOKUP(B553,'[1]Sum table'!$A:$D,4,FALSE),0)</f>
        <v>0</v>
      </c>
      <c r="D553">
        <f>+IFERROR(VLOOKUP(B553,'[1]Sum table'!$A:$E,5,FALSE),0)</f>
        <v>0</v>
      </c>
      <c r="E553">
        <f>+IFERROR(VLOOKUP(B553,'[1]Sum table'!$A:$F,6,FALSE),0)</f>
        <v>0</v>
      </c>
      <c r="F553">
        <f>+IFERROR(VLOOKUP(B553,'[1]Sum table'!$A:$G,7,FALSE),0)</f>
        <v>0</v>
      </c>
      <c r="O553" t="s">
        <v>508</v>
      </c>
      <c r="P553" s="606" t="s">
        <v>457</v>
      </c>
      <c r="R553" t="str">
        <f t="shared" si="26"/>
        <v>ZK101</v>
      </c>
      <c r="S553">
        <f t="shared" si="27"/>
        <v>0</v>
      </c>
      <c r="T553">
        <f t="shared" si="27"/>
        <v>0</v>
      </c>
      <c r="U553">
        <f t="shared" si="27"/>
        <v>0</v>
      </c>
    </row>
    <row r="554" spans="1:21" x14ac:dyDescent="0.25">
      <c r="A554" t="s">
        <v>1073</v>
      </c>
      <c r="B554" t="str">
        <f t="shared" si="25"/>
        <v>ZK101.K352.C727</v>
      </c>
      <c r="C554">
        <f>+IFERROR(VLOOKUP(B554,'[1]Sum table'!$A:$D,4,FALSE),0)</f>
        <v>0</v>
      </c>
      <c r="D554">
        <f>+IFERROR(VLOOKUP(B554,'[1]Sum table'!$A:$E,5,FALSE),0)</f>
        <v>0</v>
      </c>
      <c r="E554">
        <f>+IFERROR(VLOOKUP(B554,'[1]Sum table'!$A:$F,6,FALSE),0)</f>
        <v>0</v>
      </c>
      <c r="F554">
        <f>+IFERROR(VLOOKUP(B554,'[1]Sum table'!$A:$G,7,FALSE),0)</f>
        <v>0</v>
      </c>
      <c r="O554" t="s">
        <v>508</v>
      </c>
      <c r="P554" s="606" t="s">
        <v>458</v>
      </c>
      <c r="R554" t="str">
        <f t="shared" si="26"/>
        <v>ZK101</v>
      </c>
      <c r="S554">
        <f t="shared" si="27"/>
        <v>0</v>
      </c>
      <c r="T554">
        <f t="shared" si="27"/>
        <v>0</v>
      </c>
      <c r="U554">
        <f t="shared" si="27"/>
        <v>0</v>
      </c>
    </row>
    <row r="555" spans="1:21" x14ac:dyDescent="0.25">
      <c r="A555" t="s">
        <v>1074</v>
      </c>
      <c r="B555" t="str">
        <f t="shared" si="25"/>
        <v>ZK101.K353.C727</v>
      </c>
      <c r="C555">
        <f>+IFERROR(VLOOKUP(B555,'[1]Sum table'!$A:$D,4,FALSE),0)</f>
        <v>0</v>
      </c>
      <c r="D555">
        <f>+IFERROR(VLOOKUP(B555,'[1]Sum table'!$A:$E,5,FALSE),0)</f>
        <v>0</v>
      </c>
      <c r="E555">
        <f>+IFERROR(VLOOKUP(B555,'[1]Sum table'!$A:$F,6,FALSE),0)</f>
        <v>0</v>
      </c>
      <c r="F555">
        <f>+IFERROR(VLOOKUP(B555,'[1]Sum table'!$A:$G,7,FALSE),0)</f>
        <v>0</v>
      </c>
      <c r="O555" t="s">
        <v>508</v>
      </c>
      <c r="P555" s="606" t="s">
        <v>459</v>
      </c>
      <c r="R555" t="str">
        <f t="shared" si="26"/>
        <v>ZK101</v>
      </c>
      <c r="S555">
        <f t="shared" si="27"/>
        <v>0</v>
      </c>
      <c r="T555">
        <f t="shared" si="27"/>
        <v>0</v>
      </c>
      <c r="U555">
        <f t="shared" si="27"/>
        <v>0</v>
      </c>
    </row>
    <row r="556" spans="1:21" x14ac:dyDescent="0.25">
      <c r="A556" t="s">
        <v>1075</v>
      </c>
      <c r="B556" t="str">
        <f t="shared" si="25"/>
        <v>ZK101.K354.C727</v>
      </c>
      <c r="C556">
        <f>+IFERROR(VLOOKUP(B556,'[1]Sum table'!$A:$D,4,FALSE),0)</f>
        <v>0</v>
      </c>
      <c r="D556">
        <f>+IFERROR(VLOOKUP(B556,'[1]Sum table'!$A:$E,5,FALSE),0)</f>
        <v>0</v>
      </c>
      <c r="E556">
        <f>+IFERROR(VLOOKUP(B556,'[1]Sum table'!$A:$F,6,FALSE),0)</f>
        <v>0</v>
      </c>
      <c r="F556">
        <f>+IFERROR(VLOOKUP(B556,'[1]Sum table'!$A:$G,7,FALSE),0)</f>
        <v>0</v>
      </c>
      <c r="O556" t="s">
        <v>508</v>
      </c>
      <c r="P556" s="606" t="s">
        <v>460</v>
      </c>
      <c r="R556" t="str">
        <f t="shared" si="26"/>
        <v>ZK101</v>
      </c>
      <c r="S556">
        <f t="shared" si="27"/>
        <v>0</v>
      </c>
      <c r="T556">
        <f t="shared" si="27"/>
        <v>0</v>
      </c>
      <c r="U556">
        <f t="shared" si="27"/>
        <v>0</v>
      </c>
    </row>
    <row r="557" spans="1:21" x14ac:dyDescent="0.25">
      <c r="A557" t="s">
        <v>1076</v>
      </c>
      <c r="B557" t="str">
        <f t="shared" si="25"/>
        <v>ZK101.K355.C727</v>
      </c>
      <c r="C557">
        <f>+IFERROR(VLOOKUP(B557,'[1]Sum table'!$A:$D,4,FALSE),0)</f>
        <v>0</v>
      </c>
      <c r="D557">
        <f>+IFERROR(VLOOKUP(B557,'[1]Sum table'!$A:$E,5,FALSE),0)</f>
        <v>0</v>
      </c>
      <c r="E557">
        <f>+IFERROR(VLOOKUP(B557,'[1]Sum table'!$A:$F,6,FALSE),0)</f>
        <v>0</v>
      </c>
      <c r="F557">
        <f>+IFERROR(VLOOKUP(B557,'[1]Sum table'!$A:$G,7,FALSE),0)</f>
        <v>0</v>
      </c>
      <c r="O557" t="s">
        <v>508</v>
      </c>
      <c r="P557" s="606" t="s">
        <v>461</v>
      </c>
      <c r="R557" t="str">
        <f t="shared" si="26"/>
        <v>ZK101</v>
      </c>
      <c r="S557">
        <f t="shared" si="27"/>
        <v>0</v>
      </c>
      <c r="T557">
        <f t="shared" si="27"/>
        <v>0</v>
      </c>
      <c r="U557">
        <f t="shared" si="27"/>
        <v>0</v>
      </c>
    </row>
    <row r="558" spans="1:21" x14ac:dyDescent="0.25">
      <c r="A558" t="s">
        <v>1077</v>
      </c>
      <c r="B558" t="str">
        <f t="shared" si="25"/>
        <v>ZK101.K356.C727</v>
      </c>
      <c r="C558">
        <f>+IFERROR(VLOOKUP(B558,'[1]Sum table'!$A:$D,4,FALSE),0)</f>
        <v>0</v>
      </c>
      <c r="D558">
        <f>+IFERROR(VLOOKUP(B558,'[1]Sum table'!$A:$E,5,FALSE),0)</f>
        <v>0</v>
      </c>
      <c r="E558">
        <f>+IFERROR(VLOOKUP(B558,'[1]Sum table'!$A:$F,6,FALSE),0)</f>
        <v>0</v>
      </c>
      <c r="F558">
        <f>+IFERROR(VLOOKUP(B558,'[1]Sum table'!$A:$G,7,FALSE),0)</f>
        <v>0</v>
      </c>
      <c r="O558" t="s">
        <v>508</v>
      </c>
      <c r="P558" s="606" t="s">
        <v>462</v>
      </c>
      <c r="R558" t="str">
        <f t="shared" si="26"/>
        <v>ZK101</v>
      </c>
      <c r="S558">
        <f t="shared" si="27"/>
        <v>0</v>
      </c>
      <c r="T558">
        <f t="shared" si="27"/>
        <v>0</v>
      </c>
      <c r="U558">
        <f t="shared" si="27"/>
        <v>0</v>
      </c>
    </row>
    <row r="559" spans="1:21" x14ac:dyDescent="0.25">
      <c r="A559" t="s">
        <v>1078</v>
      </c>
      <c r="B559" t="str">
        <f t="shared" si="25"/>
        <v>ZK101.K357.C727</v>
      </c>
      <c r="C559">
        <f>+IFERROR(VLOOKUP(B559,'[1]Sum table'!$A:$D,4,FALSE),0)</f>
        <v>0</v>
      </c>
      <c r="D559">
        <f>+IFERROR(VLOOKUP(B559,'[1]Sum table'!$A:$E,5,FALSE),0)</f>
        <v>0</v>
      </c>
      <c r="E559">
        <f>+IFERROR(VLOOKUP(B559,'[1]Sum table'!$A:$F,6,FALSE),0)</f>
        <v>0</v>
      </c>
      <c r="F559">
        <f>+IFERROR(VLOOKUP(B559,'[1]Sum table'!$A:$G,7,FALSE),0)</f>
        <v>0</v>
      </c>
      <c r="O559" t="s">
        <v>508</v>
      </c>
      <c r="P559" s="606" t="s">
        <v>463</v>
      </c>
      <c r="R559" t="str">
        <f t="shared" si="26"/>
        <v>ZK101</v>
      </c>
      <c r="S559">
        <f t="shared" si="27"/>
        <v>0</v>
      </c>
      <c r="T559">
        <f t="shared" si="27"/>
        <v>0</v>
      </c>
      <c r="U559">
        <f t="shared" si="27"/>
        <v>0</v>
      </c>
    </row>
    <row r="560" spans="1:21" x14ac:dyDescent="0.25">
      <c r="A560" t="s">
        <v>1079</v>
      </c>
      <c r="B560" t="str">
        <f t="shared" si="25"/>
        <v>ZK101.K358.C727</v>
      </c>
      <c r="C560">
        <f>+IFERROR(VLOOKUP(B560,'[1]Sum table'!$A:$D,4,FALSE),0)</f>
        <v>0</v>
      </c>
      <c r="D560">
        <f>+IFERROR(VLOOKUP(B560,'[1]Sum table'!$A:$E,5,FALSE),0)</f>
        <v>0</v>
      </c>
      <c r="E560">
        <f>+IFERROR(VLOOKUP(B560,'[1]Sum table'!$A:$F,6,FALSE),0)</f>
        <v>0</v>
      </c>
      <c r="F560">
        <f>+IFERROR(VLOOKUP(B560,'[1]Sum table'!$A:$G,7,FALSE),0)</f>
        <v>0</v>
      </c>
      <c r="O560" t="s">
        <v>508</v>
      </c>
      <c r="P560" s="606" t="s">
        <v>464</v>
      </c>
      <c r="R560" t="str">
        <f t="shared" si="26"/>
        <v>ZK101</v>
      </c>
      <c r="S560">
        <f t="shared" si="27"/>
        <v>0</v>
      </c>
      <c r="T560">
        <f t="shared" si="27"/>
        <v>0</v>
      </c>
      <c r="U560">
        <f t="shared" si="27"/>
        <v>0</v>
      </c>
    </row>
    <row r="561" spans="1:21" x14ac:dyDescent="0.25">
      <c r="A561" t="s">
        <v>1080</v>
      </c>
      <c r="B561" t="str">
        <f t="shared" si="25"/>
        <v>ZK101.K359.C727</v>
      </c>
      <c r="C561">
        <f>+IFERROR(VLOOKUP(B561,'[1]Sum table'!$A:$D,4,FALSE),0)</f>
        <v>0</v>
      </c>
      <c r="D561">
        <f>+IFERROR(VLOOKUP(B561,'[1]Sum table'!$A:$E,5,FALSE),0)</f>
        <v>0</v>
      </c>
      <c r="E561">
        <f>+IFERROR(VLOOKUP(B561,'[1]Sum table'!$A:$F,6,FALSE),0)</f>
        <v>0</v>
      </c>
      <c r="F561">
        <f>+IFERROR(VLOOKUP(B561,'[1]Sum table'!$A:$G,7,FALSE),0)</f>
        <v>0</v>
      </c>
      <c r="O561" t="s">
        <v>508</v>
      </c>
      <c r="P561" s="607" t="s">
        <v>465</v>
      </c>
      <c r="R561" t="str">
        <f t="shared" si="26"/>
        <v>ZK101</v>
      </c>
      <c r="S561">
        <f t="shared" si="27"/>
        <v>0</v>
      </c>
      <c r="T561">
        <f t="shared" si="27"/>
        <v>0</v>
      </c>
      <c r="U561">
        <f t="shared" si="27"/>
        <v>0</v>
      </c>
    </row>
    <row r="562" spans="1:21" x14ac:dyDescent="0.25">
      <c r="A562" t="s">
        <v>1081</v>
      </c>
      <c r="B562" t="str">
        <f t="shared" si="25"/>
        <v>ZK101.K360.C727</v>
      </c>
      <c r="C562">
        <f>+IFERROR(VLOOKUP(B562,'[1]Sum table'!$A:$D,4,FALSE),0)</f>
        <v>0</v>
      </c>
      <c r="D562">
        <f>+IFERROR(VLOOKUP(B562,'[1]Sum table'!$A:$E,5,FALSE),0)</f>
        <v>0</v>
      </c>
      <c r="E562">
        <f>+IFERROR(VLOOKUP(B562,'[1]Sum table'!$A:$F,6,FALSE),0)</f>
        <v>0</v>
      </c>
      <c r="F562">
        <f>+IFERROR(VLOOKUP(B562,'[1]Sum table'!$A:$G,7,FALSE),0)</f>
        <v>0</v>
      </c>
      <c r="O562" t="s">
        <v>508</v>
      </c>
      <c r="P562" s="607" t="s">
        <v>466</v>
      </c>
      <c r="R562" t="str">
        <f t="shared" si="26"/>
        <v>ZK101</v>
      </c>
      <c r="S562">
        <f t="shared" si="27"/>
        <v>0</v>
      </c>
      <c r="T562">
        <f t="shared" si="27"/>
        <v>0</v>
      </c>
      <c r="U562">
        <f t="shared" si="27"/>
        <v>0</v>
      </c>
    </row>
    <row r="563" spans="1:21" x14ac:dyDescent="0.25">
      <c r="A563" t="s">
        <v>1082</v>
      </c>
      <c r="B563" t="str">
        <f t="shared" si="25"/>
        <v>ZK101.K361.C727</v>
      </c>
      <c r="C563">
        <f>+IFERROR(VLOOKUP(B563,'[1]Sum table'!$A:$D,4,FALSE),0)</f>
        <v>0</v>
      </c>
      <c r="D563">
        <f>+IFERROR(VLOOKUP(B563,'[1]Sum table'!$A:$E,5,FALSE),0)</f>
        <v>0</v>
      </c>
      <c r="E563">
        <f>+IFERROR(VLOOKUP(B563,'[1]Sum table'!$A:$F,6,FALSE),0)</f>
        <v>0</v>
      </c>
      <c r="F563">
        <f>+IFERROR(VLOOKUP(B563,'[1]Sum table'!$A:$G,7,FALSE),0)</f>
        <v>0</v>
      </c>
      <c r="O563" t="s">
        <v>508</v>
      </c>
      <c r="P563" s="607" t="s">
        <v>467</v>
      </c>
      <c r="R563" t="str">
        <f t="shared" si="26"/>
        <v>ZK101</v>
      </c>
      <c r="S563">
        <f t="shared" si="27"/>
        <v>0</v>
      </c>
      <c r="T563">
        <f t="shared" si="27"/>
        <v>0</v>
      </c>
      <c r="U563">
        <f t="shared" si="27"/>
        <v>0</v>
      </c>
    </row>
    <row r="564" spans="1:21" x14ac:dyDescent="0.25">
      <c r="A564" t="s">
        <v>1083</v>
      </c>
      <c r="B564" t="str">
        <f t="shared" si="25"/>
        <v>ZK101.K362.C727</v>
      </c>
      <c r="C564">
        <f>+IFERROR(VLOOKUP(B564,'[1]Sum table'!$A:$D,4,FALSE),0)</f>
        <v>0</v>
      </c>
      <c r="D564">
        <f>+IFERROR(VLOOKUP(B564,'[1]Sum table'!$A:$E,5,FALSE),0)</f>
        <v>0</v>
      </c>
      <c r="E564">
        <f>+IFERROR(VLOOKUP(B564,'[1]Sum table'!$A:$F,6,FALSE),0)</f>
        <v>0</v>
      </c>
      <c r="F564">
        <f>+IFERROR(VLOOKUP(B564,'[1]Sum table'!$A:$G,7,FALSE),0)</f>
        <v>0</v>
      </c>
      <c r="O564" t="s">
        <v>508</v>
      </c>
      <c r="P564" s="607" t="s">
        <v>468</v>
      </c>
      <c r="R564" t="str">
        <f t="shared" si="26"/>
        <v>ZK101</v>
      </c>
      <c r="S564">
        <f t="shared" si="27"/>
        <v>0</v>
      </c>
      <c r="T564">
        <f t="shared" si="27"/>
        <v>0</v>
      </c>
      <c r="U564">
        <f t="shared" si="27"/>
        <v>0</v>
      </c>
    </row>
    <row r="565" spans="1:21" x14ac:dyDescent="0.25">
      <c r="A565" t="s">
        <v>1084</v>
      </c>
      <c r="B565" t="str">
        <f t="shared" si="25"/>
        <v>ZK101.K363.C727</v>
      </c>
      <c r="C565">
        <f>+IFERROR(VLOOKUP(B565,'[1]Sum table'!$A:$D,4,FALSE),0)</f>
        <v>0</v>
      </c>
      <c r="D565">
        <f>+IFERROR(VLOOKUP(B565,'[1]Sum table'!$A:$E,5,FALSE),0)</f>
        <v>0</v>
      </c>
      <c r="E565">
        <f>+IFERROR(VLOOKUP(B565,'[1]Sum table'!$A:$F,6,FALSE),0)</f>
        <v>0</v>
      </c>
      <c r="F565">
        <f>+IFERROR(VLOOKUP(B565,'[1]Sum table'!$A:$G,7,FALSE),0)</f>
        <v>0</v>
      </c>
      <c r="O565" t="s">
        <v>508</v>
      </c>
      <c r="P565" s="607" t="s">
        <v>469</v>
      </c>
      <c r="R565" t="str">
        <f t="shared" si="26"/>
        <v>ZK101</v>
      </c>
      <c r="S565">
        <f t="shared" si="27"/>
        <v>0</v>
      </c>
      <c r="T565">
        <f t="shared" si="27"/>
        <v>0</v>
      </c>
      <c r="U565">
        <f t="shared" si="27"/>
        <v>0</v>
      </c>
    </row>
    <row r="566" spans="1:21" x14ac:dyDescent="0.25">
      <c r="A566" t="s">
        <v>1085</v>
      </c>
      <c r="B566" t="str">
        <f t="shared" si="25"/>
        <v>ZK101.K364.C727</v>
      </c>
      <c r="C566">
        <f>+IFERROR(VLOOKUP(B566,'[1]Sum table'!$A:$D,4,FALSE),0)</f>
        <v>0</v>
      </c>
      <c r="D566">
        <f>+IFERROR(VLOOKUP(B566,'[1]Sum table'!$A:$E,5,FALSE),0)</f>
        <v>0</v>
      </c>
      <c r="E566">
        <f>+IFERROR(VLOOKUP(B566,'[1]Sum table'!$A:$F,6,FALSE),0)</f>
        <v>0</v>
      </c>
      <c r="F566">
        <f>+IFERROR(VLOOKUP(B566,'[1]Sum table'!$A:$G,7,FALSE),0)</f>
        <v>0</v>
      </c>
      <c r="O566" t="s">
        <v>508</v>
      </c>
      <c r="P566" s="607" t="s">
        <v>470</v>
      </c>
      <c r="R566" t="str">
        <f t="shared" si="26"/>
        <v>ZK101</v>
      </c>
      <c r="S566">
        <f t="shared" si="27"/>
        <v>0</v>
      </c>
      <c r="T566">
        <f t="shared" si="27"/>
        <v>0</v>
      </c>
      <c r="U566">
        <f t="shared" si="27"/>
        <v>0</v>
      </c>
    </row>
    <row r="567" spans="1:21" x14ac:dyDescent="0.25">
      <c r="A567" t="s">
        <v>1086</v>
      </c>
      <c r="B567" t="str">
        <f t="shared" si="25"/>
        <v>ZK101.K365.C727</v>
      </c>
      <c r="C567">
        <f>+IFERROR(VLOOKUP(B567,'[1]Sum table'!$A:$D,4,FALSE),0)</f>
        <v>0</v>
      </c>
      <c r="D567">
        <f>+IFERROR(VLOOKUP(B567,'[1]Sum table'!$A:$E,5,FALSE),0)</f>
        <v>0</v>
      </c>
      <c r="E567">
        <f>+IFERROR(VLOOKUP(B567,'[1]Sum table'!$A:$F,6,FALSE),0)</f>
        <v>0</v>
      </c>
      <c r="F567">
        <f>+IFERROR(VLOOKUP(B567,'[1]Sum table'!$A:$G,7,FALSE),0)</f>
        <v>0</v>
      </c>
      <c r="O567" t="s">
        <v>508</v>
      </c>
      <c r="P567" s="607" t="s">
        <v>471</v>
      </c>
      <c r="R567" t="str">
        <f t="shared" si="26"/>
        <v>ZK101</v>
      </c>
      <c r="S567">
        <f t="shared" si="27"/>
        <v>0</v>
      </c>
      <c r="T567">
        <f t="shared" si="27"/>
        <v>0</v>
      </c>
      <c r="U567">
        <f t="shared" si="27"/>
        <v>0</v>
      </c>
    </row>
    <row r="568" spans="1:21" x14ac:dyDescent="0.25">
      <c r="A568" t="s">
        <v>1087</v>
      </c>
      <c r="B568" t="str">
        <f t="shared" si="25"/>
        <v>ZK101.K366.C727</v>
      </c>
      <c r="C568">
        <f>+IFERROR(VLOOKUP(B568,'[1]Sum table'!$A:$D,4,FALSE),0)</f>
        <v>0</v>
      </c>
      <c r="D568">
        <f>+IFERROR(VLOOKUP(B568,'[1]Sum table'!$A:$E,5,FALSE),0)</f>
        <v>0</v>
      </c>
      <c r="E568">
        <f>+IFERROR(VLOOKUP(B568,'[1]Sum table'!$A:$F,6,FALSE),0)</f>
        <v>0</v>
      </c>
      <c r="F568">
        <f>+IFERROR(VLOOKUP(B568,'[1]Sum table'!$A:$G,7,FALSE),0)</f>
        <v>0</v>
      </c>
      <c r="O568" t="s">
        <v>508</v>
      </c>
      <c r="P568" s="607" t="s">
        <v>472</v>
      </c>
      <c r="R568" t="str">
        <f t="shared" si="26"/>
        <v>ZK101</v>
      </c>
      <c r="S568">
        <f t="shared" si="27"/>
        <v>0</v>
      </c>
      <c r="T568">
        <f t="shared" si="27"/>
        <v>0</v>
      </c>
      <c r="U568">
        <f t="shared" si="27"/>
        <v>0</v>
      </c>
    </row>
    <row r="569" spans="1:21" x14ac:dyDescent="0.25">
      <c r="A569" t="s">
        <v>1088</v>
      </c>
      <c r="B569" t="str">
        <f t="shared" si="25"/>
        <v>ZK101.K367.C727</v>
      </c>
      <c r="C569">
        <f>+IFERROR(VLOOKUP(B569,'[1]Sum table'!$A:$D,4,FALSE),0)</f>
        <v>0</v>
      </c>
      <c r="D569">
        <f>+IFERROR(VLOOKUP(B569,'[1]Sum table'!$A:$E,5,FALSE),0)</f>
        <v>0</v>
      </c>
      <c r="E569">
        <f>+IFERROR(VLOOKUP(B569,'[1]Sum table'!$A:$F,6,FALSE),0)</f>
        <v>0</v>
      </c>
      <c r="F569">
        <f>+IFERROR(VLOOKUP(B569,'[1]Sum table'!$A:$G,7,FALSE),0)</f>
        <v>0</v>
      </c>
      <c r="O569" t="s">
        <v>508</v>
      </c>
      <c r="P569" s="607" t="s">
        <v>473</v>
      </c>
      <c r="R569" t="str">
        <f t="shared" si="26"/>
        <v>ZK101</v>
      </c>
      <c r="S569">
        <f t="shared" si="27"/>
        <v>0</v>
      </c>
      <c r="T569">
        <f t="shared" si="27"/>
        <v>0</v>
      </c>
      <c r="U569">
        <f t="shared" si="27"/>
        <v>0</v>
      </c>
    </row>
    <row r="570" spans="1:21" x14ac:dyDescent="0.25">
      <c r="A570" t="s">
        <v>1089</v>
      </c>
      <c r="B570" t="str">
        <f t="shared" si="25"/>
        <v>ZK101.K368.C727</v>
      </c>
      <c r="C570">
        <f>+IFERROR(VLOOKUP(B570,'[1]Sum table'!$A:$D,4,FALSE),0)</f>
        <v>0</v>
      </c>
      <c r="D570">
        <f>+IFERROR(VLOOKUP(B570,'[1]Sum table'!$A:$E,5,FALSE),0)</f>
        <v>0</v>
      </c>
      <c r="E570">
        <f>+IFERROR(VLOOKUP(B570,'[1]Sum table'!$A:$F,6,FALSE),0)</f>
        <v>0</v>
      </c>
      <c r="F570">
        <f>+IFERROR(VLOOKUP(B570,'[1]Sum table'!$A:$G,7,FALSE),0)</f>
        <v>0</v>
      </c>
      <c r="O570" t="s">
        <v>508</v>
      </c>
      <c r="P570" s="607" t="s">
        <v>474</v>
      </c>
      <c r="R570" t="str">
        <f t="shared" si="26"/>
        <v>ZK101</v>
      </c>
      <c r="S570">
        <f t="shared" si="27"/>
        <v>0</v>
      </c>
      <c r="T570">
        <f t="shared" si="27"/>
        <v>0</v>
      </c>
      <c r="U570">
        <f t="shared" si="27"/>
        <v>0</v>
      </c>
    </row>
    <row r="571" spans="1:21" x14ac:dyDescent="0.25">
      <c r="A571" t="s">
        <v>1090</v>
      </c>
      <c r="B571" t="str">
        <f t="shared" si="25"/>
        <v>ZK101.K369.C727</v>
      </c>
      <c r="C571">
        <f>+IFERROR(VLOOKUP(B571,'[1]Sum table'!$A:$D,4,FALSE),0)</f>
        <v>0</v>
      </c>
      <c r="D571">
        <f>+IFERROR(VLOOKUP(B571,'[1]Sum table'!$A:$E,5,FALSE),0)</f>
        <v>0</v>
      </c>
      <c r="E571">
        <f>+IFERROR(VLOOKUP(B571,'[1]Sum table'!$A:$F,6,FALSE),0)</f>
        <v>0</v>
      </c>
      <c r="F571">
        <f>+IFERROR(VLOOKUP(B571,'[1]Sum table'!$A:$G,7,FALSE),0)</f>
        <v>0</v>
      </c>
      <c r="O571" t="s">
        <v>508</v>
      </c>
      <c r="P571" s="607" t="s">
        <v>475</v>
      </c>
      <c r="R571" t="str">
        <f t="shared" si="26"/>
        <v>ZK101</v>
      </c>
      <c r="S571">
        <f t="shared" si="27"/>
        <v>0</v>
      </c>
      <c r="T571">
        <f t="shared" si="27"/>
        <v>0</v>
      </c>
      <c r="U571">
        <f t="shared" si="27"/>
        <v>0</v>
      </c>
    </row>
    <row r="572" spans="1:21" x14ac:dyDescent="0.25">
      <c r="A572" t="s">
        <v>1091</v>
      </c>
      <c r="B572" t="str">
        <f t="shared" si="25"/>
        <v>ZK101.K370.C727</v>
      </c>
      <c r="C572">
        <f>+IFERROR(VLOOKUP(B572,'[1]Sum table'!$A:$D,4,FALSE),0)</f>
        <v>0</v>
      </c>
      <c r="D572">
        <f>+IFERROR(VLOOKUP(B572,'[1]Sum table'!$A:$E,5,FALSE),0)</f>
        <v>0</v>
      </c>
      <c r="E572">
        <f>+IFERROR(VLOOKUP(B572,'[1]Sum table'!$A:$F,6,FALSE),0)</f>
        <v>0</v>
      </c>
      <c r="F572">
        <f>+IFERROR(VLOOKUP(B572,'[1]Sum table'!$A:$G,7,FALSE),0)</f>
        <v>0</v>
      </c>
      <c r="O572" t="s">
        <v>508</v>
      </c>
      <c r="P572" s="607" t="s">
        <v>476</v>
      </c>
      <c r="R572" t="str">
        <f t="shared" si="26"/>
        <v>ZK101</v>
      </c>
      <c r="S572">
        <f t="shared" si="27"/>
        <v>0</v>
      </c>
      <c r="T572">
        <f t="shared" si="27"/>
        <v>0</v>
      </c>
      <c r="U572">
        <f t="shared" si="27"/>
        <v>0</v>
      </c>
    </row>
    <row r="573" spans="1:21" x14ac:dyDescent="0.25">
      <c r="A573" t="s">
        <v>1092</v>
      </c>
      <c r="B573" t="str">
        <f t="shared" si="25"/>
        <v>ZK101.K371.C727</v>
      </c>
      <c r="C573">
        <f>+IFERROR(VLOOKUP(B573,'[1]Sum table'!$A:$D,4,FALSE),0)</f>
        <v>0</v>
      </c>
      <c r="D573">
        <f>+IFERROR(VLOOKUP(B573,'[1]Sum table'!$A:$E,5,FALSE),0)</f>
        <v>0</v>
      </c>
      <c r="E573">
        <f>+IFERROR(VLOOKUP(B573,'[1]Sum table'!$A:$F,6,FALSE),0)</f>
        <v>0</v>
      </c>
      <c r="F573">
        <f>+IFERROR(VLOOKUP(B573,'[1]Sum table'!$A:$G,7,FALSE),0)</f>
        <v>0</v>
      </c>
      <c r="O573" t="s">
        <v>508</v>
      </c>
      <c r="P573" s="607" t="s">
        <v>477</v>
      </c>
      <c r="R573" t="str">
        <f t="shared" si="26"/>
        <v>ZK101</v>
      </c>
      <c r="S573">
        <f t="shared" si="27"/>
        <v>0</v>
      </c>
      <c r="T573">
        <f t="shared" si="27"/>
        <v>0</v>
      </c>
      <c r="U573">
        <f t="shared" si="27"/>
        <v>0</v>
      </c>
    </row>
    <row r="574" spans="1:21" x14ac:dyDescent="0.25">
      <c r="A574" t="s">
        <v>1093</v>
      </c>
      <c r="B574" t="str">
        <f t="shared" si="25"/>
        <v>ZK101.K372.C727</v>
      </c>
      <c r="C574">
        <f>+IFERROR(VLOOKUP(B574,'[1]Sum table'!$A:$D,4,FALSE),0)</f>
        <v>0</v>
      </c>
      <c r="D574">
        <f>+IFERROR(VLOOKUP(B574,'[1]Sum table'!$A:$E,5,FALSE),0)</f>
        <v>0</v>
      </c>
      <c r="E574">
        <f>+IFERROR(VLOOKUP(B574,'[1]Sum table'!$A:$F,6,FALSE),0)</f>
        <v>0</v>
      </c>
      <c r="F574">
        <f>+IFERROR(VLOOKUP(B574,'[1]Sum table'!$A:$G,7,FALSE),0)</f>
        <v>0</v>
      </c>
      <c r="O574" t="s">
        <v>508</v>
      </c>
      <c r="P574" s="607" t="s">
        <v>478</v>
      </c>
      <c r="R574" t="str">
        <f t="shared" si="26"/>
        <v>ZK101</v>
      </c>
      <c r="S574">
        <f t="shared" si="27"/>
        <v>0</v>
      </c>
      <c r="T574">
        <f t="shared" si="27"/>
        <v>0</v>
      </c>
      <c r="U574">
        <f t="shared" si="27"/>
        <v>0</v>
      </c>
    </row>
    <row r="575" spans="1:21" x14ac:dyDescent="0.25">
      <c r="A575" t="s">
        <v>1094</v>
      </c>
      <c r="B575" t="str">
        <f t="shared" si="25"/>
        <v>ZK101.K373.C727</v>
      </c>
      <c r="C575">
        <f>+IFERROR(VLOOKUP(B575,'[1]Sum table'!$A:$D,4,FALSE),0)</f>
        <v>0</v>
      </c>
      <c r="D575">
        <f>+IFERROR(VLOOKUP(B575,'[1]Sum table'!$A:$E,5,FALSE),0)</f>
        <v>0</v>
      </c>
      <c r="E575">
        <f>+IFERROR(VLOOKUP(B575,'[1]Sum table'!$A:$F,6,FALSE),0)</f>
        <v>0</v>
      </c>
      <c r="F575">
        <f>+IFERROR(VLOOKUP(B575,'[1]Sum table'!$A:$G,7,FALSE),0)</f>
        <v>0</v>
      </c>
      <c r="O575" t="s">
        <v>508</v>
      </c>
      <c r="P575" s="607" t="s">
        <v>479</v>
      </c>
      <c r="R575" t="str">
        <f t="shared" si="26"/>
        <v>ZK101</v>
      </c>
      <c r="S575">
        <f t="shared" si="27"/>
        <v>0</v>
      </c>
      <c r="T575">
        <f t="shared" si="27"/>
        <v>0</v>
      </c>
      <c r="U575">
        <f t="shared" si="27"/>
        <v>0</v>
      </c>
    </row>
    <row r="576" spans="1:21" x14ac:dyDescent="0.25">
      <c r="A576" t="s">
        <v>1095</v>
      </c>
      <c r="B576" t="str">
        <f t="shared" si="25"/>
        <v>ZK101.K374.C727</v>
      </c>
      <c r="C576">
        <f>+IFERROR(VLOOKUP(B576,'[1]Sum table'!$A:$D,4,FALSE),0)</f>
        <v>0</v>
      </c>
      <c r="D576">
        <f>+IFERROR(VLOOKUP(B576,'[1]Sum table'!$A:$E,5,FALSE),0)</f>
        <v>0</v>
      </c>
      <c r="E576">
        <f>+IFERROR(VLOOKUP(B576,'[1]Sum table'!$A:$F,6,FALSE),0)</f>
        <v>0</v>
      </c>
      <c r="F576">
        <f>+IFERROR(VLOOKUP(B576,'[1]Sum table'!$A:$G,7,FALSE),0)</f>
        <v>0</v>
      </c>
      <c r="O576" t="s">
        <v>508</v>
      </c>
      <c r="P576" s="607" t="s">
        <v>480</v>
      </c>
      <c r="R576" t="str">
        <f t="shared" si="26"/>
        <v>ZK101</v>
      </c>
      <c r="S576">
        <f t="shared" si="27"/>
        <v>0</v>
      </c>
      <c r="T576">
        <f t="shared" si="27"/>
        <v>0</v>
      </c>
      <c r="U576">
        <f t="shared" si="27"/>
        <v>0</v>
      </c>
    </row>
    <row r="577" spans="1:21" x14ac:dyDescent="0.25">
      <c r="A577" t="s">
        <v>1096</v>
      </c>
      <c r="B577" t="str">
        <f t="shared" si="25"/>
        <v>ZK101.K375.C727</v>
      </c>
      <c r="C577">
        <f>+IFERROR(VLOOKUP(B577,'[1]Sum table'!$A:$D,4,FALSE),0)</f>
        <v>0</v>
      </c>
      <c r="D577">
        <f>+IFERROR(VLOOKUP(B577,'[1]Sum table'!$A:$E,5,FALSE),0)</f>
        <v>0</v>
      </c>
      <c r="E577">
        <f>+IFERROR(VLOOKUP(B577,'[1]Sum table'!$A:$F,6,FALSE),0)</f>
        <v>0</v>
      </c>
      <c r="F577">
        <f>+IFERROR(VLOOKUP(B577,'[1]Sum table'!$A:$G,7,FALSE),0)</f>
        <v>0</v>
      </c>
      <c r="O577" t="s">
        <v>508</v>
      </c>
      <c r="P577" s="607" t="s">
        <v>481</v>
      </c>
      <c r="R577" t="str">
        <f t="shared" si="26"/>
        <v>ZK101</v>
      </c>
      <c r="S577">
        <f t="shared" si="27"/>
        <v>0</v>
      </c>
      <c r="T577">
        <f t="shared" si="27"/>
        <v>0</v>
      </c>
      <c r="U577">
        <f t="shared" si="27"/>
        <v>0</v>
      </c>
    </row>
    <row r="578" spans="1:21" x14ac:dyDescent="0.25">
      <c r="A578" t="s">
        <v>1097</v>
      </c>
      <c r="B578" t="str">
        <f t="shared" si="25"/>
        <v>ZK101.K376.C727</v>
      </c>
      <c r="C578">
        <f>+IFERROR(VLOOKUP(B578,'[1]Sum table'!$A:$D,4,FALSE),0)</f>
        <v>0</v>
      </c>
      <c r="D578">
        <f>+IFERROR(VLOOKUP(B578,'[1]Sum table'!$A:$E,5,FALSE),0)</f>
        <v>0</v>
      </c>
      <c r="E578">
        <f>+IFERROR(VLOOKUP(B578,'[1]Sum table'!$A:$F,6,FALSE),0)</f>
        <v>0</v>
      </c>
      <c r="F578">
        <f>+IFERROR(VLOOKUP(B578,'[1]Sum table'!$A:$G,7,FALSE),0)</f>
        <v>0</v>
      </c>
      <c r="O578" t="s">
        <v>508</v>
      </c>
      <c r="P578" s="607" t="s">
        <v>482</v>
      </c>
      <c r="R578" t="str">
        <f t="shared" si="26"/>
        <v>ZK101</v>
      </c>
      <c r="S578">
        <f t="shared" si="27"/>
        <v>0</v>
      </c>
      <c r="T578">
        <f t="shared" si="27"/>
        <v>0</v>
      </c>
      <c r="U578">
        <f t="shared" si="27"/>
        <v>0</v>
      </c>
    </row>
    <row r="579" spans="1:21" x14ac:dyDescent="0.25">
      <c r="A579" t="s">
        <v>1098</v>
      </c>
      <c r="B579" t="str">
        <f t="shared" si="25"/>
        <v>ZK101.K377.C727</v>
      </c>
      <c r="C579">
        <f>+IFERROR(VLOOKUP(B579,'[1]Sum table'!$A:$D,4,FALSE),0)</f>
        <v>0</v>
      </c>
      <c r="D579">
        <f>+IFERROR(VLOOKUP(B579,'[1]Sum table'!$A:$E,5,FALSE),0)</f>
        <v>0</v>
      </c>
      <c r="E579">
        <f>+IFERROR(VLOOKUP(B579,'[1]Sum table'!$A:$F,6,FALSE),0)</f>
        <v>0</v>
      </c>
      <c r="F579">
        <f>+IFERROR(VLOOKUP(B579,'[1]Sum table'!$A:$G,7,FALSE),0)</f>
        <v>0</v>
      </c>
      <c r="O579" t="s">
        <v>508</v>
      </c>
      <c r="P579" s="607" t="s">
        <v>483</v>
      </c>
      <c r="R579" t="str">
        <f t="shared" si="26"/>
        <v>ZK101</v>
      </c>
      <c r="S579">
        <f t="shared" si="27"/>
        <v>0</v>
      </c>
      <c r="T579">
        <f t="shared" si="27"/>
        <v>0</v>
      </c>
      <c r="U579">
        <f t="shared" si="27"/>
        <v>0</v>
      </c>
    </row>
    <row r="580" spans="1:21" x14ac:dyDescent="0.25">
      <c r="A580" t="s">
        <v>1099</v>
      </c>
      <c r="B580" t="str">
        <f t="shared" ref="B580:B643" si="28">+A580&amp;"."&amp;$A$1</f>
        <v>ZK101.K378.C727</v>
      </c>
      <c r="C580">
        <f>+IFERROR(VLOOKUP(B580,'[1]Sum table'!$A:$D,4,FALSE),0)</f>
        <v>0</v>
      </c>
      <c r="D580">
        <f>+IFERROR(VLOOKUP(B580,'[1]Sum table'!$A:$E,5,FALSE),0)</f>
        <v>0</v>
      </c>
      <c r="E580">
        <f>+IFERROR(VLOOKUP(B580,'[1]Sum table'!$A:$F,6,FALSE),0)</f>
        <v>0</v>
      </c>
      <c r="F580">
        <f>+IFERROR(VLOOKUP(B580,'[1]Sum table'!$A:$G,7,FALSE),0)</f>
        <v>0</v>
      </c>
      <c r="O580" t="s">
        <v>508</v>
      </c>
      <c r="P580" s="607" t="s">
        <v>484</v>
      </c>
      <c r="R580" t="str">
        <f t="shared" ref="R580:R643" si="29">+LEFT(B580,5)</f>
        <v>ZK101</v>
      </c>
      <c r="S580">
        <f t="shared" ref="S580:U643" si="30">+C580</f>
        <v>0</v>
      </c>
      <c r="T580">
        <f t="shared" si="30"/>
        <v>0</v>
      </c>
      <c r="U580">
        <f t="shared" si="30"/>
        <v>0</v>
      </c>
    </row>
    <row r="581" spans="1:21" x14ac:dyDescent="0.25">
      <c r="A581" t="s">
        <v>1100</v>
      </c>
      <c r="B581" t="str">
        <f t="shared" si="28"/>
        <v>ZK101.K379.C727</v>
      </c>
      <c r="C581">
        <f>+IFERROR(VLOOKUP(B581,'[1]Sum table'!$A:$D,4,FALSE),0)</f>
        <v>0</v>
      </c>
      <c r="D581">
        <f>+IFERROR(VLOOKUP(B581,'[1]Sum table'!$A:$E,5,FALSE),0)</f>
        <v>0</v>
      </c>
      <c r="E581">
        <f>+IFERROR(VLOOKUP(B581,'[1]Sum table'!$A:$F,6,FALSE),0)</f>
        <v>0</v>
      </c>
      <c r="F581">
        <f>+IFERROR(VLOOKUP(B581,'[1]Sum table'!$A:$G,7,FALSE),0)</f>
        <v>0</v>
      </c>
      <c r="O581" t="s">
        <v>508</v>
      </c>
      <c r="P581" s="607" t="s">
        <v>485</v>
      </c>
      <c r="R581" t="str">
        <f t="shared" si="29"/>
        <v>ZK101</v>
      </c>
      <c r="S581">
        <f t="shared" si="30"/>
        <v>0</v>
      </c>
      <c r="T581">
        <f t="shared" si="30"/>
        <v>0</v>
      </c>
      <c r="U581">
        <f t="shared" si="30"/>
        <v>0</v>
      </c>
    </row>
    <row r="582" spans="1:21" x14ac:dyDescent="0.25">
      <c r="A582" t="s">
        <v>1101</v>
      </c>
      <c r="B582" t="str">
        <f t="shared" si="28"/>
        <v>ZK101.K380.C727</v>
      </c>
      <c r="C582">
        <f>+IFERROR(VLOOKUP(B582,'[1]Sum table'!$A:$D,4,FALSE),0)</f>
        <v>0</v>
      </c>
      <c r="D582">
        <f>+IFERROR(VLOOKUP(B582,'[1]Sum table'!$A:$E,5,FALSE),0)</f>
        <v>0</v>
      </c>
      <c r="E582">
        <f>+IFERROR(VLOOKUP(B582,'[1]Sum table'!$A:$F,6,FALSE),0)</f>
        <v>0</v>
      </c>
      <c r="F582">
        <f>+IFERROR(VLOOKUP(B582,'[1]Sum table'!$A:$G,7,FALSE),0)</f>
        <v>0</v>
      </c>
      <c r="O582" t="s">
        <v>508</v>
      </c>
      <c r="P582" s="607" t="s">
        <v>486</v>
      </c>
      <c r="R582" t="str">
        <f t="shared" si="29"/>
        <v>ZK101</v>
      </c>
      <c r="S582">
        <f t="shared" si="30"/>
        <v>0</v>
      </c>
      <c r="T582">
        <f t="shared" si="30"/>
        <v>0</v>
      </c>
      <c r="U582">
        <f t="shared" si="30"/>
        <v>0</v>
      </c>
    </row>
    <row r="583" spans="1:21" x14ac:dyDescent="0.25">
      <c r="A583" t="s">
        <v>1102</v>
      </c>
      <c r="B583" t="str">
        <f t="shared" si="28"/>
        <v>ZK101.K381.C727</v>
      </c>
      <c r="C583">
        <f>+IFERROR(VLOOKUP(B583,'[1]Sum table'!$A:$D,4,FALSE),0)</f>
        <v>0</v>
      </c>
      <c r="D583">
        <f>+IFERROR(VLOOKUP(B583,'[1]Sum table'!$A:$E,5,FALSE),0)</f>
        <v>0</v>
      </c>
      <c r="E583">
        <f>+IFERROR(VLOOKUP(B583,'[1]Sum table'!$A:$F,6,FALSE),0)</f>
        <v>0</v>
      </c>
      <c r="F583">
        <f>+IFERROR(VLOOKUP(B583,'[1]Sum table'!$A:$G,7,FALSE),0)</f>
        <v>0</v>
      </c>
      <c r="O583" t="s">
        <v>508</v>
      </c>
      <c r="P583" s="607" t="s">
        <v>487</v>
      </c>
      <c r="R583" t="str">
        <f t="shared" si="29"/>
        <v>ZK101</v>
      </c>
      <c r="S583">
        <f t="shared" si="30"/>
        <v>0</v>
      </c>
      <c r="T583">
        <f t="shared" si="30"/>
        <v>0</v>
      </c>
      <c r="U583">
        <f t="shared" si="30"/>
        <v>0</v>
      </c>
    </row>
    <row r="584" spans="1:21" x14ac:dyDescent="0.25">
      <c r="A584" t="s">
        <v>1103</v>
      </c>
      <c r="B584" t="str">
        <f t="shared" si="28"/>
        <v>ZK101.K382.C727</v>
      </c>
      <c r="C584">
        <f>+IFERROR(VLOOKUP(B584,'[1]Sum table'!$A:$D,4,FALSE),0)</f>
        <v>0</v>
      </c>
      <c r="D584">
        <f>+IFERROR(VLOOKUP(B584,'[1]Sum table'!$A:$E,5,FALSE),0)</f>
        <v>0</v>
      </c>
      <c r="E584">
        <f>+IFERROR(VLOOKUP(B584,'[1]Sum table'!$A:$F,6,FALSE),0)</f>
        <v>0</v>
      </c>
      <c r="F584">
        <f>+IFERROR(VLOOKUP(B584,'[1]Sum table'!$A:$G,7,FALSE),0)</f>
        <v>0</v>
      </c>
      <c r="O584" t="s">
        <v>508</v>
      </c>
      <c r="P584" s="607" t="s">
        <v>488</v>
      </c>
      <c r="R584" t="str">
        <f t="shared" si="29"/>
        <v>ZK101</v>
      </c>
      <c r="S584">
        <f t="shared" si="30"/>
        <v>0</v>
      </c>
      <c r="T584">
        <f t="shared" si="30"/>
        <v>0</v>
      </c>
      <c r="U584">
        <f t="shared" si="30"/>
        <v>0</v>
      </c>
    </row>
    <row r="585" spans="1:21" x14ac:dyDescent="0.25">
      <c r="A585" t="s">
        <v>1104</v>
      </c>
      <c r="B585" t="str">
        <f t="shared" si="28"/>
        <v>ZK101.K383.C727</v>
      </c>
      <c r="C585">
        <f>+IFERROR(VLOOKUP(B585,'[1]Sum table'!$A:$D,4,FALSE),0)</f>
        <v>0</v>
      </c>
      <c r="D585">
        <f>+IFERROR(VLOOKUP(B585,'[1]Sum table'!$A:$E,5,FALSE),0)</f>
        <v>0</v>
      </c>
      <c r="E585">
        <f>+IFERROR(VLOOKUP(B585,'[1]Sum table'!$A:$F,6,FALSE),0)</f>
        <v>0</v>
      </c>
      <c r="F585">
        <f>+IFERROR(VLOOKUP(B585,'[1]Sum table'!$A:$G,7,FALSE),0)</f>
        <v>0</v>
      </c>
      <c r="O585" t="s">
        <v>508</v>
      </c>
      <c r="P585" s="607" t="s">
        <v>489</v>
      </c>
      <c r="R585" t="str">
        <f t="shared" si="29"/>
        <v>ZK101</v>
      </c>
      <c r="S585">
        <f t="shared" si="30"/>
        <v>0</v>
      </c>
      <c r="T585">
        <f t="shared" si="30"/>
        <v>0</v>
      </c>
      <c r="U585">
        <f t="shared" si="30"/>
        <v>0</v>
      </c>
    </row>
    <row r="586" spans="1:21" x14ac:dyDescent="0.25">
      <c r="A586" t="s">
        <v>1105</v>
      </c>
      <c r="B586" t="str">
        <f t="shared" si="28"/>
        <v>ZK101.K384.C727</v>
      </c>
      <c r="C586">
        <f>+IFERROR(VLOOKUP(B586,'[1]Sum table'!$A:$D,4,FALSE),0)</f>
        <v>0</v>
      </c>
      <c r="D586">
        <f>+IFERROR(VLOOKUP(B586,'[1]Sum table'!$A:$E,5,FALSE),0)</f>
        <v>0</v>
      </c>
      <c r="E586">
        <f>+IFERROR(VLOOKUP(B586,'[1]Sum table'!$A:$F,6,FALSE),0)</f>
        <v>0</v>
      </c>
      <c r="F586">
        <f>+IFERROR(VLOOKUP(B586,'[1]Sum table'!$A:$G,7,FALSE),0)</f>
        <v>0</v>
      </c>
      <c r="O586" t="s">
        <v>508</v>
      </c>
      <c r="P586" s="607" t="s">
        <v>490</v>
      </c>
      <c r="R586" t="str">
        <f t="shared" si="29"/>
        <v>ZK101</v>
      </c>
      <c r="S586">
        <f t="shared" si="30"/>
        <v>0</v>
      </c>
      <c r="T586">
        <f t="shared" si="30"/>
        <v>0</v>
      </c>
      <c r="U586">
        <f t="shared" si="30"/>
        <v>0</v>
      </c>
    </row>
    <row r="587" spans="1:21" x14ac:dyDescent="0.25">
      <c r="A587" t="s">
        <v>1106</v>
      </c>
      <c r="B587" t="str">
        <f t="shared" si="28"/>
        <v>ZK101.K385.C727</v>
      </c>
      <c r="C587">
        <f>+IFERROR(VLOOKUP(B587,'[1]Sum table'!$A:$D,4,FALSE),0)</f>
        <v>0</v>
      </c>
      <c r="D587">
        <f>+IFERROR(VLOOKUP(B587,'[1]Sum table'!$A:$E,5,FALSE),0)</f>
        <v>0</v>
      </c>
      <c r="E587">
        <f>+IFERROR(VLOOKUP(B587,'[1]Sum table'!$A:$F,6,FALSE),0)</f>
        <v>0</v>
      </c>
      <c r="F587">
        <f>+IFERROR(VLOOKUP(B587,'[1]Sum table'!$A:$G,7,FALSE),0)</f>
        <v>0</v>
      </c>
      <c r="O587" t="s">
        <v>508</v>
      </c>
      <c r="P587" s="607" t="s">
        <v>491</v>
      </c>
      <c r="R587" t="str">
        <f t="shared" si="29"/>
        <v>ZK101</v>
      </c>
      <c r="S587">
        <f t="shared" si="30"/>
        <v>0</v>
      </c>
      <c r="T587">
        <f t="shared" si="30"/>
        <v>0</v>
      </c>
      <c r="U587">
        <f t="shared" si="30"/>
        <v>0</v>
      </c>
    </row>
    <row r="588" spans="1:21" x14ac:dyDescent="0.25">
      <c r="A588" t="s">
        <v>1107</v>
      </c>
      <c r="B588" t="str">
        <f t="shared" si="28"/>
        <v>ZK101.K386.C727</v>
      </c>
      <c r="C588">
        <f>+IFERROR(VLOOKUP(B588,'[1]Sum table'!$A:$D,4,FALSE),0)</f>
        <v>0</v>
      </c>
      <c r="D588">
        <f>+IFERROR(VLOOKUP(B588,'[1]Sum table'!$A:$E,5,FALSE),0)</f>
        <v>0</v>
      </c>
      <c r="E588">
        <f>+IFERROR(VLOOKUP(B588,'[1]Sum table'!$A:$F,6,FALSE),0)</f>
        <v>0</v>
      </c>
      <c r="F588">
        <f>+IFERROR(VLOOKUP(B588,'[1]Sum table'!$A:$G,7,FALSE),0)</f>
        <v>0</v>
      </c>
      <c r="O588" t="s">
        <v>508</v>
      </c>
      <c r="P588" s="607" t="s">
        <v>492</v>
      </c>
      <c r="R588" t="str">
        <f t="shared" si="29"/>
        <v>ZK101</v>
      </c>
      <c r="S588">
        <f t="shared" si="30"/>
        <v>0</v>
      </c>
      <c r="T588">
        <f t="shared" si="30"/>
        <v>0</v>
      </c>
      <c r="U588">
        <f t="shared" si="30"/>
        <v>0</v>
      </c>
    </row>
    <row r="589" spans="1:21" x14ac:dyDescent="0.25">
      <c r="A589" t="s">
        <v>1108</v>
      </c>
      <c r="B589" t="str">
        <f t="shared" si="28"/>
        <v>ZK101.K387.C727</v>
      </c>
      <c r="C589">
        <f>+IFERROR(VLOOKUP(B589,'[1]Sum table'!$A:$D,4,FALSE),0)</f>
        <v>0</v>
      </c>
      <c r="D589">
        <f>+IFERROR(VLOOKUP(B589,'[1]Sum table'!$A:$E,5,FALSE),0)</f>
        <v>0</v>
      </c>
      <c r="E589">
        <f>+IFERROR(VLOOKUP(B589,'[1]Sum table'!$A:$F,6,FALSE),0)</f>
        <v>0</v>
      </c>
      <c r="F589">
        <f>+IFERROR(VLOOKUP(B589,'[1]Sum table'!$A:$G,7,FALSE),0)</f>
        <v>0</v>
      </c>
      <c r="O589" t="s">
        <v>508</v>
      </c>
      <c r="P589" s="607" t="s">
        <v>493</v>
      </c>
      <c r="R589" t="str">
        <f t="shared" si="29"/>
        <v>ZK101</v>
      </c>
      <c r="S589">
        <f t="shared" si="30"/>
        <v>0</v>
      </c>
      <c r="T589">
        <f t="shared" si="30"/>
        <v>0</v>
      </c>
      <c r="U589">
        <f t="shared" si="30"/>
        <v>0</v>
      </c>
    </row>
    <row r="590" spans="1:21" x14ac:dyDescent="0.25">
      <c r="A590" t="s">
        <v>1109</v>
      </c>
      <c r="B590" t="str">
        <f t="shared" si="28"/>
        <v>ZK101.K388.C727</v>
      </c>
      <c r="C590">
        <f>+IFERROR(VLOOKUP(B590,'[1]Sum table'!$A:$D,4,FALSE),0)</f>
        <v>0</v>
      </c>
      <c r="D590">
        <f>+IFERROR(VLOOKUP(B590,'[1]Sum table'!$A:$E,5,FALSE),0)</f>
        <v>0</v>
      </c>
      <c r="E590">
        <f>+IFERROR(VLOOKUP(B590,'[1]Sum table'!$A:$F,6,FALSE),0)</f>
        <v>0</v>
      </c>
      <c r="F590">
        <f>+IFERROR(VLOOKUP(B590,'[1]Sum table'!$A:$G,7,FALSE),0)</f>
        <v>0</v>
      </c>
      <c r="O590" t="s">
        <v>508</v>
      </c>
      <c r="P590" s="607" t="s">
        <v>494</v>
      </c>
      <c r="R590" t="str">
        <f t="shared" si="29"/>
        <v>ZK101</v>
      </c>
      <c r="S590">
        <f t="shared" si="30"/>
        <v>0</v>
      </c>
      <c r="T590">
        <f t="shared" si="30"/>
        <v>0</v>
      </c>
      <c r="U590">
        <f t="shared" si="30"/>
        <v>0</v>
      </c>
    </row>
    <row r="591" spans="1:21" x14ac:dyDescent="0.25">
      <c r="A591" t="s">
        <v>1110</v>
      </c>
      <c r="B591" t="str">
        <f t="shared" si="28"/>
        <v>ZK101.K389.C727</v>
      </c>
      <c r="C591">
        <f>+IFERROR(VLOOKUP(B591,'[1]Sum table'!$A:$D,4,FALSE),0)</f>
        <v>0</v>
      </c>
      <c r="D591">
        <f>+IFERROR(VLOOKUP(B591,'[1]Sum table'!$A:$E,5,FALSE),0)</f>
        <v>0</v>
      </c>
      <c r="E591">
        <f>+IFERROR(VLOOKUP(B591,'[1]Sum table'!$A:$F,6,FALSE),0)</f>
        <v>0</v>
      </c>
      <c r="F591">
        <f>+IFERROR(VLOOKUP(B591,'[1]Sum table'!$A:$G,7,FALSE),0)</f>
        <v>0</v>
      </c>
      <c r="O591" t="s">
        <v>508</v>
      </c>
      <c r="P591" s="607" t="s">
        <v>495</v>
      </c>
      <c r="R591" t="str">
        <f t="shared" si="29"/>
        <v>ZK101</v>
      </c>
      <c r="S591">
        <f t="shared" si="30"/>
        <v>0</v>
      </c>
      <c r="T591">
        <f t="shared" si="30"/>
        <v>0</v>
      </c>
      <c r="U591">
        <f t="shared" si="30"/>
        <v>0</v>
      </c>
    </row>
    <row r="592" spans="1:21" x14ac:dyDescent="0.25">
      <c r="A592" t="s">
        <v>1111</v>
      </c>
      <c r="B592" t="str">
        <f t="shared" si="28"/>
        <v>ZK101.K390.C727</v>
      </c>
      <c r="C592">
        <f>+IFERROR(VLOOKUP(B592,'[1]Sum table'!$A:$D,4,FALSE),0)</f>
        <v>0</v>
      </c>
      <c r="D592">
        <f>+IFERROR(VLOOKUP(B592,'[1]Sum table'!$A:$E,5,FALSE),0)</f>
        <v>0</v>
      </c>
      <c r="E592">
        <f>+IFERROR(VLOOKUP(B592,'[1]Sum table'!$A:$F,6,FALSE),0)</f>
        <v>0</v>
      </c>
      <c r="F592">
        <f>+IFERROR(VLOOKUP(B592,'[1]Sum table'!$A:$G,7,FALSE),0)</f>
        <v>0</v>
      </c>
      <c r="O592" t="s">
        <v>508</v>
      </c>
      <c r="P592" s="607" t="s">
        <v>496</v>
      </c>
      <c r="R592" t="str">
        <f t="shared" si="29"/>
        <v>ZK101</v>
      </c>
      <c r="S592">
        <f t="shared" si="30"/>
        <v>0</v>
      </c>
      <c r="T592">
        <f t="shared" si="30"/>
        <v>0</v>
      </c>
      <c r="U592">
        <f t="shared" si="30"/>
        <v>0</v>
      </c>
    </row>
    <row r="593" spans="1:21" x14ac:dyDescent="0.25">
      <c r="A593" t="s">
        <v>1112</v>
      </c>
      <c r="B593" t="str">
        <f t="shared" si="28"/>
        <v>ZK101.K391.C727</v>
      </c>
      <c r="C593">
        <f>+IFERROR(VLOOKUP(B593,'[1]Sum table'!$A:$D,4,FALSE),0)</f>
        <v>0</v>
      </c>
      <c r="D593">
        <f>+IFERROR(VLOOKUP(B593,'[1]Sum table'!$A:$E,5,FALSE),0)</f>
        <v>0</v>
      </c>
      <c r="E593">
        <f>+IFERROR(VLOOKUP(B593,'[1]Sum table'!$A:$F,6,FALSE),0)</f>
        <v>0</v>
      </c>
      <c r="F593">
        <f>+IFERROR(VLOOKUP(B593,'[1]Sum table'!$A:$G,7,FALSE),0)</f>
        <v>0</v>
      </c>
      <c r="O593" t="s">
        <v>508</v>
      </c>
      <c r="P593" s="607" t="s">
        <v>497</v>
      </c>
      <c r="R593" t="str">
        <f t="shared" si="29"/>
        <v>ZK101</v>
      </c>
      <c r="S593">
        <f t="shared" si="30"/>
        <v>0</v>
      </c>
      <c r="T593">
        <f t="shared" si="30"/>
        <v>0</v>
      </c>
      <c r="U593">
        <f t="shared" si="30"/>
        <v>0</v>
      </c>
    </row>
    <row r="594" spans="1:21" x14ac:dyDescent="0.25">
      <c r="A594" t="s">
        <v>1113</v>
      </c>
      <c r="B594" t="str">
        <f t="shared" si="28"/>
        <v>ZK101.K392.C727</v>
      </c>
      <c r="C594">
        <f>+IFERROR(VLOOKUP(B594,'[1]Sum table'!$A:$D,4,FALSE),0)</f>
        <v>0</v>
      </c>
      <c r="D594">
        <f>+IFERROR(VLOOKUP(B594,'[1]Sum table'!$A:$E,5,FALSE),0)</f>
        <v>0</v>
      </c>
      <c r="E594">
        <f>+IFERROR(VLOOKUP(B594,'[1]Sum table'!$A:$F,6,FALSE),0)</f>
        <v>0</v>
      </c>
      <c r="F594">
        <f>+IFERROR(VLOOKUP(B594,'[1]Sum table'!$A:$G,7,FALSE),0)</f>
        <v>0</v>
      </c>
      <c r="O594" t="s">
        <v>508</v>
      </c>
      <c r="P594" s="607" t="s">
        <v>498</v>
      </c>
      <c r="R594" t="str">
        <f t="shared" si="29"/>
        <v>ZK101</v>
      </c>
      <c r="S594">
        <f t="shared" si="30"/>
        <v>0</v>
      </c>
      <c r="T594">
        <f t="shared" si="30"/>
        <v>0</v>
      </c>
      <c r="U594">
        <f t="shared" si="30"/>
        <v>0</v>
      </c>
    </row>
    <row r="595" spans="1:21" x14ac:dyDescent="0.25">
      <c r="A595" t="s">
        <v>1114</v>
      </c>
      <c r="B595" t="str">
        <f t="shared" si="28"/>
        <v>ZK101.K393.C727</v>
      </c>
      <c r="C595">
        <f>+IFERROR(VLOOKUP(B595,'[1]Sum table'!$A:$D,4,FALSE),0)</f>
        <v>0</v>
      </c>
      <c r="D595">
        <f>+IFERROR(VLOOKUP(B595,'[1]Sum table'!$A:$E,5,FALSE),0)</f>
        <v>0</v>
      </c>
      <c r="E595">
        <f>+IFERROR(VLOOKUP(B595,'[1]Sum table'!$A:$F,6,FALSE),0)</f>
        <v>0</v>
      </c>
      <c r="F595">
        <f>+IFERROR(VLOOKUP(B595,'[1]Sum table'!$A:$G,7,FALSE),0)</f>
        <v>0</v>
      </c>
      <c r="O595" t="s">
        <v>508</v>
      </c>
      <c r="P595" s="607" t="s">
        <v>499</v>
      </c>
      <c r="R595" t="str">
        <f t="shared" si="29"/>
        <v>ZK101</v>
      </c>
      <c r="S595">
        <f t="shared" si="30"/>
        <v>0</v>
      </c>
      <c r="T595">
        <f t="shared" si="30"/>
        <v>0</v>
      </c>
      <c r="U595">
        <f t="shared" si="30"/>
        <v>0</v>
      </c>
    </row>
    <row r="596" spans="1:21" x14ac:dyDescent="0.25">
      <c r="A596" t="s">
        <v>1115</v>
      </c>
      <c r="B596" t="str">
        <f t="shared" si="28"/>
        <v>ZK101.K394.C727</v>
      </c>
      <c r="C596">
        <f>+IFERROR(VLOOKUP(B596,'[1]Sum table'!$A:$D,4,FALSE),0)</f>
        <v>0</v>
      </c>
      <c r="D596">
        <f>+IFERROR(VLOOKUP(B596,'[1]Sum table'!$A:$E,5,FALSE),0)</f>
        <v>0</v>
      </c>
      <c r="E596">
        <f>+IFERROR(VLOOKUP(B596,'[1]Sum table'!$A:$F,6,FALSE),0)</f>
        <v>0</v>
      </c>
      <c r="F596">
        <f>+IFERROR(VLOOKUP(B596,'[1]Sum table'!$A:$G,7,FALSE),0)</f>
        <v>0</v>
      </c>
      <c r="O596" t="s">
        <v>508</v>
      </c>
      <c r="P596" s="607" t="s">
        <v>500</v>
      </c>
      <c r="R596" t="str">
        <f t="shared" si="29"/>
        <v>ZK101</v>
      </c>
      <c r="S596">
        <f t="shared" si="30"/>
        <v>0</v>
      </c>
      <c r="T596">
        <f t="shared" si="30"/>
        <v>0</v>
      </c>
      <c r="U596">
        <f t="shared" si="30"/>
        <v>0</v>
      </c>
    </row>
    <row r="597" spans="1:21" x14ac:dyDescent="0.25">
      <c r="A597" t="s">
        <v>1116</v>
      </c>
      <c r="B597" t="str">
        <f t="shared" si="28"/>
        <v>ZK101.K395.C727</v>
      </c>
      <c r="C597">
        <f>+IFERROR(VLOOKUP(B597,'[1]Sum table'!$A:$D,4,FALSE),0)</f>
        <v>0</v>
      </c>
      <c r="D597">
        <f>+IFERROR(VLOOKUP(B597,'[1]Sum table'!$A:$E,5,FALSE),0)</f>
        <v>0</v>
      </c>
      <c r="E597">
        <f>+IFERROR(VLOOKUP(B597,'[1]Sum table'!$A:$F,6,FALSE),0)</f>
        <v>0</v>
      </c>
      <c r="F597">
        <f>+IFERROR(VLOOKUP(B597,'[1]Sum table'!$A:$G,7,FALSE),0)</f>
        <v>0</v>
      </c>
      <c r="O597" t="s">
        <v>508</v>
      </c>
      <c r="P597" s="607" t="s">
        <v>501</v>
      </c>
      <c r="R597" t="str">
        <f t="shared" si="29"/>
        <v>ZK101</v>
      </c>
      <c r="S597">
        <f t="shared" si="30"/>
        <v>0</v>
      </c>
      <c r="T597">
        <f t="shared" si="30"/>
        <v>0</v>
      </c>
      <c r="U597">
        <f t="shared" si="30"/>
        <v>0</v>
      </c>
    </row>
    <row r="598" spans="1:21" x14ac:dyDescent="0.25">
      <c r="A598" t="s">
        <v>1117</v>
      </c>
      <c r="B598" t="str">
        <f t="shared" si="28"/>
        <v>ZK101.K396.C727</v>
      </c>
      <c r="C598">
        <f>+IFERROR(VLOOKUP(B598,'[1]Sum table'!$A:$D,4,FALSE),0)</f>
        <v>0</v>
      </c>
      <c r="D598">
        <f>+IFERROR(VLOOKUP(B598,'[1]Sum table'!$A:$E,5,FALSE),0)</f>
        <v>0</v>
      </c>
      <c r="E598">
        <f>+IFERROR(VLOOKUP(B598,'[1]Sum table'!$A:$F,6,FALSE),0)</f>
        <v>0</v>
      </c>
      <c r="F598">
        <f>+IFERROR(VLOOKUP(B598,'[1]Sum table'!$A:$G,7,FALSE),0)</f>
        <v>0</v>
      </c>
      <c r="O598" t="s">
        <v>508</v>
      </c>
      <c r="P598" s="607" t="s">
        <v>502</v>
      </c>
      <c r="R598" t="str">
        <f t="shared" si="29"/>
        <v>ZK101</v>
      </c>
      <c r="S598">
        <f t="shared" si="30"/>
        <v>0</v>
      </c>
      <c r="T598">
        <f t="shared" si="30"/>
        <v>0</v>
      </c>
      <c r="U598">
        <f t="shared" si="30"/>
        <v>0</v>
      </c>
    </row>
    <row r="599" spans="1:21" x14ac:dyDescent="0.25">
      <c r="A599" t="s">
        <v>1118</v>
      </c>
      <c r="B599" t="str">
        <f t="shared" si="28"/>
        <v>ZK101.K397.C727</v>
      </c>
      <c r="C599">
        <f>+IFERROR(VLOOKUP(B599,'[1]Sum table'!$A:$D,4,FALSE),0)</f>
        <v>0</v>
      </c>
      <c r="D599">
        <f>+IFERROR(VLOOKUP(B599,'[1]Sum table'!$A:$E,5,FALSE),0)</f>
        <v>0</v>
      </c>
      <c r="E599">
        <f>+IFERROR(VLOOKUP(B599,'[1]Sum table'!$A:$F,6,FALSE),0)</f>
        <v>0</v>
      </c>
      <c r="F599">
        <f>+IFERROR(VLOOKUP(B599,'[1]Sum table'!$A:$G,7,FALSE),0)</f>
        <v>0</v>
      </c>
      <c r="O599" t="s">
        <v>508</v>
      </c>
      <c r="P599" s="607" t="s">
        <v>503</v>
      </c>
      <c r="R599" t="str">
        <f t="shared" si="29"/>
        <v>ZK101</v>
      </c>
      <c r="S599">
        <f t="shared" si="30"/>
        <v>0</v>
      </c>
      <c r="T599">
        <f t="shared" si="30"/>
        <v>0</v>
      </c>
      <c r="U599">
        <f t="shared" si="30"/>
        <v>0</v>
      </c>
    </row>
    <row r="600" spans="1:21" x14ac:dyDescent="0.25">
      <c r="A600" t="s">
        <v>1119</v>
      </c>
      <c r="B600" t="str">
        <f t="shared" si="28"/>
        <v>ZK101.K398.C727</v>
      </c>
      <c r="C600">
        <f>+IFERROR(VLOOKUP(B600,'[1]Sum table'!$A:$D,4,FALSE),0)</f>
        <v>0</v>
      </c>
      <c r="D600">
        <f>+IFERROR(VLOOKUP(B600,'[1]Sum table'!$A:$E,5,FALSE),0)</f>
        <v>0</v>
      </c>
      <c r="E600">
        <f>+IFERROR(VLOOKUP(B600,'[1]Sum table'!$A:$F,6,FALSE),0)</f>
        <v>0</v>
      </c>
      <c r="F600">
        <f>+IFERROR(VLOOKUP(B600,'[1]Sum table'!$A:$G,7,FALSE),0)</f>
        <v>0</v>
      </c>
      <c r="O600" t="s">
        <v>508</v>
      </c>
      <c r="P600" s="607" t="s">
        <v>504</v>
      </c>
      <c r="R600" t="str">
        <f t="shared" si="29"/>
        <v>ZK101</v>
      </c>
      <c r="S600">
        <f t="shared" si="30"/>
        <v>0</v>
      </c>
      <c r="T600">
        <f t="shared" si="30"/>
        <v>0</v>
      </c>
      <c r="U600">
        <f t="shared" si="30"/>
        <v>0</v>
      </c>
    </row>
    <row r="601" spans="1:21" x14ac:dyDescent="0.25">
      <c r="A601" t="s">
        <v>1120</v>
      </c>
      <c r="B601" t="str">
        <f t="shared" si="28"/>
        <v>ZK101.K399.C727</v>
      </c>
      <c r="C601">
        <f>+IFERROR(VLOOKUP(B601,'[1]Sum table'!$A:$D,4,FALSE),0)</f>
        <v>0</v>
      </c>
      <c r="D601">
        <f>+IFERROR(VLOOKUP(B601,'[1]Sum table'!$A:$E,5,FALSE),0)</f>
        <v>0</v>
      </c>
      <c r="E601">
        <f>+IFERROR(VLOOKUP(B601,'[1]Sum table'!$A:$F,6,FALSE),0)</f>
        <v>0</v>
      </c>
      <c r="F601">
        <f>+IFERROR(VLOOKUP(B601,'[1]Sum table'!$A:$G,7,FALSE),0)</f>
        <v>0</v>
      </c>
      <c r="O601" t="s">
        <v>508</v>
      </c>
      <c r="P601" s="607" t="s">
        <v>505</v>
      </c>
      <c r="R601" t="str">
        <f t="shared" si="29"/>
        <v>ZK101</v>
      </c>
      <c r="S601">
        <f t="shared" si="30"/>
        <v>0</v>
      </c>
      <c r="T601">
        <f t="shared" si="30"/>
        <v>0</v>
      </c>
      <c r="U601">
        <f t="shared" si="30"/>
        <v>0</v>
      </c>
    </row>
    <row r="602" spans="1:21" x14ac:dyDescent="0.25">
      <c r="A602" t="s">
        <v>1121</v>
      </c>
      <c r="B602" t="str">
        <f t="shared" si="28"/>
        <v>ZK102.K100.C727</v>
      </c>
      <c r="C602">
        <f>+IFERROR(VLOOKUP(B602,'[1]Sum table'!$A:$D,4,FALSE),0)</f>
        <v>0</v>
      </c>
      <c r="D602">
        <f>+IFERROR(VLOOKUP(B602,'[1]Sum table'!$A:$E,5,FALSE),0)</f>
        <v>0</v>
      </c>
      <c r="E602">
        <f>+IFERROR(VLOOKUP(B602,'[1]Sum table'!$A:$F,6,FALSE),0)</f>
        <v>0</v>
      </c>
      <c r="F602">
        <f>+IFERROR(VLOOKUP(B602,'[1]Sum table'!$A:$G,7,FALSE),0)</f>
        <v>0</v>
      </c>
      <c r="O602" t="s">
        <v>508</v>
      </c>
      <c r="P602" s="607" t="s">
        <v>506</v>
      </c>
      <c r="R602" t="str">
        <f t="shared" si="29"/>
        <v>ZK102</v>
      </c>
      <c r="S602">
        <f t="shared" si="30"/>
        <v>0</v>
      </c>
      <c r="T602">
        <f t="shared" si="30"/>
        <v>0</v>
      </c>
      <c r="U602">
        <f t="shared" si="30"/>
        <v>0</v>
      </c>
    </row>
    <row r="603" spans="1:21" ht="15.75" thickBot="1" x14ac:dyDescent="0.3">
      <c r="A603" t="s">
        <v>1122</v>
      </c>
      <c r="B603" t="str">
        <f t="shared" si="28"/>
        <v>ZK102.K101.C727</v>
      </c>
      <c r="C603">
        <f>+IFERROR(VLOOKUP(B603,'[1]Sum table'!$A:$D,4,FALSE),0)</f>
        <v>0</v>
      </c>
      <c r="D603">
        <f>+IFERROR(VLOOKUP(B603,'[1]Sum table'!$A:$E,5,FALSE),0)</f>
        <v>0</v>
      </c>
      <c r="E603">
        <f>+IFERROR(VLOOKUP(B603,'[1]Sum table'!$A:$F,6,FALSE),0)</f>
        <v>0</v>
      </c>
      <c r="F603">
        <f>+IFERROR(VLOOKUP(B603,'[1]Sum table'!$A:$G,7,FALSE),0)</f>
        <v>0</v>
      </c>
      <c r="O603" t="s">
        <v>508</v>
      </c>
      <c r="P603" s="609" t="s">
        <v>507</v>
      </c>
      <c r="R603" t="str">
        <f t="shared" si="29"/>
        <v>ZK102</v>
      </c>
      <c r="S603">
        <f t="shared" si="30"/>
        <v>0</v>
      </c>
      <c r="T603">
        <f t="shared" si="30"/>
        <v>0</v>
      </c>
      <c r="U603">
        <f t="shared" si="30"/>
        <v>0</v>
      </c>
    </row>
    <row r="604" spans="1:21" x14ac:dyDescent="0.25">
      <c r="A604" t="s">
        <v>1123</v>
      </c>
      <c r="B604" t="str">
        <f t="shared" si="28"/>
        <v>ZK102.K102.C727</v>
      </c>
      <c r="C604">
        <f>+IFERROR(VLOOKUP(B604,'[1]Sum table'!$A:$D,4,FALSE),0)</f>
        <v>0</v>
      </c>
      <c r="D604">
        <f>+IFERROR(VLOOKUP(B604,'[1]Sum table'!$A:$E,5,FALSE),0)</f>
        <v>0</v>
      </c>
      <c r="E604">
        <f>+IFERROR(VLOOKUP(B604,'[1]Sum table'!$A:$F,6,FALSE),0)</f>
        <v>0</v>
      </c>
      <c r="F604">
        <f>+IFERROR(VLOOKUP(B604,'[1]Sum table'!$A:$G,7,FALSE),0)</f>
        <v>0</v>
      </c>
      <c r="O604" t="s">
        <v>509</v>
      </c>
      <c r="P604" s="605" t="s">
        <v>289</v>
      </c>
      <c r="R604" t="str">
        <f t="shared" si="29"/>
        <v>ZK102</v>
      </c>
      <c r="S604">
        <f t="shared" si="30"/>
        <v>0</v>
      </c>
      <c r="T604">
        <f t="shared" si="30"/>
        <v>0</v>
      </c>
      <c r="U604">
        <f t="shared" si="30"/>
        <v>0</v>
      </c>
    </row>
    <row r="605" spans="1:21" x14ac:dyDescent="0.25">
      <c r="A605" t="s">
        <v>1124</v>
      </c>
      <c r="B605" t="str">
        <f t="shared" si="28"/>
        <v>ZK102.K103.C727</v>
      </c>
      <c r="C605">
        <f>+IFERROR(VLOOKUP(B605,'[1]Sum table'!$A:$D,4,FALSE),0)</f>
        <v>0</v>
      </c>
      <c r="D605">
        <f>+IFERROR(VLOOKUP(B605,'[1]Sum table'!$A:$E,5,FALSE),0)</f>
        <v>0</v>
      </c>
      <c r="E605">
        <f>+IFERROR(VLOOKUP(B605,'[1]Sum table'!$A:$F,6,FALSE),0)</f>
        <v>0</v>
      </c>
      <c r="F605">
        <f>+IFERROR(VLOOKUP(B605,'[1]Sum table'!$A:$G,7,FALSE),0)</f>
        <v>0</v>
      </c>
      <c r="O605" t="s">
        <v>509</v>
      </c>
      <c r="P605" s="606" t="s">
        <v>290</v>
      </c>
      <c r="R605" t="str">
        <f t="shared" si="29"/>
        <v>ZK102</v>
      </c>
      <c r="S605">
        <f t="shared" si="30"/>
        <v>0</v>
      </c>
      <c r="T605">
        <f t="shared" si="30"/>
        <v>0</v>
      </c>
      <c r="U605">
        <f t="shared" si="30"/>
        <v>0</v>
      </c>
    </row>
    <row r="606" spans="1:21" x14ac:dyDescent="0.25">
      <c r="A606" t="s">
        <v>1125</v>
      </c>
      <c r="B606" t="str">
        <f t="shared" si="28"/>
        <v>ZK102.K104.C727</v>
      </c>
      <c r="C606">
        <f>+IFERROR(VLOOKUP(B606,'[1]Sum table'!$A:$D,4,FALSE),0)</f>
        <v>0</v>
      </c>
      <c r="D606">
        <f>+IFERROR(VLOOKUP(B606,'[1]Sum table'!$A:$E,5,FALSE),0)</f>
        <v>0</v>
      </c>
      <c r="E606">
        <f>+IFERROR(VLOOKUP(B606,'[1]Sum table'!$A:$F,6,FALSE),0)</f>
        <v>0</v>
      </c>
      <c r="F606">
        <f>+IFERROR(VLOOKUP(B606,'[1]Sum table'!$A:$G,7,FALSE),0)</f>
        <v>0</v>
      </c>
      <c r="O606" t="s">
        <v>509</v>
      </c>
      <c r="P606" s="606" t="s">
        <v>291</v>
      </c>
      <c r="R606" t="str">
        <f t="shared" si="29"/>
        <v>ZK102</v>
      </c>
      <c r="S606">
        <f t="shared" si="30"/>
        <v>0</v>
      </c>
      <c r="T606">
        <f t="shared" si="30"/>
        <v>0</v>
      </c>
      <c r="U606">
        <f t="shared" si="30"/>
        <v>0</v>
      </c>
    </row>
    <row r="607" spans="1:21" x14ac:dyDescent="0.25">
      <c r="A607" t="s">
        <v>1126</v>
      </c>
      <c r="B607" t="str">
        <f t="shared" si="28"/>
        <v>ZK102.K105.C727</v>
      </c>
      <c r="C607">
        <f>+IFERROR(VLOOKUP(B607,'[1]Sum table'!$A:$D,4,FALSE),0)</f>
        <v>0</v>
      </c>
      <c r="D607">
        <f>+IFERROR(VLOOKUP(B607,'[1]Sum table'!$A:$E,5,FALSE),0)</f>
        <v>0</v>
      </c>
      <c r="E607">
        <f>+IFERROR(VLOOKUP(B607,'[1]Sum table'!$A:$F,6,FALSE),0)</f>
        <v>0</v>
      </c>
      <c r="F607">
        <f>+IFERROR(VLOOKUP(B607,'[1]Sum table'!$A:$G,7,FALSE),0)</f>
        <v>0</v>
      </c>
      <c r="O607" t="s">
        <v>509</v>
      </c>
      <c r="P607" s="606" t="s">
        <v>292</v>
      </c>
      <c r="R607" t="str">
        <f t="shared" si="29"/>
        <v>ZK102</v>
      </c>
      <c r="S607">
        <f t="shared" si="30"/>
        <v>0</v>
      </c>
      <c r="T607">
        <f t="shared" si="30"/>
        <v>0</v>
      </c>
      <c r="U607">
        <f t="shared" si="30"/>
        <v>0</v>
      </c>
    </row>
    <row r="608" spans="1:21" x14ac:dyDescent="0.25">
      <c r="A608" t="s">
        <v>1127</v>
      </c>
      <c r="B608" t="str">
        <f t="shared" si="28"/>
        <v>ZK102.K106.C727</v>
      </c>
      <c r="C608">
        <f>+IFERROR(VLOOKUP(B608,'[1]Sum table'!$A:$D,4,FALSE),0)</f>
        <v>0</v>
      </c>
      <c r="D608">
        <f>+IFERROR(VLOOKUP(B608,'[1]Sum table'!$A:$E,5,FALSE),0)</f>
        <v>0</v>
      </c>
      <c r="E608">
        <f>+IFERROR(VLOOKUP(B608,'[1]Sum table'!$A:$F,6,FALSE),0)</f>
        <v>0</v>
      </c>
      <c r="F608">
        <f>+IFERROR(VLOOKUP(B608,'[1]Sum table'!$A:$G,7,FALSE),0)</f>
        <v>0</v>
      </c>
      <c r="O608" t="s">
        <v>509</v>
      </c>
      <c r="P608" s="606" t="s">
        <v>293</v>
      </c>
      <c r="R608" t="str">
        <f t="shared" si="29"/>
        <v>ZK102</v>
      </c>
      <c r="S608">
        <f t="shared" si="30"/>
        <v>0</v>
      </c>
      <c r="T608">
        <f t="shared" si="30"/>
        <v>0</v>
      </c>
      <c r="U608">
        <f t="shared" si="30"/>
        <v>0</v>
      </c>
    </row>
    <row r="609" spans="1:21" x14ac:dyDescent="0.25">
      <c r="A609" t="s">
        <v>1128</v>
      </c>
      <c r="B609" t="str">
        <f t="shared" si="28"/>
        <v>ZK102.K107.C727</v>
      </c>
      <c r="C609">
        <f>+IFERROR(VLOOKUP(B609,'[1]Sum table'!$A:$D,4,FALSE),0)</f>
        <v>0</v>
      </c>
      <c r="D609">
        <f>+IFERROR(VLOOKUP(B609,'[1]Sum table'!$A:$E,5,FALSE),0)</f>
        <v>0</v>
      </c>
      <c r="E609">
        <f>+IFERROR(VLOOKUP(B609,'[1]Sum table'!$A:$F,6,FALSE),0)</f>
        <v>0</v>
      </c>
      <c r="F609">
        <f>+IFERROR(VLOOKUP(B609,'[1]Sum table'!$A:$G,7,FALSE),0)</f>
        <v>0</v>
      </c>
      <c r="O609" t="s">
        <v>509</v>
      </c>
      <c r="P609" s="606" t="s">
        <v>214</v>
      </c>
      <c r="R609" t="str">
        <f t="shared" si="29"/>
        <v>ZK102</v>
      </c>
      <c r="S609">
        <f t="shared" si="30"/>
        <v>0</v>
      </c>
      <c r="T609">
        <f t="shared" si="30"/>
        <v>0</v>
      </c>
      <c r="U609">
        <f t="shared" si="30"/>
        <v>0</v>
      </c>
    </row>
    <row r="610" spans="1:21" x14ac:dyDescent="0.25">
      <c r="A610" t="s">
        <v>1129</v>
      </c>
      <c r="B610" t="str">
        <f t="shared" si="28"/>
        <v>ZK102.K108.C727</v>
      </c>
      <c r="C610">
        <f>+IFERROR(VLOOKUP(B610,'[1]Sum table'!$A:$D,4,FALSE),0)</f>
        <v>0</v>
      </c>
      <c r="D610">
        <f>+IFERROR(VLOOKUP(B610,'[1]Sum table'!$A:$E,5,FALSE),0)</f>
        <v>0</v>
      </c>
      <c r="E610">
        <f>+IFERROR(VLOOKUP(B610,'[1]Sum table'!$A:$F,6,FALSE),0)</f>
        <v>0</v>
      </c>
      <c r="F610">
        <f>+IFERROR(VLOOKUP(B610,'[1]Sum table'!$A:$G,7,FALSE),0)</f>
        <v>0</v>
      </c>
      <c r="O610" t="s">
        <v>509</v>
      </c>
      <c r="P610" s="606" t="s">
        <v>210</v>
      </c>
      <c r="R610" t="str">
        <f t="shared" si="29"/>
        <v>ZK102</v>
      </c>
      <c r="S610">
        <f t="shared" si="30"/>
        <v>0</v>
      </c>
      <c r="T610">
        <f t="shared" si="30"/>
        <v>0</v>
      </c>
      <c r="U610">
        <f t="shared" si="30"/>
        <v>0</v>
      </c>
    </row>
    <row r="611" spans="1:21" x14ac:dyDescent="0.25">
      <c r="A611" t="s">
        <v>1130</v>
      </c>
      <c r="B611" t="str">
        <f t="shared" si="28"/>
        <v>ZK102.K109.C727</v>
      </c>
      <c r="C611">
        <f>+IFERROR(VLOOKUP(B611,'[1]Sum table'!$A:$D,4,FALSE),0)</f>
        <v>0</v>
      </c>
      <c r="D611">
        <f>+IFERROR(VLOOKUP(B611,'[1]Sum table'!$A:$E,5,FALSE),0)</f>
        <v>0</v>
      </c>
      <c r="E611">
        <f>+IFERROR(VLOOKUP(B611,'[1]Sum table'!$A:$F,6,FALSE),0)</f>
        <v>0</v>
      </c>
      <c r="F611">
        <f>+IFERROR(VLOOKUP(B611,'[1]Sum table'!$A:$G,7,FALSE),0)</f>
        <v>0</v>
      </c>
      <c r="O611" t="s">
        <v>509</v>
      </c>
      <c r="P611" s="606" t="s">
        <v>294</v>
      </c>
      <c r="R611" t="str">
        <f t="shared" si="29"/>
        <v>ZK102</v>
      </c>
      <c r="S611">
        <f t="shared" si="30"/>
        <v>0</v>
      </c>
      <c r="T611">
        <f t="shared" si="30"/>
        <v>0</v>
      </c>
      <c r="U611">
        <f t="shared" si="30"/>
        <v>0</v>
      </c>
    </row>
    <row r="612" spans="1:21" x14ac:dyDescent="0.25">
      <c r="A612" t="s">
        <v>1131</v>
      </c>
      <c r="B612" t="str">
        <f t="shared" si="28"/>
        <v>ZK102.K110.C727</v>
      </c>
      <c r="C612">
        <f>+IFERROR(VLOOKUP(B612,'[1]Sum table'!$A:$D,4,FALSE),0)</f>
        <v>0</v>
      </c>
      <c r="D612">
        <f>+IFERROR(VLOOKUP(B612,'[1]Sum table'!$A:$E,5,FALSE),0)</f>
        <v>0</v>
      </c>
      <c r="E612">
        <f>+IFERROR(VLOOKUP(B612,'[1]Sum table'!$A:$F,6,FALSE),0)</f>
        <v>0</v>
      </c>
      <c r="F612">
        <f>+IFERROR(VLOOKUP(B612,'[1]Sum table'!$A:$G,7,FALSE),0)</f>
        <v>0</v>
      </c>
      <c r="O612" t="s">
        <v>509</v>
      </c>
      <c r="P612" s="607" t="s">
        <v>295</v>
      </c>
      <c r="R612" t="str">
        <f t="shared" si="29"/>
        <v>ZK102</v>
      </c>
      <c r="S612">
        <f t="shared" si="30"/>
        <v>0</v>
      </c>
      <c r="T612">
        <f t="shared" si="30"/>
        <v>0</v>
      </c>
      <c r="U612">
        <f t="shared" si="30"/>
        <v>0</v>
      </c>
    </row>
    <row r="613" spans="1:21" x14ac:dyDescent="0.25">
      <c r="A613" t="s">
        <v>1132</v>
      </c>
      <c r="B613" t="str">
        <f t="shared" si="28"/>
        <v>ZK102.K111.C727</v>
      </c>
      <c r="C613">
        <f>+IFERROR(VLOOKUP(B613,'[1]Sum table'!$A:$D,4,FALSE),0)</f>
        <v>0</v>
      </c>
      <c r="D613">
        <f>+IFERROR(VLOOKUP(B613,'[1]Sum table'!$A:$E,5,FALSE),0)</f>
        <v>0</v>
      </c>
      <c r="E613">
        <f>+IFERROR(VLOOKUP(B613,'[1]Sum table'!$A:$F,6,FALSE),0)</f>
        <v>0</v>
      </c>
      <c r="F613">
        <f>+IFERROR(VLOOKUP(B613,'[1]Sum table'!$A:$G,7,FALSE),0)</f>
        <v>0</v>
      </c>
      <c r="O613" t="s">
        <v>509</v>
      </c>
      <c r="P613" s="608" t="s">
        <v>296</v>
      </c>
      <c r="R613" t="str">
        <f t="shared" si="29"/>
        <v>ZK102</v>
      </c>
      <c r="S613">
        <f t="shared" si="30"/>
        <v>0</v>
      </c>
      <c r="T613">
        <f t="shared" si="30"/>
        <v>0</v>
      </c>
      <c r="U613">
        <f t="shared" si="30"/>
        <v>0</v>
      </c>
    </row>
    <row r="614" spans="1:21" x14ac:dyDescent="0.25">
      <c r="A614" t="s">
        <v>1133</v>
      </c>
      <c r="B614" t="str">
        <f t="shared" si="28"/>
        <v>ZK102.K112.C727</v>
      </c>
      <c r="C614">
        <f>+IFERROR(VLOOKUP(B614,'[1]Sum table'!$A:$D,4,FALSE),0)</f>
        <v>0</v>
      </c>
      <c r="D614">
        <f>+IFERROR(VLOOKUP(B614,'[1]Sum table'!$A:$E,5,FALSE),0)</f>
        <v>0</v>
      </c>
      <c r="E614">
        <f>+IFERROR(VLOOKUP(B614,'[1]Sum table'!$A:$F,6,FALSE),0)</f>
        <v>0</v>
      </c>
      <c r="F614">
        <f>+IFERROR(VLOOKUP(B614,'[1]Sum table'!$A:$G,7,FALSE),0)</f>
        <v>0</v>
      </c>
      <c r="O614" t="s">
        <v>509</v>
      </c>
      <c r="P614" s="607" t="s">
        <v>297</v>
      </c>
      <c r="R614" t="str">
        <f t="shared" si="29"/>
        <v>ZK102</v>
      </c>
      <c r="S614">
        <f t="shared" si="30"/>
        <v>0</v>
      </c>
      <c r="T614">
        <f t="shared" si="30"/>
        <v>0</v>
      </c>
      <c r="U614">
        <f t="shared" si="30"/>
        <v>0</v>
      </c>
    </row>
    <row r="615" spans="1:21" x14ac:dyDescent="0.25">
      <c r="A615" t="s">
        <v>1134</v>
      </c>
      <c r="B615" t="str">
        <f t="shared" si="28"/>
        <v>ZK102.K113.C727</v>
      </c>
      <c r="C615">
        <f>+IFERROR(VLOOKUP(B615,'[1]Sum table'!$A:$D,4,FALSE),0)</f>
        <v>0</v>
      </c>
      <c r="D615">
        <f>+IFERROR(VLOOKUP(B615,'[1]Sum table'!$A:$E,5,FALSE),0)</f>
        <v>0</v>
      </c>
      <c r="E615">
        <f>+IFERROR(VLOOKUP(B615,'[1]Sum table'!$A:$F,6,FALSE),0)</f>
        <v>0</v>
      </c>
      <c r="F615">
        <f>+IFERROR(VLOOKUP(B615,'[1]Sum table'!$A:$G,7,FALSE),0)</f>
        <v>0</v>
      </c>
      <c r="O615" t="s">
        <v>509</v>
      </c>
      <c r="P615" s="607" t="s">
        <v>298</v>
      </c>
      <c r="R615" t="str">
        <f t="shared" si="29"/>
        <v>ZK102</v>
      </c>
      <c r="S615">
        <f t="shared" si="30"/>
        <v>0</v>
      </c>
      <c r="T615">
        <f t="shared" si="30"/>
        <v>0</v>
      </c>
      <c r="U615">
        <f t="shared" si="30"/>
        <v>0</v>
      </c>
    </row>
    <row r="616" spans="1:21" x14ac:dyDescent="0.25">
      <c r="A616" t="s">
        <v>1135</v>
      </c>
      <c r="B616" t="str">
        <f t="shared" si="28"/>
        <v>ZK102.K114.C727</v>
      </c>
      <c r="C616">
        <f>+IFERROR(VLOOKUP(B616,'[1]Sum table'!$A:$D,4,FALSE),0)</f>
        <v>0</v>
      </c>
      <c r="D616">
        <f>+IFERROR(VLOOKUP(B616,'[1]Sum table'!$A:$E,5,FALSE),0)</f>
        <v>0</v>
      </c>
      <c r="E616">
        <f>+IFERROR(VLOOKUP(B616,'[1]Sum table'!$A:$F,6,FALSE),0)</f>
        <v>0</v>
      </c>
      <c r="F616">
        <f>+IFERROR(VLOOKUP(B616,'[1]Sum table'!$A:$G,7,FALSE),0)</f>
        <v>0</v>
      </c>
      <c r="O616" t="s">
        <v>509</v>
      </c>
      <c r="P616" s="607" t="s">
        <v>299</v>
      </c>
      <c r="R616" t="str">
        <f t="shared" si="29"/>
        <v>ZK102</v>
      </c>
      <c r="S616">
        <f t="shared" si="30"/>
        <v>0</v>
      </c>
      <c r="T616">
        <f t="shared" si="30"/>
        <v>0</v>
      </c>
      <c r="U616">
        <f t="shared" si="30"/>
        <v>0</v>
      </c>
    </row>
    <row r="617" spans="1:21" x14ac:dyDescent="0.25">
      <c r="A617" t="s">
        <v>1136</v>
      </c>
      <c r="B617" t="str">
        <f t="shared" si="28"/>
        <v>ZK102.K115.C727</v>
      </c>
      <c r="C617">
        <f>+IFERROR(VLOOKUP(B617,'[1]Sum table'!$A:$D,4,FALSE),0)</f>
        <v>0</v>
      </c>
      <c r="D617">
        <f>+IFERROR(VLOOKUP(B617,'[1]Sum table'!$A:$E,5,FALSE),0)</f>
        <v>0</v>
      </c>
      <c r="E617">
        <f>+IFERROR(VLOOKUP(B617,'[1]Sum table'!$A:$F,6,FALSE),0)</f>
        <v>0</v>
      </c>
      <c r="F617">
        <f>+IFERROR(VLOOKUP(B617,'[1]Sum table'!$A:$G,7,FALSE),0)</f>
        <v>0</v>
      </c>
      <c r="O617" t="s">
        <v>509</v>
      </c>
      <c r="P617" s="607" t="s">
        <v>300</v>
      </c>
      <c r="R617" t="str">
        <f t="shared" si="29"/>
        <v>ZK102</v>
      </c>
      <c r="S617">
        <f t="shared" si="30"/>
        <v>0</v>
      </c>
      <c r="T617">
        <f t="shared" si="30"/>
        <v>0</v>
      </c>
      <c r="U617">
        <f t="shared" si="30"/>
        <v>0</v>
      </c>
    </row>
    <row r="618" spans="1:21" x14ac:dyDescent="0.25">
      <c r="A618" t="s">
        <v>1137</v>
      </c>
      <c r="B618" t="str">
        <f t="shared" si="28"/>
        <v>ZK102.K116.C727</v>
      </c>
      <c r="C618">
        <f>+IFERROR(VLOOKUP(B618,'[1]Sum table'!$A:$D,4,FALSE),0)</f>
        <v>0</v>
      </c>
      <c r="D618">
        <f>+IFERROR(VLOOKUP(B618,'[1]Sum table'!$A:$E,5,FALSE),0)</f>
        <v>0</v>
      </c>
      <c r="E618">
        <f>+IFERROR(VLOOKUP(B618,'[1]Sum table'!$A:$F,6,FALSE),0)</f>
        <v>0</v>
      </c>
      <c r="F618">
        <f>+IFERROR(VLOOKUP(B618,'[1]Sum table'!$A:$G,7,FALSE),0)</f>
        <v>0</v>
      </c>
      <c r="O618" t="s">
        <v>509</v>
      </c>
      <c r="P618" s="606" t="s">
        <v>301</v>
      </c>
      <c r="R618" t="str">
        <f t="shared" si="29"/>
        <v>ZK102</v>
      </c>
      <c r="S618">
        <f t="shared" si="30"/>
        <v>0</v>
      </c>
      <c r="T618">
        <f t="shared" si="30"/>
        <v>0</v>
      </c>
      <c r="U618">
        <f t="shared" si="30"/>
        <v>0</v>
      </c>
    </row>
    <row r="619" spans="1:21" x14ac:dyDescent="0.25">
      <c r="A619" t="s">
        <v>1138</v>
      </c>
      <c r="B619" t="str">
        <f t="shared" si="28"/>
        <v>ZK102.K117.C727</v>
      </c>
      <c r="C619">
        <f>+IFERROR(VLOOKUP(B619,'[1]Sum table'!$A:$D,4,FALSE),0)</f>
        <v>0</v>
      </c>
      <c r="D619">
        <f>+IFERROR(VLOOKUP(B619,'[1]Sum table'!$A:$E,5,FALSE),0)</f>
        <v>0</v>
      </c>
      <c r="E619">
        <f>+IFERROR(VLOOKUP(B619,'[1]Sum table'!$A:$F,6,FALSE),0)</f>
        <v>0</v>
      </c>
      <c r="F619">
        <f>+IFERROR(VLOOKUP(B619,'[1]Sum table'!$A:$G,7,FALSE),0)</f>
        <v>0</v>
      </c>
      <c r="O619" t="s">
        <v>509</v>
      </c>
      <c r="P619" s="606" t="s">
        <v>107</v>
      </c>
      <c r="R619" t="str">
        <f t="shared" si="29"/>
        <v>ZK102</v>
      </c>
      <c r="S619">
        <f t="shared" si="30"/>
        <v>0</v>
      </c>
      <c r="T619">
        <f t="shared" si="30"/>
        <v>0</v>
      </c>
      <c r="U619">
        <f t="shared" si="30"/>
        <v>0</v>
      </c>
    </row>
    <row r="620" spans="1:21" x14ac:dyDescent="0.25">
      <c r="A620" t="s">
        <v>1139</v>
      </c>
      <c r="B620" t="str">
        <f t="shared" si="28"/>
        <v>ZK102.K118.C727</v>
      </c>
      <c r="C620">
        <f>+IFERROR(VLOOKUP(B620,'[1]Sum table'!$A:$D,4,FALSE),0)</f>
        <v>0</v>
      </c>
      <c r="D620">
        <f>+IFERROR(VLOOKUP(B620,'[1]Sum table'!$A:$E,5,FALSE),0)</f>
        <v>0</v>
      </c>
      <c r="E620">
        <f>+IFERROR(VLOOKUP(B620,'[1]Sum table'!$A:$F,6,FALSE),0)</f>
        <v>0</v>
      </c>
      <c r="F620">
        <f>+IFERROR(VLOOKUP(B620,'[1]Sum table'!$A:$G,7,FALSE),0)</f>
        <v>0</v>
      </c>
      <c r="O620" t="s">
        <v>509</v>
      </c>
      <c r="P620" s="606" t="s">
        <v>105</v>
      </c>
      <c r="R620" t="str">
        <f t="shared" si="29"/>
        <v>ZK102</v>
      </c>
      <c r="S620">
        <f t="shared" si="30"/>
        <v>0</v>
      </c>
      <c r="T620">
        <f t="shared" si="30"/>
        <v>0</v>
      </c>
      <c r="U620">
        <f t="shared" si="30"/>
        <v>0</v>
      </c>
    </row>
    <row r="621" spans="1:21" x14ac:dyDescent="0.25">
      <c r="A621" t="s">
        <v>1140</v>
      </c>
      <c r="B621" t="str">
        <f t="shared" si="28"/>
        <v>ZK102.K119.C727</v>
      </c>
      <c r="C621">
        <f>+IFERROR(VLOOKUP(B621,'[1]Sum table'!$A:$D,4,FALSE),0)</f>
        <v>0</v>
      </c>
      <c r="D621">
        <f>+IFERROR(VLOOKUP(B621,'[1]Sum table'!$A:$E,5,FALSE),0)</f>
        <v>0</v>
      </c>
      <c r="E621">
        <f>+IFERROR(VLOOKUP(B621,'[1]Sum table'!$A:$F,6,FALSE),0)</f>
        <v>0</v>
      </c>
      <c r="F621">
        <f>+IFERROR(VLOOKUP(B621,'[1]Sum table'!$A:$G,7,FALSE),0)</f>
        <v>0</v>
      </c>
      <c r="O621" t="s">
        <v>509</v>
      </c>
      <c r="P621" s="606" t="s">
        <v>302</v>
      </c>
      <c r="R621" t="str">
        <f t="shared" si="29"/>
        <v>ZK102</v>
      </c>
      <c r="S621">
        <f t="shared" si="30"/>
        <v>0</v>
      </c>
      <c r="T621">
        <f t="shared" si="30"/>
        <v>0</v>
      </c>
      <c r="U621">
        <f t="shared" si="30"/>
        <v>0</v>
      </c>
    </row>
    <row r="622" spans="1:21" x14ac:dyDescent="0.25">
      <c r="A622" t="s">
        <v>1141</v>
      </c>
      <c r="B622" t="str">
        <f t="shared" si="28"/>
        <v>ZK102.K120.C727</v>
      </c>
      <c r="C622">
        <f>+IFERROR(VLOOKUP(B622,'[1]Sum table'!$A:$D,4,FALSE),0)</f>
        <v>0</v>
      </c>
      <c r="D622">
        <f>+IFERROR(VLOOKUP(B622,'[1]Sum table'!$A:$E,5,FALSE),0)</f>
        <v>0</v>
      </c>
      <c r="E622">
        <f>+IFERROR(VLOOKUP(B622,'[1]Sum table'!$A:$F,6,FALSE),0)</f>
        <v>0</v>
      </c>
      <c r="F622">
        <f>+IFERROR(VLOOKUP(B622,'[1]Sum table'!$A:$G,7,FALSE),0)</f>
        <v>0</v>
      </c>
      <c r="O622" t="s">
        <v>509</v>
      </c>
      <c r="P622" s="606" t="s">
        <v>303</v>
      </c>
      <c r="R622" t="str">
        <f t="shared" si="29"/>
        <v>ZK102</v>
      </c>
      <c r="S622">
        <f t="shared" si="30"/>
        <v>0</v>
      </c>
      <c r="T622">
        <f t="shared" si="30"/>
        <v>0</v>
      </c>
      <c r="U622">
        <f t="shared" si="30"/>
        <v>0</v>
      </c>
    </row>
    <row r="623" spans="1:21" x14ac:dyDescent="0.25">
      <c r="A623" t="s">
        <v>1142</v>
      </c>
      <c r="B623" t="str">
        <f t="shared" si="28"/>
        <v>ZK102.K121.C727</v>
      </c>
      <c r="C623">
        <f>+IFERROR(VLOOKUP(B623,'[1]Sum table'!$A:$D,4,FALSE),0)</f>
        <v>0</v>
      </c>
      <c r="D623">
        <f>+IFERROR(VLOOKUP(B623,'[1]Sum table'!$A:$E,5,FALSE),0)</f>
        <v>0</v>
      </c>
      <c r="E623">
        <f>+IFERROR(VLOOKUP(B623,'[1]Sum table'!$A:$F,6,FALSE),0)</f>
        <v>0</v>
      </c>
      <c r="F623">
        <f>+IFERROR(VLOOKUP(B623,'[1]Sum table'!$A:$G,7,FALSE),0)</f>
        <v>0</v>
      </c>
      <c r="O623" t="s">
        <v>509</v>
      </c>
      <c r="P623" s="606" t="s">
        <v>304</v>
      </c>
      <c r="R623" t="str">
        <f t="shared" si="29"/>
        <v>ZK102</v>
      </c>
      <c r="S623">
        <f t="shared" si="30"/>
        <v>0</v>
      </c>
      <c r="T623">
        <f t="shared" si="30"/>
        <v>0</v>
      </c>
      <c r="U623">
        <f t="shared" si="30"/>
        <v>0</v>
      </c>
    </row>
    <row r="624" spans="1:21" x14ac:dyDescent="0.25">
      <c r="A624" t="s">
        <v>1143</v>
      </c>
      <c r="B624" t="str">
        <f t="shared" si="28"/>
        <v>ZK102.K122.C727</v>
      </c>
      <c r="C624">
        <f>+IFERROR(VLOOKUP(B624,'[1]Sum table'!$A:$D,4,FALSE),0)</f>
        <v>0</v>
      </c>
      <c r="D624">
        <f>+IFERROR(VLOOKUP(B624,'[1]Sum table'!$A:$E,5,FALSE),0)</f>
        <v>0</v>
      </c>
      <c r="E624">
        <f>+IFERROR(VLOOKUP(B624,'[1]Sum table'!$A:$F,6,FALSE),0)</f>
        <v>0</v>
      </c>
      <c r="F624">
        <f>+IFERROR(VLOOKUP(B624,'[1]Sum table'!$A:$G,7,FALSE),0)</f>
        <v>0</v>
      </c>
      <c r="O624" t="s">
        <v>509</v>
      </c>
      <c r="P624" s="606" t="s">
        <v>222</v>
      </c>
      <c r="R624" t="str">
        <f t="shared" si="29"/>
        <v>ZK102</v>
      </c>
      <c r="S624">
        <f t="shared" si="30"/>
        <v>0</v>
      </c>
      <c r="T624">
        <f t="shared" si="30"/>
        <v>0</v>
      </c>
      <c r="U624">
        <f t="shared" si="30"/>
        <v>0</v>
      </c>
    </row>
    <row r="625" spans="1:21" x14ac:dyDescent="0.25">
      <c r="A625" t="s">
        <v>1144</v>
      </c>
      <c r="B625" t="str">
        <f t="shared" si="28"/>
        <v>ZK102.K123.C727</v>
      </c>
      <c r="C625">
        <f>+IFERROR(VLOOKUP(B625,'[1]Sum table'!$A:$D,4,FALSE),0)</f>
        <v>0</v>
      </c>
      <c r="D625">
        <f>+IFERROR(VLOOKUP(B625,'[1]Sum table'!$A:$E,5,FALSE),0)</f>
        <v>0</v>
      </c>
      <c r="E625">
        <f>+IFERROR(VLOOKUP(B625,'[1]Sum table'!$A:$F,6,FALSE),0)</f>
        <v>0</v>
      </c>
      <c r="F625">
        <f>+IFERROR(VLOOKUP(B625,'[1]Sum table'!$A:$G,7,FALSE),0)</f>
        <v>0</v>
      </c>
      <c r="O625" t="s">
        <v>509</v>
      </c>
      <c r="P625" s="606" t="s">
        <v>305</v>
      </c>
      <c r="R625" t="str">
        <f t="shared" si="29"/>
        <v>ZK102</v>
      </c>
      <c r="S625">
        <f t="shared" si="30"/>
        <v>0</v>
      </c>
      <c r="T625">
        <f t="shared" si="30"/>
        <v>0</v>
      </c>
      <c r="U625">
        <f t="shared" si="30"/>
        <v>0</v>
      </c>
    </row>
    <row r="626" spans="1:21" x14ac:dyDescent="0.25">
      <c r="A626" t="s">
        <v>1145</v>
      </c>
      <c r="B626" t="str">
        <f t="shared" si="28"/>
        <v>ZK102.K124.C727</v>
      </c>
      <c r="C626">
        <f>+IFERROR(VLOOKUP(B626,'[1]Sum table'!$A:$D,4,FALSE),0)</f>
        <v>0</v>
      </c>
      <c r="D626">
        <f>+IFERROR(VLOOKUP(B626,'[1]Sum table'!$A:$E,5,FALSE),0)</f>
        <v>0</v>
      </c>
      <c r="E626">
        <f>+IFERROR(VLOOKUP(B626,'[1]Sum table'!$A:$F,6,FALSE),0)</f>
        <v>0</v>
      </c>
      <c r="F626">
        <f>+IFERROR(VLOOKUP(B626,'[1]Sum table'!$A:$G,7,FALSE),0)</f>
        <v>0</v>
      </c>
      <c r="O626" t="s">
        <v>509</v>
      </c>
      <c r="P626" s="606" t="s">
        <v>306</v>
      </c>
      <c r="R626" t="str">
        <f t="shared" si="29"/>
        <v>ZK102</v>
      </c>
      <c r="S626">
        <f t="shared" si="30"/>
        <v>0</v>
      </c>
      <c r="T626">
        <f t="shared" si="30"/>
        <v>0</v>
      </c>
      <c r="U626">
        <f t="shared" si="30"/>
        <v>0</v>
      </c>
    </row>
    <row r="627" spans="1:21" x14ac:dyDescent="0.25">
      <c r="A627" t="s">
        <v>1146</v>
      </c>
      <c r="B627" t="str">
        <f t="shared" si="28"/>
        <v>ZK102.K125.C727</v>
      </c>
      <c r="C627">
        <f>+IFERROR(VLOOKUP(B627,'[1]Sum table'!$A:$D,4,FALSE),0)</f>
        <v>0</v>
      </c>
      <c r="D627">
        <f>+IFERROR(VLOOKUP(B627,'[1]Sum table'!$A:$E,5,FALSE),0)</f>
        <v>0</v>
      </c>
      <c r="E627">
        <f>+IFERROR(VLOOKUP(B627,'[1]Sum table'!$A:$F,6,FALSE),0)</f>
        <v>0</v>
      </c>
      <c r="F627">
        <f>+IFERROR(VLOOKUP(B627,'[1]Sum table'!$A:$G,7,FALSE),0)</f>
        <v>0</v>
      </c>
      <c r="O627" t="s">
        <v>509</v>
      </c>
      <c r="P627" s="607" t="s">
        <v>307</v>
      </c>
      <c r="R627" t="str">
        <f t="shared" si="29"/>
        <v>ZK102</v>
      </c>
      <c r="S627">
        <f t="shared" si="30"/>
        <v>0</v>
      </c>
      <c r="T627">
        <f t="shared" si="30"/>
        <v>0</v>
      </c>
      <c r="U627">
        <f t="shared" si="30"/>
        <v>0</v>
      </c>
    </row>
    <row r="628" spans="1:21" x14ac:dyDescent="0.25">
      <c r="A628" t="s">
        <v>1147</v>
      </c>
      <c r="B628" t="str">
        <f t="shared" si="28"/>
        <v>ZK102.K126.C727</v>
      </c>
      <c r="C628">
        <f>+IFERROR(VLOOKUP(B628,'[1]Sum table'!$A:$D,4,FALSE),0)</f>
        <v>0</v>
      </c>
      <c r="D628">
        <f>+IFERROR(VLOOKUP(B628,'[1]Sum table'!$A:$E,5,FALSE),0)</f>
        <v>0</v>
      </c>
      <c r="E628">
        <f>+IFERROR(VLOOKUP(B628,'[1]Sum table'!$A:$F,6,FALSE),0)</f>
        <v>0</v>
      </c>
      <c r="F628">
        <f>+IFERROR(VLOOKUP(B628,'[1]Sum table'!$A:$G,7,FALSE),0)</f>
        <v>0</v>
      </c>
      <c r="O628" t="s">
        <v>509</v>
      </c>
      <c r="P628" s="607" t="s">
        <v>308</v>
      </c>
      <c r="R628" t="str">
        <f t="shared" si="29"/>
        <v>ZK102</v>
      </c>
      <c r="S628">
        <f t="shared" si="30"/>
        <v>0</v>
      </c>
      <c r="T628">
        <f t="shared" si="30"/>
        <v>0</v>
      </c>
      <c r="U628">
        <f t="shared" si="30"/>
        <v>0</v>
      </c>
    </row>
    <row r="629" spans="1:21" x14ac:dyDescent="0.25">
      <c r="A629" t="s">
        <v>1148</v>
      </c>
      <c r="B629" t="str">
        <f t="shared" si="28"/>
        <v>ZK102.K127.C727</v>
      </c>
      <c r="C629">
        <f>+IFERROR(VLOOKUP(B629,'[1]Sum table'!$A:$D,4,FALSE),0)</f>
        <v>0</v>
      </c>
      <c r="D629">
        <f>+IFERROR(VLOOKUP(B629,'[1]Sum table'!$A:$E,5,FALSE),0)</f>
        <v>0</v>
      </c>
      <c r="E629">
        <f>+IFERROR(VLOOKUP(B629,'[1]Sum table'!$A:$F,6,FALSE),0)</f>
        <v>0</v>
      </c>
      <c r="F629">
        <f>+IFERROR(VLOOKUP(B629,'[1]Sum table'!$A:$G,7,FALSE),0)</f>
        <v>0</v>
      </c>
      <c r="O629" t="s">
        <v>509</v>
      </c>
      <c r="P629" s="607" t="s">
        <v>309</v>
      </c>
      <c r="R629" t="str">
        <f t="shared" si="29"/>
        <v>ZK102</v>
      </c>
      <c r="S629">
        <f t="shared" si="30"/>
        <v>0</v>
      </c>
      <c r="T629">
        <f t="shared" si="30"/>
        <v>0</v>
      </c>
      <c r="U629">
        <f t="shared" si="30"/>
        <v>0</v>
      </c>
    </row>
    <row r="630" spans="1:21" x14ac:dyDescent="0.25">
      <c r="A630" t="s">
        <v>1149</v>
      </c>
      <c r="B630" t="str">
        <f t="shared" si="28"/>
        <v>ZK102.K128.C727</v>
      </c>
      <c r="C630">
        <f>+IFERROR(VLOOKUP(B630,'[1]Sum table'!$A:$D,4,FALSE),0)</f>
        <v>0</v>
      </c>
      <c r="D630">
        <f>+IFERROR(VLOOKUP(B630,'[1]Sum table'!$A:$E,5,FALSE),0)</f>
        <v>0</v>
      </c>
      <c r="E630">
        <f>+IFERROR(VLOOKUP(B630,'[1]Sum table'!$A:$F,6,FALSE),0)</f>
        <v>0</v>
      </c>
      <c r="F630">
        <f>+IFERROR(VLOOKUP(B630,'[1]Sum table'!$A:$G,7,FALSE),0)</f>
        <v>0</v>
      </c>
      <c r="O630" t="s">
        <v>509</v>
      </c>
      <c r="P630" s="607" t="s">
        <v>310</v>
      </c>
      <c r="R630" t="str">
        <f t="shared" si="29"/>
        <v>ZK102</v>
      </c>
      <c r="S630">
        <f t="shared" si="30"/>
        <v>0</v>
      </c>
      <c r="T630">
        <f t="shared" si="30"/>
        <v>0</v>
      </c>
      <c r="U630">
        <f t="shared" si="30"/>
        <v>0</v>
      </c>
    </row>
    <row r="631" spans="1:21" x14ac:dyDescent="0.25">
      <c r="A631" t="s">
        <v>1150</v>
      </c>
      <c r="B631" t="str">
        <f t="shared" si="28"/>
        <v>ZK102.K129.C727</v>
      </c>
      <c r="C631">
        <f>+IFERROR(VLOOKUP(B631,'[1]Sum table'!$A:$D,4,FALSE),0)</f>
        <v>0</v>
      </c>
      <c r="D631">
        <f>+IFERROR(VLOOKUP(B631,'[1]Sum table'!$A:$E,5,FALSE),0)</f>
        <v>0</v>
      </c>
      <c r="E631">
        <f>+IFERROR(VLOOKUP(B631,'[1]Sum table'!$A:$F,6,FALSE),0)</f>
        <v>0</v>
      </c>
      <c r="F631">
        <f>+IFERROR(VLOOKUP(B631,'[1]Sum table'!$A:$G,7,FALSE),0)</f>
        <v>0</v>
      </c>
      <c r="O631" t="s">
        <v>509</v>
      </c>
      <c r="P631" s="607" t="s">
        <v>311</v>
      </c>
      <c r="R631" t="str">
        <f t="shared" si="29"/>
        <v>ZK102</v>
      </c>
      <c r="S631">
        <f t="shared" si="30"/>
        <v>0</v>
      </c>
      <c r="T631">
        <f t="shared" si="30"/>
        <v>0</v>
      </c>
      <c r="U631">
        <f t="shared" si="30"/>
        <v>0</v>
      </c>
    </row>
    <row r="632" spans="1:21" x14ac:dyDescent="0.25">
      <c r="A632" t="s">
        <v>1151</v>
      </c>
      <c r="B632" t="str">
        <f t="shared" si="28"/>
        <v>ZK102.K130.C727</v>
      </c>
      <c r="C632">
        <f>+IFERROR(VLOOKUP(B632,'[1]Sum table'!$A:$D,4,FALSE),0)</f>
        <v>0</v>
      </c>
      <c r="D632">
        <f>+IFERROR(VLOOKUP(B632,'[1]Sum table'!$A:$E,5,FALSE),0)</f>
        <v>0</v>
      </c>
      <c r="E632">
        <f>+IFERROR(VLOOKUP(B632,'[1]Sum table'!$A:$F,6,FALSE),0)</f>
        <v>0</v>
      </c>
      <c r="F632">
        <f>+IFERROR(VLOOKUP(B632,'[1]Sum table'!$A:$G,7,FALSE),0)</f>
        <v>0</v>
      </c>
      <c r="O632" t="s">
        <v>509</v>
      </c>
      <c r="P632" s="606" t="s">
        <v>147</v>
      </c>
      <c r="R632" t="str">
        <f t="shared" si="29"/>
        <v>ZK102</v>
      </c>
      <c r="S632">
        <f t="shared" si="30"/>
        <v>0</v>
      </c>
      <c r="T632">
        <f t="shared" si="30"/>
        <v>0</v>
      </c>
      <c r="U632">
        <f t="shared" si="30"/>
        <v>0</v>
      </c>
    </row>
    <row r="633" spans="1:21" x14ac:dyDescent="0.25">
      <c r="A633" t="s">
        <v>1152</v>
      </c>
      <c r="B633" t="str">
        <f t="shared" si="28"/>
        <v>ZK102.K131.C727</v>
      </c>
      <c r="C633">
        <f>+IFERROR(VLOOKUP(B633,'[1]Sum table'!$A:$D,4,FALSE),0)</f>
        <v>0</v>
      </c>
      <c r="D633">
        <f>+IFERROR(VLOOKUP(B633,'[1]Sum table'!$A:$E,5,FALSE),0)</f>
        <v>0</v>
      </c>
      <c r="E633">
        <f>+IFERROR(VLOOKUP(B633,'[1]Sum table'!$A:$F,6,FALSE),0)</f>
        <v>0</v>
      </c>
      <c r="F633">
        <f>+IFERROR(VLOOKUP(B633,'[1]Sum table'!$A:$G,7,FALSE),0)</f>
        <v>0</v>
      </c>
      <c r="O633" t="s">
        <v>509</v>
      </c>
      <c r="P633" s="606" t="s">
        <v>209</v>
      </c>
      <c r="R633" t="str">
        <f t="shared" si="29"/>
        <v>ZK102</v>
      </c>
      <c r="S633">
        <f t="shared" si="30"/>
        <v>0</v>
      </c>
      <c r="T633">
        <f t="shared" si="30"/>
        <v>0</v>
      </c>
      <c r="U633">
        <f t="shared" si="30"/>
        <v>0</v>
      </c>
    </row>
    <row r="634" spans="1:21" x14ac:dyDescent="0.25">
      <c r="A634" t="s">
        <v>1153</v>
      </c>
      <c r="B634" t="str">
        <f t="shared" si="28"/>
        <v>ZK102.K132.C727</v>
      </c>
      <c r="C634">
        <f>+IFERROR(VLOOKUP(B634,'[1]Sum table'!$A:$D,4,FALSE),0)</f>
        <v>0</v>
      </c>
      <c r="D634">
        <f>+IFERROR(VLOOKUP(B634,'[1]Sum table'!$A:$E,5,FALSE),0)</f>
        <v>0</v>
      </c>
      <c r="E634">
        <f>+IFERROR(VLOOKUP(B634,'[1]Sum table'!$A:$F,6,FALSE),0)</f>
        <v>0</v>
      </c>
      <c r="F634">
        <f>+IFERROR(VLOOKUP(B634,'[1]Sum table'!$A:$G,7,FALSE),0)</f>
        <v>0</v>
      </c>
      <c r="O634" t="s">
        <v>509</v>
      </c>
      <c r="P634" s="606" t="s">
        <v>234</v>
      </c>
      <c r="R634" t="str">
        <f t="shared" si="29"/>
        <v>ZK102</v>
      </c>
      <c r="S634">
        <f t="shared" si="30"/>
        <v>0</v>
      </c>
      <c r="T634">
        <f t="shared" si="30"/>
        <v>0</v>
      </c>
      <c r="U634">
        <f t="shared" si="30"/>
        <v>0</v>
      </c>
    </row>
    <row r="635" spans="1:21" x14ac:dyDescent="0.25">
      <c r="A635" t="s">
        <v>1154</v>
      </c>
      <c r="B635" t="str">
        <f t="shared" si="28"/>
        <v>ZK102.K133.C727</v>
      </c>
      <c r="C635">
        <f>+IFERROR(VLOOKUP(B635,'[1]Sum table'!$A:$D,4,FALSE),0)</f>
        <v>0</v>
      </c>
      <c r="D635">
        <f>+IFERROR(VLOOKUP(B635,'[1]Sum table'!$A:$E,5,FALSE),0)</f>
        <v>0</v>
      </c>
      <c r="E635">
        <f>+IFERROR(VLOOKUP(B635,'[1]Sum table'!$A:$F,6,FALSE),0)</f>
        <v>0</v>
      </c>
      <c r="F635">
        <f>+IFERROR(VLOOKUP(B635,'[1]Sum table'!$A:$G,7,FALSE),0)</f>
        <v>0</v>
      </c>
      <c r="O635" t="s">
        <v>509</v>
      </c>
      <c r="P635" s="606" t="s">
        <v>312</v>
      </c>
      <c r="R635" t="str">
        <f t="shared" si="29"/>
        <v>ZK102</v>
      </c>
      <c r="S635">
        <f t="shared" si="30"/>
        <v>0</v>
      </c>
      <c r="T635">
        <f t="shared" si="30"/>
        <v>0</v>
      </c>
      <c r="U635">
        <f t="shared" si="30"/>
        <v>0</v>
      </c>
    </row>
    <row r="636" spans="1:21" x14ac:dyDescent="0.25">
      <c r="A636" t="s">
        <v>1155</v>
      </c>
      <c r="B636" t="str">
        <f t="shared" si="28"/>
        <v>ZK102.K134.C727</v>
      </c>
      <c r="C636">
        <f>+IFERROR(VLOOKUP(B636,'[1]Sum table'!$A:$D,4,FALSE),0)</f>
        <v>0</v>
      </c>
      <c r="D636">
        <f>+IFERROR(VLOOKUP(B636,'[1]Sum table'!$A:$E,5,FALSE),0)</f>
        <v>0</v>
      </c>
      <c r="E636">
        <f>+IFERROR(VLOOKUP(B636,'[1]Sum table'!$A:$F,6,FALSE),0)</f>
        <v>0</v>
      </c>
      <c r="F636">
        <f>+IFERROR(VLOOKUP(B636,'[1]Sum table'!$A:$G,7,FALSE),0)</f>
        <v>0</v>
      </c>
      <c r="O636" t="s">
        <v>509</v>
      </c>
      <c r="P636" s="606" t="s">
        <v>313</v>
      </c>
      <c r="R636" t="str">
        <f t="shared" si="29"/>
        <v>ZK102</v>
      </c>
      <c r="S636">
        <f t="shared" si="30"/>
        <v>0</v>
      </c>
      <c r="T636">
        <f t="shared" si="30"/>
        <v>0</v>
      </c>
      <c r="U636">
        <f t="shared" si="30"/>
        <v>0</v>
      </c>
    </row>
    <row r="637" spans="1:21" x14ac:dyDescent="0.25">
      <c r="A637" t="s">
        <v>1156</v>
      </c>
      <c r="B637" t="str">
        <f t="shared" si="28"/>
        <v>ZK102.K135.C727</v>
      </c>
      <c r="C637">
        <f>+IFERROR(VLOOKUP(B637,'[1]Sum table'!$A:$D,4,FALSE),0)</f>
        <v>0</v>
      </c>
      <c r="D637">
        <f>+IFERROR(VLOOKUP(B637,'[1]Sum table'!$A:$E,5,FALSE),0)</f>
        <v>0</v>
      </c>
      <c r="E637">
        <f>+IFERROR(VLOOKUP(B637,'[1]Sum table'!$A:$F,6,FALSE),0)</f>
        <v>0</v>
      </c>
      <c r="F637">
        <f>+IFERROR(VLOOKUP(B637,'[1]Sum table'!$A:$G,7,FALSE),0)</f>
        <v>0</v>
      </c>
      <c r="O637" t="s">
        <v>509</v>
      </c>
      <c r="P637" s="606" t="s">
        <v>314</v>
      </c>
      <c r="R637" t="str">
        <f t="shared" si="29"/>
        <v>ZK102</v>
      </c>
      <c r="S637">
        <f t="shared" si="30"/>
        <v>0</v>
      </c>
      <c r="T637">
        <f t="shared" si="30"/>
        <v>0</v>
      </c>
      <c r="U637">
        <f t="shared" si="30"/>
        <v>0</v>
      </c>
    </row>
    <row r="638" spans="1:21" x14ac:dyDescent="0.25">
      <c r="A638" t="s">
        <v>1157</v>
      </c>
      <c r="B638" t="str">
        <f t="shared" si="28"/>
        <v>ZK102.K136.C727</v>
      </c>
      <c r="C638">
        <f>+IFERROR(VLOOKUP(B638,'[1]Sum table'!$A:$D,4,FALSE),0)</f>
        <v>0</v>
      </c>
      <c r="D638">
        <f>+IFERROR(VLOOKUP(B638,'[1]Sum table'!$A:$E,5,FALSE),0)</f>
        <v>0</v>
      </c>
      <c r="E638">
        <f>+IFERROR(VLOOKUP(B638,'[1]Sum table'!$A:$F,6,FALSE),0)</f>
        <v>0</v>
      </c>
      <c r="F638">
        <f>+IFERROR(VLOOKUP(B638,'[1]Sum table'!$A:$G,7,FALSE),0)</f>
        <v>0</v>
      </c>
      <c r="O638" t="s">
        <v>509</v>
      </c>
      <c r="P638" s="606" t="s">
        <v>315</v>
      </c>
      <c r="R638" t="str">
        <f t="shared" si="29"/>
        <v>ZK102</v>
      </c>
      <c r="S638">
        <f t="shared" si="30"/>
        <v>0</v>
      </c>
      <c r="T638">
        <f t="shared" si="30"/>
        <v>0</v>
      </c>
      <c r="U638">
        <f t="shared" si="30"/>
        <v>0</v>
      </c>
    </row>
    <row r="639" spans="1:21" x14ac:dyDescent="0.25">
      <c r="A639" t="s">
        <v>1158</v>
      </c>
      <c r="B639" t="str">
        <f t="shared" si="28"/>
        <v>ZK102.K137.C727</v>
      </c>
      <c r="C639">
        <f>+IFERROR(VLOOKUP(B639,'[1]Sum table'!$A:$D,4,FALSE),0)</f>
        <v>0</v>
      </c>
      <c r="D639">
        <f>+IFERROR(VLOOKUP(B639,'[1]Sum table'!$A:$E,5,FALSE),0)</f>
        <v>0</v>
      </c>
      <c r="E639">
        <f>+IFERROR(VLOOKUP(B639,'[1]Sum table'!$A:$F,6,FALSE),0)</f>
        <v>0</v>
      </c>
      <c r="F639">
        <f>+IFERROR(VLOOKUP(B639,'[1]Sum table'!$A:$G,7,FALSE),0)</f>
        <v>0</v>
      </c>
      <c r="O639" t="s">
        <v>509</v>
      </c>
      <c r="P639" s="606" t="s">
        <v>316</v>
      </c>
      <c r="R639" t="str">
        <f t="shared" si="29"/>
        <v>ZK102</v>
      </c>
      <c r="S639">
        <f t="shared" si="30"/>
        <v>0</v>
      </c>
      <c r="T639">
        <f t="shared" si="30"/>
        <v>0</v>
      </c>
      <c r="U639">
        <f t="shared" si="30"/>
        <v>0</v>
      </c>
    </row>
    <row r="640" spans="1:21" x14ac:dyDescent="0.25">
      <c r="A640" t="s">
        <v>1159</v>
      </c>
      <c r="B640" t="str">
        <f t="shared" si="28"/>
        <v>ZK102.K138.C727</v>
      </c>
      <c r="C640">
        <f>+IFERROR(VLOOKUP(B640,'[1]Sum table'!$A:$D,4,FALSE),0)</f>
        <v>0</v>
      </c>
      <c r="D640">
        <f>+IFERROR(VLOOKUP(B640,'[1]Sum table'!$A:$E,5,FALSE),0)</f>
        <v>0</v>
      </c>
      <c r="E640">
        <f>+IFERROR(VLOOKUP(B640,'[1]Sum table'!$A:$F,6,FALSE),0)</f>
        <v>0</v>
      </c>
      <c r="F640">
        <f>+IFERROR(VLOOKUP(B640,'[1]Sum table'!$A:$G,7,FALSE),0)</f>
        <v>0</v>
      </c>
      <c r="O640" t="s">
        <v>509</v>
      </c>
      <c r="P640" s="606" t="s">
        <v>160</v>
      </c>
      <c r="R640" t="str">
        <f t="shared" si="29"/>
        <v>ZK102</v>
      </c>
      <c r="S640">
        <f t="shared" si="30"/>
        <v>0</v>
      </c>
      <c r="T640">
        <f t="shared" si="30"/>
        <v>0</v>
      </c>
      <c r="U640">
        <f t="shared" si="30"/>
        <v>0</v>
      </c>
    </row>
    <row r="641" spans="1:21" x14ac:dyDescent="0.25">
      <c r="A641" t="s">
        <v>1160</v>
      </c>
      <c r="B641" t="str">
        <f t="shared" si="28"/>
        <v>ZK102.K139.C727</v>
      </c>
      <c r="C641">
        <f>+IFERROR(VLOOKUP(B641,'[1]Sum table'!$A:$D,4,FALSE),0)</f>
        <v>0</v>
      </c>
      <c r="D641">
        <f>+IFERROR(VLOOKUP(B641,'[1]Sum table'!$A:$E,5,FALSE),0)</f>
        <v>0</v>
      </c>
      <c r="E641">
        <f>+IFERROR(VLOOKUP(B641,'[1]Sum table'!$A:$F,6,FALSE),0)</f>
        <v>0</v>
      </c>
      <c r="F641">
        <f>+IFERROR(VLOOKUP(B641,'[1]Sum table'!$A:$G,7,FALSE),0)</f>
        <v>0</v>
      </c>
      <c r="O641" t="s">
        <v>509</v>
      </c>
      <c r="P641" s="606" t="s">
        <v>175</v>
      </c>
      <c r="R641" t="str">
        <f t="shared" si="29"/>
        <v>ZK102</v>
      </c>
      <c r="S641">
        <f t="shared" si="30"/>
        <v>0</v>
      </c>
      <c r="T641">
        <f t="shared" si="30"/>
        <v>0</v>
      </c>
      <c r="U641">
        <f t="shared" si="30"/>
        <v>0</v>
      </c>
    </row>
    <row r="642" spans="1:21" x14ac:dyDescent="0.25">
      <c r="A642" t="s">
        <v>1161</v>
      </c>
      <c r="B642" t="str">
        <f t="shared" si="28"/>
        <v>ZK102.K140.C727</v>
      </c>
      <c r="C642">
        <f>+IFERROR(VLOOKUP(B642,'[1]Sum table'!$A:$D,4,FALSE),0)</f>
        <v>0</v>
      </c>
      <c r="D642">
        <f>+IFERROR(VLOOKUP(B642,'[1]Sum table'!$A:$E,5,FALSE),0)</f>
        <v>0</v>
      </c>
      <c r="E642">
        <f>+IFERROR(VLOOKUP(B642,'[1]Sum table'!$A:$F,6,FALSE),0)</f>
        <v>0</v>
      </c>
      <c r="F642">
        <f>+IFERROR(VLOOKUP(B642,'[1]Sum table'!$A:$G,7,FALSE),0)</f>
        <v>0</v>
      </c>
      <c r="O642" t="s">
        <v>509</v>
      </c>
      <c r="P642" s="606" t="s">
        <v>187</v>
      </c>
      <c r="R642" t="str">
        <f t="shared" si="29"/>
        <v>ZK102</v>
      </c>
      <c r="S642">
        <f t="shared" si="30"/>
        <v>0</v>
      </c>
      <c r="T642">
        <f t="shared" si="30"/>
        <v>0</v>
      </c>
      <c r="U642">
        <f t="shared" si="30"/>
        <v>0</v>
      </c>
    </row>
    <row r="643" spans="1:21" x14ac:dyDescent="0.25">
      <c r="A643" t="s">
        <v>1162</v>
      </c>
      <c r="B643" t="str">
        <f t="shared" si="28"/>
        <v>ZK102.K141.C727</v>
      </c>
      <c r="C643">
        <f>+IFERROR(VLOOKUP(B643,'[1]Sum table'!$A:$D,4,FALSE),0)</f>
        <v>0</v>
      </c>
      <c r="D643">
        <f>+IFERROR(VLOOKUP(B643,'[1]Sum table'!$A:$E,5,FALSE),0)</f>
        <v>0</v>
      </c>
      <c r="E643">
        <f>+IFERROR(VLOOKUP(B643,'[1]Sum table'!$A:$F,6,FALSE),0)</f>
        <v>0</v>
      </c>
      <c r="F643">
        <f>+IFERROR(VLOOKUP(B643,'[1]Sum table'!$A:$G,7,FALSE),0)</f>
        <v>0</v>
      </c>
      <c r="O643" t="s">
        <v>509</v>
      </c>
      <c r="P643" s="607" t="s">
        <v>317</v>
      </c>
      <c r="R643" t="str">
        <f t="shared" si="29"/>
        <v>ZK102</v>
      </c>
      <c r="S643">
        <f t="shared" si="30"/>
        <v>0</v>
      </c>
      <c r="T643">
        <f t="shared" si="30"/>
        <v>0</v>
      </c>
      <c r="U643">
        <f t="shared" si="30"/>
        <v>0</v>
      </c>
    </row>
    <row r="644" spans="1:21" x14ac:dyDescent="0.25">
      <c r="A644" t="s">
        <v>1163</v>
      </c>
      <c r="B644" t="str">
        <f t="shared" ref="B644:B707" si="31">+A644&amp;"."&amp;$A$1</f>
        <v>ZK102.K142.C727</v>
      </c>
      <c r="C644">
        <f>+IFERROR(VLOOKUP(B644,'[1]Sum table'!$A:$D,4,FALSE),0)</f>
        <v>0</v>
      </c>
      <c r="D644">
        <f>+IFERROR(VLOOKUP(B644,'[1]Sum table'!$A:$E,5,FALSE),0)</f>
        <v>0</v>
      </c>
      <c r="E644">
        <f>+IFERROR(VLOOKUP(B644,'[1]Sum table'!$A:$F,6,FALSE),0)</f>
        <v>0</v>
      </c>
      <c r="F644">
        <f>+IFERROR(VLOOKUP(B644,'[1]Sum table'!$A:$G,7,FALSE),0)</f>
        <v>0</v>
      </c>
      <c r="O644" t="s">
        <v>509</v>
      </c>
      <c r="P644" s="607" t="s">
        <v>318</v>
      </c>
      <c r="R644" t="str">
        <f t="shared" ref="R644:R707" si="32">+LEFT(B644,5)</f>
        <v>ZK102</v>
      </c>
      <c r="S644">
        <f t="shared" ref="S644:U707" si="33">+C644</f>
        <v>0</v>
      </c>
      <c r="T644">
        <f t="shared" si="33"/>
        <v>0</v>
      </c>
      <c r="U644">
        <f t="shared" si="33"/>
        <v>0</v>
      </c>
    </row>
    <row r="645" spans="1:21" x14ac:dyDescent="0.25">
      <c r="A645" t="s">
        <v>1164</v>
      </c>
      <c r="B645" t="str">
        <f t="shared" si="31"/>
        <v>ZK102.K143.C727</v>
      </c>
      <c r="C645">
        <f>+IFERROR(VLOOKUP(B645,'[1]Sum table'!$A:$D,4,FALSE),0)</f>
        <v>0</v>
      </c>
      <c r="D645">
        <f>+IFERROR(VLOOKUP(B645,'[1]Sum table'!$A:$E,5,FALSE),0)</f>
        <v>0</v>
      </c>
      <c r="E645">
        <f>+IFERROR(VLOOKUP(B645,'[1]Sum table'!$A:$F,6,FALSE),0)</f>
        <v>0</v>
      </c>
      <c r="F645">
        <f>+IFERROR(VLOOKUP(B645,'[1]Sum table'!$A:$G,7,FALSE),0)</f>
        <v>0</v>
      </c>
      <c r="O645" t="s">
        <v>509</v>
      </c>
      <c r="P645" s="607" t="s">
        <v>319</v>
      </c>
      <c r="R645" t="str">
        <f t="shared" si="32"/>
        <v>ZK102</v>
      </c>
      <c r="S645">
        <f t="shared" si="33"/>
        <v>0</v>
      </c>
      <c r="T645">
        <f t="shared" si="33"/>
        <v>0</v>
      </c>
      <c r="U645">
        <f t="shared" si="33"/>
        <v>0</v>
      </c>
    </row>
    <row r="646" spans="1:21" x14ac:dyDescent="0.25">
      <c r="A646" t="s">
        <v>1165</v>
      </c>
      <c r="B646" t="str">
        <f t="shared" si="31"/>
        <v>ZK102.K144.C727</v>
      </c>
      <c r="C646">
        <f>+IFERROR(VLOOKUP(B646,'[1]Sum table'!$A:$D,4,FALSE),0)</f>
        <v>0</v>
      </c>
      <c r="D646">
        <f>+IFERROR(VLOOKUP(B646,'[1]Sum table'!$A:$E,5,FALSE),0)</f>
        <v>0</v>
      </c>
      <c r="E646">
        <f>+IFERROR(VLOOKUP(B646,'[1]Sum table'!$A:$F,6,FALSE),0)</f>
        <v>0</v>
      </c>
      <c r="F646">
        <f>+IFERROR(VLOOKUP(B646,'[1]Sum table'!$A:$G,7,FALSE),0)</f>
        <v>0</v>
      </c>
      <c r="O646" t="s">
        <v>509</v>
      </c>
      <c r="P646" s="607" t="s">
        <v>320</v>
      </c>
      <c r="R646" t="str">
        <f t="shared" si="32"/>
        <v>ZK102</v>
      </c>
      <c r="S646">
        <f t="shared" si="33"/>
        <v>0</v>
      </c>
      <c r="T646">
        <f t="shared" si="33"/>
        <v>0</v>
      </c>
      <c r="U646">
        <f t="shared" si="33"/>
        <v>0</v>
      </c>
    </row>
    <row r="647" spans="1:21" x14ac:dyDescent="0.25">
      <c r="A647" t="s">
        <v>1166</v>
      </c>
      <c r="B647" t="str">
        <f t="shared" si="31"/>
        <v>ZK102.K145.C727</v>
      </c>
      <c r="C647">
        <f>+IFERROR(VLOOKUP(B647,'[1]Sum table'!$A:$D,4,FALSE),0)</f>
        <v>0</v>
      </c>
      <c r="D647">
        <f>+IFERROR(VLOOKUP(B647,'[1]Sum table'!$A:$E,5,FALSE),0)</f>
        <v>0</v>
      </c>
      <c r="E647">
        <f>+IFERROR(VLOOKUP(B647,'[1]Sum table'!$A:$F,6,FALSE),0)</f>
        <v>0</v>
      </c>
      <c r="F647">
        <f>+IFERROR(VLOOKUP(B647,'[1]Sum table'!$A:$G,7,FALSE),0)</f>
        <v>0</v>
      </c>
      <c r="O647" t="s">
        <v>509</v>
      </c>
      <c r="P647" s="607" t="s">
        <v>321</v>
      </c>
      <c r="R647" t="str">
        <f t="shared" si="32"/>
        <v>ZK102</v>
      </c>
      <c r="S647">
        <f t="shared" si="33"/>
        <v>0</v>
      </c>
      <c r="T647">
        <f t="shared" si="33"/>
        <v>0</v>
      </c>
      <c r="U647">
        <f t="shared" si="33"/>
        <v>0</v>
      </c>
    </row>
    <row r="648" spans="1:21" x14ac:dyDescent="0.25">
      <c r="A648" t="s">
        <v>1167</v>
      </c>
      <c r="B648" t="str">
        <f t="shared" si="31"/>
        <v>ZK102.K146.C727</v>
      </c>
      <c r="C648">
        <f>+IFERROR(VLOOKUP(B648,'[1]Sum table'!$A:$D,4,FALSE),0)</f>
        <v>0</v>
      </c>
      <c r="D648">
        <f>+IFERROR(VLOOKUP(B648,'[1]Sum table'!$A:$E,5,FALSE),0)</f>
        <v>0</v>
      </c>
      <c r="E648">
        <f>+IFERROR(VLOOKUP(B648,'[1]Sum table'!$A:$F,6,FALSE),0)</f>
        <v>0</v>
      </c>
      <c r="F648">
        <f>+IFERROR(VLOOKUP(B648,'[1]Sum table'!$A:$G,7,FALSE),0)</f>
        <v>0</v>
      </c>
      <c r="O648" t="s">
        <v>509</v>
      </c>
      <c r="P648" s="607" t="s">
        <v>322</v>
      </c>
      <c r="R648" t="str">
        <f t="shared" si="32"/>
        <v>ZK102</v>
      </c>
      <c r="S648">
        <f t="shared" si="33"/>
        <v>0</v>
      </c>
      <c r="T648">
        <f t="shared" si="33"/>
        <v>0</v>
      </c>
      <c r="U648">
        <f t="shared" si="33"/>
        <v>0</v>
      </c>
    </row>
    <row r="649" spans="1:21" x14ac:dyDescent="0.25">
      <c r="A649" t="s">
        <v>1168</v>
      </c>
      <c r="B649" t="str">
        <f t="shared" si="31"/>
        <v>ZK102.K147.C727</v>
      </c>
      <c r="C649">
        <f>+IFERROR(VLOOKUP(B649,'[1]Sum table'!$A:$D,4,FALSE),0)</f>
        <v>0</v>
      </c>
      <c r="D649">
        <f>+IFERROR(VLOOKUP(B649,'[1]Sum table'!$A:$E,5,FALSE),0)</f>
        <v>0</v>
      </c>
      <c r="E649">
        <f>+IFERROR(VLOOKUP(B649,'[1]Sum table'!$A:$F,6,FALSE),0)</f>
        <v>0</v>
      </c>
      <c r="F649">
        <f>+IFERROR(VLOOKUP(B649,'[1]Sum table'!$A:$G,7,FALSE),0)</f>
        <v>0</v>
      </c>
      <c r="O649" t="s">
        <v>509</v>
      </c>
      <c r="P649" s="606" t="s">
        <v>173</v>
      </c>
      <c r="R649" t="str">
        <f t="shared" si="32"/>
        <v>ZK102</v>
      </c>
      <c r="S649">
        <f t="shared" si="33"/>
        <v>0</v>
      </c>
      <c r="T649">
        <f t="shared" si="33"/>
        <v>0</v>
      </c>
      <c r="U649">
        <f t="shared" si="33"/>
        <v>0</v>
      </c>
    </row>
    <row r="650" spans="1:21" x14ac:dyDescent="0.25">
      <c r="A650" t="s">
        <v>1169</v>
      </c>
      <c r="B650" t="str">
        <f t="shared" si="31"/>
        <v>ZK102.K148.C727</v>
      </c>
      <c r="C650">
        <f>+IFERROR(VLOOKUP(B650,'[1]Sum table'!$A:$D,4,FALSE),0)</f>
        <v>0</v>
      </c>
      <c r="D650">
        <f>+IFERROR(VLOOKUP(B650,'[1]Sum table'!$A:$E,5,FALSE),0)</f>
        <v>0</v>
      </c>
      <c r="E650">
        <f>+IFERROR(VLOOKUP(B650,'[1]Sum table'!$A:$F,6,FALSE),0)</f>
        <v>0</v>
      </c>
      <c r="F650">
        <f>+IFERROR(VLOOKUP(B650,'[1]Sum table'!$A:$G,7,FALSE),0)</f>
        <v>0</v>
      </c>
      <c r="O650" t="s">
        <v>509</v>
      </c>
      <c r="P650" s="606" t="s">
        <v>323</v>
      </c>
      <c r="R650" t="str">
        <f t="shared" si="32"/>
        <v>ZK102</v>
      </c>
      <c r="S650">
        <f t="shared" si="33"/>
        <v>0</v>
      </c>
      <c r="T650">
        <f t="shared" si="33"/>
        <v>0</v>
      </c>
      <c r="U650">
        <f t="shared" si="33"/>
        <v>0</v>
      </c>
    </row>
    <row r="651" spans="1:21" x14ac:dyDescent="0.25">
      <c r="A651" t="s">
        <v>1170</v>
      </c>
      <c r="B651" t="str">
        <f t="shared" si="31"/>
        <v>ZK102.K149.C727</v>
      </c>
      <c r="C651">
        <f>+IFERROR(VLOOKUP(B651,'[1]Sum table'!$A:$D,4,FALSE),0)</f>
        <v>0</v>
      </c>
      <c r="D651">
        <f>+IFERROR(VLOOKUP(B651,'[1]Sum table'!$A:$E,5,FALSE),0)</f>
        <v>0</v>
      </c>
      <c r="E651">
        <f>+IFERROR(VLOOKUP(B651,'[1]Sum table'!$A:$F,6,FALSE),0)</f>
        <v>0</v>
      </c>
      <c r="F651">
        <f>+IFERROR(VLOOKUP(B651,'[1]Sum table'!$A:$G,7,FALSE),0)</f>
        <v>0</v>
      </c>
      <c r="O651" t="s">
        <v>509</v>
      </c>
      <c r="P651" s="606" t="s">
        <v>324</v>
      </c>
      <c r="R651" t="str">
        <f t="shared" si="32"/>
        <v>ZK102</v>
      </c>
      <c r="S651">
        <f t="shared" si="33"/>
        <v>0</v>
      </c>
      <c r="T651">
        <f t="shared" si="33"/>
        <v>0</v>
      </c>
      <c r="U651">
        <f t="shared" si="33"/>
        <v>0</v>
      </c>
    </row>
    <row r="652" spans="1:21" x14ac:dyDescent="0.25">
      <c r="A652" t="s">
        <v>1171</v>
      </c>
      <c r="B652" t="str">
        <f t="shared" si="31"/>
        <v>ZK102.K150.C727</v>
      </c>
      <c r="C652">
        <f>+IFERROR(VLOOKUP(B652,'[1]Sum table'!$A:$D,4,FALSE),0)</f>
        <v>0</v>
      </c>
      <c r="D652">
        <f>+IFERROR(VLOOKUP(B652,'[1]Sum table'!$A:$E,5,FALSE),0)</f>
        <v>0</v>
      </c>
      <c r="E652">
        <f>+IFERROR(VLOOKUP(B652,'[1]Sum table'!$A:$F,6,FALSE),0)</f>
        <v>0</v>
      </c>
      <c r="F652">
        <f>+IFERROR(VLOOKUP(B652,'[1]Sum table'!$A:$G,7,FALSE),0)</f>
        <v>0</v>
      </c>
      <c r="O652" t="s">
        <v>509</v>
      </c>
      <c r="P652" s="607" t="s">
        <v>325</v>
      </c>
      <c r="R652" t="str">
        <f t="shared" si="32"/>
        <v>ZK102</v>
      </c>
      <c r="S652">
        <f t="shared" si="33"/>
        <v>0</v>
      </c>
      <c r="T652">
        <f t="shared" si="33"/>
        <v>0</v>
      </c>
      <c r="U652">
        <f t="shared" si="33"/>
        <v>0</v>
      </c>
    </row>
    <row r="653" spans="1:21" x14ac:dyDescent="0.25">
      <c r="A653" t="s">
        <v>1172</v>
      </c>
      <c r="B653" t="str">
        <f t="shared" si="31"/>
        <v>ZK102.K151.C727</v>
      </c>
      <c r="C653">
        <f>+IFERROR(VLOOKUP(B653,'[1]Sum table'!$A:$D,4,FALSE),0)</f>
        <v>0</v>
      </c>
      <c r="D653">
        <f>+IFERROR(VLOOKUP(B653,'[1]Sum table'!$A:$E,5,FALSE),0)</f>
        <v>0</v>
      </c>
      <c r="E653">
        <f>+IFERROR(VLOOKUP(B653,'[1]Sum table'!$A:$F,6,FALSE),0)</f>
        <v>0</v>
      </c>
      <c r="F653">
        <f>+IFERROR(VLOOKUP(B653,'[1]Sum table'!$A:$G,7,FALSE),0)</f>
        <v>0</v>
      </c>
      <c r="O653" t="s">
        <v>509</v>
      </c>
      <c r="P653" s="607" t="s">
        <v>326</v>
      </c>
      <c r="R653" t="str">
        <f t="shared" si="32"/>
        <v>ZK102</v>
      </c>
      <c r="S653">
        <f t="shared" si="33"/>
        <v>0</v>
      </c>
      <c r="T653">
        <f t="shared" si="33"/>
        <v>0</v>
      </c>
      <c r="U653">
        <f t="shared" si="33"/>
        <v>0</v>
      </c>
    </row>
    <row r="654" spans="1:21" x14ac:dyDescent="0.25">
      <c r="A654" t="s">
        <v>1173</v>
      </c>
      <c r="B654" t="str">
        <f t="shared" si="31"/>
        <v>ZK102.K152.C727</v>
      </c>
      <c r="C654">
        <f>+IFERROR(VLOOKUP(B654,'[1]Sum table'!$A:$D,4,FALSE),0)</f>
        <v>0</v>
      </c>
      <c r="D654">
        <f>+IFERROR(VLOOKUP(B654,'[1]Sum table'!$A:$E,5,FALSE),0)</f>
        <v>0</v>
      </c>
      <c r="E654">
        <f>+IFERROR(VLOOKUP(B654,'[1]Sum table'!$A:$F,6,FALSE),0)</f>
        <v>0</v>
      </c>
      <c r="F654">
        <f>+IFERROR(VLOOKUP(B654,'[1]Sum table'!$A:$G,7,FALSE),0)</f>
        <v>0</v>
      </c>
      <c r="O654" t="s">
        <v>509</v>
      </c>
      <c r="P654" s="607" t="s">
        <v>327</v>
      </c>
      <c r="R654" t="str">
        <f t="shared" si="32"/>
        <v>ZK102</v>
      </c>
      <c r="S654">
        <f t="shared" si="33"/>
        <v>0</v>
      </c>
      <c r="T654">
        <f t="shared" si="33"/>
        <v>0</v>
      </c>
      <c r="U654">
        <f t="shared" si="33"/>
        <v>0</v>
      </c>
    </row>
    <row r="655" spans="1:21" x14ac:dyDescent="0.25">
      <c r="A655" t="s">
        <v>1174</v>
      </c>
      <c r="B655" t="str">
        <f t="shared" si="31"/>
        <v>ZK102.K153.C727</v>
      </c>
      <c r="C655">
        <f>+IFERROR(VLOOKUP(B655,'[1]Sum table'!$A:$D,4,FALSE),0)</f>
        <v>0</v>
      </c>
      <c r="D655">
        <f>+IFERROR(VLOOKUP(B655,'[1]Sum table'!$A:$E,5,FALSE),0)</f>
        <v>0</v>
      </c>
      <c r="E655">
        <f>+IFERROR(VLOOKUP(B655,'[1]Sum table'!$A:$F,6,FALSE),0)</f>
        <v>0</v>
      </c>
      <c r="F655">
        <f>+IFERROR(VLOOKUP(B655,'[1]Sum table'!$A:$G,7,FALSE),0)</f>
        <v>0</v>
      </c>
      <c r="O655" t="s">
        <v>509</v>
      </c>
      <c r="P655" s="607" t="s">
        <v>328</v>
      </c>
      <c r="R655" t="str">
        <f t="shared" si="32"/>
        <v>ZK102</v>
      </c>
      <c r="S655">
        <f t="shared" si="33"/>
        <v>0</v>
      </c>
      <c r="T655">
        <f t="shared" si="33"/>
        <v>0</v>
      </c>
      <c r="U655">
        <f t="shared" si="33"/>
        <v>0</v>
      </c>
    </row>
    <row r="656" spans="1:21" x14ac:dyDescent="0.25">
      <c r="A656" t="s">
        <v>1175</v>
      </c>
      <c r="B656" t="str">
        <f t="shared" si="31"/>
        <v>ZK102.K154.C727</v>
      </c>
      <c r="C656">
        <f>+IFERROR(VLOOKUP(B656,'[1]Sum table'!$A:$D,4,FALSE),0)</f>
        <v>0</v>
      </c>
      <c r="D656">
        <f>+IFERROR(VLOOKUP(B656,'[1]Sum table'!$A:$E,5,FALSE),0)</f>
        <v>0</v>
      </c>
      <c r="E656">
        <f>+IFERROR(VLOOKUP(B656,'[1]Sum table'!$A:$F,6,FALSE),0)</f>
        <v>0</v>
      </c>
      <c r="F656">
        <f>+IFERROR(VLOOKUP(B656,'[1]Sum table'!$A:$G,7,FALSE),0)</f>
        <v>0</v>
      </c>
      <c r="O656" t="s">
        <v>509</v>
      </c>
      <c r="P656" s="607" t="s">
        <v>329</v>
      </c>
      <c r="R656" t="str">
        <f t="shared" si="32"/>
        <v>ZK102</v>
      </c>
      <c r="S656">
        <f t="shared" si="33"/>
        <v>0</v>
      </c>
      <c r="T656">
        <f t="shared" si="33"/>
        <v>0</v>
      </c>
      <c r="U656">
        <f t="shared" si="33"/>
        <v>0</v>
      </c>
    </row>
    <row r="657" spans="1:21" x14ac:dyDescent="0.25">
      <c r="A657" t="s">
        <v>1176</v>
      </c>
      <c r="B657" t="str">
        <f t="shared" si="31"/>
        <v>ZK102.K155.C727</v>
      </c>
      <c r="C657">
        <f>+IFERROR(VLOOKUP(B657,'[1]Sum table'!$A:$D,4,FALSE),0)</f>
        <v>0</v>
      </c>
      <c r="D657">
        <f>+IFERROR(VLOOKUP(B657,'[1]Sum table'!$A:$E,5,FALSE),0)</f>
        <v>0</v>
      </c>
      <c r="E657">
        <f>+IFERROR(VLOOKUP(B657,'[1]Sum table'!$A:$F,6,FALSE),0)</f>
        <v>0</v>
      </c>
      <c r="F657">
        <f>+IFERROR(VLOOKUP(B657,'[1]Sum table'!$A:$G,7,FALSE),0)</f>
        <v>0</v>
      </c>
      <c r="O657" t="s">
        <v>509</v>
      </c>
      <c r="P657" s="607" t="s">
        <v>330</v>
      </c>
      <c r="R657" t="str">
        <f t="shared" si="32"/>
        <v>ZK102</v>
      </c>
      <c r="S657">
        <f t="shared" si="33"/>
        <v>0</v>
      </c>
      <c r="T657">
        <f t="shared" si="33"/>
        <v>0</v>
      </c>
      <c r="U657">
        <f t="shared" si="33"/>
        <v>0</v>
      </c>
    </row>
    <row r="658" spans="1:21" x14ac:dyDescent="0.25">
      <c r="A658" t="s">
        <v>1177</v>
      </c>
      <c r="B658" t="str">
        <f t="shared" si="31"/>
        <v>ZK102.K156.C727</v>
      </c>
      <c r="C658">
        <f>+IFERROR(VLOOKUP(B658,'[1]Sum table'!$A:$D,4,FALSE),0)</f>
        <v>0</v>
      </c>
      <c r="D658">
        <f>+IFERROR(VLOOKUP(B658,'[1]Sum table'!$A:$E,5,FALSE),0)</f>
        <v>0</v>
      </c>
      <c r="E658">
        <f>+IFERROR(VLOOKUP(B658,'[1]Sum table'!$A:$F,6,FALSE),0)</f>
        <v>0</v>
      </c>
      <c r="F658">
        <f>+IFERROR(VLOOKUP(B658,'[1]Sum table'!$A:$G,7,FALSE),0)</f>
        <v>0</v>
      </c>
      <c r="O658" t="s">
        <v>509</v>
      </c>
      <c r="P658" s="607" t="s">
        <v>331</v>
      </c>
      <c r="R658" t="str">
        <f t="shared" si="32"/>
        <v>ZK102</v>
      </c>
      <c r="S658">
        <f t="shared" si="33"/>
        <v>0</v>
      </c>
      <c r="T658">
        <f t="shared" si="33"/>
        <v>0</v>
      </c>
      <c r="U658">
        <f t="shared" si="33"/>
        <v>0</v>
      </c>
    </row>
    <row r="659" spans="1:21" x14ac:dyDescent="0.25">
      <c r="A659" t="s">
        <v>1178</v>
      </c>
      <c r="B659" t="str">
        <f t="shared" si="31"/>
        <v>ZK102.K157.C727</v>
      </c>
      <c r="C659">
        <f>+IFERROR(VLOOKUP(B659,'[1]Sum table'!$A:$D,4,FALSE),0)</f>
        <v>0</v>
      </c>
      <c r="D659">
        <f>+IFERROR(VLOOKUP(B659,'[1]Sum table'!$A:$E,5,FALSE),0)</f>
        <v>0</v>
      </c>
      <c r="E659">
        <f>+IFERROR(VLOOKUP(B659,'[1]Sum table'!$A:$F,6,FALSE),0)</f>
        <v>0</v>
      </c>
      <c r="F659">
        <f>+IFERROR(VLOOKUP(B659,'[1]Sum table'!$A:$G,7,FALSE),0)</f>
        <v>0</v>
      </c>
      <c r="O659" t="s">
        <v>509</v>
      </c>
      <c r="P659" s="607" t="s">
        <v>332</v>
      </c>
      <c r="R659" t="str">
        <f t="shared" si="32"/>
        <v>ZK102</v>
      </c>
      <c r="S659">
        <f t="shared" si="33"/>
        <v>0</v>
      </c>
      <c r="T659">
        <f t="shared" si="33"/>
        <v>0</v>
      </c>
      <c r="U659">
        <f t="shared" si="33"/>
        <v>0</v>
      </c>
    </row>
    <row r="660" spans="1:21" x14ac:dyDescent="0.25">
      <c r="A660" t="s">
        <v>1179</v>
      </c>
      <c r="B660" t="str">
        <f t="shared" si="31"/>
        <v>ZK102.K158.C727</v>
      </c>
      <c r="C660">
        <f>+IFERROR(VLOOKUP(B660,'[1]Sum table'!$A:$D,4,FALSE),0)</f>
        <v>0</v>
      </c>
      <c r="D660">
        <f>+IFERROR(VLOOKUP(B660,'[1]Sum table'!$A:$E,5,FALSE),0)</f>
        <v>0</v>
      </c>
      <c r="E660">
        <f>+IFERROR(VLOOKUP(B660,'[1]Sum table'!$A:$F,6,FALSE),0)</f>
        <v>0</v>
      </c>
      <c r="F660">
        <f>+IFERROR(VLOOKUP(B660,'[1]Sum table'!$A:$G,7,FALSE),0)</f>
        <v>0</v>
      </c>
      <c r="O660" t="s">
        <v>509</v>
      </c>
      <c r="P660" s="607" t="s">
        <v>333</v>
      </c>
      <c r="R660" t="str">
        <f t="shared" si="32"/>
        <v>ZK102</v>
      </c>
      <c r="S660">
        <f t="shared" si="33"/>
        <v>0</v>
      </c>
      <c r="T660">
        <f t="shared" si="33"/>
        <v>0</v>
      </c>
      <c r="U660">
        <f t="shared" si="33"/>
        <v>0</v>
      </c>
    </row>
    <row r="661" spans="1:21" x14ac:dyDescent="0.25">
      <c r="A661" t="s">
        <v>1180</v>
      </c>
      <c r="B661" t="str">
        <f t="shared" si="31"/>
        <v>ZK102.K159.C727</v>
      </c>
      <c r="C661">
        <f>+IFERROR(VLOOKUP(B661,'[1]Sum table'!$A:$D,4,FALSE),0)</f>
        <v>0</v>
      </c>
      <c r="D661">
        <f>+IFERROR(VLOOKUP(B661,'[1]Sum table'!$A:$E,5,FALSE),0)</f>
        <v>0</v>
      </c>
      <c r="E661">
        <f>+IFERROR(VLOOKUP(B661,'[1]Sum table'!$A:$F,6,FALSE),0)</f>
        <v>0</v>
      </c>
      <c r="F661">
        <f>+IFERROR(VLOOKUP(B661,'[1]Sum table'!$A:$G,7,FALSE),0)</f>
        <v>0</v>
      </c>
      <c r="O661" t="s">
        <v>509</v>
      </c>
      <c r="P661" s="607" t="s">
        <v>334</v>
      </c>
      <c r="R661" t="str">
        <f t="shared" si="32"/>
        <v>ZK102</v>
      </c>
      <c r="S661">
        <f t="shared" si="33"/>
        <v>0</v>
      </c>
      <c r="T661">
        <f t="shared" si="33"/>
        <v>0</v>
      </c>
      <c r="U661">
        <f t="shared" si="33"/>
        <v>0</v>
      </c>
    </row>
    <row r="662" spans="1:21" x14ac:dyDescent="0.25">
      <c r="A662" t="s">
        <v>1181</v>
      </c>
      <c r="B662" t="str">
        <f t="shared" si="31"/>
        <v>ZK102.K160.C727</v>
      </c>
      <c r="C662">
        <f>+IFERROR(VLOOKUP(B662,'[1]Sum table'!$A:$D,4,FALSE),0)</f>
        <v>0</v>
      </c>
      <c r="D662">
        <f>+IFERROR(VLOOKUP(B662,'[1]Sum table'!$A:$E,5,FALSE),0)</f>
        <v>0</v>
      </c>
      <c r="E662">
        <f>+IFERROR(VLOOKUP(B662,'[1]Sum table'!$A:$F,6,FALSE),0)</f>
        <v>0</v>
      </c>
      <c r="F662">
        <f>+IFERROR(VLOOKUP(B662,'[1]Sum table'!$A:$G,7,FALSE),0)</f>
        <v>0</v>
      </c>
      <c r="O662" t="s">
        <v>509</v>
      </c>
      <c r="P662" s="606" t="s">
        <v>189</v>
      </c>
      <c r="R662" t="str">
        <f t="shared" si="32"/>
        <v>ZK102</v>
      </c>
      <c r="S662">
        <f t="shared" si="33"/>
        <v>0</v>
      </c>
      <c r="T662">
        <f t="shared" si="33"/>
        <v>0</v>
      </c>
      <c r="U662">
        <f t="shared" si="33"/>
        <v>0</v>
      </c>
    </row>
    <row r="663" spans="1:21" x14ac:dyDescent="0.25">
      <c r="A663" t="s">
        <v>1182</v>
      </c>
      <c r="B663" t="str">
        <f t="shared" si="31"/>
        <v>ZK102.K161.C727</v>
      </c>
      <c r="C663">
        <f>+IFERROR(VLOOKUP(B663,'[1]Sum table'!$A:$D,4,FALSE),0)</f>
        <v>0</v>
      </c>
      <c r="D663">
        <f>+IFERROR(VLOOKUP(B663,'[1]Sum table'!$A:$E,5,FALSE),0)</f>
        <v>0</v>
      </c>
      <c r="E663">
        <f>+IFERROR(VLOOKUP(B663,'[1]Sum table'!$A:$F,6,FALSE),0)</f>
        <v>0</v>
      </c>
      <c r="F663">
        <f>+IFERROR(VLOOKUP(B663,'[1]Sum table'!$A:$G,7,FALSE),0)</f>
        <v>0</v>
      </c>
      <c r="O663" t="s">
        <v>509</v>
      </c>
      <c r="P663" s="606" t="s">
        <v>190</v>
      </c>
      <c r="R663" t="str">
        <f t="shared" si="32"/>
        <v>ZK102</v>
      </c>
      <c r="S663">
        <f t="shared" si="33"/>
        <v>0</v>
      </c>
      <c r="T663">
        <f t="shared" si="33"/>
        <v>0</v>
      </c>
      <c r="U663">
        <f t="shared" si="33"/>
        <v>0</v>
      </c>
    </row>
    <row r="664" spans="1:21" x14ac:dyDescent="0.25">
      <c r="A664" t="s">
        <v>1183</v>
      </c>
      <c r="B664" t="str">
        <f t="shared" si="31"/>
        <v>ZK102.K162.C727</v>
      </c>
      <c r="C664">
        <f>+IFERROR(VLOOKUP(B664,'[1]Sum table'!$A:$D,4,FALSE),0)</f>
        <v>0</v>
      </c>
      <c r="D664">
        <f>+IFERROR(VLOOKUP(B664,'[1]Sum table'!$A:$E,5,FALSE),0)</f>
        <v>0</v>
      </c>
      <c r="E664">
        <f>+IFERROR(VLOOKUP(B664,'[1]Sum table'!$A:$F,6,FALSE),0)</f>
        <v>0</v>
      </c>
      <c r="F664">
        <f>+IFERROR(VLOOKUP(B664,'[1]Sum table'!$A:$G,7,FALSE),0)</f>
        <v>0</v>
      </c>
      <c r="O664" t="s">
        <v>509</v>
      </c>
      <c r="P664" s="606" t="s">
        <v>335</v>
      </c>
      <c r="R664" t="str">
        <f t="shared" si="32"/>
        <v>ZK102</v>
      </c>
      <c r="S664">
        <f t="shared" si="33"/>
        <v>0</v>
      </c>
      <c r="T664">
        <f t="shared" si="33"/>
        <v>0</v>
      </c>
      <c r="U664">
        <f t="shared" si="33"/>
        <v>0</v>
      </c>
    </row>
    <row r="665" spans="1:21" x14ac:dyDescent="0.25">
      <c r="A665" t="s">
        <v>1184</v>
      </c>
      <c r="B665" t="str">
        <f t="shared" si="31"/>
        <v>ZK102.K163.C727</v>
      </c>
      <c r="C665">
        <f>+IFERROR(VLOOKUP(B665,'[1]Sum table'!$A:$D,4,FALSE),0)</f>
        <v>0</v>
      </c>
      <c r="D665">
        <f>+IFERROR(VLOOKUP(B665,'[1]Sum table'!$A:$E,5,FALSE),0)</f>
        <v>0</v>
      </c>
      <c r="E665">
        <f>+IFERROR(VLOOKUP(B665,'[1]Sum table'!$A:$F,6,FALSE),0)</f>
        <v>0</v>
      </c>
      <c r="F665">
        <f>+IFERROR(VLOOKUP(B665,'[1]Sum table'!$A:$G,7,FALSE),0)</f>
        <v>0</v>
      </c>
      <c r="O665" t="s">
        <v>509</v>
      </c>
      <c r="P665" s="606" t="s">
        <v>113</v>
      </c>
      <c r="R665" t="str">
        <f t="shared" si="32"/>
        <v>ZK102</v>
      </c>
      <c r="S665">
        <f t="shared" si="33"/>
        <v>0</v>
      </c>
      <c r="T665">
        <f t="shared" si="33"/>
        <v>0</v>
      </c>
      <c r="U665">
        <f t="shared" si="33"/>
        <v>0</v>
      </c>
    </row>
    <row r="666" spans="1:21" x14ac:dyDescent="0.25">
      <c r="A666" t="s">
        <v>1185</v>
      </c>
      <c r="B666" t="str">
        <f t="shared" si="31"/>
        <v>ZK102.K164.C727</v>
      </c>
      <c r="C666">
        <f>+IFERROR(VLOOKUP(B666,'[1]Sum table'!$A:$D,4,FALSE),0)</f>
        <v>0</v>
      </c>
      <c r="D666">
        <f>+IFERROR(VLOOKUP(B666,'[1]Sum table'!$A:$E,5,FALSE),0)</f>
        <v>0</v>
      </c>
      <c r="E666">
        <f>+IFERROR(VLOOKUP(B666,'[1]Sum table'!$A:$F,6,FALSE),0)</f>
        <v>0</v>
      </c>
      <c r="F666">
        <f>+IFERROR(VLOOKUP(B666,'[1]Sum table'!$A:$G,7,FALSE),0)</f>
        <v>0</v>
      </c>
      <c r="O666" t="s">
        <v>509</v>
      </c>
      <c r="P666" s="606" t="s">
        <v>179</v>
      </c>
      <c r="R666" t="str">
        <f t="shared" si="32"/>
        <v>ZK102</v>
      </c>
      <c r="S666">
        <f t="shared" si="33"/>
        <v>0</v>
      </c>
      <c r="T666">
        <f t="shared" si="33"/>
        <v>0</v>
      </c>
      <c r="U666">
        <f t="shared" si="33"/>
        <v>0</v>
      </c>
    </row>
    <row r="667" spans="1:21" x14ac:dyDescent="0.25">
      <c r="A667" t="s">
        <v>1186</v>
      </c>
      <c r="B667" t="str">
        <f t="shared" si="31"/>
        <v>ZK102.K165.C727</v>
      </c>
      <c r="C667">
        <f>+IFERROR(VLOOKUP(B667,'[1]Sum table'!$A:$D,4,FALSE),0)</f>
        <v>0</v>
      </c>
      <c r="D667">
        <f>+IFERROR(VLOOKUP(B667,'[1]Sum table'!$A:$E,5,FALSE),0)</f>
        <v>0</v>
      </c>
      <c r="E667">
        <f>+IFERROR(VLOOKUP(B667,'[1]Sum table'!$A:$F,6,FALSE),0)</f>
        <v>0</v>
      </c>
      <c r="F667">
        <f>+IFERROR(VLOOKUP(B667,'[1]Sum table'!$A:$G,7,FALSE),0)</f>
        <v>0</v>
      </c>
      <c r="O667" t="s">
        <v>509</v>
      </c>
      <c r="P667" s="606" t="s">
        <v>336</v>
      </c>
      <c r="R667" t="str">
        <f t="shared" si="32"/>
        <v>ZK102</v>
      </c>
      <c r="S667">
        <f t="shared" si="33"/>
        <v>0</v>
      </c>
      <c r="T667">
        <f t="shared" si="33"/>
        <v>0</v>
      </c>
      <c r="U667">
        <f t="shared" si="33"/>
        <v>0</v>
      </c>
    </row>
    <row r="668" spans="1:21" x14ac:dyDescent="0.25">
      <c r="A668" t="s">
        <v>1187</v>
      </c>
      <c r="B668" t="str">
        <f t="shared" si="31"/>
        <v>ZK102.K166.C727</v>
      </c>
      <c r="C668">
        <f>+IFERROR(VLOOKUP(B668,'[1]Sum table'!$A:$D,4,FALSE),0)</f>
        <v>0</v>
      </c>
      <c r="D668">
        <f>+IFERROR(VLOOKUP(B668,'[1]Sum table'!$A:$E,5,FALSE),0)</f>
        <v>0</v>
      </c>
      <c r="E668">
        <f>+IFERROR(VLOOKUP(B668,'[1]Sum table'!$A:$F,6,FALSE),0)</f>
        <v>0</v>
      </c>
      <c r="F668">
        <f>+IFERROR(VLOOKUP(B668,'[1]Sum table'!$A:$G,7,FALSE),0)</f>
        <v>0</v>
      </c>
      <c r="O668" t="s">
        <v>509</v>
      </c>
      <c r="P668" s="607" t="s">
        <v>337</v>
      </c>
      <c r="R668" t="str">
        <f t="shared" si="32"/>
        <v>ZK102</v>
      </c>
      <c r="S668">
        <f t="shared" si="33"/>
        <v>0</v>
      </c>
      <c r="T668">
        <f t="shared" si="33"/>
        <v>0</v>
      </c>
      <c r="U668">
        <f t="shared" si="33"/>
        <v>0</v>
      </c>
    </row>
    <row r="669" spans="1:21" x14ac:dyDescent="0.25">
      <c r="A669" t="s">
        <v>1188</v>
      </c>
      <c r="B669" t="str">
        <f t="shared" si="31"/>
        <v>ZK102.K167.C727</v>
      </c>
      <c r="C669">
        <f>+IFERROR(VLOOKUP(B669,'[1]Sum table'!$A:$D,4,FALSE),0)</f>
        <v>0</v>
      </c>
      <c r="D669">
        <f>+IFERROR(VLOOKUP(B669,'[1]Sum table'!$A:$E,5,FALSE),0)</f>
        <v>0</v>
      </c>
      <c r="E669">
        <f>+IFERROR(VLOOKUP(B669,'[1]Sum table'!$A:$F,6,FALSE),0)</f>
        <v>0</v>
      </c>
      <c r="F669">
        <f>+IFERROR(VLOOKUP(B669,'[1]Sum table'!$A:$G,7,FALSE),0)</f>
        <v>0</v>
      </c>
      <c r="O669" t="s">
        <v>509</v>
      </c>
      <c r="P669" s="607" t="s">
        <v>338</v>
      </c>
      <c r="R669" t="str">
        <f t="shared" si="32"/>
        <v>ZK102</v>
      </c>
      <c r="S669">
        <f t="shared" si="33"/>
        <v>0</v>
      </c>
      <c r="T669">
        <f t="shared" si="33"/>
        <v>0</v>
      </c>
      <c r="U669">
        <f t="shared" si="33"/>
        <v>0</v>
      </c>
    </row>
    <row r="670" spans="1:21" x14ac:dyDescent="0.25">
      <c r="A670" t="s">
        <v>1189</v>
      </c>
      <c r="B670" t="str">
        <f t="shared" si="31"/>
        <v>ZK102.K168.C727</v>
      </c>
      <c r="C670">
        <f>+IFERROR(VLOOKUP(B670,'[1]Sum table'!$A:$D,4,FALSE),0)</f>
        <v>0</v>
      </c>
      <c r="D670">
        <f>+IFERROR(VLOOKUP(B670,'[1]Sum table'!$A:$E,5,FALSE),0)</f>
        <v>0</v>
      </c>
      <c r="E670">
        <f>+IFERROR(VLOOKUP(B670,'[1]Sum table'!$A:$F,6,FALSE),0)</f>
        <v>0</v>
      </c>
      <c r="F670">
        <f>+IFERROR(VLOOKUP(B670,'[1]Sum table'!$A:$G,7,FALSE),0)</f>
        <v>0</v>
      </c>
      <c r="O670" t="s">
        <v>509</v>
      </c>
      <c r="P670" s="607" t="s">
        <v>339</v>
      </c>
      <c r="R670" t="str">
        <f t="shared" si="32"/>
        <v>ZK102</v>
      </c>
      <c r="S670">
        <f t="shared" si="33"/>
        <v>0</v>
      </c>
      <c r="T670">
        <f t="shared" si="33"/>
        <v>0</v>
      </c>
      <c r="U670">
        <f t="shared" si="33"/>
        <v>0</v>
      </c>
    </row>
    <row r="671" spans="1:21" x14ac:dyDescent="0.25">
      <c r="A671" t="s">
        <v>1190</v>
      </c>
      <c r="B671" t="str">
        <f t="shared" si="31"/>
        <v>ZK102.K169.C727</v>
      </c>
      <c r="C671">
        <f>+IFERROR(VLOOKUP(B671,'[1]Sum table'!$A:$D,4,FALSE),0)</f>
        <v>0</v>
      </c>
      <c r="D671">
        <f>+IFERROR(VLOOKUP(B671,'[1]Sum table'!$A:$E,5,FALSE),0)</f>
        <v>0</v>
      </c>
      <c r="E671">
        <f>+IFERROR(VLOOKUP(B671,'[1]Sum table'!$A:$F,6,FALSE),0)</f>
        <v>0</v>
      </c>
      <c r="F671">
        <f>+IFERROR(VLOOKUP(B671,'[1]Sum table'!$A:$G,7,FALSE),0)</f>
        <v>0</v>
      </c>
      <c r="O671" t="s">
        <v>509</v>
      </c>
      <c r="P671" s="607" t="s">
        <v>340</v>
      </c>
      <c r="R671" t="str">
        <f t="shared" si="32"/>
        <v>ZK102</v>
      </c>
      <c r="S671">
        <f t="shared" si="33"/>
        <v>0</v>
      </c>
      <c r="T671">
        <f t="shared" si="33"/>
        <v>0</v>
      </c>
      <c r="U671">
        <f t="shared" si="33"/>
        <v>0</v>
      </c>
    </row>
    <row r="672" spans="1:21" x14ac:dyDescent="0.25">
      <c r="A672" t="s">
        <v>1191</v>
      </c>
      <c r="B672" t="str">
        <f t="shared" si="31"/>
        <v>ZK102.K170.C727</v>
      </c>
      <c r="C672">
        <f>+IFERROR(VLOOKUP(B672,'[1]Sum table'!$A:$D,4,FALSE),0)</f>
        <v>0</v>
      </c>
      <c r="D672">
        <f>+IFERROR(VLOOKUP(B672,'[1]Sum table'!$A:$E,5,FALSE),0)</f>
        <v>0</v>
      </c>
      <c r="E672">
        <f>+IFERROR(VLOOKUP(B672,'[1]Sum table'!$A:$F,6,FALSE),0)</f>
        <v>0</v>
      </c>
      <c r="F672">
        <f>+IFERROR(VLOOKUP(B672,'[1]Sum table'!$A:$G,7,FALSE),0)</f>
        <v>0</v>
      </c>
      <c r="O672" t="s">
        <v>509</v>
      </c>
      <c r="P672" s="607" t="s">
        <v>341</v>
      </c>
      <c r="R672" t="str">
        <f t="shared" si="32"/>
        <v>ZK102</v>
      </c>
      <c r="S672">
        <f t="shared" si="33"/>
        <v>0</v>
      </c>
      <c r="T672">
        <f t="shared" si="33"/>
        <v>0</v>
      </c>
      <c r="U672">
        <f t="shared" si="33"/>
        <v>0</v>
      </c>
    </row>
    <row r="673" spans="1:21" x14ac:dyDescent="0.25">
      <c r="A673" t="s">
        <v>1192</v>
      </c>
      <c r="B673" t="str">
        <f t="shared" si="31"/>
        <v>ZK102.K171.C727</v>
      </c>
      <c r="C673">
        <f>+IFERROR(VLOOKUP(B673,'[1]Sum table'!$A:$D,4,FALSE),0)</f>
        <v>0</v>
      </c>
      <c r="D673">
        <f>+IFERROR(VLOOKUP(B673,'[1]Sum table'!$A:$E,5,FALSE),0)</f>
        <v>0</v>
      </c>
      <c r="E673">
        <f>+IFERROR(VLOOKUP(B673,'[1]Sum table'!$A:$F,6,FALSE),0)</f>
        <v>0</v>
      </c>
      <c r="F673">
        <f>+IFERROR(VLOOKUP(B673,'[1]Sum table'!$A:$G,7,FALSE),0)</f>
        <v>0</v>
      </c>
      <c r="O673" t="s">
        <v>509</v>
      </c>
      <c r="P673" s="607" t="s">
        <v>342</v>
      </c>
      <c r="R673" t="str">
        <f t="shared" si="32"/>
        <v>ZK102</v>
      </c>
      <c r="S673">
        <f t="shared" si="33"/>
        <v>0</v>
      </c>
      <c r="T673">
        <f t="shared" si="33"/>
        <v>0</v>
      </c>
      <c r="U673">
        <f t="shared" si="33"/>
        <v>0</v>
      </c>
    </row>
    <row r="674" spans="1:21" x14ac:dyDescent="0.25">
      <c r="A674" t="s">
        <v>1193</v>
      </c>
      <c r="B674" t="str">
        <f t="shared" si="31"/>
        <v>ZK102.K172.C727</v>
      </c>
      <c r="C674">
        <f>+IFERROR(VLOOKUP(B674,'[1]Sum table'!$A:$D,4,FALSE),0)</f>
        <v>0</v>
      </c>
      <c r="D674">
        <f>+IFERROR(VLOOKUP(B674,'[1]Sum table'!$A:$E,5,FALSE),0)</f>
        <v>0</v>
      </c>
      <c r="E674">
        <f>+IFERROR(VLOOKUP(B674,'[1]Sum table'!$A:$F,6,FALSE),0)</f>
        <v>0</v>
      </c>
      <c r="F674">
        <f>+IFERROR(VLOOKUP(B674,'[1]Sum table'!$A:$G,7,FALSE),0)</f>
        <v>0</v>
      </c>
      <c r="O674" t="s">
        <v>509</v>
      </c>
      <c r="P674" s="606" t="s">
        <v>216</v>
      </c>
      <c r="R674" t="str">
        <f t="shared" si="32"/>
        <v>ZK102</v>
      </c>
      <c r="S674">
        <f t="shared" si="33"/>
        <v>0</v>
      </c>
      <c r="T674">
        <f t="shared" si="33"/>
        <v>0</v>
      </c>
      <c r="U674">
        <f t="shared" si="33"/>
        <v>0</v>
      </c>
    </row>
    <row r="675" spans="1:21" x14ac:dyDescent="0.25">
      <c r="A675" t="s">
        <v>1194</v>
      </c>
      <c r="B675" t="str">
        <f t="shared" si="31"/>
        <v>ZK102.K173.C727</v>
      </c>
      <c r="C675">
        <f>+IFERROR(VLOOKUP(B675,'[1]Sum table'!$A:$D,4,FALSE),0)</f>
        <v>0</v>
      </c>
      <c r="D675">
        <f>+IFERROR(VLOOKUP(B675,'[1]Sum table'!$A:$E,5,FALSE),0)</f>
        <v>0</v>
      </c>
      <c r="E675">
        <f>+IFERROR(VLOOKUP(B675,'[1]Sum table'!$A:$F,6,FALSE),0)</f>
        <v>0</v>
      </c>
      <c r="F675">
        <f>+IFERROR(VLOOKUP(B675,'[1]Sum table'!$A:$G,7,FALSE),0)</f>
        <v>0</v>
      </c>
      <c r="O675" t="s">
        <v>509</v>
      </c>
      <c r="P675" s="606" t="s">
        <v>343</v>
      </c>
      <c r="R675" t="str">
        <f t="shared" si="32"/>
        <v>ZK102</v>
      </c>
      <c r="S675">
        <f t="shared" si="33"/>
        <v>0</v>
      </c>
      <c r="T675">
        <f t="shared" si="33"/>
        <v>0</v>
      </c>
      <c r="U675">
        <f t="shared" si="33"/>
        <v>0</v>
      </c>
    </row>
    <row r="676" spans="1:21" x14ac:dyDescent="0.25">
      <c r="A676" t="s">
        <v>1195</v>
      </c>
      <c r="B676" t="str">
        <f t="shared" si="31"/>
        <v>ZK102.K174.C727</v>
      </c>
      <c r="C676">
        <f>+IFERROR(VLOOKUP(B676,'[1]Sum table'!$A:$D,4,FALSE),0)</f>
        <v>0</v>
      </c>
      <c r="D676">
        <f>+IFERROR(VLOOKUP(B676,'[1]Sum table'!$A:$E,5,FALSE),0)</f>
        <v>0</v>
      </c>
      <c r="E676">
        <f>+IFERROR(VLOOKUP(B676,'[1]Sum table'!$A:$F,6,FALSE),0)</f>
        <v>0</v>
      </c>
      <c r="F676">
        <f>+IFERROR(VLOOKUP(B676,'[1]Sum table'!$A:$G,7,FALSE),0)</f>
        <v>0</v>
      </c>
      <c r="O676" t="s">
        <v>509</v>
      </c>
      <c r="P676" s="607" t="s">
        <v>344</v>
      </c>
      <c r="R676" t="str">
        <f t="shared" si="32"/>
        <v>ZK102</v>
      </c>
      <c r="S676">
        <f t="shared" si="33"/>
        <v>0</v>
      </c>
      <c r="T676">
        <f t="shared" si="33"/>
        <v>0</v>
      </c>
      <c r="U676">
        <f t="shared" si="33"/>
        <v>0</v>
      </c>
    </row>
    <row r="677" spans="1:21" x14ac:dyDescent="0.25">
      <c r="A677" t="s">
        <v>1196</v>
      </c>
      <c r="B677" t="str">
        <f t="shared" si="31"/>
        <v>ZK102.K175.C727</v>
      </c>
      <c r="C677">
        <f>+IFERROR(VLOOKUP(B677,'[1]Sum table'!$A:$D,4,FALSE),0)</f>
        <v>0</v>
      </c>
      <c r="D677">
        <f>+IFERROR(VLOOKUP(B677,'[1]Sum table'!$A:$E,5,FALSE),0)</f>
        <v>0</v>
      </c>
      <c r="E677">
        <f>+IFERROR(VLOOKUP(B677,'[1]Sum table'!$A:$F,6,FALSE),0)</f>
        <v>0</v>
      </c>
      <c r="F677">
        <f>+IFERROR(VLOOKUP(B677,'[1]Sum table'!$A:$G,7,FALSE),0)</f>
        <v>0</v>
      </c>
      <c r="O677" t="s">
        <v>509</v>
      </c>
      <c r="P677" s="607" t="s">
        <v>345</v>
      </c>
      <c r="R677" t="str">
        <f t="shared" si="32"/>
        <v>ZK102</v>
      </c>
      <c r="S677">
        <f t="shared" si="33"/>
        <v>0</v>
      </c>
      <c r="T677">
        <f t="shared" si="33"/>
        <v>0</v>
      </c>
      <c r="U677">
        <f t="shared" si="33"/>
        <v>0</v>
      </c>
    </row>
    <row r="678" spans="1:21" x14ac:dyDescent="0.25">
      <c r="A678" t="s">
        <v>1197</v>
      </c>
      <c r="B678" t="str">
        <f t="shared" si="31"/>
        <v>ZK102.K176.C727</v>
      </c>
      <c r="C678">
        <f>+IFERROR(VLOOKUP(B678,'[1]Sum table'!$A:$D,4,FALSE),0)</f>
        <v>0</v>
      </c>
      <c r="D678">
        <f>+IFERROR(VLOOKUP(B678,'[1]Sum table'!$A:$E,5,FALSE),0)</f>
        <v>0</v>
      </c>
      <c r="E678">
        <f>+IFERROR(VLOOKUP(B678,'[1]Sum table'!$A:$F,6,FALSE),0)</f>
        <v>0</v>
      </c>
      <c r="F678">
        <f>+IFERROR(VLOOKUP(B678,'[1]Sum table'!$A:$G,7,FALSE),0)</f>
        <v>0</v>
      </c>
      <c r="O678" t="s">
        <v>509</v>
      </c>
      <c r="P678" s="607" t="s">
        <v>346</v>
      </c>
      <c r="R678" t="str">
        <f t="shared" si="32"/>
        <v>ZK102</v>
      </c>
      <c r="S678">
        <f t="shared" si="33"/>
        <v>0</v>
      </c>
      <c r="T678">
        <f t="shared" si="33"/>
        <v>0</v>
      </c>
      <c r="U678">
        <f t="shared" si="33"/>
        <v>0</v>
      </c>
    </row>
    <row r="679" spans="1:21" x14ac:dyDescent="0.25">
      <c r="A679" t="s">
        <v>1198</v>
      </c>
      <c r="B679" t="str">
        <f t="shared" si="31"/>
        <v>ZK102.K177.C727</v>
      </c>
      <c r="C679">
        <f>+IFERROR(VLOOKUP(B679,'[1]Sum table'!$A:$D,4,FALSE),0)</f>
        <v>0</v>
      </c>
      <c r="D679">
        <f>+IFERROR(VLOOKUP(B679,'[1]Sum table'!$A:$E,5,FALSE),0)</f>
        <v>0</v>
      </c>
      <c r="E679">
        <f>+IFERROR(VLOOKUP(B679,'[1]Sum table'!$A:$F,6,FALSE),0)</f>
        <v>0</v>
      </c>
      <c r="F679">
        <f>+IFERROR(VLOOKUP(B679,'[1]Sum table'!$A:$G,7,FALSE),0)</f>
        <v>0</v>
      </c>
      <c r="O679" t="s">
        <v>509</v>
      </c>
      <c r="P679" s="606" t="s">
        <v>347</v>
      </c>
      <c r="R679" t="str">
        <f t="shared" si="32"/>
        <v>ZK102</v>
      </c>
      <c r="S679">
        <f t="shared" si="33"/>
        <v>0</v>
      </c>
      <c r="T679">
        <f t="shared" si="33"/>
        <v>0</v>
      </c>
      <c r="U679">
        <f t="shared" si="33"/>
        <v>0</v>
      </c>
    </row>
    <row r="680" spans="1:21" x14ac:dyDescent="0.25">
      <c r="A680" t="s">
        <v>1199</v>
      </c>
      <c r="B680" t="str">
        <f t="shared" si="31"/>
        <v>ZK102.K178.C727</v>
      </c>
      <c r="C680">
        <f>+IFERROR(VLOOKUP(B680,'[1]Sum table'!$A:$D,4,FALSE),0)</f>
        <v>0</v>
      </c>
      <c r="D680">
        <f>+IFERROR(VLOOKUP(B680,'[1]Sum table'!$A:$E,5,FALSE),0)</f>
        <v>0</v>
      </c>
      <c r="E680">
        <f>+IFERROR(VLOOKUP(B680,'[1]Sum table'!$A:$F,6,FALSE),0)</f>
        <v>0</v>
      </c>
      <c r="F680">
        <f>+IFERROR(VLOOKUP(B680,'[1]Sum table'!$A:$G,7,FALSE),0)</f>
        <v>0</v>
      </c>
      <c r="O680" t="s">
        <v>509</v>
      </c>
      <c r="P680" s="606" t="s">
        <v>348</v>
      </c>
      <c r="R680" t="str">
        <f t="shared" si="32"/>
        <v>ZK102</v>
      </c>
      <c r="S680">
        <f t="shared" si="33"/>
        <v>0</v>
      </c>
      <c r="T680">
        <f t="shared" si="33"/>
        <v>0</v>
      </c>
      <c r="U680">
        <f t="shared" si="33"/>
        <v>0</v>
      </c>
    </row>
    <row r="681" spans="1:21" x14ac:dyDescent="0.25">
      <c r="A681" t="s">
        <v>1200</v>
      </c>
      <c r="B681" t="str">
        <f t="shared" si="31"/>
        <v>ZK102.K179.C727</v>
      </c>
      <c r="C681">
        <f>+IFERROR(VLOOKUP(B681,'[1]Sum table'!$A:$D,4,FALSE),0)</f>
        <v>0</v>
      </c>
      <c r="D681">
        <f>+IFERROR(VLOOKUP(B681,'[1]Sum table'!$A:$E,5,FALSE),0)</f>
        <v>0</v>
      </c>
      <c r="E681">
        <f>+IFERROR(VLOOKUP(B681,'[1]Sum table'!$A:$F,6,FALSE),0)</f>
        <v>0</v>
      </c>
      <c r="F681">
        <f>+IFERROR(VLOOKUP(B681,'[1]Sum table'!$A:$G,7,FALSE),0)</f>
        <v>0</v>
      </c>
      <c r="O681" t="s">
        <v>509</v>
      </c>
      <c r="P681" s="606" t="s">
        <v>349</v>
      </c>
      <c r="R681" t="str">
        <f t="shared" si="32"/>
        <v>ZK102</v>
      </c>
      <c r="S681">
        <f t="shared" si="33"/>
        <v>0</v>
      </c>
      <c r="T681">
        <f t="shared" si="33"/>
        <v>0</v>
      </c>
      <c r="U681">
        <f t="shared" si="33"/>
        <v>0</v>
      </c>
    </row>
    <row r="682" spans="1:21" x14ac:dyDescent="0.25">
      <c r="A682" t="s">
        <v>1201</v>
      </c>
      <c r="B682" t="str">
        <f t="shared" si="31"/>
        <v>ZK102.K180.C727</v>
      </c>
      <c r="C682">
        <f>+IFERROR(VLOOKUP(B682,'[1]Sum table'!$A:$D,4,FALSE),0)</f>
        <v>0</v>
      </c>
      <c r="D682">
        <f>+IFERROR(VLOOKUP(B682,'[1]Sum table'!$A:$E,5,FALSE),0)</f>
        <v>0</v>
      </c>
      <c r="E682">
        <f>+IFERROR(VLOOKUP(B682,'[1]Sum table'!$A:$F,6,FALSE),0)</f>
        <v>0</v>
      </c>
      <c r="F682">
        <f>+IFERROR(VLOOKUP(B682,'[1]Sum table'!$A:$G,7,FALSE),0)</f>
        <v>0</v>
      </c>
      <c r="O682" t="s">
        <v>509</v>
      </c>
      <c r="P682" s="606" t="s">
        <v>350</v>
      </c>
      <c r="R682" t="str">
        <f t="shared" si="32"/>
        <v>ZK102</v>
      </c>
      <c r="S682">
        <f t="shared" si="33"/>
        <v>0</v>
      </c>
      <c r="T682">
        <f t="shared" si="33"/>
        <v>0</v>
      </c>
      <c r="U682">
        <f t="shared" si="33"/>
        <v>0</v>
      </c>
    </row>
    <row r="683" spans="1:21" x14ac:dyDescent="0.25">
      <c r="A683" t="s">
        <v>1202</v>
      </c>
      <c r="B683" t="str">
        <f t="shared" si="31"/>
        <v>ZK102.K181.C727</v>
      </c>
      <c r="C683">
        <f>+IFERROR(VLOOKUP(B683,'[1]Sum table'!$A:$D,4,FALSE),0)</f>
        <v>0</v>
      </c>
      <c r="D683">
        <f>+IFERROR(VLOOKUP(B683,'[1]Sum table'!$A:$E,5,FALSE),0)</f>
        <v>0</v>
      </c>
      <c r="E683">
        <f>+IFERROR(VLOOKUP(B683,'[1]Sum table'!$A:$F,6,FALSE),0)</f>
        <v>0</v>
      </c>
      <c r="F683">
        <f>+IFERROR(VLOOKUP(B683,'[1]Sum table'!$A:$G,7,FALSE),0)</f>
        <v>0</v>
      </c>
      <c r="O683" t="s">
        <v>509</v>
      </c>
      <c r="P683" s="607" t="s">
        <v>351</v>
      </c>
      <c r="R683" t="str">
        <f t="shared" si="32"/>
        <v>ZK102</v>
      </c>
      <c r="S683">
        <f t="shared" si="33"/>
        <v>0</v>
      </c>
      <c r="T683">
        <f t="shared" si="33"/>
        <v>0</v>
      </c>
      <c r="U683">
        <f t="shared" si="33"/>
        <v>0</v>
      </c>
    </row>
    <row r="684" spans="1:21" x14ac:dyDescent="0.25">
      <c r="A684" t="s">
        <v>1203</v>
      </c>
      <c r="B684" t="str">
        <f t="shared" si="31"/>
        <v>ZK102.K182.C727</v>
      </c>
      <c r="C684">
        <f>+IFERROR(VLOOKUP(B684,'[1]Sum table'!$A:$D,4,FALSE),0)</f>
        <v>0</v>
      </c>
      <c r="D684">
        <f>+IFERROR(VLOOKUP(B684,'[1]Sum table'!$A:$E,5,FALSE),0)</f>
        <v>0</v>
      </c>
      <c r="E684">
        <f>+IFERROR(VLOOKUP(B684,'[1]Sum table'!$A:$F,6,FALSE),0)</f>
        <v>0</v>
      </c>
      <c r="F684">
        <f>+IFERROR(VLOOKUP(B684,'[1]Sum table'!$A:$G,7,FALSE),0)</f>
        <v>0</v>
      </c>
      <c r="O684" t="s">
        <v>509</v>
      </c>
      <c r="P684" s="607" t="s">
        <v>352</v>
      </c>
      <c r="R684" t="str">
        <f t="shared" si="32"/>
        <v>ZK102</v>
      </c>
      <c r="S684">
        <f t="shared" si="33"/>
        <v>0</v>
      </c>
      <c r="T684">
        <f t="shared" si="33"/>
        <v>0</v>
      </c>
      <c r="U684">
        <f t="shared" si="33"/>
        <v>0</v>
      </c>
    </row>
    <row r="685" spans="1:21" x14ac:dyDescent="0.25">
      <c r="A685" t="s">
        <v>1204</v>
      </c>
      <c r="B685" t="str">
        <f t="shared" si="31"/>
        <v>ZK102.K183.C727</v>
      </c>
      <c r="C685">
        <f>+IFERROR(VLOOKUP(B685,'[1]Sum table'!$A:$D,4,FALSE),0)</f>
        <v>0</v>
      </c>
      <c r="D685">
        <f>+IFERROR(VLOOKUP(B685,'[1]Sum table'!$A:$E,5,FALSE),0)</f>
        <v>0</v>
      </c>
      <c r="E685">
        <f>+IFERROR(VLOOKUP(B685,'[1]Sum table'!$A:$F,6,FALSE),0)</f>
        <v>0</v>
      </c>
      <c r="F685">
        <f>+IFERROR(VLOOKUP(B685,'[1]Sum table'!$A:$G,7,FALSE),0)</f>
        <v>0</v>
      </c>
      <c r="O685" t="s">
        <v>509</v>
      </c>
      <c r="P685" s="606" t="s">
        <v>353</v>
      </c>
      <c r="R685" t="str">
        <f t="shared" si="32"/>
        <v>ZK102</v>
      </c>
      <c r="S685">
        <f t="shared" si="33"/>
        <v>0</v>
      </c>
      <c r="T685">
        <f t="shared" si="33"/>
        <v>0</v>
      </c>
      <c r="U685">
        <f t="shared" si="33"/>
        <v>0</v>
      </c>
    </row>
    <row r="686" spans="1:21" x14ac:dyDescent="0.25">
      <c r="A686" t="s">
        <v>1205</v>
      </c>
      <c r="B686" t="str">
        <f t="shared" si="31"/>
        <v>ZK102.K184.C727</v>
      </c>
      <c r="C686">
        <f>+IFERROR(VLOOKUP(B686,'[1]Sum table'!$A:$D,4,FALSE),0)</f>
        <v>0</v>
      </c>
      <c r="D686">
        <f>+IFERROR(VLOOKUP(B686,'[1]Sum table'!$A:$E,5,FALSE),0)</f>
        <v>0</v>
      </c>
      <c r="E686">
        <f>+IFERROR(VLOOKUP(B686,'[1]Sum table'!$A:$F,6,FALSE),0)</f>
        <v>0</v>
      </c>
      <c r="F686">
        <f>+IFERROR(VLOOKUP(B686,'[1]Sum table'!$A:$G,7,FALSE),0)</f>
        <v>0</v>
      </c>
      <c r="O686" t="s">
        <v>509</v>
      </c>
      <c r="P686" s="606" t="s">
        <v>354</v>
      </c>
      <c r="R686" t="str">
        <f t="shared" si="32"/>
        <v>ZK102</v>
      </c>
      <c r="S686">
        <f t="shared" si="33"/>
        <v>0</v>
      </c>
      <c r="T686">
        <f t="shared" si="33"/>
        <v>0</v>
      </c>
      <c r="U686">
        <f t="shared" si="33"/>
        <v>0</v>
      </c>
    </row>
    <row r="687" spans="1:21" x14ac:dyDescent="0.25">
      <c r="A687" t="s">
        <v>1206</v>
      </c>
      <c r="B687" t="str">
        <f t="shared" si="31"/>
        <v>ZK102.K185.C727</v>
      </c>
      <c r="C687">
        <f>+IFERROR(VLOOKUP(B687,'[1]Sum table'!$A:$D,4,FALSE),0)</f>
        <v>0</v>
      </c>
      <c r="D687">
        <f>+IFERROR(VLOOKUP(B687,'[1]Sum table'!$A:$E,5,FALSE),0)</f>
        <v>0</v>
      </c>
      <c r="E687">
        <f>+IFERROR(VLOOKUP(B687,'[1]Sum table'!$A:$F,6,FALSE),0)</f>
        <v>0</v>
      </c>
      <c r="F687">
        <f>+IFERROR(VLOOKUP(B687,'[1]Sum table'!$A:$G,7,FALSE),0)</f>
        <v>0</v>
      </c>
      <c r="O687" t="s">
        <v>509</v>
      </c>
      <c r="P687" s="607" t="s">
        <v>355</v>
      </c>
      <c r="R687" t="str">
        <f t="shared" si="32"/>
        <v>ZK102</v>
      </c>
      <c r="S687">
        <f t="shared" si="33"/>
        <v>0</v>
      </c>
      <c r="T687">
        <f t="shared" si="33"/>
        <v>0</v>
      </c>
      <c r="U687">
        <f t="shared" si="33"/>
        <v>0</v>
      </c>
    </row>
    <row r="688" spans="1:21" x14ac:dyDescent="0.25">
      <c r="A688" t="s">
        <v>1207</v>
      </c>
      <c r="B688" t="str">
        <f t="shared" si="31"/>
        <v>ZK102.K186.C727</v>
      </c>
      <c r="C688">
        <f>+IFERROR(VLOOKUP(B688,'[1]Sum table'!$A:$D,4,FALSE),0)</f>
        <v>0</v>
      </c>
      <c r="D688">
        <f>+IFERROR(VLOOKUP(B688,'[1]Sum table'!$A:$E,5,FALSE),0)</f>
        <v>0</v>
      </c>
      <c r="E688">
        <f>+IFERROR(VLOOKUP(B688,'[1]Sum table'!$A:$F,6,FALSE),0)</f>
        <v>0</v>
      </c>
      <c r="F688">
        <f>+IFERROR(VLOOKUP(B688,'[1]Sum table'!$A:$G,7,FALSE),0)</f>
        <v>0</v>
      </c>
      <c r="O688" t="s">
        <v>509</v>
      </c>
      <c r="P688" s="607" t="s">
        <v>356</v>
      </c>
      <c r="R688" t="str">
        <f t="shared" si="32"/>
        <v>ZK102</v>
      </c>
      <c r="S688">
        <f t="shared" si="33"/>
        <v>0</v>
      </c>
      <c r="T688">
        <f t="shared" si="33"/>
        <v>0</v>
      </c>
      <c r="U688">
        <f t="shared" si="33"/>
        <v>0</v>
      </c>
    </row>
    <row r="689" spans="1:21" x14ac:dyDescent="0.25">
      <c r="A689" t="s">
        <v>1208</v>
      </c>
      <c r="B689" t="str">
        <f t="shared" si="31"/>
        <v>ZK102.K187.C727</v>
      </c>
      <c r="C689">
        <f>+IFERROR(VLOOKUP(B689,'[1]Sum table'!$A:$D,4,FALSE),0)</f>
        <v>0</v>
      </c>
      <c r="D689">
        <f>+IFERROR(VLOOKUP(B689,'[1]Sum table'!$A:$E,5,FALSE),0)</f>
        <v>0</v>
      </c>
      <c r="E689">
        <f>+IFERROR(VLOOKUP(B689,'[1]Sum table'!$A:$F,6,FALSE),0)</f>
        <v>0</v>
      </c>
      <c r="F689">
        <f>+IFERROR(VLOOKUP(B689,'[1]Sum table'!$A:$G,7,FALSE),0)</f>
        <v>0</v>
      </c>
      <c r="O689" t="s">
        <v>509</v>
      </c>
      <c r="P689" s="606" t="s">
        <v>357</v>
      </c>
      <c r="R689" t="str">
        <f t="shared" si="32"/>
        <v>ZK102</v>
      </c>
      <c r="S689">
        <f t="shared" si="33"/>
        <v>0</v>
      </c>
      <c r="T689">
        <f t="shared" si="33"/>
        <v>0</v>
      </c>
      <c r="U689">
        <f t="shared" si="33"/>
        <v>0</v>
      </c>
    </row>
    <row r="690" spans="1:21" x14ac:dyDescent="0.25">
      <c r="A690" t="s">
        <v>1209</v>
      </c>
      <c r="B690" t="str">
        <f t="shared" si="31"/>
        <v>ZK102.K188.C727</v>
      </c>
      <c r="C690">
        <f>+IFERROR(VLOOKUP(B690,'[1]Sum table'!$A:$D,4,FALSE),0)</f>
        <v>0</v>
      </c>
      <c r="D690">
        <f>+IFERROR(VLOOKUP(B690,'[1]Sum table'!$A:$E,5,FALSE),0)</f>
        <v>0</v>
      </c>
      <c r="E690">
        <f>+IFERROR(VLOOKUP(B690,'[1]Sum table'!$A:$F,6,FALSE),0)</f>
        <v>0</v>
      </c>
      <c r="F690">
        <f>+IFERROR(VLOOKUP(B690,'[1]Sum table'!$A:$G,7,FALSE),0)</f>
        <v>0</v>
      </c>
      <c r="O690" t="s">
        <v>509</v>
      </c>
      <c r="P690" s="606" t="s">
        <v>358</v>
      </c>
      <c r="R690" t="str">
        <f t="shared" si="32"/>
        <v>ZK102</v>
      </c>
      <c r="S690">
        <f t="shared" si="33"/>
        <v>0</v>
      </c>
      <c r="T690">
        <f t="shared" si="33"/>
        <v>0</v>
      </c>
      <c r="U690">
        <f t="shared" si="33"/>
        <v>0</v>
      </c>
    </row>
    <row r="691" spans="1:21" x14ac:dyDescent="0.25">
      <c r="A691" t="s">
        <v>1210</v>
      </c>
      <c r="B691" t="str">
        <f t="shared" si="31"/>
        <v>ZK102.K189.C727</v>
      </c>
      <c r="C691">
        <f>+IFERROR(VLOOKUP(B691,'[1]Sum table'!$A:$D,4,FALSE),0)</f>
        <v>0</v>
      </c>
      <c r="D691">
        <f>+IFERROR(VLOOKUP(B691,'[1]Sum table'!$A:$E,5,FALSE),0)</f>
        <v>0</v>
      </c>
      <c r="E691">
        <f>+IFERROR(VLOOKUP(B691,'[1]Sum table'!$A:$F,6,FALSE),0)</f>
        <v>0</v>
      </c>
      <c r="F691">
        <f>+IFERROR(VLOOKUP(B691,'[1]Sum table'!$A:$G,7,FALSE),0)</f>
        <v>0</v>
      </c>
      <c r="O691" t="s">
        <v>509</v>
      </c>
      <c r="P691" s="606" t="s">
        <v>359</v>
      </c>
      <c r="R691" t="str">
        <f t="shared" si="32"/>
        <v>ZK102</v>
      </c>
      <c r="S691">
        <f t="shared" si="33"/>
        <v>0</v>
      </c>
      <c r="T691">
        <f t="shared" si="33"/>
        <v>0</v>
      </c>
      <c r="U691">
        <f t="shared" si="33"/>
        <v>0</v>
      </c>
    </row>
    <row r="692" spans="1:21" x14ac:dyDescent="0.25">
      <c r="A692" t="s">
        <v>1211</v>
      </c>
      <c r="B692" t="str">
        <f t="shared" si="31"/>
        <v>ZK102.K190.C727</v>
      </c>
      <c r="C692">
        <f>+IFERROR(VLOOKUP(B692,'[1]Sum table'!$A:$D,4,FALSE),0)</f>
        <v>0</v>
      </c>
      <c r="D692">
        <f>+IFERROR(VLOOKUP(B692,'[1]Sum table'!$A:$E,5,FALSE),0)</f>
        <v>0</v>
      </c>
      <c r="E692">
        <f>+IFERROR(VLOOKUP(B692,'[1]Sum table'!$A:$F,6,FALSE),0)</f>
        <v>0</v>
      </c>
      <c r="F692">
        <f>+IFERROR(VLOOKUP(B692,'[1]Sum table'!$A:$G,7,FALSE),0)</f>
        <v>0</v>
      </c>
      <c r="O692" t="s">
        <v>509</v>
      </c>
      <c r="P692" s="607" t="s">
        <v>360</v>
      </c>
      <c r="R692" t="str">
        <f t="shared" si="32"/>
        <v>ZK102</v>
      </c>
      <c r="S692">
        <f t="shared" si="33"/>
        <v>0</v>
      </c>
      <c r="T692">
        <f t="shared" si="33"/>
        <v>0</v>
      </c>
      <c r="U692">
        <f t="shared" si="33"/>
        <v>0</v>
      </c>
    </row>
    <row r="693" spans="1:21" x14ac:dyDescent="0.25">
      <c r="A693" t="s">
        <v>1212</v>
      </c>
      <c r="B693" t="str">
        <f t="shared" si="31"/>
        <v>ZK102.K191.C727</v>
      </c>
      <c r="C693">
        <f>+IFERROR(VLOOKUP(B693,'[1]Sum table'!$A:$D,4,FALSE),0)</f>
        <v>0</v>
      </c>
      <c r="D693">
        <f>+IFERROR(VLOOKUP(B693,'[1]Sum table'!$A:$E,5,FALSE),0)</f>
        <v>0</v>
      </c>
      <c r="E693">
        <f>+IFERROR(VLOOKUP(B693,'[1]Sum table'!$A:$F,6,FALSE),0)</f>
        <v>0</v>
      </c>
      <c r="F693">
        <f>+IFERROR(VLOOKUP(B693,'[1]Sum table'!$A:$G,7,FALSE),0)</f>
        <v>0</v>
      </c>
      <c r="O693" t="s">
        <v>509</v>
      </c>
      <c r="P693" s="607" t="s">
        <v>361</v>
      </c>
      <c r="R693" t="str">
        <f t="shared" si="32"/>
        <v>ZK102</v>
      </c>
      <c r="S693">
        <f t="shared" si="33"/>
        <v>0</v>
      </c>
      <c r="T693">
        <f t="shared" si="33"/>
        <v>0</v>
      </c>
      <c r="U693">
        <f t="shared" si="33"/>
        <v>0</v>
      </c>
    </row>
    <row r="694" spans="1:21" x14ac:dyDescent="0.25">
      <c r="A694" t="s">
        <v>1213</v>
      </c>
      <c r="B694" t="str">
        <f t="shared" si="31"/>
        <v>ZK102.K192.C727</v>
      </c>
      <c r="C694">
        <f>+IFERROR(VLOOKUP(B694,'[1]Sum table'!$A:$D,4,FALSE),0)</f>
        <v>0</v>
      </c>
      <c r="D694">
        <f>+IFERROR(VLOOKUP(B694,'[1]Sum table'!$A:$E,5,FALSE),0)</f>
        <v>0</v>
      </c>
      <c r="E694">
        <f>+IFERROR(VLOOKUP(B694,'[1]Sum table'!$A:$F,6,FALSE),0)</f>
        <v>0</v>
      </c>
      <c r="F694">
        <f>+IFERROR(VLOOKUP(B694,'[1]Sum table'!$A:$G,7,FALSE),0)</f>
        <v>0</v>
      </c>
      <c r="O694" t="s">
        <v>509</v>
      </c>
      <c r="P694" s="607" t="s">
        <v>362</v>
      </c>
      <c r="R694" t="str">
        <f t="shared" si="32"/>
        <v>ZK102</v>
      </c>
      <c r="S694">
        <f t="shared" si="33"/>
        <v>0</v>
      </c>
      <c r="T694">
        <f t="shared" si="33"/>
        <v>0</v>
      </c>
      <c r="U694">
        <f t="shared" si="33"/>
        <v>0</v>
      </c>
    </row>
    <row r="695" spans="1:21" x14ac:dyDescent="0.25">
      <c r="A695" t="s">
        <v>1214</v>
      </c>
      <c r="B695" t="str">
        <f t="shared" si="31"/>
        <v>ZK102.K193.C727</v>
      </c>
      <c r="C695">
        <f>+IFERROR(VLOOKUP(B695,'[1]Sum table'!$A:$D,4,FALSE),0)</f>
        <v>0</v>
      </c>
      <c r="D695">
        <f>+IFERROR(VLOOKUP(B695,'[1]Sum table'!$A:$E,5,FALSE),0)</f>
        <v>0</v>
      </c>
      <c r="E695">
        <f>+IFERROR(VLOOKUP(B695,'[1]Sum table'!$A:$F,6,FALSE),0)</f>
        <v>0</v>
      </c>
      <c r="F695">
        <f>+IFERROR(VLOOKUP(B695,'[1]Sum table'!$A:$G,7,FALSE),0)</f>
        <v>0</v>
      </c>
      <c r="O695" t="s">
        <v>509</v>
      </c>
      <c r="P695" s="607" t="s">
        <v>363</v>
      </c>
      <c r="R695" t="str">
        <f t="shared" si="32"/>
        <v>ZK102</v>
      </c>
      <c r="S695">
        <f t="shared" si="33"/>
        <v>0</v>
      </c>
      <c r="T695">
        <f t="shared" si="33"/>
        <v>0</v>
      </c>
      <c r="U695">
        <f t="shared" si="33"/>
        <v>0</v>
      </c>
    </row>
    <row r="696" spans="1:21" x14ac:dyDescent="0.25">
      <c r="A696" t="s">
        <v>1215</v>
      </c>
      <c r="B696" t="str">
        <f t="shared" si="31"/>
        <v>ZK102.K194.C727</v>
      </c>
      <c r="C696">
        <f>+IFERROR(VLOOKUP(B696,'[1]Sum table'!$A:$D,4,FALSE),0)</f>
        <v>0</v>
      </c>
      <c r="D696">
        <f>+IFERROR(VLOOKUP(B696,'[1]Sum table'!$A:$E,5,FALSE),0)</f>
        <v>0</v>
      </c>
      <c r="E696">
        <f>+IFERROR(VLOOKUP(B696,'[1]Sum table'!$A:$F,6,FALSE),0)</f>
        <v>0</v>
      </c>
      <c r="F696">
        <f>+IFERROR(VLOOKUP(B696,'[1]Sum table'!$A:$G,7,FALSE),0)</f>
        <v>0</v>
      </c>
      <c r="O696" t="s">
        <v>509</v>
      </c>
      <c r="P696" s="607" t="s">
        <v>364</v>
      </c>
      <c r="R696" t="str">
        <f t="shared" si="32"/>
        <v>ZK102</v>
      </c>
      <c r="S696">
        <f t="shared" si="33"/>
        <v>0</v>
      </c>
      <c r="T696">
        <f t="shared" si="33"/>
        <v>0</v>
      </c>
      <c r="U696">
        <f t="shared" si="33"/>
        <v>0</v>
      </c>
    </row>
    <row r="697" spans="1:21" x14ac:dyDescent="0.25">
      <c r="A697" t="s">
        <v>1216</v>
      </c>
      <c r="B697" t="str">
        <f t="shared" si="31"/>
        <v>ZK102.K195.C727</v>
      </c>
      <c r="C697">
        <f>+IFERROR(VLOOKUP(B697,'[1]Sum table'!$A:$D,4,FALSE),0)</f>
        <v>0</v>
      </c>
      <c r="D697">
        <f>+IFERROR(VLOOKUP(B697,'[1]Sum table'!$A:$E,5,FALSE),0)</f>
        <v>0</v>
      </c>
      <c r="E697">
        <f>+IFERROR(VLOOKUP(B697,'[1]Sum table'!$A:$F,6,FALSE),0)</f>
        <v>0</v>
      </c>
      <c r="F697">
        <f>+IFERROR(VLOOKUP(B697,'[1]Sum table'!$A:$G,7,FALSE),0)</f>
        <v>0</v>
      </c>
      <c r="O697" t="s">
        <v>509</v>
      </c>
      <c r="P697" s="607" t="s">
        <v>365</v>
      </c>
      <c r="R697" t="str">
        <f t="shared" si="32"/>
        <v>ZK102</v>
      </c>
      <c r="S697">
        <f t="shared" si="33"/>
        <v>0</v>
      </c>
      <c r="T697">
        <f t="shared" si="33"/>
        <v>0</v>
      </c>
      <c r="U697">
        <f t="shared" si="33"/>
        <v>0</v>
      </c>
    </row>
    <row r="698" spans="1:21" x14ac:dyDescent="0.25">
      <c r="A698" t="s">
        <v>1217</v>
      </c>
      <c r="B698" t="str">
        <f t="shared" si="31"/>
        <v>ZK102.K196.C727</v>
      </c>
      <c r="C698">
        <f>+IFERROR(VLOOKUP(B698,'[1]Sum table'!$A:$D,4,FALSE),0)</f>
        <v>0</v>
      </c>
      <c r="D698">
        <f>+IFERROR(VLOOKUP(B698,'[1]Sum table'!$A:$E,5,FALSE),0)</f>
        <v>0</v>
      </c>
      <c r="E698">
        <f>+IFERROR(VLOOKUP(B698,'[1]Sum table'!$A:$F,6,FALSE),0)</f>
        <v>0</v>
      </c>
      <c r="F698">
        <f>+IFERROR(VLOOKUP(B698,'[1]Sum table'!$A:$G,7,FALSE),0)</f>
        <v>0</v>
      </c>
      <c r="O698" t="s">
        <v>509</v>
      </c>
      <c r="P698" s="607" t="s">
        <v>366</v>
      </c>
      <c r="R698" t="str">
        <f t="shared" si="32"/>
        <v>ZK102</v>
      </c>
      <c r="S698">
        <f t="shared" si="33"/>
        <v>0</v>
      </c>
      <c r="T698">
        <f t="shared" si="33"/>
        <v>0</v>
      </c>
      <c r="U698">
        <f t="shared" si="33"/>
        <v>0</v>
      </c>
    </row>
    <row r="699" spans="1:21" x14ac:dyDescent="0.25">
      <c r="A699" t="s">
        <v>1218</v>
      </c>
      <c r="B699" t="str">
        <f t="shared" si="31"/>
        <v>ZK102.K197.C727</v>
      </c>
      <c r="C699">
        <f>+IFERROR(VLOOKUP(B699,'[1]Sum table'!$A:$D,4,FALSE),0)</f>
        <v>0</v>
      </c>
      <c r="D699">
        <f>+IFERROR(VLOOKUP(B699,'[1]Sum table'!$A:$E,5,FALSE),0)</f>
        <v>0</v>
      </c>
      <c r="E699">
        <f>+IFERROR(VLOOKUP(B699,'[1]Sum table'!$A:$F,6,FALSE),0)</f>
        <v>0</v>
      </c>
      <c r="F699">
        <f>+IFERROR(VLOOKUP(B699,'[1]Sum table'!$A:$G,7,FALSE),0)</f>
        <v>0</v>
      </c>
      <c r="O699" t="s">
        <v>509</v>
      </c>
      <c r="P699" s="607" t="s">
        <v>367</v>
      </c>
      <c r="R699" t="str">
        <f t="shared" si="32"/>
        <v>ZK102</v>
      </c>
      <c r="S699">
        <f t="shared" si="33"/>
        <v>0</v>
      </c>
      <c r="T699">
        <f t="shared" si="33"/>
        <v>0</v>
      </c>
      <c r="U699">
        <f t="shared" si="33"/>
        <v>0</v>
      </c>
    </row>
    <row r="700" spans="1:21" x14ac:dyDescent="0.25">
      <c r="A700" t="s">
        <v>1219</v>
      </c>
      <c r="B700" t="str">
        <f t="shared" si="31"/>
        <v>ZK102.K198.C727</v>
      </c>
      <c r="C700">
        <f>+IFERROR(VLOOKUP(B700,'[1]Sum table'!$A:$D,4,FALSE),0)</f>
        <v>0</v>
      </c>
      <c r="D700">
        <f>+IFERROR(VLOOKUP(B700,'[1]Sum table'!$A:$E,5,FALSE),0)</f>
        <v>0</v>
      </c>
      <c r="E700">
        <f>+IFERROR(VLOOKUP(B700,'[1]Sum table'!$A:$F,6,FALSE),0)</f>
        <v>0</v>
      </c>
      <c r="F700">
        <f>+IFERROR(VLOOKUP(B700,'[1]Sum table'!$A:$G,7,FALSE),0)</f>
        <v>0</v>
      </c>
      <c r="O700" t="s">
        <v>509</v>
      </c>
      <c r="P700" s="607" t="s">
        <v>368</v>
      </c>
      <c r="R700" t="str">
        <f t="shared" si="32"/>
        <v>ZK102</v>
      </c>
      <c r="S700">
        <f t="shared" si="33"/>
        <v>0</v>
      </c>
      <c r="T700">
        <f t="shared" si="33"/>
        <v>0</v>
      </c>
      <c r="U700">
        <f t="shared" si="33"/>
        <v>0</v>
      </c>
    </row>
    <row r="701" spans="1:21" x14ac:dyDescent="0.25">
      <c r="A701" t="s">
        <v>1220</v>
      </c>
      <c r="B701" t="str">
        <f t="shared" si="31"/>
        <v>ZK102.K199.C727</v>
      </c>
      <c r="C701">
        <f>+IFERROR(VLOOKUP(B701,'[1]Sum table'!$A:$D,4,FALSE),0)</f>
        <v>0</v>
      </c>
      <c r="D701">
        <f>+IFERROR(VLOOKUP(B701,'[1]Sum table'!$A:$E,5,FALSE),0)</f>
        <v>0</v>
      </c>
      <c r="E701">
        <f>+IFERROR(VLOOKUP(B701,'[1]Sum table'!$A:$F,6,FALSE),0)</f>
        <v>0</v>
      </c>
      <c r="F701">
        <f>+IFERROR(VLOOKUP(B701,'[1]Sum table'!$A:$G,7,FALSE),0)</f>
        <v>0</v>
      </c>
      <c r="O701" t="s">
        <v>509</v>
      </c>
      <c r="P701" s="607" t="s">
        <v>369</v>
      </c>
      <c r="R701" t="str">
        <f t="shared" si="32"/>
        <v>ZK102</v>
      </c>
      <c r="S701">
        <f t="shared" si="33"/>
        <v>0</v>
      </c>
      <c r="T701">
        <f t="shared" si="33"/>
        <v>0</v>
      </c>
      <c r="U701">
        <f t="shared" si="33"/>
        <v>0</v>
      </c>
    </row>
    <row r="702" spans="1:21" x14ac:dyDescent="0.25">
      <c r="A702" t="s">
        <v>1221</v>
      </c>
      <c r="B702" t="str">
        <f t="shared" si="31"/>
        <v>ZK102.K200.C727</v>
      </c>
      <c r="C702">
        <f>+IFERROR(VLOOKUP(B702,'[1]Sum table'!$A:$D,4,FALSE),0)</f>
        <v>0</v>
      </c>
      <c r="D702">
        <f>+IFERROR(VLOOKUP(B702,'[1]Sum table'!$A:$E,5,FALSE),0)</f>
        <v>0</v>
      </c>
      <c r="E702">
        <f>+IFERROR(VLOOKUP(B702,'[1]Sum table'!$A:$F,6,FALSE),0)</f>
        <v>0</v>
      </c>
      <c r="F702">
        <f>+IFERROR(VLOOKUP(B702,'[1]Sum table'!$A:$G,7,FALSE),0)</f>
        <v>0</v>
      </c>
      <c r="O702" t="s">
        <v>509</v>
      </c>
      <c r="P702" s="607" t="s">
        <v>370</v>
      </c>
      <c r="R702" t="str">
        <f t="shared" si="32"/>
        <v>ZK102</v>
      </c>
      <c r="S702">
        <f t="shared" si="33"/>
        <v>0</v>
      </c>
      <c r="T702">
        <f t="shared" si="33"/>
        <v>0</v>
      </c>
      <c r="U702">
        <f t="shared" si="33"/>
        <v>0</v>
      </c>
    </row>
    <row r="703" spans="1:21" ht="15.75" thickBot="1" x14ac:dyDescent="0.3">
      <c r="A703" t="s">
        <v>1222</v>
      </c>
      <c r="B703" t="str">
        <f t="shared" si="31"/>
        <v>ZK102.K201.C727</v>
      </c>
      <c r="C703">
        <f>+IFERROR(VLOOKUP(B703,'[1]Sum table'!$A:$D,4,FALSE),0)</f>
        <v>0</v>
      </c>
      <c r="D703">
        <f>+IFERROR(VLOOKUP(B703,'[1]Sum table'!$A:$E,5,FALSE),0)</f>
        <v>0</v>
      </c>
      <c r="E703">
        <f>+IFERROR(VLOOKUP(B703,'[1]Sum table'!$A:$F,6,FALSE),0)</f>
        <v>0</v>
      </c>
      <c r="F703">
        <f>+IFERROR(VLOOKUP(B703,'[1]Sum table'!$A:$G,7,FALSE),0)</f>
        <v>0</v>
      </c>
      <c r="O703" t="s">
        <v>509</v>
      </c>
      <c r="P703" s="609" t="s">
        <v>371</v>
      </c>
      <c r="R703" t="str">
        <f t="shared" si="32"/>
        <v>ZK102</v>
      </c>
      <c r="S703">
        <f t="shared" si="33"/>
        <v>0</v>
      </c>
      <c r="T703">
        <f t="shared" si="33"/>
        <v>0</v>
      </c>
      <c r="U703">
        <f t="shared" si="33"/>
        <v>0</v>
      </c>
    </row>
    <row r="704" spans="1:21" x14ac:dyDescent="0.25">
      <c r="A704" t="s">
        <v>1223</v>
      </c>
      <c r="B704" t="str">
        <f t="shared" si="31"/>
        <v>ZK102.K202.C727</v>
      </c>
      <c r="C704">
        <f>+IFERROR(VLOOKUP(B704,'[1]Sum table'!$A:$D,4,FALSE),0)</f>
        <v>0</v>
      </c>
      <c r="D704">
        <f>+IFERROR(VLOOKUP(B704,'[1]Sum table'!$A:$E,5,FALSE),0)</f>
        <v>0</v>
      </c>
      <c r="E704">
        <f>+IFERROR(VLOOKUP(B704,'[1]Sum table'!$A:$F,6,FALSE),0)</f>
        <v>0</v>
      </c>
      <c r="F704">
        <f>+IFERROR(VLOOKUP(B704,'[1]Sum table'!$A:$G,7,FALSE),0)</f>
        <v>0</v>
      </c>
      <c r="O704" t="s">
        <v>509</v>
      </c>
      <c r="P704" s="610" t="s">
        <v>258</v>
      </c>
      <c r="R704" t="str">
        <f t="shared" si="32"/>
        <v>ZK102</v>
      </c>
      <c r="S704">
        <f t="shared" si="33"/>
        <v>0</v>
      </c>
      <c r="T704">
        <f t="shared" si="33"/>
        <v>0</v>
      </c>
      <c r="U704">
        <f t="shared" si="33"/>
        <v>0</v>
      </c>
    </row>
    <row r="705" spans="1:21" x14ac:dyDescent="0.25">
      <c r="A705" t="s">
        <v>1224</v>
      </c>
      <c r="B705" t="str">
        <f t="shared" si="31"/>
        <v>ZK102.K203.C727</v>
      </c>
      <c r="C705">
        <f>+IFERROR(VLOOKUP(B705,'[1]Sum table'!$A:$D,4,FALSE),0)</f>
        <v>0</v>
      </c>
      <c r="D705">
        <f>+IFERROR(VLOOKUP(B705,'[1]Sum table'!$A:$E,5,FALSE),0)</f>
        <v>0</v>
      </c>
      <c r="E705">
        <f>+IFERROR(VLOOKUP(B705,'[1]Sum table'!$A:$F,6,FALSE),0)</f>
        <v>0</v>
      </c>
      <c r="F705">
        <f>+IFERROR(VLOOKUP(B705,'[1]Sum table'!$A:$G,7,FALSE),0)</f>
        <v>0</v>
      </c>
      <c r="O705" t="s">
        <v>509</v>
      </c>
      <c r="P705" s="610" t="s">
        <v>103</v>
      </c>
      <c r="R705" t="str">
        <f t="shared" si="32"/>
        <v>ZK102</v>
      </c>
      <c r="S705">
        <f t="shared" si="33"/>
        <v>0</v>
      </c>
      <c r="T705">
        <f t="shared" si="33"/>
        <v>0</v>
      </c>
      <c r="U705">
        <f t="shared" si="33"/>
        <v>0</v>
      </c>
    </row>
    <row r="706" spans="1:21" x14ac:dyDescent="0.25">
      <c r="A706" t="s">
        <v>1225</v>
      </c>
      <c r="B706" t="str">
        <f t="shared" si="31"/>
        <v>ZK102.K204.C727</v>
      </c>
      <c r="C706">
        <f>+IFERROR(VLOOKUP(B706,'[1]Sum table'!$A:$D,4,FALSE),0)</f>
        <v>0</v>
      </c>
      <c r="D706">
        <f>+IFERROR(VLOOKUP(B706,'[1]Sum table'!$A:$E,5,FALSE),0)</f>
        <v>0</v>
      </c>
      <c r="E706">
        <f>+IFERROR(VLOOKUP(B706,'[1]Sum table'!$A:$F,6,FALSE),0)</f>
        <v>0</v>
      </c>
      <c r="F706">
        <f>+IFERROR(VLOOKUP(B706,'[1]Sum table'!$A:$G,7,FALSE),0)</f>
        <v>0</v>
      </c>
      <c r="O706" t="s">
        <v>509</v>
      </c>
      <c r="P706" s="610" t="s">
        <v>109</v>
      </c>
      <c r="R706" t="str">
        <f t="shared" si="32"/>
        <v>ZK102</v>
      </c>
      <c r="S706">
        <f t="shared" si="33"/>
        <v>0</v>
      </c>
      <c r="T706">
        <f t="shared" si="33"/>
        <v>0</v>
      </c>
      <c r="U706">
        <f t="shared" si="33"/>
        <v>0</v>
      </c>
    </row>
    <row r="707" spans="1:21" x14ac:dyDescent="0.25">
      <c r="A707" t="s">
        <v>1226</v>
      </c>
      <c r="B707" t="str">
        <f t="shared" si="31"/>
        <v>ZK102.K205.C727</v>
      </c>
      <c r="C707">
        <f>+IFERROR(VLOOKUP(B707,'[1]Sum table'!$A:$D,4,FALSE),0)</f>
        <v>0</v>
      </c>
      <c r="D707">
        <f>+IFERROR(VLOOKUP(B707,'[1]Sum table'!$A:$E,5,FALSE),0)</f>
        <v>0</v>
      </c>
      <c r="E707">
        <f>+IFERROR(VLOOKUP(B707,'[1]Sum table'!$A:$F,6,FALSE),0)</f>
        <v>0</v>
      </c>
      <c r="F707">
        <f>+IFERROR(VLOOKUP(B707,'[1]Sum table'!$A:$G,7,FALSE),0)</f>
        <v>0</v>
      </c>
      <c r="O707" t="s">
        <v>509</v>
      </c>
      <c r="P707" s="610" t="s">
        <v>111</v>
      </c>
      <c r="R707" t="str">
        <f t="shared" si="32"/>
        <v>ZK102</v>
      </c>
      <c r="S707">
        <f t="shared" si="33"/>
        <v>0</v>
      </c>
      <c r="T707">
        <f t="shared" si="33"/>
        <v>0</v>
      </c>
      <c r="U707">
        <f t="shared" si="33"/>
        <v>0</v>
      </c>
    </row>
    <row r="708" spans="1:21" x14ac:dyDescent="0.25">
      <c r="A708" t="s">
        <v>1227</v>
      </c>
      <c r="B708" t="str">
        <f t="shared" ref="B708:B771" si="34">+A708&amp;"."&amp;$A$1</f>
        <v>ZK102.K206.C727</v>
      </c>
      <c r="C708">
        <f>+IFERROR(VLOOKUP(B708,'[1]Sum table'!$A:$D,4,FALSE),0)</f>
        <v>0</v>
      </c>
      <c r="D708">
        <f>+IFERROR(VLOOKUP(B708,'[1]Sum table'!$A:$E,5,FALSE),0)</f>
        <v>0</v>
      </c>
      <c r="E708">
        <f>+IFERROR(VLOOKUP(B708,'[1]Sum table'!$A:$F,6,FALSE),0)</f>
        <v>0</v>
      </c>
      <c r="F708">
        <f>+IFERROR(VLOOKUP(B708,'[1]Sum table'!$A:$G,7,FALSE),0)</f>
        <v>0</v>
      </c>
      <c r="O708" t="s">
        <v>509</v>
      </c>
      <c r="P708" s="608" t="s">
        <v>372</v>
      </c>
      <c r="R708" t="str">
        <f t="shared" ref="R708:R771" si="35">+LEFT(B708,5)</f>
        <v>ZK102</v>
      </c>
      <c r="S708">
        <f t="shared" ref="S708:U771" si="36">+C708</f>
        <v>0</v>
      </c>
      <c r="T708">
        <f t="shared" si="36"/>
        <v>0</v>
      </c>
      <c r="U708">
        <f t="shared" si="36"/>
        <v>0</v>
      </c>
    </row>
    <row r="709" spans="1:21" x14ac:dyDescent="0.25">
      <c r="A709" t="s">
        <v>1228</v>
      </c>
      <c r="B709" t="str">
        <f t="shared" si="34"/>
        <v>ZK102.K207.C727</v>
      </c>
      <c r="C709">
        <f>+IFERROR(VLOOKUP(B709,'[1]Sum table'!$A:$D,4,FALSE),0)</f>
        <v>0</v>
      </c>
      <c r="D709">
        <f>+IFERROR(VLOOKUP(B709,'[1]Sum table'!$A:$E,5,FALSE),0)</f>
        <v>0</v>
      </c>
      <c r="E709">
        <f>+IFERROR(VLOOKUP(B709,'[1]Sum table'!$A:$F,6,FALSE),0)</f>
        <v>0</v>
      </c>
      <c r="F709">
        <f>+IFERROR(VLOOKUP(B709,'[1]Sum table'!$A:$G,7,FALSE),0)</f>
        <v>0</v>
      </c>
      <c r="O709" t="s">
        <v>509</v>
      </c>
      <c r="P709" s="608" t="s">
        <v>373</v>
      </c>
      <c r="R709" t="str">
        <f t="shared" si="35"/>
        <v>ZK102</v>
      </c>
      <c r="S709">
        <f t="shared" si="36"/>
        <v>0</v>
      </c>
      <c r="T709">
        <f t="shared" si="36"/>
        <v>0</v>
      </c>
      <c r="U709">
        <f t="shared" si="36"/>
        <v>0</v>
      </c>
    </row>
    <row r="710" spans="1:21" x14ac:dyDescent="0.25">
      <c r="A710" t="s">
        <v>1229</v>
      </c>
      <c r="B710" t="str">
        <f t="shared" si="34"/>
        <v>ZK102.K208.C727</v>
      </c>
      <c r="C710">
        <f>+IFERROR(VLOOKUP(B710,'[1]Sum table'!$A:$D,4,FALSE),0)</f>
        <v>0</v>
      </c>
      <c r="D710">
        <f>+IFERROR(VLOOKUP(B710,'[1]Sum table'!$A:$E,5,FALSE),0)</f>
        <v>0</v>
      </c>
      <c r="E710">
        <f>+IFERROR(VLOOKUP(B710,'[1]Sum table'!$A:$F,6,FALSE),0)</f>
        <v>0</v>
      </c>
      <c r="F710">
        <f>+IFERROR(VLOOKUP(B710,'[1]Sum table'!$A:$G,7,FALSE),0)</f>
        <v>0</v>
      </c>
      <c r="O710" t="s">
        <v>509</v>
      </c>
      <c r="P710" s="608" t="s">
        <v>374</v>
      </c>
      <c r="R710" t="str">
        <f t="shared" si="35"/>
        <v>ZK102</v>
      </c>
      <c r="S710">
        <f t="shared" si="36"/>
        <v>0</v>
      </c>
      <c r="T710">
        <f t="shared" si="36"/>
        <v>0</v>
      </c>
      <c r="U710">
        <f t="shared" si="36"/>
        <v>0</v>
      </c>
    </row>
    <row r="711" spans="1:21" x14ac:dyDescent="0.25">
      <c r="A711" t="s">
        <v>1230</v>
      </c>
      <c r="B711" t="str">
        <f t="shared" si="34"/>
        <v>ZK102.K209.C727</v>
      </c>
      <c r="C711">
        <f>+IFERROR(VLOOKUP(B711,'[1]Sum table'!$A:$D,4,FALSE),0)</f>
        <v>0</v>
      </c>
      <c r="D711">
        <f>+IFERROR(VLOOKUP(B711,'[1]Sum table'!$A:$E,5,FALSE),0)</f>
        <v>0</v>
      </c>
      <c r="E711">
        <f>+IFERROR(VLOOKUP(B711,'[1]Sum table'!$A:$F,6,FALSE),0)</f>
        <v>0</v>
      </c>
      <c r="F711">
        <f>+IFERROR(VLOOKUP(B711,'[1]Sum table'!$A:$G,7,FALSE),0)</f>
        <v>0</v>
      </c>
      <c r="O711" t="s">
        <v>509</v>
      </c>
      <c r="P711" s="610" t="s">
        <v>77</v>
      </c>
      <c r="R711" t="str">
        <f t="shared" si="35"/>
        <v>ZK102</v>
      </c>
      <c r="S711">
        <f t="shared" si="36"/>
        <v>0</v>
      </c>
      <c r="T711">
        <f t="shared" si="36"/>
        <v>0</v>
      </c>
      <c r="U711">
        <f t="shared" si="36"/>
        <v>0</v>
      </c>
    </row>
    <row r="712" spans="1:21" x14ac:dyDescent="0.25">
      <c r="A712" t="s">
        <v>1231</v>
      </c>
      <c r="B712" t="str">
        <f t="shared" si="34"/>
        <v>ZK102.K210.C727</v>
      </c>
      <c r="C712">
        <f>+IFERROR(VLOOKUP(B712,'[1]Sum table'!$A:$D,4,FALSE),0)</f>
        <v>0</v>
      </c>
      <c r="D712">
        <f>+IFERROR(VLOOKUP(B712,'[1]Sum table'!$A:$E,5,FALSE),0)</f>
        <v>0</v>
      </c>
      <c r="E712">
        <f>+IFERROR(VLOOKUP(B712,'[1]Sum table'!$A:$F,6,FALSE),0)</f>
        <v>0</v>
      </c>
      <c r="F712">
        <f>+IFERROR(VLOOKUP(B712,'[1]Sum table'!$A:$G,7,FALSE),0)</f>
        <v>0</v>
      </c>
      <c r="O712" t="s">
        <v>509</v>
      </c>
      <c r="P712" s="610" t="s">
        <v>79</v>
      </c>
      <c r="R712" t="str">
        <f t="shared" si="35"/>
        <v>ZK102</v>
      </c>
      <c r="S712">
        <f t="shared" si="36"/>
        <v>0</v>
      </c>
      <c r="T712">
        <f t="shared" si="36"/>
        <v>0</v>
      </c>
      <c r="U712">
        <f t="shared" si="36"/>
        <v>0</v>
      </c>
    </row>
    <row r="713" spans="1:21" x14ac:dyDescent="0.25">
      <c r="A713" t="s">
        <v>1232</v>
      </c>
      <c r="B713" t="str">
        <f t="shared" si="34"/>
        <v>ZK102.K211.C727</v>
      </c>
      <c r="C713">
        <f>+IFERROR(VLOOKUP(B713,'[1]Sum table'!$A:$D,4,FALSE),0)</f>
        <v>0</v>
      </c>
      <c r="D713">
        <f>+IFERROR(VLOOKUP(B713,'[1]Sum table'!$A:$E,5,FALSE),0)</f>
        <v>0</v>
      </c>
      <c r="E713">
        <f>+IFERROR(VLOOKUP(B713,'[1]Sum table'!$A:$F,6,FALSE),0)</f>
        <v>0</v>
      </c>
      <c r="F713">
        <f>+IFERROR(VLOOKUP(B713,'[1]Sum table'!$A:$G,7,FALSE),0)</f>
        <v>0</v>
      </c>
      <c r="O713" t="s">
        <v>509</v>
      </c>
      <c r="P713" s="610" t="s">
        <v>81</v>
      </c>
      <c r="R713" t="str">
        <f t="shared" si="35"/>
        <v>ZK102</v>
      </c>
      <c r="S713">
        <f t="shared" si="36"/>
        <v>0</v>
      </c>
      <c r="T713">
        <f t="shared" si="36"/>
        <v>0</v>
      </c>
      <c r="U713">
        <f t="shared" si="36"/>
        <v>0</v>
      </c>
    </row>
    <row r="714" spans="1:21" x14ac:dyDescent="0.25">
      <c r="A714" t="s">
        <v>1233</v>
      </c>
      <c r="B714" t="str">
        <f t="shared" si="34"/>
        <v>ZK102.K212.C727</v>
      </c>
      <c r="C714">
        <f>+IFERROR(VLOOKUP(B714,'[1]Sum table'!$A:$D,4,FALSE),0)</f>
        <v>0</v>
      </c>
      <c r="D714">
        <f>+IFERROR(VLOOKUP(B714,'[1]Sum table'!$A:$E,5,FALSE),0)</f>
        <v>0</v>
      </c>
      <c r="E714">
        <f>+IFERROR(VLOOKUP(B714,'[1]Sum table'!$A:$F,6,FALSE),0)</f>
        <v>0</v>
      </c>
      <c r="F714">
        <f>+IFERROR(VLOOKUP(B714,'[1]Sum table'!$A:$G,7,FALSE),0)</f>
        <v>0</v>
      </c>
      <c r="O714" t="s">
        <v>509</v>
      </c>
      <c r="P714" s="610" t="s">
        <v>83</v>
      </c>
      <c r="R714" t="str">
        <f t="shared" si="35"/>
        <v>ZK102</v>
      </c>
      <c r="S714">
        <f t="shared" si="36"/>
        <v>0</v>
      </c>
      <c r="T714">
        <f t="shared" si="36"/>
        <v>0</v>
      </c>
      <c r="U714">
        <f t="shared" si="36"/>
        <v>0</v>
      </c>
    </row>
    <row r="715" spans="1:21" x14ac:dyDescent="0.25">
      <c r="A715" t="s">
        <v>1234</v>
      </c>
      <c r="B715" t="str">
        <f t="shared" si="34"/>
        <v>ZK102.K213.C727</v>
      </c>
      <c r="C715">
        <f>+IFERROR(VLOOKUP(B715,'[1]Sum table'!$A:$D,4,FALSE),0)</f>
        <v>0</v>
      </c>
      <c r="D715">
        <f>+IFERROR(VLOOKUP(B715,'[1]Sum table'!$A:$E,5,FALSE),0)</f>
        <v>0</v>
      </c>
      <c r="E715">
        <f>+IFERROR(VLOOKUP(B715,'[1]Sum table'!$A:$F,6,FALSE),0)</f>
        <v>0</v>
      </c>
      <c r="F715">
        <f>+IFERROR(VLOOKUP(B715,'[1]Sum table'!$A:$G,7,FALSE),0)</f>
        <v>0</v>
      </c>
      <c r="O715" t="s">
        <v>509</v>
      </c>
      <c r="P715" s="610" t="s">
        <v>85</v>
      </c>
      <c r="R715" t="str">
        <f t="shared" si="35"/>
        <v>ZK102</v>
      </c>
      <c r="S715">
        <f t="shared" si="36"/>
        <v>0</v>
      </c>
      <c r="T715">
        <f t="shared" si="36"/>
        <v>0</v>
      </c>
      <c r="U715">
        <f t="shared" si="36"/>
        <v>0</v>
      </c>
    </row>
    <row r="716" spans="1:21" x14ac:dyDescent="0.25">
      <c r="A716" t="s">
        <v>1235</v>
      </c>
      <c r="B716" t="str">
        <f t="shared" si="34"/>
        <v>ZK102.K214.C727</v>
      </c>
      <c r="C716">
        <f>+IFERROR(VLOOKUP(B716,'[1]Sum table'!$A:$D,4,FALSE),0)</f>
        <v>0</v>
      </c>
      <c r="D716">
        <f>+IFERROR(VLOOKUP(B716,'[1]Sum table'!$A:$E,5,FALSE),0)</f>
        <v>0</v>
      </c>
      <c r="E716">
        <f>+IFERROR(VLOOKUP(B716,'[1]Sum table'!$A:$F,6,FALSE),0)</f>
        <v>0</v>
      </c>
      <c r="F716">
        <f>+IFERROR(VLOOKUP(B716,'[1]Sum table'!$A:$G,7,FALSE),0)</f>
        <v>0</v>
      </c>
      <c r="O716" t="s">
        <v>509</v>
      </c>
      <c r="P716" s="610" t="s">
        <v>87</v>
      </c>
      <c r="R716" t="str">
        <f t="shared" si="35"/>
        <v>ZK102</v>
      </c>
      <c r="S716">
        <f t="shared" si="36"/>
        <v>0</v>
      </c>
      <c r="T716">
        <f t="shared" si="36"/>
        <v>0</v>
      </c>
      <c r="U716">
        <f t="shared" si="36"/>
        <v>0</v>
      </c>
    </row>
    <row r="717" spans="1:21" x14ac:dyDescent="0.25">
      <c r="A717" t="s">
        <v>1236</v>
      </c>
      <c r="B717" t="str">
        <f t="shared" si="34"/>
        <v>ZK102.K215.C727</v>
      </c>
      <c r="C717">
        <f>+IFERROR(VLOOKUP(B717,'[1]Sum table'!$A:$D,4,FALSE),0)</f>
        <v>0</v>
      </c>
      <c r="D717">
        <f>+IFERROR(VLOOKUP(B717,'[1]Sum table'!$A:$E,5,FALSE),0)</f>
        <v>0</v>
      </c>
      <c r="E717">
        <f>+IFERROR(VLOOKUP(B717,'[1]Sum table'!$A:$F,6,FALSE),0)</f>
        <v>0</v>
      </c>
      <c r="F717">
        <f>+IFERROR(VLOOKUP(B717,'[1]Sum table'!$A:$G,7,FALSE),0)</f>
        <v>0</v>
      </c>
      <c r="O717" t="s">
        <v>509</v>
      </c>
      <c r="P717" s="610" t="s">
        <v>89</v>
      </c>
      <c r="R717" t="str">
        <f t="shared" si="35"/>
        <v>ZK102</v>
      </c>
      <c r="S717">
        <f t="shared" si="36"/>
        <v>0</v>
      </c>
      <c r="T717">
        <f t="shared" si="36"/>
        <v>0</v>
      </c>
      <c r="U717">
        <f t="shared" si="36"/>
        <v>0</v>
      </c>
    </row>
    <row r="718" spans="1:21" x14ac:dyDescent="0.25">
      <c r="A718" t="s">
        <v>1237</v>
      </c>
      <c r="B718" t="str">
        <f t="shared" si="34"/>
        <v>ZK102.K216.C727</v>
      </c>
      <c r="C718">
        <f>+IFERROR(VLOOKUP(B718,'[1]Sum table'!$A:$D,4,FALSE),0)</f>
        <v>0</v>
      </c>
      <c r="D718">
        <f>+IFERROR(VLOOKUP(B718,'[1]Sum table'!$A:$E,5,FALSE),0)</f>
        <v>0</v>
      </c>
      <c r="E718">
        <f>+IFERROR(VLOOKUP(B718,'[1]Sum table'!$A:$F,6,FALSE),0)</f>
        <v>0</v>
      </c>
      <c r="F718">
        <f>+IFERROR(VLOOKUP(B718,'[1]Sum table'!$A:$G,7,FALSE),0)</f>
        <v>0</v>
      </c>
      <c r="O718" t="s">
        <v>509</v>
      </c>
      <c r="P718" s="610" t="s">
        <v>91</v>
      </c>
      <c r="R718" t="str">
        <f t="shared" si="35"/>
        <v>ZK102</v>
      </c>
      <c r="S718">
        <f t="shared" si="36"/>
        <v>0</v>
      </c>
      <c r="T718">
        <f t="shared" si="36"/>
        <v>0</v>
      </c>
      <c r="U718">
        <f t="shared" si="36"/>
        <v>0</v>
      </c>
    </row>
    <row r="719" spans="1:21" x14ac:dyDescent="0.25">
      <c r="A719" t="s">
        <v>1238</v>
      </c>
      <c r="B719" t="str">
        <f t="shared" si="34"/>
        <v>ZK102.K217.C727</v>
      </c>
      <c r="C719">
        <f>+IFERROR(VLOOKUP(B719,'[1]Sum table'!$A:$D,4,FALSE),0)</f>
        <v>0</v>
      </c>
      <c r="D719">
        <f>+IFERROR(VLOOKUP(B719,'[1]Sum table'!$A:$E,5,FALSE),0)</f>
        <v>0</v>
      </c>
      <c r="E719">
        <f>+IFERROR(VLOOKUP(B719,'[1]Sum table'!$A:$F,6,FALSE),0)</f>
        <v>0</v>
      </c>
      <c r="F719">
        <f>+IFERROR(VLOOKUP(B719,'[1]Sum table'!$A:$G,7,FALSE),0)</f>
        <v>0</v>
      </c>
      <c r="O719" t="s">
        <v>509</v>
      </c>
      <c r="P719" s="610" t="s">
        <v>93</v>
      </c>
      <c r="R719" t="str">
        <f t="shared" si="35"/>
        <v>ZK102</v>
      </c>
      <c r="S719">
        <f t="shared" si="36"/>
        <v>0</v>
      </c>
      <c r="T719">
        <f t="shared" si="36"/>
        <v>0</v>
      </c>
      <c r="U719">
        <f t="shared" si="36"/>
        <v>0</v>
      </c>
    </row>
    <row r="720" spans="1:21" x14ac:dyDescent="0.25">
      <c r="A720" t="s">
        <v>1239</v>
      </c>
      <c r="B720" t="str">
        <f t="shared" si="34"/>
        <v>ZK102.K218.C727</v>
      </c>
      <c r="C720">
        <f>+IFERROR(VLOOKUP(B720,'[1]Sum table'!$A:$D,4,FALSE),0)</f>
        <v>0</v>
      </c>
      <c r="D720">
        <f>+IFERROR(VLOOKUP(B720,'[1]Sum table'!$A:$E,5,FALSE),0)</f>
        <v>0</v>
      </c>
      <c r="E720">
        <f>+IFERROR(VLOOKUP(B720,'[1]Sum table'!$A:$F,6,FALSE),0)</f>
        <v>0</v>
      </c>
      <c r="F720">
        <f>+IFERROR(VLOOKUP(B720,'[1]Sum table'!$A:$G,7,FALSE),0)</f>
        <v>0</v>
      </c>
      <c r="O720" t="s">
        <v>509</v>
      </c>
      <c r="P720" s="610" t="s">
        <v>95</v>
      </c>
      <c r="R720" t="str">
        <f t="shared" si="35"/>
        <v>ZK102</v>
      </c>
      <c r="S720">
        <f t="shared" si="36"/>
        <v>0</v>
      </c>
      <c r="T720">
        <f t="shared" si="36"/>
        <v>0</v>
      </c>
      <c r="U720">
        <f t="shared" si="36"/>
        <v>0</v>
      </c>
    </row>
    <row r="721" spans="1:21" x14ac:dyDescent="0.25">
      <c r="A721" t="s">
        <v>1240</v>
      </c>
      <c r="B721" t="str">
        <f t="shared" si="34"/>
        <v>ZK102.K219.C727</v>
      </c>
      <c r="C721">
        <f>+IFERROR(VLOOKUP(B721,'[1]Sum table'!$A:$D,4,FALSE),0)</f>
        <v>0</v>
      </c>
      <c r="D721">
        <f>+IFERROR(VLOOKUP(B721,'[1]Sum table'!$A:$E,5,FALSE),0)</f>
        <v>0</v>
      </c>
      <c r="E721">
        <f>+IFERROR(VLOOKUP(B721,'[1]Sum table'!$A:$F,6,FALSE),0)</f>
        <v>0</v>
      </c>
      <c r="F721">
        <f>+IFERROR(VLOOKUP(B721,'[1]Sum table'!$A:$G,7,FALSE),0)</f>
        <v>0</v>
      </c>
      <c r="O721" t="s">
        <v>509</v>
      </c>
      <c r="P721" s="610" t="s">
        <v>97</v>
      </c>
      <c r="R721" t="str">
        <f t="shared" si="35"/>
        <v>ZK102</v>
      </c>
      <c r="S721">
        <f t="shared" si="36"/>
        <v>0</v>
      </c>
      <c r="T721">
        <f t="shared" si="36"/>
        <v>0</v>
      </c>
      <c r="U721">
        <f t="shared" si="36"/>
        <v>0</v>
      </c>
    </row>
    <row r="722" spans="1:21" x14ac:dyDescent="0.25">
      <c r="A722" t="s">
        <v>1241</v>
      </c>
      <c r="B722" t="str">
        <f t="shared" si="34"/>
        <v>ZK102.K220.C727</v>
      </c>
      <c r="C722">
        <f>+IFERROR(VLOOKUP(B722,'[1]Sum table'!$A:$D,4,FALSE),0)</f>
        <v>0</v>
      </c>
      <c r="D722">
        <f>+IFERROR(VLOOKUP(B722,'[1]Sum table'!$A:$E,5,FALSE),0)</f>
        <v>0</v>
      </c>
      <c r="E722">
        <f>+IFERROR(VLOOKUP(B722,'[1]Sum table'!$A:$F,6,FALSE),0)</f>
        <v>0</v>
      </c>
      <c r="F722">
        <f>+IFERROR(VLOOKUP(B722,'[1]Sum table'!$A:$G,7,FALSE),0)</f>
        <v>0</v>
      </c>
      <c r="O722" t="s">
        <v>509</v>
      </c>
      <c r="P722" s="610" t="s">
        <v>99</v>
      </c>
      <c r="R722" t="str">
        <f t="shared" si="35"/>
        <v>ZK102</v>
      </c>
      <c r="S722">
        <f t="shared" si="36"/>
        <v>0</v>
      </c>
      <c r="T722">
        <f t="shared" si="36"/>
        <v>0</v>
      </c>
      <c r="U722">
        <f t="shared" si="36"/>
        <v>0</v>
      </c>
    </row>
    <row r="723" spans="1:21" x14ac:dyDescent="0.25">
      <c r="A723" t="s">
        <v>1242</v>
      </c>
      <c r="B723" t="str">
        <f t="shared" si="34"/>
        <v>ZK102.K221.C727</v>
      </c>
      <c r="C723">
        <f>+IFERROR(VLOOKUP(B723,'[1]Sum table'!$A:$D,4,FALSE),0)</f>
        <v>0</v>
      </c>
      <c r="D723">
        <f>+IFERROR(VLOOKUP(B723,'[1]Sum table'!$A:$E,5,FALSE),0)</f>
        <v>0</v>
      </c>
      <c r="E723">
        <f>+IFERROR(VLOOKUP(B723,'[1]Sum table'!$A:$F,6,FALSE),0)</f>
        <v>0</v>
      </c>
      <c r="F723">
        <f>+IFERROR(VLOOKUP(B723,'[1]Sum table'!$A:$G,7,FALSE),0)</f>
        <v>0</v>
      </c>
      <c r="O723" t="s">
        <v>509</v>
      </c>
      <c r="P723" s="610" t="s">
        <v>101</v>
      </c>
      <c r="R723" t="str">
        <f t="shared" si="35"/>
        <v>ZK102</v>
      </c>
      <c r="S723">
        <f t="shared" si="36"/>
        <v>0</v>
      </c>
      <c r="T723">
        <f t="shared" si="36"/>
        <v>0</v>
      </c>
      <c r="U723">
        <f t="shared" si="36"/>
        <v>0</v>
      </c>
    </row>
    <row r="724" spans="1:21" x14ac:dyDescent="0.25">
      <c r="A724" t="s">
        <v>1243</v>
      </c>
      <c r="B724" t="str">
        <f t="shared" si="34"/>
        <v>ZK102.K222.C727</v>
      </c>
      <c r="C724">
        <f>+IFERROR(VLOOKUP(B724,'[1]Sum table'!$A:$D,4,FALSE),0)</f>
        <v>0</v>
      </c>
      <c r="D724">
        <f>+IFERROR(VLOOKUP(B724,'[1]Sum table'!$A:$E,5,FALSE),0)</f>
        <v>0</v>
      </c>
      <c r="E724">
        <f>+IFERROR(VLOOKUP(B724,'[1]Sum table'!$A:$F,6,FALSE),0)</f>
        <v>0</v>
      </c>
      <c r="F724">
        <f>+IFERROR(VLOOKUP(B724,'[1]Sum table'!$A:$G,7,FALSE),0)</f>
        <v>0</v>
      </c>
      <c r="O724" t="s">
        <v>509</v>
      </c>
      <c r="P724" s="608" t="s">
        <v>375</v>
      </c>
      <c r="R724" t="str">
        <f t="shared" si="35"/>
        <v>ZK102</v>
      </c>
      <c r="S724">
        <f t="shared" si="36"/>
        <v>0</v>
      </c>
      <c r="T724">
        <f t="shared" si="36"/>
        <v>0</v>
      </c>
      <c r="U724">
        <f t="shared" si="36"/>
        <v>0</v>
      </c>
    </row>
    <row r="725" spans="1:21" x14ac:dyDescent="0.25">
      <c r="A725" t="s">
        <v>1244</v>
      </c>
      <c r="B725" t="str">
        <f t="shared" si="34"/>
        <v>ZK102.K223.C727</v>
      </c>
      <c r="C725">
        <f>+IFERROR(VLOOKUP(B725,'[1]Sum table'!$A:$D,4,FALSE),0)</f>
        <v>0</v>
      </c>
      <c r="D725">
        <f>+IFERROR(VLOOKUP(B725,'[1]Sum table'!$A:$E,5,FALSE),0)</f>
        <v>0</v>
      </c>
      <c r="E725">
        <f>+IFERROR(VLOOKUP(B725,'[1]Sum table'!$A:$F,6,FALSE),0)</f>
        <v>0</v>
      </c>
      <c r="F725">
        <f>+IFERROR(VLOOKUP(B725,'[1]Sum table'!$A:$G,7,FALSE),0)</f>
        <v>0</v>
      </c>
      <c r="O725" t="s">
        <v>509</v>
      </c>
      <c r="P725" s="608" t="s">
        <v>376</v>
      </c>
      <c r="R725" t="str">
        <f t="shared" si="35"/>
        <v>ZK102</v>
      </c>
      <c r="S725">
        <f t="shared" si="36"/>
        <v>0</v>
      </c>
      <c r="T725">
        <f t="shared" si="36"/>
        <v>0</v>
      </c>
      <c r="U725">
        <f t="shared" si="36"/>
        <v>0</v>
      </c>
    </row>
    <row r="726" spans="1:21" x14ac:dyDescent="0.25">
      <c r="A726" t="s">
        <v>1245</v>
      </c>
      <c r="B726" t="str">
        <f t="shared" si="34"/>
        <v>ZK102.K224.C727</v>
      </c>
      <c r="C726">
        <f>+IFERROR(VLOOKUP(B726,'[1]Sum table'!$A:$D,4,FALSE),0)</f>
        <v>0</v>
      </c>
      <c r="D726">
        <f>+IFERROR(VLOOKUP(B726,'[1]Sum table'!$A:$E,5,FALSE),0)</f>
        <v>0</v>
      </c>
      <c r="E726">
        <f>+IFERROR(VLOOKUP(B726,'[1]Sum table'!$A:$F,6,FALSE),0)</f>
        <v>0</v>
      </c>
      <c r="F726">
        <f>+IFERROR(VLOOKUP(B726,'[1]Sum table'!$A:$G,7,FALSE),0)</f>
        <v>0</v>
      </c>
      <c r="O726" t="s">
        <v>509</v>
      </c>
      <c r="P726" s="608" t="s">
        <v>377</v>
      </c>
      <c r="R726" t="str">
        <f t="shared" si="35"/>
        <v>ZK102</v>
      </c>
      <c r="S726">
        <f t="shared" si="36"/>
        <v>0</v>
      </c>
      <c r="T726">
        <f t="shared" si="36"/>
        <v>0</v>
      </c>
      <c r="U726">
        <f t="shared" si="36"/>
        <v>0</v>
      </c>
    </row>
    <row r="727" spans="1:21" x14ac:dyDescent="0.25">
      <c r="A727" t="s">
        <v>1246</v>
      </c>
      <c r="B727" t="str">
        <f t="shared" si="34"/>
        <v>ZK102.K225.C727</v>
      </c>
      <c r="C727">
        <f>+IFERROR(VLOOKUP(B727,'[1]Sum table'!$A:$D,4,FALSE),0)</f>
        <v>0</v>
      </c>
      <c r="D727">
        <f>+IFERROR(VLOOKUP(B727,'[1]Sum table'!$A:$E,5,FALSE),0)</f>
        <v>0</v>
      </c>
      <c r="E727">
        <f>+IFERROR(VLOOKUP(B727,'[1]Sum table'!$A:$F,6,FALSE),0)</f>
        <v>0</v>
      </c>
      <c r="F727">
        <f>+IFERROR(VLOOKUP(B727,'[1]Sum table'!$A:$G,7,FALSE),0)</f>
        <v>0</v>
      </c>
      <c r="O727" t="s">
        <v>509</v>
      </c>
      <c r="P727" s="610" t="s">
        <v>115</v>
      </c>
      <c r="R727" t="str">
        <f t="shared" si="35"/>
        <v>ZK102</v>
      </c>
      <c r="S727">
        <f t="shared" si="36"/>
        <v>0</v>
      </c>
      <c r="T727">
        <f t="shared" si="36"/>
        <v>0</v>
      </c>
      <c r="U727">
        <f t="shared" si="36"/>
        <v>0</v>
      </c>
    </row>
    <row r="728" spans="1:21" x14ac:dyDescent="0.25">
      <c r="A728" t="s">
        <v>1247</v>
      </c>
      <c r="B728" t="str">
        <f t="shared" si="34"/>
        <v>ZK102.K226.C727</v>
      </c>
      <c r="C728">
        <f>+IFERROR(VLOOKUP(B728,'[1]Sum table'!$A:$D,4,FALSE),0)</f>
        <v>0</v>
      </c>
      <c r="D728">
        <f>+IFERROR(VLOOKUP(B728,'[1]Sum table'!$A:$E,5,FALSE),0)</f>
        <v>0</v>
      </c>
      <c r="E728">
        <f>+IFERROR(VLOOKUP(B728,'[1]Sum table'!$A:$F,6,FALSE),0)</f>
        <v>0</v>
      </c>
      <c r="F728">
        <f>+IFERROR(VLOOKUP(B728,'[1]Sum table'!$A:$G,7,FALSE),0)</f>
        <v>0</v>
      </c>
      <c r="O728" t="s">
        <v>509</v>
      </c>
      <c r="P728" s="610" t="s">
        <v>117</v>
      </c>
      <c r="R728" t="str">
        <f t="shared" si="35"/>
        <v>ZK102</v>
      </c>
      <c r="S728">
        <f t="shared" si="36"/>
        <v>0</v>
      </c>
      <c r="T728">
        <f t="shared" si="36"/>
        <v>0</v>
      </c>
      <c r="U728">
        <f t="shared" si="36"/>
        <v>0</v>
      </c>
    </row>
    <row r="729" spans="1:21" x14ac:dyDescent="0.25">
      <c r="A729" t="s">
        <v>1248</v>
      </c>
      <c r="B729" t="str">
        <f t="shared" si="34"/>
        <v>ZK102.K227.C727</v>
      </c>
      <c r="C729">
        <f>+IFERROR(VLOOKUP(B729,'[1]Sum table'!$A:$D,4,FALSE),0)</f>
        <v>0</v>
      </c>
      <c r="D729">
        <f>+IFERROR(VLOOKUP(B729,'[1]Sum table'!$A:$E,5,FALSE),0)</f>
        <v>0</v>
      </c>
      <c r="E729">
        <f>+IFERROR(VLOOKUP(B729,'[1]Sum table'!$A:$F,6,FALSE),0)</f>
        <v>0</v>
      </c>
      <c r="F729">
        <f>+IFERROR(VLOOKUP(B729,'[1]Sum table'!$A:$G,7,FALSE),0)</f>
        <v>0</v>
      </c>
      <c r="O729" t="s">
        <v>509</v>
      </c>
      <c r="P729" s="610" t="s">
        <v>119</v>
      </c>
      <c r="R729" t="str">
        <f t="shared" si="35"/>
        <v>ZK102</v>
      </c>
      <c r="S729">
        <f t="shared" si="36"/>
        <v>0</v>
      </c>
      <c r="T729">
        <f t="shared" si="36"/>
        <v>0</v>
      </c>
      <c r="U729">
        <f t="shared" si="36"/>
        <v>0</v>
      </c>
    </row>
    <row r="730" spans="1:21" x14ac:dyDescent="0.25">
      <c r="A730" t="s">
        <v>1249</v>
      </c>
      <c r="B730" t="str">
        <f t="shared" si="34"/>
        <v>ZK102.K228.C727</v>
      </c>
      <c r="C730">
        <f>+IFERROR(VLOOKUP(B730,'[1]Sum table'!$A:$D,4,FALSE),0)</f>
        <v>0</v>
      </c>
      <c r="D730">
        <f>+IFERROR(VLOOKUP(B730,'[1]Sum table'!$A:$E,5,FALSE),0)</f>
        <v>0</v>
      </c>
      <c r="E730">
        <f>+IFERROR(VLOOKUP(B730,'[1]Sum table'!$A:$F,6,FALSE),0)</f>
        <v>0</v>
      </c>
      <c r="F730">
        <f>+IFERROR(VLOOKUP(B730,'[1]Sum table'!$A:$G,7,FALSE),0)</f>
        <v>0</v>
      </c>
      <c r="O730" t="s">
        <v>509</v>
      </c>
      <c r="P730" s="610" t="s">
        <v>121</v>
      </c>
      <c r="R730" t="str">
        <f t="shared" si="35"/>
        <v>ZK102</v>
      </c>
      <c r="S730">
        <f t="shared" si="36"/>
        <v>0</v>
      </c>
      <c r="T730">
        <f t="shared" si="36"/>
        <v>0</v>
      </c>
      <c r="U730">
        <f t="shared" si="36"/>
        <v>0</v>
      </c>
    </row>
    <row r="731" spans="1:21" x14ac:dyDescent="0.25">
      <c r="A731" t="s">
        <v>1250</v>
      </c>
      <c r="B731" t="str">
        <f t="shared" si="34"/>
        <v>ZK102.K229.C727</v>
      </c>
      <c r="C731">
        <f>+IFERROR(VLOOKUP(B731,'[1]Sum table'!$A:$D,4,FALSE),0)</f>
        <v>0</v>
      </c>
      <c r="D731">
        <f>+IFERROR(VLOOKUP(B731,'[1]Sum table'!$A:$E,5,FALSE),0)</f>
        <v>0</v>
      </c>
      <c r="E731">
        <f>+IFERROR(VLOOKUP(B731,'[1]Sum table'!$A:$F,6,FALSE),0)</f>
        <v>0</v>
      </c>
      <c r="F731">
        <f>+IFERROR(VLOOKUP(B731,'[1]Sum table'!$A:$G,7,FALSE),0)</f>
        <v>0</v>
      </c>
      <c r="O731" t="s">
        <v>509</v>
      </c>
      <c r="P731" s="610" t="s">
        <v>123</v>
      </c>
      <c r="R731" t="str">
        <f t="shared" si="35"/>
        <v>ZK102</v>
      </c>
      <c r="S731">
        <f t="shared" si="36"/>
        <v>0</v>
      </c>
      <c r="T731">
        <f t="shared" si="36"/>
        <v>0</v>
      </c>
      <c r="U731">
        <f t="shared" si="36"/>
        <v>0</v>
      </c>
    </row>
    <row r="732" spans="1:21" x14ac:dyDescent="0.25">
      <c r="A732" t="s">
        <v>1251</v>
      </c>
      <c r="B732" t="str">
        <f t="shared" si="34"/>
        <v>ZK102.K230.C727</v>
      </c>
      <c r="C732">
        <f>+IFERROR(VLOOKUP(B732,'[1]Sum table'!$A:$D,4,FALSE),0)</f>
        <v>0</v>
      </c>
      <c r="D732">
        <f>+IFERROR(VLOOKUP(B732,'[1]Sum table'!$A:$E,5,FALSE),0)</f>
        <v>0</v>
      </c>
      <c r="E732">
        <f>+IFERROR(VLOOKUP(B732,'[1]Sum table'!$A:$F,6,FALSE),0)</f>
        <v>0</v>
      </c>
      <c r="F732">
        <f>+IFERROR(VLOOKUP(B732,'[1]Sum table'!$A:$G,7,FALSE),0)</f>
        <v>0</v>
      </c>
      <c r="O732" t="s">
        <v>509</v>
      </c>
      <c r="P732" s="608" t="s">
        <v>378</v>
      </c>
      <c r="R732" t="str">
        <f t="shared" si="35"/>
        <v>ZK102</v>
      </c>
      <c r="S732">
        <f t="shared" si="36"/>
        <v>0</v>
      </c>
      <c r="T732">
        <f t="shared" si="36"/>
        <v>0</v>
      </c>
      <c r="U732">
        <f t="shared" si="36"/>
        <v>0</v>
      </c>
    </row>
    <row r="733" spans="1:21" x14ac:dyDescent="0.25">
      <c r="A733" t="s">
        <v>1252</v>
      </c>
      <c r="B733" t="str">
        <f t="shared" si="34"/>
        <v>ZK102.K231.C727</v>
      </c>
      <c r="C733">
        <f>+IFERROR(VLOOKUP(B733,'[1]Sum table'!$A:$D,4,FALSE),0)</f>
        <v>0</v>
      </c>
      <c r="D733">
        <f>+IFERROR(VLOOKUP(B733,'[1]Sum table'!$A:$E,5,FALSE),0)</f>
        <v>0</v>
      </c>
      <c r="E733">
        <f>+IFERROR(VLOOKUP(B733,'[1]Sum table'!$A:$F,6,FALSE),0)</f>
        <v>0</v>
      </c>
      <c r="F733">
        <f>+IFERROR(VLOOKUP(B733,'[1]Sum table'!$A:$G,7,FALSE),0)</f>
        <v>0</v>
      </c>
      <c r="O733" t="s">
        <v>509</v>
      </c>
      <c r="P733" s="608" t="s">
        <v>379</v>
      </c>
      <c r="R733" t="str">
        <f t="shared" si="35"/>
        <v>ZK102</v>
      </c>
      <c r="S733">
        <f t="shared" si="36"/>
        <v>0</v>
      </c>
      <c r="T733">
        <f t="shared" si="36"/>
        <v>0</v>
      </c>
      <c r="U733">
        <f t="shared" si="36"/>
        <v>0</v>
      </c>
    </row>
    <row r="734" spans="1:21" x14ac:dyDescent="0.25">
      <c r="A734" t="s">
        <v>1253</v>
      </c>
      <c r="B734" t="str">
        <f t="shared" si="34"/>
        <v>ZK102.K232.C727</v>
      </c>
      <c r="C734">
        <f>+IFERROR(VLOOKUP(B734,'[1]Sum table'!$A:$D,4,FALSE),0)</f>
        <v>0</v>
      </c>
      <c r="D734">
        <f>+IFERROR(VLOOKUP(B734,'[1]Sum table'!$A:$E,5,FALSE),0)</f>
        <v>0</v>
      </c>
      <c r="E734">
        <f>+IFERROR(VLOOKUP(B734,'[1]Sum table'!$A:$F,6,FALSE),0)</f>
        <v>0</v>
      </c>
      <c r="F734">
        <f>+IFERROR(VLOOKUP(B734,'[1]Sum table'!$A:$G,7,FALSE),0)</f>
        <v>0</v>
      </c>
      <c r="O734" t="s">
        <v>509</v>
      </c>
      <c r="P734" s="608" t="s">
        <v>380</v>
      </c>
      <c r="R734" t="str">
        <f t="shared" si="35"/>
        <v>ZK102</v>
      </c>
      <c r="S734">
        <f t="shared" si="36"/>
        <v>0</v>
      </c>
      <c r="T734">
        <f t="shared" si="36"/>
        <v>0</v>
      </c>
      <c r="U734">
        <f t="shared" si="36"/>
        <v>0</v>
      </c>
    </row>
    <row r="735" spans="1:21" x14ac:dyDescent="0.25">
      <c r="A735" t="s">
        <v>1254</v>
      </c>
      <c r="B735" t="str">
        <f t="shared" si="34"/>
        <v>ZK102.K233.C727</v>
      </c>
      <c r="C735">
        <f>+IFERROR(VLOOKUP(B735,'[1]Sum table'!$A:$D,4,FALSE),0)</f>
        <v>0</v>
      </c>
      <c r="D735">
        <f>+IFERROR(VLOOKUP(B735,'[1]Sum table'!$A:$E,5,FALSE),0)</f>
        <v>0</v>
      </c>
      <c r="E735">
        <f>+IFERROR(VLOOKUP(B735,'[1]Sum table'!$A:$F,6,FALSE),0)</f>
        <v>0</v>
      </c>
      <c r="F735">
        <f>+IFERROR(VLOOKUP(B735,'[1]Sum table'!$A:$G,7,FALSE),0)</f>
        <v>0</v>
      </c>
      <c r="O735" t="s">
        <v>509</v>
      </c>
      <c r="P735" s="610" t="s">
        <v>125</v>
      </c>
      <c r="R735" t="str">
        <f t="shared" si="35"/>
        <v>ZK102</v>
      </c>
      <c r="S735">
        <f t="shared" si="36"/>
        <v>0</v>
      </c>
      <c r="T735">
        <f t="shared" si="36"/>
        <v>0</v>
      </c>
      <c r="U735">
        <f t="shared" si="36"/>
        <v>0</v>
      </c>
    </row>
    <row r="736" spans="1:21" x14ac:dyDescent="0.25">
      <c r="A736" t="s">
        <v>1255</v>
      </c>
      <c r="B736" t="str">
        <f t="shared" si="34"/>
        <v>ZK102.K234.C727</v>
      </c>
      <c r="C736">
        <f>+IFERROR(VLOOKUP(B736,'[1]Sum table'!$A:$D,4,FALSE),0)</f>
        <v>0</v>
      </c>
      <c r="D736">
        <f>+IFERROR(VLOOKUP(B736,'[1]Sum table'!$A:$E,5,FALSE),0)</f>
        <v>0</v>
      </c>
      <c r="E736">
        <f>+IFERROR(VLOOKUP(B736,'[1]Sum table'!$A:$F,6,FALSE),0)</f>
        <v>0</v>
      </c>
      <c r="F736">
        <f>+IFERROR(VLOOKUP(B736,'[1]Sum table'!$A:$G,7,FALSE),0)</f>
        <v>0</v>
      </c>
      <c r="O736" t="s">
        <v>509</v>
      </c>
      <c r="P736" s="610" t="s">
        <v>127</v>
      </c>
      <c r="R736" t="str">
        <f t="shared" si="35"/>
        <v>ZK102</v>
      </c>
      <c r="S736">
        <f t="shared" si="36"/>
        <v>0</v>
      </c>
      <c r="T736">
        <f t="shared" si="36"/>
        <v>0</v>
      </c>
      <c r="U736">
        <f t="shared" si="36"/>
        <v>0</v>
      </c>
    </row>
    <row r="737" spans="1:21" x14ac:dyDescent="0.25">
      <c r="A737" t="s">
        <v>1256</v>
      </c>
      <c r="B737" t="str">
        <f t="shared" si="34"/>
        <v>ZK102.K235.C727</v>
      </c>
      <c r="C737">
        <f>+IFERROR(VLOOKUP(B737,'[1]Sum table'!$A:$D,4,FALSE),0)</f>
        <v>0</v>
      </c>
      <c r="D737">
        <f>+IFERROR(VLOOKUP(B737,'[1]Sum table'!$A:$E,5,FALSE),0)</f>
        <v>0</v>
      </c>
      <c r="E737">
        <f>+IFERROR(VLOOKUP(B737,'[1]Sum table'!$A:$F,6,FALSE),0)</f>
        <v>0</v>
      </c>
      <c r="F737">
        <f>+IFERROR(VLOOKUP(B737,'[1]Sum table'!$A:$G,7,FALSE),0)</f>
        <v>0</v>
      </c>
      <c r="O737" t="s">
        <v>509</v>
      </c>
      <c r="P737" s="610" t="s">
        <v>129</v>
      </c>
      <c r="R737" t="str">
        <f t="shared" si="35"/>
        <v>ZK102</v>
      </c>
      <c r="S737">
        <f t="shared" si="36"/>
        <v>0</v>
      </c>
      <c r="T737">
        <f t="shared" si="36"/>
        <v>0</v>
      </c>
      <c r="U737">
        <f t="shared" si="36"/>
        <v>0</v>
      </c>
    </row>
    <row r="738" spans="1:21" x14ac:dyDescent="0.25">
      <c r="A738" t="s">
        <v>1257</v>
      </c>
      <c r="B738" t="str">
        <f t="shared" si="34"/>
        <v>ZK102.K236.C727</v>
      </c>
      <c r="C738">
        <f>+IFERROR(VLOOKUP(B738,'[1]Sum table'!$A:$D,4,FALSE),0)</f>
        <v>0</v>
      </c>
      <c r="D738">
        <f>+IFERROR(VLOOKUP(B738,'[1]Sum table'!$A:$E,5,FALSE),0)</f>
        <v>0</v>
      </c>
      <c r="E738">
        <f>+IFERROR(VLOOKUP(B738,'[1]Sum table'!$A:$F,6,FALSE),0)</f>
        <v>0</v>
      </c>
      <c r="F738">
        <f>+IFERROR(VLOOKUP(B738,'[1]Sum table'!$A:$G,7,FALSE),0)</f>
        <v>0</v>
      </c>
      <c r="O738" t="s">
        <v>509</v>
      </c>
      <c r="P738" s="608" t="s">
        <v>381</v>
      </c>
      <c r="R738" t="str">
        <f t="shared" si="35"/>
        <v>ZK102</v>
      </c>
      <c r="S738">
        <f t="shared" si="36"/>
        <v>0</v>
      </c>
      <c r="T738">
        <f t="shared" si="36"/>
        <v>0</v>
      </c>
      <c r="U738">
        <f t="shared" si="36"/>
        <v>0</v>
      </c>
    </row>
    <row r="739" spans="1:21" x14ac:dyDescent="0.25">
      <c r="A739" t="s">
        <v>1258</v>
      </c>
      <c r="B739" t="str">
        <f t="shared" si="34"/>
        <v>ZK102.K237.C727</v>
      </c>
      <c r="C739">
        <f>+IFERROR(VLOOKUP(B739,'[1]Sum table'!$A:$D,4,FALSE),0)</f>
        <v>0</v>
      </c>
      <c r="D739">
        <f>+IFERROR(VLOOKUP(B739,'[1]Sum table'!$A:$E,5,FALSE),0)</f>
        <v>0</v>
      </c>
      <c r="E739">
        <f>+IFERROR(VLOOKUP(B739,'[1]Sum table'!$A:$F,6,FALSE),0)</f>
        <v>0</v>
      </c>
      <c r="F739">
        <f>+IFERROR(VLOOKUP(B739,'[1]Sum table'!$A:$G,7,FALSE),0)</f>
        <v>0</v>
      </c>
      <c r="O739" t="s">
        <v>509</v>
      </c>
      <c r="P739" s="608" t="s">
        <v>382</v>
      </c>
      <c r="R739" t="str">
        <f t="shared" si="35"/>
        <v>ZK102</v>
      </c>
      <c r="S739">
        <f t="shared" si="36"/>
        <v>0</v>
      </c>
      <c r="T739">
        <f t="shared" si="36"/>
        <v>0</v>
      </c>
      <c r="U739">
        <f t="shared" si="36"/>
        <v>0</v>
      </c>
    </row>
    <row r="740" spans="1:21" x14ac:dyDescent="0.25">
      <c r="A740" t="s">
        <v>1259</v>
      </c>
      <c r="B740" t="str">
        <f t="shared" si="34"/>
        <v>ZK102.K238.C727</v>
      </c>
      <c r="C740">
        <f>+IFERROR(VLOOKUP(B740,'[1]Sum table'!$A:$D,4,FALSE),0)</f>
        <v>0</v>
      </c>
      <c r="D740">
        <f>+IFERROR(VLOOKUP(B740,'[1]Sum table'!$A:$E,5,FALSE),0)</f>
        <v>0</v>
      </c>
      <c r="E740">
        <f>+IFERROR(VLOOKUP(B740,'[1]Sum table'!$A:$F,6,FALSE),0)</f>
        <v>0</v>
      </c>
      <c r="F740">
        <f>+IFERROR(VLOOKUP(B740,'[1]Sum table'!$A:$G,7,FALSE),0)</f>
        <v>0</v>
      </c>
      <c r="O740" t="s">
        <v>509</v>
      </c>
      <c r="P740" s="608" t="s">
        <v>383</v>
      </c>
      <c r="R740" t="str">
        <f t="shared" si="35"/>
        <v>ZK102</v>
      </c>
      <c r="S740">
        <f t="shared" si="36"/>
        <v>0</v>
      </c>
      <c r="T740">
        <f t="shared" si="36"/>
        <v>0</v>
      </c>
      <c r="U740">
        <f t="shared" si="36"/>
        <v>0</v>
      </c>
    </row>
    <row r="741" spans="1:21" x14ac:dyDescent="0.25">
      <c r="A741" t="s">
        <v>1260</v>
      </c>
      <c r="B741" t="str">
        <f t="shared" si="34"/>
        <v>ZK102.K239.C727</v>
      </c>
      <c r="C741">
        <f>+IFERROR(VLOOKUP(B741,'[1]Sum table'!$A:$D,4,FALSE),0)</f>
        <v>0</v>
      </c>
      <c r="D741">
        <f>+IFERROR(VLOOKUP(B741,'[1]Sum table'!$A:$E,5,FALSE),0)</f>
        <v>0</v>
      </c>
      <c r="E741">
        <f>+IFERROR(VLOOKUP(B741,'[1]Sum table'!$A:$F,6,FALSE),0)</f>
        <v>0</v>
      </c>
      <c r="F741">
        <f>+IFERROR(VLOOKUP(B741,'[1]Sum table'!$A:$G,7,FALSE),0)</f>
        <v>0</v>
      </c>
      <c r="O741" t="s">
        <v>509</v>
      </c>
      <c r="P741" s="610" t="s">
        <v>131</v>
      </c>
      <c r="R741" t="str">
        <f t="shared" si="35"/>
        <v>ZK102</v>
      </c>
      <c r="S741">
        <f t="shared" si="36"/>
        <v>0</v>
      </c>
      <c r="T741">
        <f t="shared" si="36"/>
        <v>0</v>
      </c>
      <c r="U741">
        <f t="shared" si="36"/>
        <v>0</v>
      </c>
    </row>
    <row r="742" spans="1:21" x14ac:dyDescent="0.25">
      <c r="A742" t="s">
        <v>1261</v>
      </c>
      <c r="B742" t="str">
        <f t="shared" si="34"/>
        <v>ZK102.K240.C727</v>
      </c>
      <c r="C742">
        <f>+IFERROR(VLOOKUP(B742,'[1]Sum table'!$A:$D,4,FALSE),0)</f>
        <v>0</v>
      </c>
      <c r="D742">
        <f>+IFERROR(VLOOKUP(B742,'[1]Sum table'!$A:$E,5,FALSE),0)</f>
        <v>0</v>
      </c>
      <c r="E742">
        <f>+IFERROR(VLOOKUP(B742,'[1]Sum table'!$A:$F,6,FALSE),0)</f>
        <v>0</v>
      </c>
      <c r="F742">
        <f>+IFERROR(VLOOKUP(B742,'[1]Sum table'!$A:$G,7,FALSE),0)</f>
        <v>0</v>
      </c>
      <c r="O742" t="s">
        <v>509</v>
      </c>
      <c r="P742" s="610" t="s">
        <v>133</v>
      </c>
      <c r="R742" t="str">
        <f t="shared" si="35"/>
        <v>ZK102</v>
      </c>
      <c r="S742">
        <f t="shared" si="36"/>
        <v>0</v>
      </c>
      <c r="T742">
        <f t="shared" si="36"/>
        <v>0</v>
      </c>
      <c r="U742">
        <f t="shared" si="36"/>
        <v>0</v>
      </c>
    </row>
    <row r="743" spans="1:21" x14ac:dyDescent="0.25">
      <c r="A743" t="s">
        <v>1262</v>
      </c>
      <c r="B743" t="str">
        <f t="shared" si="34"/>
        <v>ZK102.K241.C727</v>
      </c>
      <c r="C743">
        <f>+IFERROR(VLOOKUP(B743,'[1]Sum table'!$A:$D,4,FALSE),0)</f>
        <v>0</v>
      </c>
      <c r="D743">
        <f>+IFERROR(VLOOKUP(B743,'[1]Sum table'!$A:$E,5,FALSE),0)</f>
        <v>0</v>
      </c>
      <c r="E743">
        <f>+IFERROR(VLOOKUP(B743,'[1]Sum table'!$A:$F,6,FALSE),0)</f>
        <v>0</v>
      </c>
      <c r="F743">
        <f>+IFERROR(VLOOKUP(B743,'[1]Sum table'!$A:$G,7,FALSE),0)</f>
        <v>0</v>
      </c>
      <c r="O743" t="s">
        <v>509</v>
      </c>
      <c r="P743" s="610" t="s">
        <v>135</v>
      </c>
      <c r="R743" t="str">
        <f t="shared" si="35"/>
        <v>ZK102</v>
      </c>
      <c r="S743">
        <f t="shared" si="36"/>
        <v>0</v>
      </c>
      <c r="T743">
        <f t="shared" si="36"/>
        <v>0</v>
      </c>
      <c r="U743">
        <f t="shared" si="36"/>
        <v>0</v>
      </c>
    </row>
    <row r="744" spans="1:21" x14ac:dyDescent="0.25">
      <c r="A744" t="s">
        <v>1263</v>
      </c>
      <c r="B744" t="str">
        <f t="shared" si="34"/>
        <v>ZK102.K242.C727</v>
      </c>
      <c r="C744">
        <f>+IFERROR(VLOOKUP(B744,'[1]Sum table'!$A:$D,4,FALSE),0)</f>
        <v>0</v>
      </c>
      <c r="D744">
        <f>+IFERROR(VLOOKUP(B744,'[1]Sum table'!$A:$E,5,FALSE),0)</f>
        <v>0</v>
      </c>
      <c r="E744">
        <f>+IFERROR(VLOOKUP(B744,'[1]Sum table'!$A:$F,6,FALSE),0)</f>
        <v>0</v>
      </c>
      <c r="F744">
        <f>+IFERROR(VLOOKUP(B744,'[1]Sum table'!$A:$G,7,FALSE),0)</f>
        <v>0</v>
      </c>
      <c r="O744" t="s">
        <v>509</v>
      </c>
      <c r="P744" s="610" t="s">
        <v>137</v>
      </c>
      <c r="R744" t="str">
        <f t="shared" si="35"/>
        <v>ZK102</v>
      </c>
      <c r="S744">
        <f t="shared" si="36"/>
        <v>0</v>
      </c>
      <c r="T744">
        <f t="shared" si="36"/>
        <v>0</v>
      </c>
      <c r="U744">
        <f t="shared" si="36"/>
        <v>0</v>
      </c>
    </row>
    <row r="745" spans="1:21" x14ac:dyDescent="0.25">
      <c r="A745" t="s">
        <v>1264</v>
      </c>
      <c r="B745" t="str">
        <f t="shared" si="34"/>
        <v>ZK102.K243.C727</v>
      </c>
      <c r="C745">
        <f>+IFERROR(VLOOKUP(B745,'[1]Sum table'!$A:$D,4,FALSE),0)</f>
        <v>0</v>
      </c>
      <c r="D745">
        <f>+IFERROR(VLOOKUP(B745,'[1]Sum table'!$A:$E,5,FALSE),0)</f>
        <v>0</v>
      </c>
      <c r="E745">
        <f>+IFERROR(VLOOKUP(B745,'[1]Sum table'!$A:$F,6,FALSE),0)</f>
        <v>0</v>
      </c>
      <c r="F745">
        <f>+IFERROR(VLOOKUP(B745,'[1]Sum table'!$A:$G,7,FALSE),0)</f>
        <v>0</v>
      </c>
      <c r="O745" t="s">
        <v>509</v>
      </c>
      <c r="P745" s="608" t="s">
        <v>384</v>
      </c>
      <c r="R745" t="str">
        <f t="shared" si="35"/>
        <v>ZK102</v>
      </c>
      <c r="S745">
        <f t="shared" si="36"/>
        <v>0</v>
      </c>
      <c r="T745">
        <f t="shared" si="36"/>
        <v>0</v>
      </c>
      <c r="U745">
        <f t="shared" si="36"/>
        <v>0</v>
      </c>
    </row>
    <row r="746" spans="1:21" x14ac:dyDescent="0.25">
      <c r="A746" t="s">
        <v>1265</v>
      </c>
      <c r="B746" t="str">
        <f t="shared" si="34"/>
        <v>ZK102.K244.C727</v>
      </c>
      <c r="C746">
        <f>+IFERROR(VLOOKUP(B746,'[1]Sum table'!$A:$D,4,FALSE),0)</f>
        <v>0</v>
      </c>
      <c r="D746">
        <f>+IFERROR(VLOOKUP(B746,'[1]Sum table'!$A:$E,5,FALSE),0)</f>
        <v>0</v>
      </c>
      <c r="E746">
        <f>+IFERROR(VLOOKUP(B746,'[1]Sum table'!$A:$F,6,FALSE),0)</f>
        <v>0</v>
      </c>
      <c r="F746">
        <f>+IFERROR(VLOOKUP(B746,'[1]Sum table'!$A:$G,7,FALSE),0)</f>
        <v>0</v>
      </c>
      <c r="O746" t="s">
        <v>509</v>
      </c>
      <c r="P746" s="608" t="s">
        <v>385</v>
      </c>
      <c r="R746" t="str">
        <f t="shared" si="35"/>
        <v>ZK102</v>
      </c>
      <c r="S746">
        <f t="shared" si="36"/>
        <v>0</v>
      </c>
      <c r="T746">
        <f t="shared" si="36"/>
        <v>0</v>
      </c>
      <c r="U746">
        <f t="shared" si="36"/>
        <v>0</v>
      </c>
    </row>
    <row r="747" spans="1:21" x14ac:dyDescent="0.25">
      <c r="A747" t="s">
        <v>1266</v>
      </c>
      <c r="B747" t="str">
        <f t="shared" si="34"/>
        <v>ZK102.K245.C727</v>
      </c>
      <c r="C747">
        <f>+IFERROR(VLOOKUP(B747,'[1]Sum table'!$A:$D,4,FALSE),0)</f>
        <v>0</v>
      </c>
      <c r="D747">
        <f>+IFERROR(VLOOKUP(B747,'[1]Sum table'!$A:$E,5,FALSE),0)</f>
        <v>0</v>
      </c>
      <c r="E747">
        <f>+IFERROR(VLOOKUP(B747,'[1]Sum table'!$A:$F,6,FALSE),0)</f>
        <v>0</v>
      </c>
      <c r="F747">
        <f>+IFERROR(VLOOKUP(B747,'[1]Sum table'!$A:$G,7,FALSE),0)</f>
        <v>0</v>
      </c>
      <c r="O747" t="s">
        <v>509</v>
      </c>
      <c r="P747" s="608" t="s">
        <v>386</v>
      </c>
      <c r="R747" t="str">
        <f t="shared" si="35"/>
        <v>ZK102</v>
      </c>
      <c r="S747">
        <f t="shared" si="36"/>
        <v>0</v>
      </c>
      <c r="T747">
        <f t="shared" si="36"/>
        <v>0</v>
      </c>
      <c r="U747">
        <f t="shared" si="36"/>
        <v>0</v>
      </c>
    </row>
    <row r="748" spans="1:21" x14ac:dyDescent="0.25">
      <c r="A748" t="s">
        <v>1267</v>
      </c>
      <c r="B748" t="str">
        <f t="shared" si="34"/>
        <v>ZK102.K246.C727</v>
      </c>
      <c r="C748">
        <f>+IFERROR(VLOOKUP(B748,'[1]Sum table'!$A:$D,4,FALSE),0)</f>
        <v>0</v>
      </c>
      <c r="D748">
        <f>+IFERROR(VLOOKUP(B748,'[1]Sum table'!$A:$E,5,FALSE),0)</f>
        <v>0</v>
      </c>
      <c r="E748">
        <f>+IFERROR(VLOOKUP(B748,'[1]Sum table'!$A:$F,6,FALSE),0)</f>
        <v>0</v>
      </c>
      <c r="F748">
        <f>+IFERROR(VLOOKUP(B748,'[1]Sum table'!$A:$G,7,FALSE),0)</f>
        <v>0</v>
      </c>
      <c r="O748" t="s">
        <v>509</v>
      </c>
      <c r="P748" s="610" t="s">
        <v>139</v>
      </c>
      <c r="R748" t="str">
        <f t="shared" si="35"/>
        <v>ZK102</v>
      </c>
      <c r="S748">
        <f t="shared" si="36"/>
        <v>0</v>
      </c>
      <c r="T748">
        <f t="shared" si="36"/>
        <v>0</v>
      </c>
      <c r="U748">
        <f t="shared" si="36"/>
        <v>0</v>
      </c>
    </row>
    <row r="749" spans="1:21" x14ac:dyDescent="0.25">
      <c r="A749" t="s">
        <v>1268</v>
      </c>
      <c r="B749" t="str">
        <f t="shared" si="34"/>
        <v>ZK102.K247.C727</v>
      </c>
      <c r="C749">
        <f>+IFERROR(VLOOKUP(B749,'[1]Sum table'!$A:$D,4,FALSE),0)</f>
        <v>0</v>
      </c>
      <c r="D749">
        <f>+IFERROR(VLOOKUP(B749,'[1]Sum table'!$A:$E,5,FALSE),0)</f>
        <v>0</v>
      </c>
      <c r="E749">
        <f>+IFERROR(VLOOKUP(B749,'[1]Sum table'!$A:$F,6,FALSE),0)</f>
        <v>0</v>
      </c>
      <c r="F749">
        <f>+IFERROR(VLOOKUP(B749,'[1]Sum table'!$A:$G,7,FALSE),0)</f>
        <v>0</v>
      </c>
      <c r="O749" t="s">
        <v>509</v>
      </c>
      <c r="P749" s="610" t="s">
        <v>141</v>
      </c>
      <c r="R749" t="str">
        <f t="shared" si="35"/>
        <v>ZK102</v>
      </c>
      <c r="S749">
        <f t="shared" si="36"/>
        <v>0</v>
      </c>
      <c r="T749">
        <f t="shared" si="36"/>
        <v>0</v>
      </c>
      <c r="U749">
        <f t="shared" si="36"/>
        <v>0</v>
      </c>
    </row>
    <row r="750" spans="1:21" x14ac:dyDescent="0.25">
      <c r="A750" t="s">
        <v>1269</v>
      </c>
      <c r="B750" t="str">
        <f t="shared" si="34"/>
        <v>ZK102.K248.C727</v>
      </c>
      <c r="C750">
        <f>+IFERROR(VLOOKUP(B750,'[1]Sum table'!$A:$D,4,FALSE),0)</f>
        <v>0</v>
      </c>
      <c r="D750">
        <f>+IFERROR(VLOOKUP(B750,'[1]Sum table'!$A:$E,5,FALSE),0)</f>
        <v>0</v>
      </c>
      <c r="E750">
        <f>+IFERROR(VLOOKUP(B750,'[1]Sum table'!$A:$F,6,FALSE),0)</f>
        <v>0</v>
      </c>
      <c r="F750">
        <f>+IFERROR(VLOOKUP(B750,'[1]Sum table'!$A:$G,7,FALSE),0)</f>
        <v>0</v>
      </c>
      <c r="O750" t="s">
        <v>509</v>
      </c>
      <c r="P750" s="610" t="s">
        <v>143</v>
      </c>
      <c r="R750" t="str">
        <f t="shared" si="35"/>
        <v>ZK102</v>
      </c>
      <c r="S750">
        <f t="shared" si="36"/>
        <v>0</v>
      </c>
      <c r="T750">
        <f t="shared" si="36"/>
        <v>0</v>
      </c>
      <c r="U750">
        <f t="shared" si="36"/>
        <v>0</v>
      </c>
    </row>
    <row r="751" spans="1:21" x14ac:dyDescent="0.25">
      <c r="A751" t="s">
        <v>1270</v>
      </c>
      <c r="B751" t="str">
        <f t="shared" si="34"/>
        <v>ZK102.K249.C727</v>
      </c>
      <c r="C751">
        <f>+IFERROR(VLOOKUP(B751,'[1]Sum table'!$A:$D,4,FALSE),0)</f>
        <v>0</v>
      </c>
      <c r="D751">
        <f>+IFERROR(VLOOKUP(B751,'[1]Sum table'!$A:$E,5,FALSE),0)</f>
        <v>0</v>
      </c>
      <c r="E751">
        <f>+IFERROR(VLOOKUP(B751,'[1]Sum table'!$A:$F,6,FALSE),0)</f>
        <v>0</v>
      </c>
      <c r="F751">
        <f>+IFERROR(VLOOKUP(B751,'[1]Sum table'!$A:$G,7,FALSE),0)</f>
        <v>0</v>
      </c>
      <c r="O751" t="s">
        <v>509</v>
      </c>
      <c r="P751" s="610" t="s">
        <v>145</v>
      </c>
      <c r="R751" t="str">
        <f t="shared" si="35"/>
        <v>ZK102</v>
      </c>
      <c r="S751">
        <f t="shared" si="36"/>
        <v>0</v>
      </c>
      <c r="T751">
        <f t="shared" si="36"/>
        <v>0</v>
      </c>
      <c r="U751">
        <f t="shared" si="36"/>
        <v>0</v>
      </c>
    </row>
    <row r="752" spans="1:21" x14ac:dyDescent="0.25">
      <c r="A752" t="s">
        <v>1271</v>
      </c>
      <c r="B752" t="str">
        <f t="shared" si="34"/>
        <v>ZK102.K250.C727</v>
      </c>
      <c r="C752">
        <f>+IFERROR(VLOOKUP(B752,'[1]Sum table'!$A:$D,4,FALSE),0)</f>
        <v>0</v>
      </c>
      <c r="D752">
        <f>+IFERROR(VLOOKUP(B752,'[1]Sum table'!$A:$E,5,FALSE),0)</f>
        <v>0</v>
      </c>
      <c r="E752">
        <f>+IFERROR(VLOOKUP(B752,'[1]Sum table'!$A:$F,6,FALSE),0)</f>
        <v>0</v>
      </c>
      <c r="F752">
        <f>+IFERROR(VLOOKUP(B752,'[1]Sum table'!$A:$G,7,FALSE),0)</f>
        <v>0</v>
      </c>
      <c r="O752" t="s">
        <v>509</v>
      </c>
      <c r="P752" s="610" t="s">
        <v>149</v>
      </c>
      <c r="R752" t="str">
        <f t="shared" si="35"/>
        <v>ZK102</v>
      </c>
      <c r="S752">
        <f t="shared" si="36"/>
        <v>0</v>
      </c>
      <c r="T752">
        <f t="shared" si="36"/>
        <v>0</v>
      </c>
      <c r="U752">
        <f t="shared" si="36"/>
        <v>0</v>
      </c>
    </row>
    <row r="753" spans="1:21" x14ac:dyDescent="0.25">
      <c r="A753" t="s">
        <v>1272</v>
      </c>
      <c r="B753" t="str">
        <f t="shared" si="34"/>
        <v>ZK102.K251.C727</v>
      </c>
      <c r="C753">
        <f>+IFERROR(VLOOKUP(B753,'[1]Sum table'!$A:$D,4,FALSE),0)</f>
        <v>0</v>
      </c>
      <c r="D753">
        <f>+IFERROR(VLOOKUP(B753,'[1]Sum table'!$A:$E,5,FALSE),0)</f>
        <v>0</v>
      </c>
      <c r="E753">
        <f>+IFERROR(VLOOKUP(B753,'[1]Sum table'!$A:$F,6,FALSE),0)</f>
        <v>0</v>
      </c>
      <c r="F753">
        <f>+IFERROR(VLOOKUP(B753,'[1]Sum table'!$A:$G,7,FALSE),0)</f>
        <v>0</v>
      </c>
      <c r="O753" t="s">
        <v>509</v>
      </c>
      <c r="P753" s="610" t="s">
        <v>151</v>
      </c>
      <c r="R753" t="str">
        <f t="shared" si="35"/>
        <v>ZK102</v>
      </c>
      <c r="S753">
        <f t="shared" si="36"/>
        <v>0</v>
      </c>
      <c r="T753">
        <f t="shared" si="36"/>
        <v>0</v>
      </c>
      <c r="U753">
        <f t="shared" si="36"/>
        <v>0</v>
      </c>
    </row>
    <row r="754" spans="1:21" x14ac:dyDescent="0.25">
      <c r="A754" t="s">
        <v>1273</v>
      </c>
      <c r="B754" t="str">
        <f t="shared" si="34"/>
        <v>ZK102.K252.C727</v>
      </c>
      <c r="C754">
        <f>+IFERROR(VLOOKUP(B754,'[1]Sum table'!$A:$D,4,FALSE),0)</f>
        <v>0</v>
      </c>
      <c r="D754">
        <f>+IFERROR(VLOOKUP(B754,'[1]Sum table'!$A:$E,5,FALSE),0)</f>
        <v>0</v>
      </c>
      <c r="E754">
        <f>+IFERROR(VLOOKUP(B754,'[1]Sum table'!$A:$F,6,FALSE),0)</f>
        <v>0</v>
      </c>
      <c r="F754">
        <f>+IFERROR(VLOOKUP(B754,'[1]Sum table'!$A:$G,7,FALSE),0)</f>
        <v>0</v>
      </c>
      <c r="O754" t="s">
        <v>509</v>
      </c>
      <c r="P754" s="610" t="s">
        <v>152</v>
      </c>
      <c r="R754" t="str">
        <f t="shared" si="35"/>
        <v>ZK102</v>
      </c>
      <c r="S754">
        <f t="shared" si="36"/>
        <v>0</v>
      </c>
      <c r="T754">
        <f t="shared" si="36"/>
        <v>0</v>
      </c>
      <c r="U754">
        <f t="shared" si="36"/>
        <v>0</v>
      </c>
    </row>
    <row r="755" spans="1:21" x14ac:dyDescent="0.25">
      <c r="A755" t="s">
        <v>1274</v>
      </c>
      <c r="B755" t="str">
        <f t="shared" si="34"/>
        <v>ZK102.K253.C727</v>
      </c>
      <c r="C755">
        <f>+IFERROR(VLOOKUP(B755,'[1]Sum table'!$A:$D,4,FALSE),0)</f>
        <v>0</v>
      </c>
      <c r="D755">
        <f>+IFERROR(VLOOKUP(B755,'[1]Sum table'!$A:$E,5,FALSE),0)</f>
        <v>0</v>
      </c>
      <c r="E755">
        <f>+IFERROR(VLOOKUP(B755,'[1]Sum table'!$A:$F,6,FALSE),0)</f>
        <v>0</v>
      </c>
      <c r="F755">
        <f>+IFERROR(VLOOKUP(B755,'[1]Sum table'!$A:$G,7,FALSE),0)</f>
        <v>0</v>
      </c>
      <c r="O755" t="s">
        <v>509</v>
      </c>
      <c r="P755" s="610" t="s">
        <v>154</v>
      </c>
      <c r="R755" t="str">
        <f t="shared" si="35"/>
        <v>ZK102</v>
      </c>
      <c r="S755">
        <f t="shared" si="36"/>
        <v>0</v>
      </c>
      <c r="T755">
        <f t="shared" si="36"/>
        <v>0</v>
      </c>
      <c r="U755">
        <f t="shared" si="36"/>
        <v>0</v>
      </c>
    </row>
    <row r="756" spans="1:21" x14ac:dyDescent="0.25">
      <c r="A756" t="s">
        <v>1275</v>
      </c>
      <c r="B756" t="str">
        <f t="shared" si="34"/>
        <v>ZK102.K254.C727</v>
      </c>
      <c r="C756">
        <f>+IFERROR(VLOOKUP(B756,'[1]Sum table'!$A:$D,4,FALSE),0)</f>
        <v>0</v>
      </c>
      <c r="D756">
        <f>+IFERROR(VLOOKUP(B756,'[1]Sum table'!$A:$E,5,FALSE),0)</f>
        <v>0</v>
      </c>
      <c r="E756">
        <f>+IFERROR(VLOOKUP(B756,'[1]Sum table'!$A:$F,6,FALSE),0)</f>
        <v>0</v>
      </c>
      <c r="F756">
        <f>+IFERROR(VLOOKUP(B756,'[1]Sum table'!$A:$G,7,FALSE),0)</f>
        <v>0</v>
      </c>
      <c r="O756" t="s">
        <v>509</v>
      </c>
      <c r="P756" s="610" t="s">
        <v>156</v>
      </c>
      <c r="R756" t="str">
        <f t="shared" si="35"/>
        <v>ZK102</v>
      </c>
      <c r="S756">
        <f t="shared" si="36"/>
        <v>0</v>
      </c>
      <c r="T756">
        <f t="shared" si="36"/>
        <v>0</v>
      </c>
      <c r="U756">
        <f t="shared" si="36"/>
        <v>0</v>
      </c>
    </row>
    <row r="757" spans="1:21" x14ac:dyDescent="0.25">
      <c r="A757" t="s">
        <v>1276</v>
      </c>
      <c r="B757" t="str">
        <f t="shared" si="34"/>
        <v>ZK102.K255.C727</v>
      </c>
      <c r="C757">
        <f>+IFERROR(VLOOKUP(B757,'[1]Sum table'!$A:$D,4,FALSE),0)</f>
        <v>0</v>
      </c>
      <c r="D757">
        <f>+IFERROR(VLOOKUP(B757,'[1]Sum table'!$A:$E,5,FALSE),0)</f>
        <v>0</v>
      </c>
      <c r="E757">
        <f>+IFERROR(VLOOKUP(B757,'[1]Sum table'!$A:$F,6,FALSE),0)</f>
        <v>0</v>
      </c>
      <c r="F757">
        <f>+IFERROR(VLOOKUP(B757,'[1]Sum table'!$A:$G,7,FALSE),0)</f>
        <v>0</v>
      </c>
      <c r="O757" t="s">
        <v>509</v>
      </c>
      <c r="P757" s="610" t="s">
        <v>158</v>
      </c>
      <c r="R757" t="str">
        <f t="shared" si="35"/>
        <v>ZK102</v>
      </c>
      <c r="S757">
        <f t="shared" si="36"/>
        <v>0</v>
      </c>
      <c r="T757">
        <f t="shared" si="36"/>
        <v>0</v>
      </c>
      <c r="U757">
        <f t="shared" si="36"/>
        <v>0</v>
      </c>
    </row>
    <row r="758" spans="1:21" x14ac:dyDescent="0.25">
      <c r="A758" t="s">
        <v>1277</v>
      </c>
      <c r="B758" t="str">
        <f t="shared" si="34"/>
        <v>ZK102.K256.C727</v>
      </c>
      <c r="C758">
        <f>+IFERROR(VLOOKUP(B758,'[1]Sum table'!$A:$D,4,FALSE),0)</f>
        <v>0</v>
      </c>
      <c r="D758">
        <f>+IFERROR(VLOOKUP(B758,'[1]Sum table'!$A:$E,5,FALSE),0)</f>
        <v>0</v>
      </c>
      <c r="E758">
        <f>+IFERROR(VLOOKUP(B758,'[1]Sum table'!$A:$F,6,FALSE),0)</f>
        <v>0</v>
      </c>
      <c r="F758">
        <f>+IFERROR(VLOOKUP(B758,'[1]Sum table'!$A:$G,7,FALSE),0)</f>
        <v>0</v>
      </c>
      <c r="O758" t="s">
        <v>509</v>
      </c>
      <c r="P758" s="608" t="s">
        <v>387</v>
      </c>
      <c r="R758" t="str">
        <f t="shared" si="35"/>
        <v>ZK102</v>
      </c>
      <c r="S758">
        <f t="shared" si="36"/>
        <v>0</v>
      </c>
      <c r="T758">
        <f t="shared" si="36"/>
        <v>0</v>
      </c>
      <c r="U758">
        <f t="shared" si="36"/>
        <v>0</v>
      </c>
    </row>
    <row r="759" spans="1:21" x14ac:dyDescent="0.25">
      <c r="A759" t="s">
        <v>1278</v>
      </c>
      <c r="B759" t="str">
        <f t="shared" si="34"/>
        <v>ZK102.K257.C727</v>
      </c>
      <c r="C759">
        <f>+IFERROR(VLOOKUP(B759,'[1]Sum table'!$A:$D,4,FALSE),0)</f>
        <v>0</v>
      </c>
      <c r="D759">
        <f>+IFERROR(VLOOKUP(B759,'[1]Sum table'!$A:$E,5,FALSE),0)</f>
        <v>0</v>
      </c>
      <c r="E759">
        <f>+IFERROR(VLOOKUP(B759,'[1]Sum table'!$A:$F,6,FALSE),0)</f>
        <v>0</v>
      </c>
      <c r="F759">
        <f>+IFERROR(VLOOKUP(B759,'[1]Sum table'!$A:$G,7,FALSE),0)</f>
        <v>0</v>
      </c>
      <c r="O759" t="s">
        <v>509</v>
      </c>
      <c r="P759" s="608" t="s">
        <v>388</v>
      </c>
      <c r="R759" t="str">
        <f t="shared" si="35"/>
        <v>ZK102</v>
      </c>
      <c r="S759">
        <f t="shared" si="36"/>
        <v>0</v>
      </c>
      <c r="T759">
        <f t="shared" si="36"/>
        <v>0</v>
      </c>
      <c r="U759">
        <f t="shared" si="36"/>
        <v>0</v>
      </c>
    </row>
    <row r="760" spans="1:21" x14ac:dyDescent="0.25">
      <c r="A760" t="s">
        <v>1279</v>
      </c>
      <c r="B760" t="str">
        <f t="shared" si="34"/>
        <v>ZK102.K258.C727</v>
      </c>
      <c r="C760">
        <f>+IFERROR(VLOOKUP(B760,'[1]Sum table'!$A:$D,4,FALSE),0)</f>
        <v>0</v>
      </c>
      <c r="D760">
        <f>+IFERROR(VLOOKUP(B760,'[1]Sum table'!$A:$E,5,FALSE),0)</f>
        <v>0</v>
      </c>
      <c r="E760">
        <f>+IFERROR(VLOOKUP(B760,'[1]Sum table'!$A:$F,6,FALSE),0)</f>
        <v>0</v>
      </c>
      <c r="F760">
        <f>+IFERROR(VLOOKUP(B760,'[1]Sum table'!$A:$G,7,FALSE),0)</f>
        <v>0</v>
      </c>
      <c r="O760" t="s">
        <v>509</v>
      </c>
      <c r="P760" s="608" t="s">
        <v>389</v>
      </c>
      <c r="R760" t="str">
        <f t="shared" si="35"/>
        <v>ZK102</v>
      </c>
      <c r="S760">
        <f t="shared" si="36"/>
        <v>0</v>
      </c>
      <c r="T760">
        <f t="shared" si="36"/>
        <v>0</v>
      </c>
      <c r="U760">
        <f t="shared" si="36"/>
        <v>0</v>
      </c>
    </row>
    <row r="761" spans="1:21" x14ac:dyDescent="0.25">
      <c r="A761" t="s">
        <v>1280</v>
      </c>
      <c r="B761" t="str">
        <f t="shared" si="34"/>
        <v>ZK102.K259.C727</v>
      </c>
      <c r="C761">
        <f>+IFERROR(VLOOKUP(B761,'[1]Sum table'!$A:$D,4,FALSE),0)</f>
        <v>0</v>
      </c>
      <c r="D761">
        <f>+IFERROR(VLOOKUP(B761,'[1]Sum table'!$A:$E,5,FALSE),0)</f>
        <v>0</v>
      </c>
      <c r="E761">
        <f>+IFERROR(VLOOKUP(B761,'[1]Sum table'!$A:$F,6,FALSE),0)</f>
        <v>0</v>
      </c>
      <c r="F761">
        <f>+IFERROR(VLOOKUP(B761,'[1]Sum table'!$A:$G,7,FALSE),0)</f>
        <v>0</v>
      </c>
      <c r="O761" t="s">
        <v>509</v>
      </c>
      <c r="P761" s="610" t="s">
        <v>162</v>
      </c>
      <c r="R761" t="str">
        <f t="shared" si="35"/>
        <v>ZK102</v>
      </c>
      <c r="S761">
        <f t="shared" si="36"/>
        <v>0</v>
      </c>
      <c r="T761">
        <f t="shared" si="36"/>
        <v>0</v>
      </c>
      <c r="U761">
        <f t="shared" si="36"/>
        <v>0</v>
      </c>
    </row>
    <row r="762" spans="1:21" x14ac:dyDescent="0.25">
      <c r="A762" t="s">
        <v>1281</v>
      </c>
      <c r="B762" t="str">
        <f t="shared" si="34"/>
        <v>ZK102.K260.C727</v>
      </c>
      <c r="C762">
        <f>+IFERROR(VLOOKUP(B762,'[1]Sum table'!$A:$D,4,FALSE),0)</f>
        <v>0</v>
      </c>
      <c r="D762">
        <f>+IFERROR(VLOOKUP(B762,'[1]Sum table'!$A:$E,5,FALSE),0)</f>
        <v>0</v>
      </c>
      <c r="E762">
        <f>+IFERROR(VLOOKUP(B762,'[1]Sum table'!$A:$F,6,FALSE),0)</f>
        <v>0</v>
      </c>
      <c r="F762">
        <f>+IFERROR(VLOOKUP(B762,'[1]Sum table'!$A:$G,7,FALSE),0)</f>
        <v>0</v>
      </c>
      <c r="O762" t="s">
        <v>509</v>
      </c>
      <c r="P762" s="610" t="s">
        <v>164</v>
      </c>
      <c r="R762" t="str">
        <f t="shared" si="35"/>
        <v>ZK102</v>
      </c>
      <c r="S762">
        <f t="shared" si="36"/>
        <v>0</v>
      </c>
      <c r="T762">
        <f t="shared" si="36"/>
        <v>0</v>
      </c>
      <c r="U762">
        <f t="shared" si="36"/>
        <v>0</v>
      </c>
    </row>
    <row r="763" spans="1:21" x14ac:dyDescent="0.25">
      <c r="A763" t="s">
        <v>1282</v>
      </c>
      <c r="B763" t="str">
        <f t="shared" si="34"/>
        <v>ZK102.K261.C727</v>
      </c>
      <c r="C763">
        <f>+IFERROR(VLOOKUP(B763,'[1]Sum table'!$A:$D,4,FALSE),0)</f>
        <v>0</v>
      </c>
      <c r="D763">
        <f>+IFERROR(VLOOKUP(B763,'[1]Sum table'!$A:$E,5,FALSE),0)</f>
        <v>0</v>
      </c>
      <c r="E763">
        <f>+IFERROR(VLOOKUP(B763,'[1]Sum table'!$A:$F,6,FALSE),0)</f>
        <v>0</v>
      </c>
      <c r="F763">
        <f>+IFERROR(VLOOKUP(B763,'[1]Sum table'!$A:$G,7,FALSE),0)</f>
        <v>0</v>
      </c>
      <c r="O763" t="s">
        <v>509</v>
      </c>
      <c r="P763" s="610" t="s">
        <v>166</v>
      </c>
      <c r="R763" t="str">
        <f t="shared" si="35"/>
        <v>ZK102</v>
      </c>
      <c r="S763">
        <f t="shared" si="36"/>
        <v>0</v>
      </c>
      <c r="T763">
        <f t="shared" si="36"/>
        <v>0</v>
      </c>
      <c r="U763">
        <f t="shared" si="36"/>
        <v>0</v>
      </c>
    </row>
    <row r="764" spans="1:21" x14ac:dyDescent="0.25">
      <c r="A764" t="s">
        <v>1283</v>
      </c>
      <c r="B764" t="str">
        <f t="shared" si="34"/>
        <v>ZK102.K262.C727</v>
      </c>
      <c r="C764">
        <f>+IFERROR(VLOOKUP(B764,'[1]Sum table'!$A:$D,4,FALSE),0)</f>
        <v>0</v>
      </c>
      <c r="D764">
        <f>+IFERROR(VLOOKUP(B764,'[1]Sum table'!$A:$E,5,FALSE),0)</f>
        <v>0</v>
      </c>
      <c r="E764">
        <f>+IFERROR(VLOOKUP(B764,'[1]Sum table'!$A:$F,6,FALSE),0)</f>
        <v>0</v>
      </c>
      <c r="F764">
        <f>+IFERROR(VLOOKUP(B764,'[1]Sum table'!$A:$G,7,FALSE),0)</f>
        <v>0</v>
      </c>
      <c r="O764" t="s">
        <v>509</v>
      </c>
      <c r="P764" s="610" t="s">
        <v>168</v>
      </c>
      <c r="R764" t="str">
        <f t="shared" si="35"/>
        <v>ZK102</v>
      </c>
      <c r="S764">
        <f t="shared" si="36"/>
        <v>0</v>
      </c>
      <c r="T764">
        <f t="shared" si="36"/>
        <v>0</v>
      </c>
      <c r="U764">
        <f t="shared" si="36"/>
        <v>0</v>
      </c>
    </row>
    <row r="765" spans="1:21" x14ac:dyDescent="0.25">
      <c r="A765" t="s">
        <v>1284</v>
      </c>
      <c r="B765" t="str">
        <f t="shared" si="34"/>
        <v>ZK102.K263.C727</v>
      </c>
      <c r="C765">
        <f>+IFERROR(VLOOKUP(B765,'[1]Sum table'!$A:$D,4,FALSE),0)</f>
        <v>0</v>
      </c>
      <c r="D765">
        <f>+IFERROR(VLOOKUP(B765,'[1]Sum table'!$A:$E,5,FALSE),0)</f>
        <v>0</v>
      </c>
      <c r="E765">
        <f>+IFERROR(VLOOKUP(B765,'[1]Sum table'!$A:$F,6,FALSE),0)</f>
        <v>0</v>
      </c>
      <c r="F765">
        <f>+IFERROR(VLOOKUP(B765,'[1]Sum table'!$A:$G,7,FALSE),0)</f>
        <v>0</v>
      </c>
      <c r="O765" t="s">
        <v>509</v>
      </c>
      <c r="P765" s="610" t="s">
        <v>170</v>
      </c>
      <c r="R765" t="str">
        <f t="shared" si="35"/>
        <v>ZK102</v>
      </c>
      <c r="S765">
        <f t="shared" si="36"/>
        <v>0</v>
      </c>
      <c r="T765">
        <f t="shared" si="36"/>
        <v>0</v>
      </c>
      <c r="U765">
        <f t="shared" si="36"/>
        <v>0</v>
      </c>
    </row>
    <row r="766" spans="1:21" x14ac:dyDescent="0.25">
      <c r="A766" t="s">
        <v>1285</v>
      </c>
      <c r="B766" t="str">
        <f t="shared" si="34"/>
        <v>ZK102.K264.C727</v>
      </c>
      <c r="C766">
        <f>+IFERROR(VLOOKUP(B766,'[1]Sum table'!$A:$D,4,FALSE),0)</f>
        <v>0</v>
      </c>
      <c r="D766">
        <f>+IFERROR(VLOOKUP(B766,'[1]Sum table'!$A:$E,5,FALSE),0)</f>
        <v>0</v>
      </c>
      <c r="E766">
        <f>+IFERROR(VLOOKUP(B766,'[1]Sum table'!$A:$F,6,FALSE),0)</f>
        <v>0</v>
      </c>
      <c r="F766">
        <f>+IFERROR(VLOOKUP(B766,'[1]Sum table'!$A:$G,7,FALSE),0)</f>
        <v>0</v>
      </c>
      <c r="O766" t="s">
        <v>509</v>
      </c>
      <c r="P766" s="608" t="s">
        <v>390</v>
      </c>
      <c r="R766" t="str">
        <f t="shared" si="35"/>
        <v>ZK102</v>
      </c>
      <c r="S766">
        <f t="shared" si="36"/>
        <v>0</v>
      </c>
      <c r="T766">
        <f t="shared" si="36"/>
        <v>0</v>
      </c>
      <c r="U766">
        <f t="shared" si="36"/>
        <v>0</v>
      </c>
    </row>
    <row r="767" spans="1:21" x14ac:dyDescent="0.25">
      <c r="A767" t="s">
        <v>1286</v>
      </c>
      <c r="B767" t="str">
        <f t="shared" si="34"/>
        <v>ZK102.K265.C727</v>
      </c>
      <c r="C767">
        <f>+IFERROR(VLOOKUP(B767,'[1]Sum table'!$A:$D,4,FALSE),0)</f>
        <v>0</v>
      </c>
      <c r="D767">
        <f>+IFERROR(VLOOKUP(B767,'[1]Sum table'!$A:$E,5,FALSE),0)</f>
        <v>0</v>
      </c>
      <c r="E767">
        <f>+IFERROR(VLOOKUP(B767,'[1]Sum table'!$A:$F,6,FALSE),0)</f>
        <v>0</v>
      </c>
      <c r="F767">
        <f>+IFERROR(VLOOKUP(B767,'[1]Sum table'!$A:$G,7,FALSE),0)</f>
        <v>0</v>
      </c>
      <c r="O767" t="s">
        <v>509</v>
      </c>
      <c r="P767" s="608" t="s">
        <v>391</v>
      </c>
      <c r="R767" t="str">
        <f t="shared" si="35"/>
        <v>ZK102</v>
      </c>
      <c r="S767">
        <f t="shared" si="36"/>
        <v>0</v>
      </c>
      <c r="T767">
        <f t="shared" si="36"/>
        <v>0</v>
      </c>
      <c r="U767">
        <f t="shared" si="36"/>
        <v>0</v>
      </c>
    </row>
    <row r="768" spans="1:21" x14ac:dyDescent="0.25">
      <c r="A768" t="s">
        <v>1287</v>
      </c>
      <c r="B768" t="str">
        <f t="shared" si="34"/>
        <v>ZK102.K266.C727</v>
      </c>
      <c r="C768">
        <f>+IFERROR(VLOOKUP(B768,'[1]Sum table'!$A:$D,4,FALSE),0)</f>
        <v>0</v>
      </c>
      <c r="D768">
        <f>+IFERROR(VLOOKUP(B768,'[1]Sum table'!$A:$E,5,FALSE),0)</f>
        <v>0</v>
      </c>
      <c r="E768">
        <f>+IFERROR(VLOOKUP(B768,'[1]Sum table'!$A:$F,6,FALSE),0)</f>
        <v>0</v>
      </c>
      <c r="F768">
        <f>+IFERROR(VLOOKUP(B768,'[1]Sum table'!$A:$G,7,FALSE),0)</f>
        <v>0</v>
      </c>
      <c r="O768" t="s">
        <v>509</v>
      </c>
      <c r="P768" s="608" t="s">
        <v>392</v>
      </c>
      <c r="R768" t="str">
        <f t="shared" si="35"/>
        <v>ZK102</v>
      </c>
      <c r="S768">
        <f t="shared" si="36"/>
        <v>0</v>
      </c>
      <c r="T768">
        <f t="shared" si="36"/>
        <v>0</v>
      </c>
      <c r="U768">
        <f t="shared" si="36"/>
        <v>0</v>
      </c>
    </row>
    <row r="769" spans="1:21" x14ac:dyDescent="0.25">
      <c r="A769" t="s">
        <v>1288</v>
      </c>
      <c r="B769" t="str">
        <f t="shared" si="34"/>
        <v>ZK102.K267.C727</v>
      </c>
      <c r="C769">
        <f>+IFERROR(VLOOKUP(B769,'[1]Sum table'!$A:$D,4,FALSE),0)</f>
        <v>0</v>
      </c>
      <c r="D769">
        <f>+IFERROR(VLOOKUP(B769,'[1]Sum table'!$A:$E,5,FALSE),0)</f>
        <v>0</v>
      </c>
      <c r="E769">
        <f>+IFERROR(VLOOKUP(B769,'[1]Sum table'!$A:$F,6,FALSE),0)</f>
        <v>0</v>
      </c>
      <c r="F769">
        <f>+IFERROR(VLOOKUP(B769,'[1]Sum table'!$A:$G,7,FALSE),0)</f>
        <v>0</v>
      </c>
      <c r="O769" t="s">
        <v>509</v>
      </c>
      <c r="P769" s="610" t="s">
        <v>177</v>
      </c>
      <c r="R769" t="str">
        <f t="shared" si="35"/>
        <v>ZK102</v>
      </c>
      <c r="S769">
        <f t="shared" si="36"/>
        <v>0</v>
      </c>
      <c r="T769">
        <f t="shared" si="36"/>
        <v>0</v>
      </c>
      <c r="U769">
        <f t="shared" si="36"/>
        <v>0</v>
      </c>
    </row>
    <row r="770" spans="1:21" x14ac:dyDescent="0.25">
      <c r="A770" t="s">
        <v>1289</v>
      </c>
      <c r="B770" t="str">
        <f t="shared" si="34"/>
        <v>ZK102.K268.C727</v>
      </c>
      <c r="C770">
        <f>+IFERROR(VLOOKUP(B770,'[1]Sum table'!$A:$D,4,FALSE),0)</f>
        <v>0</v>
      </c>
      <c r="D770">
        <f>+IFERROR(VLOOKUP(B770,'[1]Sum table'!$A:$E,5,FALSE),0)</f>
        <v>0</v>
      </c>
      <c r="E770">
        <f>+IFERROR(VLOOKUP(B770,'[1]Sum table'!$A:$F,6,FALSE),0)</f>
        <v>0</v>
      </c>
      <c r="F770">
        <f>+IFERROR(VLOOKUP(B770,'[1]Sum table'!$A:$G,7,FALSE),0)</f>
        <v>0</v>
      </c>
      <c r="O770" t="s">
        <v>509</v>
      </c>
      <c r="P770" s="610" t="s">
        <v>181</v>
      </c>
      <c r="R770" t="str">
        <f t="shared" si="35"/>
        <v>ZK102</v>
      </c>
      <c r="S770">
        <f t="shared" si="36"/>
        <v>0</v>
      </c>
      <c r="T770">
        <f t="shared" si="36"/>
        <v>0</v>
      </c>
      <c r="U770">
        <f t="shared" si="36"/>
        <v>0</v>
      </c>
    </row>
    <row r="771" spans="1:21" x14ac:dyDescent="0.25">
      <c r="A771" t="s">
        <v>1290</v>
      </c>
      <c r="B771" t="str">
        <f t="shared" si="34"/>
        <v>ZK102.K269.C727</v>
      </c>
      <c r="C771">
        <f>+IFERROR(VLOOKUP(B771,'[1]Sum table'!$A:$D,4,FALSE),0)</f>
        <v>0</v>
      </c>
      <c r="D771">
        <f>+IFERROR(VLOOKUP(B771,'[1]Sum table'!$A:$E,5,FALSE),0)</f>
        <v>0</v>
      </c>
      <c r="E771">
        <f>+IFERROR(VLOOKUP(B771,'[1]Sum table'!$A:$F,6,FALSE),0)</f>
        <v>0</v>
      </c>
      <c r="F771">
        <f>+IFERROR(VLOOKUP(B771,'[1]Sum table'!$A:$G,7,FALSE),0)</f>
        <v>0</v>
      </c>
      <c r="O771" t="s">
        <v>509</v>
      </c>
      <c r="P771" s="608" t="s">
        <v>393</v>
      </c>
      <c r="R771" t="str">
        <f t="shared" si="35"/>
        <v>ZK102</v>
      </c>
      <c r="S771">
        <f t="shared" si="36"/>
        <v>0</v>
      </c>
      <c r="T771">
        <f t="shared" si="36"/>
        <v>0</v>
      </c>
      <c r="U771">
        <f t="shared" si="36"/>
        <v>0</v>
      </c>
    </row>
    <row r="772" spans="1:21" x14ac:dyDescent="0.25">
      <c r="A772" t="s">
        <v>1291</v>
      </c>
      <c r="B772" t="str">
        <f t="shared" ref="B772:B835" si="37">+A772&amp;"."&amp;$A$1</f>
        <v>ZK102.K270.C727</v>
      </c>
      <c r="C772">
        <f>+IFERROR(VLOOKUP(B772,'[1]Sum table'!$A:$D,4,FALSE),0)</f>
        <v>0</v>
      </c>
      <c r="D772">
        <f>+IFERROR(VLOOKUP(B772,'[1]Sum table'!$A:$E,5,FALSE),0)</f>
        <v>0</v>
      </c>
      <c r="E772">
        <f>+IFERROR(VLOOKUP(B772,'[1]Sum table'!$A:$F,6,FALSE),0)</f>
        <v>0</v>
      </c>
      <c r="F772">
        <f>+IFERROR(VLOOKUP(B772,'[1]Sum table'!$A:$G,7,FALSE),0)</f>
        <v>0</v>
      </c>
      <c r="O772" t="s">
        <v>509</v>
      </c>
      <c r="P772" s="608" t="s">
        <v>394</v>
      </c>
      <c r="R772" t="str">
        <f t="shared" ref="R772:R835" si="38">+LEFT(B772,5)</f>
        <v>ZK102</v>
      </c>
      <c r="S772">
        <f t="shared" ref="S772:U835" si="39">+C772</f>
        <v>0</v>
      </c>
      <c r="T772">
        <f t="shared" si="39"/>
        <v>0</v>
      </c>
      <c r="U772">
        <f t="shared" si="39"/>
        <v>0</v>
      </c>
    </row>
    <row r="773" spans="1:21" x14ac:dyDescent="0.25">
      <c r="A773" t="s">
        <v>1292</v>
      </c>
      <c r="B773" t="str">
        <f t="shared" si="37"/>
        <v>ZK102.K271.C727</v>
      </c>
      <c r="C773">
        <f>+IFERROR(VLOOKUP(B773,'[1]Sum table'!$A:$D,4,FALSE),0)</f>
        <v>0</v>
      </c>
      <c r="D773">
        <f>+IFERROR(VLOOKUP(B773,'[1]Sum table'!$A:$E,5,FALSE),0)</f>
        <v>0</v>
      </c>
      <c r="E773">
        <f>+IFERROR(VLOOKUP(B773,'[1]Sum table'!$A:$F,6,FALSE),0)</f>
        <v>0</v>
      </c>
      <c r="F773">
        <f>+IFERROR(VLOOKUP(B773,'[1]Sum table'!$A:$G,7,FALSE),0)</f>
        <v>0</v>
      </c>
      <c r="O773" t="s">
        <v>509</v>
      </c>
      <c r="P773" s="608" t="s">
        <v>395</v>
      </c>
      <c r="R773" t="str">
        <f t="shared" si="38"/>
        <v>ZK102</v>
      </c>
      <c r="S773">
        <f t="shared" si="39"/>
        <v>0</v>
      </c>
      <c r="T773">
        <f t="shared" si="39"/>
        <v>0</v>
      </c>
      <c r="U773">
        <f t="shared" si="39"/>
        <v>0</v>
      </c>
    </row>
    <row r="774" spans="1:21" x14ac:dyDescent="0.25">
      <c r="A774" t="s">
        <v>1293</v>
      </c>
      <c r="B774" t="str">
        <f t="shared" si="37"/>
        <v>ZK102.K272.C727</v>
      </c>
      <c r="C774">
        <f>+IFERROR(VLOOKUP(B774,'[1]Sum table'!$A:$D,4,FALSE),0)</f>
        <v>0</v>
      </c>
      <c r="D774">
        <f>+IFERROR(VLOOKUP(B774,'[1]Sum table'!$A:$E,5,FALSE),0)</f>
        <v>0</v>
      </c>
      <c r="E774">
        <f>+IFERROR(VLOOKUP(B774,'[1]Sum table'!$A:$F,6,FALSE),0)</f>
        <v>0</v>
      </c>
      <c r="F774">
        <f>+IFERROR(VLOOKUP(B774,'[1]Sum table'!$A:$G,7,FALSE),0)</f>
        <v>0</v>
      </c>
      <c r="O774" t="s">
        <v>509</v>
      </c>
      <c r="P774" s="610" t="s">
        <v>183</v>
      </c>
      <c r="R774" t="str">
        <f t="shared" si="38"/>
        <v>ZK102</v>
      </c>
      <c r="S774">
        <f t="shared" si="39"/>
        <v>0</v>
      </c>
      <c r="T774">
        <f t="shared" si="39"/>
        <v>0</v>
      </c>
      <c r="U774">
        <f t="shared" si="39"/>
        <v>0</v>
      </c>
    </row>
    <row r="775" spans="1:21" x14ac:dyDescent="0.25">
      <c r="A775" t="s">
        <v>1294</v>
      </c>
      <c r="B775" t="str">
        <f t="shared" si="37"/>
        <v>ZK102.K273.C727</v>
      </c>
      <c r="C775">
        <f>+IFERROR(VLOOKUP(B775,'[1]Sum table'!$A:$D,4,FALSE),0)</f>
        <v>0</v>
      </c>
      <c r="D775">
        <f>+IFERROR(VLOOKUP(B775,'[1]Sum table'!$A:$E,5,FALSE),0)</f>
        <v>0</v>
      </c>
      <c r="E775">
        <f>+IFERROR(VLOOKUP(B775,'[1]Sum table'!$A:$F,6,FALSE),0)</f>
        <v>0</v>
      </c>
      <c r="F775">
        <f>+IFERROR(VLOOKUP(B775,'[1]Sum table'!$A:$G,7,FALSE),0)</f>
        <v>0</v>
      </c>
      <c r="O775" t="s">
        <v>509</v>
      </c>
      <c r="P775" s="610" t="s">
        <v>185</v>
      </c>
      <c r="R775" t="str">
        <f t="shared" si="38"/>
        <v>ZK102</v>
      </c>
      <c r="S775">
        <f t="shared" si="39"/>
        <v>0</v>
      </c>
      <c r="T775">
        <f t="shared" si="39"/>
        <v>0</v>
      </c>
      <c r="U775">
        <f t="shared" si="39"/>
        <v>0</v>
      </c>
    </row>
    <row r="776" spans="1:21" x14ac:dyDescent="0.25">
      <c r="A776" t="s">
        <v>1295</v>
      </c>
      <c r="B776" t="str">
        <f t="shared" si="37"/>
        <v>ZK102.K274.C727</v>
      </c>
      <c r="C776">
        <f>+IFERROR(VLOOKUP(B776,'[1]Sum table'!$A:$D,4,FALSE),0)</f>
        <v>0</v>
      </c>
      <c r="D776">
        <f>+IFERROR(VLOOKUP(B776,'[1]Sum table'!$A:$E,5,FALSE),0)</f>
        <v>0</v>
      </c>
      <c r="E776">
        <f>+IFERROR(VLOOKUP(B776,'[1]Sum table'!$A:$F,6,FALSE),0)</f>
        <v>0</v>
      </c>
      <c r="F776">
        <f>+IFERROR(VLOOKUP(B776,'[1]Sum table'!$A:$G,7,FALSE),0)</f>
        <v>0</v>
      </c>
      <c r="O776" t="s">
        <v>509</v>
      </c>
      <c r="P776" s="610" t="s">
        <v>193</v>
      </c>
      <c r="R776" t="str">
        <f t="shared" si="38"/>
        <v>ZK102</v>
      </c>
      <c r="S776">
        <f t="shared" si="39"/>
        <v>0</v>
      </c>
      <c r="T776">
        <f t="shared" si="39"/>
        <v>0</v>
      </c>
      <c r="U776">
        <f t="shared" si="39"/>
        <v>0</v>
      </c>
    </row>
    <row r="777" spans="1:21" x14ac:dyDescent="0.25">
      <c r="A777" t="s">
        <v>1296</v>
      </c>
      <c r="B777" t="str">
        <f t="shared" si="37"/>
        <v>ZK102.K275.C727</v>
      </c>
      <c r="C777">
        <f>+IFERROR(VLOOKUP(B777,'[1]Sum table'!$A:$D,4,FALSE),0)</f>
        <v>0</v>
      </c>
      <c r="D777">
        <f>+IFERROR(VLOOKUP(B777,'[1]Sum table'!$A:$E,5,FALSE),0)</f>
        <v>0</v>
      </c>
      <c r="E777">
        <f>+IFERROR(VLOOKUP(B777,'[1]Sum table'!$A:$F,6,FALSE),0)</f>
        <v>0</v>
      </c>
      <c r="F777">
        <f>+IFERROR(VLOOKUP(B777,'[1]Sum table'!$A:$G,7,FALSE),0)</f>
        <v>0</v>
      </c>
      <c r="O777" t="s">
        <v>509</v>
      </c>
      <c r="P777" s="610" t="s">
        <v>195</v>
      </c>
      <c r="R777" t="str">
        <f t="shared" si="38"/>
        <v>ZK102</v>
      </c>
      <c r="S777">
        <f t="shared" si="39"/>
        <v>0</v>
      </c>
      <c r="T777">
        <f t="shared" si="39"/>
        <v>0</v>
      </c>
      <c r="U777">
        <f t="shared" si="39"/>
        <v>0</v>
      </c>
    </row>
    <row r="778" spans="1:21" x14ac:dyDescent="0.25">
      <c r="A778" t="s">
        <v>1297</v>
      </c>
      <c r="B778" t="str">
        <f t="shared" si="37"/>
        <v>ZK102.K276.C727</v>
      </c>
      <c r="C778">
        <f>+IFERROR(VLOOKUP(B778,'[1]Sum table'!$A:$D,4,FALSE),0)</f>
        <v>0</v>
      </c>
      <c r="D778">
        <f>+IFERROR(VLOOKUP(B778,'[1]Sum table'!$A:$E,5,FALSE),0)</f>
        <v>0</v>
      </c>
      <c r="E778">
        <f>+IFERROR(VLOOKUP(B778,'[1]Sum table'!$A:$F,6,FALSE),0)</f>
        <v>0</v>
      </c>
      <c r="F778">
        <f>+IFERROR(VLOOKUP(B778,'[1]Sum table'!$A:$G,7,FALSE),0)</f>
        <v>0</v>
      </c>
      <c r="O778" t="s">
        <v>509</v>
      </c>
      <c r="P778" s="610" t="s">
        <v>197</v>
      </c>
      <c r="R778" t="str">
        <f t="shared" si="38"/>
        <v>ZK102</v>
      </c>
      <c r="S778">
        <f t="shared" si="39"/>
        <v>0</v>
      </c>
      <c r="T778">
        <f t="shared" si="39"/>
        <v>0</v>
      </c>
      <c r="U778">
        <f t="shared" si="39"/>
        <v>0</v>
      </c>
    </row>
    <row r="779" spans="1:21" x14ac:dyDescent="0.25">
      <c r="A779" t="s">
        <v>1298</v>
      </c>
      <c r="B779" t="str">
        <f t="shared" si="37"/>
        <v>ZK102.K277.C727</v>
      </c>
      <c r="C779">
        <f>+IFERROR(VLOOKUP(B779,'[1]Sum table'!$A:$D,4,FALSE),0)</f>
        <v>0</v>
      </c>
      <c r="D779">
        <f>+IFERROR(VLOOKUP(B779,'[1]Sum table'!$A:$E,5,FALSE),0)</f>
        <v>0</v>
      </c>
      <c r="E779">
        <f>+IFERROR(VLOOKUP(B779,'[1]Sum table'!$A:$F,6,FALSE),0)</f>
        <v>0</v>
      </c>
      <c r="F779">
        <f>+IFERROR(VLOOKUP(B779,'[1]Sum table'!$A:$G,7,FALSE),0)</f>
        <v>0</v>
      </c>
      <c r="O779" t="s">
        <v>509</v>
      </c>
      <c r="P779" s="608" t="s">
        <v>396</v>
      </c>
      <c r="R779" t="str">
        <f t="shared" si="38"/>
        <v>ZK102</v>
      </c>
      <c r="S779">
        <f t="shared" si="39"/>
        <v>0</v>
      </c>
      <c r="T779">
        <f t="shared" si="39"/>
        <v>0</v>
      </c>
      <c r="U779">
        <f t="shared" si="39"/>
        <v>0</v>
      </c>
    </row>
    <row r="780" spans="1:21" x14ac:dyDescent="0.25">
      <c r="A780" t="s">
        <v>1299</v>
      </c>
      <c r="B780" t="str">
        <f t="shared" si="37"/>
        <v>ZK102.K278.C727</v>
      </c>
      <c r="C780">
        <f>+IFERROR(VLOOKUP(B780,'[1]Sum table'!$A:$D,4,FALSE),0)</f>
        <v>0</v>
      </c>
      <c r="D780">
        <f>+IFERROR(VLOOKUP(B780,'[1]Sum table'!$A:$E,5,FALSE),0)</f>
        <v>0</v>
      </c>
      <c r="E780">
        <f>+IFERROR(VLOOKUP(B780,'[1]Sum table'!$A:$F,6,FALSE),0)</f>
        <v>0</v>
      </c>
      <c r="F780">
        <f>+IFERROR(VLOOKUP(B780,'[1]Sum table'!$A:$G,7,FALSE),0)</f>
        <v>0</v>
      </c>
      <c r="O780" t="s">
        <v>509</v>
      </c>
      <c r="P780" s="608" t="s">
        <v>397</v>
      </c>
      <c r="R780" t="str">
        <f t="shared" si="38"/>
        <v>ZK102</v>
      </c>
      <c r="S780">
        <f t="shared" si="39"/>
        <v>0</v>
      </c>
      <c r="T780">
        <f t="shared" si="39"/>
        <v>0</v>
      </c>
      <c r="U780">
        <f t="shared" si="39"/>
        <v>0</v>
      </c>
    </row>
    <row r="781" spans="1:21" x14ac:dyDescent="0.25">
      <c r="A781" t="s">
        <v>1300</v>
      </c>
      <c r="B781" t="str">
        <f t="shared" si="37"/>
        <v>ZK102.K279.C727</v>
      </c>
      <c r="C781">
        <f>+IFERROR(VLOOKUP(B781,'[1]Sum table'!$A:$D,4,FALSE),0)</f>
        <v>0</v>
      </c>
      <c r="D781">
        <f>+IFERROR(VLOOKUP(B781,'[1]Sum table'!$A:$E,5,FALSE),0)</f>
        <v>0</v>
      </c>
      <c r="E781">
        <f>+IFERROR(VLOOKUP(B781,'[1]Sum table'!$A:$F,6,FALSE),0)</f>
        <v>0</v>
      </c>
      <c r="F781">
        <f>+IFERROR(VLOOKUP(B781,'[1]Sum table'!$A:$G,7,FALSE),0)</f>
        <v>0</v>
      </c>
      <c r="O781" t="s">
        <v>509</v>
      </c>
      <c r="P781" s="608" t="s">
        <v>398</v>
      </c>
      <c r="R781" t="str">
        <f t="shared" si="38"/>
        <v>ZK102</v>
      </c>
      <c r="S781">
        <f t="shared" si="39"/>
        <v>0</v>
      </c>
      <c r="T781">
        <f t="shared" si="39"/>
        <v>0</v>
      </c>
      <c r="U781">
        <f t="shared" si="39"/>
        <v>0</v>
      </c>
    </row>
    <row r="782" spans="1:21" x14ac:dyDescent="0.25">
      <c r="A782" t="s">
        <v>1301</v>
      </c>
      <c r="B782" t="str">
        <f t="shared" si="37"/>
        <v>ZK102.K280.C727</v>
      </c>
      <c r="C782">
        <f>+IFERROR(VLOOKUP(B782,'[1]Sum table'!$A:$D,4,FALSE),0)</f>
        <v>0</v>
      </c>
      <c r="D782">
        <f>+IFERROR(VLOOKUP(B782,'[1]Sum table'!$A:$E,5,FALSE),0)</f>
        <v>0</v>
      </c>
      <c r="E782">
        <f>+IFERROR(VLOOKUP(B782,'[1]Sum table'!$A:$F,6,FALSE),0)</f>
        <v>0</v>
      </c>
      <c r="F782">
        <f>+IFERROR(VLOOKUP(B782,'[1]Sum table'!$A:$G,7,FALSE),0)</f>
        <v>0</v>
      </c>
      <c r="O782" t="s">
        <v>509</v>
      </c>
      <c r="P782" s="610" t="s">
        <v>199</v>
      </c>
      <c r="R782" t="str">
        <f t="shared" si="38"/>
        <v>ZK102</v>
      </c>
      <c r="S782">
        <f t="shared" si="39"/>
        <v>0</v>
      </c>
      <c r="T782">
        <f t="shared" si="39"/>
        <v>0</v>
      </c>
      <c r="U782">
        <f t="shared" si="39"/>
        <v>0</v>
      </c>
    </row>
    <row r="783" spans="1:21" x14ac:dyDescent="0.25">
      <c r="A783" t="s">
        <v>1302</v>
      </c>
      <c r="B783" t="str">
        <f t="shared" si="37"/>
        <v>ZK102.K281.C727</v>
      </c>
      <c r="C783">
        <f>+IFERROR(VLOOKUP(B783,'[1]Sum table'!$A:$D,4,FALSE),0)</f>
        <v>0</v>
      </c>
      <c r="D783">
        <f>+IFERROR(VLOOKUP(B783,'[1]Sum table'!$A:$E,5,FALSE),0)</f>
        <v>0</v>
      </c>
      <c r="E783">
        <f>+IFERROR(VLOOKUP(B783,'[1]Sum table'!$A:$F,6,FALSE),0)</f>
        <v>0</v>
      </c>
      <c r="F783">
        <f>+IFERROR(VLOOKUP(B783,'[1]Sum table'!$A:$G,7,FALSE),0)</f>
        <v>0</v>
      </c>
      <c r="O783" t="s">
        <v>509</v>
      </c>
      <c r="P783" s="610" t="s">
        <v>201</v>
      </c>
      <c r="R783" t="str">
        <f t="shared" si="38"/>
        <v>ZK102</v>
      </c>
      <c r="S783">
        <f t="shared" si="39"/>
        <v>0</v>
      </c>
      <c r="T783">
        <f t="shared" si="39"/>
        <v>0</v>
      </c>
      <c r="U783">
        <f t="shared" si="39"/>
        <v>0</v>
      </c>
    </row>
    <row r="784" spans="1:21" x14ac:dyDescent="0.25">
      <c r="A784" t="s">
        <v>1303</v>
      </c>
      <c r="B784" t="str">
        <f t="shared" si="37"/>
        <v>ZK102.K282.C727</v>
      </c>
      <c r="C784">
        <f>+IFERROR(VLOOKUP(B784,'[1]Sum table'!$A:$D,4,FALSE),0)</f>
        <v>0</v>
      </c>
      <c r="D784">
        <f>+IFERROR(VLOOKUP(B784,'[1]Sum table'!$A:$E,5,FALSE),0)</f>
        <v>0</v>
      </c>
      <c r="E784">
        <f>+IFERROR(VLOOKUP(B784,'[1]Sum table'!$A:$F,6,FALSE),0)</f>
        <v>0</v>
      </c>
      <c r="F784">
        <f>+IFERROR(VLOOKUP(B784,'[1]Sum table'!$A:$G,7,FALSE),0)</f>
        <v>0</v>
      </c>
      <c r="O784" t="s">
        <v>509</v>
      </c>
      <c r="P784" s="610" t="s">
        <v>203</v>
      </c>
      <c r="R784" t="str">
        <f t="shared" si="38"/>
        <v>ZK102</v>
      </c>
      <c r="S784">
        <f t="shared" si="39"/>
        <v>0</v>
      </c>
      <c r="T784">
        <f t="shared" si="39"/>
        <v>0</v>
      </c>
      <c r="U784">
        <f t="shared" si="39"/>
        <v>0</v>
      </c>
    </row>
    <row r="785" spans="1:21" x14ac:dyDescent="0.25">
      <c r="A785" t="s">
        <v>1304</v>
      </c>
      <c r="B785" t="str">
        <f t="shared" si="37"/>
        <v>ZK102.K283.C727</v>
      </c>
      <c r="C785">
        <f>+IFERROR(VLOOKUP(B785,'[1]Sum table'!$A:$D,4,FALSE),0)</f>
        <v>0</v>
      </c>
      <c r="D785">
        <f>+IFERROR(VLOOKUP(B785,'[1]Sum table'!$A:$E,5,FALSE),0)</f>
        <v>0</v>
      </c>
      <c r="E785">
        <f>+IFERROR(VLOOKUP(B785,'[1]Sum table'!$A:$F,6,FALSE),0)</f>
        <v>0</v>
      </c>
      <c r="F785">
        <f>+IFERROR(VLOOKUP(B785,'[1]Sum table'!$A:$G,7,FALSE),0)</f>
        <v>0</v>
      </c>
      <c r="O785" t="s">
        <v>509</v>
      </c>
      <c r="P785" s="610" t="s">
        <v>205</v>
      </c>
      <c r="R785" t="str">
        <f t="shared" si="38"/>
        <v>ZK102</v>
      </c>
      <c r="S785">
        <f t="shared" si="39"/>
        <v>0</v>
      </c>
      <c r="T785">
        <f t="shared" si="39"/>
        <v>0</v>
      </c>
      <c r="U785">
        <f t="shared" si="39"/>
        <v>0</v>
      </c>
    </row>
    <row r="786" spans="1:21" x14ac:dyDescent="0.25">
      <c r="A786" t="s">
        <v>1305</v>
      </c>
      <c r="B786" t="str">
        <f t="shared" si="37"/>
        <v>ZK102.K284.C727</v>
      </c>
      <c r="C786">
        <f>+IFERROR(VLOOKUP(B786,'[1]Sum table'!$A:$D,4,FALSE),0)</f>
        <v>0</v>
      </c>
      <c r="D786">
        <f>+IFERROR(VLOOKUP(B786,'[1]Sum table'!$A:$E,5,FALSE),0)</f>
        <v>0</v>
      </c>
      <c r="E786">
        <f>+IFERROR(VLOOKUP(B786,'[1]Sum table'!$A:$F,6,FALSE),0)</f>
        <v>0</v>
      </c>
      <c r="F786">
        <f>+IFERROR(VLOOKUP(B786,'[1]Sum table'!$A:$G,7,FALSE),0)</f>
        <v>0</v>
      </c>
      <c r="O786" t="s">
        <v>509</v>
      </c>
      <c r="P786" s="610" t="s">
        <v>207</v>
      </c>
      <c r="R786" t="str">
        <f t="shared" si="38"/>
        <v>ZK102</v>
      </c>
      <c r="S786">
        <f t="shared" si="39"/>
        <v>0</v>
      </c>
      <c r="T786">
        <f t="shared" si="39"/>
        <v>0</v>
      </c>
      <c r="U786">
        <f t="shared" si="39"/>
        <v>0</v>
      </c>
    </row>
    <row r="787" spans="1:21" x14ac:dyDescent="0.25">
      <c r="A787" t="s">
        <v>1306</v>
      </c>
      <c r="B787" t="str">
        <f t="shared" si="37"/>
        <v>ZK102.K285.C727</v>
      </c>
      <c r="C787">
        <f>+IFERROR(VLOOKUP(B787,'[1]Sum table'!$A:$D,4,FALSE),0)</f>
        <v>0</v>
      </c>
      <c r="D787">
        <f>+IFERROR(VLOOKUP(B787,'[1]Sum table'!$A:$E,5,FALSE),0)</f>
        <v>0</v>
      </c>
      <c r="E787">
        <f>+IFERROR(VLOOKUP(B787,'[1]Sum table'!$A:$F,6,FALSE),0)</f>
        <v>0</v>
      </c>
      <c r="F787">
        <f>+IFERROR(VLOOKUP(B787,'[1]Sum table'!$A:$G,7,FALSE),0)</f>
        <v>0</v>
      </c>
      <c r="O787" t="s">
        <v>509</v>
      </c>
      <c r="P787" s="610" t="s">
        <v>212</v>
      </c>
      <c r="R787" t="str">
        <f t="shared" si="38"/>
        <v>ZK102</v>
      </c>
      <c r="S787">
        <f t="shared" si="39"/>
        <v>0</v>
      </c>
      <c r="T787">
        <f t="shared" si="39"/>
        <v>0</v>
      </c>
      <c r="U787">
        <f t="shared" si="39"/>
        <v>0</v>
      </c>
    </row>
    <row r="788" spans="1:21" x14ac:dyDescent="0.25">
      <c r="A788" t="s">
        <v>1307</v>
      </c>
      <c r="B788" t="str">
        <f t="shared" si="37"/>
        <v>ZK102.K286.C727</v>
      </c>
      <c r="C788">
        <f>+IFERROR(VLOOKUP(B788,'[1]Sum table'!$A:$D,4,FALSE),0)</f>
        <v>0</v>
      </c>
      <c r="D788">
        <f>+IFERROR(VLOOKUP(B788,'[1]Sum table'!$A:$E,5,FALSE),0)</f>
        <v>0</v>
      </c>
      <c r="E788">
        <f>+IFERROR(VLOOKUP(B788,'[1]Sum table'!$A:$F,6,FALSE),0)</f>
        <v>0</v>
      </c>
      <c r="F788">
        <f>+IFERROR(VLOOKUP(B788,'[1]Sum table'!$A:$G,7,FALSE),0)</f>
        <v>0</v>
      </c>
      <c r="O788" t="s">
        <v>509</v>
      </c>
      <c r="P788" s="608" t="s">
        <v>399</v>
      </c>
      <c r="R788" t="str">
        <f t="shared" si="38"/>
        <v>ZK102</v>
      </c>
      <c r="S788">
        <f t="shared" si="39"/>
        <v>0</v>
      </c>
      <c r="T788">
        <f t="shared" si="39"/>
        <v>0</v>
      </c>
      <c r="U788">
        <f t="shared" si="39"/>
        <v>0</v>
      </c>
    </row>
    <row r="789" spans="1:21" x14ac:dyDescent="0.25">
      <c r="A789" t="s">
        <v>1308</v>
      </c>
      <c r="B789" t="str">
        <f t="shared" si="37"/>
        <v>ZK102.K287.C727</v>
      </c>
      <c r="C789">
        <f>+IFERROR(VLOOKUP(B789,'[1]Sum table'!$A:$D,4,FALSE),0)</f>
        <v>0</v>
      </c>
      <c r="D789">
        <f>+IFERROR(VLOOKUP(B789,'[1]Sum table'!$A:$E,5,FALSE),0)</f>
        <v>0</v>
      </c>
      <c r="E789">
        <f>+IFERROR(VLOOKUP(B789,'[1]Sum table'!$A:$F,6,FALSE),0)</f>
        <v>0</v>
      </c>
      <c r="F789">
        <f>+IFERROR(VLOOKUP(B789,'[1]Sum table'!$A:$G,7,FALSE),0)</f>
        <v>0</v>
      </c>
      <c r="O789" t="s">
        <v>509</v>
      </c>
      <c r="P789" s="608" t="s">
        <v>400</v>
      </c>
      <c r="R789" t="str">
        <f t="shared" si="38"/>
        <v>ZK102</v>
      </c>
      <c r="S789">
        <f t="shared" si="39"/>
        <v>0</v>
      </c>
      <c r="T789">
        <f t="shared" si="39"/>
        <v>0</v>
      </c>
      <c r="U789">
        <f t="shared" si="39"/>
        <v>0</v>
      </c>
    </row>
    <row r="790" spans="1:21" x14ac:dyDescent="0.25">
      <c r="A790" t="s">
        <v>1309</v>
      </c>
      <c r="B790" t="str">
        <f t="shared" si="37"/>
        <v>ZK102.K288.C727</v>
      </c>
      <c r="C790">
        <f>+IFERROR(VLOOKUP(B790,'[1]Sum table'!$A:$D,4,FALSE),0)</f>
        <v>0</v>
      </c>
      <c r="D790">
        <f>+IFERROR(VLOOKUP(B790,'[1]Sum table'!$A:$E,5,FALSE),0)</f>
        <v>0</v>
      </c>
      <c r="E790">
        <f>+IFERROR(VLOOKUP(B790,'[1]Sum table'!$A:$F,6,FALSE),0)</f>
        <v>0</v>
      </c>
      <c r="F790">
        <f>+IFERROR(VLOOKUP(B790,'[1]Sum table'!$A:$G,7,FALSE),0)</f>
        <v>0</v>
      </c>
      <c r="O790" t="s">
        <v>509</v>
      </c>
      <c r="P790" s="608" t="s">
        <v>401</v>
      </c>
      <c r="R790" t="str">
        <f t="shared" si="38"/>
        <v>ZK102</v>
      </c>
      <c r="S790">
        <f t="shared" si="39"/>
        <v>0</v>
      </c>
      <c r="T790">
        <f t="shared" si="39"/>
        <v>0</v>
      </c>
      <c r="U790">
        <f t="shared" si="39"/>
        <v>0</v>
      </c>
    </row>
    <row r="791" spans="1:21" x14ac:dyDescent="0.25">
      <c r="A791" t="s">
        <v>1310</v>
      </c>
      <c r="B791" t="str">
        <f t="shared" si="37"/>
        <v>ZK102.K289.C727</v>
      </c>
      <c r="C791">
        <f>+IFERROR(VLOOKUP(B791,'[1]Sum table'!$A:$D,4,FALSE),0)</f>
        <v>0</v>
      </c>
      <c r="D791">
        <f>+IFERROR(VLOOKUP(B791,'[1]Sum table'!$A:$E,5,FALSE),0)</f>
        <v>0</v>
      </c>
      <c r="E791">
        <f>+IFERROR(VLOOKUP(B791,'[1]Sum table'!$A:$F,6,FALSE),0)</f>
        <v>0</v>
      </c>
      <c r="F791">
        <f>+IFERROR(VLOOKUP(B791,'[1]Sum table'!$A:$G,7,FALSE),0)</f>
        <v>0</v>
      </c>
      <c r="O791" t="s">
        <v>509</v>
      </c>
      <c r="P791" s="610" t="s">
        <v>218</v>
      </c>
      <c r="R791" t="str">
        <f t="shared" si="38"/>
        <v>ZK102</v>
      </c>
      <c r="S791">
        <f t="shared" si="39"/>
        <v>0</v>
      </c>
      <c r="T791">
        <f t="shared" si="39"/>
        <v>0</v>
      </c>
      <c r="U791">
        <f t="shared" si="39"/>
        <v>0</v>
      </c>
    </row>
    <row r="792" spans="1:21" x14ac:dyDescent="0.25">
      <c r="A792" t="s">
        <v>1311</v>
      </c>
      <c r="B792" t="str">
        <f t="shared" si="37"/>
        <v>ZK102.K290.C727</v>
      </c>
      <c r="C792">
        <f>+IFERROR(VLOOKUP(B792,'[1]Sum table'!$A:$D,4,FALSE),0)</f>
        <v>0</v>
      </c>
      <c r="D792">
        <f>+IFERROR(VLOOKUP(B792,'[1]Sum table'!$A:$E,5,FALSE),0)</f>
        <v>0</v>
      </c>
      <c r="E792">
        <f>+IFERROR(VLOOKUP(B792,'[1]Sum table'!$A:$F,6,FALSE),0)</f>
        <v>0</v>
      </c>
      <c r="F792">
        <f>+IFERROR(VLOOKUP(B792,'[1]Sum table'!$A:$G,7,FALSE),0)</f>
        <v>0</v>
      </c>
      <c r="O792" t="s">
        <v>509</v>
      </c>
      <c r="P792" s="610" t="s">
        <v>220</v>
      </c>
      <c r="R792" t="str">
        <f t="shared" si="38"/>
        <v>ZK102</v>
      </c>
      <c r="S792">
        <f t="shared" si="39"/>
        <v>0</v>
      </c>
      <c r="T792">
        <f t="shared" si="39"/>
        <v>0</v>
      </c>
      <c r="U792">
        <f t="shared" si="39"/>
        <v>0</v>
      </c>
    </row>
    <row r="793" spans="1:21" x14ac:dyDescent="0.25">
      <c r="A793" t="s">
        <v>1312</v>
      </c>
      <c r="B793" t="str">
        <f t="shared" si="37"/>
        <v>ZK102.K291.C727</v>
      </c>
      <c r="C793">
        <f>+IFERROR(VLOOKUP(B793,'[1]Sum table'!$A:$D,4,FALSE),0)</f>
        <v>0</v>
      </c>
      <c r="D793">
        <f>+IFERROR(VLOOKUP(B793,'[1]Sum table'!$A:$E,5,FALSE),0)</f>
        <v>0</v>
      </c>
      <c r="E793">
        <f>+IFERROR(VLOOKUP(B793,'[1]Sum table'!$A:$F,6,FALSE),0)</f>
        <v>0</v>
      </c>
      <c r="F793">
        <f>+IFERROR(VLOOKUP(B793,'[1]Sum table'!$A:$G,7,FALSE),0)</f>
        <v>0</v>
      </c>
      <c r="O793" t="s">
        <v>509</v>
      </c>
      <c r="P793" s="610" t="s">
        <v>224</v>
      </c>
      <c r="R793" t="str">
        <f t="shared" si="38"/>
        <v>ZK102</v>
      </c>
      <c r="S793">
        <f t="shared" si="39"/>
        <v>0</v>
      </c>
      <c r="T793">
        <f t="shared" si="39"/>
        <v>0</v>
      </c>
      <c r="U793">
        <f t="shared" si="39"/>
        <v>0</v>
      </c>
    </row>
    <row r="794" spans="1:21" x14ac:dyDescent="0.25">
      <c r="A794" t="s">
        <v>1313</v>
      </c>
      <c r="B794" t="str">
        <f t="shared" si="37"/>
        <v>ZK102.K292.C727</v>
      </c>
      <c r="C794">
        <f>+IFERROR(VLOOKUP(B794,'[1]Sum table'!$A:$D,4,FALSE),0)</f>
        <v>0</v>
      </c>
      <c r="D794">
        <f>+IFERROR(VLOOKUP(B794,'[1]Sum table'!$A:$E,5,FALSE),0)</f>
        <v>0</v>
      </c>
      <c r="E794">
        <f>+IFERROR(VLOOKUP(B794,'[1]Sum table'!$A:$F,6,FALSE),0)</f>
        <v>0</v>
      </c>
      <c r="F794">
        <f>+IFERROR(VLOOKUP(B794,'[1]Sum table'!$A:$G,7,FALSE),0)</f>
        <v>0</v>
      </c>
      <c r="O794" t="s">
        <v>509</v>
      </c>
      <c r="P794" s="608" t="s">
        <v>402</v>
      </c>
      <c r="R794" t="str">
        <f t="shared" si="38"/>
        <v>ZK102</v>
      </c>
      <c r="S794">
        <f t="shared" si="39"/>
        <v>0</v>
      </c>
      <c r="T794">
        <f t="shared" si="39"/>
        <v>0</v>
      </c>
      <c r="U794">
        <f t="shared" si="39"/>
        <v>0</v>
      </c>
    </row>
    <row r="795" spans="1:21" x14ac:dyDescent="0.25">
      <c r="A795" t="s">
        <v>1314</v>
      </c>
      <c r="B795" t="str">
        <f t="shared" si="37"/>
        <v>ZK102.K293.C727</v>
      </c>
      <c r="C795">
        <f>+IFERROR(VLOOKUP(B795,'[1]Sum table'!$A:$D,4,FALSE),0)</f>
        <v>0</v>
      </c>
      <c r="D795">
        <f>+IFERROR(VLOOKUP(B795,'[1]Sum table'!$A:$E,5,FALSE),0)</f>
        <v>0</v>
      </c>
      <c r="E795">
        <f>+IFERROR(VLOOKUP(B795,'[1]Sum table'!$A:$F,6,FALSE),0)</f>
        <v>0</v>
      </c>
      <c r="F795">
        <f>+IFERROR(VLOOKUP(B795,'[1]Sum table'!$A:$G,7,FALSE),0)</f>
        <v>0</v>
      </c>
      <c r="O795" t="s">
        <v>509</v>
      </c>
      <c r="P795" s="608" t="s">
        <v>403</v>
      </c>
      <c r="R795" t="str">
        <f t="shared" si="38"/>
        <v>ZK102</v>
      </c>
      <c r="S795">
        <f t="shared" si="39"/>
        <v>0</v>
      </c>
      <c r="T795">
        <f t="shared" si="39"/>
        <v>0</v>
      </c>
      <c r="U795">
        <f t="shared" si="39"/>
        <v>0</v>
      </c>
    </row>
    <row r="796" spans="1:21" x14ac:dyDescent="0.25">
      <c r="A796" t="s">
        <v>1315</v>
      </c>
      <c r="B796" t="str">
        <f t="shared" si="37"/>
        <v>ZK102.K294.C727</v>
      </c>
      <c r="C796">
        <f>+IFERROR(VLOOKUP(B796,'[1]Sum table'!$A:$D,4,FALSE),0)</f>
        <v>0</v>
      </c>
      <c r="D796">
        <f>+IFERROR(VLOOKUP(B796,'[1]Sum table'!$A:$E,5,FALSE),0)</f>
        <v>0</v>
      </c>
      <c r="E796">
        <f>+IFERROR(VLOOKUP(B796,'[1]Sum table'!$A:$F,6,FALSE),0)</f>
        <v>0</v>
      </c>
      <c r="F796">
        <f>+IFERROR(VLOOKUP(B796,'[1]Sum table'!$A:$G,7,FALSE),0)</f>
        <v>0</v>
      </c>
      <c r="O796" t="s">
        <v>509</v>
      </c>
      <c r="P796" s="608" t="s">
        <v>404</v>
      </c>
      <c r="R796" t="str">
        <f t="shared" si="38"/>
        <v>ZK102</v>
      </c>
      <c r="S796">
        <f t="shared" si="39"/>
        <v>0</v>
      </c>
      <c r="T796">
        <f t="shared" si="39"/>
        <v>0</v>
      </c>
      <c r="U796">
        <f t="shared" si="39"/>
        <v>0</v>
      </c>
    </row>
    <row r="797" spans="1:21" x14ac:dyDescent="0.25">
      <c r="A797" t="s">
        <v>1316</v>
      </c>
      <c r="B797" t="str">
        <f t="shared" si="37"/>
        <v>ZK102.K295.C727</v>
      </c>
      <c r="C797">
        <f>+IFERROR(VLOOKUP(B797,'[1]Sum table'!$A:$D,4,FALSE),0)</f>
        <v>0</v>
      </c>
      <c r="D797">
        <f>+IFERROR(VLOOKUP(B797,'[1]Sum table'!$A:$E,5,FALSE),0)</f>
        <v>0</v>
      </c>
      <c r="E797">
        <f>+IFERROR(VLOOKUP(B797,'[1]Sum table'!$A:$F,6,FALSE),0)</f>
        <v>0</v>
      </c>
      <c r="F797">
        <f>+IFERROR(VLOOKUP(B797,'[1]Sum table'!$A:$G,7,FALSE),0)</f>
        <v>0</v>
      </c>
      <c r="O797" t="s">
        <v>509</v>
      </c>
      <c r="P797" s="610" t="s">
        <v>226</v>
      </c>
      <c r="R797" t="str">
        <f t="shared" si="38"/>
        <v>ZK102</v>
      </c>
      <c r="S797">
        <f t="shared" si="39"/>
        <v>0</v>
      </c>
      <c r="T797">
        <f t="shared" si="39"/>
        <v>0</v>
      </c>
      <c r="U797">
        <f t="shared" si="39"/>
        <v>0</v>
      </c>
    </row>
    <row r="798" spans="1:21" x14ac:dyDescent="0.25">
      <c r="A798" t="s">
        <v>1317</v>
      </c>
      <c r="B798" t="str">
        <f t="shared" si="37"/>
        <v>ZK102.K296.C727</v>
      </c>
      <c r="C798">
        <f>+IFERROR(VLOOKUP(B798,'[1]Sum table'!$A:$D,4,FALSE),0)</f>
        <v>0</v>
      </c>
      <c r="D798">
        <f>+IFERROR(VLOOKUP(B798,'[1]Sum table'!$A:$E,5,FALSE),0)</f>
        <v>0</v>
      </c>
      <c r="E798">
        <f>+IFERROR(VLOOKUP(B798,'[1]Sum table'!$A:$F,6,FALSE),0)</f>
        <v>0</v>
      </c>
      <c r="F798">
        <f>+IFERROR(VLOOKUP(B798,'[1]Sum table'!$A:$G,7,FALSE),0)</f>
        <v>0</v>
      </c>
      <c r="O798" t="s">
        <v>509</v>
      </c>
      <c r="P798" s="610" t="s">
        <v>228</v>
      </c>
      <c r="R798" t="str">
        <f t="shared" si="38"/>
        <v>ZK102</v>
      </c>
      <c r="S798">
        <f t="shared" si="39"/>
        <v>0</v>
      </c>
      <c r="T798">
        <f t="shared" si="39"/>
        <v>0</v>
      </c>
      <c r="U798">
        <f t="shared" si="39"/>
        <v>0</v>
      </c>
    </row>
    <row r="799" spans="1:21" x14ac:dyDescent="0.25">
      <c r="A799" t="s">
        <v>1318</v>
      </c>
      <c r="B799" t="str">
        <f t="shared" si="37"/>
        <v>ZK102.K297.C727</v>
      </c>
      <c r="C799">
        <f>+IFERROR(VLOOKUP(B799,'[1]Sum table'!$A:$D,4,FALSE),0)</f>
        <v>0</v>
      </c>
      <c r="D799">
        <f>+IFERROR(VLOOKUP(B799,'[1]Sum table'!$A:$E,5,FALSE),0)</f>
        <v>0</v>
      </c>
      <c r="E799">
        <f>+IFERROR(VLOOKUP(B799,'[1]Sum table'!$A:$F,6,FALSE),0)</f>
        <v>0</v>
      </c>
      <c r="F799">
        <f>+IFERROR(VLOOKUP(B799,'[1]Sum table'!$A:$G,7,FALSE),0)</f>
        <v>0</v>
      </c>
      <c r="O799" t="s">
        <v>509</v>
      </c>
      <c r="P799" s="610" t="s">
        <v>230</v>
      </c>
      <c r="R799" t="str">
        <f t="shared" si="38"/>
        <v>ZK102</v>
      </c>
      <c r="S799">
        <f t="shared" si="39"/>
        <v>0</v>
      </c>
      <c r="T799">
        <f t="shared" si="39"/>
        <v>0</v>
      </c>
      <c r="U799">
        <f t="shared" si="39"/>
        <v>0</v>
      </c>
    </row>
    <row r="800" spans="1:21" x14ac:dyDescent="0.25">
      <c r="A800" t="s">
        <v>1319</v>
      </c>
      <c r="B800" t="str">
        <f t="shared" si="37"/>
        <v>ZK102.K298.C727</v>
      </c>
      <c r="C800">
        <f>+IFERROR(VLOOKUP(B800,'[1]Sum table'!$A:$D,4,FALSE),0)</f>
        <v>0</v>
      </c>
      <c r="D800">
        <f>+IFERROR(VLOOKUP(B800,'[1]Sum table'!$A:$E,5,FALSE),0)</f>
        <v>0</v>
      </c>
      <c r="E800">
        <f>+IFERROR(VLOOKUP(B800,'[1]Sum table'!$A:$F,6,FALSE),0)</f>
        <v>0</v>
      </c>
      <c r="F800">
        <f>+IFERROR(VLOOKUP(B800,'[1]Sum table'!$A:$G,7,FALSE),0)</f>
        <v>0</v>
      </c>
      <c r="O800" t="s">
        <v>509</v>
      </c>
      <c r="P800" s="608" t="s">
        <v>405</v>
      </c>
      <c r="R800" t="str">
        <f t="shared" si="38"/>
        <v>ZK102</v>
      </c>
      <c r="S800">
        <f t="shared" si="39"/>
        <v>0</v>
      </c>
      <c r="T800">
        <f t="shared" si="39"/>
        <v>0</v>
      </c>
      <c r="U800">
        <f t="shared" si="39"/>
        <v>0</v>
      </c>
    </row>
    <row r="801" spans="1:21" x14ac:dyDescent="0.25">
      <c r="A801" t="s">
        <v>1320</v>
      </c>
      <c r="B801" t="str">
        <f t="shared" si="37"/>
        <v>ZK102.K299.C727</v>
      </c>
      <c r="C801">
        <f>+IFERROR(VLOOKUP(B801,'[1]Sum table'!$A:$D,4,FALSE),0)</f>
        <v>0</v>
      </c>
      <c r="D801">
        <f>+IFERROR(VLOOKUP(B801,'[1]Sum table'!$A:$E,5,FALSE),0)</f>
        <v>0</v>
      </c>
      <c r="E801">
        <f>+IFERROR(VLOOKUP(B801,'[1]Sum table'!$A:$F,6,FALSE),0)</f>
        <v>0</v>
      </c>
      <c r="F801">
        <f>+IFERROR(VLOOKUP(B801,'[1]Sum table'!$A:$G,7,FALSE),0)</f>
        <v>0</v>
      </c>
      <c r="O801" t="s">
        <v>509</v>
      </c>
      <c r="P801" s="608" t="s">
        <v>406</v>
      </c>
      <c r="R801" t="str">
        <f t="shared" si="38"/>
        <v>ZK102</v>
      </c>
      <c r="S801">
        <f t="shared" si="39"/>
        <v>0</v>
      </c>
      <c r="T801">
        <f t="shared" si="39"/>
        <v>0</v>
      </c>
      <c r="U801">
        <f t="shared" si="39"/>
        <v>0</v>
      </c>
    </row>
    <row r="802" spans="1:21" x14ac:dyDescent="0.25">
      <c r="A802" t="s">
        <v>1321</v>
      </c>
      <c r="B802" t="str">
        <f t="shared" si="37"/>
        <v>ZK102.K300.C727</v>
      </c>
      <c r="C802">
        <f>+IFERROR(VLOOKUP(B802,'[1]Sum table'!$A:$D,4,FALSE),0)</f>
        <v>0</v>
      </c>
      <c r="D802">
        <f>+IFERROR(VLOOKUP(B802,'[1]Sum table'!$A:$E,5,FALSE),0)</f>
        <v>0</v>
      </c>
      <c r="E802">
        <f>+IFERROR(VLOOKUP(B802,'[1]Sum table'!$A:$F,6,FALSE),0)</f>
        <v>0</v>
      </c>
      <c r="F802">
        <f>+IFERROR(VLOOKUP(B802,'[1]Sum table'!$A:$G,7,FALSE),0)</f>
        <v>0</v>
      </c>
      <c r="O802" t="s">
        <v>509</v>
      </c>
      <c r="P802" s="608" t="s">
        <v>407</v>
      </c>
      <c r="R802" t="str">
        <f t="shared" si="38"/>
        <v>ZK102</v>
      </c>
      <c r="S802">
        <f t="shared" si="39"/>
        <v>0</v>
      </c>
      <c r="T802">
        <f t="shared" si="39"/>
        <v>0</v>
      </c>
      <c r="U802">
        <f t="shared" si="39"/>
        <v>0</v>
      </c>
    </row>
    <row r="803" spans="1:21" ht="15.75" thickBot="1" x14ac:dyDescent="0.3">
      <c r="A803" t="s">
        <v>1322</v>
      </c>
      <c r="B803" t="str">
        <f t="shared" si="37"/>
        <v>ZK102.K301.C727</v>
      </c>
      <c r="C803">
        <f>+IFERROR(VLOOKUP(B803,'[1]Sum table'!$A:$D,4,FALSE),0)</f>
        <v>0</v>
      </c>
      <c r="D803">
        <f>+IFERROR(VLOOKUP(B803,'[1]Sum table'!$A:$E,5,FALSE),0)</f>
        <v>0</v>
      </c>
      <c r="E803">
        <f>+IFERROR(VLOOKUP(B803,'[1]Sum table'!$A:$F,6,FALSE),0)</f>
        <v>0</v>
      </c>
      <c r="F803">
        <f>+IFERROR(VLOOKUP(B803,'[1]Sum table'!$A:$G,7,FALSE),0)</f>
        <v>0</v>
      </c>
      <c r="O803" t="s">
        <v>509</v>
      </c>
      <c r="P803" s="610" t="s">
        <v>232</v>
      </c>
      <c r="R803" t="str">
        <f t="shared" si="38"/>
        <v>ZK102</v>
      </c>
      <c r="S803">
        <f t="shared" si="39"/>
        <v>0</v>
      </c>
      <c r="T803">
        <f t="shared" si="39"/>
        <v>0</v>
      </c>
      <c r="U803">
        <f t="shared" si="39"/>
        <v>0</v>
      </c>
    </row>
    <row r="804" spans="1:21" x14ac:dyDescent="0.25">
      <c r="A804" t="s">
        <v>1323</v>
      </c>
      <c r="B804" t="str">
        <f t="shared" si="37"/>
        <v>ZK102.K302.C727</v>
      </c>
      <c r="C804">
        <f>+IFERROR(VLOOKUP(B804,'[1]Sum table'!$A:$D,4,FALSE),0)</f>
        <v>0</v>
      </c>
      <c r="D804">
        <f>+IFERROR(VLOOKUP(B804,'[1]Sum table'!$A:$E,5,FALSE),0)</f>
        <v>0</v>
      </c>
      <c r="E804">
        <f>+IFERROR(VLOOKUP(B804,'[1]Sum table'!$A:$F,6,FALSE),0)</f>
        <v>0</v>
      </c>
      <c r="F804">
        <f>+IFERROR(VLOOKUP(B804,'[1]Sum table'!$A:$G,7,FALSE),0)</f>
        <v>0</v>
      </c>
      <c r="O804" t="s">
        <v>509</v>
      </c>
      <c r="P804" s="605" t="s">
        <v>408</v>
      </c>
      <c r="R804" t="str">
        <f t="shared" si="38"/>
        <v>ZK102</v>
      </c>
      <c r="S804">
        <f t="shared" si="39"/>
        <v>0</v>
      </c>
      <c r="T804">
        <f t="shared" si="39"/>
        <v>0</v>
      </c>
      <c r="U804">
        <f t="shared" si="39"/>
        <v>0</v>
      </c>
    </row>
    <row r="805" spans="1:21" x14ac:dyDescent="0.25">
      <c r="A805" t="s">
        <v>1324</v>
      </c>
      <c r="B805" t="str">
        <f t="shared" si="37"/>
        <v>ZK102.K303.C727</v>
      </c>
      <c r="C805">
        <f>+IFERROR(VLOOKUP(B805,'[1]Sum table'!$A:$D,4,FALSE),0)</f>
        <v>0</v>
      </c>
      <c r="D805">
        <f>+IFERROR(VLOOKUP(B805,'[1]Sum table'!$A:$E,5,FALSE),0)</f>
        <v>0</v>
      </c>
      <c r="E805">
        <f>+IFERROR(VLOOKUP(B805,'[1]Sum table'!$A:$F,6,FALSE),0)</f>
        <v>0</v>
      </c>
      <c r="F805">
        <f>+IFERROR(VLOOKUP(B805,'[1]Sum table'!$A:$G,7,FALSE),0)</f>
        <v>0</v>
      </c>
      <c r="O805" t="s">
        <v>509</v>
      </c>
      <c r="P805" s="606" t="s">
        <v>409</v>
      </c>
      <c r="R805" t="str">
        <f t="shared" si="38"/>
        <v>ZK102</v>
      </c>
      <c r="S805">
        <f t="shared" si="39"/>
        <v>0</v>
      </c>
      <c r="T805">
        <f t="shared" si="39"/>
        <v>0</v>
      </c>
      <c r="U805">
        <f t="shared" si="39"/>
        <v>0</v>
      </c>
    </row>
    <row r="806" spans="1:21" x14ac:dyDescent="0.25">
      <c r="A806" t="s">
        <v>1325</v>
      </c>
      <c r="B806" t="str">
        <f t="shared" si="37"/>
        <v>ZK102.K304.C727</v>
      </c>
      <c r="C806">
        <f>+IFERROR(VLOOKUP(B806,'[1]Sum table'!$A:$D,4,FALSE),0)</f>
        <v>0</v>
      </c>
      <c r="D806">
        <f>+IFERROR(VLOOKUP(B806,'[1]Sum table'!$A:$E,5,FALSE),0)</f>
        <v>0</v>
      </c>
      <c r="E806">
        <f>+IFERROR(VLOOKUP(B806,'[1]Sum table'!$A:$F,6,FALSE),0)</f>
        <v>0</v>
      </c>
      <c r="F806">
        <f>+IFERROR(VLOOKUP(B806,'[1]Sum table'!$A:$G,7,FALSE),0)</f>
        <v>0</v>
      </c>
      <c r="O806" t="s">
        <v>509</v>
      </c>
      <c r="P806" s="606" t="s">
        <v>410</v>
      </c>
      <c r="R806" t="str">
        <f t="shared" si="38"/>
        <v>ZK102</v>
      </c>
      <c r="S806">
        <f t="shared" si="39"/>
        <v>0</v>
      </c>
      <c r="T806">
        <f t="shared" si="39"/>
        <v>0</v>
      </c>
      <c r="U806">
        <f t="shared" si="39"/>
        <v>0</v>
      </c>
    </row>
    <row r="807" spans="1:21" x14ac:dyDescent="0.25">
      <c r="A807" t="s">
        <v>1326</v>
      </c>
      <c r="B807" t="str">
        <f t="shared" si="37"/>
        <v>ZK102.K305.C727</v>
      </c>
      <c r="C807">
        <f>+IFERROR(VLOOKUP(B807,'[1]Sum table'!$A:$D,4,FALSE),0)</f>
        <v>0</v>
      </c>
      <c r="D807">
        <f>+IFERROR(VLOOKUP(B807,'[1]Sum table'!$A:$E,5,FALSE),0)</f>
        <v>0</v>
      </c>
      <c r="E807">
        <f>+IFERROR(VLOOKUP(B807,'[1]Sum table'!$A:$F,6,FALSE),0)</f>
        <v>0</v>
      </c>
      <c r="F807">
        <f>+IFERROR(VLOOKUP(B807,'[1]Sum table'!$A:$G,7,FALSE),0)</f>
        <v>0</v>
      </c>
      <c r="O807" t="s">
        <v>509</v>
      </c>
      <c r="P807" s="606" t="s">
        <v>411</v>
      </c>
      <c r="R807" t="str">
        <f t="shared" si="38"/>
        <v>ZK102</v>
      </c>
      <c r="S807">
        <f t="shared" si="39"/>
        <v>0</v>
      </c>
      <c r="T807">
        <f t="shared" si="39"/>
        <v>0</v>
      </c>
      <c r="U807">
        <f t="shared" si="39"/>
        <v>0</v>
      </c>
    </row>
    <row r="808" spans="1:21" x14ac:dyDescent="0.25">
      <c r="A808" t="s">
        <v>1327</v>
      </c>
      <c r="B808" t="str">
        <f t="shared" si="37"/>
        <v>ZK102.K306.C727</v>
      </c>
      <c r="C808">
        <f>+IFERROR(VLOOKUP(B808,'[1]Sum table'!$A:$D,4,FALSE),0)</f>
        <v>0</v>
      </c>
      <c r="D808">
        <f>+IFERROR(VLOOKUP(B808,'[1]Sum table'!$A:$E,5,FALSE),0)</f>
        <v>0</v>
      </c>
      <c r="E808">
        <f>+IFERROR(VLOOKUP(B808,'[1]Sum table'!$A:$F,6,FALSE),0)</f>
        <v>0</v>
      </c>
      <c r="F808">
        <f>+IFERROR(VLOOKUP(B808,'[1]Sum table'!$A:$G,7,FALSE),0)</f>
        <v>0</v>
      </c>
      <c r="O808" t="s">
        <v>509</v>
      </c>
      <c r="P808" s="606" t="s">
        <v>412</v>
      </c>
      <c r="R808" t="str">
        <f t="shared" si="38"/>
        <v>ZK102</v>
      </c>
      <c r="S808">
        <f t="shared" si="39"/>
        <v>0</v>
      </c>
      <c r="T808">
        <f t="shared" si="39"/>
        <v>0</v>
      </c>
      <c r="U808">
        <f t="shared" si="39"/>
        <v>0</v>
      </c>
    </row>
    <row r="809" spans="1:21" x14ac:dyDescent="0.25">
      <c r="A809" t="s">
        <v>1328</v>
      </c>
      <c r="B809" t="str">
        <f t="shared" si="37"/>
        <v>ZK102.K307.C727</v>
      </c>
      <c r="C809">
        <f>+IFERROR(VLOOKUP(B809,'[1]Sum table'!$A:$D,4,FALSE),0)</f>
        <v>0</v>
      </c>
      <c r="D809">
        <f>+IFERROR(VLOOKUP(B809,'[1]Sum table'!$A:$E,5,FALSE),0)</f>
        <v>0</v>
      </c>
      <c r="E809">
        <f>+IFERROR(VLOOKUP(B809,'[1]Sum table'!$A:$F,6,FALSE),0)</f>
        <v>0</v>
      </c>
      <c r="F809">
        <f>+IFERROR(VLOOKUP(B809,'[1]Sum table'!$A:$G,7,FALSE),0)</f>
        <v>0</v>
      </c>
      <c r="O809" t="s">
        <v>509</v>
      </c>
      <c r="P809" s="606" t="s">
        <v>413</v>
      </c>
      <c r="R809" t="str">
        <f t="shared" si="38"/>
        <v>ZK102</v>
      </c>
      <c r="S809">
        <f t="shared" si="39"/>
        <v>0</v>
      </c>
      <c r="T809">
        <f t="shared" si="39"/>
        <v>0</v>
      </c>
      <c r="U809">
        <f t="shared" si="39"/>
        <v>0</v>
      </c>
    </row>
    <row r="810" spans="1:21" x14ac:dyDescent="0.25">
      <c r="A810" t="s">
        <v>1329</v>
      </c>
      <c r="B810" t="str">
        <f t="shared" si="37"/>
        <v>ZK102.K308.C727</v>
      </c>
      <c r="C810">
        <f>+IFERROR(VLOOKUP(B810,'[1]Sum table'!$A:$D,4,FALSE),0)</f>
        <v>0</v>
      </c>
      <c r="D810">
        <f>+IFERROR(VLOOKUP(B810,'[1]Sum table'!$A:$E,5,FALSE),0)</f>
        <v>0</v>
      </c>
      <c r="E810">
        <f>+IFERROR(VLOOKUP(B810,'[1]Sum table'!$A:$F,6,FALSE),0)</f>
        <v>0</v>
      </c>
      <c r="F810">
        <f>+IFERROR(VLOOKUP(B810,'[1]Sum table'!$A:$G,7,FALSE),0)</f>
        <v>0</v>
      </c>
      <c r="O810" t="s">
        <v>509</v>
      </c>
      <c r="P810" s="606" t="s">
        <v>414</v>
      </c>
      <c r="R810" t="str">
        <f t="shared" si="38"/>
        <v>ZK102</v>
      </c>
      <c r="S810">
        <f t="shared" si="39"/>
        <v>0</v>
      </c>
      <c r="T810">
        <f t="shared" si="39"/>
        <v>0</v>
      </c>
      <c r="U810">
        <f t="shared" si="39"/>
        <v>0</v>
      </c>
    </row>
    <row r="811" spans="1:21" x14ac:dyDescent="0.25">
      <c r="A811" t="s">
        <v>1330</v>
      </c>
      <c r="B811" t="str">
        <f t="shared" si="37"/>
        <v>ZK102.K309.C727</v>
      </c>
      <c r="C811">
        <f>+IFERROR(VLOOKUP(B811,'[1]Sum table'!$A:$D,4,FALSE),0)</f>
        <v>0</v>
      </c>
      <c r="D811">
        <f>+IFERROR(VLOOKUP(B811,'[1]Sum table'!$A:$E,5,FALSE),0)</f>
        <v>0</v>
      </c>
      <c r="E811">
        <f>+IFERROR(VLOOKUP(B811,'[1]Sum table'!$A:$F,6,FALSE),0)</f>
        <v>0</v>
      </c>
      <c r="F811">
        <f>+IFERROR(VLOOKUP(B811,'[1]Sum table'!$A:$G,7,FALSE),0)</f>
        <v>0</v>
      </c>
      <c r="O811" t="s">
        <v>509</v>
      </c>
      <c r="P811" s="606" t="s">
        <v>415</v>
      </c>
      <c r="R811" t="str">
        <f t="shared" si="38"/>
        <v>ZK102</v>
      </c>
      <c r="S811">
        <f t="shared" si="39"/>
        <v>0</v>
      </c>
      <c r="T811">
        <f t="shared" si="39"/>
        <v>0</v>
      </c>
      <c r="U811">
        <f t="shared" si="39"/>
        <v>0</v>
      </c>
    </row>
    <row r="812" spans="1:21" x14ac:dyDescent="0.25">
      <c r="A812" t="s">
        <v>1331</v>
      </c>
      <c r="B812" t="str">
        <f t="shared" si="37"/>
        <v>ZK102.K310.C727</v>
      </c>
      <c r="C812">
        <f>+IFERROR(VLOOKUP(B812,'[1]Sum table'!$A:$D,4,FALSE),0)</f>
        <v>0</v>
      </c>
      <c r="D812">
        <f>+IFERROR(VLOOKUP(B812,'[1]Sum table'!$A:$E,5,FALSE),0)</f>
        <v>0</v>
      </c>
      <c r="E812">
        <f>+IFERROR(VLOOKUP(B812,'[1]Sum table'!$A:$F,6,FALSE),0)</f>
        <v>0</v>
      </c>
      <c r="F812">
        <f>+IFERROR(VLOOKUP(B812,'[1]Sum table'!$A:$G,7,FALSE),0)</f>
        <v>0</v>
      </c>
      <c r="O812" t="s">
        <v>509</v>
      </c>
      <c r="P812" s="606" t="s">
        <v>416</v>
      </c>
      <c r="R812" t="str">
        <f t="shared" si="38"/>
        <v>ZK102</v>
      </c>
      <c r="S812">
        <f t="shared" si="39"/>
        <v>0</v>
      </c>
      <c r="T812">
        <f t="shared" si="39"/>
        <v>0</v>
      </c>
      <c r="U812">
        <f t="shared" si="39"/>
        <v>0</v>
      </c>
    </row>
    <row r="813" spans="1:21" x14ac:dyDescent="0.25">
      <c r="A813" t="s">
        <v>1332</v>
      </c>
      <c r="B813" t="str">
        <f t="shared" si="37"/>
        <v>ZK102.K311.C727</v>
      </c>
      <c r="C813">
        <f>+IFERROR(VLOOKUP(B813,'[1]Sum table'!$A:$D,4,FALSE),0)</f>
        <v>0</v>
      </c>
      <c r="D813">
        <f>+IFERROR(VLOOKUP(B813,'[1]Sum table'!$A:$E,5,FALSE),0)</f>
        <v>0</v>
      </c>
      <c r="E813">
        <f>+IFERROR(VLOOKUP(B813,'[1]Sum table'!$A:$F,6,FALSE),0)</f>
        <v>0</v>
      </c>
      <c r="F813">
        <f>+IFERROR(VLOOKUP(B813,'[1]Sum table'!$A:$G,7,FALSE),0)</f>
        <v>0</v>
      </c>
      <c r="O813" t="s">
        <v>509</v>
      </c>
      <c r="P813" s="606" t="s">
        <v>417</v>
      </c>
      <c r="R813" t="str">
        <f t="shared" si="38"/>
        <v>ZK102</v>
      </c>
      <c r="S813">
        <f t="shared" si="39"/>
        <v>0</v>
      </c>
      <c r="T813">
        <f t="shared" si="39"/>
        <v>0</v>
      </c>
      <c r="U813">
        <f t="shared" si="39"/>
        <v>0</v>
      </c>
    </row>
    <row r="814" spans="1:21" x14ac:dyDescent="0.25">
      <c r="A814" t="s">
        <v>1333</v>
      </c>
      <c r="B814" t="str">
        <f t="shared" si="37"/>
        <v>ZK102.K312.C727</v>
      </c>
      <c r="C814">
        <f>+IFERROR(VLOOKUP(B814,'[1]Sum table'!$A:$D,4,FALSE),0)</f>
        <v>0</v>
      </c>
      <c r="D814">
        <f>+IFERROR(VLOOKUP(B814,'[1]Sum table'!$A:$E,5,FALSE),0)</f>
        <v>0</v>
      </c>
      <c r="E814">
        <f>+IFERROR(VLOOKUP(B814,'[1]Sum table'!$A:$F,6,FALSE),0)</f>
        <v>0</v>
      </c>
      <c r="F814">
        <f>+IFERROR(VLOOKUP(B814,'[1]Sum table'!$A:$G,7,FALSE),0)</f>
        <v>0</v>
      </c>
      <c r="O814" t="s">
        <v>509</v>
      </c>
      <c r="P814" s="606" t="s">
        <v>418</v>
      </c>
      <c r="R814" t="str">
        <f t="shared" si="38"/>
        <v>ZK102</v>
      </c>
      <c r="S814">
        <f t="shared" si="39"/>
        <v>0</v>
      </c>
      <c r="T814">
        <f t="shared" si="39"/>
        <v>0</v>
      </c>
      <c r="U814">
        <f t="shared" si="39"/>
        <v>0</v>
      </c>
    </row>
    <row r="815" spans="1:21" x14ac:dyDescent="0.25">
      <c r="A815" t="s">
        <v>1334</v>
      </c>
      <c r="B815" t="str">
        <f t="shared" si="37"/>
        <v>ZK102.K313.C727</v>
      </c>
      <c r="C815">
        <f>+IFERROR(VLOOKUP(B815,'[1]Sum table'!$A:$D,4,FALSE),0)</f>
        <v>0</v>
      </c>
      <c r="D815">
        <f>+IFERROR(VLOOKUP(B815,'[1]Sum table'!$A:$E,5,FALSE),0)</f>
        <v>0</v>
      </c>
      <c r="E815">
        <f>+IFERROR(VLOOKUP(B815,'[1]Sum table'!$A:$F,6,FALSE),0)</f>
        <v>0</v>
      </c>
      <c r="F815">
        <f>+IFERROR(VLOOKUP(B815,'[1]Sum table'!$A:$G,7,FALSE),0)</f>
        <v>0</v>
      </c>
      <c r="O815" t="s">
        <v>509</v>
      </c>
      <c r="P815" s="607" t="s">
        <v>419</v>
      </c>
      <c r="R815" t="str">
        <f t="shared" si="38"/>
        <v>ZK102</v>
      </c>
      <c r="S815">
        <f t="shared" si="39"/>
        <v>0</v>
      </c>
      <c r="T815">
        <f t="shared" si="39"/>
        <v>0</v>
      </c>
      <c r="U815">
        <f t="shared" si="39"/>
        <v>0</v>
      </c>
    </row>
    <row r="816" spans="1:21" x14ac:dyDescent="0.25">
      <c r="A816" t="s">
        <v>1335</v>
      </c>
      <c r="B816" t="str">
        <f t="shared" si="37"/>
        <v>ZK102.K314.C727</v>
      </c>
      <c r="C816">
        <f>+IFERROR(VLOOKUP(B816,'[1]Sum table'!$A:$D,4,FALSE),0)</f>
        <v>0</v>
      </c>
      <c r="D816">
        <f>+IFERROR(VLOOKUP(B816,'[1]Sum table'!$A:$E,5,FALSE),0)</f>
        <v>0</v>
      </c>
      <c r="E816">
        <f>+IFERROR(VLOOKUP(B816,'[1]Sum table'!$A:$F,6,FALSE),0)</f>
        <v>0</v>
      </c>
      <c r="F816">
        <f>+IFERROR(VLOOKUP(B816,'[1]Sum table'!$A:$G,7,FALSE),0)</f>
        <v>0</v>
      </c>
      <c r="O816" t="s">
        <v>509</v>
      </c>
      <c r="P816" s="607" t="s">
        <v>420</v>
      </c>
      <c r="R816" t="str">
        <f t="shared" si="38"/>
        <v>ZK102</v>
      </c>
      <c r="S816">
        <f t="shared" si="39"/>
        <v>0</v>
      </c>
      <c r="T816">
        <f t="shared" si="39"/>
        <v>0</v>
      </c>
      <c r="U816">
        <f t="shared" si="39"/>
        <v>0</v>
      </c>
    </row>
    <row r="817" spans="1:21" x14ac:dyDescent="0.25">
      <c r="A817" t="s">
        <v>1336</v>
      </c>
      <c r="B817" t="str">
        <f t="shared" si="37"/>
        <v>ZK102.K315.C727</v>
      </c>
      <c r="C817">
        <f>+IFERROR(VLOOKUP(B817,'[1]Sum table'!$A:$D,4,FALSE),0)</f>
        <v>0</v>
      </c>
      <c r="D817">
        <f>+IFERROR(VLOOKUP(B817,'[1]Sum table'!$A:$E,5,FALSE),0)</f>
        <v>0</v>
      </c>
      <c r="E817">
        <f>+IFERROR(VLOOKUP(B817,'[1]Sum table'!$A:$F,6,FALSE),0)</f>
        <v>0</v>
      </c>
      <c r="F817">
        <f>+IFERROR(VLOOKUP(B817,'[1]Sum table'!$A:$G,7,FALSE),0)</f>
        <v>0</v>
      </c>
      <c r="O817" t="s">
        <v>509</v>
      </c>
      <c r="P817" s="607" t="s">
        <v>421</v>
      </c>
      <c r="R817" t="str">
        <f t="shared" si="38"/>
        <v>ZK102</v>
      </c>
      <c r="S817">
        <f t="shared" si="39"/>
        <v>0</v>
      </c>
      <c r="T817">
        <f t="shared" si="39"/>
        <v>0</v>
      </c>
      <c r="U817">
        <f t="shared" si="39"/>
        <v>0</v>
      </c>
    </row>
    <row r="818" spans="1:21" x14ac:dyDescent="0.25">
      <c r="A818" t="s">
        <v>1337</v>
      </c>
      <c r="B818" t="str">
        <f t="shared" si="37"/>
        <v>ZK102.K316.C727</v>
      </c>
      <c r="C818">
        <f>+IFERROR(VLOOKUP(B818,'[1]Sum table'!$A:$D,4,FALSE),0)</f>
        <v>0</v>
      </c>
      <c r="D818">
        <f>+IFERROR(VLOOKUP(B818,'[1]Sum table'!$A:$E,5,FALSE),0)</f>
        <v>0</v>
      </c>
      <c r="E818">
        <f>+IFERROR(VLOOKUP(B818,'[1]Sum table'!$A:$F,6,FALSE),0)</f>
        <v>0</v>
      </c>
      <c r="F818">
        <f>+IFERROR(VLOOKUP(B818,'[1]Sum table'!$A:$G,7,FALSE),0)</f>
        <v>0</v>
      </c>
      <c r="O818" t="s">
        <v>509</v>
      </c>
      <c r="P818" s="607" t="s">
        <v>422</v>
      </c>
      <c r="R818" t="str">
        <f t="shared" si="38"/>
        <v>ZK102</v>
      </c>
      <c r="S818">
        <f t="shared" si="39"/>
        <v>0</v>
      </c>
      <c r="T818">
        <f t="shared" si="39"/>
        <v>0</v>
      </c>
      <c r="U818">
        <f t="shared" si="39"/>
        <v>0</v>
      </c>
    </row>
    <row r="819" spans="1:21" x14ac:dyDescent="0.25">
      <c r="A819" t="s">
        <v>1338</v>
      </c>
      <c r="B819" t="str">
        <f t="shared" si="37"/>
        <v>ZK102.K317.C727</v>
      </c>
      <c r="C819">
        <f>+IFERROR(VLOOKUP(B819,'[1]Sum table'!$A:$D,4,FALSE),0)</f>
        <v>0</v>
      </c>
      <c r="D819">
        <f>+IFERROR(VLOOKUP(B819,'[1]Sum table'!$A:$E,5,FALSE),0)</f>
        <v>0</v>
      </c>
      <c r="E819">
        <f>+IFERROR(VLOOKUP(B819,'[1]Sum table'!$A:$F,6,FALSE),0)</f>
        <v>0</v>
      </c>
      <c r="F819">
        <f>+IFERROR(VLOOKUP(B819,'[1]Sum table'!$A:$G,7,FALSE),0)</f>
        <v>0</v>
      </c>
      <c r="O819" t="s">
        <v>509</v>
      </c>
      <c r="P819" s="607" t="s">
        <v>423</v>
      </c>
      <c r="R819" t="str">
        <f t="shared" si="38"/>
        <v>ZK102</v>
      </c>
      <c r="S819">
        <f t="shared" si="39"/>
        <v>0</v>
      </c>
      <c r="T819">
        <f t="shared" si="39"/>
        <v>0</v>
      </c>
      <c r="U819">
        <f t="shared" si="39"/>
        <v>0</v>
      </c>
    </row>
    <row r="820" spans="1:21" x14ac:dyDescent="0.25">
      <c r="A820" t="s">
        <v>1339</v>
      </c>
      <c r="B820" t="str">
        <f t="shared" si="37"/>
        <v>ZK102.K318.C727</v>
      </c>
      <c r="C820">
        <f>+IFERROR(VLOOKUP(B820,'[1]Sum table'!$A:$D,4,FALSE),0)</f>
        <v>0</v>
      </c>
      <c r="D820">
        <f>+IFERROR(VLOOKUP(B820,'[1]Sum table'!$A:$E,5,FALSE),0)</f>
        <v>0</v>
      </c>
      <c r="E820">
        <f>+IFERROR(VLOOKUP(B820,'[1]Sum table'!$A:$F,6,FALSE),0)</f>
        <v>0</v>
      </c>
      <c r="F820">
        <f>+IFERROR(VLOOKUP(B820,'[1]Sum table'!$A:$G,7,FALSE),0)</f>
        <v>0</v>
      </c>
      <c r="O820" t="s">
        <v>509</v>
      </c>
      <c r="P820" s="606" t="s">
        <v>424</v>
      </c>
      <c r="R820" t="str">
        <f t="shared" si="38"/>
        <v>ZK102</v>
      </c>
      <c r="S820">
        <f t="shared" si="39"/>
        <v>0</v>
      </c>
      <c r="T820">
        <f t="shared" si="39"/>
        <v>0</v>
      </c>
      <c r="U820">
        <f t="shared" si="39"/>
        <v>0</v>
      </c>
    </row>
    <row r="821" spans="1:21" x14ac:dyDescent="0.25">
      <c r="A821" t="s">
        <v>1340</v>
      </c>
      <c r="B821" t="str">
        <f t="shared" si="37"/>
        <v>ZK102.K319.C727</v>
      </c>
      <c r="C821">
        <f>+IFERROR(VLOOKUP(B821,'[1]Sum table'!$A:$D,4,FALSE),0)</f>
        <v>0</v>
      </c>
      <c r="D821">
        <f>+IFERROR(VLOOKUP(B821,'[1]Sum table'!$A:$E,5,FALSE),0)</f>
        <v>0</v>
      </c>
      <c r="E821">
        <f>+IFERROR(VLOOKUP(B821,'[1]Sum table'!$A:$F,6,FALSE),0)</f>
        <v>0</v>
      </c>
      <c r="F821">
        <f>+IFERROR(VLOOKUP(B821,'[1]Sum table'!$A:$G,7,FALSE),0)</f>
        <v>0</v>
      </c>
      <c r="O821" t="s">
        <v>509</v>
      </c>
      <c r="P821" s="606" t="s">
        <v>425</v>
      </c>
      <c r="R821" t="str">
        <f t="shared" si="38"/>
        <v>ZK102</v>
      </c>
      <c r="S821">
        <f t="shared" si="39"/>
        <v>0</v>
      </c>
      <c r="T821">
        <f t="shared" si="39"/>
        <v>0</v>
      </c>
      <c r="U821">
        <f t="shared" si="39"/>
        <v>0</v>
      </c>
    </row>
    <row r="822" spans="1:21" x14ac:dyDescent="0.25">
      <c r="A822" t="s">
        <v>1341</v>
      </c>
      <c r="B822" t="str">
        <f t="shared" si="37"/>
        <v>ZK102.K320.C727</v>
      </c>
      <c r="C822">
        <f>+IFERROR(VLOOKUP(B822,'[1]Sum table'!$A:$D,4,FALSE),0)</f>
        <v>0</v>
      </c>
      <c r="D822">
        <f>+IFERROR(VLOOKUP(B822,'[1]Sum table'!$A:$E,5,FALSE),0)</f>
        <v>0</v>
      </c>
      <c r="E822">
        <f>+IFERROR(VLOOKUP(B822,'[1]Sum table'!$A:$F,6,FALSE),0)</f>
        <v>0</v>
      </c>
      <c r="F822">
        <f>+IFERROR(VLOOKUP(B822,'[1]Sum table'!$A:$G,7,FALSE),0)</f>
        <v>0</v>
      </c>
      <c r="O822" t="s">
        <v>509</v>
      </c>
      <c r="P822" s="606" t="s">
        <v>426</v>
      </c>
      <c r="R822" t="str">
        <f t="shared" si="38"/>
        <v>ZK102</v>
      </c>
      <c r="S822">
        <f t="shared" si="39"/>
        <v>0</v>
      </c>
      <c r="T822">
        <f t="shared" si="39"/>
        <v>0</v>
      </c>
      <c r="U822">
        <f t="shared" si="39"/>
        <v>0</v>
      </c>
    </row>
    <row r="823" spans="1:21" x14ac:dyDescent="0.25">
      <c r="A823" t="s">
        <v>1342</v>
      </c>
      <c r="B823" t="str">
        <f t="shared" si="37"/>
        <v>ZK102.K321.C727</v>
      </c>
      <c r="C823">
        <f>+IFERROR(VLOOKUP(B823,'[1]Sum table'!$A:$D,4,FALSE),0)</f>
        <v>0</v>
      </c>
      <c r="D823">
        <f>+IFERROR(VLOOKUP(B823,'[1]Sum table'!$A:$E,5,FALSE),0)</f>
        <v>0</v>
      </c>
      <c r="E823">
        <f>+IFERROR(VLOOKUP(B823,'[1]Sum table'!$A:$F,6,FALSE),0)</f>
        <v>0</v>
      </c>
      <c r="F823">
        <f>+IFERROR(VLOOKUP(B823,'[1]Sum table'!$A:$G,7,FALSE),0)</f>
        <v>0</v>
      </c>
      <c r="O823" t="s">
        <v>509</v>
      </c>
      <c r="P823" s="606" t="s">
        <v>427</v>
      </c>
      <c r="R823" t="str">
        <f t="shared" si="38"/>
        <v>ZK102</v>
      </c>
      <c r="S823">
        <f t="shared" si="39"/>
        <v>0</v>
      </c>
      <c r="T823">
        <f t="shared" si="39"/>
        <v>0</v>
      </c>
      <c r="U823">
        <f t="shared" si="39"/>
        <v>0</v>
      </c>
    </row>
    <row r="824" spans="1:21" x14ac:dyDescent="0.25">
      <c r="A824" t="s">
        <v>1343</v>
      </c>
      <c r="B824" t="str">
        <f t="shared" si="37"/>
        <v>ZK102.K322.C727</v>
      </c>
      <c r="C824">
        <f>+IFERROR(VLOOKUP(B824,'[1]Sum table'!$A:$D,4,FALSE),0)</f>
        <v>0</v>
      </c>
      <c r="D824">
        <f>+IFERROR(VLOOKUP(B824,'[1]Sum table'!$A:$E,5,FALSE),0)</f>
        <v>0</v>
      </c>
      <c r="E824">
        <f>+IFERROR(VLOOKUP(B824,'[1]Sum table'!$A:$F,6,FALSE),0)</f>
        <v>0</v>
      </c>
      <c r="F824">
        <f>+IFERROR(VLOOKUP(B824,'[1]Sum table'!$A:$G,7,FALSE),0)</f>
        <v>0</v>
      </c>
      <c r="O824" t="s">
        <v>509</v>
      </c>
      <c r="P824" s="607" t="s">
        <v>428</v>
      </c>
      <c r="R824" t="str">
        <f t="shared" si="38"/>
        <v>ZK102</v>
      </c>
      <c r="S824">
        <f t="shared" si="39"/>
        <v>0</v>
      </c>
      <c r="T824">
        <f t="shared" si="39"/>
        <v>0</v>
      </c>
      <c r="U824">
        <f t="shared" si="39"/>
        <v>0</v>
      </c>
    </row>
    <row r="825" spans="1:21" x14ac:dyDescent="0.25">
      <c r="A825" t="s">
        <v>1344</v>
      </c>
      <c r="B825" t="str">
        <f t="shared" si="37"/>
        <v>ZK102.K323.C727</v>
      </c>
      <c r="C825">
        <f>+IFERROR(VLOOKUP(B825,'[1]Sum table'!$A:$D,4,FALSE),0)</f>
        <v>0</v>
      </c>
      <c r="D825">
        <f>+IFERROR(VLOOKUP(B825,'[1]Sum table'!$A:$E,5,FALSE),0)</f>
        <v>0</v>
      </c>
      <c r="E825">
        <f>+IFERROR(VLOOKUP(B825,'[1]Sum table'!$A:$F,6,FALSE),0)</f>
        <v>0</v>
      </c>
      <c r="F825">
        <f>+IFERROR(VLOOKUP(B825,'[1]Sum table'!$A:$G,7,FALSE),0)</f>
        <v>0</v>
      </c>
      <c r="O825" t="s">
        <v>509</v>
      </c>
      <c r="P825" s="607" t="s">
        <v>429</v>
      </c>
      <c r="R825" t="str">
        <f t="shared" si="38"/>
        <v>ZK102</v>
      </c>
      <c r="S825">
        <f t="shared" si="39"/>
        <v>0</v>
      </c>
      <c r="T825">
        <f t="shared" si="39"/>
        <v>0</v>
      </c>
      <c r="U825">
        <f t="shared" si="39"/>
        <v>0</v>
      </c>
    </row>
    <row r="826" spans="1:21" x14ac:dyDescent="0.25">
      <c r="A826" t="s">
        <v>1345</v>
      </c>
      <c r="B826" t="str">
        <f t="shared" si="37"/>
        <v>ZK102.K324.C727</v>
      </c>
      <c r="C826">
        <f>+IFERROR(VLOOKUP(B826,'[1]Sum table'!$A:$D,4,FALSE),0)</f>
        <v>0</v>
      </c>
      <c r="D826">
        <f>+IFERROR(VLOOKUP(B826,'[1]Sum table'!$A:$E,5,FALSE),0)</f>
        <v>0</v>
      </c>
      <c r="E826">
        <f>+IFERROR(VLOOKUP(B826,'[1]Sum table'!$A:$F,6,FALSE),0)</f>
        <v>0</v>
      </c>
      <c r="F826">
        <f>+IFERROR(VLOOKUP(B826,'[1]Sum table'!$A:$G,7,FALSE),0)</f>
        <v>0</v>
      </c>
      <c r="O826" t="s">
        <v>509</v>
      </c>
      <c r="P826" s="607" t="s">
        <v>430</v>
      </c>
      <c r="R826" t="str">
        <f t="shared" si="38"/>
        <v>ZK102</v>
      </c>
      <c r="S826">
        <f t="shared" si="39"/>
        <v>0</v>
      </c>
      <c r="T826">
        <f t="shared" si="39"/>
        <v>0</v>
      </c>
      <c r="U826">
        <f t="shared" si="39"/>
        <v>0</v>
      </c>
    </row>
    <row r="827" spans="1:21" x14ac:dyDescent="0.25">
      <c r="A827" t="s">
        <v>1346</v>
      </c>
      <c r="B827" t="str">
        <f t="shared" si="37"/>
        <v>ZK102.K325.C727</v>
      </c>
      <c r="C827">
        <f>+IFERROR(VLOOKUP(B827,'[1]Sum table'!$A:$D,4,FALSE),0)</f>
        <v>0</v>
      </c>
      <c r="D827">
        <f>+IFERROR(VLOOKUP(B827,'[1]Sum table'!$A:$E,5,FALSE),0)</f>
        <v>0</v>
      </c>
      <c r="E827">
        <f>+IFERROR(VLOOKUP(B827,'[1]Sum table'!$A:$F,6,FALSE),0)</f>
        <v>0</v>
      </c>
      <c r="F827">
        <f>+IFERROR(VLOOKUP(B827,'[1]Sum table'!$A:$G,7,FALSE),0)</f>
        <v>0</v>
      </c>
      <c r="O827" t="s">
        <v>509</v>
      </c>
      <c r="P827" s="607" t="s">
        <v>431</v>
      </c>
      <c r="R827" t="str">
        <f t="shared" si="38"/>
        <v>ZK102</v>
      </c>
      <c r="S827">
        <f t="shared" si="39"/>
        <v>0</v>
      </c>
      <c r="T827">
        <f t="shared" si="39"/>
        <v>0</v>
      </c>
      <c r="U827">
        <f t="shared" si="39"/>
        <v>0</v>
      </c>
    </row>
    <row r="828" spans="1:21" x14ac:dyDescent="0.25">
      <c r="A828" t="s">
        <v>1347</v>
      </c>
      <c r="B828" t="str">
        <f t="shared" si="37"/>
        <v>ZK102.K326.C727</v>
      </c>
      <c r="C828">
        <f>+IFERROR(VLOOKUP(B828,'[1]Sum table'!$A:$D,4,FALSE),0)</f>
        <v>0</v>
      </c>
      <c r="D828">
        <f>+IFERROR(VLOOKUP(B828,'[1]Sum table'!$A:$E,5,FALSE),0)</f>
        <v>0</v>
      </c>
      <c r="E828">
        <f>+IFERROR(VLOOKUP(B828,'[1]Sum table'!$A:$F,6,FALSE),0)</f>
        <v>0</v>
      </c>
      <c r="F828">
        <f>+IFERROR(VLOOKUP(B828,'[1]Sum table'!$A:$G,7,FALSE),0)</f>
        <v>0</v>
      </c>
      <c r="O828" t="s">
        <v>509</v>
      </c>
      <c r="P828" s="606" t="s">
        <v>432</v>
      </c>
      <c r="R828" t="str">
        <f t="shared" si="38"/>
        <v>ZK102</v>
      </c>
      <c r="S828">
        <f t="shared" si="39"/>
        <v>0</v>
      </c>
      <c r="T828">
        <f t="shared" si="39"/>
        <v>0</v>
      </c>
      <c r="U828">
        <f t="shared" si="39"/>
        <v>0</v>
      </c>
    </row>
    <row r="829" spans="1:21" x14ac:dyDescent="0.25">
      <c r="A829" t="s">
        <v>1348</v>
      </c>
      <c r="B829" t="str">
        <f t="shared" si="37"/>
        <v>ZK102.K327.C727</v>
      </c>
      <c r="C829">
        <f>+IFERROR(VLOOKUP(B829,'[1]Sum table'!$A:$D,4,FALSE),0)</f>
        <v>0</v>
      </c>
      <c r="D829">
        <f>+IFERROR(VLOOKUP(B829,'[1]Sum table'!$A:$E,5,FALSE),0)</f>
        <v>0</v>
      </c>
      <c r="E829">
        <f>+IFERROR(VLOOKUP(B829,'[1]Sum table'!$A:$F,6,FALSE),0)</f>
        <v>0</v>
      </c>
      <c r="F829">
        <f>+IFERROR(VLOOKUP(B829,'[1]Sum table'!$A:$G,7,FALSE),0)</f>
        <v>0</v>
      </c>
      <c r="O829" t="s">
        <v>509</v>
      </c>
      <c r="P829" s="606" t="s">
        <v>433</v>
      </c>
      <c r="R829" t="str">
        <f t="shared" si="38"/>
        <v>ZK102</v>
      </c>
      <c r="S829">
        <f t="shared" si="39"/>
        <v>0</v>
      </c>
      <c r="T829">
        <f t="shared" si="39"/>
        <v>0</v>
      </c>
      <c r="U829">
        <f t="shared" si="39"/>
        <v>0</v>
      </c>
    </row>
    <row r="830" spans="1:21" x14ac:dyDescent="0.25">
      <c r="A830" t="s">
        <v>1349</v>
      </c>
      <c r="B830" t="str">
        <f t="shared" si="37"/>
        <v>ZK102.K328.C727</v>
      </c>
      <c r="C830">
        <f>+IFERROR(VLOOKUP(B830,'[1]Sum table'!$A:$D,4,FALSE),0)</f>
        <v>0</v>
      </c>
      <c r="D830">
        <f>+IFERROR(VLOOKUP(B830,'[1]Sum table'!$A:$E,5,FALSE),0)</f>
        <v>0</v>
      </c>
      <c r="E830">
        <f>+IFERROR(VLOOKUP(B830,'[1]Sum table'!$A:$F,6,FALSE),0)</f>
        <v>0</v>
      </c>
      <c r="F830">
        <f>+IFERROR(VLOOKUP(B830,'[1]Sum table'!$A:$G,7,FALSE),0)</f>
        <v>0</v>
      </c>
      <c r="O830" t="s">
        <v>509</v>
      </c>
      <c r="P830" s="606" t="s">
        <v>434</v>
      </c>
      <c r="R830" t="str">
        <f t="shared" si="38"/>
        <v>ZK102</v>
      </c>
      <c r="S830">
        <f t="shared" si="39"/>
        <v>0</v>
      </c>
      <c r="T830">
        <f t="shared" si="39"/>
        <v>0</v>
      </c>
      <c r="U830">
        <f t="shared" si="39"/>
        <v>0</v>
      </c>
    </row>
    <row r="831" spans="1:21" x14ac:dyDescent="0.25">
      <c r="A831" t="s">
        <v>1350</v>
      </c>
      <c r="B831" t="str">
        <f t="shared" si="37"/>
        <v>ZK102.K329.C727</v>
      </c>
      <c r="C831">
        <f>+IFERROR(VLOOKUP(B831,'[1]Sum table'!$A:$D,4,FALSE),0)</f>
        <v>0</v>
      </c>
      <c r="D831">
        <f>+IFERROR(VLOOKUP(B831,'[1]Sum table'!$A:$E,5,FALSE),0)</f>
        <v>0</v>
      </c>
      <c r="E831">
        <f>+IFERROR(VLOOKUP(B831,'[1]Sum table'!$A:$F,6,FALSE),0)</f>
        <v>0</v>
      </c>
      <c r="F831">
        <f>+IFERROR(VLOOKUP(B831,'[1]Sum table'!$A:$G,7,FALSE),0)</f>
        <v>0</v>
      </c>
      <c r="O831" t="s">
        <v>509</v>
      </c>
      <c r="P831" s="606" t="s">
        <v>435</v>
      </c>
      <c r="R831" t="str">
        <f t="shared" si="38"/>
        <v>ZK102</v>
      </c>
      <c r="S831">
        <f t="shared" si="39"/>
        <v>0</v>
      </c>
      <c r="T831">
        <f t="shared" si="39"/>
        <v>0</v>
      </c>
      <c r="U831">
        <f t="shared" si="39"/>
        <v>0</v>
      </c>
    </row>
    <row r="832" spans="1:21" x14ac:dyDescent="0.25">
      <c r="A832" t="s">
        <v>1351</v>
      </c>
      <c r="B832" t="str">
        <f t="shared" si="37"/>
        <v>ZK102.K330.C727</v>
      </c>
      <c r="C832">
        <f>+IFERROR(VLOOKUP(B832,'[1]Sum table'!$A:$D,4,FALSE),0)</f>
        <v>0</v>
      </c>
      <c r="D832">
        <f>+IFERROR(VLOOKUP(B832,'[1]Sum table'!$A:$E,5,FALSE),0)</f>
        <v>0</v>
      </c>
      <c r="E832">
        <f>+IFERROR(VLOOKUP(B832,'[1]Sum table'!$A:$F,6,FALSE),0)</f>
        <v>0</v>
      </c>
      <c r="F832">
        <f>+IFERROR(VLOOKUP(B832,'[1]Sum table'!$A:$G,7,FALSE),0)</f>
        <v>0</v>
      </c>
      <c r="O832" t="s">
        <v>509</v>
      </c>
      <c r="P832" s="606" t="s">
        <v>436</v>
      </c>
      <c r="R832" t="str">
        <f t="shared" si="38"/>
        <v>ZK102</v>
      </c>
      <c r="S832">
        <f t="shared" si="39"/>
        <v>0</v>
      </c>
      <c r="T832">
        <f t="shared" si="39"/>
        <v>0</v>
      </c>
      <c r="U832">
        <f t="shared" si="39"/>
        <v>0</v>
      </c>
    </row>
    <row r="833" spans="1:21" x14ac:dyDescent="0.25">
      <c r="A833" t="s">
        <v>1352</v>
      </c>
      <c r="B833" t="str">
        <f t="shared" si="37"/>
        <v>ZK102.K331.C727</v>
      </c>
      <c r="C833">
        <f>+IFERROR(VLOOKUP(B833,'[1]Sum table'!$A:$D,4,FALSE),0)</f>
        <v>0</v>
      </c>
      <c r="D833">
        <f>+IFERROR(VLOOKUP(B833,'[1]Sum table'!$A:$E,5,FALSE),0)</f>
        <v>0</v>
      </c>
      <c r="E833">
        <f>+IFERROR(VLOOKUP(B833,'[1]Sum table'!$A:$F,6,FALSE),0)</f>
        <v>0</v>
      </c>
      <c r="F833">
        <f>+IFERROR(VLOOKUP(B833,'[1]Sum table'!$A:$G,7,FALSE),0)</f>
        <v>0</v>
      </c>
      <c r="O833" t="s">
        <v>509</v>
      </c>
      <c r="P833" s="606" t="s">
        <v>437</v>
      </c>
      <c r="R833" t="str">
        <f t="shared" si="38"/>
        <v>ZK102</v>
      </c>
      <c r="S833">
        <f t="shared" si="39"/>
        <v>0</v>
      </c>
      <c r="T833">
        <f t="shared" si="39"/>
        <v>0</v>
      </c>
      <c r="U833">
        <f t="shared" si="39"/>
        <v>0</v>
      </c>
    </row>
    <row r="834" spans="1:21" x14ac:dyDescent="0.25">
      <c r="A834" t="s">
        <v>1353</v>
      </c>
      <c r="B834" t="str">
        <f t="shared" si="37"/>
        <v>ZK102.K332.C727</v>
      </c>
      <c r="C834">
        <f>+IFERROR(VLOOKUP(B834,'[1]Sum table'!$A:$D,4,FALSE),0)</f>
        <v>0</v>
      </c>
      <c r="D834">
        <f>+IFERROR(VLOOKUP(B834,'[1]Sum table'!$A:$E,5,FALSE),0)</f>
        <v>0</v>
      </c>
      <c r="E834">
        <f>+IFERROR(VLOOKUP(B834,'[1]Sum table'!$A:$F,6,FALSE),0)</f>
        <v>0</v>
      </c>
      <c r="F834">
        <f>+IFERROR(VLOOKUP(B834,'[1]Sum table'!$A:$G,7,FALSE),0)</f>
        <v>0</v>
      </c>
      <c r="O834" t="s">
        <v>509</v>
      </c>
      <c r="P834" s="607" t="s">
        <v>438</v>
      </c>
      <c r="R834" t="str">
        <f t="shared" si="38"/>
        <v>ZK102</v>
      </c>
      <c r="S834">
        <f t="shared" si="39"/>
        <v>0</v>
      </c>
      <c r="T834">
        <f t="shared" si="39"/>
        <v>0</v>
      </c>
      <c r="U834">
        <f t="shared" si="39"/>
        <v>0</v>
      </c>
    </row>
    <row r="835" spans="1:21" x14ac:dyDescent="0.25">
      <c r="A835" t="s">
        <v>1354</v>
      </c>
      <c r="B835" t="str">
        <f t="shared" si="37"/>
        <v>ZK102.K333.C727</v>
      </c>
      <c r="C835">
        <f>+IFERROR(VLOOKUP(B835,'[1]Sum table'!$A:$D,4,FALSE),0)</f>
        <v>0</v>
      </c>
      <c r="D835">
        <f>+IFERROR(VLOOKUP(B835,'[1]Sum table'!$A:$E,5,FALSE),0)</f>
        <v>0</v>
      </c>
      <c r="E835">
        <f>+IFERROR(VLOOKUP(B835,'[1]Sum table'!$A:$F,6,FALSE),0)</f>
        <v>0</v>
      </c>
      <c r="F835">
        <f>+IFERROR(VLOOKUP(B835,'[1]Sum table'!$A:$G,7,FALSE),0)</f>
        <v>0</v>
      </c>
      <c r="O835" t="s">
        <v>509</v>
      </c>
      <c r="P835" s="607" t="s">
        <v>439</v>
      </c>
      <c r="R835" t="str">
        <f t="shared" si="38"/>
        <v>ZK102</v>
      </c>
      <c r="S835">
        <f t="shared" si="39"/>
        <v>0</v>
      </c>
      <c r="T835">
        <f t="shared" si="39"/>
        <v>0</v>
      </c>
      <c r="U835">
        <f t="shared" si="39"/>
        <v>0</v>
      </c>
    </row>
    <row r="836" spans="1:21" x14ac:dyDescent="0.25">
      <c r="A836" t="s">
        <v>1355</v>
      </c>
      <c r="B836" t="str">
        <f t="shared" ref="B836:B899" si="40">+A836&amp;"."&amp;$A$1</f>
        <v>ZK102.K334.C727</v>
      </c>
      <c r="C836">
        <f>+IFERROR(VLOOKUP(B836,'[1]Sum table'!$A:$D,4,FALSE),0)</f>
        <v>0</v>
      </c>
      <c r="D836">
        <f>+IFERROR(VLOOKUP(B836,'[1]Sum table'!$A:$E,5,FALSE),0)</f>
        <v>0</v>
      </c>
      <c r="E836">
        <f>+IFERROR(VLOOKUP(B836,'[1]Sum table'!$A:$F,6,FALSE),0)</f>
        <v>0</v>
      </c>
      <c r="F836">
        <f>+IFERROR(VLOOKUP(B836,'[1]Sum table'!$A:$G,7,FALSE),0)</f>
        <v>0</v>
      </c>
      <c r="O836" t="s">
        <v>509</v>
      </c>
      <c r="P836" s="607" t="s">
        <v>440</v>
      </c>
      <c r="R836" t="str">
        <f t="shared" ref="R836:R899" si="41">+LEFT(B836,5)</f>
        <v>ZK102</v>
      </c>
      <c r="S836">
        <f t="shared" ref="S836:U899" si="42">+C836</f>
        <v>0</v>
      </c>
      <c r="T836">
        <f t="shared" si="42"/>
        <v>0</v>
      </c>
      <c r="U836">
        <f t="shared" si="42"/>
        <v>0</v>
      </c>
    </row>
    <row r="837" spans="1:21" x14ac:dyDescent="0.25">
      <c r="A837" t="s">
        <v>1356</v>
      </c>
      <c r="B837" t="str">
        <f t="shared" si="40"/>
        <v>ZK102.K335.C727</v>
      </c>
      <c r="C837">
        <f>+IFERROR(VLOOKUP(B837,'[1]Sum table'!$A:$D,4,FALSE),0)</f>
        <v>0</v>
      </c>
      <c r="D837">
        <f>+IFERROR(VLOOKUP(B837,'[1]Sum table'!$A:$E,5,FALSE),0)</f>
        <v>0</v>
      </c>
      <c r="E837">
        <f>+IFERROR(VLOOKUP(B837,'[1]Sum table'!$A:$F,6,FALSE),0)</f>
        <v>0</v>
      </c>
      <c r="F837">
        <f>+IFERROR(VLOOKUP(B837,'[1]Sum table'!$A:$G,7,FALSE),0)</f>
        <v>0</v>
      </c>
      <c r="O837" t="s">
        <v>509</v>
      </c>
      <c r="P837" s="607" t="s">
        <v>441</v>
      </c>
      <c r="R837" t="str">
        <f t="shared" si="41"/>
        <v>ZK102</v>
      </c>
      <c r="S837">
        <f t="shared" si="42"/>
        <v>0</v>
      </c>
      <c r="T837">
        <f t="shared" si="42"/>
        <v>0</v>
      </c>
      <c r="U837">
        <f t="shared" si="42"/>
        <v>0</v>
      </c>
    </row>
    <row r="838" spans="1:21" x14ac:dyDescent="0.25">
      <c r="A838" t="s">
        <v>1357</v>
      </c>
      <c r="B838" t="str">
        <f t="shared" si="40"/>
        <v>ZK102.K336.C727</v>
      </c>
      <c r="C838">
        <f>+IFERROR(VLOOKUP(B838,'[1]Sum table'!$A:$D,4,FALSE),0)</f>
        <v>0</v>
      </c>
      <c r="D838">
        <f>+IFERROR(VLOOKUP(B838,'[1]Sum table'!$A:$E,5,FALSE),0)</f>
        <v>0</v>
      </c>
      <c r="E838">
        <f>+IFERROR(VLOOKUP(B838,'[1]Sum table'!$A:$F,6,FALSE),0)</f>
        <v>0</v>
      </c>
      <c r="F838">
        <f>+IFERROR(VLOOKUP(B838,'[1]Sum table'!$A:$G,7,FALSE),0)</f>
        <v>0</v>
      </c>
      <c r="O838" t="s">
        <v>509</v>
      </c>
      <c r="P838" s="606" t="s">
        <v>442</v>
      </c>
      <c r="R838" t="str">
        <f t="shared" si="41"/>
        <v>ZK102</v>
      </c>
      <c r="S838">
        <f t="shared" si="42"/>
        <v>0</v>
      </c>
      <c r="T838">
        <f t="shared" si="42"/>
        <v>0</v>
      </c>
      <c r="U838">
        <f t="shared" si="42"/>
        <v>0</v>
      </c>
    </row>
    <row r="839" spans="1:21" x14ac:dyDescent="0.25">
      <c r="A839" t="s">
        <v>1358</v>
      </c>
      <c r="B839" t="str">
        <f t="shared" si="40"/>
        <v>ZK102.K337.C727</v>
      </c>
      <c r="C839">
        <f>+IFERROR(VLOOKUP(B839,'[1]Sum table'!$A:$D,4,FALSE),0)</f>
        <v>0</v>
      </c>
      <c r="D839">
        <f>+IFERROR(VLOOKUP(B839,'[1]Sum table'!$A:$E,5,FALSE),0)</f>
        <v>0</v>
      </c>
      <c r="E839">
        <f>+IFERROR(VLOOKUP(B839,'[1]Sum table'!$A:$F,6,FALSE),0)</f>
        <v>0</v>
      </c>
      <c r="F839">
        <f>+IFERROR(VLOOKUP(B839,'[1]Sum table'!$A:$G,7,FALSE),0)</f>
        <v>0</v>
      </c>
      <c r="O839" t="s">
        <v>509</v>
      </c>
      <c r="P839" s="606" t="s">
        <v>443</v>
      </c>
      <c r="R839" t="str">
        <f t="shared" si="41"/>
        <v>ZK102</v>
      </c>
      <c r="S839">
        <f t="shared" si="42"/>
        <v>0</v>
      </c>
      <c r="T839">
        <f t="shared" si="42"/>
        <v>0</v>
      </c>
      <c r="U839">
        <f t="shared" si="42"/>
        <v>0</v>
      </c>
    </row>
    <row r="840" spans="1:21" x14ac:dyDescent="0.25">
      <c r="A840" t="s">
        <v>1359</v>
      </c>
      <c r="B840" t="str">
        <f t="shared" si="40"/>
        <v>ZK102.K338.C727</v>
      </c>
      <c r="C840">
        <f>+IFERROR(VLOOKUP(B840,'[1]Sum table'!$A:$D,4,FALSE),0)</f>
        <v>0</v>
      </c>
      <c r="D840">
        <f>+IFERROR(VLOOKUP(B840,'[1]Sum table'!$A:$E,5,FALSE),0)</f>
        <v>0</v>
      </c>
      <c r="E840">
        <f>+IFERROR(VLOOKUP(B840,'[1]Sum table'!$A:$F,6,FALSE),0)</f>
        <v>0</v>
      </c>
      <c r="F840">
        <f>+IFERROR(VLOOKUP(B840,'[1]Sum table'!$A:$G,7,FALSE),0)</f>
        <v>0</v>
      </c>
      <c r="O840" t="s">
        <v>509</v>
      </c>
      <c r="P840" s="606" t="s">
        <v>444</v>
      </c>
      <c r="R840" t="str">
        <f t="shared" si="41"/>
        <v>ZK102</v>
      </c>
      <c r="S840">
        <f t="shared" si="42"/>
        <v>0</v>
      </c>
      <c r="T840">
        <f t="shared" si="42"/>
        <v>0</v>
      </c>
      <c r="U840">
        <f t="shared" si="42"/>
        <v>0</v>
      </c>
    </row>
    <row r="841" spans="1:21" x14ac:dyDescent="0.25">
      <c r="A841" t="s">
        <v>1360</v>
      </c>
      <c r="B841" t="str">
        <f t="shared" si="40"/>
        <v>ZK102.K339.C727</v>
      </c>
      <c r="C841">
        <f>+IFERROR(VLOOKUP(B841,'[1]Sum table'!$A:$D,4,FALSE),0)</f>
        <v>0</v>
      </c>
      <c r="D841">
        <f>+IFERROR(VLOOKUP(B841,'[1]Sum table'!$A:$E,5,FALSE),0)</f>
        <v>0</v>
      </c>
      <c r="E841">
        <f>+IFERROR(VLOOKUP(B841,'[1]Sum table'!$A:$F,6,FALSE),0)</f>
        <v>0</v>
      </c>
      <c r="F841">
        <f>+IFERROR(VLOOKUP(B841,'[1]Sum table'!$A:$G,7,FALSE),0)</f>
        <v>0</v>
      </c>
      <c r="O841" t="s">
        <v>509</v>
      </c>
      <c r="P841" s="607" t="s">
        <v>445</v>
      </c>
      <c r="R841" t="str">
        <f t="shared" si="41"/>
        <v>ZK102</v>
      </c>
      <c r="S841">
        <f t="shared" si="42"/>
        <v>0</v>
      </c>
      <c r="T841">
        <f t="shared" si="42"/>
        <v>0</v>
      </c>
      <c r="U841">
        <f t="shared" si="42"/>
        <v>0</v>
      </c>
    </row>
    <row r="842" spans="1:21" x14ac:dyDescent="0.25">
      <c r="A842" t="s">
        <v>1361</v>
      </c>
      <c r="B842" t="str">
        <f t="shared" si="40"/>
        <v>ZK102.K340.C727</v>
      </c>
      <c r="C842">
        <f>+IFERROR(VLOOKUP(B842,'[1]Sum table'!$A:$D,4,FALSE),0)</f>
        <v>0</v>
      </c>
      <c r="D842">
        <f>+IFERROR(VLOOKUP(B842,'[1]Sum table'!$A:$E,5,FALSE),0)</f>
        <v>0</v>
      </c>
      <c r="E842">
        <f>+IFERROR(VLOOKUP(B842,'[1]Sum table'!$A:$F,6,FALSE),0)</f>
        <v>0</v>
      </c>
      <c r="F842">
        <f>+IFERROR(VLOOKUP(B842,'[1]Sum table'!$A:$G,7,FALSE),0)</f>
        <v>0</v>
      </c>
      <c r="O842" t="s">
        <v>509</v>
      </c>
      <c r="P842" s="607" t="s">
        <v>446</v>
      </c>
      <c r="R842" t="str">
        <f t="shared" si="41"/>
        <v>ZK102</v>
      </c>
      <c r="S842">
        <f t="shared" si="42"/>
        <v>0</v>
      </c>
      <c r="T842">
        <f t="shared" si="42"/>
        <v>0</v>
      </c>
      <c r="U842">
        <f t="shared" si="42"/>
        <v>0</v>
      </c>
    </row>
    <row r="843" spans="1:21" x14ac:dyDescent="0.25">
      <c r="A843" t="s">
        <v>1362</v>
      </c>
      <c r="B843" t="str">
        <f t="shared" si="40"/>
        <v>ZK102.K341.C727</v>
      </c>
      <c r="C843">
        <f>+IFERROR(VLOOKUP(B843,'[1]Sum table'!$A:$D,4,FALSE),0)</f>
        <v>0</v>
      </c>
      <c r="D843">
        <f>+IFERROR(VLOOKUP(B843,'[1]Sum table'!$A:$E,5,FALSE),0)</f>
        <v>0</v>
      </c>
      <c r="E843">
        <f>+IFERROR(VLOOKUP(B843,'[1]Sum table'!$A:$F,6,FALSE),0)</f>
        <v>0</v>
      </c>
      <c r="F843">
        <f>+IFERROR(VLOOKUP(B843,'[1]Sum table'!$A:$G,7,FALSE),0)</f>
        <v>0</v>
      </c>
      <c r="O843" t="s">
        <v>509</v>
      </c>
      <c r="P843" s="607" t="s">
        <v>447</v>
      </c>
      <c r="R843" t="str">
        <f t="shared" si="41"/>
        <v>ZK102</v>
      </c>
      <c r="S843">
        <f t="shared" si="42"/>
        <v>0</v>
      </c>
      <c r="T843">
        <f t="shared" si="42"/>
        <v>0</v>
      </c>
      <c r="U843">
        <f t="shared" si="42"/>
        <v>0</v>
      </c>
    </row>
    <row r="844" spans="1:21" x14ac:dyDescent="0.25">
      <c r="A844" t="s">
        <v>1363</v>
      </c>
      <c r="B844" t="str">
        <f t="shared" si="40"/>
        <v>ZK102.K342.C727</v>
      </c>
      <c r="C844">
        <f>+IFERROR(VLOOKUP(B844,'[1]Sum table'!$A:$D,4,FALSE),0)</f>
        <v>0</v>
      </c>
      <c r="D844">
        <f>+IFERROR(VLOOKUP(B844,'[1]Sum table'!$A:$E,5,FALSE),0)</f>
        <v>0</v>
      </c>
      <c r="E844">
        <f>+IFERROR(VLOOKUP(B844,'[1]Sum table'!$A:$F,6,FALSE),0)</f>
        <v>0</v>
      </c>
      <c r="F844">
        <f>+IFERROR(VLOOKUP(B844,'[1]Sum table'!$A:$G,7,FALSE),0)</f>
        <v>0</v>
      </c>
      <c r="O844" t="s">
        <v>509</v>
      </c>
      <c r="P844" s="607" t="s">
        <v>448</v>
      </c>
      <c r="R844" t="str">
        <f t="shared" si="41"/>
        <v>ZK102</v>
      </c>
      <c r="S844">
        <f t="shared" si="42"/>
        <v>0</v>
      </c>
      <c r="T844">
        <f t="shared" si="42"/>
        <v>0</v>
      </c>
      <c r="U844">
        <f t="shared" si="42"/>
        <v>0</v>
      </c>
    </row>
    <row r="845" spans="1:21" x14ac:dyDescent="0.25">
      <c r="A845" t="s">
        <v>1364</v>
      </c>
      <c r="B845" t="str">
        <f t="shared" si="40"/>
        <v>ZK102.K343.C727</v>
      </c>
      <c r="C845">
        <f>+IFERROR(VLOOKUP(B845,'[1]Sum table'!$A:$D,4,FALSE),0)</f>
        <v>0</v>
      </c>
      <c r="D845">
        <f>+IFERROR(VLOOKUP(B845,'[1]Sum table'!$A:$E,5,FALSE),0)</f>
        <v>0</v>
      </c>
      <c r="E845">
        <f>+IFERROR(VLOOKUP(B845,'[1]Sum table'!$A:$F,6,FALSE),0)</f>
        <v>0</v>
      </c>
      <c r="F845">
        <f>+IFERROR(VLOOKUP(B845,'[1]Sum table'!$A:$G,7,FALSE),0)</f>
        <v>0</v>
      </c>
      <c r="O845" t="s">
        <v>509</v>
      </c>
      <c r="P845" s="606" t="s">
        <v>449</v>
      </c>
      <c r="R845" t="str">
        <f t="shared" si="41"/>
        <v>ZK102</v>
      </c>
      <c r="S845">
        <f t="shared" si="42"/>
        <v>0</v>
      </c>
      <c r="T845">
        <f t="shared" si="42"/>
        <v>0</v>
      </c>
      <c r="U845">
        <f t="shared" si="42"/>
        <v>0</v>
      </c>
    </row>
    <row r="846" spans="1:21" x14ac:dyDescent="0.25">
      <c r="A846" t="s">
        <v>1365</v>
      </c>
      <c r="B846" t="str">
        <f t="shared" si="40"/>
        <v>ZK102.K344.C727</v>
      </c>
      <c r="C846">
        <f>+IFERROR(VLOOKUP(B846,'[1]Sum table'!$A:$D,4,FALSE),0)</f>
        <v>0</v>
      </c>
      <c r="D846">
        <f>+IFERROR(VLOOKUP(B846,'[1]Sum table'!$A:$E,5,FALSE),0)</f>
        <v>0</v>
      </c>
      <c r="E846">
        <f>+IFERROR(VLOOKUP(B846,'[1]Sum table'!$A:$F,6,FALSE),0)</f>
        <v>0</v>
      </c>
      <c r="F846">
        <f>+IFERROR(VLOOKUP(B846,'[1]Sum table'!$A:$G,7,FALSE),0)</f>
        <v>0</v>
      </c>
      <c r="O846" t="s">
        <v>509</v>
      </c>
      <c r="P846" s="606" t="s">
        <v>450</v>
      </c>
      <c r="R846" t="str">
        <f t="shared" si="41"/>
        <v>ZK102</v>
      </c>
      <c r="S846">
        <f t="shared" si="42"/>
        <v>0</v>
      </c>
      <c r="T846">
        <f t="shared" si="42"/>
        <v>0</v>
      </c>
      <c r="U846">
        <f t="shared" si="42"/>
        <v>0</v>
      </c>
    </row>
    <row r="847" spans="1:21" x14ac:dyDescent="0.25">
      <c r="A847" t="s">
        <v>1366</v>
      </c>
      <c r="B847" t="str">
        <f t="shared" si="40"/>
        <v>ZK102.K345.C727</v>
      </c>
      <c r="C847">
        <f>+IFERROR(VLOOKUP(B847,'[1]Sum table'!$A:$D,4,FALSE),0)</f>
        <v>0</v>
      </c>
      <c r="D847">
        <f>+IFERROR(VLOOKUP(B847,'[1]Sum table'!$A:$E,5,FALSE),0)</f>
        <v>0</v>
      </c>
      <c r="E847">
        <f>+IFERROR(VLOOKUP(B847,'[1]Sum table'!$A:$F,6,FALSE),0)</f>
        <v>0</v>
      </c>
      <c r="F847">
        <f>+IFERROR(VLOOKUP(B847,'[1]Sum table'!$A:$G,7,FALSE),0)</f>
        <v>0</v>
      </c>
      <c r="O847" t="s">
        <v>509</v>
      </c>
      <c r="P847" s="606" t="s">
        <v>451</v>
      </c>
      <c r="R847" t="str">
        <f t="shared" si="41"/>
        <v>ZK102</v>
      </c>
      <c r="S847">
        <f t="shared" si="42"/>
        <v>0</v>
      </c>
      <c r="T847">
        <f t="shared" si="42"/>
        <v>0</v>
      </c>
      <c r="U847">
        <f t="shared" si="42"/>
        <v>0</v>
      </c>
    </row>
    <row r="848" spans="1:21" x14ac:dyDescent="0.25">
      <c r="A848" t="s">
        <v>1367</v>
      </c>
      <c r="B848" t="str">
        <f t="shared" si="40"/>
        <v>ZK102.K346.C727</v>
      </c>
      <c r="C848">
        <f>+IFERROR(VLOOKUP(B848,'[1]Sum table'!$A:$D,4,FALSE),0)</f>
        <v>0</v>
      </c>
      <c r="D848">
        <f>+IFERROR(VLOOKUP(B848,'[1]Sum table'!$A:$E,5,FALSE),0)</f>
        <v>0</v>
      </c>
      <c r="E848">
        <f>+IFERROR(VLOOKUP(B848,'[1]Sum table'!$A:$F,6,FALSE),0)</f>
        <v>0</v>
      </c>
      <c r="F848">
        <f>+IFERROR(VLOOKUP(B848,'[1]Sum table'!$A:$G,7,FALSE),0)</f>
        <v>0</v>
      </c>
      <c r="O848" t="s">
        <v>509</v>
      </c>
      <c r="P848" s="606" t="s">
        <v>452</v>
      </c>
      <c r="R848" t="str">
        <f t="shared" si="41"/>
        <v>ZK102</v>
      </c>
      <c r="S848">
        <f t="shared" si="42"/>
        <v>0</v>
      </c>
      <c r="T848">
        <f t="shared" si="42"/>
        <v>0</v>
      </c>
      <c r="U848">
        <f t="shared" si="42"/>
        <v>0</v>
      </c>
    </row>
    <row r="849" spans="1:21" x14ac:dyDescent="0.25">
      <c r="A849" t="s">
        <v>1368</v>
      </c>
      <c r="B849" t="str">
        <f t="shared" si="40"/>
        <v>ZK102.K347.C727</v>
      </c>
      <c r="C849">
        <f>+IFERROR(VLOOKUP(B849,'[1]Sum table'!$A:$D,4,FALSE),0)</f>
        <v>0</v>
      </c>
      <c r="D849">
        <f>+IFERROR(VLOOKUP(B849,'[1]Sum table'!$A:$E,5,FALSE),0)</f>
        <v>0</v>
      </c>
      <c r="E849">
        <f>+IFERROR(VLOOKUP(B849,'[1]Sum table'!$A:$F,6,FALSE),0)</f>
        <v>0</v>
      </c>
      <c r="F849">
        <f>+IFERROR(VLOOKUP(B849,'[1]Sum table'!$A:$G,7,FALSE),0)</f>
        <v>0</v>
      </c>
      <c r="O849" t="s">
        <v>509</v>
      </c>
      <c r="P849" s="607" t="s">
        <v>453</v>
      </c>
      <c r="R849" t="str">
        <f t="shared" si="41"/>
        <v>ZK102</v>
      </c>
      <c r="S849">
        <f t="shared" si="42"/>
        <v>0</v>
      </c>
      <c r="T849">
        <f t="shared" si="42"/>
        <v>0</v>
      </c>
      <c r="U849">
        <f t="shared" si="42"/>
        <v>0</v>
      </c>
    </row>
    <row r="850" spans="1:21" x14ac:dyDescent="0.25">
      <c r="A850" t="s">
        <v>1369</v>
      </c>
      <c r="B850" t="str">
        <f t="shared" si="40"/>
        <v>ZK102.K348.C727</v>
      </c>
      <c r="C850">
        <f>+IFERROR(VLOOKUP(B850,'[1]Sum table'!$A:$D,4,FALSE),0)</f>
        <v>0</v>
      </c>
      <c r="D850">
        <f>+IFERROR(VLOOKUP(B850,'[1]Sum table'!$A:$E,5,FALSE),0)</f>
        <v>0</v>
      </c>
      <c r="E850">
        <f>+IFERROR(VLOOKUP(B850,'[1]Sum table'!$A:$F,6,FALSE),0)</f>
        <v>0</v>
      </c>
      <c r="F850">
        <f>+IFERROR(VLOOKUP(B850,'[1]Sum table'!$A:$G,7,FALSE),0)</f>
        <v>0</v>
      </c>
      <c r="O850" t="s">
        <v>509</v>
      </c>
      <c r="P850" s="607" t="s">
        <v>454</v>
      </c>
      <c r="R850" t="str">
        <f t="shared" si="41"/>
        <v>ZK102</v>
      </c>
      <c r="S850">
        <f t="shared" si="42"/>
        <v>0</v>
      </c>
      <c r="T850">
        <f t="shared" si="42"/>
        <v>0</v>
      </c>
      <c r="U850">
        <f t="shared" si="42"/>
        <v>0</v>
      </c>
    </row>
    <row r="851" spans="1:21" x14ac:dyDescent="0.25">
      <c r="A851" t="s">
        <v>1370</v>
      </c>
      <c r="B851" t="str">
        <f t="shared" si="40"/>
        <v>ZK102.K349.C727</v>
      </c>
      <c r="C851">
        <f>+IFERROR(VLOOKUP(B851,'[1]Sum table'!$A:$D,4,FALSE),0)</f>
        <v>0</v>
      </c>
      <c r="D851">
        <f>+IFERROR(VLOOKUP(B851,'[1]Sum table'!$A:$E,5,FALSE),0)</f>
        <v>0</v>
      </c>
      <c r="E851">
        <f>+IFERROR(VLOOKUP(B851,'[1]Sum table'!$A:$F,6,FALSE),0)</f>
        <v>0</v>
      </c>
      <c r="F851">
        <f>+IFERROR(VLOOKUP(B851,'[1]Sum table'!$A:$G,7,FALSE),0)</f>
        <v>0</v>
      </c>
      <c r="O851" t="s">
        <v>509</v>
      </c>
      <c r="P851" s="607" t="s">
        <v>455</v>
      </c>
      <c r="R851" t="str">
        <f t="shared" si="41"/>
        <v>ZK102</v>
      </c>
      <c r="S851">
        <f t="shared" si="42"/>
        <v>0</v>
      </c>
      <c r="T851">
        <f t="shared" si="42"/>
        <v>0</v>
      </c>
      <c r="U851">
        <f t="shared" si="42"/>
        <v>0</v>
      </c>
    </row>
    <row r="852" spans="1:21" x14ac:dyDescent="0.25">
      <c r="A852" t="s">
        <v>1371</v>
      </c>
      <c r="B852" t="str">
        <f t="shared" si="40"/>
        <v>ZK102.K350.C727</v>
      </c>
      <c r="C852">
        <f>+IFERROR(VLOOKUP(B852,'[1]Sum table'!$A:$D,4,FALSE),0)</f>
        <v>0</v>
      </c>
      <c r="D852">
        <f>+IFERROR(VLOOKUP(B852,'[1]Sum table'!$A:$E,5,FALSE),0)</f>
        <v>0</v>
      </c>
      <c r="E852">
        <f>+IFERROR(VLOOKUP(B852,'[1]Sum table'!$A:$F,6,FALSE),0)</f>
        <v>0</v>
      </c>
      <c r="F852">
        <f>+IFERROR(VLOOKUP(B852,'[1]Sum table'!$A:$G,7,FALSE),0)</f>
        <v>0</v>
      </c>
      <c r="O852" t="s">
        <v>509</v>
      </c>
      <c r="P852" s="607" t="s">
        <v>456</v>
      </c>
      <c r="R852" t="str">
        <f t="shared" si="41"/>
        <v>ZK102</v>
      </c>
      <c r="S852">
        <f t="shared" si="42"/>
        <v>0</v>
      </c>
      <c r="T852">
        <f t="shared" si="42"/>
        <v>0</v>
      </c>
      <c r="U852">
        <f t="shared" si="42"/>
        <v>0</v>
      </c>
    </row>
    <row r="853" spans="1:21" x14ac:dyDescent="0.25">
      <c r="A853" t="s">
        <v>1372</v>
      </c>
      <c r="B853" t="str">
        <f t="shared" si="40"/>
        <v>ZK102.K351.C727</v>
      </c>
      <c r="C853">
        <f>+IFERROR(VLOOKUP(B853,'[1]Sum table'!$A:$D,4,FALSE),0)</f>
        <v>0</v>
      </c>
      <c r="D853">
        <f>+IFERROR(VLOOKUP(B853,'[1]Sum table'!$A:$E,5,FALSE),0)</f>
        <v>0</v>
      </c>
      <c r="E853">
        <f>+IFERROR(VLOOKUP(B853,'[1]Sum table'!$A:$F,6,FALSE),0)</f>
        <v>0</v>
      </c>
      <c r="F853">
        <f>+IFERROR(VLOOKUP(B853,'[1]Sum table'!$A:$G,7,FALSE),0)</f>
        <v>0</v>
      </c>
      <c r="O853" t="s">
        <v>509</v>
      </c>
      <c r="P853" s="606" t="s">
        <v>457</v>
      </c>
      <c r="R853" t="str">
        <f t="shared" si="41"/>
        <v>ZK102</v>
      </c>
      <c r="S853">
        <f t="shared" si="42"/>
        <v>0</v>
      </c>
      <c r="T853">
        <f t="shared" si="42"/>
        <v>0</v>
      </c>
      <c r="U853">
        <f t="shared" si="42"/>
        <v>0</v>
      </c>
    </row>
    <row r="854" spans="1:21" x14ac:dyDescent="0.25">
      <c r="A854" t="s">
        <v>1373</v>
      </c>
      <c r="B854" t="str">
        <f t="shared" si="40"/>
        <v>ZK102.K352.C727</v>
      </c>
      <c r="C854">
        <f>+IFERROR(VLOOKUP(B854,'[1]Sum table'!$A:$D,4,FALSE),0)</f>
        <v>0</v>
      </c>
      <c r="D854">
        <f>+IFERROR(VLOOKUP(B854,'[1]Sum table'!$A:$E,5,FALSE),0)</f>
        <v>0</v>
      </c>
      <c r="E854">
        <f>+IFERROR(VLOOKUP(B854,'[1]Sum table'!$A:$F,6,FALSE),0)</f>
        <v>0</v>
      </c>
      <c r="F854">
        <f>+IFERROR(VLOOKUP(B854,'[1]Sum table'!$A:$G,7,FALSE),0)</f>
        <v>0</v>
      </c>
      <c r="O854" t="s">
        <v>509</v>
      </c>
      <c r="P854" s="606" t="s">
        <v>458</v>
      </c>
      <c r="R854" t="str">
        <f t="shared" si="41"/>
        <v>ZK102</v>
      </c>
      <c r="S854">
        <f t="shared" si="42"/>
        <v>0</v>
      </c>
      <c r="T854">
        <f t="shared" si="42"/>
        <v>0</v>
      </c>
      <c r="U854">
        <f t="shared" si="42"/>
        <v>0</v>
      </c>
    </row>
    <row r="855" spans="1:21" x14ac:dyDescent="0.25">
      <c r="A855" t="s">
        <v>1374</v>
      </c>
      <c r="B855" t="str">
        <f t="shared" si="40"/>
        <v>ZK102.K353.C727</v>
      </c>
      <c r="C855">
        <f>+IFERROR(VLOOKUP(B855,'[1]Sum table'!$A:$D,4,FALSE),0)</f>
        <v>0</v>
      </c>
      <c r="D855">
        <f>+IFERROR(VLOOKUP(B855,'[1]Sum table'!$A:$E,5,FALSE),0)</f>
        <v>0</v>
      </c>
      <c r="E855">
        <f>+IFERROR(VLOOKUP(B855,'[1]Sum table'!$A:$F,6,FALSE),0)</f>
        <v>0</v>
      </c>
      <c r="F855">
        <f>+IFERROR(VLOOKUP(B855,'[1]Sum table'!$A:$G,7,FALSE),0)</f>
        <v>0</v>
      </c>
      <c r="O855" t="s">
        <v>509</v>
      </c>
      <c r="P855" s="606" t="s">
        <v>459</v>
      </c>
      <c r="R855" t="str">
        <f t="shared" si="41"/>
        <v>ZK102</v>
      </c>
      <c r="S855">
        <f t="shared" si="42"/>
        <v>0</v>
      </c>
      <c r="T855">
        <f t="shared" si="42"/>
        <v>0</v>
      </c>
      <c r="U855">
        <f t="shared" si="42"/>
        <v>0</v>
      </c>
    </row>
    <row r="856" spans="1:21" x14ac:dyDescent="0.25">
      <c r="A856" t="s">
        <v>1375</v>
      </c>
      <c r="B856" t="str">
        <f t="shared" si="40"/>
        <v>ZK102.K354.C727</v>
      </c>
      <c r="C856">
        <f>+IFERROR(VLOOKUP(B856,'[1]Sum table'!$A:$D,4,FALSE),0)</f>
        <v>0</v>
      </c>
      <c r="D856">
        <f>+IFERROR(VLOOKUP(B856,'[1]Sum table'!$A:$E,5,FALSE),0)</f>
        <v>0</v>
      </c>
      <c r="E856">
        <f>+IFERROR(VLOOKUP(B856,'[1]Sum table'!$A:$F,6,FALSE),0)</f>
        <v>0</v>
      </c>
      <c r="F856">
        <f>+IFERROR(VLOOKUP(B856,'[1]Sum table'!$A:$G,7,FALSE),0)</f>
        <v>0</v>
      </c>
      <c r="O856" t="s">
        <v>509</v>
      </c>
      <c r="P856" s="606" t="s">
        <v>460</v>
      </c>
      <c r="R856" t="str">
        <f t="shared" si="41"/>
        <v>ZK102</v>
      </c>
      <c r="S856">
        <f t="shared" si="42"/>
        <v>0</v>
      </c>
      <c r="T856">
        <f t="shared" si="42"/>
        <v>0</v>
      </c>
      <c r="U856">
        <f t="shared" si="42"/>
        <v>0</v>
      </c>
    </row>
    <row r="857" spans="1:21" x14ac:dyDescent="0.25">
      <c r="A857" t="s">
        <v>1376</v>
      </c>
      <c r="B857" t="str">
        <f t="shared" si="40"/>
        <v>ZK102.K355.C727</v>
      </c>
      <c r="C857">
        <f>+IFERROR(VLOOKUP(B857,'[1]Sum table'!$A:$D,4,FALSE),0)</f>
        <v>0</v>
      </c>
      <c r="D857">
        <f>+IFERROR(VLOOKUP(B857,'[1]Sum table'!$A:$E,5,FALSE),0)</f>
        <v>0</v>
      </c>
      <c r="E857">
        <f>+IFERROR(VLOOKUP(B857,'[1]Sum table'!$A:$F,6,FALSE),0)</f>
        <v>0</v>
      </c>
      <c r="F857">
        <f>+IFERROR(VLOOKUP(B857,'[1]Sum table'!$A:$G,7,FALSE),0)</f>
        <v>0</v>
      </c>
      <c r="O857" t="s">
        <v>509</v>
      </c>
      <c r="P857" s="606" t="s">
        <v>461</v>
      </c>
      <c r="R857" t="str">
        <f t="shared" si="41"/>
        <v>ZK102</v>
      </c>
      <c r="S857">
        <f t="shared" si="42"/>
        <v>0</v>
      </c>
      <c r="T857">
        <f t="shared" si="42"/>
        <v>0</v>
      </c>
      <c r="U857">
        <f t="shared" si="42"/>
        <v>0</v>
      </c>
    </row>
    <row r="858" spans="1:21" x14ac:dyDescent="0.25">
      <c r="A858" t="s">
        <v>1377</v>
      </c>
      <c r="B858" t="str">
        <f t="shared" si="40"/>
        <v>ZK102.K356.C727</v>
      </c>
      <c r="C858">
        <f>+IFERROR(VLOOKUP(B858,'[1]Sum table'!$A:$D,4,FALSE),0)</f>
        <v>0</v>
      </c>
      <c r="D858">
        <f>+IFERROR(VLOOKUP(B858,'[1]Sum table'!$A:$E,5,FALSE),0)</f>
        <v>0</v>
      </c>
      <c r="E858">
        <f>+IFERROR(VLOOKUP(B858,'[1]Sum table'!$A:$F,6,FALSE),0)</f>
        <v>0</v>
      </c>
      <c r="F858">
        <f>+IFERROR(VLOOKUP(B858,'[1]Sum table'!$A:$G,7,FALSE),0)</f>
        <v>0</v>
      </c>
      <c r="O858" t="s">
        <v>509</v>
      </c>
      <c r="P858" s="606" t="s">
        <v>462</v>
      </c>
      <c r="R858" t="str">
        <f t="shared" si="41"/>
        <v>ZK102</v>
      </c>
      <c r="S858">
        <f t="shared" si="42"/>
        <v>0</v>
      </c>
      <c r="T858">
        <f t="shared" si="42"/>
        <v>0</v>
      </c>
      <c r="U858">
        <f t="shared" si="42"/>
        <v>0</v>
      </c>
    </row>
    <row r="859" spans="1:21" x14ac:dyDescent="0.25">
      <c r="A859" t="s">
        <v>1378</v>
      </c>
      <c r="B859" t="str">
        <f t="shared" si="40"/>
        <v>ZK102.K357.C727</v>
      </c>
      <c r="C859">
        <f>+IFERROR(VLOOKUP(B859,'[1]Sum table'!$A:$D,4,FALSE),0)</f>
        <v>0</v>
      </c>
      <c r="D859">
        <f>+IFERROR(VLOOKUP(B859,'[1]Sum table'!$A:$E,5,FALSE),0)</f>
        <v>0</v>
      </c>
      <c r="E859">
        <f>+IFERROR(VLOOKUP(B859,'[1]Sum table'!$A:$F,6,FALSE),0)</f>
        <v>0</v>
      </c>
      <c r="F859">
        <f>+IFERROR(VLOOKUP(B859,'[1]Sum table'!$A:$G,7,FALSE),0)</f>
        <v>0</v>
      </c>
      <c r="O859" t="s">
        <v>509</v>
      </c>
      <c r="P859" s="606" t="s">
        <v>463</v>
      </c>
      <c r="R859" t="str">
        <f t="shared" si="41"/>
        <v>ZK102</v>
      </c>
      <c r="S859">
        <f t="shared" si="42"/>
        <v>0</v>
      </c>
      <c r="T859">
        <f t="shared" si="42"/>
        <v>0</v>
      </c>
      <c r="U859">
        <f t="shared" si="42"/>
        <v>0</v>
      </c>
    </row>
    <row r="860" spans="1:21" x14ac:dyDescent="0.25">
      <c r="A860" t="s">
        <v>1379</v>
      </c>
      <c r="B860" t="str">
        <f t="shared" si="40"/>
        <v>ZK102.K358.C727</v>
      </c>
      <c r="C860">
        <f>+IFERROR(VLOOKUP(B860,'[1]Sum table'!$A:$D,4,FALSE),0)</f>
        <v>0</v>
      </c>
      <c r="D860">
        <f>+IFERROR(VLOOKUP(B860,'[1]Sum table'!$A:$E,5,FALSE),0)</f>
        <v>0</v>
      </c>
      <c r="E860">
        <f>+IFERROR(VLOOKUP(B860,'[1]Sum table'!$A:$F,6,FALSE),0)</f>
        <v>0</v>
      </c>
      <c r="F860">
        <f>+IFERROR(VLOOKUP(B860,'[1]Sum table'!$A:$G,7,FALSE),0)</f>
        <v>0</v>
      </c>
      <c r="O860" t="s">
        <v>509</v>
      </c>
      <c r="P860" s="606" t="s">
        <v>464</v>
      </c>
      <c r="R860" t="str">
        <f t="shared" si="41"/>
        <v>ZK102</v>
      </c>
      <c r="S860">
        <f t="shared" si="42"/>
        <v>0</v>
      </c>
      <c r="T860">
        <f t="shared" si="42"/>
        <v>0</v>
      </c>
      <c r="U860">
        <f t="shared" si="42"/>
        <v>0</v>
      </c>
    </row>
    <row r="861" spans="1:21" x14ac:dyDescent="0.25">
      <c r="A861" t="s">
        <v>1380</v>
      </c>
      <c r="B861" t="str">
        <f t="shared" si="40"/>
        <v>ZK102.K359.C727</v>
      </c>
      <c r="C861">
        <f>+IFERROR(VLOOKUP(B861,'[1]Sum table'!$A:$D,4,FALSE),0)</f>
        <v>0</v>
      </c>
      <c r="D861">
        <f>+IFERROR(VLOOKUP(B861,'[1]Sum table'!$A:$E,5,FALSE),0)</f>
        <v>0</v>
      </c>
      <c r="E861">
        <f>+IFERROR(VLOOKUP(B861,'[1]Sum table'!$A:$F,6,FALSE),0)</f>
        <v>0</v>
      </c>
      <c r="F861">
        <f>+IFERROR(VLOOKUP(B861,'[1]Sum table'!$A:$G,7,FALSE),0)</f>
        <v>0</v>
      </c>
      <c r="O861" t="s">
        <v>509</v>
      </c>
      <c r="P861" s="607" t="s">
        <v>465</v>
      </c>
      <c r="R861" t="str">
        <f t="shared" si="41"/>
        <v>ZK102</v>
      </c>
      <c r="S861">
        <f t="shared" si="42"/>
        <v>0</v>
      </c>
      <c r="T861">
        <f t="shared" si="42"/>
        <v>0</v>
      </c>
      <c r="U861">
        <f t="shared" si="42"/>
        <v>0</v>
      </c>
    </row>
    <row r="862" spans="1:21" x14ac:dyDescent="0.25">
      <c r="A862" t="s">
        <v>1381</v>
      </c>
      <c r="B862" t="str">
        <f t="shared" si="40"/>
        <v>ZK102.K360.C727</v>
      </c>
      <c r="C862">
        <f>+IFERROR(VLOOKUP(B862,'[1]Sum table'!$A:$D,4,FALSE),0)</f>
        <v>0</v>
      </c>
      <c r="D862">
        <f>+IFERROR(VLOOKUP(B862,'[1]Sum table'!$A:$E,5,FALSE),0)</f>
        <v>0</v>
      </c>
      <c r="E862">
        <f>+IFERROR(VLOOKUP(B862,'[1]Sum table'!$A:$F,6,FALSE),0)</f>
        <v>0</v>
      </c>
      <c r="F862">
        <f>+IFERROR(VLOOKUP(B862,'[1]Sum table'!$A:$G,7,FALSE),0)</f>
        <v>0</v>
      </c>
      <c r="O862" t="s">
        <v>509</v>
      </c>
      <c r="P862" s="607" t="s">
        <v>466</v>
      </c>
      <c r="R862" t="str">
        <f t="shared" si="41"/>
        <v>ZK102</v>
      </c>
      <c r="S862">
        <f t="shared" si="42"/>
        <v>0</v>
      </c>
      <c r="T862">
        <f t="shared" si="42"/>
        <v>0</v>
      </c>
      <c r="U862">
        <f t="shared" si="42"/>
        <v>0</v>
      </c>
    </row>
    <row r="863" spans="1:21" x14ac:dyDescent="0.25">
      <c r="A863" t="s">
        <v>1382</v>
      </c>
      <c r="B863" t="str">
        <f t="shared" si="40"/>
        <v>ZK102.K361.C727</v>
      </c>
      <c r="C863">
        <f>+IFERROR(VLOOKUP(B863,'[1]Sum table'!$A:$D,4,FALSE),0)</f>
        <v>0</v>
      </c>
      <c r="D863">
        <f>+IFERROR(VLOOKUP(B863,'[1]Sum table'!$A:$E,5,FALSE),0)</f>
        <v>0</v>
      </c>
      <c r="E863">
        <f>+IFERROR(VLOOKUP(B863,'[1]Sum table'!$A:$F,6,FALSE),0)</f>
        <v>0</v>
      </c>
      <c r="F863">
        <f>+IFERROR(VLOOKUP(B863,'[1]Sum table'!$A:$G,7,FALSE),0)</f>
        <v>0</v>
      </c>
      <c r="O863" t="s">
        <v>509</v>
      </c>
      <c r="P863" s="607" t="s">
        <v>467</v>
      </c>
      <c r="R863" t="str">
        <f t="shared" si="41"/>
        <v>ZK102</v>
      </c>
      <c r="S863">
        <f t="shared" si="42"/>
        <v>0</v>
      </c>
      <c r="T863">
        <f t="shared" si="42"/>
        <v>0</v>
      </c>
      <c r="U863">
        <f t="shared" si="42"/>
        <v>0</v>
      </c>
    </row>
    <row r="864" spans="1:21" x14ac:dyDescent="0.25">
      <c r="A864" t="s">
        <v>1383</v>
      </c>
      <c r="B864" t="str">
        <f t="shared" si="40"/>
        <v>ZK102.K362.C727</v>
      </c>
      <c r="C864">
        <f>+IFERROR(VLOOKUP(B864,'[1]Sum table'!$A:$D,4,FALSE),0)</f>
        <v>0</v>
      </c>
      <c r="D864">
        <f>+IFERROR(VLOOKUP(B864,'[1]Sum table'!$A:$E,5,FALSE),0)</f>
        <v>0</v>
      </c>
      <c r="E864">
        <f>+IFERROR(VLOOKUP(B864,'[1]Sum table'!$A:$F,6,FALSE),0)</f>
        <v>0</v>
      </c>
      <c r="F864">
        <f>+IFERROR(VLOOKUP(B864,'[1]Sum table'!$A:$G,7,FALSE),0)</f>
        <v>0</v>
      </c>
      <c r="O864" t="s">
        <v>509</v>
      </c>
      <c r="P864" s="607" t="s">
        <v>468</v>
      </c>
      <c r="R864" t="str">
        <f t="shared" si="41"/>
        <v>ZK102</v>
      </c>
      <c r="S864">
        <f t="shared" si="42"/>
        <v>0</v>
      </c>
      <c r="T864">
        <f t="shared" si="42"/>
        <v>0</v>
      </c>
      <c r="U864">
        <f t="shared" si="42"/>
        <v>0</v>
      </c>
    </row>
    <row r="865" spans="1:21" x14ac:dyDescent="0.25">
      <c r="A865" t="s">
        <v>1384</v>
      </c>
      <c r="B865" t="str">
        <f t="shared" si="40"/>
        <v>ZK102.K363.C727</v>
      </c>
      <c r="C865">
        <f>+IFERROR(VLOOKUP(B865,'[1]Sum table'!$A:$D,4,FALSE),0)</f>
        <v>0</v>
      </c>
      <c r="D865">
        <f>+IFERROR(VLOOKUP(B865,'[1]Sum table'!$A:$E,5,FALSE),0)</f>
        <v>0</v>
      </c>
      <c r="E865">
        <f>+IFERROR(VLOOKUP(B865,'[1]Sum table'!$A:$F,6,FALSE),0)</f>
        <v>0</v>
      </c>
      <c r="F865">
        <f>+IFERROR(VLOOKUP(B865,'[1]Sum table'!$A:$G,7,FALSE),0)</f>
        <v>0</v>
      </c>
      <c r="O865" t="s">
        <v>509</v>
      </c>
      <c r="P865" s="607" t="s">
        <v>469</v>
      </c>
      <c r="R865" t="str">
        <f t="shared" si="41"/>
        <v>ZK102</v>
      </c>
      <c r="S865">
        <f t="shared" si="42"/>
        <v>0</v>
      </c>
      <c r="T865">
        <f t="shared" si="42"/>
        <v>0</v>
      </c>
      <c r="U865">
        <f t="shared" si="42"/>
        <v>0</v>
      </c>
    </row>
    <row r="866" spans="1:21" x14ac:dyDescent="0.25">
      <c r="A866" t="s">
        <v>1385</v>
      </c>
      <c r="B866" t="str">
        <f t="shared" si="40"/>
        <v>ZK102.K364.C727</v>
      </c>
      <c r="C866">
        <f>+IFERROR(VLOOKUP(B866,'[1]Sum table'!$A:$D,4,FALSE),0)</f>
        <v>0</v>
      </c>
      <c r="D866">
        <f>+IFERROR(VLOOKUP(B866,'[1]Sum table'!$A:$E,5,FALSE),0)</f>
        <v>0</v>
      </c>
      <c r="E866">
        <f>+IFERROR(VLOOKUP(B866,'[1]Sum table'!$A:$F,6,FALSE),0)</f>
        <v>0</v>
      </c>
      <c r="F866">
        <f>+IFERROR(VLOOKUP(B866,'[1]Sum table'!$A:$G,7,FALSE),0)</f>
        <v>0</v>
      </c>
      <c r="O866" t="s">
        <v>509</v>
      </c>
      <c r="P866" s="607" t="s">
        <v>470</v>
      </c>
      <c r="R866" t="str">
        <f t="shared" si="41"/>
        <v>ZK102</v>
      </c>
      <c r="S866">
        <f t="shared" si="42"/>
        <v>0</v>
      </c>
      <c r="T866">
        <f t="shared" si="42"/>
        <v>0</v>
      </c>
      <c r="U866">
        <f t="shared" si="42"/>
        <v>0</v>
      </c>
    </row>
    <row r="867" spans="1:21" x14ac:dyDescent="0.25">
      <c r="A867" t="s">
        <v>1386</v>
      </c>
      <c r="B867" t="str">
        <f t="shared" si="40"/>
        <v>ZK102.K365.C727</v>
      </c>
      <c r="C867">
        <f>+IFERROR(VLOOKUP(B867,'[1]Sum table'!$A:$D,4,FALSE),0)</f>
        <v>0</v>
      </c>
      <c r="D867">
        <f>+IFERROR(VLOOKUP(B867,'[1]Sum table'!$A:$E,5,FALSE),0)</f>
        <v>0</v>
      </c>
      <c r="E867">
        <f>+IFERROR(VLOOKUP(B867,'[1]Sum table'!$A:$F,6,FALSE),0)</f>
        <v>0</v>
      </c>
      <c r="F867">
        <f>+IFERROR(VLOOKUP(B867,'[1]Sum table'!$A:$G,7,FALSE),0)</f>
        <v>0</v>
      </c>
      <c r="O867" t="s">
        <v>509</v>
      </c>
      <c r="P867" s="607" t="s">
        <v>471</v>
      </c>
      <c r="R867" t="str">
        <f t="shared" si="41"/>
        <v>ZK102</v>
      </c>
      <c r="S867">
        <f t="shared" si="42"/>
        <v>0</v>
      </c>
      <c r="T867">
        <f t="shared" si="42"/>
        <v>0</v>
      </c>
      <c r="U867">
        <f t="shared" si="42"/>
        <v>0</v>
      </c>
    </row>
    <row r="868" spans="1:21" x14ac:dyDescent="0.25">
      <c r="A868" t="s">
        <v>1387</v>
      </c>
      <c r="B868" t="str">
        <f t="shared" si="40"/>
        <v>ZK102.K366.C727</v>
      </c>
      <c r="C868">
        <f>+IFERROR(VLOOKUP(B868,'[1]Sum table'!$A:$D,4,FALSE),0)</f>
        <v>0</v>
      </c>
      <c r="D868">
        <f>+IFERROR(VLOOKUP(B868,'[1]Sum table'!$A:$E,5,FALSE),0)</f>
        <v>0</v>
      </c>
      <c r="E868">
        <f>+IFERROR(VLOOKUP(B868,'[1]Sum table'!$A:$F,6,FALSE),0)</f>
        <v>0</v>
      </c>
      <c r="F868">
        <f>+IFERROR(VLOOKUP(B868,'[1]Sum table'!$A:$G,7,FALSE),0)</f>
        <v>0</v>
      </c>
      <c r="O868" t="s">
        <v>509</v>
      </c>
      <c r="P868" s="607" t="s">
        <v>472</v>
      </c>
      <c r="R868" t="str">
        <f t="shared" si="41"/>
        <v>ZK102</v>
      </c>
      <c r="S868">
        <f t="shared" si="42"/>
        <v>0</v>
      </c>
      <c r="T868">
        <f t="shared" si="42"/>
        <v>0</v>
      </c>
      <c r="U868">
        <f t="shared" si="42"/>
        <v>0</v>
      </c>
    </row>
    <row r="869" spans="1:21" x14ac:dyDescent="0.25">
      <c r="A869" t="s">
        <v>1388</v>
      </c>
      <c r="B869" t="str">
        <f t="shared" si="40"/>
        <v>ZK102.K367.C727</v>
      </c>
      <c r="C869">
        <f>+IFERROR(VLOOKUP(B869,'[1]Sum table'!$A:$D,4,FALSE),0)</f>
        <v>0</v>
      </c>
      <c r="D869">
        <f>+IFERROR(VLOOKUP(B869,'[1]Sum table'!$A:$E,5,FALSE),0)</f>
        <v>0</v>
      </c>
      <c r="E869">
        <f>+IFERROR(VLOOKUP(B869,'[1]Sum table'!$A:$F,6,FALSE),0)</f>
        <v>0</v>
      </c>
      <c r="F869">
        <f>+IFERROR(VLOOKUP(B869,'[1]Sum table'!$A:$G,7,FALSE),0)</f>
        <v>0</v>
      </c>
      <c r="O869" t="s">
        <v>509</v>
      </c>
      <c r="P869" s="607" t="s">
        <v>473</v>
      </c>
      <c r="R869" t="str">
        <f t="shared" si="41"/>
        <v>ZK102</v>
      </c>
      <c r="S869">
        <f t="shared" si="42"/>
        <v>0</v>
      </c>
      <c r="T869">
        <f t="shared" si="42"/>
        <v>0</v>
      </c>
      <c r="U869">
        <f t="shared" si="42"/>
        <v>0</v>
      </c>
    </row>
    <row r="870" spans="1:21" x14ac:dyDescent="0.25">
      <c r="A870" t="s">
        <v>1389</v>
      </c>
      <c r="B870" t="str">
        <f t="shared" si="40"/>
        <v>ZK102.K368.C727</v>
      </c>
      <c r="C870">
        <f>+IFERROR(VLOOKUP(B870,'[1]Sum table'!$A:$D,4,FALSE),0)</f>
        <v>0</v>
      </c>
      <c r="D870">
        <f>+IFERROR(VLOOKUP(B870,'[1]Sum table'!$A:$E,5,FALSE),0)</f>
        <v>0</v>
      </c>
      <c r="E870">
        <f>+IFERROR(VLOOKUP(B870,'[1]Sum table'!$A:$F,6,FALSE),0)</f>
        <v>0</v>
      </c>
      <c r="F870">
        <f>+IFERROR(VLOOKUP(B870,'[1]Sum table'!$A:$G,7,FALSE),0)</f>
        <v>0</v>
      </c>
      <c r="O870" t="s">
        <v>509</v>
      </c>
      <c r="P870" s="607" t="s">
        <v>474</v>
      </c>
      <c r="R870" t="str">
        <f t="shared" si="41"/>
        <v>ZK102</v>
      </c>
      <c r="S870">
        <f t="shared" si="42"/>
        <v>0</v>
      </c>
      <c r="T870">
        <f t="shared" si="42"/>
        <v>0</v>
      </c>
      <c r="U870">
        <f t="shared" si="42"/>
        <v>0</v>
      </c>
    </row>
    <row r="871" spans="1:21" x14ac:dyDescent="0.25">
      <c r="A871" t="s">
        <v>1390</v>
      </c>
      <c r="B871" t="str">
        <f t="shared" si="40"/>
        <v>ZK102.K369.C727</v>
      </c>
      <c r="C871">
        <f>+IFERROR(VLOOKUP(B871,'[1]Sum table'!$A:$D,4,FALSE),0)</f>
        <v>0</v>
      </c>
      <c r="D871">
        <f>+IFERROR(VLOOKUP(B871,'[1]Sum table'!$A:$E,5,FALSE),0)</f>
        <v>0</v>
      </c>
      <c r="E871">
        <f>+IFERROR(VLOOKUP(B871,'[1]Sum table'!$A:$F,6,FALSE),0)</f>
        <v>0</v>
      </c>
      <c r="F871">
        <f>+IFERROR(VLOOKUP(B871,'[1]Sum table'!$A:$G,7,FALSE),0)</f>
        <v>0</v>
      </c>
      <c r="O871" t="s">
        <v>509</v>
      </c>
      <c r="P871" s="607" t="s">
        <v>475</v>
      </c>
      <c r="R871" t="str">
        <f t="shared" si="41"/>
        <v>ZK102</v>
      </c>
      <c r="S871">
        <f t="shared" si="42"/>
        <v>0</v>
      </c>
      <c r="T871">
        <f t="shared" si="42"/>
        <v>0</v>
      </c>
      <c r="U871">
        <f t="shared" si="42"/>
        <v>0</v>
      </c>
    </row>
    <row r="872" spans="1:21" x14ac:dyDescent="0.25">
      <c r="A872" t="s">
        <v>1391</v>
      </c>
      <c r="B872" t="str">
        <f t="shared" si="40"/>
        <v>ZK102.K370.C727</v>
      </c>
      <c r="C872">
        <f>+IFERROR(VLOOKUP(B872,'[1]Sum table'!$A:$D,4,FALSE),0)</f>
        <v>0</v>
      </c>
      <c r="D872">
        <f>+IFERROR(VLOOKUP(B872,'[1]Sum table'!$A:$E,5,FALSE),0)</f>
        <v>0</v>
      </c>
      <c r="E872">
        <f>+IFERROR(VLOOKUP(B872,'[1]Sum table'!$A:$F,6,FALSE),0)</f>
        <v>0</v>
      </c>
      <c r="F872">
        <f>+IFERROR(VLOOKUP(B872,'[1]Sum table'!$A:$G,7,FALSE),0)</f>
        <v>0</v>
      </c>
      <c r="O872" t="s">
        <v>509</v>
      </c>
      <c r="P872" s="607" t="s">
        <v>476</v>
      </c>
      <c r="R872" t="str">
        <f t="shared" si="41"/>
        <v>ZK102</v>
      </c>
      <c r="S872">
        <f t="shared" si="42"/>
        <v>0</v>
      </c>
      <c r="T872">
        <f t="shared" si="42"/>
        <v>0</v>
      </c>
      <c r="U872">
        <f t="shared" si="42"/>
        <v>0</v>
      </c>
    </row>
    <row r="873" spans="1:21" x14ac:dyDescent="0.25">
      <c r="A873" t="s">
        <v>1392</v>
      </c>
      <c r="B873" t="str">
        <f t="shared" si="40"/>
        <v>ZK102.K371.C727</v>
      </c>
      <c r="C873">
        <f>+IFERROR(VLOOKUP(B873,'[1]Sum table'!$A:$D,4,FALSE),0)</f>
        <v>0</v>
      </c>
      <c r="D873">
        <f>+IFERROR(VLOOKUP(B873,'[1]Sum table'!$A:$E,5,FALSE),0)</f>
        <v>0</v>
      </c>
      <c r="E873">
        <f>+IFERROR(VLOOKUP(B873,'[1]Sum table'!$A:$F,6,FALSE),0)</f>
        <v>0</v>
      </c>
      <c r="F873">
        <f>+IFERROR(VLOOKUP(B873,'[1]Sum table'!$A:$G,7,FALSE),0)</f>
        <v>0</v>
      </c>
      <c r="O873" t="s">
        <v>509</v>
      </c>
      <c r="P873" s="607" t="s">
        <v>477</v>
      </c>
      <c r="R873" t="str">
        <f t="shared" si="41"/>
        <v>ZK102</v>
      </c>
      <c r="S873">
        <f t="shared" si="42"/>
        <v>0</v>
      </c>
      <c r="T873">
        <f t="shared" si="42"/>
        <v>0</v>
      </c>
      <c r="U873">
        <f t="shared" si="42"/>
        <v>0</v>
      </c>
    </row>
    <row r="874" spans="1:21" x14ac:dyDescent="0.25">
      <c r="A874" t="s">
        <v>1393</v>
      </c>
      <c r="B874" t="str">
        <f t="shared" si="40"/>
        <v>ZK102.K372.C727</v>
      </c>
      <c r="C874">
        <f>+IFERROR(VLOOKUP(B874,'[1]Sum table'!$A:$D,4,FALSE),0)</f>
        <v>0</v>
      </c>
      <c r="D874">
        <f>+IFERROR(VLOOKUP(B874,'[1]Sum table'!$A:$E,5,FALSE),0)</f>
        <v>0</v>
      </c>
      <c r="E874">
        <f>+IFERROR(VLOOKUP(B874,'[1]Sum table'!$A:$F,6,FALSE),0)</f>
        <v>0</v>
      </c>
      <c r="F874">
        <f>+IFERROR(VLOOKUP(B874,'[1]Sum table'!$A:$G,7,FALSE),0)</f>
        <v>0</v>
      </c>
      <c r="O874" t="s">
        <v>509</v>
      </c>
      <c r="P874" s="607" t="s">
        <v>478</v>
      </c>
      <c r="R874" t="str">
        <f t="shared" si="41"/>
        <v>ZK102</v>
      </c>
      <c r="S874">
        <f t="shared" si="42"/>
        <v>0</v>
      </c>
      <c r="T874">
        <f t="shared" si="42"/>
        <v>0</v>
      </c>
      <c r="U874">
        <f t="shared" si="42"/>
        <v>0</v>
      </c>
    </row>
    <row r="875" spans="1:21" x14ac:dyDescent="0.25">
      <c r="A875" t="s">
        <v>1394</v>
      </c>
      <c r="B875" t="str">
        <f t="shared" si="40"/>
        <v>ZK102.K373.C727</v>
      </c>
      <c r="C875">
        <f>+IFERROR(VLOOKUP(B875,'[1]Sum table'!$A:$D,4,FALSE),0)</f>
        <v>0</v>
      </c>
      <c r="D875">
        <f>+IFERROR(VLOOKUP(B875,'[1]Sum table'!$A:$E,5,FALSE),0)</f>
        <v>0</v>
      </c>
      <c r="E875">
        <f>+IFERROR(VLOOKUP(B875,'[1]Sum table'!$A:$F,6,FALSE),0)</f>
        <v>0</v>
      </c>
      <c r="F875">
        <f>+IFERROR(VLOOKUP(B875,'[1]Sum table'!$A:$G,7,FALSE),0)</f>
        <v>0</v>
      </c>
      <c r="O875" t="s">
        <v>509</v>
      </c>
      <c r="P875" s="607" t="s">
        <v>479</v>
      </c>
      <c r="R875" t="str">
        <f t="shared" si="41"/>
        <v>ZK102</v>
      </c>
      <c r="S875">
        <f t="shared" si="42"/>
        <v>0</v>
      </c>
      <c r="T875">
        <f t="shared" si="42"/>
        <v>0</v>
      </c>
      <c r="U875">
        <f t="shared" si="42"/>
        <v>0</v>
      </c>
    </row>
    <row r="876" spans="1:21" x14ac:dyDescent="0.25">
      <c r="A876" t="s">
        <v>1395</v>
      </c>
      <c r="B876" t="str">
        <f t="shared" si="40"/>
        <v>ZK102.K374.C727</v>
      </c>
      <c r="C876">
        <f>+IFERROR(VLOOKUP(B876,'[1]Sum table'!$A:$D,4,FALSE),0)</f>
        <v>0</v>
      </c>
      <c r="D876">
        <f>+IFERROR(VLOOKUP(B876,'[1]Sum table'!$A:$E,5,FALSE),0)</f>
        <v>0</v>
      </c>
      <c r="E876">
        <f>+IFERROR(VLOOKUP(B876,'[1]Sum table'!$A:$F,6,FALSE),0)</f>
        <v>0</v>
      </c>
      <c r="F876">
        <f>+IFERROR(VLOOKUP(B876,'[1]Sum table'!$A:$G,7,FALSE),0)</f>
        <v>0</v>
      </c>
      <c r="O876" t="s">
        <v>509</v>
      </c>
      <c r="P876" s="607" t="s">
        <v>480</v>
      </c>
      <c r="R876" t="str">
        <f t="shared" si="41"/>
        <v>ZK102</v>
      </c>
      <c r="S876">
        <f t="shared" si="42"/>
        <v>0</v>
      </c>
      <c r="T876">
        <f t="shared" si="42"/>
        <v>0</v>
      </c>
      <c r="U876">
        <f t="shared" si="42"/>
        <v>0</v>
      </c>
    </row>
    <row r="877" spans="1:21" x14ac:dyDescent="0.25">
      <c r="A877" t="s">
        <v>1396</v>
      </c>
      <c r="B877" t="str">
        <f t="shared" si="40"/>
        <v>ZK102.K375.C727</v>
      </c>
      <c r="C877">
        <f>+IFERROR(VLOOKUP(B877,'[1]Sum table'!$A:$D,4,FALSE),0)</f>
        <v>0</v>
      </c>
      <c r="D877">
        <f>+IFERROR(VLOOKUP(B877,'[1]Sum table'!$A:$E,5,FALSE),0)</f>
        <v>0</v>
      </c>
      <c r="E877">
        <f>+IFERROR(VLOOKUP(B877,'[1]Sum table'!$A:$F,6,FALSE),0)</f>
        <v>0</v>
      </c>
      <c r="F877">
        <f>+IFERROR(VLOOKUP(B877,'[1]Sum table'!$A:$G,7,FALSE),0)</f>
        <v>0</v>
      </c>
      <c r="O877" t="s">
        <v>509</v>
      </c>
      <c r="P877" s="607" t="s">
        <v>481</v>
      </c>
      <c r="R877" t="str">
        <f t="shared" si="41"/>
        <v>ZK102</v>
      </c>
      <c r="S877">
        <f t="shared" si="42"/>
        <v>0</v>
      </c>
      <c r="T877">
        <f t="shared" si="42"/>
        <v>0</v>
      </c>
      <c r="U877">
        <f t="shared" si="42"/>
        <v>0</v>
      </c>
    </row>
    <row r="878" spans="1:21" x14ac:dyDescent="0.25">
      <c r="A878" t="s">
        <v>1397</v>
      </c>
      <c r="B878" t="str">
        <f t="shared" si="40"/>
        <v>ZK102.K376.C727</v>
      </c>
      <c r="C878">
        <f>+IFERROR(VLOOKUP(B878,'[1]Sum table'!$A:$D,4,FALSE),0)</f>
        <v>0</v>
      </c>
      <c r="D878">
        <f>+IFERROR(VLOOKUP(B878,'[1]Sum table'!$A:$E,5,FALSE),0)</f>
        <v>0</v>
      </c>
      <c r="E878">
        <f>+IFERROR(VLOOKUP(B878,'[1]Sum table'!$A:$F,6,FALSE),0)</f>
        <v>0</v>
      </c>
      <c r="F878">
        <f>+IFERROR(VLOOKUP(B878,'[1]Sum table'!$A:$G,7,FALSE),0)</f>
        <v>0</v>
      </c>
      <c r="O878" t="s">
        <v>509</v>
      </c>
      <c r="P878" s="607" t="s">
        <v>482</v>
      </c>
      <c r="R878" t="str">
        <f t="shared" si="41"/>
        <v>ZK102</v>
      </c>
      <c r="S878">
        <f t="shared" si="42"/>
        <v>0</v>
      </c>
      <c r="T878">
        <f t="shared" si="42"/>
        <v>0</v>
      </c>
      <c r="U878">
        <f t="shared" si="42"/>
        <v>0</v>
      </c>
    </row>
    <row r="879" spans="1:21" x14ac:dyDescent="0.25">
      <c r="A879" t="s">
        <v>1398</v>
      </c>
      <c r="B879" t="str">
        <f t="shared" si="40"/>
        <v>ZK102.K377.C727</v>
      </c>
      <c r="C879">
        <f>+IFERROR(VLOOKUP(B879,'[1]Sum table'!$A:$D,4,FALSE),0)</f>
        <v>0</v>
      </c>
      <c r="D879">
        <f>+IFERROR(VLOOKUP(B879,'[1]Sum table'!$A:$E,5,FALSE),0)</f>
        <v>0</v>
      </c>
      <c r="E879">
        <f>+IFERROR(VLOOKUP(B879,'[1]Sum table'!$A:$F,6,FALSE),0)</f>
        <v>0</v>
      </c>
      <c r="F879">
        <f>+IFERROR(VLOOKUP(B879,'[1]Sum table'!$A:$G,7,FALSE),0)</f>
        <v>0</v>
      </c>
      <c r="O879" t="s">
        <v>509</v>
      </c>
      <c r="P879" s="607" t="s">
        <v>483</v>
      </c>
      <c r="R879" t="str">
        <f t="shared" si="41"/>
        <v>ZK102</v>
      </c>
      <c r="S879">
        <f t="shared" si="42"/>
        <v>0</v>
      </c>
      <c r="T879">
        <f t="shared" si="42"/>
        <v>0</v>
      </c>
      <c r="U879">
        <f t="shared" si="42"/>
        <v>0</v>
      </c>
    </row>
    <row r="880" spans="1:21" x14ac:dyDescent="0.25">
      <c r="A880" t="s">
        <v>1399</v>
      </c>
      <c r="B880" t="str">
        <f t="shared" si="40"/>
        <v>ZK102.K378.C727</v>
      </c>
      <c r="C880">
        <f>+IFERROR(VLOOKUP(B880,'[1]Sum table'!$A:$D,4,FALSE),0)</f>
        <v>0</v>
      </c>
      <c r="D880">
        <f>+IFERROR(VLOOKUP(B880,'[1]Sum table'!$A:$E,5,FALSE),0)</f>
        <v>0</v>
      </c>
      <c r="E880">
        <f>+IFERROR(VLOOKUP(B880,'[1]Sum table'!$A:$F,6,FALSE),0)</f>
        <v>0</v>
      </c>
      <c r="F880">
        <f>+IFERROR(VLOOKUP(B880,'[1]Sum table'!$A:$G,7,FALSE),0)</f>
        <v>0</v>
      </c>
      <c r="O880" t="s">
        <v>509</v>
      </c>
      <c r="P880" s="607" t="s">
        <v>484</v>
      </c>
      <c r="R880" t="str">
        <f t="shared" si="41"/>
        <v>ZK102</v>
      </c>
      <c r="S880">
        <f t="shared" si="42"/>
        <v>0</v>
      </c>
      <c r="T880">
        <f t="shared" si="42"/>
        <v>0</v>
      </c>
      <c r="U880">
        <f t="shared" si="42"/>
        <v>0</v>
      </c>
    </row>
    <row r="881" spans="1:21" x14ac:dyDescent="0.25">
      <c r="A881" t="s">
        <v>1400</v>
      </c>
      <c r="B881" t="str">
        <f t="shared" si="40"/>
        <v>ZK102.K379.C727</v>
      </c>
      <c r="C881">
        <f>+IFERROR(VLOOKUP(B881,'[1]Sum table'!$A:$D,4,FALSE),0)</f>
        <v>0</v>
      </c>
      <c r="D881">
        <f>+IFERROR(VLOOKUP(B881,'[1]Sum table'!$A:$E,5,FALSE),0)</f>
        <v>0</v>
      </c>
      <c r="E881">
        <f>+IFERROR(VLOOKUP(B881,'[1]Sum table'!$A:$F,6,FALSE),0)</f>
        <v>0</v>
      </c>
      <c r="F881">
        <f>+IFERROR(VLOOKUP(B881,'[1]Sum table'!$A:$G,7,FALSE),0)</f>
        <v>0</v>
      </c>
      <c r="O881" t="s">
        <v>509</v>
      </c>
      <c r="P881" s="607" t="s">
        <v>485</v>
      </c>
      <c r="R881" t="str">
        <f t="shared" si="41"/>
        <v>ZK102</v>
      </c>
      <c r="S881">
        <f t="shared" si="42"/>
        <v>0</v>
      </c>
      <c r="T881">
        <f t="shared" si="42"/>
        <v>0</v>
      </c>
      <c r="U881">
        <f t="shared" si="42"/>
        <v>0</v>
      </c>
    </row>
    <row r="882" spans="1:21" x14ac:dyDescent="0.25">
      <c r="A882" t="s">
        <v>1401</v>
      </c>
      <c r="B882" t="str">
        <f t="shared" si="40"/>
        <v>ZK102.K380.C727</v>
      </c>
      <c r="C882">
        <f>+IFERROR(VLOOKUP(B882,'[1]Sum table'!$A:$D,4,FALSE),0)</f>
        <v>0</v>
      </c>
      <c r="D882">
        <f>+IFERROR(VLOOKUP(B882,'[1]Sum table'!$A:$E,5,FALSE),0)</f>
        <v>0</v>
      </c>
      <c r="E882">
        <f>+IFERROR(VLOOKUP(B882,'[1]Sum table'!$A:$F,6,FALSE),0)</f>
        <v>0</v>
      </c>
      <c r="F882">
        <f>+IFERROR(VLOOKUP(B882,'[1]Sum table'!$A:$G,7,FALSE),0)</f>
        <v>0</v>
      </c>
      <c r="O882" t="s">
        <v>509</v>
      </c>
      <c r="P882" s="607" t="s">
        <v>486</v>
      </c>
      <c r="R882" t="str">
        <f t="shared" si="41"/>
        <v>ZK102</v>
      </c>
      <c r="S882">
        <f t="shared" si="42"/>
        <v>0</v>
      </c>
      <c r="T882">
        <f t="shared" si="42"/>
        <v>0</v>
      </c>
      <c r="U882">
        <f t="shared" si="42"/>
        <v>0</v>
      </c>
    </row>
    <row r="883" spans="1:21" x14ac:dyDescent="0.25">
      <c r="A883" t="s">
        <v>1402</v>
      </c>
      <c r="B883" t="str">
        <f t="shared" si="40"/>
        <v>ZK102.K381.C727</v>
      </c>
      <c r="C883">
        <f>+IFERROR(VLOOKUP(B883,'[1]Sum table'!$A:$D,4,FALSE),0)</f>
        <v>0</v>
      </c>
      <c r="D883">
        <f>+IFERROR(VLOOKUP(B883,'[1]Sum table'!$A:$E,5,FALSE),0)</f>
        <v>0</v>
      </c>
      <c r="E883">
        <f>+IFERROR(VLOOKUP(B883,'[1]Sum table'!$A:$F,6,FALSE),0)</f>
        <v>0</v>
      </c>
      <c r="F883">
        <f>+IFERROR(VLOOKUP(B883,'[1]Sum table'!$A:$G,7,FALSE),0)</f>
        <v>0</v>
      </c>
      <c r="O883" t="s">
        <v>509</v>
      </c>
      <c r="P883" s="607" t="s">
        <v>487</v>
      </c>
      <c r="R883" t="str">
        <f t="shared" si="41"/>
        <v>ZK102</v>
      </c>
      <c r="S883">
        <f t="shared" si="42"/>
        <v>0</v>
      </c>
      <c r="T883">
        <f t="shared" si="42"/>
        <v>0</v>
      </c>
      <c r="U883">
        <f t="shared" si="42"/>
        <v>0</v>
      </c>
    </row>
    <row r="884" spans="1:21" x14ac:dyDescent="0.25">
      <c r="A884" t="s">
        <v>1403</v>
      </c>
      <c r="B884" t="str">
        <f t="shared" si="40"/>
        <v>ZK102.K382.C727</v>
      </c>
      <c r="C884">
        <f>+IFERROR(VLOOKUP(B884,'[1]Sum table'!$A:$D,4,FALSE),0)</f>
        <v>0</v>
      </c>
      <c r="D884">
        <f>+IFERROR(VLOOKUP(B884,'[1]Sum table'!$A:$E,5,FALSE),0)</f>
        <v>0</v>
      </c>
      <c r="E884">
        <f>+IFERROR(VLOOKUP(B884,'[1]Sum table'!$A:$F,6,FALSE),0)</f>
        <v>0</v>
      </c>
      <c r="F884">
        <f>+IFERROR(VLOOKUP(B884,'[1]Sum table'!$A:$G,7,FALSE),0)</f>
        <v>0</v>
      </c>
      <c r="O884" t="s">
        <v>509</v>
      </c>
      <c r="P884" s="607" t="s">
        <v>488</v>
      </c>
      <c r="R884" t="str">
        <f t="shared" si="41"/>
        <v>ZK102</v>
      </c>
      <c r="S884">
        <f t="shared" si="42"/>
        <v>0</v>
      </c>
      <c r="T884">
        <f t="shared" si="42"/>
        <v>0</v>
      </c>
      <c r="U884">
        <f t="shared" si="42"/>
        <v>0</v>
      </c>
    </row>
    <row r="885" spans="1:21" x14ac:dyDescent="0.25">
      <c r="A885" t="s">
        <v>1404</v>
      </c>
      <c r="B885" t="str">
        <f t="shared" si="40"/>
        <v>ZK102.K383.C727</v>
      </c>
      <c r="C885">
        <f>+IFERROR(VLOOKUP(B885,'[1]Sum table'!$A:$D,4,FALSE),0)</f>
        <v>0</v>
      </c>
      <c r="D885">
        <f>+IFERROR(VLOOKUP(B885,'[1]Sum table'!$A:$E,5,FALSE),0)</f>
        <v>0</v>
      </c>
      <c r="E885">
        <f>+IFERROR(VLOOKUP(B885,'[1]Sum table'!$A:$F,6,FALSE),0)</f>
        <v>0</v>
      </c>
      <c r="F885">
        <f>+IFERROR(VLOOKUP(B885,'[1]Sum table'!$A:$G,7,FALSE),0)</f>
        <v>0</v>
      </c>
      <c r="O885" t="s">
        <v>509</v>
      </c>
      <c r="P885" s="607" t="s">
        <v>489</v>
      </c>
      <c r="R885" t="str">
        <f t="shared" si="41"/>
        <v>ZK102</v>
      </c>
      <c r="S885">
        <f t="shared" si="42"/>
        <v>0</v>
      </c>
      <c r="T885">
        <f t="shared" si="42"/>
        <v>0</v>
      </c>
      <c r="U885">
        <f t="shared" si="42"/>
        <v>0</v>
      </c>
    </row>
    <row r="886" spans="1:21" x14ac:dyDescent="0.25">
      <c r="A886" t="s">
        <v>1405</v>
      </c>
      <c r="B886" t="str">
        <f t="shared" si="40"/>
        <v>ZK102.K384.C727</v>
      </c>
      <c r="C886">
        <f>+IFERROR(VLOOKUP(B886,'[1]Sum table'!$A:$D,4,FALSE),0)</f>
        <v>0</v>
      </c>
      <c r="D886">
        <f>+IFERROR(VLOOKUP(B886,'[1]Sum table'!$A:$E,5,FALSE),0)</f>
        <v>0</v>
      </c>
      <c r="E886">
        <f>+IFERROR(VLOOKUP(B886,'[1]Sum table'!$A:$F,6,FALSE),0)</f>
        <v>0</v>
      </c>
      <c r="F886">
        <f>+IFERROR(VLOOKUP(B886,'[1]Sum table'!$A:$G,7,FALSE),0)</f>
        <v>0</v>
      </c>
      <c r="O886" t="s">
        <v>509</v>
      </c>
      <c r="P886" s="607" t="s">
        <v>490</v>
      </c>
      <c r="R886" t="str">
        <f t="shared" si="41"/>
        <v>ZK102</v>
      </c>
      <c r="S886">
        <f t="shared" si="42"/>
        <v>0</v>
      </c>
      <c r="T886">
        <f t="shared" si="42"/>
        <v>0</v>
      </c>
      <c r="U886">
        <f t="shared" si="42"/>
        <v>0</v>
      </c>
    </row>
    <row r="887" spans="1:21" x14ac:dyDescent="0.25">
      <c r="A887" t="s">
        <v>1406</v>
      </c>
      <c r="B887" t="str">
        <f t="shared" si="40"/>
        <v>ZK102.K385.C727</v>
      </c>
      <c r="C887">
        <f>+IFERROR(VLOOKUP(B887,'[1]Sum table'!$A:$D,4,FALSE),0)</f>
        <v>0</v>
      </c>
      <c r="D887">
        <f>+IFERROR(VLOOKUP(B887,'[1]Sum table'!$A:$E,5,FALSE),0)</f>
        <v>0</v>
      </c>
      <c r="E887">
        <f>+IFERROR(VLOOKUP(B887,'[1]Sum table'!$A:$F,6,FALSE),0)</f>
        <v>0</v>
      </c>
      <c r="F887">
        <f>+IFERROR(VLOOKUP(B887,'[1]Sum table'!$A:$G,7,FALSE),0)</f>
        <v>0</v>
      </c>
      <c r="O887" t="s">
        <v>509</v>
      </c>
      <c r="P887" s="607" t="s">
        <v>491</v>
      </c>
      <c r="R887" t="str">
        <f t="shared" si="41"/>
        <v>ZK102</v>
      </c>
      <c r="S887">
        <f t="shared" si="42"/>
        <v>0</v>
      </c>
      <c r="T887">
        <f t="shared" si="42"/>
        <v>0</v>
      </c>
      <c r="U887">
        <f t="shared" si="42"/>
        <v>0</v>
      </c>
    </row>
    <row r="888" spans="1:21" x14ac:dyDescent="0.25">
      <c r="A888" t="s">
        <v>1407</v>
      </c>
      <c r="B888" t="str">
        <f t="shared" si="40"/>
        <v>ZK102.K386.C727</v>
      </c>
      <c r="C888">
        <f>+IFERROR(VLOOKUP(B888,'[1]Sum table'!$A:$D,4,FALSE),0)</f>
        <v>0</v>
      </c>
      <c r="D888">
        <f>+IFERROR(VLOOKUP(B888,'[1]Sum table'!$A:$E,5,FALSE),0)</f>
        <v>0</v>
      </c>
      <c r="E888">
        <f>+IFERROR(VLOOKUP(B888,'[1]Sum table'!$A:$F,6,FALSE),0)</f>
        <v>0</v>
      </c>
      <c r="F888">
        <f>+IFERROR(VLOOKUP(B888,'[1]Sum table'!$A:$G,7,FALSE),0)</f>
        <v>0</v>
      </c>
      <c r="O888" t="s">
        <v>509</v>
      </c>
      <c r="P888" s="607" t="s">
        <v>492</v>
      </c>
      <c r="R888" t="str">
        <f t="shared" si="41"/>
        <v>ZK102</v>
      </c>
      <c r="S888">
        <f t="shared" si="42"/>
        <v>0</v>
      </c>
      <c r="T888">
        <f t="shared" si="42"/>
        <v>0</v>
      </c>
      <c r="U888">
        <f t="shared" si="42"/>
        <v>0</v>
      </c>
    </row>
    <row r="889" spans="1:21" x14ac:dyDescent="0.25">
      <c r="A889" t="s">
        <v>1408</v>
      </c>
      <c r="B889" t="str">
        <f t="shared" si="40"/>
        <v>ZK102.K387.C727</v>
      </c>
      <c r="C889">
        <f>+IFERROR(VLOOKUP(B889,'[1]Sum table'!$A:$D,4,FALSE),0)</f>
        <v>0</v>
      </c>
      <c r="D889">
        <f>+IFERROR(VLOOKUP(B889,'[1]Sum table'!$A:$E,5,FALSE),0)</f>
        <v>0</v>
      </c>
      <c r="E889">
        <f>+IFERROR(VLOOKUP(B889,'[1]Sum table'!$A:$F,6,FALSE),0)</f>
        <v>0</v>
      </c>
      <c r="F889">
        <f>+IFERROR(VLOOKUP(B889,'[1]Sum table'!$A:$G,7,FALSE),0)</f>
        <v>0</v>
      </c>
      <c r="O889" t="s">
        <v>509</v>
      </c>
      <c r="P889" s="607" t="s">
        <v>493</v>
      </c>
      <c r="R889" t="str">
        <f t="shared" si="41"/>
        <v>ZK102</v>
      </c>
      <c r="S889">
        <f t="shared" si="42"/>
        <v>0</v>
      </c>
      <c r="T889">
        <f t="shared" si="42"/>
        <v>0</v>
      </c>
      <c r="U889">
        <f t="shared" si="42"/>
        <v>0</v>
      </c>
    </row>
    <row r="890" spans="1:21" x14ac:dyDescent="0.25">
      <c r="A890" t="s">
        <v>1409</v>
      </c>
      <c r="B890" t="str">
        <f t="shared" si="40"/>
        <v>ZK102.K388.C727</v>
      </c>
      <c r="C890">
        <f>+IFERROR(VLOOKUP(B890,'[1]Sum table'!$A:$D,4,FALSE),0)</f>
        <v>0</v>
      </c>
      <c r="D890">
        <f>+IFERROR(VLOOKUP(B890,'[1]Sum table'!$A:$E,5,FALSE),0)</f>
        <v>0</v>
      </c>
      <c r="E890">
        <f>+IFERROR(VLOOKUP(B890,'[1]Sum table'!$A:$F,6,FALSE),0)</f>
        <v>0</v>
      </c>
      <c r="F890">
        <f>+IFERROR(VLOOKUP(B890,'[1]Sum table'!$A:$G,7,FALSE),0)</f>
        <v>0</v>
      </c>
      <c r="O890" t="s">
        <v>509</v>
      </c>
      <c r="P890" s="607" t="s">
        <v>494</v>
      </c>
      <c r="R890" t="str">
        <f t="shared" si="41"/>
        <v>ZK102</v>
      </c>
      <c r="S890">
        <f t="shared" si="42"/>
        <v>0</v>
      </c>
      <c r="T890">
        <f t="shared" si="42"/>
        <v>0</v>
      </c>
      <c r="U890">
        <f t="shared" si="42"/>
        <v>0</v>
      </c>
    </row>
    <row r="891" spans="1:21" x14ac:dyDescent="0.25">
      <c r="A891" t="s">
        <v>1410</v>
      </c>
      <c r="B891" t="str">
        <f t="shared" si="40"/>
        <v>ZK102.K389.C727</v>
      </c>
      <c r="C891">
        <f>+IFERROR(VLOOKUP(B891,'[1]Sum table'!$A:$D,4,FALSE),0)</f>
        <v>0</v>
      </c>
      <c r="D891">
        <f>+IFERROR(VLOOKUP(B891,'[1]Sum table'!$A:$E,5,FALSE),0)</f>
        <v>0</v>
      </c>
      <c r="E891">
        <f>+IFERROR(VLOOKUP(B891,'[1]Sum table'!$A:$F,6,FALSE),0)</f>
        <v>0</v>
      </c>
      <c r="F891">
        <f>+IFERROR(VLOOKUP(B891,'[1]Sum table'!$A:$G,7,FALSE),0)</f>
        <v>0</v>
      </c>
      <c r="O891" t="s">
        <v>509</v>
      </c>
      <c r="P891" s="607" t="s">
        <v>495</v>
      </c>
      <c r="R891" t="str">
        <f t="shared" si="41"/>
        <v>ZK102</v>
      </c>
      <c r="S891">
        <f t="shared" si="42"/>
        <v>0</v>
      </c>
      <c r="T891">
        <f t="shared" si="42"/>
        <v>0</v>
      </c>
      <c r="U891">
        <f t="shared" si="42"/>
        <v>0</v>
      </c>
    </row>
    <row r="892" spans="1:21" x14ac:dyDescent="0.25">
      <c r="A892" t="s">
        <v>1411</v>
      </c>
      <c r="B892" t="str">
        <f t="shared" si="40"/>
        <v>ZK102.K390.C727</v>
      </c>
      <c r="C892">
        <f>+IFERROR(VLOOKUP(B892,'[1]Sum table'!$A:$D,4,FALSE),0)</f>
        <v>0</v>
      </c>
      <c r="D892">
        <f>+IFERROR(VLOOKUP(B892,'[1]Sum table'!$A:$E,5,FALSE),0)</f>
        <v>0</v>
      </c>
      <c r="E892">
        <f>+IFERROR(VLOOKUP(B892,'[1]Sum table'!$A:$F,6,FALSE),0)</f>
        <v>0</v>
      </c>
      <c r="F892">
        <f>+IFERROR(VLOOKUP(B892,'[1]Sum table'!$A:$G,7,FALSE),0)</f>
        <v>0</v>
      </c>
      <c r="O892" t="s">
        <v>509</v>
      </c>
      <c r="P892" s="607" t="s">
        <v>496</v>
      </c>
      <c r="R892" t="str">
        <f t="shared" si="41"/>
        <v>ZK102</v>
      </c>
      <c r="S892">
        <f t="shared" si="42"/>
        <v>0</v>
      </c>
      <c r="T892">
        <f t="shared" si="42"/>
        <v>0</v>
      </c>
      <c r="U892">
        <f t="shared" si="42"/>
        <v>0</v>
      </c>
    </row>
    <row r="893" spans="1:21" x14ac:dyDescent="0.25">
      <c r="A893" t="s">
        <v>1412</v>
      </c>
      <c r="B893" t="str">
        <f t="shared" si="40"/>
        <v>ZK102.K391.C727</v>
      </c>
      <c r="C893">
        <f>+IFERROR(VLOOKUP(B893,'[1]Sum table'!$A:$D,4,FALSE),0)</f>
        <v>0</v>
      </c>
      <c r="D893">
        <f>+IFERROR(VLOOKUP(B893,'[1]Sum table'!$A:$E,5,FALSE),0)</f>
        <v>0</v>
      </c>
      <c r="E893">
        <f>+IFERROR(VLOOKUP(B893,'[1]Sum table'!$A:$F,6,FALSE),0)</f>
        <v>0</v>
      </c>
      <c r="F893">
        <f>+IFERROR(VLOOKUP(B893,'[1]Sum table'!$A:$G,7,FALSE),0)</f>
        <v>0</v>
      </c>
      <c r="O893" t="s">
        <v>509</v>
      </c>
      <c r="P893" s="607" t="s">
        <v>497</v>
      </c>
      <c r="R893" t="str">
        <f t="shared" si="41"/>
        <v>ZK102</v>
      </c>
      <c r="S893">
        <f t="shared" si="42"/>
        <v>0</v>
      </c>
      <c r="T893">
        <f t="shared" si="42"/>
        <v>0</v>
      </c>
      <c r="U893">
        <f t="shared" si="42"/>
        <v>0</v>
      </c>
    </row>
    <row r="894" spans="1:21" x14ac:dyDescent="0.25">
      <c r="A894" t="s">
        <v>1413</v>
      </c>
      <c r="B894" t="str">
        <f t="shared" si="40"/>
        <v>ZK102.K392.C727</v>
      </c>
      <c r="C894">
        <f>+IFERROR(VLOOKUP(B894,'[1]Sum table'!$A:$D,4,FALSE),0)</f>
        <v>0</v>
      </c>
      <c r="D894">
        <f>+IFERROR(VLOOKUP(B894,'[1]Sum table'!$A:$E,5,FALSE),0)</f>
        <v>0</v>
      </c>
      <c r="E894">
        <f>+IFERROR(VLOOKUP(B894,'[1]Sum table'!$A:$F,6,FALSE),0)</f>
        <v>0</v>
      </c>
      <c r="F894">
        <f>+IFERROR(VLOOKUP(B894,'[1]Sum table'!$A:$G,7,FALSE),0)</f>
        <v>0</v>
      </c>
      <c r="O894" t="s">
        <v>509</v>
      </c>
      <c r="P894" s="607" t="s">
        <v>498</v>
      </c>
      <c r="R894" t="str">
        <f t="shared" si="41"/>
        <v>ZK102</v>
      </c>
      <c r="S894">
        <f t="shared" si="42"/>
        <v>0</v>
      </c>
      <c r="T894">
        <f t="shared" si="42"/>
        <v>0</v>
      </c>
      <c r="U894">
        <f t="shared" si="42"/>
        <v>0</v>
      </c>
    </row>
    <row r="895" spans="1:21" x14ac:dyDescent="0.25">
      <c r="A895" t="s">
        <v>1414</v>
      </c>
      <c r="B895" t="str">
        <f t="shared" si="40"/>
        <v>ZK102.K393.C727</v>
      </c>
      <c r="C895">
        <f>+IFERROR(VLOOKUP(B895,'[1]Sum table'!$A:$D,4,FALSE),0)</f>
        <v>0</v>
      </c>
      <c r="D895">
        <f>+IFERROR(VLOOKUP(B895,'[1]Sum table'!$A:$E,5,FALSE),0)</f>
        <v>0</v>
      </c>
      <c r="E895">
        <f>+IFERROR(VLOOKUP(B895,'[1]Sum table'!$A:$F,6,FALSE),0)</f>
        <v>0</v>
      </c>
      <c r="F895">
        <f>+IFERROR(VLOOKUP(B895,'[1]Sum table'!$A:$G,7,FALSE),0)</f>
        <v>0</v>
      </c>
      <c r="O895" t="s">
        <v>509</v>
      </c>
      <c r="P895" s="607" t="s">
        <v>499</v>
      </c>
      <c r="R895" t="str">
        <f t="shared" si="41"/>
        <v>ZK102</v>
      </c>
      <c r="S895">
        <f t="shared" si="42"/>
        <v>0</v>
      </c>
      <c r="T895">
        <f t="shared" si="42"/>
        <v>0</v>
      </c>
      <c r="U895">
        <f t="shared" si="42"/>
        <v>0</v>
      </c>
    </row>
    <row r="896" spans="1:21" x14ac:dyDescent="0.25">
      <c r="A896" t="s">
        <v>1415</v>
      </c>
      <c r="B896" t="str">
        <f t="shared" si="40"/>
        <v>ZK102.K394.C727</v>
      </c>
      <c r="C896">
        <f>+IFERROR(VLOOKUP(B896,'[1]Sum table'!$A:$D,4,FALSE),0)</f>
        <v>0</v>
      </c>
      <c r="D896">
        <f>+IFERROR(VLOOKUP(B896,'[1]Sum table'!$A:$E,5,FALSE),0)</f>
        <v>0</v>
      </c>
      <c r="E896">
        <f>+IFERROR(VLOOKUP(B896,'[1]Sum table'!$A:$F,6,FALSE),0)</f>
        <v>0</v>
      </c>
      <c r="F896">
        <f>+IFERROR(VLOOKUP(B896,'[1]Sum table'!$A:$G,7,FALSE),0)</f>
        <v>0</v>
      </c>
      <c r="O896" t="s">
        <v>509</v>
      </c>
      <c r="P896" s="607" t="s">
        <v>500</v>
      </c>
      <c r="R896" t="str">
        <f t="shared" si="41"/>
        <v>ZK102</v>
      </c>
      <c r="S896">
        <f t="shared" si="42"/>
        <v>0</v>
      </c>
      <c r="T896">
        <f t="shared" si="42"/>
        <v>0</v>
      </c>
      <c r="U896">
        <f t="shared" si="42"/>
        <v>0</v>
      </c>
    </row>
    <row r="897" spans="1:21" x14ac:dyDescent="0.25">
      <c r="A897" t="s">
        <v>1416</v>
      </c>
      <c r="B897" t="str">
        <f t="shared" si="40"/>
        <v>ZK102.K395.C727</v>
      </c>
      <c r="C897">
        <f>+IFERROR(VLOOKUP(B897,'[1]Sum table'!$A:$D,4,FALSE),0)</f>
        <v>0</v>
      </c>
      <c r="D897">
        <f>+IFERROR(VLOOKUP(B897,'[1]Sum table'!$A:$E,5,FALSE),0)</f>
        <v>0</v>
      </c>
      <c r="E897">
        <f>+IFERROR(VLOOKUP(B897,'[1]Sum table'!$A:$F,6,FALSE),0)</f>
        <v>0</v>
      </c>
      <c r="F897">
        <f>+IFERROR(VLOOKUP(B897,'[1]Sum table'!$A:$G,7,FALSE),0)</f>
        <v>0</v>
      </c>
      <c r="O897" t="s">
        <v>509</v>
      </c>
      <c r="P897" s="607" t="s">
        <v>501</v>
      </c>
      <c r="R897" t="str">
        <f t="shared" si="41"/>
        <v>ZK102</v>
      </c>
      <c r="S897">
        <f t="shared" si="42"/>
        <v>0</v>
      </c>
      <c r="T897">
        <f t="shared" si="42"/>
        <v>0</v>
      </c>
      <c r="U897">
        <f t="shared" si="42"/>
        <v>0</v>
      </c>
    </row>
    <row r="898" spans="1:21" x14ac:dyDescent="0.25">
      <c r="A898" t="s">
        <v>1417</v>
      </c>
      <c r="B898" t="str">
        <f t="shared" si="40"/>
        <v>ZK102.K396.C727</v>
      </c>
      <c r="C898">
        <f>+IFERROR(VLOOKUP(B898,'[1]Sum table'!$A:$D,4,FALSE),0)</f>
        <v>0</v>
      </c>
      <c r="D898">
        <f>+IFERROR(VLOOKUP(B898,'[1]Sum table'!$A:$E,5,FALSE),0)</f>
        <v>0</v>
      </c>
      <c r="E898">
        <f>+IFERROR(VLOOKUP(B898,'[1]Sum table'!$A:$F,6,FALSE),0)</f>
        <v>0</v>
      </c>
      <c r="F898">
        <f>+IFERROR(VLOOKUP(B898,'[1]Sum table'!$A:$G,7,FALSE),0)</f>
        <v>0</v>
      </c>
      <c r="O898" t="s">
        <v>509</v>
      </c>
      <c r="P898" s="607" t="s">
        <v>502</v>
      </c>
      <c r="R898" t="str">
        <f t="shared" si="41"/>
        <v>ZK102</v>
      </c>
      <c r="S898">
        <f t="shared" si="42"/>
        <v>0</v>
      </c>
      <c r="T898">
        <f t="shared" si="42"/>
        <v>0</v>
      </c>
      <c r="U898">
        <f t="shared" si="42"/>
        <v>0</v>
      </c>
    </row>
    <row r="899" spans="1:21" x14ac:dyDescent="0.25">
      <c r="A899" t="s">
        <v>1418</v>
      </c>
      <c r="B899" t="str">
        <f t="shared" si="40"/>
        <v>ZK102.K397.C727</v>
      </c>
      <c r="C899">
        <f>+IFERROR(VLOOKUP(B899,'[1]Sum table'!$A:$D,4,FALSE),0)</f>
        <v>0</v>
      </c>
      <c r="D899">
        <f>+IFERROR(VLOOKUP(B899,'[1]Sum table'!$A:$E,5,FALSE),0)</f>
        <v>0</v>
      </c>
      <c r="E899">
        <f>+IFERROR(VLOOKUP(B899,'[1]Sum table'!$A:$F,6,FALSE),0)</f>
        <v>0</v>
      </c>
      <c r="F899">
        <f>+IFERROR(VLOOKUP(B899,'[1]Sum table'!$A:$G,7,FALSE),0)</f>
        <v>0</v>
      </c>
      <c r="O899" t="s">
        <v>509</v>
      </c>
      <c r="P899" s="607" t="s">
        <v>503</v>
      </c>
      <c r="R899" t="str">
        <f t="shared" si="41"/>
        <v>ZK102</v>
      </c>
      <c r="S899">
        <f t="shared" si="42"/>
        <v>0</v>
      </c>
      <c r="T899">
        <f t="shared" si="42"/>
        <v>0</v>
      </c>
      <c r="U899">
        <f t="shared" si="42"/>
        <v>0</v>
      </c>
    </row>
    <row r="900" spans="1:21" x14ac:dyDescent="0.25">
      <c r="A900" t="s">
        <v>1419</v>
      </c>
      <c r="B900" t="str">
        <f t="shared" ref="B900:B963" si="43">+A900&amp;"."&amp;$A$1</f>
        <v>ZK102.K398.C727</v>
      </c>
      <c r="C900">
        <f>+IFERROR(VLOOKUP(B900,'[1]Sum table'!$A:$D,4,FALSE),0)</f>
        <v>0</v>
      </c>
      <c r="D900">
        <f>+IFERROR(VLOOKUP(B900,'[1]Sum table'!$A:$E,5,FALSE),0)</f>
        <v>0</v>
      </c>
      <c r="E900">
        <f>+IFERROR(VLOOKUP(B900,'[1]Sum table'!$A:$F,6,FALSE),0)</f>
        <v>0</v>
      </c>
      <c r="F900">
        <f>+IFERROR(VLOOKUP(B900,'[1]Sum table'!$A:$G,7,FALSE),0)</f>
        <v>0</v>
      </c>
      <c r="O900" t="s">
        <v>509</v>
      </c>
      <c r="P900" s="607" t="s">
        <v>504</v>
      </c>
      <c r="R900" t="str">
        <f t="shared" ref="R900:R963" si="44">+LEFT(B900,5)</f>
        <v>ZK102</v>
      </c>
      <c r="S900">
        <f t="shared" ref="S900:U963" si="45">+C900</f>
        <v>0</v>
      </c>
      <c r="T900">
        <f t="shared" si="45"/>
        <v>0</v>
      </c>
      <c r="U900">
        <f t="shared" si="45"/>
        <v>0</v>
      </c>
    </row>
    <row r="901" spans="1:21" x14ac:dyDescent="0.25">
      <c r="A901" t="s">
        <v>1420</v>
      </c>
      <c r="B901" t="str">
        <f t="shared" si="43"/>
        <v>ZK102.K399.C727</v>
      </c>
      <c r="C901">
        <f>+IFERROR(VLOOKUP(B901,'[1]Sum table'!$A:$D,4,FALSE),0)</f>
        <v>0</v>
      </c>
      <c r="D901">
        <f>+IFERROR(VLOOKUP(B901,'[1]Sum table'!$A:$E,5,FALSE),0)</f>
        <v>0</v>
      </c>
      <c r="E901">
        <f>+IFERROR(VLOOKUP(B901,'[1]Sum table'!$A:$F,6,FALSE),0)</f>
        <v>0</v>
      </c>
      <c r="F901">
        <f>+IFERROR(VLOOKUP(B901,'[1]Sum table'!$A:$G,7,FALSE),0)</f>
        <v>0</v>
      </c>
      <c r="O901" t="s">
        <v>509</v>
      </c>
      <c r="P901" s="607" t="s">
        <v>505</v>
      </c>
      <c r="R901" t="str">
        <f t="shared" si="44"/>
        <v>ZK102</v>
      </c>
      <c r="S901">
        <f t="shared" si="45"/>
        <v>0</v>
      </c>
      <c r="T901">
        <f t="shared" si="45"/>
        <v>0</v>
      </c>
      <c r="U901">
        <f t="shared" si="45"/>
        <v>0</v>
      </c>
    </row>
    <row r="902" spans="1:21" x14ac:dyDescent="0.25">
      <c r="A902" t="s">
        <v>1421</v>
      </c>
      <c r="B902" t="str">
        <f t="shared" si="43"/>
        <v>ZK103.K100.C727</v>
      </c>
      <c r="C902">
        <f>+IFERROR(VLOOKUP(B902,'[1]Sum table'!$A:$D,4,FALSE),0)</f>
        <v>0</v>
      </c>
      <c r="D902">
        <f>+IFERROR(VLOOKUP(B902,'[1]Sum table'!$A:$E,5,FALSE),0)</f>
        <v>0</v>
      </c>
      <c r="E902">
        <f>+IFERROR(VLOOKUP(B902,'[1]Sum table'!$A:$F,6,FALSE),0)</f>
        <v>0</v>
      </c>
      <c r="F902">
        <f>+IFERROR(VLOOKUP(B902,'[1]Sum table'!$A:$G,7,FALSE),0)</f>
        <v>0</v>
      </c>
      <c r="O902" t="s">
        <v>509</v>
      </c>
      <c r="P902" s="607" t="s">
        <v>506</v>
      </c>
      <c r="R902" t="str">
        <f t="shared" si="44"/>
        <v>ZK103</v>
      </c>
      <c r="S902">
        <f t="shared" si="45"/>
        <v>0</v>
      </c>
      <c r="T902">
        <f t="shared" si="45"/>
        <v>0</v>
      </c>
      <c r="U902">
        <f t="shared" si="45"/>
        <v>0</v>
      </c>
    </row>
    <row r="903" spans="1:21" ht="15.75" thickBot="1" x14ac:dyDescent="0.3">
      <c r="A903" t="s">
        <v>1422</v>
      </c>
      <c r="B903" t="str">
        <f t="shared" si="43"/>
        <v>ZK103.K101.C727</v>
      </c>
      <c r="C903">
        <f>+IFERROR(VLOOKUP(B903,'[1]Sum table'!$A:$D,4,FALSE),0)</f>
        <v>0</v>
      </c>
      <c r="D903">
        <f>+IFERROR(VLOOKUP(B903,'[1]Sum table'!$A:$E,5,FALSE),0)</f>
        <v>0</v>
      </c>
      <c r="E903">
        <f>+IFERROR(VLOOKUP(B903,'[1]Sum table'!$A:$F,6,FALSE),0)</f>
        <v>0</v>
      </c>
      <c r="F903">
        <f>+IFERROR(VLOOKUP(B903,'[1]Sum table'!$A:$G,7,FALSE),0)</f>
        <v>0</v>
      </c>
      <c r="O903" t="s">
        <v>509</v>
      </c>
      <c r="P903" s="609" t="s">
        <v>507</v>
      </c>
      <c r="R903" t="str">
        <f t="shared" si="44"/>
        <v>ZK103</v>
      </c>
      <c r="S903">
        <f t="shared" si="45"/>
        <v>0</v>
      </c>
      <c r="T903">
        <f t="shared" si="45"/>
        <v>0</v>
      </c>
      <c r="U903">
        <f t="shared" si="45"/>
        <v>0</v>
      </c>
    </row>
    <row r="904" spans="1:21" x14ac:dyDescent="0.25">
      <c r="A904" t="s">
        <v>1423</v>
      </c>
      <c r="B904" t="str">
        <f t="shared" si="43"/>
        <v>ZK103.K102.C727</v>
      </c>
      <c r="C904">
        <f>+IFERROR(VLOOKUP(B904,'[1]Sum table'!$A:$D,4,FALSE),0)</f>
        <v>0</v>
      </c>
      <c r="D904">
        <f>+IFERROR(VLOOKUP(B904,'[1]Sum table'!$A:$E,5,FALSE),0)</f>
        <v>0</v>
      </c>
      <c r="E904">
        <f>+IFERROR(VLOOKUP(B904,'[1]Sum table'!$A:$F,6,FALSE),0)</f>
        <v>0</v>
      </c>
      <c r="F904">
        <f>+IFERROR(VLOOKUP(B904,'[1]Sum table'!$A:$G,7,FALSE),0)</f>
        <v>0</v>
      </c>
      <c r="O904" t="s">
        <v>510</v>
      </c>
      <c r="P904" s="605" t="s">
        <v>289</v>
      </c>
      <c r="R904" t="str">
        <f t="shared" si="44"/>
        <v>ZK103</v>
      </c>
      <c r="S904">
        <f t="shared" si="45"/>
        <v>0</v>
      </c>
      <c r="T904">
        <f t="shared" si="45"/>
        <v>0</v>
      </c>
      <c r="U904">
        <f t="shared" si="45"/>
        <v>0</v>
      </c>
    </row>
    <row r="905" spans="1:21" x14ac:dyDescent="0.25">
      <c r="A905" t="s">
        <v>1424</v>
      </c>
      <c r="B905" t="str">
        <f t="shared" si="43"/>
        <v>ZK103.K103.C727</v>
      </c>
      <c r="C905">
        <f>+IFERROR(VLOOKUP(B905,'[1]Sum table'!$A:$D,4,FALSE),0)</f>
        <v>0</v>
      </c>
      <c r="D905">
        <f>+IFERROR(VLOOKUP(B905,'[1]Sum table'!$A:$E,5,FALSE),0)</f>
        <v>0</v>
      </c>
      <c r="E905">
        <f>+IFERROR(VLOOKUP(B905,'[1]Sum table'!$A:$F,6,FALSE),0)</f>
        <v>0</v>
      </c>
      <c r="F905">
        <f>+IFERROR(VLOOKUP(B905,'[1]Sum table'!$A:$G,7,FALSE),0)</f>
        <v>0</v>
      </c>
      <c r="O905" t="s">
        <v>510</v>
      </c>
      <c r="P905" s="606" t="s">
        <v>290</v>
      </c>
      <c r="R905" t="str">
        <f t="shared" si="44"/>
        <v>ZK103</v>
      </c>
      <c r="S905">
        <f t="shared" si="45"/>
        <v>0</v>
      </c>
      <c r="T905">
        <f t="shared" si="45"/>
        <v>0</v>
      </c>
      <c r="U905">
        <f t="shared" si="45"/>
        <v>0</v>
      </c>
    </row>
    <row r="906" spans="1:21" x14ac:dyDescent="0.25">
      <c r="A906" t="s">
        <v>1425</v>
      </c>
      <c r="B906" t="str">
        <f t="shared" si="43"/>
        <v>ZK103.K104.C727</v>
      </c>
      <c r="C906">
        <f>+IFERROR(VLOOKUP(B906,'[1]Sum table'!$A:$D,4,FALSE),0)</f>
        <v>0</v>
      </c>
      <c r="D906">
        <f>+IFERROR(VLOOKUP(B906,'[1]Sum table'!$A:$E,5,FALSE),0)</f>
        <v>0</v>
      </c>
      <c r="E906">
        <f>+IFERROR(VLOOKUP(B906,'[1]Sum table'!$A:$F,6,FALSE),0)</f>
        <v>0</v>
      </c>
      <c r="F906">
        <f>+IFERROR(VLOOKUP(B906,'[1]Sum table'!$A:$G,7,FALSE),0)</f>
        <v>0</v>
      </c>
      <c r="O906" t="s">
        <v>510</v>
      </c>
      <c r="P906" s="606" t="s">
        <v>291</v>
      </c>
      <c r="R906" t="str">
        <f t="shared" si="44"/>
        <v>ZK103</v>
      </c>
      <c r="S906">
        <f t="shared" si="45"/>
        <v>0</v>
      </c>
      <c r="T906">
        <f t="shared" si="45"/>
        <v>0</v>
      </c>
      <c r="U906">
        <f t="shared" si="45"/>
        <v>0</v>
      </c>
    </row>
    <row r="907" spans="1:21" x14ac:dyDescent="0.25">
      <c r="A907" t="s">
        <v>1426</v>
      </c>
      <c r="B907" t="str">
        <f t="shared" si="43"/>
        <v>ZK103.K105.C727</v>
      </c>
      <c r="C907">
        <f>+IFERROR(VLOOKUP(B907,'[1]Sum table'!$A:$D,4,FALSE),0)</f>
        <v>0</v>
      </c>
      <c r="D907">
        <f>+IFERROR(VLOOKUP(B907,'[1]Sum table'!$A:$E,5,FALSE),0)</f>
        <v>0</v>
      </c>
      <c r="E907">
        <f>+IFERROR(VLOOKUP(B907,'[1]Sum table'!$A:$F,6,FALSE),0)</f>
        <v>0</v>
      </c>
      <c r="F907">
        <f>+IFERROR(VLOOKUP(B907,'[1]Sum table'!$A:$G,7,FALSE),0)</f>
        <v>0</v>
      </c>
      <c r="O907" t="s">
        <v>510</v>
      </c>
      <c r="P907" s="606" t="s">
        <v>292</v>
      </c>
      <c r="R907" t="str">
        <f t="shared" si="44"/>
        <v>ZK103</v>
      </c>
      <c r="S907">
        <f t="shared" si="45"/>
        <v>0</v>
      </c>
      <c r="T907">
        <f t="shared" si="45"/>
        <v>0</v>
      </c>
      <c r="U907">
        <f t="shared" si="45"/>
        <v>0</v>
      </c>
    </row>
    <row r="908" spans="1:21" x14ac:dyDescent="0.25">
      <c r="A908" t="s">
        <v>1427</v>
      </c>
      <c r="B908" t="str">
        <f t="shared" si="43"/>
        <v>ZK103.K106.C727</v>
      </c>
      <c r="C908">
        <f>+IFERROR(VLOOKUP(B908,'[1]Sum table'!$A:$D,4,FALSE),0)</f>
        <v>0</v>
      </c>
      <c r="D908">
        <f>+IFERROR(VLOOKUP(B908,'[1]Sum table'!$A:$E,5,FALSE),0)</f>
        <v>0</v>
      </c>
      <c r="E908">
        <f>+IFERROR(VLOOKUP(B908,'[1]Sum table'!$A:$F,6,FALSE),0)</f>
        <v>0</v>
      </c>
      <c r="F908">
        <f>+IFERROR(VLOOKUP(B908,'[1]Sum table'!$A:$G,7,FALSE),0)</f>
        <v>0</v>
      </c>
      <c r="O908" t="s">
        <v>510</v>
      </c>
      <c r="P908" s="606" t="s">
        <v>293</v>
      </c>
      <c r="R908" t="str">
        <f t="shared" si="44"/>
        <v>ZK103</v>
      </c>
      <c r="S908">
        <f t="shared" si="45"/>
        <v>0</v>
      </c>
      <c r="T908">
        <f t="shared" si="45"/>
        <v>0</v>
      </c>
      <c r="U908">
        <f t="shared" si="45"/>
        <v>0</v>
      </c>
    </row>
    <row r="909" spans="1:21" x14ac:dyDescent="0.25">
      <c r="A909" t="s">
        <v>1428</v>
      </c>
      <c r="B909" t="str">
        <f t="shared" si="43"/>
        <v>ZK103.K107.C727</v>
      </c>
      <c r="C909">
        <f>+IFERROR(VLOOKUP(B909,'[1]Sum table'!$A:$D,4,FALSE),0)</f>
        <v>0</v>
      </c>
      <c r="D909">
        <f>+IFERROR(VLOOKUP(B909,'[1]Sum table'!$A:$E,5,FALSE),0)</f>
        <v>0</v>
      </c>
      <c r="E909">
        <f>+IFERROR(VLOOKUP(B909,'[1]Sum table'!$A:$F,6,FALSE),0)</f>
        <v>0</v>
      </c>
      <c r="F909">
        <f>+IFERROR(VLOOKUP(B909,'[1]Sum table'!$A:$G,7,FALSE),0)</f>
        <v>0</v>
      </c>
      <c r="O909" t="s">
        <v>510</v>
      </c>
      <c r="P909" s="606" t="s">
        <v>214</v>
      </c>
      <c r="R909" t="str">
        <f t="shared" si="44"/>
        <v>ZK103</v>
      </c>
      <c r="S909">
        <f t="shared" si="45"/>
        <v>0</v>
      </c>
      <c r="T909">
        <f t="shared" si="45"/>
        <v>0</v>
      </c>
      <c r="U909">
        <f t="shared" si="45"/>
        <v>0</v>
      </c>
    </row>
    <row r="910" spans="1:21" x14ac:dyDescent="0.25">
      <c r="A910" t="s">
        <v>1429</v>
      </c>
      <c r="B910" t="str">
        <f t="shared" si="43"/>
        <v>ZK103.K108.C727</v>
      </c>
      <c r="C910">
        <f>+IFERROR(VLOOKUP(B910,'[1]Sum table'!$A:$D,4,FALSE),0)</f>
        <v>0</v>
      </c>
      <c r="D910">
        <f>+IFERROR(VLOOKUP(B910,'[1]Sum table'!$A:$E,5,FALSE),0)</f>
        <v>0</v>
      </c>
      <c r="E910">
        <f>+IFERROR(VLOOKUP(B910,'[1]Sum table'!$A:$F,6,FALSE),0)</f>
        <v>0</v>
      </c>
      <c r="F910">
        <f>+IFERROR(VLOOKUP(B910,'[1]Sum table'!$A:$G,7,FALSE),0)</f>
        <v>0</v>
      </c>
      <c r="O910" t="s">
        <v>510</v>
      </c>
      <c r="P910" s="606" t="s">
        <v>210</v>
      </c>
      <c r="R910" t="str">
        <f t="shared" si="44"/>
        <v>ZK103</v>
      </c>
      <c r="S910">
        <f t="shared" si="45"/>
        <v>0</v>
      </c>
      <c r="T910">
        <f t="shared" si="45"/>
        <v>0</v>
      </c>
      <c r="U910">
        <f t="shared" si="45"/>
        <v>0</v>
      </c>
    </row>
    <row r="911" spans="1:21" x14ac:dyDescent="0.25">
      <c r="A911" t="s">
        <v>1430</v>
      </c>
      <c r="B911" t="str">
        <f t="shared" si="43"/>
        <v>ZK103.K109.C727</v>
      </c>
      <c r="C911">
        <f>+IFERROR(VLOOKUP(B911,'[1]Sum table'!$A:$D,4,FALSE),0)</f>
        <v>0</v>
      </c>
      <c r="D911">
        <f>+IFERROR(VLOOKUP(B911,'[1]Sum table'!$A:$E,5,FALSE),0)</f>
        <v>0</v>
      </c>
      <c r="E911">
        <f>+IFERROR(VLOOKUP(B911,'[1]Sum table'!$A:$F,6,FALSE),0)</f>
        <v>0</v>
      </c>
      <c r="F911">
        <f>+IFERROR(VLOOKUP(B911,'[1]Sum table'!$A:$G,7,FALSE),0)</f>
        <v>0</v>
      </c>
      <c r="O911" t="s">
        <v>510</v>
      </c>
      <c r="P911" s="606" t="s">
        <v>294</v>
      </c>
      <c r="R911" t="str">
        <f t="shared" si="44"/>
        <v>ZK103</v>
      </c>
      <c r="S911">
        <f t="shared" si="45"/>
        <v>0</v>
      </c>
      <c r="T911">
        <f t="shared" si="45"/>
        <v>0</v>
      </c>
      <c r="U911">
        <f t="shared" si="45"/>
        <v>0</v>
      </c>
    </row>
    <row r="912" spans="1:21" x14ac:dyDescent="0.25">
      <c r="A912" t="s">
        <v>1431</v>
      </c>
      <c r="B912" t="str">
        <f t="shared" si="43"/>
        <v>ZK103.K110.C727</v>
      </c>
      <c r="C912">
        <f>+IFERROR(VLOOKUP(B912,'[1]Sum table'!$A:$D,4,FALSE),0)</f>
        <v>0</v>
      </c>
      <c r="D912">
        <f>+IFERROR(VLOOKUP(B912,'[1]Sum table'!$A:$E,5,FALSE),0)</f>
        <v>0</v>
      </c>
      <c r="E912">
        <f>+IFERROR(VLOOKUP(B912,'[1]Sum table'!$A:$F,6,FALSE),0)</f>
        <v>0</v>
      </c>
      <c r="F912">
        <f>+IFERROR(VLOOKUP(B912,'[1]Sum table'!$A:$G,7,FALSE),0)</f>
        <v>0</v>
      </c>
      <c r="O912" t="s">
        <v>510</v>
      </c>
      <c r="P912" s="607" t="s">
        <v>295</v>
      </c>
      <c r="R912" t="str">
        <f t="shared" si="44"/>
        <v>ZK103</v>
      </c>
      <c r="S912">
        <f t="shared" si="45"/>
        <v>0</v>
      </c>
      <c r="T912">
        <f t="shared" si="45"/>
        <v>0</v>
      </c>
      <c r="U912">
        <f t="shared" si="45"/>
        <v>0</v>
      </c>
    </row>
    <row r="913" spans="1:21" x14ac:dyDescent="0.25">
      <c r="A913" t="s">
        <v>1432</v>
      </c>
      <c r="B913" t="str">
        <f t="shared" si="43"/>
        <v>ZK103.K111.C727</v>
      </c>
      <c r="C913">
        <f>+IFERROR(VLOOKUP(B913,'[1]Sum table'!$A:$D,4,FALSE),0)</f>
        <v>0</v>
      </c>
      <c r="D913">
        <f>+IFERROR(VLOOKUP(B913,'[1]Sum table'!$A:$E,5,FALSE),0)</f>
        <v>0</v>
      </c>
      <c r="E913">
        <f>+IFERROR(VLOOKUP(B913,'[1]Sum table'!$A:$F,6,FALSE),0)</f>
        <v>0</v>
      </c>
      <c r="F913">
        <f>+IFERROR(VLOOKUP(B913,'[1]Sum table'!$A:$G,7,FALSE),0)</f>
        <v>0</v>
      </c>
      <c r="O913" t="s">
        <v>510</v>
      </c>
      <c r="P913" s="608" t="s">
        <v>296</v>
      </c>
      <c r="R913" t="str">
        <f t="shared" si="44"/>
        <v>ZK103</v>
      </c>
      <c r="S913">
        <f t="shared" si="45"/>
        <v>0</v>
      </c>
      <c r="T913">
        <f t="shared" si="45"/>
        <v>0</v>
      </c>
      <c r="U913">
        <f t="shared" si="45"/>
        <v>0</v>
      </c>
    </row>
    <row r="914" spans="1:21" x14ac:dyDescent="0.25">
      <c r="A914" t="s">
        <v>1433</v>
      </c>
      <c r="B914" t="str">
        <f t="shared" si="43"/>
        <v>ZK103.K112.C727</v>
      </c>
      <c r="C914">
        <f>+IFERROR(VLOOKUP(B914,'[1]Sum table'!$A:$D,4,FALSE),0)</f>
        <v>0</v>
      </c>
      <c r="D914">
        <f>+IFERROR(VLOOKUP(B914,'[1]Sum table'!$A:$E,5,FALSE),0)</f>
        <v>0</v>
      </c>
      <c r="E914">
        <f>+IFERROR(VLOOKUP(B914,'[1]Sum table'!$A:$F,6,FALSE),0)</f>
        <v>0</v>
      </c>
      <c r="F914">
        <f>+IFERROR(VLOOKUP(B914,'[1]Sum table'!$A:$G,7,FALSE),0)</f>
        <v>0</v>
      </c>
      <c r="O914" t="s">
        <v>510</v>
      </c>
      <c r="P914" s="607" t="s">
        <v>297</v>
      </c>
      <c r="R914" t="str">
        <f t="shared" si="44"/>
        <v>ZK103</v>
      </c>
      <c r="S914">
        <f t="shared" si="45"/>
        <v>0</v>
      </c>
      <c r="T914">
        <f t="shared" si="45"/>
        <v>0</v>
      </c>
      <c r="U914">
        <f t="shared" si="45"/>
        <v>0</v>
      </c>
    </row>
    <row r="915" spans="1:21" x14ac:dyDescent="0.25">
      <c r="A915" t="s">
        <v>1434</v>
      </c>
      <c r="B915" t="str">
        <f t="shared" si="43"/>
        <v>ZK103.K113.C727</v>
      </c>
      <c r="C915">
        <f>+IFERROR(VLOOKUP(B915,'[1]Sum table'!$A:$D,4,FALSE),0)</f>
        <v>0</v>
      </c>
      <c r="D915">
        <f>+IFERROR(VLOOKUP(B915,'[1]Sum table'!$A:$E,5,FALSE),0)</f>
        <v>0</v>
      </c>
      <c r="E915">
        <f>+IFERROR(VLOOKUP(B915,'[1]Sum table'!$A:$F,6,FALSE),0)</f>
        <v>0</v>
      </c>
      <c r="F915">
        <f>+IFERROR(VLOOKUP(B915,'[1]Sum table'!$A:$G,7,FALSE),0)</f>
        <v>0</v>
      </c>
      <c r="O915" t="s">
        <v>510</v>
      </c>
      <c r="P915" s="607" t="s">
        <v>298</v>
      </c>
      <c r="R915" t="str">
        <f t="shared" si="44"/>
        <v>ZK103</v>
      </c>
      <c r="S915">
        <f t="shared" si="45"/>
        <v>0</v>
      </c>
      <c r="T915">
        <f t="shared" si="45"/>
        <v>0</v>
      </c>
      <c r="U915">
        <f t="shared" si="45"/>
        <v>0</v>
      </c>
    </row>
    <row r="916" spans="1:21" x14ac:dyDescent="0.25">
      <c r="A916" t="s">
        <v>1435</v>
      </c>
      <c r="B916" t="str">
        <f t="shared" si="43"/>
        <v>ZK103.K114.C727</v>
      </c>
      <c r="C916">
        <f>+IFERROR(VLOOKUP(B916,'[1]Sum table'!$A:$D,4,FALSE),0)</f>
        <v>0</v>
      </c>
      <c r="D916">
        <f>+IFERROR(VLOOKUP(B916,'[1]Sum table'!$A:$E,5,FALSE),0)</f>
        <v>0</v>
      </c>
      <c r="E916">
        <f>+IFERROR(VLOOKUP(B916,'[1]Sum table'!$A:$F,6,FALSE),0)</f>
        <v>0</v>
      </c>
      <c r="F916">
        <f>+IFERROR(VLOOKUP(B916,'[1]Sum table'!$A:$G,7,FALSE),0)</f>
        <v>0</v>
      </c>
      <c r="O916" t="s">
        <v>510</v>
      </c>
      <c r="P916" s="607" t="s">
        <v>299</v>
      </c>
      <c r="R916" t="str">
        <f t="shared" si="44"/>
        <v>ZK103</v>
      </c>
      <c r="S916">
        <f t="shared" si="45"/>
        <v>0</v>
      </c>
      <c r="T916">
        <f t="shared" si="45"/>
        <v>0</v>
      </c>
      <c r="U916">
        <f t="shared" si="45"/>
        <v>0</v>
      </c>
    </row>
    <row r="917" spans="1:21" x14ac:dyDescent="0.25">
      <c r="A917" t="s">
        <v>1436</v>
      </c>
      <c r="B917" t="str">
        <f t="shared" si="43"/>
        <v>ZK103.K115.C727</v>
      </c>
      <c r="C917">
        <f>+IFERROR(VLOOKUP(B917,'[1]Sum table'!$A:$D,4,FALSE),0)</f>
        <v>0</v>
      </c>
      <c r="D917">
        <f>+IFERROR(VLOOKUP(B917,'[1]Sum table'!$A:$E,5,FALSE),0)</f>
        <v>0</v>
      </c>
      <c r="E917">
        <f>+IFERROR(VLOOKUP(B917,'[1]Sum table'!$A:$F,6,FALSE),0)</f>
        <v>0</v>
      </c>
      <c r="F917">
        <f>+IFERROR(VLOOKUP(B917,'[1]Sum table'!$A:$G,7,FALSE),0)</f>
        <v>0</v>
      </c>
      <c r="O917" t="s">
        <v>510</v>
      </c>
      <c r="P917" s="607" t="s">
        <v>300</v>
      </c>
      <c r="R917" t="str">
        <f t="shared" si="44"/>
        <v>ZK103</v>
      </c>
      <c r="S917">
        <f t="shared" si="45"/>
        <v>0</v>
      </c>
      <c r="T917">
        <f t="shared" si="45"/>
        <v>0</v>
      </c>
      <c r="U917">
        <f t="shared" si="45"/>
        <v>0</v>
      </c>
    </row>
    <row r="918" spans="1:21" x14ac:dyDescent="0.25">
      <c r="A918" t="s">
        <v>1437</v>
      </c>
      <c r="B918" t="str">
        <f t="shared" si="43"/>
        <v>ZK103.K116.C727</v>
      </c>
      <c r="C918">
        <f>+IFERROR(VLOOKUP(B918,'[1]Sum table'!$A:$D,4,FALSE),0)</f>
        <v>0</v>
      </c>
      <c r="D918">
        <f>+IFERROR(VLOOKUP(B918,'[1]Sum table'!$A:$E,5,FALSE),0)</f>
        <v>0</v>
      </c>
      <c r="E918">
        <f>+IFERROR(VLOOKUP(B918,'[1]Sum table'!$A:$F,6,FALSE),0)</f>
        <v>0</v>
      </c>
      <c r="F918">
        <f>+IFERROR(VLOOKUP(B918,'[1]Sum table'!$A:$G,7,FALSE),0)</f>
        <v>0</v>
      </c>
      <c r="O918" t="s">
        <v>510</v>
      </c>
      <c r="P918" s="606" t="s">
        <v>301</v>
      </c>
      <c r="R918" t="str">
        <f t="shared" si="44"/>
        <v>ZK103</v>
      </c>
      <c r="S918">
        <f t="shared" si="45"/>
        <v>0</v>
      </c>
      <c r="T918">
        <f t="shared" si="45"/>
        <v>0</v>
      </c>
      <c r="U918">
        <f t="shared" si="45"/>
        <v>0</v>
      </c>
    </row>
    <row r="919" spans="1:21" x14ac:dyDescent="0.25">
      <c r="A919" t="s">
        <v>1438</v>
      </c>
      <c r="B919" t="str">
        <f t="shared" si="43"/>
        <v>ZK103.K117.C727</v>
      </c>
      <c r="C919">
        <f>+IFERROR(VLOOKUP(B919,'[1]Sum table'!$A:$D,4,FALSE),0)</f>
        <v>0</v>
      </c>
      <c r="D919">
        <f>+IFERROR(VLOOKUP(B919,'[1]Sum table'!$A:$E,5,FALSE),0)</f>
        <v>0</v>
      </c>
      <c r="E919">
        <f>+IFERROR(VLOOKUP(B919,'[1]Sum table'!$A:$F,6,FALSE),0)</f>
        <v>0</v>
      </c>
      <c r="F919">
        <f>+IFERROR(VLOOKUP(B919,'[1]Sum table'!$A:$G,7,FALSE),0)</f>
        <v>0</v>
      </c>
      <c r="O919" t="s">
        <v>510</v>
      </c>
      <c r="P919" s="606" t="s">
        <v>107</v>
      </c>
      <c r="R919" t="str">
        <f t="shared" si="44"/>
        <v>ZK103</v>
      </c>
      <c r="S919">
        <f t="shared" si="45"/>
        <v>0</v>
      </c>
      <c r="T919">
        <f t="shared" si="45"/>
        <v>0</v>
      </c>
      <c r="U919">
        <f t="shared" si="45"/>
        <v>0</v>
      </c>
    </row>
    <row r="920" spans="1:21" x14ac:dyDescent="0.25">
      <c r="A920" t="s">
        <v>1439</v>
      </c>
      <c r="B920" t="str">
        <f t="shared" si="43"/>
        <v>ZK103.K118.C727</v>
      </c>
      <c r="C920">
        <f>+IFERROR(VLOOKUP(B920,'[1]Sum table'!$A:$D,4,FALSE),0)</f>
        <v>0</v>
      </c>
      <c r="D920">
        <f>+IFERROR(VLOOKUP(B920,'[1]Sum table'!$A:$E,5,FALSE),0)</f>
        <v>0</v>
      </c>
      <c r="E920">
        <f>+IFERROR(VLOOKUP(B920,'[1]Sum table'!$A:$F,6,FALSE),0)</f>
        <v>0</v>
      </c>
      <c r="F920">
        <f>+IFERROR(VLOOKUP(B920,'[1]Sum table'!$A:$G,7,FALSE),0)</f>
        <v>0</v>
      </c>
      <c r="O920" t="s">
        <v>510</v>
      </c>
      <c r="P920" s="606" t="s">
        <v>105</v>
      </c>
      <c r="R920" t="str">
        <f t="shared" si="44"/>
        <v>ZK103</v>
      </c>
      <c r="S920">
        <f t="shared" si="45"/>
        <v>0</v>
      </c>
      <c r="T920">
        <f t="shared" si="45"/>
        <v>0</v>
      </c>
      <c r="U920">
        <f t="shared" si="45"/>
        <v>0</v>
      </c>
    </row>
    <row r="921" spans="1:21" x14ac:dyDescent="0.25">
      <c r="A921" t="s">
        <v>1440</v>
      </c>
      <c r="B921" t="str">
        <f t="shared" si="43"/>
        <v>ZK103.K119.C727</v>
      </c>
      <c r="C921">
        <f>+IFERROR(VLOOKUP(B921,'[1]Sum table'!$A:$D,4,FALSE),0)</f>
        <v>0</v>
      </c>
      <c r="D921">
        <f>+IFERROR(VLOOKUP(B921,'[1]Sum table'!$A:$E,5,FALSE),0)</f>
        <v>0</v>
      </c>
      <c r="E921">
        <f>+IFERROR(VLOOKUP(B921,'[1]Sum table'!$A:$F,6,FALSE),0)</f>
        <v>0</v>
      </c>
      <c r="F921">
        <f>+IFERROR(VLOOKUP(B921,'[1]Sum table'!$A:$G,7,FALSE),0)</f>
        <v>0</v>
      </c>
      <c r="O921" t="s">
        <v>510</v>
      </c>
      <c r="P921" s="606" t="s">
        <v>302</v>
      </c>
      <c r="R921" t="str">
        <f t="shared" si="44"/>
        <v>ZK103</v>
      </c>
      <c r="S921">
        <f t="shared" si="45"/>
        <v>0</v>
      </c>
      <c r="T921">
        <f t="shared" si="45"/>
        <v>0</v>
      </c>
      <c r="U921">
        <f t="shared" si="45"/>
        <v>0</v>
      </c>
    </row>
    <row r="922" spans="1:21" x14ac:dyDescent="0.25">
      <c r="A922" t="s">
        <v>1441</v>
      </c>
      <c r="B922" t="str">
        <f t="shared" si="43"/>
        <v>ZK103.K120.C727</v>
      </c>
      <c r="C922">
        <f>+IFERROR(VLOOKUP(B922,'[1]Sum table'!$A:$D,4,FALSE),0)</f>
        <v>0</v>
      </c>
      <c r="D922">
        <f>+IFERROR(VLOOKUP(B922,'[1]Sum table'!$A:$E,5,FALSE),0)</f>
        <v>0</v>
      </c>
      <c r="E922">
        <f>+IFERROR(VLOOKUP(B922,'[1]Sum table'!$A:$F,6,FALSE),0)</f>
        <v>0</v>
      </c>
      <c r="F922">
        <f>+IFERROR(VLOOKUP(B922,'[1]Sum table'!$A:$G,7,FALSE),0)</f>
        <v>0</v>
      </c>
      <c r="O922" t="s">
        <v>510</v>
      </c>
      <c r="P922" s="606" t="s">
        <v>303</v>
      </c>
      <c r="R922" t="str">
        <f t="shared" si="44"/>
        <v>ZK103</v>
      </c>
      <c r="S922">
        <f t="shared" si="45"/>
        <v>0</v>
      </c>
      <c r="T922">
        <f t="shared" si="45"/>
        <v>0</v>
      </c>
      <c r="U922">
        <f t="shared" si="45"/>
        <v>0</v>
      </c>
    </row>
    <row r="923" spans="1:21" x14ac:dyDescent="0.25">
      <c r="A923" t="s">
        <v>1442</v>
      </c>
      <c r="B923" t="str">
        <f t="shared" si="43"/>
        <v>ZK103.K121.C727</v>
      </c>
      <c r="C923">
        <f>+IFERROR(VLOOKUP(B923,'[1]Sum table'!$A:$D,4,FALSE),0)</f>
        <v>0</v>
      </c>
      <c r="D923">
        <f>+IFERROR(VLOOKUP(B923,'[1]Sum table'!$A:$E,5,FALSE),0)</f>
        <v>0</v>
      </c>
      <c r="E923">
        <f>+IFERROR(VLOOKUP(B923,'[1]Sum table'!$A:$F,6,FALSE),0)</f>
        <v>0</v>
      </c>
      <c r="F923">
        <f>+IFERROR(VLOOKUP(B923,'[1]Sum table'!$A:$G,7,FALSE),0)</f>
        <v>0</v>
      </c>
      <c r="O923" t="s">
        <v>510</v>
      </c>
      <c r="P923" s="606" t="s">
        <v>304</v>
      </c>
      <c r="R923" t="str">
        <f t="shared" si="44"/>
        <v>ZK103</v>
      </c>
      <c r="S923">
        <f t="shared" si="45"/>
        <v>0</v>
      </c>
      <c r="T923">
        <f t="shared" si="45"/>
        <v>0</v>
      </c>
      <c r="U923">
        <f t="shared" si="45"/>
        <v>0</v>
      </c>
    </row>
    <row r="924" spans="1:21" x14ac:dyDescent="0.25">
      <c r="A924" t="s">
        <v>1443</v>
      </c>
      <c r="B924" t="str">
        <f t="shared" si="43"/>
        <v>ZK103.K122.C727</v>
      </c>
      <c r="C924">
        <f>+IFERROR(VLOOKUP(B924,'[1]Sum table'!$A:$D,4,FALSE),0)</f>
        <v>0</v>
      </c>
      <c r="D924">
        <f>+IFERROR(VLOOKUP(B924,'[1]Sum table'!$A:$E,5,FALSE),0)</f>
        <v>0</v>
      </c>
      <c r="E924">
        <f>+IFERROR(VLOOKUP(B924,'[1]Sum table'!$A:$F,6,FALSE),0)</f>
        <v>0</v>
      </c>
      <c r="F924">
        <f>+IFERROR(VLOOKUP(B924,'[1]Sum table'!$A:$G,7,FALSE),0)</f>
        <v>0</v>
      </c>
      <c r="O924" t="s">
        <v>510</v>
      </c>
      <c r="P924" s="606" t="s">
        <v>222</v>
      </c>
      <c r="R924" t="str">
        <f t="shared" si="44"/>
        <v>ZK103</v>
      </c>
      <c r="S924">
        <f t="shared" si="45"/>
        <v>0</v>
      </c>
      <c r="T924">
        <f t="shared" si="45"/>
        <v>0</v>
      </c>
      <c r="U924">
        <f t="shared" si="45"/>
        <v>0</v>
      </c>
    </row>
    <row r="925" spans="1:21" x14ac:dyDescent="0.25">
      <c r="A925" t="s">
        <v>1444</v>
      </c>
      <c r="B925" t="str">
        <f t="shared" si="43"/>
        <v>ZK103.K123.C727</v>
      </c>
      <c r="C925">
        <f>+IFERROR(VLOOKUP(B925,'[1]Sum table'!$A:$D,4,FALSE),0)</f>
        <v>0</v>
      </c>
      <c r="D925">
        <f>+IFERROR(VLOOKUP(B925,'[1]Sum table'!$A:$E,5,FALSE),0)</f>
        <v>0</v>
      </c>
      <c r="E925">
        <f>+IFERROR(VLOOKUP(B925,'[1]Sum table'!$A:$F,6,FALSE),0)</f>
        <v>0</v>
      </c>
      <c r="F925">
        <f>+IFERROR(VLOOKUP(B925,'[1]Sum table'!$A:$G,7,FALSE),0)</f>
        <v>0</v>
      </c>
      <c r="O925" t="s">
        <v>510</v>
      </c>
      <c r="P925" s="606" t="s">
        <v>305</v>
      </c>
      <c r="R925" t="str">
        <f t="shared" si="44"/>
        <v>ZK103</v>
      </c>
      <c r="S925">
        <f t="shared" si="45"/>
        <v>0</v>
      </c>
      <c r="T925">
        <f t="shared" si="45"/>
        <v>0</v>
      </c>
      <c r="U925">
        <f t="shared" si="45"/>
        <v>0</v>
      </c>
    </row>
    <row r="926" spans="1:21" x14ac:dyDescent="0.25">
      <c r="A926" t="s">
        <v>1445</v>
      </c>
      <c r="B926" t="str">
        <f t="shared" si="43"/>
        <v>ZK103.K124.C727</v>
      </c>
      <c r="C926">
        <f>+IFERROR(VLOOKUP(B926,'[1]Sum table'!$A:$D,4,FALSE),0)</f>
        <v>0</v>
      </c>
      <c r="D926">
        <f>+IFERROR(VLOOKUP(B926,'[1]Sum table'!$A:$E,5,FALSE),0)</f>
        <v>0</v>
      </c>
      <c r="E926">
        <f>+IFERROR(VLOOKUP(B926,'[1]Sum table'!$A:$F,6,FALSE),0)</f>
        <v>0</v>
      </c>
      <c r="F926">
        <f>+IFERROR(VLOOKUP(B926,'[1]Sum table'!$A:$G,7,FALSE),0)</f>
        <v>0</v>
      </c>
      <c r="O926" t="s">
        <v>510</v>
      </c>
      <c r="P926" s="606" t="s">
        <v>306</v>
      </c>
      <c r="R926" t="str">
        <f t="shared" si="44"/>
        <v>ZK103</v>
      </c>
      <c r="S926">
        <f t="shared" si="45"/>
        <v>0</v>
      </c>
      <c r="T926">
        <f t="shared" si="45"/>
        <v>0</v>
      </c>
      <c r="U926">
        <f t="shared" si="45"/>
        <v>0</v>
      </c>
    </row>
    <row r="927" spans="1:21" x14ac:dyDescent="0.25">
      <c r="A927" t="s">
        <v>1446</v>
      </c>
      <c r="B927" t="str">
        <f t="shared" si="43"/>
        <v>ZK103.K125.C727</v>
      </c>
      <c r="C927">
        <f>+IFERROR(VLOOKUP(B927,'[1]Sum table'!$A:$D,4,FALSE),0)</f>
        <v>0</v>
      </c>
      <c r="D927">
        <f>+IFERROR(VLOOKUP(B927,'[1]Sum table'!$A:$E,5,FALSE),0)</f>
        <v>0</v>
      </c>
      <c r="E927">
        <f>+IFERROR(VLOOKUP(B927,'[1]Sum table'!$A:$F,6,FALSE),0)</f>
        <v>0</v>
      </c>
      <c r="F927">
        <f>+IFERROR(VLOOKUP(B927,'[1]Sum table'!$A:$G,7,FALSE),0)</f>
        <v>0</v>
      </c>
      <c r="O927" t="s">
        <v>510</v>
      </c>
      <c r="P927" s="607" t="s">
        <v>307</v>
      </c>
      <c r="R927" t="str">
        <f t="shared" si="44"/>
        <v>ZK103</v>
      </c>
      <c r="S927">
        <f t="shared" si="45"/>
        <v>0</v>
      </c>
      <c r="T927">
        <f t="shared" si="45"/>
        <v>0</v>
      </c>
      <c r="U927">
        <f t="shared" si="45"/>
        <v>0</v>
      </c>
    </row>
    <row r="928" spans="1:21" x14ac:dyDescent="0.25">
      <c r="A928" t="s">
        <v>1447</v>
      </c>
      <c r="B928" t="str">
        <f t="shared" si="43"/>
        <v>ZK103.K126.C727</v>
      </c>
      <c r="C928">
        <f>+IFERROR(VLOOKUP(B928,'[1]Sum table'!$A:$D,4,FALSE),0)</f>
        <v>0</v>
      </c>
      <c r="D928">
        <f>+IFERROR(VLOOKUP(B928,'[1]Sum table'!$A:$E,5,FALSE),0)</f>
        <v>0</v>
      </c>
      <c r="E928">
        <f>+IFERROR(VLOOKUP(B928,'[1]Sum table'!$A:$F,6,FALSE),0)</f>
        <v>0</v>
      </c>
      <c r="F928">
        <f>+IFERROR(VLOOKUP(B928,'[1]Sum table'!$A:$G,7,FALSE),0)</f>
        <v>0</v>
      </c>
      <c r="O928" t="s">
        <v>510</v>
      </c>
      <c r="P928" s="607" t="s">
        <v>308</v>
      </c>
      <c r="R928" t="str">
        <f t="shared" si="44"/>
        <v>ZK103</v>
      </c>
      <c r="S928">
        <f t="shared" si="45"/>
        <v>0</v>
      </c>
      <c r="T928">
        <f t="shared" si="45"/>
        <v>0</v>
      </c>
      <c r="U928">
        <f t="shared" si="45"/>
        <v>0</v>
      </c>
    </row>
    <row r="929" spans="1:21" x14ac:dyDescent="0.25">
      <c r="A929" t="s">
        <v>1448</v>
      </c>
      <c r="B929" t="str">
        <f t="shared" si="43"/>
        <v>ZK103.K127.C727</v>
      </c>
      <c r="C929">
        <f>+IFERROR(VLOOKUP(B929,'[1]Sum table'!$A:$D,4,FALSE),0)</f>
        <v>0</v>
      </c>
      <c r="D929">
        <f>+IFERROR(VLOOKUP(B929,'[1]Sum table'!$A:$E,5,FALSE),0)</f>
        <v>0</v>
      </c>
      <c r="E929">
        <f>+IFERROR(VLOOKUP(B929,'[1]Sum table'!$A:$F,6,FALSE),0)</f>
        <v>0</v>
      </c>
      <c r="F929">
        <f>+IFERROR(VLOOKUP(B929,'[1]Sum table'!$A:$G,7,FALSE),0)</f>
        <v>0</v>
      </c>
      <c r="O929" t="s">
        <v>510</v>
      </c>
      <c r="P929" s="607" t="s">
        <v>309</v>
      </c>
      <c r="R929" t="str">
        <f t="shared" si="44"/>
        <v>ZK103</v>
      </c>
      <c r="S929">
        <f t="shared" si="45"/>
        <v>0</v>
      </c>
      <c r="T929">
        <f t="shared" si="45"/>
        <v>0</v>
      </c>
      <c r="U929">
        <f t="shared" si="45"/>
        <v>0</v>
      </c>
    </row>
    <row r="930" spans="1:21" x14ac:dyDescent="0.25">
      <c r="A930" t="s">
        <v>1449</v>
      </c>
      <c r="B930" t="str">
        <f t="shared" si="43"/>
        <v>ZK103.K128.C727</v>
      </c>
      <c r="C930">
        <f>+IFERROR(VLOOKUP(B930,'[1]Sum table'!$A:$D,4,FALSE),0)</f>
        <v>0</v>
      </c>
      <c r="D930">
        <f>+IFERROR(VLOOKUP(B930,'[1]Sum table'!$A:$E,5,FALSE),0)</f>
        <v>0</v>
      </c>
      <c r="E930">
        <f>+IFERROR(VLOOKUP(B930,'[1]Sum table'!$A:$F,6,FALSE),0)</f>
        <v>0</v>
      </c>
      <c r="F930">
        <f>+IFERROR(VLOOKUP(B930,'[1]Sum table'!$A:$G,7,FALSE),0)</f>
        <v>0</v>
      </c>
      <c r="O930" t="s">
        <v>510</v>
      </c>
      <c r="P930" s="607" t="s">
        <v>310</v>
      </c>
      <c r="R930" t="str">
        <f t="shared" si="44"/>
        <v>ZK103</v>
      </c>
      <c r="S930">
        <f t="shared" si="45"/>
        <v>0</v>
      </c>
      <c r="T930">
        <f t="shared" si="45"/>
        <v>0</v>
      </c>
      <c r="U930">
        <f t="shared" si="45"/>
        <v>0</v>
      </c>
    </row>
    <row r="931" spans="1:21" x14ac:dyDescent="0.25">
      <c r="A931" t="s">
        <v>1450</v>
      </c>
      <c r="B931" t="str">
        <f t="shared" si="43"/>
        <v>ZK103.K129.C727</v>
      </c>
      <c r="C931">
        <f>+IFERROR(VLOOKUP(B931,'[1]Sum table'!$A:$D,4,FALSE),0)</f>
        <v>0</v>
      </c>
      <c r="D931">
        <f>+IFERROR(VLOOKUP(B931,'[1]Sum table'!$A:$E,5,FALSE),0)</f>
        <v>0</v>
      </c>
      <c r="E931">
        <f>+IFERROR(VLOOKUP(B931,'[1]Sum table'!$A:$F,6,FALSE),0)</f>
        <v>0</v>
      </c>
      <c r="F931">
        <f>+IFERROR(VLOOKUP(B931,'[1]Sum table'!$A:$G,7,FALSE),0)</f>
        <v>0</v>
      </c>
      <c r="O931" t="s">
        <v>510</v>
      </c>
      <c r="P931" s="607" t="s">
        <v>311</v>
      </c>
      <c r="R931" t="str">
        <f t="shared" si="44"/>
        <v>ZK103</v>
      </c>
      <c r="S931">
        <f t="shared" si="45"/>
        <v>0</v>
      </c>
      <c r="T931">
        <f t="shared" si="45"/>
        <v>0</v>
      </c>
      <c r="U931">
        <f t="shared" si="45"/>
        <v>0</v>
      </c>
    </row>
    <row r="932" spans="1:21" x14ac:dyDescent="0.25">
      <c r="A932" t="s">
        <v>1451</v>
      </c>
      <c r="B932" t="str">
        <f t="shared" si="43"/>
        <v>ZK103.K130.C727</v>
      </c>
      <c r="C932">
        <f>+IFERROR(VLOOKUP(B932,'[1]Sum table'!$A:$D,4,FALSE),0)</f>
        <v>0</v>
      </c>
      <c r="D932">
        <f>+IFERROR(VLOOKUP(B932,'[1]Sum table'!$A:$E,5,FALSE),0)</f>
        <v>0</v>
      </c>
      <c r="E932">
        <f>+IFERROR(VLOOKUP(B932,'[1]Sum table'!$A:$F,6,FALSE),0)</f>
        <v>0</v>
      </c>
      <c r="F932">
        <f>+IFERROR(VLOOKUP(B932,'[1]Sum table'!$A:$G,7,FALSE),0)</f>
        <v>0</v>
      </c>
      <c r="O932" t="s">
        <v>510</v>
      </c>
      <c r="P932" s="606" t="s">
        <v>147</v>
      </c>
      <c r="R932" t="str">
        <f t="shared" si="44"/>
        <v>ZK103</v>
      </c>
      <c r="S932">
        <f t="shared" si="45"/>
        <v>0</v>
      </c>
      <c r="T932">
        <f t="shared" si="45"/>
        <v>0</v>
      </c>
      <c r="U932">
        <f t="shared" si="45"/>
        <v>0</v>
      </c>
    </row>
    <row r="933" spans="1:21" x14ac:dyDescent="0.25">
      <c r="A933" t="s">
        <v>1452</v>
      </c>
      <c r="B933" t="str">
        <f t="shared" si="43"/>
        <v>ZK103.K131.C727</v>
      </c>
      <c r="C933">
        <f>+IFERROR(VLOOKUP(B933,'[1]Sum table'!$A:$D,4,FALSE),0)</f>
        <v>0</v>
      </c>
      <c r="D933">
        <f>+IFERROR(VLOOKUP(B933,'[1]Sum table'!$A:$E,5,FALSE),0)</f>
        <v>0</v>
      </c>
      <c r="E933">
        <f>+IFERROR(VLOOKUP(B933,'[1]Sum table'!$A:$F,6,FALSE),0)</f>
        <v>0</v>
      </c>
      <c r="F933">
        <f>+IFERROR(VLOOKUP(B933,'[1]Sum table'!$A:$G,7,FALSE),0)</f>
        <v>0</v>
      </c>
      <c r="O933" t="s">
        <v>510</v>
      </c>
      <c r="P933" s="606" t="s">
        <v>209</v>
      </c>
      <c r="R933" t="str">
        <f t="shared" si="44"/>
        <v>ZK103</v>
      </c>
      <c r="S933">
        <f t="shared" si="45"/>
        <v>0</v>
      </c>
      <c r="T933">
        <f t="shared" si="45"/>
        <v>0</v>
      </c>
      <c r="U933">
        <f t="shared" si="45"/>
        <v>0</v>
      </c>
    </row>
    <row r="934" spans="1:21" x14ac:dyDescent="0.25">
      <c r="A934" t="s">
        <v>1453</v>
      </c>
      <c r="B934" t="str">
        <f t="shared" si="43"/>
        <v>ZK103.K132.C727</v>
      </c>
      <c r="C934">
        <f>+IFERROR(VLOOKUP(B934,'[1]Sum table'!$A:$D,4,FALSE),0)</f>
        <v>0</v>
      </c>
      <c r="D934">
        <f>+IFERROR(VLOOKUP(B934,'[1]Sum table'!$A:$E,5,FALSE),0)</f>
        <v>0</v>
      </c>
      <c r="E934">
        <f>+IFERROR(VLOOKUP(B934,'[1]Sum table'!$A:$F,6,FALSE),0)</f>
        <v>0</v>
      </c>
      <c r="F934">
        <f>+IFERROR(VLOOKUP(B934,'[1]Sum table'!$A:$G,7,FALSE),0)</f>
        <v>0</v>
      </c>
      <c r="O934" t="s">
        <v>510</v>
      </c>
      <c r="P934" s="606" t="s">
        <v>234</v>
      </c>
      <c r="R934" t="str">
        <f t="shared" si="44"/>
        <v>ZK103</v>
      </c>
      <c r="S934">
        <f t="shared" si="45"/>
        <v>0</v>
      </c>
      <c r="T934">
        <f t="shared" si="45"/>
        <v>0</v>
      </c>
      <c r="U934">
        <f t="shared" si="45"/>
        <v>0</v>
      </c>
    </row>
    <row r="935" spans="1:21" x14ac:dyDescent="0.25">
      <c r="A935" t="s">
        <v>1454</v>
      </c>
      <c r="B935" t="str">
        <f t="shared" si="43"/>
        <v>ZK103.K133.C727</v>
      </c>
      <c r="C935">
        <f>+IFERROR(VLOOKUP(B935,'[1]Sum table'!$A:$D,4,FALSE),0)</f>
        <v>0</v>
      </c>
      <c r="D935">
        <f>+IFERROR(VLOOKUP(B935,'[1]Sum table'!$A:$E,5,FALSE),0)</f>
        <v>0</v>
      </c>
      <c r="E935">
        <f>+IFERROR(VLOOKUP(B935,'[1]Sum table'!$A:$F,6,FALSE),0)</f>
        <v>0</v>
      </c>
      <c r="F935">
        <f>+IFERROR(VLOOKUP(B935,'[1]Sum table'!$A:$G,7,FALSE),0)</f>
        <v>0</v>
      </c>
      <c r="O935" t="s">
        <v>510</v>
      </c>
      <c r="P935" s="606" t="s">
        <v>312</v>
      </c>
      <c r="R935" t="str">
        <f t="shared" si="44"/>
        <v>ZK103</v>
      </c>
      <c r="S935">
        <f t="shared" si="45"/>
        <v>0</v>
      </c>
      <c r="T935">
        <f t="shared" si="45"/>
        <v>0</v>
      </c>
      <c r="U935">
        <f t="shared" si="45"/>
        <v>0</v>
      </c>
    </row>
    <row r="936" spans="1:21" x14ac:dyDescent="0.25">
      <c r="A936" t="s">
        <v>1455</v>
      </c>
      <c r="B936" t="str">
        <f t="shared" si="43"/>
        <v>ZK103.K134.C727</v>
      </c>
      <c r="C936">
        <f>+IFERROR(VLOOKUP(B936,'[1]Sum table'!$A:$D,4,FALSE),0)</f>
        <v>0</v>
      </c>
      <c r="D936">
        <f>+IFERROR(VLOOKUP(B936,'[1]Sum table'!$A:$E,5,FALSE),0)</f>
        <v>0</v>
      </c>
      <c r="E936">
        <f>+IFERROR(VLOOKUP(B936,'[1]Sum table'!$A:$F,6,FALSE),0)</f>
        <v>0</v>
      </c>
      <c r="F936">
        <f>+IFERROR(VLOOKUP(B936,'[1]Sum table'!$A:$G,7,FALSE),0)</f>
        <v>0</v>
      </c>
      <c r="O936" t="s">
        <v>510</v>
      </c>
      <c r="P936" s="606" t="s">
        <v>313</v>
      </c>
      <c r="R936" t="str">
        <f t="shared" si="44"/>
        <v>ZK103</v>
      </c>
      <c r="S936">
        <f t="shared" si="45"/>
        <v>0</v>
      </c>
      <c r="T936">
        <f t="shared" si="45"/>
        <v>0</v>
      </c>
      <c r="U936">
        <f t="shared" si="45"/>
        <v>0</v>
      </c>
    </row>
    <row r="937" spans="1:21" x14ac:dyDescent="0.25">
      <c r="A937" t="s">
        <v>1456</v>
      </c>
      <c r="B937" t="str">
        <f t="shared" si="43"/>
        <v>ZK103.K135.C727</v>
      </c>
      <c r="C937">
        <f>+IFERROR(VLOOKUP(B937,'[1]Sum table'!$A:$D,4,FALSE),0)</f>
        <v>0</v>
      </c>
      <c r="D937">
        <f>+IFERROR(VLOOKUP(B937,'[1]Sum table'!$A:$E,5,FALSE),0)</f>
        <v>0</v>
      </c>
      <c r="E937">
        <f>+IFERROR(VLOOKUP(B937,'[1]Sum table'!$A:$F,6,FALSE),0)</f>
        <v>0</v>
      </c>
      <c r="F937">
        <f>+IFERROR(VLOOKUP(B937,'[1]Sum table'!$A:$G,7,FALSE),0)</f>
        <v>0</v>
      </c>
      <c r="O937" t="s">
        <v>510</v>
      </c>
      <c r="P937" s="606" t="s">
        <v>314</v>
      </c>
      <c r="R937" t="str">
        <f t="shared" si="44"/>
        <v>ZK103</v>
      </c>
      <c r="S937">
        <f t="shared" si="45"/>
        <v>0</v>
      </c>
      <c r="T937">
        <f t="shared" si="45"/>
        <v>0</v>
      </c>
      <c r="U937">
        <f t="shared" si="45"/>
        <v>0</v>
      </c>
    </row>
    <row r="938" spans="1:21" x14ac:dyDescent="0.25">
      <c r="A938" t="s">
        <v>1457</v>
      </c>
      <c r="B938" t="str">
        <f t="shared" si="43"/>
        <v>ZK103.K136.C727</v>
      </c>
      <c r="C938">
        <f>+IFERROR(VLOOKUP(B938,'[1]Sum table'!$A:$D,4,FALSE),0)</f>
        <v>0</v>
      </c>
      <c r="D938">
        <f>+IFERROR(VLOOKUP(B938,'[1]Sum table'!$A:$E,5,FALSE),0)</f>
        <v>0</v>
      </c>
      <c r="E938">
        <f>+IFERROR(VLOOKUP(B938,'[1]Sum table'!$A:$F,6,FALSE),0)</f>
        <v>0</v>
      </c>
      <c r="F938">
        <f>+IFERROR(VLOOKUP(B938,'[1]Sum table'!$A:$G,7,FALSE),0)</f>
        <v>0</v>
      </c>
      <c r="O938" t="s">
        <v>510</v>
      </c>
      <c r="P938" s="606" t="s">
        <v>315</v>
      </c>
      <c r="R938" t="str">
        <f t="shared" si="44"/>
        <v>ZK103</v>
      </c>
      <c r="S938">
        <f t="shared" si="45"/>
        <v>0</v>
      </c>
      <c r="T938">
        <f t="shared" si="45"/>
        <v>0</v>
      </c>
      <c r="U938">
        <f t="shared" si="45"/>
        <v>0</v>
      </c>
    </row>
    <row r="939" spans="1:21" x14ac:dyDescent="0.25">
      <c r="A939" t="s">
        <v>1458</v>
      </c>
      <c r="B939" t="str">
        <f t="shared" si="43"/>
        <v>ZK103.K137.C727</v>
      </c>
      <c r="C939">
        <f>+IFERROR(VLOOKUP(B939,'[1]Sum table'!$A:$D,4,FALSE),0)</f>
        <v>0</v>
      </c>
      <c r="D939">
        <f>+IFERROR(VLOOKUP(B939,'[1]Sum table'!$A:$E,5,FALSE),0)</f>
        <v>0</v>
      </c>
      <c r="E939">
        <f>+IFERROR(VLOOKUP(B939,'[1]Sum table'!$A:$F,6,FALSE),0)</f>
        <v>0</v>
      </c>
      <c r="F939">
        <f>+IFERROR(VLOOKUP(B939,'[1]Sum table'!$A:$G,7,FALSE),0)</f>
        <v>0</v>
      </c>
      <c r="O939" t="s">
        <v>510</v>
      </c>
      <c r="P939" s="606" t="s">
        <v>316</v>
      </c>
      <c r="R939" t="str">
        <f t="shared" si="44"/>
        <v>ZK103</v>
      </c>
      <c r="S939">
        <f t="shared" si="45"/>
        <v>0</v>
      </c>
      <c r="T939">
        <f t="shared" si="45"/>
        <v>0</v>
      </c>
      <c r="U939">
        <f t="shared" si="45"/>
        <v>0</v>
      </c>
    </row>
    <row r="940" spans="1:21" x14ac:dyDescent="0.25">
      <c r="A940" t="s">
        <v>1459</v>
      </c>
      <c r="B940" t="str">
        <f t="shared" si="43"/>
        <v>ZK103.K138.C727</v>
      </c>
      <c r="C940">
        <f>+IFERROR(VLOOKUP(B940,'[1]Sum table'!$A:$D,4,FALSE),0)</f>
        <v>0</v>
      </c>
      <c r="D940">
        <f>+IFERROR(VLOOKUP(B940,'[1]Sum table'!$A:$E,5,FALSE),0)</f>
        <v>0</v>
      </c>
      <c r="E940">
        <f>+IFERROR(VLOOKUP(B940,'[1]Sum table'!$A:$F,6,FALSE),0)</f>
        <v>0</v>
      </c>
      <c r="F940">
        <f>+IFERROR(VLOOKUP(B940,'[1]Sum table'!$A:$G,7,FALSE),0)</f>
        <v>0</v>
      </c>
      <c r="O940" t="s">
        <v>510</v>
      </c>
      <c r="P940" s="606" t="s">
        <v>160</v>
      </c>
      <c r="R940" t="str">
        <f t="shared" si="44"/>
        <v>ZK103</v>
      </c>
      <c r="S940">
        <f t="shared" si="45"/>
        <v>0</v>
      </c>
      <c r="T940">
        <f t="shared" si="45"/>
        <v>0</v>
      </c>
      <c r="U940">
        <f t="shared" si="45"/>
        <v>0</v>
      </c>
    </row>
    <row r="941" spans="1:21" x14ac:dyDescent="0.25">
      <c r="A941" t="s">
        <v>1460</v>
      </c>
      <c r="B941" t="str">
        <f t="shared" si="43"/>
        <v>ZK103.K139.C727</v>
      </c>
      <c r="C941">
        <f>+IFERROR(VLOOKUP(B941,'[1]Sum table'!$A:$D,4,FALSE),0)</f>
        <v>0</v>
      </c>
      <c r="D941">
        <f>+IFERROR(VLOOKUP(B941,'[1]Sum table'!$A:$E,5,FALSE),0)</f>
        <v>0</v>
      </c>
      <c r="E941">
        <f>+IFERROR(VLOOKUP(B941,'[1]Sum table'!$A:$F,6,FALSE),0)</f>
        <v>0</v>
      </c>
      <c r="F941">
        <f>+IFERROR(VLOOKUP(B941,'[1]Sum table'!$A:$G,7,FALSE),0)</f>
        <v>0</v>
      </c>
      <c r="O941" t="s">
        <v>510</v>
      </c>
      <c r="P941" s="606" t="s">
        <v>175</v>
      </c>
      <c r="R941" t="str">
        <f t="shared" si="44"/>
        <v>ZK103</v>
      </c>
      <c r="S941">
        <f t="shared" si="45"/>
        <v>0</v>
      </c>
      <c r="T941">
        <f t="shared" si="45"/>
        <v>0</v>
      </c>
      <c r="U941">
        <f t="shared" si="45"/>
        <v>0</v>
      </c>
    </row>
    <row r="942" spans="1:21" x14ac:dyDescent="0.25">
      <c r="A942" t="s">
        <v>1461</v>
      </c>
      <c r="B942" t="str">
        <f t="shared" si="43"/>
        <v>ZK103.K140.C727</v>
      </c>
      <c r="C942">
        <f>+IFERROR(VLOOKUP(B942,'[1]Sum table'!$A:$D,4,FALSE),0)</f>
        <v>0</v>
      </c>
      <c r="D942">
        <f>+IFERROR(VLOOKUP(B942,'[1]Sum table'!$A:$E,5,FALSE),0)</f>
        <v>0</v>
      </c>
      <c r="E942">
        <f>+IFERROR(VLOOKUP(B942,'[1]Sum table'!$A:$F,6,FALSE),0)</f>
        <v>0</v>
      </c>
      <c r="F942">
        <f>+IFERROR(VLOOKUP(B942,'[1]Sum table'!$A:$G,7,FALSE),0)</f>
        <v>0</v>
      </c>
      <c r="O942" t="s">
        <v>510</v>
      </c>
      <c r="P942" s="606" t="s">
        <v>187</v>
      </c>
      <c r="R942" t="str">
        <f t="shared" si="44"/>
        <v>ZK103</v>
      </c>
      <c r="S942">
        <f t="shared" si="45"/>
        <v>0</v>
      </c>
      <c r="T942">
        <f t="shared" si="45"/>
        <v>0</v>
      </c>
      <c r="U942">
        <f t="shared" si="45"/>
        <v>0</v>
      </c>
    </row>
    <row r="943" spans="1:21" x14ac:dyDescent="0.25">
      <c r="A943" t="s">
        <v>1462</v>
      </c>
      <c r="B943" t="str">
        <f t="shared" si="43"/>
        <v>ZK103.K141.C727</v>
      </c>
      <c r="C943">
        <f>+IFERROR(VLOOKUP(B943,'[1]Sum table'!$A:$D,4,FALSE),0)</f>
        <v>0</v>
      </c>
      <c r="D943">
        <f>+IFERROR(VLOOKUP(B943,'[1]Sum table'!$A:$E,5,FALSE),0)</f>
        <v>0</v>
      </c>
      <c r="E943">
        <f>+IFERROR(VLOOKUP(B943,'[1]Sum table'!$A:$F,6,FALSE),0)</f>
        <v>0</v>
      </c>
      <c r="F943">
        <f>+IFERROR(VLOOKUP(B943,'[1]Sum table'!$A:$G,7,FALSE),0)</f>
        <v>0</v>
      </c>
      <c r="O943" t="s">
        <v>510</v>
      </c>
      <c r="P943" s="607" t="s">
        <v>317</v>
      </c>
      <c r="R943" t="str">
        <f t="shared" si="44"/>
        <v>ZK103</v>
      </c>
      <c r="S943">
        <f t="shared" si="45"/>
        <v>0</v>
      </c>
      <c r="T943">
        <f t="shared" si="45"/>
        <v>0</v>
      </c>
      <c r="U943">
        <f t="shared" si="45"/>
        <v>0</v>
      </c>
    </row>
    <row r="944" spans="1:21" x14ac:dyDescent="0.25">
      <c r="A944" t="s">
        <v>1463</v>
      </c>
      <c r="B944" t="str">
        <f t="shared" si="43"/>
        <v>ZK103.K142.C727</v>
      </c>
      <c r="C944">
        <f>+IFERROR(VLOOKUP(B944,'[1]Sum table'!$A:$D,4,FALSE),0)</f>
        <v>0</v>
      </c>
      <c r="D944">
        <f>+IFERROR(VLOOKUP(B944,'[1]Sum table'!$A:$E,5,FALSE),0)</f>
        <v>0</v>
      </c>
      <c r="E944">
        <f>+IFERROR(VLOOKUP(B944,'[1]Sum table'!$A:$F,6,FALSE),0)</f>
        <v>0</v>
      </c>
      <c r="F944">
        <f>+IFERROR(VLOOKUP(B944,'[1]Sum table'!$A:$G,7,FALSE),0)</f>
        <v>0</v>
      </c>
      <c r="O944" t="s">
        <v>510</v>
      </c>
      <c r="P944" s="607" t="s">
        <v>318</v>
      </c>
      <c r="R944" t="str">
        <f t="shared" si="44"/>
        <v>ZK103</v>
      </c>
      <c r="S944">
        <f t="shared" si="45"/>
        <v>0</v>
      </c>
      <c r="T944">
        <f t="shared" si="45"/>
        <v>0</v>
      </c>
      <c r="U944">
        <f t="shared" si="45"/>
        <v>0</v>
      </c>
    </row>
    <row r="945" spans="1:21" x14ac:dyDescent="0.25">
      <c r="A945" t="s">
        <v>1464</v>
      </c>
      <c r="B945" t="str">
        <f t="shared" si="43"/>
        <v>ZK103.K143.C727</v>
      </c>
      <c r="C945">
        <f>+IFERROR(VLOOKUP(B945,'[1]Sum table'!$A:$D,4,FALSE),0)</f>
        <v>0</v>
      </c>
      <c r="D945">
        <f>+IFERROR(VLOOKUP(B945,'[1]Sum table'!$A:$E,5,FALSE),0)</f>
        <v>0</v>
      </c>
      <c r="E945">
        <f>+IFERROR(VLOOKUP(B945,'[1]Sum table'!$A:$F,6,FALSE),0)</f>
        <v>0</v>
      </c>
      <c r="F945">
        <f>+IFERROR(VLOOKUP(B945,'[1]Sum table'!$A:$G,7,FALSE),0)</f>
        <v>0</v>
      </c>
      <c r="O945" t="s">
        <v>510</v>
      </c>
      <c r="P945" s="607" t="s">
        <v>319</v>
      </c>
      <c r="R945" t="str">
        <f t="shared" si="44"/>
        <v>ZK103</v>
      </c>
      <c r="S945">
        <f t="shared" si="45"/>
        <v>0</v>
      </c>
      <c r="T945">
        <f t="shared" si="45"/>
        <v>0</v>
      </c>
      <c r="U945">
        <f t="shared" si="45"/>
        <v>0</v>
      </c>
    </row>
    <row r="946" spans="1:21" x14ac:dyDescent="0.25">
      <c r="A946" t="s">
        <v>1465</v>
      </c>
      <c r="B946" t="str">
        <f t="shared" si="43"/>
        <v>ZK103.K144.C727</v>
      </c>
      <c r="C946">
        <f>+IFERROR(VLOOKUP(B946,'[1]Sum table'!$A:$D,4,FALSE),0)</f>
        <v>0</v>
      </c>
      <c r="D946">
        <f>+IFERROR(VLOOKUP(B946,'[1]Sum table'!$A:$E,5,FALSE),0)</f>
        <v>0</v>
      </c>
      <c r="E946">
        <f>+IFERROR(VLOOKUP(B946,'[1]Sum table'!$A:$F,6,FALSE),0)</f>
        <v>0</v>
      </c>
      <c r="F946">
        <f>+IFERROR(VLOOKUP(B946,'[1]Sum table'!$A:$G,7,FALSE),0)</f>
        <v>0</v>
      </c>
      <c r="O946" t="s">
        <v>510</v>
      </c>
      <c r="P946" s="607" t="s">
        <v>320</v>
      </c>
      <c r="R946" t="str">
        <f t="shared" si="44"/>
        <v>ZK103</v>
      </c>
      <c r="S946">
        <f t="shared" si="45"/>
        <v>0</v>
      </c>
      <c r="T946">
        <f t="shared" si="45"/>
        <v>0</v>
      </c>
      <c r="U946">
        <f t="shared" si="45"/>
        <v>0</v>
      </c>
    </row>
    <row r="947" spans="1:21" x14ac:dyDescent="0.25">
      <c r="A947" t="s">
        <v>1466</v>
      </c>
      <c r="B947" t="str">
        <f t="shared" si="43"/>
        <v>ZK103.K145.C727</v>
      </c>
      <c r="C947">
        <f>+IFERROR(VLOOKUP(B947,'[1]Sum table'!$A:$D,4,FALSE),0)</f>
        <v>0</v>
      </c>
      <c r="D947">
        <f>+IFERROR(VLOOKUP(B947,'[1]Sum table'!$A:$E,5,FALSE),0)</f>
        <v>0</v>
      </c>
      <c r="E947">
        <f>+IFERROR(VLOOKUP(B947,'[1]Sum table'!$A:$F,6,FALSE),0)</f>
        <v>0</v>
      </c>
      <c r="F947">
        <f>+IFERROR(VLOOKUP(B947,'[1]Sum table'!$A:$G,7,FALSE),0)</f>
        <v>0</v>
      </c>
      <c r="O947" t="s">
        <v>510</v>
      </c>
      <c r="P947" s="607" t="s">
        <v>321</v>
      </c>
      <c r="R947" t="str">
        <f t="shared" si="44"/>
        <v>ZK103</v>
      </c>
      <c r="S947">
        <f t="shared" si="45"/>
        <v>0</v>
      </c>
      <c r="T947">
        <f t="shared" si="45"/>
        <v>0</v>
      </c>
      <c r="U947">
        <f t="shared" si="45"/>
        <v>0</v>
      </c>
    </row>
    <row r="948" spans="1:21" x14ac:dyDescent="0.25">
      <c r="A948" t="s">
        <v>1467</v>
      </c>
      <c r="B948" t="str">
        <f t="shared" si="43"/>
        <v>ZK103.K146.C727</v>
      </c>
      <c r="C948">
        <f>+IFERROR(VLOOKUP(B948,'[1]Sum table'!$A:$D,4,FALSE),0)</f>
        <v>0</v>
      </c>
      <c r="D948">
        <f>+IFERROR(VLOOKUP(B948,'[1]Sum table'!$A:$E,5,FALSE),0)</f>
        <v>0</v>
      </c>
      <c r="E948">
        <f>+IFERROR(VLOOKUP(B948,'[1]Sum table'!$A:$F,6,FALSE),0)</f>
        <v>0</v>
      </c>
      <c r="F948">
        <f>+IFERROR(VLOOKUP(B948,'[1]Sum table'!$A:$G,7,FALSE),0)</f>
        <v>0</v>
      </c>
      <c r="O948" t="s">
        <v>510</v>
      </c>
      <c r="P948" s="607" t="s">
        <v>322</v>
      </c>
      <c r="R948" t="str">
        <f t="shared" si="44"/>
        <v>ZK103</v>
      </c>
      <c r="S948">
        <f t="shared" si="45"/>
        <v>0</v>
      </c>
      <c r="T948">
        <f t="shared" si="45"/>
        <v>0</v>
      </c>
      <c r="U948">
        <f t="shared" si="45"/>
        <v>0</v>
      </c>
    </row>
    <row r="949" spans="1:21" x14ac:dyDescent="0.25">
      <c r="A949" t="s">
        <v>1468</v>
      </c>
      <c r="B949" t="str">
        <f t="shared" si="43"/>
        <v>ZK103.K147.C727</v>
      </c>
      <c r="C949">
        <f>+IFERROR(VLOOKUP(B949,'[1]Sum table'!$A:$D,4,FALSE),0)</f>
        <v>0</v>
      </c>
      <c r="D949">
        <f>+IFERROR(VLOOKUP(B949,'[1]Sum table'!$A:$E,5,FALSE),0)</f>
        <v>0</v>
      </c>
      <c r="E949">
        <f>+IFERROR(VLOOKUP(B949,'[1]Sum table'!$A:$F,6,FALSE),0)</f>
        <v>0</v>
      </c>
      <c r="F949">
        <f>+IFERROR(VLOOKUP(B949,'[1]Sum table'!$A:$G,7,FALSE),0)</f>
        <v>0</v>
      </c>
      <c r="O949" t="s">
        <v>510</v>
      </c>
      <c r="P949" s="606" t="s">
        <v>173</v>
      </c>
      <c r="R949" t="str">
        <f t="shared" si="44"/>
        <v>ZK103</v>
      </c>
      <c r="S949">
        <f t="shared" si="45"/>
        <v>0</v>
      </c>
      <c r="T949">
        <f t="shared" si="45"/>
        <v>0</v>
      </c>
      <c r="U949">
        <f t="shared" si="45"/>
        <v>0</v>
      </c>
    </row>
    <row r="950" spans="1:21" x14ac:dyDescent="0.25">
      <c r="A950" t="s">
        <v>1469</v>
      </c>
      <c r="B950" t="str">
        <f t="shared" si="43"/>
        <v>ZK103.K148.C727</v>
      </c>
      <c r="C950">
        <f>+IFERROR(VLOOKUP(B950,'[1]Sum table'!$A:$D,4,FALSE),0)</f>
        <v>0</v>
      </c>
      <c r="D950">
        <f>+IFERROR(VLOOKUP(B950,'[1]Sum table'!$A:$E,5,FALSE),0)</f>
        <v>0</v>
      </c>
      <c r="E950">
        <f>+IFERROR(VLOOKUP(B950,'[1]Sum table'!$A:$F,6,FALSE),0)</f>
        <v>0</v>
      </c>
      <c r="F950">
        <f>+IFERROR(VLOOKUP(B950,'[1]Sum table'!$A:$G,7,FALSE),0)</f>
        <v>0</v>
      </c>
      <c r="O950" t="s">
        <v>510</v>
      </c>
      <c r="P950" s="606" t="s">
        <v>323</v>
      </c>
      <c r="R950" t="str">
        <f t="shared" si="44"/>
        <v>ZK103</v>
      </c>
      <c r="S950">
        <f t="shared" si="45"/>
        <v>0</v>
      </c>
      <c r="T950">
        <f t="shared" si="45"/>
        <v>0</v>
      </c>
      <c r="U950">
        <f t="shared" si="45"/>
        <v>0</v>
      </c>
    </row>
    <row r="951" spans="1:21" x14ac:dyDescent="0.25">
      <c r="A951" t="s">
        <v>1470</v>
      </c>
      <c r="B951" t="str">
        <f t="shared" si="43"/>
        <v>ZK103.K149.C727</v>
      </c>
      <c r="C951">
        <f>+IFERROR(VLOOKUP(B951,'[1]Sum table'!$A:$D,4,FALSE),0)</f>
        <v>0</v>
      </c>
      <c r="D951">
        <f>+IFERROR(VLOOKUP(B951,'[1]Sum table'!$A:$E,5,FALSE),0)</f>
        <v>0</v>
      </c>
      <c r="E951">
        <f>+IFERROR(VLOOKUP(B951,'[1]Sum table'!$A:$F,6,FALSE),0)</f>
        <v>0</v>
      </c>
      <c r="F951">
        <f>+IFERROR(VLOOKUP(B951,'[1]Sum table'!$A:$G,7,FALSE),0)</f>
        <v>0</v>
      </c>
      <c r="O951" t="s">
        <v>510</v>
      </c>
      <c r="P951" s="606" t="s">
        <v>324</v>
      </c>
      <c r="R951" t="str">
        <f t="shared" si="44"/>
        <v>ZK103</v>
      </c>
      <c r="S951">
        <f t="shared" si="45"/>
        <v>0</v>
      </c>
      <c r="T951">
        <f t="shared" si="45"/>
        <v>0</v>
      </c>
      <c r="U951">
        <f t="shared" si="45"/>
        <v>0</v>
      </c>
    </row>
    <row r="952" spans="1:21" x14ac:dyDescent="0.25">
      <c r="A952" t="s">
        <v>1471</v>
      </c>
      <c r="B952" t="str">
        <f t="shared" si="43"/>
        <v>ZK103.K150.C727</v>
      </c>
      <c r="C952">
        <f>+IFERROR(VLOOKUP(B952,'[1]Sum table'!$A:$D,4,FALSE),0)</f>
        <v>0</v>
      </c>
      <c r="D952">
        <f>+IFERROR(VLOOKUP(B952,'[1]Sum table'!$A:$E,5,FALSE),0)</f>
        <v>0</v>
      </c>
      <c r="E952">
        <f>+IFERROR(VLOOKUP(B952,'[1]Sum table'!$A:$F,6,FALSE),0)</f>
        <v>0</v>
      </c>
      <c r="F952">
        <f>+IFERROR(VLOOKUP(B952,'[1]Sum table'!$A:$G,7,FALSE),0)</f>
        <v>0</v>
      </c>
      <c r="O952" t="s">
        <v>510</v>
      </c>
      <c r="P952" s="607" t="s">
        <v>325</v>
      </c>
      <c r="R952" t="str">
        <f t="shared" si="44"/>
        <v>ZK103</v>
      </c>
      <c r="S952">
        <f t="shared" si="45"/>
        <v>0</v>
      </c>
      <c r="T952">
        <f t="shared" si="45"/>
        <v>0</v>
      </c>
      <c r="U952">
        <f t="shared" si="45"/>
        <v>0</v>
      </c>
    </row>
    <row r="953" spans="1:21" x14ac:dyDescent="0.25">
      <c r="A953" t="s">
        <v>1472</v>
      </c>
      <c r="B953" t="str">
        <f t="shared" si="43"/>
        <v>ZK103.K151.C727</v>
      </c>
      <c r="C953">
        <f>+IFERROR(VLOOKUP(B953,'[1]Sum table'!$A:$D,4,FALSE),0)</f>
        <v>0</v>
      </c>
      <c r="D953">
        <f>+IFERROR(VLOOKUP(B953,'[1]Sum table'!$A:$E,5,FALSE),0)</f>
        <v>0</v>
      </c>
      <c r="E953">
        <f>+IFERROR(VLOOKUP(B953,'[1]Sum table'!$A:$F,6,FALSE),0)</f>
        <v>0</v>
      </c>
      <c r="F953">
        <f>+IFERROR(VLOOKUP(B953,'[1]Sum table'!$A:$G,7,FALSE),0)</f>
        <v>0</v>
      </c>
      <c r="O953" t="s">
        <v>510</v>
      </c>
      <c r="P953" s="607" t="s">
        <v>326</v>
      </c>
      <c r="R953" t="str">
        <f t="shared" si="44"/>
        <v>ZK103</v>
      </c>
      <c r="S953">
        <f t="shared" si="45"/>
        <v>0</v>
      </c>
      <c r="T953">
        <f t="shared" si="45"/>
        <v>0</v>
      </c>
      <c r="U953">
        <f t="shared" si="45"/>
        <v>0</v>
      </c>
    </row>
    <row r="954" spans="1:21" x14ac:dyDescent="0.25">
      <c r="A954" t="s">
        <v>1473</v>
      </c>
      <c r="B954" t="str">
        <f t="shared" si="43"/>
        <v>ZK103.K152.C727</v>
      </c>
      <c r="C954">
        <f>+IFERROR(VLOOKUP(B954,'[1]Sum table'!$A:$D,4,FALSE),0)</f>
        <v>0</v>
      </c>
      <c r="D954">
        <f>+IFERROR(VLOOKUP(B954,'[1]Sum table'!$A:$E,5,FALSE),0)</f>
        <v>0</v>
      </c>
      <c r="E954">
        <f>+IFERROR(VLOOKUP(B954,'[1]Sum table'!$A:$F,6,FALSE),0)</f>
        <v>0</v>
      </c>
      <c r="F954">
        <f>+IFERROR(VLOOKUP(B954,'[1]Sum table'!$A:$G,7,FALSE),0)</f>
        <v>0</v>
      </c>
      <c r="O954" t="s">
        <v>510</v>
      </c>
      <c r="P954" s="607" t="s">
        <v>327</v>
      </c>
      <c r="R954" t="str">
        <f t="shared" si="44"/>
        <v>ZK103</v>
      </c>
      <c r="S954">
        <f t="shared" si="45"/>
        <v>0</v>
      </c>
      <c r="T954">
        <f t="shared" si="45"/>
        <v>0</v>
      </c>
      <c r="U954">
        <f t="shared" si="45"/>
        <v>0</v>
      </c>
    </row>
    <row r="955" spans="1:21" x14ac:dyDescent="0.25">
      <c r="A955" t="s">
        <v>1474</v>
      </c>
      <c r="B955" t="str">
        <f t="shared" si="43"/>
        <v>ZK103.K153.C727</v>
      </c>
      <c r="C955">
        <f>+IFERROR(VLOOKUP(B955,'[1]Sum table'!$A:$D,4,FALSE),0)</f>
        <v>0</v>
      </c>
      <c r="D955">
        <f>+IFERROR(VLOOKUP(B955,'[1]Sum table'!$A:$E,5,FALSE),0)</f>
        <v>0</v>
      </c>
      <c r="E955">
        <f>+IFERROR(VLOOKUP(B955,'[1]Sum table'!$A:$F,6,FALSE),0)</f>
        <v>0</v>
      </c>
      <c r="F955">
        <f>+IFERROR(VLOOKUP(B955,'[1]Sum table'!$A:$G,7,FALSE),0)</f>
        <v>0</v>
      </c>
      <c r="O955" t="s">
        <v>510</v>
      </c>
      <c r="P955" s="607" t="s">
        <v>328</v>
      </c>
      <c r="R955" t="str">
        <f t="shared" si="44"/>
        <v>ZK103</v>
      </c>
      <c r="S955">
        <f t="shared" si="45"/>
        <v>0</v>
      </c>
      <c r="T955">
        <f t="shared" si="45"/>
        <v>0</v>
      </c>
      <c r="U955">
        <f t="shared" si="45"/>
        <v>0</v>
      </c>
    </row>
    <row r="956" spans="1:21" x14ac:dyDescent="0.25">
      <c r="A956" t="s">
        <v>1475</v>
      </c>
      <c r="B956" t="str">
        <f t="shared" si="43"/>
        <v>ZK103.K154.C727</v>
      </c>
      <c r="C956">
        <f>+IFERROR(VLOOKUP(B956,'[1]Sum table'!$A:$D,4,FALSE),0)</f>
        <v>0</v>
      </c>
      <c r="D956">
        <f>+IFERROR(VLOOKUP(B956,'[1]Sum table'!$A:$E,5,FALSE),0)</f>
        <v>0</v>
      </c>
      <c r="E956">
        <f>+IFERROR(VLOOKUP(B956,'[1]Sum table'!$A:$F,6,FALSE),0)</f>
        <v>0</v>
      </c>
      <c r="F956">
        <f>+IFERROR(VLOOKUP(B956,'[1]Sum table'!$A:$G,7,FALSE),0)</f>
        <v>0</v>
      </c>
      <c r="O956" t="s">
        <v>510</v>
      </c>
      <c r="P956" s="607" t="s">
        <v>329</v>
      </c>
      <c r="R956" t="str">
        <f t="shared" si="44"/>
        <v>ZK103</v>
      </c>
      <c r="S956">
        <f t="shared" si="45"/>
        <v>0</v>
      </c>
      <c r="T956">
        <f t="shared" si="45"/>
        <v>0</v>
      </c>
      <c r="U956">
        <f t="shared" si="45"/>
        <v>0</v>
      </c>
    </row>
    <row r="957" spans="1:21" x14ac:dyDescent="0.25">
      <c r="A957" t="s">
        <v>1476</v>
      </c>
      <c r="B957" t="str">
        <f t="shared" si="43"/>
        <v>ZK103.K155.C727</v>
      </c>
      <c r="C957">
        <f>+IFERROR(VLOOKUP(B957,'[1]Sum table'!$A:$D,4,FALSE),0)</f>
        <v>0</v>
      </c>
      <c r="D957">
        <f>+IFERROR(VLOOKUP(B957,'[1]Sum table'!$A:$E,5,FALSE),0)</f>
        <v>0</v>
      </c>
      <c r="E957">
        <f>+IFERROR(VLOOKUP(B957,'[1]Sum table'!$A:$F,6,FALSE),0)</f>
        <v>0</v>
      </c>
      <c r="F957">
        <f>+IFERROR(VLOOKUP(B957,'[1]Sum table'!$A:$G,7,FALSE),0)</f>
        <v>0</v>
      </c>
      <c r="O957" t="s">
        <v>510</v>
      </c>
      <c r="P957" s="607" t="s">
        <v>330</v>
      </c>
      <c r="R957" t="str">
        <f t="shared" si="44"/>
        <v>ZK103</v>
      </c>
      <c r="S957">
        <f t="shared" si="45"/>
        <v>0</v>
      </c>
      <c r="T957">
        <f t="shared" si="45"/>
        <v>0</v>
      </c>
      <c r="U957">
        <f t="shared" si="45"/>
        <v>0</v>
      </c>
    </row>
    <row r="958" spans="1:21" x14ac:dyDescent="0.25">
      <c r="A958" t="s">
        <v>1477</v>
      </c>
      <c r="B958" t="str">
        <f t="shared" si="43"/>
        <v>ZK103.K156.C727</v>
      </c>
      <c r="C958">
        <f>+IFERROR(VLOOKUP(B958,'[1]Sum table'!$A:$D,4,FALSE),0)</f>
        <v>0</v>
      </c>
      <c r="D958">
        <f>+IFERROR(VLOOKUP(B958,'[1]Sum table'!$A:$E,5,FALSE),0)</f>
        <v>0</v>
      </c>
      <c r="E958">
        <f>+IFERROR(VLOOKUP(B958,'[1]Sum table'!$A:$F,6,FALSE),0)</f>
        <v>0</v>
      </c>
      <c r="F958">
        <f>+IFERROR(VLOOKUP(B958,'[1]Sum table'!$A:$G,7,FALSE),0)</f>
        <v>0</v>
      </c>
      <c r="O958" t="s">
        <v>510</v>
      </c>
      <c r="P958" s="607" t="s">
        <v>331</v>
      </c>
      <c r="R958" t="str">
        <f t="shared" si="44"/>
        <v>ZK103</v>
      </c>
      <c r="S958">
        <f t="shared" si="45"/>
        <v>0</v>
      </c>
      <c r="T958">
        <f t="shared" si="45"/>
        <v>0</v>
      </c>
      <c r="U958">
        <f t="shared" si="45"/>
        <v>0</v>
      </c>
    </row>
    <row r="959" spans="1:21" x14ac:dyDescent="0.25">
      <c r="A959" t="s">
        <v>1478</v>
      </c>
      <c r="B959" t="str">
        <f t="shared" si="43"/>
        <v>ZK103.K157.C727</v>
      </c>
      <c r="C959">
        <f>+IFERROR(VLOOKUP(B959,'[1]Sum table'!$A:$D,4,FALSE),0)</f>
        <v>0</v>
      </c>
      <c r="D959">
        <f>+IFERROR(VLOOKUP(B959,'[1]Sum table'!$A:$E,5,FALSE),0)</f>
        <v>0</v>
      </c>
      <c r="E959">
        <f>+IFERROR(VLOOKUP(B959,'[1]Sum table'!$A:$F,6,FALSE),0)</f>
        <v>0</v>
      </c>
      <c r="F959">
        <f>+IFERROR(VLOOKUP(B959,'[1]Sum table'!$A:$G,7,FALSE),0)</f>
        <v>0</v>
      </c>
      <c r="O959" t="s">
        <v>510</v>
      </c>
      <c r="P959" s="607" t="s">
        <v>332</v>
      </c>
      <c r="R959" t="str">
        <f t="shared" si="44"/>
        <v>ZK103</v>
      </c>
      <c r="S959">
        <f t="shared" si="45"/>
        <v>0</v>
      </c>
      <c r="T959">
        <f t="shared" si="45"/>
        <v>0</v>
      </c>
      <c r="U959">
        <f t="shared" si="45"/>
        <v>0</v>
      </c>
    </row>
    <row r="960" spans="1:21" x14ac:dyDescent="0.25">
      <c r="A960" t="s">
        <v>1479</v>
      </c>
      <c r="B960" t="str">
        <f t="shared" si="43"/>
        <v>ZK103.K158.C727</v>
      </c>
      <c r="C960">
        <f>+IFERROR(VLOOKUP(B960,'[1]Sum table'!$A:$D,4,FALSE),0)</f>
        <v>0</v>
      </c>
      <c r="D960">
        <f>+IFERROR(VLOOKUP(B960,'[1]Sum table'!$A:$E,5,FALSE),0)</f>
        <v>0</v>
      </c>
      <c r="E960">
        <f>+IFERROR(VLOOKUP(B960,'[1]Sum table'!$A:$F,6,FALSE),0)</f>
        <v>0</v>
      </c>
      <c r="F960">
        <f>+IFERROR(VLOOKUP(B960,'[1]Sum table'!$A:$G,7,FALSE),0)</f>
        <v>0</v>
      </c>
      <c r="O960" t="s">
        <v>510</v>
      </c>
      <c r="P960" s="607" t="s">
        <v>333</v>
      </c>
      <c r="R960" t="str">
        <f t="shared" si="44"/>
        <v>ZK103</v>
      </c>
      <c r="S960">
        <f t="shared" si="45"/>
        <v>0</v>
      </c>
      <c r="T960">
        <f t="shared" si="45"/>
        <v>0</v>
      </c>
      <c r="U960">
        <f t="shared" si="45"/>
        <v>0</v>
      </c>
    </row>
    <row r="961" spans="1:21" x14ac:dyDescent="0.25">
      <c r="A961" t="s">
        <v>1480</v>
      </c>
      <c r="B961" t="str">
        <f t="shared" si="43"/>
        <v>ZK103.K159.C727</v>
      </c>
      <c r="C961">
        <f>+IFERROR(VLOOKUP(B961,'[1]Sum table'!$A:$D,4,FALSE),0)</f>
        <v>0</v>
      </c>
      <c r="D961">
        <f>+IFERROR(VLOOKUP(B961,'[1]Sum table'!$A:$E,5,FALSE),0)</f>
        <v>0</v>
      </c>
      <c r="E961">
        <f>+IFERROR(VLOOKUP(B961,'[1]Sum table'!$A:$F,6,FALSE),0)</f>
        <v>0</v>
      </c>
      <c r="F961">
        <f>+IFERROR(VLOOKUP(B961,'[1]Sum table'!$A:$G,7,FALSE),0)</f>
        <v>0</v>
      </c>
      <c r="O961" t="s">
        <v>510</v>
      </c>
      <c r="P961" s="607" t="s">
        <v>334</v>
      </c>
      <c r="R961" t="str">
        <f t="shared" si="44"/>
        <v>ZK103</v>
      </c>
      <c r="S961">
        <f t="shared" si="45"/>
        <v>0</v>
      </c>
      <c r="T961">
        <f t="shared" si="45"/>
        <v>0</v>
      </c>
      <c r="U961">
        <f t="shared" si="45"/>
        <v>0</v>
      </c>
    </row>
    <row r="962" spans="1:21" x14ac:dyDescent="0.25">
      <c r="A962" t="s">
        <v>1481</v>
      </c>
      <c r="B962" t="str">
        <f t="shared" si="43"/>
        <v>ZK103.K160.C727</v>
      </c>
      <c r="C962">
        <f>+IFERROR(VLOOKUP(B962,'[1]Sum table'!$A:$D,4,FALSE),0)</f>
        <v>0</v>
      </c>
      <c r="D962">
        <f>+IFERROR(VLOOKUP(B962,'[1]Sum table'!$A:$E,5,FALSE),0)</f>
        <v>0</v>
      </c>
      <c r="E962">
        <f>+IFERROR(VLOOKUP(B962,'[1]Sum table'!$A:$F,6,FALSE),0)</f>
        <v>0</v>
      </c>
      <c r="F962">
        <f>+IFERROR(VLOOKUP(B962,'[1]Sum table'!$A:$G,7,FALSE),0)</f>
        <v>0</v>
      </c>
      <c r="O962" t="s">
        <v>510</v>
      </c>
      <c r="P962" s="606" t="s">
        <v>189</v>
      </c>
      <c r="R962" t="str">
        <f t="shared" si="44"/>
        <v>ZK103</v>
      </c>
      <c r="S962">
        <f t="shared" si="45"/>
        <v>0</v>
      </c>
      <c r="T962">
        <f t="shared" si="45"/>
        <v>0</v>
      </c>
      <c r="U962">
        <f t="shared" si="45"/>
        <v>0</v>
      </c>
    </row>
    <row r="963" spans="1:21" x14ac:dyDescent="0.25">
      <c r="A963" t="s">
        <v>1482</v>
      </c>
      <c r="B963" t="str">
        <f t="shared" si="43"/>
        <v>ZK103.K161.C727</v>
      </c>
      <c r="C963">
        <f>+IFERROR(VLOOKUP(B963,'[1]Sum table'!$A:$D,4,FALSE),0)</f>
        <v>0</v>
      </c>
      <c r="D963">
        <f>+IFERROR(VLOOKUP(B963,'[1]Sum table'!$A:$E,5,FALSE),0)</f>
        <v>0</v>
      </c>
      <c r="E963">
        <f>+IFERROR(VLOOKUP(B963,'[1]Sum table'!$A:$F,6,FALSE),0)</f>
        <v>0</v>
      </c>
      <c r="F963">
        <f>+IFERROR(VLOOKUP(B963,'[1]Sum table'!$A:$G,7,FALSE),0)</f>
        <v>0</v>
      </c>
      <c r="O963" t="s">
        <v>510</v>
      </c>
      <c r="P963" s="606" t="s">
        <v>190</v>
      </c>
      <c r="R963" t="str">
        <f t="shared" si="44"/>
        <v>ZK103</v>
      </c>
      <c r="S963">
        <f t="shared" si="45"/>
        <v>0</v>
      </c>
      <c r="T963">
        <f t="shared" si="45"/>
        <v>0</v>
      </c>
      <c r="U963">
        <f t="shared" si="45"/>
        <v>0</v>
      </c>
    </row>
    <row r="964" spans="1:21" x14ac:dyDescent="0.25">
      <c r="A964" t="s">
        <v>1483</v>
      </c>
      <c r="B964" t="str">
        <f t="shared" ref="B964:B1027" si="46">+A964&amp;"."&amp;$A$1</f>
        <v>ZK103.K162.C727</v>
      </c>
      <c r="C964">
        <f>+IFERROR(VLOOKUP(B964,'[1]Sum table'!$A:$D,4,FALSE),0)</f>
        <v>0</v>
      </c>
      <c r="D964">
        <f>+IFERROR(VLOOKUP(B964,'[1]Sum table'!$A:$E,5,FALSE),0)</f>
        <v>0</v>
      </c>
      <c r="E964">
        <f>+IFERROR(VLOOKUP(B964,'[1]Sum table'!$A:$F,6,FALSE),0)</f>
        <v>0</v>
      </c>
      <c r="F964">
        <f>+IFERROR(VLOOKUP(B964,'[1]Sum table'!$A:$G,7,FALSE),0)</f>
        <v>0</v>
      </c>
      <c r="O964" t="s">
        <v>510</v>
      </c>
      <c r="P964" s="606" t="s">
        <v>335</v>
      </c>
      <c r="R964" t="str">
        <f t="shared" ref="R964:R1027" si="47">+LEFT(B964,5)</f>
        <v>ZK103</v>
      </c>
      <c r="S964">
        <f t="shared" ref="S964:U1027" si="48">+C964</f>
        <v>0</v>
      </c>
      <c r="T964">
        <f t="shared" si="48"/>
        <v>0</v>
      </c>
      <c r="U964">
        <f t="shared" si="48"/>
        <v>0</v>
      </c>
    </row>
    <row r="965" spans="1:21" x14ac:dyDescent="0.25">
      <c r="A965" t="s">
        <v>1484</v>
      </c>
      <c r="B965" t="str">
        <f t="shared" si="46"/>
        <v>ZK103.K163.C727</v>
      </c>
      <c r="C965">
        <f>+IFERROR(VLOOKUP(B965,'[1]Sum table'!$A:$D,4,FALSE),0)</f>
        <v>0</v>
      </c>
      <c r="D965">
        <f>+IFERROR(VLOOKUP(B965,'[1]Sum table'!$A:$E,5,FALSE),0)</f>
        <v>0</v>
      </c>
      <c r="E965">
        <f>+IFERROR(VLOOKUP(B965,'[1]Sum table'!$A:$F,6,FALSE),0)</f>
        <v>0</v>
      </c>
      <c r="F965">
        <f>+IFERROR(VLOOKUP(B965,'[1]Sum table'!$A:$G,7,FALSE),0)</f>
        <v>0</v>
      </c>
      <c r="O965" t="s">
        <v>510</v>
      </c>
      <c r="P965" s="606" t="s">
        <v>113</v>
      </c>
      <c r="R965" t="str">
        <f t="shared" si="47"/>
        <v>ZK103</v>
      </c>
      <c r="S965">
        <f t="shared" si="48"/>
        <v>0</v>
      </c>
      <c r="T965">
        <f t="shared" si="48"/>
        <v>0</v>
      </c>
      <c r="U965">
        <f t="shared" si="48"/>
        <v>0</v>
      </c>
    </row>
    <row r="966" spans="1:21" x14ac:dyDescent="0.25">
      <c r="A966" t="s">
        <v>1485</v>
      </c>
      <c r="B966" t="str">
        <f t="shared" si="46"/>
        <v>ZK103.K164.C727</v>
      </c>
      <c r="C966">
        <f>+IFERROR(VLOOKUP(B966,'[1]Sum table'!$A:$D,4,FALSE),0)</f>
        <v>0</v>
      </c>
      <c r="D966">
        <f>+IFERROR(VLOOKUP(B966,'[1]Sum table'!$A:$E,5,FALSE),0)</f>
        <v>0</v>
      </c>
      <c r="E966">
        <f>+IFERROR(VLOOKUP(B966,'[1]Sum table'!$A:$F,6,FALSE),0)</f>
        <v>0</v>
      </c>
      <c r="F966">
        <f>+IFERROR(VLOOKUP(B966,'[1]Sum table'!$A:$G,7,FALSE),0)</f>
        <v>0</v>
      </c>
      <c r="O966" t="s">
        <v>510</v>
      </c>
      <c r="P966" s="606" t="s">
        <v>179</v>
      </c>
      <c r="R966" t="str">
        <f t="shared" si="47"/>
        <v>ZK103</v>
      </c>
      <c r="S966">
        <f t="shared" si="48"/>
        <v>0</v>
      </c>
      <c r="T966">
        <f t="shared" si="48"/>
        <v>0</v>
      </c>
      <c r="U966">
        <f t="shared" si="48"/>
        <v>0</v>
      </c>
    </row>
    <row r="967" spans="1:21" x14ac:dyDescent="0.25">
      <c r="A967" t="s">
        <v>1486</v>
      </c>
      <c r="B967" t="str">
        <f t="shared" si="46"/>
        <v>ZK103.K165.C727</v>
      </c>
      <c r="C967">
        <f>+IFERROR(VLOOKUP(B967,'[1]Sum table'!$A:$D,4,FALSE),0)</f>
        <v>0</v>
      </c>
      <c r="D967">
        <f>+IFERROR(VLOOKUP(B967,'[1]Sum table'!$A:$E,5,FALSE),0)</f>
        <v>0</v>
      </c>
      <c r="E967">
        <f>+IFERROR(VLOOKUP(B967,'[1]Sum table'!$A:$F,6,FALSE),0)</f>
        <v>0</v>
      </c>
      <c r="F967">
        <f>+IFERROR(VLOOKUP(B967,'[1]Sum table'!$A:$G,7,FALSE),0)</f>
        <v>0</v>
      </c>
      <c r="O967" t="s">
        <v>510</v>
      </c>
      <c r="P967" s="606" t="s">
        <v>336</v>
      </c>
      <c r="R967" t="str">
        <f t="shared" si="47"/>
        <v>ZK103</v>
      </c>
      <c r="S967">
        <f t="shared" si="48"/>
        <v>0</v>
      </c>
      <c r="T967">
        <f t="shared" si="48"/>
        <v>0</v>
      </c>
      <c r="U967">
        <f t="shared" si="48"/>
        <v>0</v>
      </c>
    </row>
    <row r="968" spans="1:21" x14ac:dyDescent="0.25">
      <c r="A968" t="s">
        <v>1487</v>
      </c>
      <c r="B968" t="str">
        <f t="shared" si="46"/>
        <v>ZK103.K166.C727</v>
      </c>
      <c r="C968">
        <f>+IFERROR(VLOOKUP(B968,'[1]Sum table'!$A:$D,4,FALSE),0)</f>
        <v>0</v>
      </c>
      <c r="D968">
        <f>+IFERROR(VLOOKUP(B968,'[1]Sum table'!$A:$E,5,FALSE),0)</f>
        <v>0</v>
      </c>
      <c r="E968">
        <f>+IFERROR(VLOOKUP(B968,'[1]Sum table'!$A:$F,6,FALSE),0)</f>
        <v>0</v>
      </c>
      <c r="F968">
        <f>+IFERROR(VLOOKUP(B968,'[1]Sum table'!$A:$G,7,FALSE),0)</f>
        <v>0</v>
      </c>
      <c r="O968" t="s">
        <v>510</v>
      </c>
      <c r="P968" s="607" t="s">
        <v>337</v>
      </c>
      <c r="R968" t="str">
        <f t="shared" si="47"/>
        <v>ZK103</v>
      </c>
      <c r="S968">
        <f t="shared" si="48"/>
        <v>0</v>
      </c>
      <c r="T968">
        <f t="shared" si="48"/>
        <v>0</v>
      </c>
      <c r="U968">
        <f t="shared" si="48"/>
        <v>0</v>
      </c>
    </row>
    <row r="969" spans="1:21" x14ac:dyDescent="0.25">
      <c r="A969" t="s">
        <v>1488</v>
      </c>
      <c r="B969" t="str">
        <f t="shared" si="46"/>
        <v>ZK103.K167.C727</v>
      </c>
      <c r="C969">
        <f>+IFERROR(VLOOKUP(B969,'[1]Sum table'!$A:$D,4,FALSE),0)</f>
        <v>0</v>
      </c>
      <c r="D969">
        <f>+IFERROR(VLOOKUP(B969,'[1]Sum table'!$A:$E,5,FALSE),0)</f>
        <v>0</v>
      </c>
      <c r="E969">
        <f>+IFERROR(VLOOKUP(B969,'[1]Sum table'!$A:$F,6,FALSE),0)</f>
        <v>0</v>
      </c>
      <c r="F969">
        <f>+IFERROR(VLOOKUP(B969,'[1]Sum table'!$A:$G,7,FALSE),0)</f>
        <v>0</v>
      </c>
      <c r="O969" t="s">
        <v>510</v>
      </c>
      <c r="P969" s="607" t="s">
        <v>338</v>
      </c>
      <c r="R969" t="str">
        <f t="shared" si="47"/>
        <v>ZK103</v>
      </c>
      <c r="S969">
        <f t="shared" si="48"/>
        <v>0</v>
      </c>
      <c r="T969">
        <f t="shared" si="48"/>
        <v>0</v>
      </c>
      <c r="U969">
        <f t="shared" si="48"/>
        <v>0</v>
      </c>
    </row>
    <row r="970" spans="1:21" x14ac:dyDescent="0.25">
      <c r="A970" t="s">
        <v>1489</v>
      </c>
      <c r="B970" t="str">
        <f t="shared" si="46"/>
        <v>ZK103.K168.C727</v>
      </c>
      <c r="C970">
        <f>+IFERROR(VLOOKUP(B970,'[1]Sum table'!$A:$D,4,FALSE),0)</f>
        <v>0</v>
      </c>
      <c r="D970">
        <f>+IFERROR(VLOOKUP(B970,'[1]Sum table'!$A:$E,5,FALSE),0)</f>
        <v>0</v>
      </c>
      <c r="E970">
        <f>+IFERROR(VLOOKUP(B970,'[1]Sum table'!$A:$F,6,FALSE),0)</f>
        <v>0</v>
      </c>
      <c r="F970">
        <f>+IFERROR(VLOOKUP(B970,'[1]Sum table'!$A:$G,7,FALSE),0)</f>
        <v>0</v>
      </c>
      <c r="O970" t="s">
        <v>510</v>
      </c>
      <c r="P970" s="607" t="s">
        <v>339</v>
      </c>
      <c r="R970" t="str">
        <f t="shared" si="47"/>
        <v>ZK103</v>
      </c>
      <c r="S970">
        <f t="shared" si="48"/>
        <v>0</v>
      </c>
      <c r="T970">
        <f t="shared" si="48"/>
        <v>0</v>
      </c>
      <c r="U970">
        <f t="shared" si="48"/>
        <v>0</v>
      </c>
    </row>
    <row r="971" spans="1:21" x14ac:dyDescent="0.25">
      <c r="A971" t="s">
        <v>1490</v>
      </c>
      <c r="B971" t="str">
        <f t="shared" si="46"/>
        <v>ZK103.K169.C727</v>
      </c>
      <c r="C971">
        <f>+IFERROR(VLOOKUP(B971,'[1]Sum table'!$A:$D,4,FALSE),0)</f>
        <v>0</v>
      </c>
      <c r="D971">
        <f>+IFERROR(VLOOKUP(B971,'[1]Sum table'!$A:$E,5,FALSE),0)</f>
        <v>0</v>
      </c>
      <c r="E971">
        <f>+IFERROR(VLOOKUP(B971,'[1]Sum table'!$A:$F,6,FALSE),0)</f>
        <v>0</v>
      </c>
      <c r="F971">
        <f>+IFERROR(VLOOKUP(B971,'[1]Sum table'!$A:$G,7,FALSE),0)</f>
        <v>0</v>
      </c>
      <c r="O971" t="s">
        <v>510</v>
      </c>
      <c r="P971" s="607" t="s">
        <v>340</v>
      </c>
      <c r="R971" t="str">
        <f t="shared" si="47"/>
        <v>ZK103</v>
      </c>
      <c r="S971">
        <f t="shared" si="48"/>
        <v>0</v>
      </c>
      <c r="T971">
        <f t="shared" si="48"/>
        <v>0</v>
      </c>
      <c r="U971">
        <f t="shared" si="48"/>
        <v>0</v>
      </c>
    </row>
    <row r="972" spans="1:21" x14ac:dyDescent="0.25">
      <c r="A972" t="s">
        <v>1491</v>
      </c>
      <c r="B972" t="str">
        <f t="shared" si="46"/>
        <v>ZK103.K170.C727</v>
      </c>
      <c r="C972">
        <f>+IFERROR(VLOOKUP(B972,'[1]Sum table'!$A:$D,4,FALSE),0)</f>
        <v>0</v>
      </c>
      <c r="D972">
        <f>+IFERROR(VLOOKUP(B972,'[1]Sum table'!$A:$E,5,FALSE),0)</f>
        <v>0</v>
      </c>
      <c r="E972">
        <f>+IFERROR(VLOOKUP(B972,'[1]Sum table'!$A:$F,6,FALSE),0)</f>
        <v>0</v>
      </c>
      <c r="F972">
        <f>+IFERROR(VLOOKUP(B972,'[1]Sum table'!$A:$G,7,FALSE),0)</f>
        <v>0</v>
      </c>
      <c r="O972" t="s">
        <v>510</v>
      </c>
      <c r="P972" s="607" t="s">
        <v>341</v>
      </c>
      <c r="R972" t="str">
        <f t="shared" si="47"/>
        <v>ZK103</v>
      </c>
      <c r="S972">
        <f t="shared" si="48"/>
        <v>0</v>
      </c>
      <c r="T972">
        <f t="shared" si="48"/>
        <v>0</v>
      </c>
      <c r="U972">
        <f t="shared" si="48"/>
        <v>0</v>
      </c>
    </row>
    <row r="973" spans="1:21" x14ac:dyDescent="0.25">
      <c r="A973" t="s">
        <v>1492</v>
      </c>
      <c r="B973" t="str">
        <f t="shared" si="46"/>
        <v>ZK103.K171.C727</v>
      </c>
      <c r="C973">
        <f>+IFERROR(VLOOKUP(B973,'[1]Sum table'!$A:$D,4,FALSE),0)</f>
        <v>0</v>
      </c>
      <c r="D973">
        <f>+IFERROR(VLOOKUP(B973,'[1]Sum table'!$A:$E,5,FALSE),0)</f>
        <v>0</v>
      </c>
      <c r="E973">
        <f>+IFERROR(VLOOKUP(B973,'[1]Sum table'!$A:$F,6,FALSE),0)</f>
        <v>0</v>
      </c>
      <c r="F973">
        <f>+IFERROR(VLOOKUP(B973,'[1]Sum table'!$A:$G,7,FALSE),0)</f>
        <v>0</v>
      </c>
      <c r="O973" t="s">
        <v>510</v>
      </c>
      <c r="P973" s="607" t="s">
        <v>342</v>
      </c>
      <c r="R973" t="str">
        <f t="shared" si="47"/>
        <v>ZK103</v>
      </c>
      <c r="S973">
        <f t="shared" si="48"/>
        <v>0</v>
      </c>
      <c r="T973">
        <f t="shared" si="48"/>
        <v>0</v>
      </c>
      <c r="U973">
        <f t="shared" si="48"/>
        <v>0</v>
      </c>
    </row>
    <row r="974" spans="1:21" x14ac:dyDescent="0.25">
      <c r="A974" t="s">
        <v>1493</v>
      </c>
      <c r="B974" t="str">
        <f t="shared" si="46"/>
        <v>ZK103.K172.C727</v>
      </c>
      <c r="C974">
        <f>+IFERROR(VLOOKUP(B974,'[1]Sum table'!$A:$D,4,FALSE),0)</f>
        <v>0</v>
      </c>
      <c r="D974">
        <f>+IFERROR(VLOOKUP(B974,'[1]Sum table'!$A:$E,5,FALSE),0)</f>
        <v>0</v>
      </c>
      <c r="E974">
        <f>+IFERROR(VLOOKUP(B974,'[1]Sum table'!$A:$F,6,FALSE),0)</f>
        <v>0</v>
      </c>
      <c r="F974">
        <f>+IFERROR(VLOOKUP(B974,'[1]Sum table'!$A:$G,7,FALSE),0)</f>
        <v>0</v>
      </c>
      <c r="O974" t="s">
        <v>510</v>
      </c>
      <c r="P974" s="606" t="s">
        <v>216</v>
      </c>
      <c r="R974" t="str">
        <f t="shared" si="47"/>
        <v>ZK103</v>
      </c>
      <c r="S974">
        <f t="shared" si="48"/>
        <v>0</v>
      </c>
      <c r="T974">
        <f t="shared" si="48"/>
        <v>0</v>
      </c>
      <c r="U974">
        <f t="shared" si="48"/>
        <v>0</v>
      </c>
    </row>
    <row r="975" spans="1:21" x14ac:dyDescent="0.25">
      <c r="A975" t="s">
        <v>1494</v>
      </c>
      <c r="B975" t="str">
        <f t="shared" si="46"/>
        <v>ZK103.K173.C727</v>
      </c>
      <c r="C975">
        <f>+IFERROR(VLOOKUP(B975,'[1]Sum table'!$A:$D,4,FALSE),0)</f>
        <v>0</v>
      </c>
      <c r="D975">
        <f>+IFERROR(VLOOKUP(B975,'[1]Sum table'!$A:$E,5,FALSE),0)</f>
        <v>0</v>
      </c>
      <c r="E975">
        <f>+IFERROR(VLOOKUP(B975,'[1]Sum table'!$A:$F,6,FALSE),0)</f>
        <v>0</v>
      </c>
      <c r="F975">
        <f>+IFERROR(VLOOKUP(B975,'[1]Sum table'!$A:$G,7,FALSE),0)</f>
        <v>0</v>
      </c>
      <c r="O975" t="s">
        <v>510</v>
      </c>
      <c r="P975" s="606" t="s">
        <v>343</v>
      </c>
      <c r="R975" t="str">
        <f t="shared" si="47"/>
        <v>ZK103</v>
      </c>
      <c r="S975">
        <f t="shared" si="48"/>
        <v>0</v>
      </c>
      <c r="T975">
        <f t="shared" si="48"/>
        <v>0</v>
      </c>
      <c r="U975">
        <f t="shared" si="48"/>
        <v>0</v>
      </c>
    </row>
    <row r="976" spans="1:21" x14ac:dyDescent="0.25">
      <c r="A976" t="s">
        <v>1495</v>
      </c>
      <c r="B976" t="str">
        <f t="shared" si="46"/>
        <v>ZK103.K174.C727</v>
      </c>
      <c r="C976">
        <f>+IFERROR(VLOOKUP(B976,'[1]Sum table'!$A:$D,4,FALSE),0)</f>
        <v>0</v>
      </c>
      <c r="D976">
        <f>+IFERROR(VLOOKUP(B976,'[1]Sum table'!$A:$E,5,FALSE),0)</f>
        <v>0</v>
      </c>
      <c r="E976">
        <f>+IFERROR(VLOOKUP(B976,'[1]Sum table'!$A:$F,6,FALSE),0)</f>
        <v>0</v>
      </c>
      <c r="F976">
        <f>+IFERROR(VLOOKUP(B976,'[1]Sum table'!$A:$G,7,FALSE),0)</f>
        <v>0</v>
      </c>
      <c r="O976" t="s">
        <v>510</v>
      </c>
      <c r="P976" s="607" t="s">
        <v>344</v>
      </c>
      <c r="R976" t="str">
        <f t="shared" si="47"/>
        <v>ZK103</v>
      </c>
      <c r="S976">
        <f t="shared" si="48"/>
        <v>0</v>
      </c>
      <c r="T976">
        <f t="shared" si="48"/>
        <v>0</v>
      </c>
      <c r="U976">
        <f t="shared" si="48"/>
        <v>0</v>
      </c>
    </row>
    <row r="977" spans="1:21" x14ac:dyDescent="0.25">
      <c r="A977" t="s">
        <v>1496</v>
      </c>
      <c r="B977" t="str">
        <f t="shared" si="46"/>
        <v>ZK103.K175.C727</v>
      </c>
      <c r="C977">
        <f>+IFERROR(VLOOKUP(B977,'[1]Sum table'!$A:$D,4,FALSE),0)</f>
        <v>0</v>
      </c>
      <c r="D977">
        <f>+IFERROR(VLOOKUP(B977,'[1]Sum table'!$A:$E,5,FALSE),0)</f>
        <v>0</v>
      </c>
      <c r="E977">
        <f>+IFERROR(VLOOKUP(B977,'[1]Sum table'!$A:$F,6,FALSE),0)</f>
        <v>0</v>
      </c>
      <c r="F977">
        <f>+IFERROR(VLOOKUP(B977,'[1]Sum table'!$A:$G,7,FALSE),0)</f>
        <v>0</v>
      </c>
      <c r="O977" t="s">
        <v>510</v>
      </c>
      <c r="P977" s="607" t="s">
        <v>345</v>
      </c>
      <c r="R977" t="str">
        <f t="shared" si="47"/>
        <v>ZK103</v>
      </c>
      <c r="S977">
        <f t="shared" si="48"/>
        <v>0</v>
      </c>
      <c r="T977">
        <f t="shared" si="48"/>
        <v>0</v>
      </c>
      <c r="U977">
        <f t="shared" si="48"/>
        <v>0</v>
      </c>
    </row>
    <row r="978" spans="1:21" x14ac:dyDescent="0.25">
      <c r="A978" t="s">
        <v>1497</v>
      </c>
      <c r="B978" t="str">
        <f t="shared" si="46"/>
        <v>ZK103.K176.C727</v>
      </c>
      <c r="C978">
        <f>+IFERROR(VLOOKUP(B978,'[1]Sum table'!$A:$D,4,FALSE),0)</f>
        <v>0</v>
      </c>
      <c r="D978">
        <f>+IFERROR(VLOOKUP(B978,'[1]Sum table'!$A:$E,5,FALSE),0)</f>
        <v>0</v>
      </c>
      <c r="E978">
        <f>+IFERROR(VLOOKUP(B978,'[1]Sum table'!$A:$F,6,FALSE),0)</f>
        <v>0</v>
      </c>
      <c r="F978">
        <f>+IFERROR(VLOOKUP(B978,'[1]Sum table'!$A:$G,7,FALSE),0)</f>
        <v>0</v>
      </c>
      <c r="O978" t="s">
        <v>510</v>
      </c>
      <c r="P978" s="607" t="s">
        <v>346</v>
      </c>
      <c r="R978" t="str">
        <f t="shared" si="47"/>
        <v>ZK103</v>
      </c>
      <c r="S978">
        <f t="shared" si="48"/>
        <v>0</v>
      </c>
      <c r="T978">
        <f t="shared" si="48"/>
        <v>0</v>
      </c>
      <c r="U978">
        <f t="shared" si="48"/>
        <v>0</v>
      </c>
    </row>
    <row r="979" spans="1:21" x14ac:dyDescent="0.25">
      <c r="A979" t="s">
        <v>1498</v>
      </c>
      <c r="B979" t="str">
        <f t="shared" si="46"/>
        <v>ZK103.K177.C727</v>
      </c>
      <c r="C979">
        <f>+IFERROR(VLOOKUP(B979,'[1]Sum table'!$A:$D,4,FALSE),0)</f>
        <v>0</v>
      </c>
      <c r="D979">
        <f>+IFERROR(VLOOKUP(B979,'[1]Sum table'!$A:$E,5,FALSE),0)</f>
        <v>0</v>
      </c>
      <c r="E979">
        <f>+IFERROR(VLOOKUP(B979,'[1]Sum table'!$A:$F,6,FALSE),0)</f>
        <v>0</v>
      </c>
      <c r="F979">
        <f>+IFERROR(VLOOKUP(B979,'[1]Sum table'!$A:$G,7,FALSE),0)</f>
        <v>0</v>
      </c>
      <c r="O979" t="s">
        <v>510</v>
      </c>
      <c r="P979" s="606" t="s">
        <v>347</v>
      </c>
      <c r="R979" t="str">
        <f t="shared" si="47"/>
        <v>ZK103</v>
      </c>
      <c r="S979">
        <f t="shared" si="48"/>
        <v>0</v>
      </c>
      <c r="T979">
        <f t="shared" si="48"/>
        <v>0</v>
      </c>
      <c r="U979">
        <f t="shared" si="48"/>
        <v>0</v>
      </c>
    </row>
    <row r="980" spans="1:21" x14ac:dyDescent="0.25">
      <c r="A980" t="s">
        <v>1499</v>
      </c>
      <c r="B980" t="str">
        <f t="shared" si="46"/>
        <v>ZK103.K178.C727</v>
      </c>
      <c r="C980">
        <f>+IFERROR(VLOOKUP(B980,'[1]Sum table'!$A:$D,4,FALSE),0)</f>
        <v>0</v>
      </c>
      <c r="D980">
        <f>+IFERROR(VLOOKUP(B980,'[1]Sum table'!$A:$E,5,FALSE),0)</f>
        <v>0</v>
      </c>
      <c r="E980">
        <f>+IFERROR(VLOOKUP(B980,'[1]Sum table'!$A:$F,6,FALSE),0)</f>
        <v>0</v>
      </c>
      <c r="F980">
        <f>+IFERROR(VLOOKUP(B980,'[1]Sum table'!$A:$G,7,FALSE),0)</f>
        <v>0</v>
      </c>
      <c r="O980" t="s">
        <v>510</v>
      </c>
      <c r="P980" s="606" t="s">
        <v>348</v>
      </c>
      <c r="R980" t="str">
        <f t="shared" si="47"/>
        <v>ZK103</v>
      </c>
      <c r="S980">
        <f t="shared" si="48"/>
        <v>0</v>
      </c>
      <c r="T980">
        <f t="shared" si="48"/>
        <v>0</v>
      </c>
      <c r="U980">
        <f t="shared" si="48"/>
        <v>0</v>
      </c>
    </row>
    <row r="981" spans="1:21" x14ac:dyDescent="0.25">
      <c r="A981" t="s">
        <v>1500</v>
      </c>
      <c r="B981" t="str">
        <f t="shared" si="46"/>
        <v>ZK103.K179.C727</v>
      </c>
      <c r="C981">
        <f>+IFERROR(VLOOKUP(B981,'[1]Sum table'!$A:$D,4,FALSE),0)</f>
        <v>0</v>
      </c>
      <c r="D981">
        <f>+IFERROR(VLOOKUP(B981,'[1]Sum table'!$A:$E,5,FALSE),0)</f>
        <v>0</v>
      </c>
      <c r="E981">
        <f>+IFERROR(VLOOKUP(B981,'[1]Sum table'!$A:$F,6,FALSE),0)</f>
        <v>0</v>
      </c>
      <c r="F981">
        <f>+IFERROR(VLOOKUP(B981,'[1]Sum table'!$A:$G,7,FALSE),0)</f>
        <v>0</v>
      </c>
      <c r="O981" t="s">
        <v>510</v>
      </c>
      <c r="P981" s="606" t="s">
        <v>349</v>
      </c>
      <c r="R981" t="str">
        <f t="shared" si="47"/>
        <v>ZK103</v>
      </c>
      <c r="S981">
        <f t="shared" si="48"/>
        <v>0</v>
      </c>
      <c r="T981">
        <f t="shared" si="48"/>
        <v>0</v>
      </c>
      <c r="U981">
        <f t="shared" si="48"/>
        <v>0</v>
      </c>
    </row>
    <row r="982" spans="1:21" x14ac:dyDescent="0.25">
      <c r="A982" t="s">
        <v>1501</v>
      </c>
      <c r="B982" t="str">
        <f t="shared" si="46"/>
        <v>ZK103.K180.C727</v>
      </c>
      <c r="C982">
        <f>+IFERROR(VLOOKUP(B982,'[1]Sum table'!$A:$D,4,FALSE),0)</f>
        <v>0</v>
      </c>
      <c r="D982">
        <f>+IFERROR(VLOOKUP(B982,'[1]Sum table'!$A:$E,5,FALSE),0)</f>
        <v>0</v>
      </c>
      <c r="E982">
        <f>+IFERROR(VLOOKUP(B982,'[1]Sum table'!$A:$F,6,FALSE),0)</f>
        <v>0</v>
      </c>
      <c r="F982">
        <f>+IFERROR(VLOOKUP(B982,'[1]Sum table'!$A:$G,7,FALSE),0)</f>
        <v>0</v>
      </c>
      <c r="O982" t="s">
        <v>510</v>
      </c>
      <c r="P982" s="606" t="s">
        <v>350</v>
      </c>
      <c r="R982" t="str">
        <f t="shared" si="47"/>
        <v>ZK103</v>
      </c>
      <c r="S982">
        <f t="shared" si="48"/>
        <v>0</v>
      </c>
      <c r="T982">
        <f t="shared" si="48"/>
        <v>0</v>
      </c>
      <c r="U982">
        <f t="shared" si="48"/>
        <v>0</v>
      </c>
    </row>
    <row r="983" spans="1:21" x14ac:dyDescent="0.25">
      <c r="A983" t="s">
        <v>1502</v>
      </c>
      <c r="B983" t="str">
        <f t="shared" si="46"/>
        <v>ZK103.K181.C727</v>
      </c>
      <c r="C983">
        <f>+IFERROR(VLOOKUP(B983,'[1]Sum table'!$A:$D,4,FALSE),0)</f>
        <v>0</v>
      </c>
      <c r="D983">
        <f>+IFERROR(VLOOKUP(B983,'[1]Sum table'!$A:$E,5,FALSE),0)</f>
        <v>0</v>
      </c>
      <c r="E983">
        <f>+IFERROR(VLOOKUP(B983,'[1]Sum table'!$A:$F,6,FALSE),0)</f>
        <v>0</v>
      </c>
      <c r="F983">
        <f>+IFERROR(VLOOKUP(B983,'[1]Sum table'!$A:$G,7,FALSE),0)</f>
        <v>0</v>
      </c>
      <c r="O983" t="s">
        <v>510</v>
      </c>
      <c r="P983" s="607" t="s">
        <v>351</v>
      </c>
      <c r="R983" t="str">
        <f t="shared" si="47"/>
        <v>ZK103</v>
      </c>
      <c r="S983">
        <f t="shared" si="48"/>
        <v>0</v>
      </c>
      <c r="T983">
        <f t="shared" si="48"/>
        <v>0</v>
      </c>
      <c r="U983">
        <f t="shared" si="48"/>
        <v>0</v>
      </c>
    </row>
    <row r="984" spans="1:21" x14ac:dyDescent="0.25">
      <c r="A984" t="s">
        <v>1503</v>
      </c>
      <c r="B984" t="str">
        <f t="shared" si="46"/>
        <v>ZK103.K182.C727</v>
      </c>
      <c r="C984">
        <f>+IFERROR(VLOOKUP(B984,'[1]Sum table'!$A:$D,4,FALSE),0)</f>
        <v>0</v>
      </c>
      <c r="D984">
        <f>+IFERROR(VLOOKUP(B984,'[1]Sum table'!$A:$E,5,FALSE),0)</f>
        <v>0</v>
      </c>
      <c r="E984">
        <f>+IFERROR(VLOOKUP(B984,'[1]Sum table'!$A:$F,6,FALSE),0)</f>
        <v>0</v>
      </c>
      <c r="F984">
        <f>+IFERROR(VLOOKUP(B984,'[1]Sum table'!$A:$G,7,FALSE),0)</f>
        <v>0</v>
      </c>
      <c r="O984" t="s">
        <v>510</v>
      </c>
      <c r="P984" s="607" t="s">
        <v>352</v>
      </c>
      <c r="R984" t="str">
        <f t="shared" si="47"/>
        <v>ZK103</v>
      </c>
      <c r="S984">
        <f t="shared" si="48"/>
        <v>0</v>
      </c>
      <c r="T984">
        <f t="shared" si="48"/>
        <v>0</v>
      </c>
      <c r="U984">
        <f t="shared" si="48"/>
        <v>0</v>
      </c>
    </row>
    <row r="985" spans="1:21" x14ac:dyDescent="0.25">
      <c r="A985" t="s">
        <v>1504</v>
      </c>
      <c r="B985" t="str">
        <f t="shared" si="46"/>
        <v>ZK103.K183.C727</v>
      </c>
      <c r="C985">
        <f>+IFERROR(VLOOKUP(B985,'[1]Sum table'!$A:$D,4,FALSE),0)</f>
        <v>0</v>
      </c>
      <c r="D985">
        <f>+IFERROR(VLOOKUP(B985,'[1]Sum table'!$A:$E,5,FALSE),0)</f>
        <v>0</v>
      </c>
      <c r="E985">
        <f>+IFERROR(VLOOKUP(B985,'[1]Sum table'!$A:$F,6,FALSE),0)</f>
        <v>0</v>
      </c>
      <c r="F985">
        <f>+IFERROR(VLOOKUP(B985,'[1]Sum table'!$A:$G,7,FALSE),0)</f>
        <v>0</v>
      </c>
      <c r="O985" t="s">
        <v>510</v>
      </c>
      <c r="P985" s="606" t="s">
        <v>353</v>
      </c>
      <c r="R985" t="str">
        <f t="shared" si="47"/>
        <v>ZK103</v>
      </c>
      <c r="S985">
        <f t="shared" si="48"/>
        <v>0</v>
      </c>
      <c r="T985">
        <f t="shared" si="48"/>
        <v>0</v>
      </c>
      <c r="U985">
        <f t="shared" si="48"/>
        <v>0</v>
      </c>
    </row>
    <row r="986" spans="1:21" x14ac:dyDescent="0.25">
      <c r="A986" t="s">
        <v>1505</v>
      </c>
      <c r="B986" t="str">
        <f t="shared" si="46"/>
        <v>ZK103.K184.C727</v>
      </c>
      <c r="C986">
        <f>+IFERROR(VLOOKUP(B986,'[1]Sum table'!$A:$D,4,FALSE),0)</f>
        <v>0</v>
      </c>
      <c r="D986">
        <f>+IFERROR(VLOOKUP(B986,'[1]Sum table'!$A:$E,5,FALSE),0)</f>
        <v>0</v>
      </c>
      <c r="E986">
        <f>+IFERROR(VLOOKUP(B986,'[1]Sum table'!$A:$F,6,FALSE),0)</f>
        <v>0</v>
      </c>
      <c r="F986">
        <f>+IFERROR(VLOOKUP(B986,'[1]Sum table'!$A:$G,7,FALSE),0)</f>
        <v>0</v>
      </c>
      <c r="O986" t="s">
        <v>510</v>
      </c>
      <c r="P986" s="606" t="s">
        <v>354</v>
      </c>
      <c r="R986" t="str">
        <f t="shared" si="47"/>
        <v>ZK103</v>
      </c>
      <c r="S986">
        <f t="shared" si="48"/>
        <v>0</v>
      </c>
      <c r="T986">
        <f t="shared" si="48"/>
        <v>0</v>
      </c>
      <c r="U986">
        <f t="shared" si="48"/>
        <v>0</v>
      </c>
    </row>
    <row r="987" spans="1:21" x14ac:dyDescent="0.25">
      <c r="A987" t="s">
        <v>1506</v>
      </c>
      <c r="B987" t="str">
        <f t="shared" si="46"/>
        <v>ZK103.K185.C727</v>
      </c>
      <c r="C987">
        <f>+IFERROR(VLOOKUP(B987,'[1]Sum table'!$A:$D,4,FALSE),0)</f>
        <v>0</v>
      </c>
      <c r="D987">
        <f>+IFERROR(VLOOKUP(B987,'[1]Sum table'!$A:$E,5,FALSE),0)</f>
        <v>0</v>
      </c>
      <c r="E987">
        <f>+IFERROR(VLOOKUP(B987,'[1]Sum table'!$A:$F,6,FALSE),0)</f>
        <v>0</v>
      </c>
      <c r="F987">
        <f>+IFERROR(VLOOKUP(B987,'[1]Sum table'!$A:$G,7,FALSE),0)</f>
        <v>0</v>
      </c>
      <c r="O987" t="s">
        <v>510</v>
      </c>
      <c r="P987" s="607" t="s">
        <v>355</v>
      </c>
      <c r="R987" t="str">
        <f t="shared" si="47"/>
        <v>ZK103</v>
      </c>
      <c r="S987">
        <f t="shared" si="48"/>
        <v>0</v>
      </c>
      <c r="T987">
        <f t="shared" si="48"/>
        <v>0</v>
      </c>
      <c r="U987">
        <f t="shared" si="48"/>
        <v>0</v>
      </c>
    </row>
    <row r="988" spans="1:21" x14ac:dyDescent="0.25">
      <c r="A988" t="s">
        <v>1507</v>
      </c>
      <c r="B988" t="str">
        <f t="shared" si="46"/>
        <v>ZK103.K186.C727</v>
      </c>
      <c r="C988">
        <f>+IFERROR(VLOOKUP(B988,'[1]Sum table'!$A:$D,4,FALSE),0)</f>
        <v>0</v>
      </c>
      <c r="D988">
        <f>+IFERROR(VLOOKUP(B988,'[1]Sum table'!$A:$E,5,FALSE),0)</f>
        <v>0</v>
      </c>
      <c r="E988">
        <f>+IFERROR(VLOOKUP(B988,'[1]Sum table'!$A:$F,6,FALSE),0)</f>
        <v>0</v>
      </c>
      <c r="F988">
        <f>+IFERROR(VLOOKUP(B988,'[1]Sum table'!$A:$G,7,FALSE),0)</f>
        <v>0</v>
      </c>
      <c r="O988" t="s">
        <v>510</v>
      </c>
      <c r="P988" s="607" t="s">
        <v>356</v>
      </c>
      <c r="R988" t="str">
        <f t="shared" si="47"/>
        <v>ZK103</v>
      </c>
      <c r="S988">
        <f t="shared" si="48"/>
        <v>0</v>
      </c>
      <c r="T988">
        <f t="shared" si="48"/>
        <v>0</v>
      </c>
      <c r="U988">
        <f t="shared" si="48"/>
        <v>0</v>
      </c>
    </row>
    <row r="989" spans="1:21" x14ac:dyDescent="0.25">
      <c r="A989" t="s">
        <v>1508</v>
      </c>
      <c r="B989" t="str">
        <f t="shared" si="46"/>
        <v>ZK103.K187.C727</v>
      </c>
      <c r="C989">
        <f>+IFERROR(VLOOKUP(B989,'[1]Sum table'!$A:$D,4,FALSE),0)</f>
        <v>0</v>
      </c>
      <c r="D989">
        <f>+IFERROR(VLOOKUP(B989,'[1]Sum table'!$A:$E,5,FALSE),0)</f>
        <v>0</v>
      </c>
      <c r="E989">
        <f>+IFERROR(VLOOKUP(B989,'[1]Sum table'!$A:$F,6,FALSE),0)</f>
        <v>0</v>
      </c>
      <c r="F989">
        <f>+IFERROR(VLOOKUP(B989,'[1]Sum table'!$A:$G,7,FALSE),0)</f>
        <v>0</v>
      </c>
      <c r="O989" t="s">
        <v>510</v>
      </c>
      <c r="P989" s="606" t="s">
        <v>357</v>
      </c>
      <c r="R989" t="str">
        <f t="shared" si="47"/>
        <v>ZK103</v>
      </c>
      <c r="S989">
        <f t="shared" si="48"/>
        <v>0</v>
      </c>
      <c r="T989">
        <f t="shared" si="48"/>
        <v>0</v>
      </c>
      <c r="U989">
        <f t="shared" si="48"/>
        <v>0</v>
      </c>
    </row>
    <row r="990" spans="1:21" x14ac:dyDescent="0.25">
      <c r="A990" t="s">
        <v>1509</v>
      </c>
      <c r="B990" t="str">
        <f t="shared" si="46"/>
        <v>ZK103.K188.C727</v>
      </c>
      <c r="C990">
        <f>+IFERROR(VLOOKUP(B990,'[1]Sum table'!$A:$D,4,FALSE),0)</f>
        <v>0</v>
      </c>
      <c r="D990">
        <f>+IFERROR(VLOOKUP(B990,'[1]Sum table'!$A:$E,5,FALSE),0)</f>
        <v>0</v>
      </c>
      <c r="E990">
        <f>+IFERROR(VLOOKUP(B990,'[1]Sum table'!$A:$F,6,FALSE),0)</f>
        <v>0</v>
      </c>
      <c r="F990">
        <f>+IFERROR(VLOOKUP(B990,'[1]Sum table'!$A:$G,7,FALSE),0)</f>
        <v>0</v>
      </c>
      <c r="O990" t="s">
        <v>510</v>
      </c>
      <c r="P990" s="606" t="s">
        <v>358</v>
      </c>
      <c r="R990" t="str">
        <f t="shared" si="47"/>
        <v>ZK103</v>
      </c>
      <c r="S990">
        <f t="shared" si="48"/>
        <v>0</v>
      </c>
      <c r="T990">
        <f t="shared" si="48"/>
        <v>0</v>
      </c>
      <c r="U990">
        <f t="shared" si="48"/>
        <v>0</v>
      </c>
    </row>
    <row r="991" spans="1:21" x14ac:dyDescent="0.25">
      <c r="A991" t="s">
        <v>1510</v>
      </c>
      <c r="B991" t="str">
        <f t="shared" si="46"/>
        <v>ZK103.K189.C727</v>
      </c>
      <c r="C991">
        <f>+IFERROR(VLOOKUP(B991,'[1]Sum table'!$A:$D,4,FALSE),0)</f>
        <v>0</v>
      </c>
      <c r="D991">
        <f>+IFERROR(VLOOKUP(B991,'[1]Sum table'!$A:$E,5,FALSE),0)</f>
        <v>0</v>
      </c>
      <c r="E991">
        <f>+IFERROR(VLOOKUP(B991,'[1]Sum table'!$A:$F,6,FALSE),0)</f>
        <v>0</v>
      </c>
      <c r="F991">
        <f>+IFERROR(VLOOKUP(B991,'[1]Sum table'!$A:$G,7,FALSE),0)</f>
        <v>0</v>
      </c>
      <c r="O991" t="s">
        <v>510</v>
      </c>
      <c r="P991" s="606" t="s">
        <v>359</v>
      </c>
      <c r="R991" t="str">
        <f t="shared" si="47"/>
        <v>ZK103</v>
      </c>
      <c r="S991">
        <f t="shared" si="48"/>
        <v>0</v>
      </c>
      <c r="T991">
        <f t="shared" si="48"/>
        <v>0</v>
      </c>
      <c r="U991">
        <f t="shared" si="48"/>
        <v>0</v>
      </c>
    </row>
    <row r="992" spans="1:21" x14ac:dyDescent="0.25">
      <c r="A992" t="s">
        <v>1511</v>
      </c>
      <c r="B992" t="str">
        <f t="shared" si="46"/>
        <v>ZK103.K190.C727</v>
      </c>
      <c r="C992">
        <f>+IFERROR(VLOOKUP(B992,'[1]Sum table'!$A:$D,4,FALSE),0)</f>
        <v>0</v>
      </c>
      <c r="D992">
        <f>+IFERROR(VLOOKUP(B992,'[1]Sum table'!$A:$E,5,FALSE),0)</f>
        <v>0</v>
      </c>
      <c r="E992">
        <f>+IFERROR(VLOOKUP(B992,'[1]Sum table'!$A:$F,6,FALSE),0)</f>
        <v>0</v>
      </c>
      <c r="F992">
        <f>+IFERROR(VLOOKUP(B992,'[1]Sum table'!$A:$G,7,FALSE),0)</f>
        <v>0</v>
      </c>
      <c r="O992" t="s">
        <v>510</v>
      </c>
      <c r="P992" s="607" t="s">
        <v>360</v>
      </c>
      <c r="R992" t="str">
        <f t="shared" si="47"/>
        <v>ZK103</v>
      </c>
      <c r="S992">
        <f t="shared" si="48"/>
        <v>0</v>
      </c>
      <c r="T992">
        <f t="shared" si="48"/>
        <v>0</v>
      </c>
      <c r="U992">
        <f t="shared" si="48"/>
        <v>0</v>
      </c>
    </row>
    <row r="993" spans="1:21" x14ac:dyDescent="0.25">
      <c r="A993" t="s">
        <v>1512</v>
      </c>
      <c r="B993" t="str">
        <f t="shared" si="46"/>
        <v>ZK103.K191.C727</v>
      </c>
      <c r="C993">
        <f>+IFERROR(VLOOKUP(B993,'[1]Sum table'!$A:$D,4,FALSE),0)</f>
        <v>0</v>
      </c>
      <c r="D993">
        <f>+IFERROR(VLOOKUP(B993,'[1]Sum table'!$A:$E,5,FALSE),0)</f>
        <v>0</v>
      </c>
      <c r="E993">
        <f>+IFERROR(VLOOKUP(B993,'[1]Sum table'!$A:$F,6,FALSE),0)</f>
        <v>0</v>
      </c>
      <c r="F993">
        <f>+IFERROR(VLOOKUP(B993,'[1]Sum table'!$A:$G,7,FALSE),0)</f>
        <v>0</v>
      </c>
      <c r="O993" t="s">
        <v>510</v>
      </c>
      <c r="P993" s="607" t="s">
        <v>361</v>
      </c>
      <c r="R993" t="str">
        <f t="shared" si="47"/>
        <v>ZK103</v>
      </c>
      <c r="S993">
        <f t="shared" si="48"/>
        <v>0</v>
      </c>
      <c r="T993">
        <f t="shared" si="48"/>
        <v>0</v>
      </c>
      <c r="U993">
        <f t="shared" si="48"/>
        <v>0</v>
      </c>
    </row>
    <row r="994" spans="1:21" x14ac:dyDescent="0.25">
      <c r="A994" t="s">
        <v>1513</v>
      </c>
      <c r="B994" t="str">
        <f t="shared" si="46"/>
        <v>ZK103.K192.C727</v>
      </c>
      <c r="C994">
        <f>+IFERROR(VLOOKUP(B994,'[1]Sum table'!$A:$D,4,FALSE),0)</f>
        <v>0</v>
      </c>
      <c r="D994">
        <f>+IFERROR(VLOOKUP(B994,'[1]Sum table'!$A:$E,5,FALSE),0)</f>
        <v>0</v>
      </c>
      <c r="E994">
        <f>+IFERROR(VLOOKUP(B994,'[1]Sum table'!$A:$F,6,FALSE),0)</f>
        <v>0</v>
      </c>
      <c r="F994">
        <f>+IFERROR(VLOOKUP(B994,'[1]Sum table'!$A:$G,7,FALSE),0)</f>
        <v>0</v>
      </c>
      <c r="O994" t="s">
        <v>510</v>
      </c>
      <c r="P994" s="607" t="s">
        <v>362</v>
      </c>
      <c r="R994" t="str">
        <f t="shared" si="47"/>
        <v>ZK103</v>
      </c>
      <c r="S994">
        <f t="shared" si="48"/>
        <v>0</v>
      </c>
      <c r="T994">
        <f t="shared" si="48"/>
        <v>0</v>
      </c>
      <c r="U994">
        <f t="shared" si="48"/>
        <v>0</v>
      </c>
    </row>
    <row r="995" spans="1:21" x14ac:dyDescent="0.25">
      <c r="A995" t="s">
        <v>1514</v>
      </c>
      <c r="B995" t="str">
        <f t="shared" si="46"/>
        <v>ZK103.K193.C727</v>
      </c>
      <c r="C995">
        <f>+IFERROR(VLOOKUP(B995,'[1]Sum table'!$A:$D,4,FALSE),0)</f>
        <v>0</v>
      </c>
      <c r="D995">
        <f>+IFERROR(VLOOKUP(B995,'[1]Sum table'!$A:$E,5,FALSE),0)</f>
        <v>0</v>
      </c>
      <c r="E995">
        <f>+IFERROR(VLOOKUP(B995,'[1]Sum table'!$A:$F,6,FALSE),0)</f>
        <v>0</v>
      </c>
      <c r="F995">
        <f>+IFERROR(VLOOKUP(B995,'[1]Sum table'!$A:$G,7,FALSE),0)</f>
        <v>0</v>
      </c>
      <c r="O995" t="s">
        <v>510</v>
      </c>
      <c r="P995" s="607" t="s">
        <v>363</v>
      </c>
      <c r="R995" t="str">
        <f t="shared" si="47"/>
        <v>ZK103</v>
      </c>
      <c r="S995">
        <f t="shared" si="48"/>
        <v>0</v>
      </c>
      <c r="T995">
        <f t="shared" si="48"/>
        <v>0</v>
      </c>
      <c r="U995">
        <f t="shared" si="48"/>
        <v>0</v>
      </c>
    </row>
    <row r="996" spans="1:21" x14ac:dyDescent="0.25">
      <c r="A996" t="s">
        <v>1515</v>
      </c>
      <c r="B996" t="str">
        <f t="shared" si="46"/>
        <v>ZK103.K194.C727</v>
      </c>
      <c r="C996">
        <f>+IFERROR(VLOOKUP(B996,'[1]Sum table'!$A:$D,4,FALSE),0)</f>
        <v>0</v>
      </c>
      <c r="D996">
        <f>+IFERROR(VLOOKUP(B996,'[1]Sum table'!$A:$E,5,FALSE),0)</f>
        <v>0</v>
      </c>
      <c r="E996">
        <f>+IFERROR(VLOOKUP(B996,'[1]Sum table'!$A:$F,6,FALSE),0)</f>
        <v>0</v>
      </c>
      <c r="F996">
        <f>+IFERROR(VLOOKUP(B996,'[1]Sum table'!$A:$G,7,FALSE),0)</f>
        <v>0</v>
      </c>
      <c r="O996" t="s">
        <v>510</v>
      </c>
      <c r="P996" s="607" t="s">
        <v>364</v>
      </c>
      <c r="R996" t="str">
        <f t="shared" si="47"/>
        <v>ZK103</v>
      </c>
      <c r="S996">
        <f t="shared" si="48"/>
        <v>0</v>
      </c>
      <c r="T996">
        <f t="shared" si="48"/>
        <v>0</v>
      </c>
      <c r="U996">
        <f t="shared" si="48"/>
        <v>0</v>
      </c>
    </row>
    <row r="997" spans="1:21" x14ac:dyDescent="0.25">
      <c r="A997" t="s">
        <v>1516</v>
      </c>
      <c r="B997" t="str">
        <f t="shared" si="46"/>
        <v>ZK103.K195.C727</v>
      </c>
      <c r="C997">
        <f>+IFERROR(VLOOKUP(B997,'[1]Sum table'!$A:$D,4,FALSE),0)</f>
        <v>0</v>
      </c>
      <c r="D997">
        <f>+IFERROR(VLOOKUP(B997,'[1]Sum table'!$A:$E,5,FALSE),0)</f>
        <v>0</v>
      </c>
      <c r="E997">
        <f>+IFERROR(VLOOKUP(B997,'[1]Sum table'!$A:$F,6,FALSE),0)</f>
        <v>0</v>
      </c>
      <c r="F997">
        <f>+IFERROR(VLOOKUP(B997,'[1]Sum table'!$A:$G,7,FALSE),0)</f>
        <v>0</v>
      </c>
      <c r="O997" t="s">
        <v>510</v>
      </c>
      <c r="P997" s="607" t="s">
        <v>365</v>
      </c>
      <c r="R997" t="str">
        <f t="shared" si="47"/>
        <v>ZK103</v>
      </c>
      <c r="S997">
        <f t="shared" si="48"/>
        <v>0</v>
      </c>
      <c r="T997">
        <f t="shared" si="48"/>
        <v>0</v>
      </c>
      <c r="U997">
        <f t="shared" si="48"/>
        <v>0</v>
      </c>
    </row>
    <row r="998" spans="1:21" x14ac:dyDescent="0.25">
      <c r="A998" t="s">
        <v>1517</v>
      </c>
      <c r="B998" t="str">
        <f t="shared" si="46"/>
        <v>ZK103.K196.C727</v>
      </c>
      <c r="C998">
        <f>+IFERROR(VLOOKUP(B998,'[1]Sum table'!$A:$D,4,FALSE),0)</f>
        <v>0</v>
      </c>
      <c r="D998">
        <f>+IFERROR(VLOOKUP(B998,'[1]Sum table'!$A:$E,5,FALSE),0)</f>
        <v>0</v>
      </c>
      <c r="E998">
        <f>+IFERROR(VLOOKUP(B998,'[1]Sum table'!$A:$F,6,FALSE),0)</f>
        <v>0</v>
      </c>
      <c r="F998">
        <f>+IFERROR(VLOOKUP(B998,'[1]Sum table'!$A:$G,7,FALSE),0)</f>
        <v>0</v>
      </c>
      <c r="O998" t="s">
        <v>510</v>
      </c>
      <c r="P998" s="607" t="s">
        <v>366</v>
      </c>
      <c r="R998" t="str">
        <f t="shared" si="47"/>
        <v>ZK103</v>
      </c>
      <c r="S998">
        <f t="shared" si="48"/>
        <v>0</v>
      </c>
      <c r="T998">
        <f t="shared" si="48"/>
        <v>0</v>
      </c>
      <c r="U998">
        <f t="shared" si="48"/>
        <v>0</v>
      </c>
    </row>
    <row r="999" spans="1:21" x14ac:dyDescent="0.25">
      <c r="A999" t="s">
        <v>1518</v>
      </c>
      <c r="B999" t="str">
        <f t="shared" si="46"/>
        <v>ZK103.K197.C727</v>
      </c>
      <c r="C999">
        <f>+IFERROR(VLOOKUP(B999,'[1]Sum table'!$A:$D,4,FALSE),0)</f>
        <v>0</v>
      </c>
      <c r="D999">
        <f>+IFERROR(VLOOKUP(B999,'[1]Sum table'!$A:$E,5,FALSE),0)</f>
        <v>0</v>
      </c>
      <c r="E999">
        <f>+IFERROR(VLOOKUP(B999,'[1]Sum table'!$A:$F,6,FALSE),0)</f>
        <v>0</v>
      </c>
      <c r="F999">
        <f>+IFERROR(VLOOKUP(B999,'[1]Sum table'!$A:$G,7,FALSE),0)</f>
        <v>0</v>
      </c>
      <c r="O999" t="s">
        <v>510</v>
      </c>
      <c r="P999" s="607" t="s">
        <v>367</v>
      </c>
      <c r="R999" t="str">
        <f t="shared" si="47"/>
        <v>ZK103</v>
      </c>
      <c r="S999">
        <f t="shared" si="48"/>
        <v>0</v>
      </c>
      <c r="T999">
        <f t="shared" si="48"/>
        <v>0</v>
      </c>
      <c r="U999">
        <f t="shared" si="48"/>
        <v>0</v>
      </c>
    </row>
    <row r="1000" spans="1:21" x14ac:dyDescent="0.25">
      <c r="A1000" t="s">
        <v>1519</v>
      </c>
      <c r="B1000" t="str">
        <f t="shared" si="46"/>
        <v>ZK103.K198.C727</v>
      </c>
      <c r="C1000">
        <f>+IFERROR(VLOOKUP(B1000,'[1]Sum table'!$A:$D,4,FALSE),0)</f>
        <v>0</v>
      </c>
      <c r="D1000">
        <f>+IFERROR(VLOOKUP(B1000,'[1]Sum table'!$A:$E,5,FALSE),0)</f>
        <v>0</v>
      </c>
      <c r="E1000">
        <f>+IFERROR(VLOOKUP(B1000,'[1]Sum table'!$A:$F,6,FALSE),0)</f>
        <v>0</v>
      </c>
      <c r="F1000">
        <f>+IFERROR(VLOOKUP(B1000,'[1]Sum table'!$A:$G,7,FALSE),0)</f>
        <v>0</v>
      </c>
      <c r="O1000" t="s">
        <v>510</v>
      </c>
      <c r="P1000" s="607" t="s">
        <v>368</v>
      </c>
      <c r="R1000" t="str">
        <f t="shared" si="47"/>
        <v>ZK103</v>
      </c>
      <c r="S1000">
        <f t="shared" si="48"/>
        <v>0</v>
      </c>
      <c r="T1000">
        <f t="shared" si="48"/>
        <v>0</v>
      </c>
      <c r="U1000">
        <f t="shared" si="48"/>
        <v>0</v>
      </c>
    </row>
    <row r="1001" spans="1:21" x14ac:dyDescent="0.25">
      <c r="A1001" t="s">
        <v>1520</v>
      </c>
      <c r="B1001" t="str">
        <f t="shared" si="46"/>
        <v>ZK103.K199.C727</v>
      </c>
      <c r="C1001">
        <f>+IFERROR(VLOOKUP(B1001,'[1]Sum table'!$A:$D,4,FALSE),0)</f>
        <v>0</v>
      </c>
      <c r="D1001">
        <f>+IFERROR(VLOOKUP(B1001,'[1]Sum table'!$A:$E,5,FALSE),0)</f>
        <v>0</v>
      </c>
      <c r="E1001">
        <f>+IFERROR(VLOOKUP(B1001,'[1]Sum table'!$A:$F,6,FALSE),0)</f>
        <v>0</v>
      </c>
      <c r="F1001">
        <f>+IFERROR(VLOOKUP(B1001,'[1]Sum table'!$A:$G,7,FALSE),0)</f>
        <v>0</v>
      </c>
      <c r="O1001" t="s">
        <v>510</v>
      </c>
      <c r="P1001" s="607" t="s">
        <v>369</v>
      </c>
      <c r="R1001" t="str">
        <f t="shared" si="47"/>
        <v>ZK103</v>
      </c>
      <c r="S1001">
        <f t="shared" si="48"/>
        <v>0</v>
      </c>
      <c r="T1001">
        <f t="shared" si="48"/>
        <v>0</v>
      </c>
      <c r="U1001">
        <f t="shared" si="48"/>
        <v>0</v>
      </c>
    </row>
    <row r="1002" spans="1:21" x14ac:dyDescent="0.25">
      <c r="A1002" t="s">
        <v>1521</v>
      </c>
      <c r="B1002" t="str">
        <f t="shared" si="46"/>
        <v>ZK103.K200.C727</v>
      </c>
      <c r="C1002">
        <f>+IFERROR(VLOOKUP(B1002,'[1]Sum table'!$A:$D,4,FALSE),0)</f>
        <v>0</v>
      </c>
      <c r="D1002">
        <f>+IFERROR(VLOOKUP(B1002,'[1]Sum table'!$A:$E,5,FALSE),0)</f>
        <v>0</v>
      </c>
      <c r="E1002">
        <f>+IFERROR(VLOOKUP(B1002,'[1]Sum table'!$A:$F,6,FALSE),0)</f>
        <v>0</v>
      </c>
      <c r="F1002">
        <f>+IFERROR(VLOOKUP(B1002,'[1]Sum table'!$A:$G,7,FALSE),0)</f>
        <v>0</v>
      </c>
      <c r="O1002" t="s">
        <v>510</v>
      </c>
      <c r="P1002" s="607" t="s">
        <v>370</v>
      </c>
      <c r="R1002" t="str">
        <f t="shared" si="47"/>
        <v>ZK103</v>
      </c>
      <c r="S1002">
        <f t="shared" si="48"/>
        <v>0</v>
      </c>
      <c r="T1002">
        <f t="shared" si="48"/>
        <v>0</v>
      </c>
      <c r="U1002">
        <f t="shared" si="48"/>
        <v>0</v>
      </c>
    </row>
    <row r="1003" spans="1:21" ht="15.75" thickBot="1" x14ac:dyDescent="0.3">
      <c r="A1003" t="s">
        <v>1522</v>
      </c>
      <c r="B1003" t="str">
        <f t="shared" si="46"/>
        <v>ZK103.K201.C727</v>
      </c>
      <c r="C1003">
        <f>+IFERROR(VLOOKUP(B1003,'[1]Sum table'!$A:$D,4,FALSE),0)</f>
        <v>0</v>
      </c>
      <c r="D1003">
        <f>+IFERROR(VLOOKUP(B1003,'[1]Sum table'!$A:$E,5,FALSE),0)</f>
        <v>0</v>
      </c>
      <c r="E1003">
        <f>+IFERROR(VLOOKUP(B1003,'[1]Sum table'!$A:$F,6,FALSE),0)</f>
        <v>0</v>
      </c>
      <c r="F1003">
        <f>+IFERROR(VLOOKUP(B1003,'[1]Sum table'!$A:$G,7,FALSE),0)</f>
        <v>0</v>
      </c>
      <c r="O1003" t="s">
        <v>510</v>
      </c>
      <c r="P1003" s="609" t="s">
        <v>371</v>
      </c>
      <c r="R1003" t="str">
        <f t="shared" si="47"/>
        <v>ZK103</v>
      </c>
      <c r="S1003">
        <f t="shared" si="48"/>
        <v>0</v>
      </c>
      <c r="T1003">
        <f t="shared" si="48"/>
        <v>0</v>
      </c>
      <c r="U1003">
        <f t="shared" si="48"/>
        <v>0</v>
      </c>
    </row>
    <row r="1004" spans="1:21" x14ac:dyDescent="0.25">
      <c r="A1004" t="s">
        <v>1523</v>
      </c>
      <c r="B1004" t="str">
        <f t="shared" si="46"/>
        <v>ZK103.K202.C727</v>
      </c>
      <c r="C1004">
        <f>+IFERROR(VLOOKUP(B1004,'[1]Sum table'!$A:$D,4,FALSE),0)</f>
        <v>0</v>
      </c>
      <c r="D1004">
        <f>+IFERROR(VLOOKUP(B1004,'[1]Sum table'!$A:$E,5,FALSE),0)</f>
        <v>0</v>
      </c>
      <c r="E1004">
        <f>+IFERROR(VLOOKUP(B1004,'[1]Sum table'!$A:$F,6,FALSE),0)</f>
        <v>0</v>
      </c>
      <c r="F1004">
        <f>+IFERROR(VLOOKUP(B1004,'[1]Sum table'!$A:$G,7,FALSE),0)</f>
        <v>0</v>
      </c>
      <c r="O1004" t="s">
        <v>510</v>
      </c>
      <c r="P1004" s="610" t="s">
        <v>258</v>
      </c>
      <c r="R1004" t="str">
        <f t="shared" si="47"/>
        <v>ZK103</v>
      </c>
      <c r="S1004">
        <f t="shared" si="48"/>
        <v>0</v>
      </c>
      <c r="T1004">
        <f t="shared" si="48"/>
        <v>0</v>
      </c>
      <c r="U1004">
        <f t="shared" si="48"/>
        <v>0</v>
      </c>
    </row>
    <row r="1005" spans="1:21" x14ac:dyDescent="0.25">
      <c r="A1005" t="s">
        <v>1524</v>
      </c>
      <c r="B1005" t="str">
        <f t="shared" si="46"/>
        <v>ZK103.K203.C727</v>
      </c>
      <c r="C1005">
        <f>+IFERROR(VLOOKUP(B1005,'[1]Sum table'!$A:$D,4,FALSE),0)</f>
        <v>0</v>
      </c>
      <c r="D1005">
        <f>+IFERROR(VLOOKUP(B1005,'[1]Sum table'!$A:$E,5,FALSE),0)</f>
        <v>0</v>
      </c>
      <c r="E1005">
        <f>+IFERROR(VLOOKUP(B1005,'[1]Sum table'!$A:$F,6,FALSE),0)</f>
        <v>0</v>
      </c>
      <c r="F1005">
        <f>+IFERROR(VLOOKUP(B1005,'[1]Sum table'!$A:$G,7,FALSE),0)</f>
        <v>0</v>
      </c>
      <c r="O1005" t="s">
        <v>510</v>
      </c>
      <c r="P1005" s="610" t="s">
        <v>103</v>
      </c>
      <c r="R1005" t="str">
        <f t="shared" si="47"/>
        <v>ZK103</v>
      </c>
      <c r="S1005">
        <f t="shared" si="48"/>
        <v>0</v>
      </c>
      <c r="T1005">
        <f t="shared" si="48"/>
        <v>0</v>
      </c>
      <c r="U1005">
        <f t="shared" si="48"/>
        <v>0</v>
      </c>
    </row>
    <row r="1006" spans="1:21" x14ac:dyDescent="0.25">
      <c r="A1006" t="s">
        <v>1525</v>
      </c>
      <c r="B1006" t="str">
        <f t="shared" si="46"/>
        <v>ZK103.K204.C727</v>
      </c>
      <c r="C1006">
        <f>+IFERROR(VLOOKUP(B1006,'[1]Sum table'!$A:$D,4,FALSE),0)</f>
        <v>0</v>
      </c>
      <c r="D1006">
        <f>+IFERROR(VLOOKUP(B1006,'[1]Sum table'!$A:$E,5,FALSE),0)</f>
        <v>0</v>
      </c>
      <c r="E1006">
        <f>+IFERROR(VLOOKUP(B1006,'[1]Sum table'!$A:$F,6,FALSE),0)</f>
        <v>0</v>
      </c>
      <c r="F1006">
        <f>+IFERROR(VLOOKUP(B1006,'[1]Sum table'!$A:$G,7,FALSE),0)</f>
        <v>0</v>
      </c>
      <c r="O1006" t="s">
        <v>510</v>
      </c>
      <c r="P1006" s="610" t="s">
        <v>109</v>
      </c>
      <c r="R1006" t="str">
        <f t="shared" si="47"/>
        <v>ZK103</v>
      </c>
      <c r="S1006">
        <f t="shared" si="48"/>
        <v>0</v>
      </c>
      <c r="T1006">
        <f t="shared" si="48"/>
        <v>0</v>
      </c>
      <c r="U1006">
        <f t="shared" si="48"/>
        <v>0</v>
      </c>
    </row>
    <row r="1007" spans="1:21" x14ac:dyDescent="0.25">
      <c r="A1007" t="s">
        <v>1526</v>
      </c>
      <c r="B1007" t="str">
        <f t="shared" si="46"/>
        <v>ZK103.K205.C727</v>
      </c>
      <c r="C1007">
        <f>+IFERROR(VLOOKUP(B1007,'[1]Sum table'!$A:$D,4,FALSE),0)</f>
        <v>0</v>
      </c>
      <c r="D1007">
        <f>+IFERROR(VLOOKUP(B1007,'[1]Sum table'!$A:$E,5,FALSE),0)</f>
        <v>0</v>
      </c>
      <c r="E1007">
        <f>+IFERROR(VLOOKUP(B1007,'[1]Sum table'!$A:$F,6,FALSE),0)</f>
        <v>0</v>
      </c>
      <c r="F1007">
        <f>+IFERROR(VLOOKUP(B1007,'[1]Sum table'!$A:$G,7,FALSE),0)</f>
        <v>0</v>
      </c>
      <c r="O1007" t="s">
        <v>510</v>
      </c>
      <c r="P1007" s="610" t="s">
        <v>111</v>
      </c>
      <c r="R1007" t="str">
        <f t="shared" si="47"/>
        <v>ZK103</v>
      </c>
      <c r="S1007">
        <f t="shared" si="48"/>
        <v>0</v>
      </c>
      <c r="T1007">
        <f t="shared" si="48"/>
        <v>0</v>
      </c>
      <c r="U1007">
        <f t="shared" si="48"/>
        <v>0</v>
      </c>
    </row>
    <row r="1008" spans="1:21" x14ac:dyDescent="0.25">
      <c r="A1008" t="s">
        <v>1527</v>
      </c>
      <c r="B1008" t="str">
        <f t="shared" si="46"/>
        <v>ZK103.K206.C727</v>
      </c>
      <c r="C1008">
        <f>+IFERROR(VLOOKUP(B1008,'[1]Sum table'!$A:$D,4,FALSE),0)</f>
        <v>0</v>
      </c>
      <c r="D1008">
        <f>+IFERROR(VLOOKUP(B1008,'[1]Sum table'!$A:$E,5,FALSE),0)</f>
        <v>0</v>
      </c>
      <c r="E1008">
        <f>+IFERROR(VLOOKUP(B1008,'[1]Sum table'!$A:$F,6,FALSE),0)</f>
        <v>0</v>
      </c>
      <c r="F1008">
        <f>+IFERROR(VLOOKUP(B1008,'[1]Sum table'!$A:$G,7,FALSE),0)</f>
        <v>0</v>
      </c>
      <c r="O1008" t="s">
        <v>510</v>
      </c>
      <c r="P1008" s="608" t="s">
        <v>372</v>
      </c>
      <c r="R1008" t="str">
        <f t="shared" si="47"/>
        <v>ZK103</v>
      </c>
      <c r="S1008">
        <f t="shared" si="48"/>
        <v>0</v>
      </c>
      <c r="T1008">
        <f t="shared" si="48"/>
        <v>0</v>
      </c>
      <c r="U1008">
        <f t="shared" si="48"/>
        <v>0</v>
      </c>
    </row>
    <row r="1009" spans="1:21" x14ac:dyDescent="0.25">
      <c r="A1009" t="s">
        <v>1528</v>
      </c>
      <c r="B1009" t="str">
        <f t="shared" si="46"/>
        <v>ZK103.K207.C727</v>
      </c>
      <c r="C1009">
        <f>+IFERROR(VLOOKUP(B1009,'[1]Sum table'!$A:$D,4,FALSE),0)</f>
        <v>0</v>
      </c>
      <c r="D1009">
        <f>+IFERROR(VLOOKUP(B1009,'[1]Sum table'!$A:$E,5,FALSE),0)</f>
        <v>0</v>
      </c>
      <c r="E1009">
        <f>+IFERROR(VLOOKUP(B1009,'[1]Sum table'!$A:$F,6,FALSE),0)</f>
        <v>0</v>
      </c>
      <c r="F1009">
        <f>+IFERROR(VLOOKUP(B1009,'[1]Sum table'!$A:$G,7,FALSE),0)</f>
        <v>0</v>
      </c>
      <c r="O1009" t="s">
        <v>510</v>
      </c>
      <c r="P1009" s="608" t="s">
        <v>373</v>
      </c>
      <c r="R1009" t="str">
        <f t="shared" si="47"/>
        <v>ZK103</v>
      </c>
      <c r="S1009">
        <f t="shared" si="48"/>
        <v>0</v>
      </c>
      <c r="T1009">
        <f t="shared" si="48"/>
        <v>0</v>
      </c>
      <c r="U1009">
        <f t="shared" si="48"/>
        <v>0</v>
      </c>
    </row>
    <row r="1010" spans="1:21" x14ac:dyDescent="0.25">
      <c r="A1010" t="s">
        <v>1529</v>
      </c>
      <c r="B1010" t="str">
        <f t="shared" si="46"/>
        <v>ZK103.K208.C727</v>
      </c>
      <c r="C1010">
        <f>+IFERROR(VLOOKUP(B1010,'[1]Sum table'!$A:$D,4,FALSE),0)</f>
        <v>0</v>
      </c>
      <c r="D1010">
        <f>+IFERROR(VLOOKUP(B1010,'[1]Sum table'!$A:$E,5,FALSE),0)</f>
        <v>0</v>
      </c>
      <c r="E1010">
        <f>+IFERROR(VLOOKUP(B1010,'[1]Sum table'!$A:$F,6,FALSE),0)</f>
        <v>0</v>
      </c>
      <c r="F1010">
        <f>+IFERROR(VLOOKUP(B1010,'[1]Sum table'!$A:$G,7,FALSE),0)</f>
        <v>0</v>
      </c>
      <c r="O1010" t="s">
        <v>510</v>
      </c>
      <c r="P1010" s="608" t="s">
        <v>374</v>
      </c>
      <c r="R1010" t="str">
        <f t="shared" si="47"/>
        <v>ZK103</v>
      </c>
      <c r="S1010">
        <f t="shared" si="48"/>
        <v>0</v>
      </c>
      <c r="T1010">
        <f t="shared" si="48"/>
        <v>0</v>
      </c>
      <c r="U1010">
        <f t="shared" si="48"/>
        <v>0</v>
      </c>
    </row>
    <row r="1011" spans="1:21" x14ac:dyDescent="0.25">
      <c r="A1011" t="s">
        <v>1530</v>
      </c>
      <c r="B1011" t="str">
        <f t="shared" si="46"/>
        <v>ZK103.K209.C727</v>
      </c>
      <c r="C1011">
        <f>+IFERROR(VLOOKUP(B1011,'[1]Sum table'!$A:$D,4,FALSE),0)</f>
        <v>0</v>
      </c>
      <c r="D1011">
        <f>+IFERROR(VLOOKUP(B1011,'[1]Sum table'!$A:$E,5,FALSE),0)</f>
        <v>0</v>
      </c>
      <c r="E1011">
        <f>+IFERROR(VLOOKUP(B1011,'[1]Sum table'!$A:$F,6,FALSE),0)</f>
        <v>0</v>
      </c>
      <c r="F1011">
        <f>+IFERROR(VLOOKUP(B1011,'[1]Sum table'!$A:$G,7,FALSE),0)</f>
        <v>0</v>
      </c>
      <c r="O1011" t="s">
        <v>510</v>
      </c>
      <c r="P1011" s="610" t="s">
        <v>77</v>
      </c>
      <c r="R1011" t="str">
        <f t="shared" si="47"/>
        <v>ZK103</v>
      </c>
      <c r="S1011">
        <f t="shared" si="48"/>
        <v>0</v>
      </c>
      <c r="T1011">
        <f t="shared" si="48"/>
        <v>0</v>
      </c>
      <c r="U1011">
        <f t="shared" si="48"/>
        <v>0</v>
      </c>
    </row>
    <row r="1012" spans="1:21" x14ac:dyDescent="0.25">
      <c r="A1012" t="s">
        <v>1531</v>
      </c>
      <c r="B1012" t="str">
        <f t="shared" si="46"/>
        <v>ZK103.K210.C727</v>
      </c>
      <c r="C1012">
        <f>+IFERROR(VLOOKUP(B1012,'[1]Sum table'!$A:$D,4,FALSE),0)</f>
        <v>0</v>
      </c>
      <c r="D1012">
        <f>+IFERROR(VLOOKUP(B1012,'[1]Sum table'!$A:$E,5,FALSE),0)</f>
        <v>0</v>
      </c>
      <c r="E1012">
        <f>+IFERROR(VLOOKUP(B1012,'[1]Sum table'!$A:$F,6,FALSE),0)</f>
        <v>0</v>
      </c>
      <c r="F1012">
        <f>+IFERROR(VLOOKUP(B1012,'[1]Sum table'!$A:$G,7,FALSE),0)</f>
        <v>0</v>
      </c>
      <c r="O1012" t="s">
        <v>510</v>
      </c>
      <c r="P1012" s="610" t="s">
        <v>79</v>
      </c>
      <c r="R1012" t="str">
        <f t="shared" si="47"/>
        <v>ZK103</v>
      </c>
      <c r="S1012">
        <f t="shared" si="48"/>
        <v>0</v>
      </c>
      <c r="T1012">
        <f t="shared" si="48"/>
        <v>0</v>
      </c>
      <c r="U1012">
        <f t="shared" si="48"/>
        <v>0</v>
      </c>
    </row>
    <row r="1013" spans="1:21" x14ac:dyDescent="0.25">
      <c r="A1013" t="s">
        <v>1532</v>
      </c>
      <c r="B1013" t="str">
        <f t="shared" si="46"/>
        <v>ZK103.K211.C727</v>
      </c>
      <c r="C1013">
        <f>+IFERROR(VLOOKUP(B1013,'[1]Sum table'!$A:$D,4,FALSE),0)</f>
        <v>0</v>
      </c>
      <c r="D1013">
        <f>+IFERROR(VLOOKUP(B1013,'[1]Sum table'!$A:$E,5,FALSE),0)</f>
        <v>0</v>
      </c>
      <c r="E1013">
        <f>+IFERROR(VLOOKUP(B1013,'[1]Sum table'!$A:$F,6,FALSE),0)</f>
        <v>0</v>
      </c>
      <c r="F1013">
        <f>+IFERROR(VLOOKUP(B1013,'[1]Sum table'!$A:$G,7,FALSE),0)</f>
        <v>0</v>
      </c>
      <c r="O1013" t="s">
        <v>510</v>
      </c>
      <c r="P1013" s="610" t="s">
        <v>81</v>
      </c>
      <c r="R1013" t="str">
        <f t="shared" si="47"/>
        <v>ZK103</v>
      </c>
      <c r="S1013">
        <f t="shared" si="48"/>
        <v>0</v>
      </c>
      <c r="T1013">
        <f t="shared" si="48"/>
        <v>0</v>
      </c>
      <c r="U1013">
        <f t="shared" si="48"/>
        <v>0</v>
      </c>
    </row>
    <row r="1014" spans="1:21" x14ac:dyDescent="0.25">
      <c r="A1014" t="s">
        <v>1533</v>
      </c>
      <c r="B1014" t="str">
        <f t="shared" si="46"/>
        <v>ZK103.K212.C727</v>
      </c>
      <c r="C1014">
        <f>+IFERROR(VLOOKUP(B1014,'[1]Sum table'!$A:$D,4,FALSE),0)</f>
        <v>0</v>
      </c>
      <c r="D1014">
        <f>+IFERROR(VLOOKUP(B1014,'[1]Sum table'!$A:$E,5,FALSE),0)</f>
        <v>0</v>
      </c>
      <c r="E1014">
        <f>+IFERROR(VLOOKUP(B1014,'[1]Sum table'!$A:$F,6,FALSE),0)</f>
        <v>0</v>
      </c>
      <c r="F1014">
        <f>+IFERROR(VLOOKUP(B1014,'[1]Sum table'!$A:$G,7,FALSE),0)</f>
        <v>0</v>
      </c>
      <c r="O1014" t="s">
        <v>510</v>
      </c>
      <c r="P1014" s="610" t="s">
        <v>83</v>
      </c>
      <c r="R1014" t="str">
        <f t="shared" si="47"/>
        <v>ZK103</v>
      </c>
      <c r="S1014">
        <f t="shared" si="48"/>
        <v>0</v>
      </c>
      <c r="T1014">
        <f t="shared" si="48"/>
        <v>0</v>
      </c>
      <c r="U1014">
        <f t="shared" si="48"/>
        <v>0</v>
      </c>
    </row>
    <row r="1015" spans="1:21" x14ac:dyDescent="0.25">
      <c r="A1015" t="s">
        <v>1534</v>
      </c>
      <c r="B1015" t="str">
        <f t="shared" si="46"/>
        <v>ZK103.K213.C727</v>
      </c>
      <c r="C1015">
        <f>+IFERROR(VLOOKUP(B1015,'[1]Sum table'!$A:$D,4,FALSE),0)</f>
        <v>0</v>
      </c>
      <c r="D1015">
        <f>+IFERROR(VLOOKUP(B1015,'[1]Sum table'!$A:$E,5,FALSE),0)</f>
        <v>0</v>
      </c>
      <c r="E1015">
        <f>+IFERROR(VLOOKUP(B1015,'[1]Sum table'!$A:$F,6,FALSE),0)</f>
        <v>0</v>
      </c>
      <c r="F1015">
        <f>+IFERROR(VLOOKUP(B1015,'[1]Sum table'!$A:$G,7,FALSE),0)</f>
        <v>0</v>
      </c>
      <c r="O1015" t="s">
        <v>510</v>
      </c>
      <c r="P1015" s="610" t="s">
        <v>85</v>
      </c>
      <c r="R1015" t="str">
        <f t="shared" si="47"/>
        <v>ZK103</v>
      </c>
      <c r="S1015">
        <f t="shared" si="48"/>
        <v>0</v>
      </c>
      <c r="T1015">
        <f t="shared" si="48"/>
        <v>0</v>
      </c>
      <c r="U1015">
        <f t="shared" si="48"/>
        <v>0</v>
      </c>
    </row>
    <row r="1016" spans="1:21" x14ac:dyDescent="0.25">
      <c r="A1016" t="s">
        <v>1535</v>
      </c>
      <c r="B1016" t="str">
        <f t="shared" si="46"/>
        <v>ZK103.K214.C727</v>
      </c>
      <c r="C1016">
        <f>+IFERROR(VLOOKUP(B1016,'[1]Sum table'!$A:$D,4,FALSE),0)</f>
        <v>0</v>
      </c>
      <c r="D1016">
        <f>+IFERROR(VLOOKUP(B1016,'[1]Sum table'!$A:$E,5,FALSE),0)</f>
        <v>0</v>
      </c>
      <c r="E1016">
        <f>+IFERROR(VLOOKUP(B1016,'[1]Sum table'!$A:$F,6,FALSE),0)</f>
        <v>0</v>
      </c>
      <c r="F1016">
        <f>+IFERROR(VLOOKUP(B1016,'[1]Sum table'!$A:$G,7,FALSE),0)</f>
        <v>0</v>
      </c>
      <c r="O1016" t="s">
        <v>510</v>
      </c>
      <c r="P1016" s="610" t="s">
        <v>87</v>
      </c>
      <c r="R1016" t="str">
        <f t="shared" si="47"/>
        <v>ZK103</v>
      </c>
      <c r="S1016">
        <f t="shared" si="48"/>
        <v>0</v>
      </c>
      <c r="T1016">
        <f t="shared" si="48"/>
        <v>0</v>
      </c>
      <c r="U1016">
        <f t="shared" si="48"/>
        <v>0</v>
      </c>
    </row>
    <row r="1017" spans="1:21" x14ac:dyDescent="0.25">
      <c r="A1017" t="s">
        <v>1536</v>
      </c>
      <c r="B1017" t="str">
        <f t="shared" si="46"/>
        <v>ZK103.K215.C727</v>
      </c>
      <c r="C1017">
        <f>+IFERROR(VLOOKUP(B1017,'[1]Sum table'!$A:$D,4,FALSE),0)</f>
        <v>0</v>
      </c>
      <c r="D1017">
        <f>+IFERROR(VLOOKUP(B1017,'[1]Sum table'!$A:$E,5,FALSE),0)</f>
        <v>0</v>
      </c>
      <c r="E1017">
        <f>+IFERROR(VLOOKUP(B1017,'[1]Sum table'!$A:$F,6,FALSE),0)</f>
        <v>0</v>
      </c>
      <c r="F1017">
        <f>+IFERROR(VLOOKUP(B1017,'[1]Sum table'!$A:$G,7,FALSE),0)</f>
        <v>0</v>
      </c>
      <c r="O1017" t="s">
        <v>510</v>
      </c>
      <c r="P1017" s="610" t="s">
        <v>89</v>
      </c>
      <c r="R1017" t="str">
        <f t="shared" si="47"/>
        <v>ZK103</v>
      </c>
      <c r="S1017">
        <f t="shared" si="48"/>
        <v>0</v>
      </c>
      <c r="T1017">
        <f t="shared" si="48"/>
        <v>0</v>
      </c>
      <c r="U1017">
        <f t="shared" si="48"/>
        <v>0</v>
      </c>
    </row>
    <row r="1018" spans="1:21" x14ac:dyDescent="0.25">
      <c r="A1018" t="s">
        <v>1537</v>
      </c>
      <c r="B1018" t="str">
        <f t="shared" si="46"/>
        <v>ZK103.K216.C727</v>
      </c>
      <c r="C1018">
        <f>+IFERROR(VLOOKUP(B1018,'[1]Sum table'!$A:$D,4,FALSE),0)</f>
        <v>0</v>
      </c>
      <c r="D1018">
        <f>+IFERROR(VLOOKUP(B1018,'[1]Sum table'!$A:$E,5,FALSE),0)</f>
        <v>0</v>
      </c>
      <c r="E1018">
        <f>+IFERROR(VLOOKUP(B1018,'[1]Sum table'!$A:$F,6,FALSE),0)</f>
        <v>0</v>
      </c>
      <c r="F1018">
        <f>+IFERROR(VLOOKUP(B1018,'[1]Sum table'!$A:$G,7,FALSE),0)</f>
        <v>0</v>
      </c>
      <c r="O1018" t="s">
        <v>510</v>
      </c>
      <c r="P1018" s="610" t="s">
        <v>91</v>
      </c>
      <c r="R1018" t="str">
        <f t="shared" si="47"/>
        <v>ZK103</v>
      </c>
      <c r="S1018">
        <f t="shared" si="48"/>
        <v>0</v>
      </c>
      <c r="T1018">
        <f t="shared" si="48"/>
        <v>0</v>
      </c>
      <c r="U1018">
        <f t="shared" si="48"/>
        <v>0</v>
      </c>
    </row>
    <row r="1019" spans="1:21" x14ac:dyDescent="0.25">
      <c r="A1019" t="s">
        <v>1538</v>
      </c>
      <c r="B1019" t="str">
        <f t="shared" si="46"/>
        <v>ZK103.K217.C727</v>
      </c>
      <c r="C1019">
        <f>+IFERROR(VLOOKUP(B1019,'[1]Sum table'!$A:$D,4,FALSE),0)</f>
        <v>0</v>
      </c>
      <c r="D1019">
        <f>+IFERROR(VLOOKUP(B1019,'[1]Sum table'!$A:$E,5,FALSE),0)</f>
        <v>0</v>
      </c>
      <c r="E1019">
        <f>+IFERROR(VLOOKUP(B1019,'[1]Sum table'!$A:$F,6,FALSE),0)</f>
        <v>0</v>
      </c>
      <c r="F1019">
        <f>+IFERROR(VLOOKUP(B1019,'[1]Sum table'!$A:$G,7,FALSE),0)</f>
        <v>0</v>
      </c>
      <c r="O1019" t="s">
        <v>510</v>
      </c>
      <c r="P1019" s="610" t="s">
        <v>93</v>
      </c>
      <c r="R1019" t="str">
        <f t="shared" si="47"/>
        <v>ZK103</v>
      </c>
      <c r="S1019">
        <f t="shared" si="48"/>
        <v>0</v>
      </c>
      <c r="T1019">
        <f t="shared" si="48"/>
        <v>0</v>
      </c>
      <c r="U1019">
        <f t="shared" si="48"/>
        <v>0</v>
      </c>
    </row>
    <row r="1020" spans="1:21" x14ac:dyDescent="0.25">
      <c r="A1020" t="s">
        <v>1539</v>
      </c>
      <c r="B1020" t="str">
        <f t="shared" si="46"/>
        <v>ZK103.K218.C727</v>
      </c>
      <c r="C1020">
        <f>+IFERROR(VLOOKUP(B1020,'[1]Sum table'!$A:$D,4,FALSE),0)</f>
        <v>0</v>
      </c>
      <c r="D1020">
        <f>+IFERROR(VLOOKUP(B1020,'[1]Sum table'!$A:$E,5,FALSE),0)</f>
        <v>0</v>
      </c>
      <c r="E1020">
        <f>+IFERROR(VLOOKUP(B1020,'[1]Sum table'!$A:$F,6,FALSE),0)</f>
        <v>0</v>
      </c>
      <c r="F1020">
        <f>+IFERROR(VLOOKUP(B1020,'[1]Sum table'!$A:$G,7,FALSE),0)</f>
        <v>0</v>
      </c>
      <c r="O1020" t="s">
        <v>510</v>
      </c>
      <c r="P1020" s="610" t="s">
        <v>95</v>
      </c>
      <c r="R1020" t="str">
        <f t="shared" si="47"/>
        <v>ZK103</v>
      </c>
      <c r="S1020">
        <f t="shared" si="48"/>
        <v>0</v>
      </c>
      <c r="T1020">
        <f t="shared" si="48"/>
        <v>0</v>
      </c>
      <c r="U1020">
        <f t="shared" si="48"/>
        <v>0</v>
      </c>
    </row>
    <row r="1021" spans="1:21" x14ac:dyDescent="0.25">
      <c r="A1021" t="s">
        <v>1540</v>
      </c>
      <c r="B1021" t="str">
        <f t="shared" si="46"/>
        <v>ZK103.K219.C727</v>
      </c>
      <c r="C1021">
        <f>+IFERROR(VLOOKUP(B1021,'[1]Sum table'!$A:$D,4,FALSE),0)</f>
        <v>0</v>
      </c>
      <c r="D1021">
        <f>+IFERROR(VLOOKUP(B1021,'[1]Sum table'!$A:$E,5,FALSE),0)</f>
        <v>0</v>
      </c>
      <c r="E1021">
        <f>+IFERROR(VLOOKUP(B1021,'[1]Sum table'!$A:$F,6,FALSE),0)</f>
        <v>0</v>
      </c>
      <c r="F1021">
        <f>+IFERROR(VLOOKUP(B1021,'[1]Sum table'!$A:$G,7,FALSE),0)</f>
        <v>0</v>
      </c>
      <c r="O1021" t="s">
        <v>510</v>
      </c>
      <c r="P1021" s="610" t="s">
        <v>97</v>
      </c>
      <c r="R1021" t="str">
        <f t="shared" si="47"/>
        <v>ZK103</v>
      </c>
      <c r="S1021">
        <f t="shared" si="48"/>
        <v>0</v>
      </c>
      <c r="T1021">
        <f t="shared" si="48"/>
        <v>0</v>
      </c>
      <c r="U1021">
        <f t="shared" si="48"/>
        <v>0</v>
      </c>
    </row>
    <row r="1022" spans="1:21" x14ac:dyDescent="0.25">
      <c r="A1022" t="s">
        <v>1541</v>
      </c>
      <c r="B1022" t="str">
        <f t="shared" si="46"/>
        <v>ZK103.K220.C727</v>
      </c>
      <c r="C1022">
        <f>+IFERROR(VLOOKUP(B1022,'[1]Sum table'!$A:$D,4,FALSE),0)</f>
        <v>0</v>
      </c>
      <c r="D1022">
        <f>+IFERROR(VLOOKUP(B1022,'[1]Sum table'!$A:$E,5,FALSE),0)</f>
        <v>0</v>
      </c>
      <c r="E1022">
        <f>+IFERROR(VLOOKUP(B1022,'[1]Sum table'!$A:$F,6,FALSE),0)</f>
        <v>0</v>
      </c>
      <c r="F1022">
        <f>+IFERROR(VLOOKUP(B1022,'[1]Sum table'!$A:$G,7,FALSE),0)</f>
        <v>0</v>
      </c>
      <c r="O1022" t="s">
        <v>510</v>
      </c>
      <c r="P1022" s="610" t="s">
        <v>99</v>
      </c>
      <c r="R1022" t="str">
        <f t="shared" si="47"/>
        <v>ZK103</v>
      </c>
      <c r="S1022">
        <f t="shared" si="48"/>
        <v>0</v>
      </c>
      <c r="T1022">
        <f t="shared" si="48"/>
        <v>0</v>
      </c>
      <c r="U1022">
        <f t="shared" si="48"/>
        <v>0</v>
      </c>
    </row>
    <row r="1023" spans="1:21" x14ac:dyDescent="0.25">
      <c r="A1023" t="s">
        <v>1542</v>
      </c>
      <c r="B1023" t="str">
        <f t="shared" si="46"/>
        <v>ZK103.K221.C727</v>
      </c>
      <c r="C1023">
        <f>+IFERROR(VLOOKUP(B1023,'[1]Sum table'!$A:$D,4,FALSE),0)</f>
        <v>0</v>
      </c>
      <c r="D1023">
        <f>+IFERROR(VLOOKUP(B1023,'[1]Sum table'!$A:$E,5,FALSE),0)</f>
        <v>0</v>
      </c>
      <c r="E1023">
        <f>+IFERROR(VLOOKUP(B1023,'[1]Sum table'!$A:$F,6,FALSE),0)</f>
        <v>0</v>
      </c>
      <c r="F1023">
        <f>+IFERROR(VLOOKUP(B1023,'[1]Sum table'!$A:$G,7,FALSE),0)</f>
        <v>0</v>
      </c>
      <c r="O1023" t="s">
        <v>510</v>
      </c>
      <c r="P1023" s="610" t="s">
        <v>101</v>
      </c>
      <c r="R1023" t="str">
        <f t="shared" si="47"/>
        <v>ZK103</v>
      </c>
      <c r="S1023">
        <f t="shared" si="48"/>
        <v>0</v>
      </c>
      <c r="T1023">
        <f t="shared" si="48"/>
        <v>0</v>
      </c>
      <c r="U1023">
        <f t="shared" si="48"/>
        <v>0</v>
      </c>
    </row>
    <row r="1024" spans="1:21" x14ac:dyDescent="0.25">
      <c r="A1024" t="s">
        <v>1543</v>
      </c>
      <c r="B1024" t="str">
        <f t="shared" si="46"/>
        <v>ZK103.K222.C727</v>
      </c>
      <c r="C1024">
        <f>+IFERROR(VLOOKUP(B1024,'[1]Sum table'!$A:$D,4,FALSE),0)</f>
        <v>0</v>
      </c>
      <c r="D1024">
        <f>+IFERROR(VLOOKUP(B1024,'[1]Sum table'!$A:$E,5,FALSE),0)</f>
        <v>0</v>
      </c>
      <c r="E1024">
        <f>+IFERROR(VLOOKUP(B1024,'[1]Sum table'!$A:$F,6,FALSE),0)</f>
        <v>0</v>
      </c>
      <c r="F1024">
        <f>+IFERROR(VLOOKUP(B1024,'[1]Sum table'!$A:$G,7,FALSE),0)</f>
        <v>0</v>
      </c>
      <c r="O1024" t="s">
        <v>510</v>
      </c>
      <c r="P1024" s="608" t="s">
        <v>375</v>
      </c>
      <c r="R1024" t="str">
        <f t="shared" si="47"/>
        <v>ZK103</v>
      </c>
      <c r="S1024">
        <f t="shared" si="48"/>
        <v>0</v>
      </c>
      <c r="T1024">
        <f t="shared" si="48"/>
        <v>0</v>
      </c>
      <c r="U1024">
        <f t="shared" si="48"/>
        <v>0</v>
      </c>
    </row>
    <row r="1025" spans="1:21" x14ac:dyDescent="0.25">
      <c r="A1025" t="s">
        <v>1544</v>
      </c>
      <c r="B1025" t="str">
        <f t="shared" si="46"/>
        <v>ZK103.K223.C727</v>
      </c>
      <c r="C1025">
        <f>+IFERROR(VLOOKUP(B1025,'[1]Sum table'!$A:$D,4,FALSE),0)</f>
        <v>0</v>
      </c>
      <c r="D1025">
        <f>+IFERROR(VLOOKUP(B1025,'[1]Sum table'!$A:$E,5,FALSE),0)</f>
        <v>0</v>
      </c>
      <c r="E1025">
        <f>+IFERROR(VLOOKUP(B1025,'[1]Sum table'!$A:$F,6,FALSE),0)</f>
        <v>0</v>
      </c>
      <c r="F1025">
        <f>+IFERROR(VLOOKUP(B1025,'[1]Sum table'!$A:$G,7,FALSE),0)</f>
        <v>0</v>
      </c>
      <c r="O1025" t="s">
        <v>510</v>
      </c>
      <c r="P1025" s="608" t="s">
        <v>376</v>
      </c>
      <c r="R1025" t="str">
        <f t="shared" si="47"/>
        <v>ZK103</v>
      </c>
      <c r="S1025">
        <f t="shared" si="48"/>
        <v>0</v>
      </c>
      <c r="T1025">
        <f t="shared" si="48"/>
        <v>0</v>
      </c>
      <c r="U1025">
        <f t="shared" si="48"/>
        <v>0</v>
      </c>
    </row>
    <row r="1026" spans="1:21" x14ac:dyDescent="0.25">
      <c r="A1026" t="s">
        <v>1545</v>
      </c>
      <c r="B1026" t="str">
        <f t="shared" si="46"/>
        <v>ZK103.K224.C727</v>
      </c>
      <c r="C1026">
        <f>+IFERROR(VLOOKUP(B1026,'[1]Sum table'!$A:$D,4,FALSE),0)</f>
        <v>0</v>
      </c>
      <c r="D1026">
        <f>+IFERROR(VLOOKUP(B1026,'[1]Sum table'!$A:$E,5,FALSE),0)</f>
        <v>0</v>
      </c>
      <c r="E1026">
        <f>+IFERROR(VLOOKUP(B1026,'[1]Sum table'!$A:$F,6,FALSE),0)</f>
        <v>0</v>
      </c>
      <c r="F1026">
        <f>+IFERROR(VLOOKUP(B1026,'[1]Sum table'!$A:$G,7,FALSE),0)</f>
        <v>0</v>
      </c>
      <c r="O1026" t="s">
        <v>510</v>
      </c>
      <c r="P1026" s="608" t="s">
        <v>377</v>
      </c>
      <c r="R1026" t="str">
        <f t="shared" si="47"/>
        <v>ZK103</v>
      </c>
      <c r="S1026">
        <f t="shared" si="48"/>
        <v>0</v>
      </c>
      <c r="T1026">
        <f t="shared" si="48"/>
        <v>0</v>
      </c>
      <c r="U1026">
        <f t="shared" si="48"/>
        <v>0</v>
      </c>
    </row>
    <row r="1027" spans="1:21" x14ac:dyDescent="0.25">
      <c r="A1027" t="s">
        <v>1546</v>
      </c>
      <c r="B1027" t="str">
        <f t="shared" si="46"/>
        <v>ZK103.K225.C727</v>
      </c>
      <c r="C1027">
        <f>+IFERROR(VLOOKUP(B1027,'[1]Sum table'!$A:$D,4,FALSE),0)</f>
        <v>0</v>
      </c>
      <c r="D1027">
        <f>+IFERROR(VLOOKUP(B1027,'[1]Sum table'!$A:$E,5,FALSE),0)</f>
        <v>0</v>
      </c>
      <c r="E1027">
        <f>+IFERROR(VLOOKUP(B1027,'[1]Sum table'!$A:$F,6,FALSE),0)</f>
        <v>0</v>
      </c>
      <c r="F1027">
        <f>+IFERROR(VLOOKUP(B1027,'[1]Sum table'!$A:$G,7,FALSE),0)</f>
        <v>0</v>
      </c>
      <c r="O1027" t="s">
        <v>510</v>
      </c>
      <c r="P1027" s="610" t="s">
        <v>115</v>
      </c>
      <c r="R1027" t="str">
        <f t="shared" si="47"/>
        <v>ZK103</v>
      </c>
      <c r="S1027">
        <f t="shared" si="48"/>
        <v>0</v>
      </c>
      <c r="T1027">
        <f t="shared" si="48"/>
        <v>0</v>
      </c>
      <c r="U1027">
        <f t="shared" si="48"/>
        <v>0</v>
      </c>
    </row>
    <row r="1028" spans="1:21" x14ac:dyDescent="0.25">
      <c r="A1028" t="s">
        <v>1547</v>
      </c>
      <c r="B1028" t="str">
        <f t="shared" ref="B1028:B1091" si="49">+A1028&amp;"."&amp;$A$1</f>
        <v>ZK103.K226.C727</v>
      </c>
      <c r="C1028">
        <f>+IFERROR(VLOOKUP(B1028,'[1]Sum table'!$A:$D,4,FALSE),0)</f>
        <v>0</v>
      </c>
      <c r="D1028">
        <f>+IFERROR(VLOOKUP(B1028,'[1]Sum table'!$A:$E,5,FALSE),0)</f>
        <v>0</v>
      </c>
      <c r="E1028">
        <f>+IFERROR(VLOOKUP(B1028,'[1]Sum table'!$A:$F,6,FALSE),0)</f>
        <v>0</v>
      </c>
      <c r="F1028">
        <f>+IFERROR(VLOOKUP(B1028,'[1]Sum table'!$A:$G,7,FALSE),0)</f>
        <v>0</v>
      </c>
      <c r="O1028" t="s">
        <v>510</v>
      </c>
      <c r="P1028" s="610" t="s">
        <v>117</v>
      </c>
      <c r="R1028" t="str">
        <f t="shared" ref="R1028:R1091" si="50">+LEFT(B1028,5)</f>
        <v>ZK103</v>
      </c>
      <c r="S1028">
        <f t="shared" ref="S1028:U1091" si="51">+C1028</f>
        <v>0</v>
      </c>
      <c r="T1028">
        <f t="shared" si="51"/>
        <v>0</v>
      </c>
      <c r="U1028">
        <f t="shared" si="51"/>
        <v>0</v>
      </c>
    </row>
    <row r="1029" spans="1:21" x14ac:dyDescent="0.25">
      <c r="A1029" t="s">
        <v>1548</v>
      </c>
      <c r="B1029" t="str">
        <f t="shared" si="49"/>
        <v>ZK103.K227.C727</v>
      </c>
      <c r="C1029">
        <f>+IFERROR(VLOOKUP(B1029,'[1]Sum table'!$A:$D,4,FALSE),0)</f>
        <v>0</v>
      </c>
      <c r="D1029">
        <f>+IFERROR(VLOOKUP(B1029,'[1]Sum table'!$A:$E,5,FALSE),0)</f>
        <v>0</v>
      </c>
      <c r="E1029">
        <f>+IFERROR(VLOOKUP(B1029,'[1]Sum table'!$A:$F,6,FALSE),0)</f>
        <v>0</v>
      </c>
      <c r="F1029">
        <f>+IFERROR(VLOOKUP(B1029,'[1]Sum table'!$A:$G,7,FALSE),0)</f>
        <v>0</v>
      </c>
      <c r="O1029" t="s">
        <v>510</v>
      </c>
      <c r="P1029" s="610" t="s">
        <v>119</v>
      </c>
      <c r="R1029" t="str">
        <f t="shared" si="50"/>
        <v>ZK103</v>
      </c>
      <c r="S1029">
        <f t="shared" si="51"/>
        <v>0</v>
      </c>
      <c r="T1029">
        <f t="shared" si="51"/>
        <v>0</v>
      </c>
      <c r="U1029">
        <f t="shared" si="51"/>
        <v>0</v>
      </c>
    </row>
    <row r="1030" spans="1:21" x14ac:dyDescent="0.25">
      <c r="A1030" t="s">
        <v>1549</v>
      </c>
      <c r="B1030" t="str">
        <f t="shared" si="49"/>
        <v>ZK103.K228.C727</v>
      </c>
      <c r="C1030">
        <f>+IFERROR(VLOOKUP(B1030,'[1]Sum table'!$A:$D,4,FALSE),0)</f>
        <v>0</v>
      </c>
      <c r="D1030">
        <f>+IFERROR(VLOOKUP(B1030,'[1]Sum table'!$A:$E,5,FALSE),0)</f>
        <v>0</v>
      </c>
      <c r="E1030">
        <f>+IFERROR(VLOOKUP(B1030,'[1]Sum table'!$A:$F,6,FALSE),0)</f>
        <v>0</v>
      </c>
      <c r="F1030">
        <f>+IFERROR(VLOOKUP(B1030,'[1]Sum table'!$A:$G,7,FALSE),0)</f>
        <v>0</v>
      </c>
      <c r="O1030" t="s">
        <v>510</v>
      </c>
      <c r="P1030" s="610" t="s">
        <v>121</v>
      </c>
      <c r="R1030" t="str">
        <f t="shared" si="50"/>
        <v>ZK103</v>
      </c>
      <c r="S1030">
        <f t="shared" si="51"/>
        <v>0</v>
      </c>
      <c r="T1030">
        <f t="shared" si="51"/>
        <v>0</v>
      </c>
      <c r="U1030">
        <f t="shared" si="51"/>
        <v>0</v>
      </c>
    </row>
    <row r="1031" spans="1:21" x14ac:dyDescent="0.25">
      <c r="A1031" t="s">
        <v>1550</v>
      </c>
      <c r="B1031" t="str">
        <f t="shared" si="49"/>
        <v>ZK103.K229.C727</v>
      </c>
      <c r="C1031">
        <f>+IFERROR(VLOOKUP(B1031,'[1]Sum table'!$A:$D,4,FALSE),0)</f>
        <v>0</v>
      </c>
      <c r="D1031">
        <f>+IFERROR(VLOOKUP(B1031,'[1]Sum table'!$A:$E,5,FALSE),0)</f>
        <v>0</v>
      </c>
      <c r="E1031">
        <f>+IFERROR(VLOOKUP(B1031,'[1]Sum table'!$A:$F,6,FALSE),0)</f>
        <v>0</v>
      </c>
      <c r="F1031">
        <f>+IFERROR(VLOOKUP(B1031,'[1]Sum table'!$A:$G,7,FALSE),0)</f>
        <v>0</v>
      </c>
      <c r="O1031" t="s">
        <v>510</v>
      </c>
      <c r="P1031" s="610" t="s">
        <v>123</v>
      </c>
      <c r="R1031" t="str">
        <f t="shared" si="50"/>
        <v>ZK103</v>
      </c>
      <c r="S1031">
        <f t="shared" si="51"/>
        <v>0</v>
      </c>
      <c r="T1031">
        <f t="shared" si="51"/>
        <v>0</v>
      </c>
      <c r="U1031">
        <f t="shared" si="51"/>
        <v>0</v>
      </c>
    </row>
    <row r="1032" spans="1:21" x14ac:dyDescent="0.25">
      <c r="A1032" t="s">
        <v>1551</v>
      </c>
      <c r="B1032" t="str">
        <f t="shared" si="49"/>
        <v>ZK103.K230.C727</v>
      </c>
      <c r="C1032">
        <f>+IFERROR(VLOOKUP(B1032,'[1]Sum table'!$A:$D,4,FALSE),0)</f>
        <v>0</v>
      </c>
      <c r="D1032">
        <f>+IFERROR(VLOOKUP(B1032,'[1]Sum table'!$A:$E,5,FALSE),0)</f>
        <v>0</v>
      </c>
      <c r="E1032">
        <f>+IFERROR(VLOOKUP(B1032,'[1]Sum table'!$A:$F,6,FALSE),0)</f>
        <v>0</v>
      </c>
      <c r="F1032">
        <f>+IFERROR(VLOOKUP(B1032,'[1]Sum table'!$A:$G,7,FALSE),0)</f>
        <v>0</v>
      </c>
      <c r="O1032" t="s">
        <v>510</v>
      </c>
      <c r="P1032" s="608" t="s">
        <v>378</v>
      </c>
      <c r="R1032" t="str">
        <f t="shared" si="50"/>
        <v>ZK103</v>
      </c>
      <c r="S1032">
        <f t="shared" si="51"/>
        <v>0</v>
      </c>
      <c r="T1032">
        <f t="shared" si="51"/>
        <v>0</v>
      </c>
      <c r="U1032">
        <f t="shared" si="51"/>
        <v>0</v>
      </c>
    </row>
    <row r="1033" spans="1:21" x14ac:dyDescent="0.25">
      <c r="A1033" t="s">
        <v>1552</v>
      </c>
      <c r="B1033" t="str">
        <f t="shared" si="49"/>
        <v>ZK103.K231.C727</v>
      </c>
      <c r="C1033">
        <f>+IFERROR(VLOOKUP(B1033,'[1]Sum table'!$A:$D,4,FALSE),0)</f>
        <v>0</v>
      </c>
      <c r="D1033">
        <f>+IFERROR(VLOOKUP(B1033,'[1]Sum table'!$A:$E,5,FALSE),0)</f>
        <v>0</v>
      </c>
      <c r="E1033">
        <f>+IFERROR(VLOOKUP(B1033,'[1]Sum table'!$A:$F,6,FALSE),0)</f>
        <v>0</v>
      </c>
      <c r="F1033">
        <f>+IFERROR(VLOOKUP(B1033,'[1]Sum table'!$A:$G,7,FALSE),0)</f>
        <v>0</v>
      </c>
      <c r="O1033" t="s">
        <v>510</v>
      </c>
      <c r="P1033" s="608" t="s">
        <v>379</v>
      </c>
      <c r="R1033" t="str">
        <f t="shared" si="50"/>
        <v>ZK103</v>
      </c>
      <c r="S1033">
        <f t="shared" si="51"/>
        <v>0</v>
      </c>
      <c r="T1033">
        <f t="shared" si="51"/>
        <v>0</v>
      </c>
      <c r="U1033">
        <f t="shared" si="51"/>
        <v>0</v>
      </c>
    </row>
    <row r="1034" spans="1:21" x14ac:dyDescent="0.25">
      <c r="A1034" t="s">
        <v>1553</v>
      </c>
      <c r="B1034" t="str">
        <f t="shared" si="49"/>
        <v>ZK103.K232.C727</v>
      </c>
      <c r="C1034">
        <f>+IFERROR(VLOOKUP(B1034,'[1]Sum table'!$A:$D,4,FALSE),0)</f>
        <v>0</v>
      </c>
      <c r="D1034">
        <f>+IFERROR(VLOOKUP(B1034,'[1]Sum table'!$A:$E,5,FALSE),0)</f>
        <v>0</v>
      </c>
      <c r="E1034">
        <f>+IFERROR(VLOOKUP(B1034,'[1]Sum table'!$A:$F,6,FALSE),0)</f>
        <v>0</v>
      </c>
      <c r="F1034">
        <f>+IFERROR(VLOOKUP(B1034,'[1]Sum table'!$A:$G,7,FALSE),0)</f>
        <v>0</v>
      </c>
      <c r="O1034" t="s">
        <v>510</v>
      </c>
      <c r="P1034" s="608" t="s">
        <v>380</v>
      </c>
      <c r="R1034" t="str">
        <f t="shared" si="50"/>
        <v>ZK103</v>
      </c>
      <c r="S1034">
        <f t="shared" si="51"/>
        <v>0</v>
      </c>
      <c r="T1034">
        <f t="shared" si="51"/>
        <v>0</v>
      </c>
      <c r="U1034">
        <f t="shared" si="51"/>
        <v>0</v>
      </c>
    </row>
    <row r="1035" spans="1:21" x14ac:dyDescent="0.25">
      <c r="A1035" t="s">
        <v>1554</v>
      </c>
      <c r="B1035" t="str">
        <f t="shared" si="49"/>
        <v>ZK103.K233.C727</v>
      </c>
      <c r="C1035">
        <f>+IFERROR(VLOOKUP(B1035,'[1]Sum table'!$A:$D,4,FALSE),0)</f>
        <v>0</v>
      </c>
      <c r="D1035">
        <f>+IFERROR(VLOOKUP(B1035,'[1]Sum table'!$A:$E,5,FALSE),0)</f>
        <v>0</v>
      </c>
      <c r="E1035">
        <f>+IFERROR(VLOOKUP(B1035,'[1]Sum table'!$A:$F,6,FALSE),0)</f>
        <v>0</v>
      </c>
      <c r="F1035">
        <f>+IFERROR(VLOOKUP(B1035,'[1]Sum table'!$A:$G,7,FALSE),0)</f>
        <v>0</v>
      </c>
      <c r="O1035" t="s">
        <v>510</v>
      </c>
      <c r="P1035" s="610" t="s">
        <v>125</v>
      </c>
      <c r="R1035" t="str">
        <f t="shared" si="50"/>
        <v>ZK103</v>
      </c>
      <c r="S1035">
        <f t="shared" si="51"/>
        <v>0</v>
      </c>
      <c r="T1035">
        <f t="shared" si="51"/>
        <v>0</v>
      </c>
      <c r="U1035">
        <f t="shared" si="51"/>
        <v>0</v>
      </c>
    </row>
    <row r="1036" spans="1:21" x14ac:dyDescent="0.25">
      <c r="A1036" t="s">
        <v>1555</v>
      </c>
      <c r="B1036" t="str">
        <f t="shared" si="49"/>
        <v>ZK103.K234.C727</v>
      </c>
      <c r="C1036">
        <f>+IFERROR(VLOOKUP(B1036,'[1]Sum table'!$A:$D,4,FALSE),0)</f>
        <v>0</v>
      </c>
      <c r="D1036">
        <f>+IFERROR(VLOOKUP(B1036,'[1]Sum table'!$A:$E,5,FALSE),0)</f>
        <v>0</v>
      </c>
      <c r="E1036">
        <f>+IFERROR(VLOOKUP(B1036,'[1]Sum table'!$A:$F,6,FALSE),0)</f>
        <v>0</v>
      </c>
      <c r="F1036">
        <f>+IFERROR(VLOOKUP(B1036,'[1]Sum table'!$A:$G,7,FALSE),0)</f>
        <v>0</v>
      </c>
      <c r="O1036" t="s">
        <v>510</v>
      </c>
      <c r="P1036" s="610" t="s">
        <v>127</v>
      </c>
      <c r="R1036" t="str">
        <f t="shared" si="50"/>
        <v>ZK103</v>
      </c>
      <c r="S1036">
        <f t="shared" si="51"/>
        <v>0</v>
      </c>
      <c r="T1036">
        <f t="shared" si="51"/>
        <v>0</v>
      </c>
      <c r="U1036">
        <f t="shared" si="51"/>
        <v>0</v>
      </c>
    </row>
    <row r="1037" spans="1:21" x14ac:dyDescent="0.25">
      <c r="A1037" t="s">
        <v>1556</v>
      </c>
      <c r="B1037" t="str">
        <f t="shared" si="49"/>
        <v>ZK103.K235.C727</v>
      </c>
      <c r="C1037">
        <f>+IFERROR(VLOOKUP(B1037,'[1]Sum table'!$A:$D,4,FALSE),0)</f>
        <v>0</v>
      </c>
      <c r="D1037">
        <f>+IFERROR(VLOOKUP(B1037,'[1]Sum table'!$A:$E,5,FALSE),0)</f>
        <v>0</v>
      </c>
      <c r="E1037">
        <f>+IFERROR(VLOOKUP(B1037,'[1]Sum table'!$A:$F,6,FALSE),0)</f>
        <v>0</v>
      </c>
      <c r="F1037">
        <f>+IFERROR(VLOOKUP(B1037,'[1]Sum table'!$A:$G,7,FALSE),0)</f>
        <v>0</v>
      </c>
      <c r="O1037" t="s">
        <v>510</v>
      </c>
      <c r="P1037" s="610" t="s">
        <v>129</v>
      </c>
      <c r="R1037" t="str">
        <f t="shared" si="50"/>
        <v>ZK103</v>
      </c>
      <c r="S1037">
        <f t="shared" si="51"/>
        <v>0</v>
      </c>
      <c r="T1037">
        <f t="shared" si="51"/>
        <v>0</v>
      </c>
      <c r="U1037">
        <f t="shared" si="51"/>
        <v>0</v>
      </c>
    </row>
    <row r="1038" spans="1:21" x14ac:dyDescent="0.25">
      <c r="A1038" t="s">
        <v>1557</v>
      </c>
      <c r="B1038" t="str">
        <f t="shared" si="49"/>
        <v>ZK103.K236.C727</v>
      </c>
      <c r="C1038">
        <f>+IFERROR(VLOOKUP(B1038,'[1]Sum table'!$A:$D,4,FALSE),0)</f>
        <v>0</v>
      </c>
      <c r="D1038">
        <f>+IFERROR(VLOOKUP(B1038,'[1]Sum table'!$A:$E,5,FALSE),0)</f>
        <v>0</v>
      </c>
      <c r="E1038">
        <f>+IFERROR(VLOOKUP(B1038,'[1]Sum table'!$A:$F,6,FALSE),0)</f>
        <v>0</v>
      </c>
      <c r="F1038">
        <f>+IFERROR(VLOOKUP(B1038,'[1]Sum table'!$A:$G,7,FALSE),0)</f>
        <v>0</v>
      </c>
      <c r="O1038" t="s">
        <v>510</v>
      </c>
      <c r="P1038" s="608" t="s">
        <v>381</v>
      </c>
      <c r="R1038" t="str">
        <f t="shared" si="50"/>
        <v>ZK103</v>
      </c>
      <c r="S1038">
        <f t="shared" si="51"/>
        <v>0</v>
      </c>
      <c r="T1038">
        <f t="shared" si="51"/>
        <v>0</v>
      </c>
      <c r="U1038">
        <f t="shared" si="51"/>
        <v>0</v>
      </c>
    </row>
    <row r="1039" spans="1:21" x14ac:dyDescent="0.25">
      <c r="A1039" t="s">
        <v>1558</v>
      </c>
      <c r="B1039" t="str">
        <f t="shared" si="49"/>
        <v>ZK103.K237.C727</v>
      </c>
      <c r="C1039">
        <f>+IFERROR(VLOOKUP(B1039,'[1]Sum table'!$A:$D,4,FALSE),0)</f>
        <v>0</v>
      </c>
      <c r="D1039">
        <f>+IFERROR(VLOOKUP(B1039,'[1]Sum table'!$A:$E,5,FALSE),0)</f>
        <v>0</v>
      </c>
      <c r="E1039">
        <f>+IFERROR(VLOOKUP(B1039,'[1]Sum table'!$A:$F,6,FALSE),0)</f>
        <v>0</v>
      </c>
      <c r="F1039">
        <f>+IFERROR(VLOOKUP(B1039,'[1]Sum table'!$A:$G,7,FALSE),0)</f>
        <v>0</v>
      </c>
      <c r="O1039" t="s">
        <v>510</v>
      </c>
      <c r="P1039" s="608" t="s">
        <v>382</v>
      </c>
      <c r="R1039" t="str">
        <f t="shared" si="50"/>
        <v>ZK103</v>
      </c>
      <c r="S1039">
        <f t="shared" si="51"/>
        <v>0</v>
      </c>
      <c r="T1039">
        <f t="shared" si="51"/>
        <v>0</v>
      </c>
      <c r="U1039">
        <f t="shared" si="51"/>
        <v>0</v>
      </c>
    </row>
    <row r="1040" spans="1:21" x14ac:dyDescent="0.25">
      <c r="A1040" t="s">
        <v>1559</v>
      </c>
      <c r="B1040" t="str">
        <f t="shared" si="49"/>
        <v>ZK103.K238.C727</v>
      </c>
      <c r="C1040">
        <f>+IFERROR(VLOOKUP(B1040,'[1]Sum table'!$A:$D,4,FALSE),0)</f>
        <v>0</v>
      </c>
      <c r="D1040">
        <f>+IFERROR(VLOOKUP(B1040,'[1]Sum table'!$A:$E,5,FALSE),0)</f>
        <v>0</v>
      </c>
      <c r="E1040">
        <f>+IFERROR(VLOOKUP(B1040,'[1]Sum table'!$A:$F,6,FALSE),0)</f>
        <v>0</v>
      </c>
      <c r="F1040">
        <f>+IFERROR(VLOOKUP(B1040,'[1]Sum table'!$A:$G,7,FALSE),0)</f>
        <v>0</v>
      </c>
      <c r="O1040" t="s">
        <v>510</v>
      </c>
      <c r="P1040" s="608" t="s">
        <v>383</v>
      </c>
      <c r="R1040" t="str">
        <f t="shared" si="50"/>
        <v>ZK103</v>
      </c>
      <c r="S1040">
        <f t="shared" si="51"/>
        <v>0</v>
      </c>
      <c r="T1040">
        <f t="shared" si="51"/>
        <v>0</v>
      </c>
      <c r="U1040">
        <f t="shared" si="51"/>
        <v>0</v>
      </c>
    </row>
    <row r="1041" spans="1:21" x14ac:dyDescent="0.25">
      <c r="A1041" t="s">
        <v>1560</v>
      </c>
      <c r="B1041" t="str">
        <f t="shared" si="49"/>
        <v>ZK103.K239.C727</v>
      </c>
      <c r="C1041">
        <f>+IFERROR(VLOOKUP(B1041,'[1]Sum table'!$A:$D,4,FALSE),0)</f>
        <v>0</v>
      </c>
      <c r="D1041">
        <f>+IFERROR(VLOOKUP(B1041,'[1]Sum table'!$A:$E,5,FALSE),0)</f>
        <v>0</v>
      </c>
      <c r="E1041">
        <f>+IFERROR(VLOOKUP(B1041,'[1]Sum table'!$A:$F,6,FALSE),0)</f>
        <v>0</v>
      </c>
      <c r="F1041">
        <f>+IFERROR(VLOOKUP(B1041,'[1]Sum table'!$A:$G,7,FALSE),0)</f>
        <v>0</v>
      </c>
      <c r="O1041" t="s">
        <v>510</v>
      </c>
      <c r="P1041" s="610" t="s">
        <v>131</v>
      </c>
      <c r="R1041" t="str">
        <f t="shared" si="50"/>
        <v>ZK103</v>
      </c>
      <c r="S1041">
        <f t="shared" si="51"/>
        <v>0</v>
      </c>
      <c r="T1041">
        <f t="shared" si="51"/>
        <v>0</v>
      </c>
      <c r="U1041">
        <f t="shared" si="51"/>
        <v>0</v>
      </c>
    </row>
    <row r="1042" spans="1:21" x14ac:dyDescent="0.25">
      <c r="A1042" t="s">
        <v>1561</v>
      </c>
      <c r="B1042" t="str">
        <f t="shared" si="49"/>
        <v>ZK103.K240.C727</v>
      </c>
      <c r="C1042">
        <f>+IFERROR(VLOOKUP(B1042,'[1]Sum table'!$A:$D,4,FALSE),0)</f>
        <v>0</v>
      </c>
      <c r="D1042">
        <f>+IFERROR(VLOOKUP(B1042,'[1]Sum table'!$A:$E,5,FALSE),0)</f>
        <v>0</v>
      </c>
      <c r="E1042">
        <f>+IFERROR(VLOOKUP(B1042,'[1]Sum table'!$A:$F,6,FALSE),0)</f>
        <v>0</v>
      </c>
      <c r="F1042">
        <f>+IFERROR(VLOOKUP(B1042,'[1]Sum table'!$A:$G,7,FALSE),0)</f>
        <v>0</v>
      </c>
      <c r="O1042" t="s">
        <v>510</v>
      </c>
      <c r="P1042" s="610" t="s">
        <v>133</v>
      </c>
      <c r="R1042" t="str">
        <f t="shared" si="50"/>
        <v>ZK103</v>
      </c>
      <c r="S1042">
        <f t="shared" si="51"/>
        <v>0</v>
      </c>
      <c r="T1042">
        <f t="shared" si="51"/>
        <v>0</v>
      </c>
      <c r="U1042">
        <f t="shared" si="51"/>
        <v>0</v>
      </c>
    </row>
    <row r="1043" spans="1:21" x14ac:dyDescent="0.25">
      <c r="A1043" t="s">
        <v>1562</v>
      </c>
      <c r="B1043" t="str">
        <f t="shared" si="49"/>
        <v>ZK103.K241.C727</v>
      </c>
      <c r="C1043">
        <f>+IFERROR(VLOOKUP(B1043,'[1]Sum table'!$A:$D,4,FALSE),0)</f>
        <v>0</v>
      </c>
      <c r="D1043">
        <f>+IFERROR(VLOOKUP(B1043,'[1]Sum table'!$A:$E,5,FALSE),0)</f>
        <v>0</v>
      </c>
      <c r="E1043">
        <f>+IFERROR(VLOOKUP(B1043,'[1]Sum table'!$A:$F,6,FALSE),0)</f>
        <v>0</v>
      </c>
      <c r="F1043">
        <f>+IFERROR(VLOOKUP(B1043,'[1]Sum table'!$A:$G,7,FALSE),0)</f>
        <v>0</v>
      </c>
      <c r="O1043" t="s">
        <v>510</v>
      </c>
      <c r="P1043" s="610" t="s">
        <v>135</v>
      </c>
      <c r="R1043" t="str">
        <f t="shared" si="50"/>
        <v>ZK103</v>
      </c>
      <c r="S1043">
        <f t="shared" si="51"/>
        <v>0</v>
      </c>
      <c r="T1043">
        <f t="shared" si="51"/>
        <v>0</v>
      </c>
      <c r="U1043">
        <f t="shared" si="51"/>
        <v>0</v>
      </c>
    </row>
    <row r="1044" spans="1:21" x14ac:dyDescent="0.25">
      <c r="A1044" t="s">
        <v>1563</v>
      </c>
      <c r="B1044" t="str">
        <f t="shared" si="49"/>
        <v>ZK103.K242.C727</v>
      </c>
      <c r="C1044">
        <f>+IFERROR(VLOOKUP(B1044,'[1]Sum table'!$A:$D,4,FALSE),0)</f>
        <v>0</v>
      </c>
      <c r="D1044">
        <f>+IFERROR(VLOOKUP(B1044,'[1]Sum table'!$A:$E,5,FALSE),0)</f>
        <v>0</v>
      </c>
      <c r="E1044">
        <f>+IFERROR(VLOOKUP(B1044,'[1]Sum table'!$A:$F,6,FALSE),0)</f>
        <v>0</v>
      </c>
      <c r="F1044">
        <f>+IFERROR(VLOOKUP(B1044,'[1]Sum table'!$A:$G,7,FALSE),0)</f>
        <v>0</v>
      </c>
      <c r="O1044" t="s">
        <v>510</v>
      </c>
      <c r="P1044" s="610" t="s">
        <v>137</v>
      </c>
      <c r="R1044" t="str">
        <f t="shared" si="50"/>
        <v>ZK103</v>
      </c>
      <c r="S1044">
        <f t="shared" si="51"/>
        <v>0</v>
      </c>
      <c r="T1044">
        <f t="shared" si="51"/>
        <v>0</v>
      </c>
      <c r="U1044">
        <f t="shared" si="51"/>
        <v>0</v>
      </c>
    </row>
    <row r="1045" spans="1:21" x14ac:dyDescent="0.25">
      <c r="A1045" t="s">
        <v>1564</v>
      </c>
      <c r="B1045" t="str">
        <f t="shared" si="49"/>
        <v>ZK103.K243.C727</v>
      </c>
      <c r="C1045">
        <f>+IFERROR(VLOOKUP(B1045,'[1]Sum table'!$A:$D,4,FALSE),0)</f>
        <v>0</v>
      </c>
      <c r="D1045">
        <f>+IFERROR(VLOOKUP(B1045,'[1]Sum table'!$A:$E,5,FALSE),0)</f>
        <v>0</v>
      </c>
      <c r="E1045">
        <f>+IFERROR(VLOOKUP(B1045,'[1]Sum table'!$A:$F,6,FALSE),0)</f>
        <v>0</v>
      </c>
      <c r="F1045">
        <f>+IFERROR(VLOOKUP(B1045,'[1]Sum table'!$A:$G,7,FALSE),0)</f>
        <v>0</v>
      </c>
      <c r="O1045" t="s">
        <v>510</v>
      </c>
      <c r="P1045" s="608" t="s">
        <v>384</v>
      </c>
      <c r="R1045" t="str">
        <f t="shared" si="50"/>
        <v>ZK103</v>
      </c>
      <c r="S1045">
        <f t="shared" si="51"/>
        <v>0</v>
      </c>
      <c r="T1045">
        <f t="shared" si="51"/>
        <v>0</v>
      </c>
      <c r="U1045">
        <f t="shared" si="51"/>
        <v>0</v>
      </c>
    </row>
    <row r="1046" spans="1:21" x14ac:dyDescent="0.25">
      <c r="A1046" t="s">
        <v>1565</v>
      </c>
      <c r="B1046" t="str">
        <f t="shared" si="49"/>
        <v>ZK103.K244.C727</v>
      </c>
      <c r="C1046">
        <f>+IFERROR(VLOOKUP(B1046,'[1]Sum table'!$A:$D,4,FALSE),0)</f>
        <v>0</v>
      </c>
      <c r="D1046">
        <f>+IFERROR(VLOOKUP(B1046,'[1]Sum table'!$A:$E,5,FALSE),0)</f>
        <v>0</v>
      </c>
      <c r="E1046">
        <f>+IFERROR(VLOOKUP(B1046,'[1]Sum table'!$A:$F,6,FALSE),0)</f>
        <v>0</v>
      </c>
      <c r="F1046">
        <f>+IFERROR(VLOOKUP(B1046,'[1]Sum table'!$A:$G,7,FALSE),0)</f>
        <v>0</v>
      </c>
      <c r="O1046" t="s">
        <v>510</v>
      </c>
      <c r="P1046" s="608" t="s">
        <v>385</v>
      </c>
      <c r="R1046" t="str">
        <f t="shared" si="50"/>
        <v>ZK103</v>
      </c>
      <c r="S1046">
        <f t="shared" si="51"/>
        <v>0</v>
      </c>
      <c r="T1046">
        <f t="shared" si="51"/>
        <v>0</v>
      </c>
      <c r="U1046">
        <f t="shared" si="51"/>
        <v>0</v>
      </c>
    </row>
    <row r="1047" spans="1:21" x14ac:dyDescent="0.25">
      <c r="A1047" t="s">
        <v>1566</v>
      </c>
      <c r="B1047" t="str">
        <f t="shared" si="49"/>
        <v>ZK103.K245.C727</v>
      </c>
      <c r="C1047">
        <f>+IFERROR(VLOOKUP(B1047,'[1]Sum table'!$A:$D,4,FALSE),0)</f>
        <v>0</v>
      </c>
      <c r="D1047">
        <f>+IFERROR(VLOOKUP(B1047,'[1]Sum table'!$A:$E,5,FALSE),0)</f>
        <v>0</v>
      </c>
      <c r="E1047">
        <f>+IFERROR(VLOOKUP(B1047,'[1]Sum table'!$A:$F,6,FALSE),0)</f>
        <v>0</v>
      </c>
      <c r="F1047">
        <f>+IFERROR(VLOOKUP(B1047,'[1]Sum table'!$A:$G,7,FALSE),0)</f>
        <v>0</v>
      </c>
      <c r="O1047" t="s">
        <v>510</v>
      </c>
      <c r="P1047" s="608" t="s">
        <v>386</v>
      </c>
      <c r="R1047" t="str">
        <f t="shared" si="50"/>
        <v>ZK103</v>
      </c>
      <c r="S1047">
        <f t="shared" si="51"/>
        <v>0</v>
      </c>
      <c r="T1047">
        <f t="shared" si="51"/>
        <v>0</v>
      </c>
      <c r="U1047">
        <f t="shared" si="51"/>
        <v>0</v>
      </c>
    </row>
    <row r="1048" spans="1:21" x14ac:dyDescent="0.25">
      <c r="A1048" t="s">
        <v>1567</v>
      </c>
      <c r="B1048" t="str">
        <f t="shared" si="49"/>
        <v>ZK103.K246.C727</v>
      </c>
      <c r="C1048">
        <f>+IFERROR(VLOOKUP(B1048,'[1]Sum table'!$A:$D,4,FALSE),0)</f>
        <v>0</v>
      </c>
      <c r="D1048">
        <f>+IFERROR(VLOOKUP(B1048,'[1]Sum table'!$A:$E,5,FALSE),0)</f>
        <v>0</v>
      </c>
      <c r="E1048">
        <f>+IFERROR(VLOOKUP(B1048,'[1]Sum table'!$A:$F,6,FALSE),0)</f>
        <v>0</v>
      </c>
      <c r="F1048">
        <f>+IFERROR(VLOOKUP(B1048,'[1]Sum table'!$A:$G,7,FALSE),0)</f>
        <v>0</v>
      </c>
      <c r="O1048" t="s">
        <v>510</v>
      </c>
      <c r="P1048" s="610" t="s">
        <v>139</v>
      </c>
      <c r="R1048" t="str">
        <f t="shared" si="50"/>
        <v>ZK103</v>
      </c>
      <c r="S1048">
        <f t="shared" si="51"/>
        <v>0</v>
      </c>
      <c r="T1048">
        <f t="shared" si="51"/>
        <v>0</v>
      </c>
      <c r="U1048">
        <f t="shared" si="51"/>
        <v>0</v>
      </c>
    </row>
    <row r="1049" spans="1:21" x14ac:dyDescent="0.25">
      <c r="A1049" t="s">
        <v>1568</v>
      </c>
      <c r="B1049" t="str">
        <f t="shared" si="49"/>
        <v>ZK103.K247.C727</v>
      </c>
      <c r="C1049">
        <f>+IFERROR(VLOOKUP(B1049,'[1]Sum table'!$A:$D,4,FALSE),0)</f>
        <v>0</v>
      </c>
      <c r="D1049">
        <f>+IFERROR(VLOOKUP(B1049,'[1]Sum table'!$A:$E,5,FALSE),0)</f>
        <v>0</v>
      </c>
      <c r="E1049">
        <f>+IFERROR(VLOOKUP(B1049,'[1]Sum table'!$A:$F,6,FALSE),0)</f>
        <v>0</v>
      </c>
      <c r="F1049">
        <f>+IFERROR(VLOOKUP(B1049,'[1]Sum table'!$A:$G,7,FALSE),0)</f>
        <v>0</v>
      </c>
      <c r="O1049" t="s">
        <v>510</v>
      </c>
      <c r="P1049" s="610" t="s">
        <v>141</v>
      </c>
      <c r="R1049" t="str">
        <f t="shared" si="50"/>
        <v>ZK103</v>
      </c>
      <c r="S1049">
        <f t="shared" si="51"/>
        <v>0</v>
      </c>
      <c r="T1049">
        <f t="shared" si="51"/>
        <v>0</v>
      </c>
      <c r="U1049">
        <f t="shared" si="51"/>
        <v>0</v>
      </c>
    </row>
    <row r="1050" spans="1:21" x14ac:dyDescent="0.25">
      <c r="A1050" t="s">
        <v>1569</v>
      </c>
      <c r="B1050" t="str">
        <f t="shared" si="49"/>
        <v>ZK103.K248.C727</v>
      </c>
      <c r="C1050">
        <f>+IFERROR(VLOOKUP(B1050,'[1]Sum table'!$A:$D,4,FALSE),0)</f>
        <v>0</v>
      </c>
      <c r="D1050">
        <f>+IFERROR(VLOOKUP(B1050,'[1]Sum table'!$A:$E,5,FALSE),0)</f>
        <v>0</v>
      </c>
      <c r="E1050">
        <f>+IFERROR(VLOOKUP(B1050,'[1]Sum table'!$A:$F,6,FALSE),0)</f>
        <v>0</v>
      </c>
      <c r="F1050">
        <f>+IFERROR(VLOOKUP(B1050,'[1]Sum table'!$A:$G,7,FALSE),0)</f>
        <v>0</v>
      </c>
      <c r="O1050" t="s">
        <v>510</v>
      </c>
      <c r="P1050" s="610" t="s">
        <v>143</v>
      </c>
      <c r="R1050" t="str">
        <f t="shared" si="50"/>
        <v>ZK103</v>
      </c>
      <c r="S1050">
        <f t="shared" si="51"/>
        <v>0</v>
      </c>
      <c r="T1050">
        <f t="shared" si="51"/>
        <v>0</v>
      </c>
      <c r="U1050">
        <f t="shared" si="51"/>
        <v>0</v>
      </c>
    </row>
    <row r="1051" spans="1:21" x14ac:dyDescent="0.25">
      <c r="A1051" t="s">
        <v>1570</v>
      </c>
      <c r="B1051" t="str">
        <f t="shared" si="49"/>
        <v>ZK103.K249.C727</v>
      </c>
      <c r="C1051">
        <f>+IFERROR(VLOOKUP(B1051,'[1]Sum table'!$A:$D,4,FALSE),0)</f>
        <v>0</v>
      </c>
      <c r="D1051">
        <f>+IFERROR(VLOOKUP(B1051,'[1]Sum table'!$A:$E,5,FALSE),0)</f>
        <v>0</v>
      </c>
      <c r="E1051">
        <f>+IFERROR(VLOOKUP(B1051,'[1]Sum table'!$A:$F,6,FALSE),0)</f>
        <v>0</v>
      </c>
      <c r="F1051">
        <f>+IFERROR(VLOOKUP(B1051,'[1]Sum table'!$A:$G,7,FALSE),0)</f>
        <v>0</v>
      </c>
      <c r="O1051" t="s">
        <v>510</v>
      </c>
      <c r="P1051" s="610" t="s">
        <v>145</v>
      </c>
      <c r="R1051" t="str">
        <f t="shared" si="50"/>
        <v>ZK103</v>
      </c>
      <c r="S1051">
        <f t="shared" si="51"/>
        <v>0</v>
      </c>
      <c r="T1051">
        <f t="shared" si="51"/>
        <v>0</v>
      </c>
      <c r="U1051">
        <f t="shared" si="51"/>
        <v>0</v>
      </c>
    </row>
    <row r="1052" spans="1:21" x14ac:dyDescent="0.25">
      <c r="A1052" t="s">
        <v>1571</v>
      </c>
      <c r="B1052" t="str">
        <f t="shared" si="49"/>
        <v>ZK103.K250.C727</v>
      </c>
      <c r="C1052">
        <f>+IFERROR(VLOOKUP(B1052,'[1]Sum table'!$A:$D,4,FALSE),0)</f>
        <v>0</v>
      </c>
      <c r="D1052">
        <f>+IFERROR(VLOOKUP(B1052,'[1]Sum table'!$A:$E,5,FALSE),0)</f>
        <v>0</v>
      </c>
      <c r="E1052">
        <f>+IFERROR(VLOOKUP(B1052,'[1]Sum table'!$A:$F,6,FALSE),0)</f>
        <v>0</v>
      </c>
      <c r="F1052">
        <f>+IFERROR(VLOOKUP(B1052,'[1]Sum table'!$A:$G,7,FALSE),0)</f>
        <v>0</v>
      </c>
      <c r="O1052" t="s">
        <v>510</v>
      </c>
      <c r="P1052" s="610" t="s">
        <v>149</v>
      </c>
      <c r="R1052" t="str">
        <f t="shared" si="50"/>
        <v>ZK103</v>
      </c>
      <c r="S1052">
        <f t="shared" si="51"/>
        <v>0</v>
      </c>
      <c r="T1052">
        <f t="shared" si="51"/>
        <v>0</v>
      </c>
      <c r="U1052">
        <f t="shared" si="51"/>
        <v>0</v>
      </c>
    </row>
    <row r="1053" spans="1:21" x14ac:dyDescent="0.25">
      <c r="A1053" t="s">
        <v>1572</v>
      </c>
      <c r="B1053" t="str">
        <f t="shared" si="49"/>
        <v>ZK103.K251.C727</v>
      </c>
      <c r="C1053">
        <f>+IFERROR(VLOOKUP(B1053,'[1]Sum table'!$A:$D,4,FALSE),0)</f>
        <v>0</v>
      </c>
      <c r="D1053">
        <f>+IFERROR(VLOOKUP(B1053,'[1]Sum table'!$A:$E,5,FALSE),0)</f>
        <v>0</v>
      </c>
      <c r="E1053">
        <f>+IFERROR(VLOOKUP(B1053,'[1]Sum table'!$A:$F,6,FALSE),0)</f>
        <v>0</v>
      </c>
      <c r="F1053">
        <f>+IFERROR(VLOOKUP(B1053,'[1]Sum table'!$A:$G,7,FALSE),0)</f>
        <v>0</v>
      </c>
      <c r="O1053" t="s">
        <v>510</v>
      </c>
      <c r="P1053" s="610" t="s">
        <v>151</v>
      </c>
      <c r="R1053" t="str">
        <f t="shared" si="50"/>
        <v>ZK103</v>
      </c>
      <c r="S1053">
        <f t="shared" si="51"/>
        <v>0</v>
      </c>
      <c r="T1053">
        <f t="shared" si="51"/>
        <v>0</v>
      </c>
      <c r="U1053">
        <f t="shared" si="51"/>
        <v>0</v>
      </c>
    </row>
    <row r="1054" spans="1:21" x14ac:dyDescent="0.25">
      <c r="A1054" t="s">
        <v>1573</v>
      </c>
      <c r="B1054" t="str">
        <f t="shared" si="49"/>
        <v>ZK103.K252.C727</v>
      </c>
      <c r="C1054">
        <f>+IFERROR(VLOOKUP(B1054,'[1]Sum table'!$A:$D,4,FALSE),0)</f>
        <v>0</v>
      </c>
      <c r="D1054">
        <f>+IFERROR(VLOOKUP(B1054,'[1]Sum table'!$A:$E,5,FALSE),0)</f>
        <v>0</v>
      </c>
      <c r="E1054">
        <f>+IFERROR(VLOOKUP(B1054,'[1]Sum table'!$A:$F,6,FALSE),0)</f>
        <v>0</v>
      </c>
      <c r="F1054">
        <f>+IFERROR(VLOOKUP(B1054,'[1]Sum table'!$A:$G,7,FALSE),0)</f>
        <v>0</v>
      </c>
      <c r="O1054" t="s">
        <v>510</v>
      </c>
      <c r="P1054" s="610" t="s">
        <v>152</v>
      </c>
      <c r="R1054" t="str">
        <f t="shared" si="50"/>
        <v>ZK103</v>
      </c>
      <c r="S1054">
        <f t="shared" si="51"/>
        <v>0</v>
      </c>
      <c r="T1054">
        <f t="shared" si="51"/>
        <v>0</v>
      </c>
      <c r="U1054">
        <f t="shared" si="51"/>
        <v>0</v>
      </c>
    </row>
    <row r="1055" spans="1:21" x14ac:dyDescent="0.25">
      <c r="A1055" t="s">
        <v>1574</v>
      </c>
      <c r="B1055" t="str">
        <f t="shared" si="49"/>
        <v>ZK103.K253.C727</v>
      </c>
      <c r="C1055">
        <f>+IFERROR(VLOOKUP(B1055,'[1]Sum table'!$A:$D,4,FALSE),0)</f>
        <v>0</v>
      </c>
      <c r="D1055">
        <f>+IFERROR(VLOOKUP(B1055,'[1]Sum table'!$A:$E,5,FALSE),0)</f>
        <v>0</v>
      </c>
      <c r="E1055">
        <f>+IFERROR(VLOOKUP(B1055,'[1]Sum table'!$A:$F,6,FALSE),0)</f>
        <v>0</v>
      </c>
      <c r="F1055">
        <f>+IFERROR(VLOOKUP(B1055,'[1]Sum table'!$A:$G,7,FALSE),0)</f>
        <v>0</v>
      </c>
      <c r="O1055" t="s">
        <v>510</v>
      </c>
      <c r="P1055" s="610" t="s">
        <v>154</v>
      </c>
      <c r="R1055" t="str">
        <f t="shared" si="50"/>
        <v>ZK103</v>
      </c>
      <c r="S1055">
        <f t="shared" si="51"/>
        <v>0</v>
      </c>
      <c r="T1055">
        <f t="shared" si="51"/>
        <v>0</v>
      </c>
      <c r="U1055">
        <f t="shared" si="51"/>
        <v>0</v>
      </c>
    </row>
    <row r="1056" spans="1:21" x14ac:dyDescent="0.25">
      <c r="A1056" t="s">
        <v>1575</v>
      </c>
      <c r="B1056" t="str">
        <f t="shared" si="49"/>
        <v>ZK103.K254.C727</v>
      </c>
      <c r="C1056">
        <f>+IFERROR(VLOOKUP(B1056,'[1]Sum table'!$A:$D,4,FALSE),0)</f>
        <v>0</v>
      </c>
      <c r="D1056">
        <f>+IFERROR(VLOOKUP(B1056,'[1]Sum table'!$A:$E,5,FALSE),0)</f>
        <v>0</v>
      </c>
      <c r="E1056">
        <f>+IFERROR(VLOOKUP(B1056,'[1]Sum table'!$A:$F,6,FALSE),0)</f>
        <v>0</v>
      </c>
      <c r="F1056">
        <f>+IFERROR(VLOOKUP(B1056,'[1]Sum table'!$A:$G,7,FALSE),0)</f>
        <v>0</v>
      </c>
      <c r="O1056" t="s">
        <v>510</v>
      </c>
      <c r="P1056" s="610" t="s">
        <v>156</v>
      </c>
      <c r="R1056" t="str">
        <f t="shared" si="50"/>
        <v>ZK103</v>
      </c>
      <c r="S1056">
        <f t="shared" si="51"/>
        <v>0</v>
      </c>
      <c r="T1056">
        <f t="shared" si="51"/>
        <v>0</v>
      </c>
      <c r="U1056">
        <f t="shared" si="51"/>
        <v>0</v>
      </c>
    </row>
    <row r="1057" spans="1:21" x14ac:dyDescent="0.25">
      <c r="A1057" t="s">
        <v>1576</v>
      </c>
      <c r="B1057" t="str">
        <f t="shared" si="49"/>
        <v>ZK103.K255.C727</v>
      </c>
      <c r="C1057">
        <f>+IFERROR(VLOOKUP(B1057,'[1]Sum table'!$A:$D,4,FALSE),0)</f>
        <v>0</v>
      </c>
      <c r="D1057">
        <f>+IFERROR(VLOOKUP(B1057,'[1]Sum table'!$A:$E,5,FALSE),0)</f>
        <v>0</v>
      </c>
      <c r="E1057">
        <f>+IFERROR(VLOOKUP(B1057,'[1]Sum table'!$A:$F,6,FALSE),0)</f>
        <v>0</v>
      </c>
      <c r="F1057">
        <f>+IFERROR(VLOOKUP(B1057,'[1]Sum table'!$A:$G,7,FALSE),0)</f>
        <v>0</v>
      </c>
      <c r="O1057" t="s">
        <v>510</v>
      </c>
      <c r="P1057" s="610" t="s">
        <v>158</v>
      </c>
      <c r="R1057" t="str">
        <f t="shared" si="50"/>
        <v>ZK103</v>
      </c>
      <c r="S1057">
        <f t="shared" si="51"/>
        <v>0</v>
      </c>
      <c r="T1057">
        <f t="shared" si="51"/>
        <v>0</v>
      </c>
      <c r="U1057">
        <f t="shared" si="51"/>
        <v>0</v>
      </c>
    </row>
    <row r="1058" spans="1:21" x14ac:dyDescent="0.25">
      <c r="A1058" t="s">
        <v>1577</v>
      </c>
      <c r="B1058" t="str">
        <f t="shared" si="49"/>
        <v>ZK103.K256.C727</v>
      </c>
      <c r="C1058">
        <f>+IFERROR(VLOOKUP(B1058,'[1]Sum table'!$A:$D,4,FALSE),0)</f>
        <v>0</v>
      </c>
      <c r="D1058">
        <f>+IFERROR(VLOOKUP(B1058,'[1]Sum table'!$A:$E,5,FALSE),0)</f>
        <v>0</v>
      </c>
      <c r="E1058">
        <f>+IFERROR(VLOOKUP(B1058,'[1]Sum table'!$A:$F,6,FALSE),0)</f>
        <v>0</v>
      </c>
      <c r="F1058">
        <f>+IFERROR(VLOOKUP(B1058,'[1]Sum table'!$A:$G,7,FALSE),0)</f>
        <v>0</v>
      </c>
      <c r="O1058" t="s">
        <v>510</v>
      </c>
      <c r="P1058" s="608" t="s">
        <v>387</v>
      </c>
      <c r="R1058" t="str">
        <f t="shared" si="50"/>
        <v>ZK103</v>
      </c>
      <c r="S1058">
        <f t="shared" si="51"/>
        <v>0</v>
      </c>
      <c r="T1058">
        <f t="shared" si="51"/>
        <v>0</v>
      </c>
      <c r="U1058">
        <f t="shared" si="51"/>
        <v>0</v>
      </c>
    </row>
    <row r="1059" spans="1:21" x14ac:dyDescent="0.25">
      <c r="A1059" t="s">
        <v>1578</v>
      </c>
      <c r="B1059" t="str">
        <f t="shared" si="49"/>
        <v>ZK103.K257.C727</v>
      </c>
      <c r="C1059">
        <f>+IFERROR(VLOOKUP(B1059,'[1]Sum table'!$A:$D,4,FALSE),0)</f>
        <v>0</v>
      </c>
      <c r="D1059">
        <f>+IFERROR(VLOOKUP(B1059,'[1]Sum table'!$A:$E,5,FALSE),0)</f>
        <v>0</v>
      </c>
      <c r="E1059">
        <f>+IFERROR(VLOOKUP(B1059,'[1]Sum table'!$A:$F,6,FALSE),0)</f>
        <v>0</v>
      </c>
      <c r="F1059">
        <f>+IFERROR(VLOOKUP(B1059,'[1]Sum table'!$A:$G,7,FALSE),0)</f>
        <v>0</v>
      </c>
      <c r="O1059" t="s">
        <v>510</v>
      </c>
      <c r="P1059" s="608" t="s">
        <v>388</v>
      </c>
      <c r="R1059" t="str">
        <f t="shared" si="50"/>
        <v>ZK103</v>
      </c>
      <c r="S1059">
        <f t="shared" si="51"/>
        <v>0</v>
      </c>
      <c r="T1059">
        <f t="shared" si="51"/>
        <v>0</v>
      </c>
      <c r="U1059">
        <f t="shared" si="51"/>
        <v>0</v>
      </c>
    </row>
    <row r="1060" spans="1:21" x14ac:dyDescent="0.25">
      <c r="A1060" t="s">
        <v>1579</v>
      </c>
      <c r="B1060" t="str">
        <f t="shared" si="49"/>
        <v>ZK103.K258.C727</v>
      </c>
      <c r="C1060">
        <f>+IFERROR(VLOOKUP(B1060,'[1]Sum table'!$A:$D,4,FALSE),0)</f>
        <v>0</v>
      </c>
      <c r="D1060">
        <f>+IFERROR(VLOOKUP(B1060,'[1]Sum table'!$A:$E,5,FALSE),0)</f>
        <v>0</v>
      </c>
      <c r="E1060">
        <f>+IFERROR(VLOOKUP(B1060,'[1]Sum table'!$A:$F,6,FALSE),0)</f>
        <v>0</v>
      </c>
      <c r="F1060">
        <f>+IFERROR(VLOOKUP(B1060,'[1]Sum table'!$A:$G,7,FALSE),0)</f>
        <v>0</v>
      </c>
      <c r="O1060" t="s">
        <v>510</v>
      </c>
      <c r="P1060" s="608" t="s">
        <v>389</v>
      </c>
      <c r="R1060" t="str">
        <f t="shared" si="50"/>
        <v>ZK103</v>
      </c>
      <c r="S1060">
        <f t="shared" si="51"/>
        <v>0</v>
      </c>
      <c r="T1060">
        <f t="shared" si="51"/>
        <v>0</v>
      </c>
      <c r="U1060">
        <f t="shared" si="51"/>
        <v>0</v>
      </c>
    </row>
    <row r="1061" spans="1:21" x14ac:dyDescent="0.25">
      <c r="A1061" t="s">
        <v>1580</v>
      </c>
      <c r="B1061" t="str">
        <f t="shared" si="49"/>
        <v>ZK103.K259.C727</v>
      </c>
      <c r="C1061">
        <f>+IFERROR(VLOOKUP(B1061,'[1]Sum table'!$A:$D,4,FALSE),0)</f>
        <v>0</v>
      </c>
      <c r="D1061">
        <f>+IFERROR(VLOOKUP(B1061,'[1]Sum table'!$A:$E,5,FALSE),0)</f>
        <v>0</v>
      </c>
      <c r="E1061">
        <f>+IFERROR(VLOOKUP(B1061,'[1]Sum table'!$A:$F,6,FALSE),0)</f>
        <v>0</v>
      </c>
      <c r="F1061">
        <f>+IFERROR(VLOOKUP(B1061,'[1]Sum table'!$A:$G,7,FALSE),0)</f>
        <v>0</v>
      </c>
      <c r="O1061" t="s">
        <v>510</v>
      </c>
      <c r="P1061" s="610" t="s">
        <v>162</v>
      </c>
      <c r="R1061" t="str">
        <f t="shared" si="50"/>
        <v>ZK103</v>
      </c>
      <c r="S1061">
        <f t="shared" si="51"/>
        <v>0</v>
      </c>
      <c r="T1061">
        <f t="shared" si="51"/>
        <v>0</v>
      </c>
      <c r="U1061">
        <f t="shared" si="51"/>
        <v>0</v>
      </c>
    </row>
    <row r="1062" spans="1:21" x14ac:dyDescent="0.25">
      <c r="A1062" t="s">
        <v>1581</v>
      </c>
      <c r="B1062" t="str">
        <f t="shared" si="49"/>
        <v>ZK103.K260.C727</v>
      </c>
      <c r="C1062">
        <f>+IFERROR(VLOOKUP(B1062,'[1]Sum table'!$A:$D,4,FALSE),0)</f>
        <v>0</v>
      </c>
      <c r="D1062">
        <f>+IFERROR(VLOOKUP(B1062,'[1]Sum table'!$A:$E,5,FALSE),0)</f>
        <v>0</v>
      </c>
      <c r="E1062">
        <f>+IFERROR(VLOOKUP(B1062,'[1]Sum table'!$A:$F,6,FALSE),0)</f>
        <v>0</v>
      </c>
      <c r="F1062">
        <f>+IFERROR(VLOOKUP(B1062,'[1]Sum table'!$A:$G,7,FALSE),0)</f>
        <v>0</v>
      </c>
      <c r="O1062" t="s">
        <v>510</v>
      </c>
      <c r="P1062" s="610" t="s">
        <v>164</v>
      </c>
      <c r="R1062" t="str">
        <f t="shared" si="50"/>
        <v>ZK103</v>
      </c>
      <c r="S1062">
        <f t="shared" si="51"/>
        <v>0</v>
      </c>
      <c r="T1062">
        <f t="shared" si="51"/>
        <v>0</v>
      </c>
      <c r="U1062">
        <f t="shared" si="51"/>
        <v>0</v>
      </c>
    </row>
    <row r="1063" spans="1:21" x14ac:dyDescent="0.25">
      <c r="A1063" t="s">
        <v>1582</v>
      </c>
      <c r="B1063" t="str">
        <f t="shared" si="49"/>
        <v>ZK103.K261.C727</v>
      </c>
      <c r="C1063">
        <f>+IFERROR(VLOOKUP(B1063,'[1]Sum table'!$A:$D,4,FALSE),0)</f>
        <v>0</v>
      </c>
      <c r="D1063">
        <f>+IFERROR(VLOOKUP(B1063,'[1]Sum table'!$A:$E,5,FALSE),0)</f>
        <v>0</v>
      </c>
      <c r="E1063">
        <f>+IFERROR(VLOOKUP(B1063,'[1]Sum table'!$A:$F,6,FALSE),0)</f>
        <v>0</v>
      </c>
      <c r="F1063">
        <f>+IFERROR(VLOOKUP(B1063,'[1]Sum table'!$A:$G,7,FALSE),0)</f>
        <v>0</v>
      </c>
      <c r="O1063" t="s">
        <v>510</v>
      </c>
      <c r="P1063" s="610" t="s">
        <v>166</v>
      </c>
      <c r="R1063" t="str">
        <f t="shared" si="50"/>
        <v>ZK103</v>
      </c>
      <c r="S1063">
        <f t="shared" si="51"/>
        <v>0</v>
      </c>
      <c r="T1063">
        <f t="shared" si="51"/>
        <v>0</v>
      </c>
      <c r="U1063">
        <f t="shared" si="51"/>
        <v>0</v>
      </c>
    </row>
    <row r="1064" spans="1:21" x14ac:dyDescent="0.25">
      <c r="A1064" t="s">
        <v>1583</v>
      </c>
      <c r="B1064" t="str">
        <f t="shared" si="49"/>
        <v>ZK103.K262.C727</v>
      </c>
      <c r="C1064">
        <f>+IFERROR(VLOOKUP(B1064,'[1]Sum table'!$A:$D,4,FALSE),0)</f>
        <v>0</v>
      </c>
      <c r="D1064">
        <f>+IFERROR(VLOOKUP(B1064,'[1]Sum table'!$A:$E,5,FALSE),0)</f>
        <v>0</v>
      </c>
      <c r="E1064">
        <f>+IFERROR(VLOOKUP(B1064,'[1]Sum table'!$A:$F,6,FALSE),0)</f>
        <v>0</v>
      </c>
      <c r="F1064">
        <f>+IFERROR(VLOOKUP(B1064,'[1]Sum table'!$A:$G,7,FALSE),0)</f>
        <v>0</v>
      </c>
      <c r="O1064" t="s">
        <v>510</v>
      </c>
      <c r="P1064" s="610" t="s">
        <v>168</v>
      </c>
      <c r="R1064" t="str">
        <f t="shared" si="50"/>
        <v>ZK103</v>
      </c>
      <c r="S1064">
        <f t="shared" si="51"/>
        <v>0</v>
      </c>
      <c r="T1064">
        <f t="shared" si="51"/>
        <v>0</v>
      </c>
      <c r="U1064">
        <f t="shared" si="51"/>
        <v>0</v>
      </c>
    </row>
    <row r="1065" spans="1:21" x14ac:dyDescent="0.25">
      <c r="A1065" t="s">
        <v>1584</v>
      </c>
      <c r="B1065" t="str">
        <f t="shared" si="49"/>
        <v>ZK103.K263.C727</v>
      </c>
      <c r="C1065">
        <f>+IFERROR(VLOOKUP(B1065,'[1]Sum table'!$A:$D,4,FALSE),0)</f>
        <v>0</v>
      </c>
      <c r="D1065">
        <f>+IFERROR(VLOOKUP(B1065,'[1]Sum table'!$A:$E,5,FALSE),0)</f>
        <v>0</v>
      </c>
      <c r="E1065">
        <f>+IFERROR(VLOOKUP(B1065,'[1]Sum table'!$A:$F,6,FALSE),0)</f>
        <v>0</v>
      </c>
      <c r="F1065">
        <f>+IFERROR(VLOOKUP(B1065,'[1]Sum table'!$A:$G,7,FALSE),0)</f>
        <v>0</v>
      </c>
      <c r="O1065" t="s">
        <v>510</v>
      </c>
      <c r="P1065" s="610" t="s">
        <v>170</v>
      </c>
      <c r="R1065" t="str">
        <f t="shared" si="50"/>
        <v>ZK103</v>
      </c>
      <c r="S1065">
        <f t="shared" si="51"/>
        <v>0</v>
      </c>
      <c r="T1065">
        <f t="shared" si="51"/>
        <v>0</v>
      </c>
      <c r="U1065">
        <f t="shared" si="51"/>
        <v>0</v>
      </c>
    </row>
    <row r="1066" spans="1:21" x14ac:dyDescent="0.25">
      <c r="A1066" t="s">
        <v>1585</v>
      </c>
      <c r="B1066" t="str">
        <f t="shared" si="49"/>
        <v>ZK103.K264.C727</v>
      </c>
      <c r="C1066">
        <f>+IFERROR(VLOOKUP(B1066,'[1]Sum table'!$A:$D,4,FALSE),0)</f>
        <v>0</v>
      </c>
      <c r="D1066">
        <f>+IFERROR(VLOOKUP(B1066,'[1]Sum table'!$A:$E,5,FALSE),0)</f>
        <v>0</v>
      </c>
      <c r="E1066">
        <f>+IFERROR(VLOOKUP(B1066,'[1]Sum table'!$A:$F,6,FALSE),0)</f>
        <v>0</v>
      </c>
      <c r="F1066">
        <f>+IFERROR(VLOOKUP(B1066,'[1]Sum table'!$A:$G,7,FALSE),0)</f>
        <v>0</v>
      </c>
      <c r="O1066" t="s">
        <v>510</v>
      </c>
      <c r="P1066" s="608" t="s">
        <v>390</v>
      </c>
      <c r="R1066" t="str">
        <f t="shared" si="50"/>
        <v>ZK103</v>
      </c>
      <c r="S1066">
        <f t="shared" si="51"/>
        <v>0</v>
      </c>
      <c r="T1066">
        <f t="shared" si="51"/>
        <v>0</v>
      </c>
      <c r="U1066">
        <f t="shared" si="51"/>
        <v>0</v>
      </c>
    </row>
    <row r="1067" spans="1:21" x14ac:dyDescent="0.25">
      <c r="A1067" t="s">
        <v>1586</v>
      </c>
      <c r="B1067" t="str">
        <f t="shared" si="49"/>
        <v>ZK103.K265.C727</v>
      </c>
      <c r="C1067">
        <f>+IFERROR(VLOOKUP(B1067,'[1]Sum table'!$A:$D,4,FALSE),0)</f>
        <v>0</v>
      </c>
      <c r="D1067">
        <f>+IFERROR(VLOOKUP(B1067,'[1]Sum table'!$A:$E,5,FALSE),0)</f>
        <v>0</v>
      </c>
      <c r="E1067">
        <f>+IFERROR(VLOOKUP(B1067,'[1]Sum table'!$A:$F,6,FALSE),0)</f>
        <v>0</v>
      </c>
      <c r="F1067">
        <f>+IFERROR(VLOOKUP(B1067,'[1]Sum table'!$A:$G,7,FALSE),0)</f>
        <v>0</v>
      </c>
      <c r="O1067" t="s">
        <v>510</v>
      </c>
      <c r="P1067" s="608" t="s">
        <v>391</v>
      </c>
      <c r="R1067" t="str">
        <f t="shared" si="50"/>
        <v>ZK103</v>
      </c>
      <c r="S1067">
        <f t="shared" si="51"/>
        <v>0</v>
      </c>
      <c r="T1067">
        <f t="shared" si="51"/>
        <v>0</v>
      </c>
      <c r="U1067">
        <f t="shared" si="51"/>
        <v>0</v>
      </c>
    </row>
    <row r="1068" spans="1:21" x14ac:dyDescent="0.25">
      <c r="A1068" t="s">
        <v>1587</v>
      </c>
      <c r="B1068" t="str">
        <f t="shared" si="49"/>
        <v>ZK103.K266.C727</v>
      </c>
      <c r="C1068">
        <f>+IFERROR(VLOOKUP(B1068,'[1]Sum table'!$A:$D,4,FALSE),0)</f>
        <v>0</v>
      </c>
      <c r="D1068">
        <f>+IFERROR(VLOOKUP(B1068,'[1]Sum table'!$A:$E,5,FALSE),0)</f>
        <v>0</v>
      </c>
      <c r="E1068">
        <f>+IFERROR(VLOOKUP(B1068,'[1]Sum table'!$A:$F,6,FALSE),0)</f>
        <v>0</v>
      </c>
      <c r="F1068">
        <f>+IFERROR(VLOOKUP(B1068,'[1]Sum table'!$A:$G,7,FALSE),0)</f>
        <v>0</v>
      </c>
      <c r="O1068" t="s">
        <v>510</v>
      </c>
      <c r="P1068" s="608" t="s">
        <v>392</v>
      </c>
      <c r="R1068" t="str">
        <f t="shared" si="50"/>
        <v>ZK103</v>
      </c>
      <c r="S1068">
        <f t="shared" si="51"/>
        <v>0</v>
      </c>
      <c r="T1068">
        <f t="shared" si="51"/>
        <v>0</v>
      </c>
      <c r="U1068">
        <f t="shared" si="51"/>
        <v>0</v>
      </c>
    </row>
    <row r="1069" spans="1:21" x14ac:dyDescent="0.25">
      <c r="A1069" t="s">
        <v>1588</v>
      </c>
      <c r="B1069" t="str">
        <f t="shared" si="49"/>
        <v>ZK103.K267.C727</v>
      </c>
      <c r="C1069">
        <f>+IFERROR(VLOOKUP(B1069,'[1]Sum table'!$A:$D,4,FALSE),0)</f>
        <v>0</v>
      </c>
      <c r="D1069">
        <f>+IFERROR(VLOOKUP(B1069,'[1]Sum table'!$A:$E,5,FALSE),0)</f>
        <v>0</v>
      </c>
      <c r="E1069">
        <f>+IFERROR(VLOOKUP(B1069,'[1]Sum table'!$A:$F,6,FALSE),0)</f>
        <v>0</v>
      </c>
      <c r="F1069">
        <f>+IFERROR(VLOOKUP(B1069,'[1]Sum table'!$A:$G,7,FALSE),0)</f>
        <v>0</v>
      </c>
      <c r="O1069" t="s">
        <v>510</v>
      </c>
      <c r="P1069" s="610" t="s">
        <v>177</v>
      </c>
      <c r="R1069" t="str">
        <f t="shared" si="50"/>
        <v>ZK103</v>
      </c>
      <c r="S1069">
        <f t="shared" si="51"/>
        <v>0</v>
      </c>
      <c r="T1069">
        <f t="shared" si="51"/>
        <v>0</v>
      </c>
      <c r="U1069">
        <f t="shared" si="51"/>
        <v>0</v>
      </c>
    </row>
    <row r="1070" spans="1:21" x14ac:dyDescent="0.25">
      <c r="A1070" t="s">
        <v>1589</v>
      </c>
      <c r="B1070" t="str">
        <f t="shared" si="49"/>
        <v>ZK103.K268.C727</v>
      </c>
      <c r="C1070">
        <f>+IFERROR(VLOOKUP(B1070,'[1]Sum table'!$A:$D,4,FALSE),0)</f>
        <v>0</v>
      </c>
      <c r="D1070">
        <f>+IFERROR(VLOOKUP(B1070,'[1]Sum table'!$A:$E,5,FALSE),0)</f>
        <v>0</v>
      </c>
      <c r="E1070">
        <f>+IFERROR(VLOOKUP(B1070,'[1]Sum table'!$A:$F,6,FALSE),0)</f>
        <v>0</v>
      </c>
      <c r="F1070">
        <f>+IFERROR(VLOOKUP(B1070,'[1]Sum table'!$A:$G,7,FALSE),0)</f>
        <v>0</v>
      </c>
      <c r="O1070" t="s">
        <v>510</v>
      </c>
      <c r="P1070" s="610" t="s">
        <v>181</v>
      </c>
      <c r="R1070" t="str">
        <f t="shared" si="50"/>
        <v>ZK103</v>
      </c>
      <c r="S1070">
        <f t="shared" si="51"/>
        <v>0</v>
      </c>
      <c r="T1070">
        <f t="shared" si="51"/>
        <v>0</v>
      </c>
      <c r="U1070">
        <f t="shared" si="51"/>
        <v>0</v>
      </c>
    </row>
    <row r="1071" spans="1:21" x14ac:dyDescent="0.25">
      <c r="A1071" t="s">
        <v>1590</v>
      </c>
      <c r="B1071" t="str">
        <f t="shared" si="49"/>
        <v>ZK103.K269.C727</v>
      </c>
      <c r="C1071">
        <f>+IFERROR(VLOOKUP(B1071,'[1]Sum table'!$A:$D,4,FALSE),0)</f>
        <v>0</v>
      </c>
      <c r="D1071">
        <f>+IFERROR(VLOOKUP(B1071,'[1]Sum table'!$A:$E,5,FALSE),0)</f>
        <v>0</v>
      </c>
      <c r="E1071">
        <f>+IFERROR(VLOOKUP(B1071,'[1]Sum table'!$A:$F,6,FALSE),0)</f>
        <v>0</v>
      </c>
      <c r="F1071">
        <f>+IFERROR(VLOOKUP(B1071,'[1]Sum table'!$A:$G,7,FALSE),0)</f>
        <v>0</v>
      </c>
      <c r="O1071" t="s">
        <v>510</v>
      </c>
      <c r="P1071" s="608" t="s">
        <v>393</v>
      </c>
      <c r="R1071" t="str">
        <f t="shared" si="50"/>
        <v>ZK103</v>
      </c>
      <c r="S1071">
        <f t="shared" si="51"/>
        <v>0</v>
      </c>
      <c r="T1071">
        <f t="shared" si="51"/>
        <v>0</v>
      </c>
      <c r="U1071">
        <f t="shared" si="51"/>
        <v>0</v>
      </c>
    </row>
    <row r="1072" spans="1:21" x14ac:dyDescent="0.25">
      <c r="A1072" t="s">
        <v>1591</v>
      </c>
      <c r="B1072" t="str">
        <f t="shared" si="49"/>
        <v>ZK103.K270.C727</v>
      </c>
      <c r="C1072">
        <f>+IFERROR(VLOOKUP(B1072,'[1]Sum table'!$A:$D,4,FALSE),0)</f>
        <v>0</v>
      </c>
      <c r="D1072">
        <f>+IFERROR(VLOOKUP(B1072,'[1]Sum table'!$A:$E,5,FALSE),0)</f>
        <v>0</v>
      </c>
      <c r="E1072">
        <f>+IFERROR(VLOOKUP(B1072,'[1]Sum table'!$A:$F,6,FALSE),0)</f>
        <v>0</v>
      </c>
      <c r="F1072">
        <f>+IFERROR(VLOOKUP(B1072,'[1]Sum table'!$A:$G,7,FALSE),0)</f>
        <v>0</v>
      </c>
      <c r="O1072" t="s">
        <v>510</v>
      </c>
      <c r="P1072" s="608" t="s">
        <v>394</v>
      </c>
      <c r="R1072" t="str">
        <f t="shared" si="50"/>
        <v>ZK103</v>
      </c>
      <c r="S1072">
        <f t="shared" si="51"/>
        <v>0</v>
      </c>
      <c r="T1072">
        <f t="shared" si="51"/>
        <v>0</v>
      </c>
      <c r="U1072">
        <f t="shared" si="51"/>
        <v>0</v>
      </c>
    </row>
    <row r="1073" spans="1:21" x14ac:dyDescent="0.25">
      <c r="A1073" t="s">
        <v>1592</v>
      </c>
      <c r="B1073" t="str">
        <f t="shared" si="49"/>
        <v>ZK103.K271.C727</v>
      </c>
      <c r="C1073">
        <f>+IFERROR(VLOOKUP(B1073,'[1]Sum table'!$A:$D,4,FALSE),0)</f>
        <v>0</v>
      </c>
      <c r="D1073">
        <f>+IFERROR(VLOOKUP(B1073,'[1]Sum table'!$A:$E,5,FALSE),0)</f>
        <v>0</v>
      </c>
      <c r="E1073">
        <f>+IFERROR(VLOOKUP(B1073,'[1]Sum table'!$A:$F,6,FALSE),0)</f>
        <v>0</v>
      </c>
      <c r="F1073">
        <f>+IFERROR(VLOOKUP(B1073,'[1]Sum table'!$A:$G,7,FALSE),0)</f>
        <v>0</v>
      </c>
      <c r="O1073" t="s">
        <v>510</v>
      </c>
      <c r="P1073" s="608" t="s">
        <v>395</v>
      </c>
      <c r="R1073" t="str">
        <f t="shared" si="50"/>
        <v>ZK103</v>
      </c>
      <c r="S1073">
        <f t="shared" si="51"/>
        <v>0</v>
      </c>
      <c r="T1073">
        <f t="shared" si="51"/>
        <v>0</v>
      </c>
      <c r="U1073">
        <f t="shared" si="51"/>
        <v>0</v>
      </c>
    </row>
    <row r="1074" spans="1:21" x14ac:dyDescent="0.25">
      <c r="A1074" t="s">
        <v>1593</v>
      </c>
      <c r="B1074" t="str">
        <f t="shared" si="49"/>
        <v>ZK103.K272.C727</v>
      </c>
      <c r="C1074">
        <f>+IFERROR(VLOOKUP(B1074,'[1]Sum table'!$A:$D,4,FALSE),0)</f>
        <v>0</v>
      </c>
      <c r="D1074">
        <f>+IFERROR(VLOOKUP(B1074,'[1]Sum table'!$A:$E,5,FALSE),0)</f>
        <v>0</v>
      </c>
      <c r="E1074">
        <f>+IFERROR(VLOOKUP(B1074,'[1]Sum table'!$A:$F,6,FALSE),0)</f>
        <v>0</v>
      </c>
      <c r="F1074">
        <f>+IFERROR(VLOOKUP(B1074,'[1]Sum table'!$A:$G,7,FALSE),0)</f>
        <v>0</v>
      </c>
      <c r="O1074" t="s">
        <v>510</v>
      </c>
      <c r="P1074" s="610" t="s">
        <v>183</v>
      </c>
      <c r="R1074" t="str">
        <f t="shared" si="50"/>
        <v>ZK103</v>
      </c>
      <c r="S1074">
        <f t="shared" si="51"/>
        <v>0</v>
      </c>
      <c r="T1074">
        <f t="shared" si="51"/>
        <v>0</v>
      </c>
      <c r="U1074">
        <f t="shared" si="51"/>
        <v>0</v>
      </c>
    </row>
    <row r="1075" spans="1:21" x14ac:dyDescent="0.25">
      <c r="A1075" t="s">
        <v>1594</v>
      </c>
      <c r="B1075" t="str">
        <f t="shared" si="49"/>
        <v>ZK103.K273.C727</v>
      </c>
      <c r="C1075">
        <f>+IFERROR(VLOOKUP(B1075,'[1]Sum table'!$A:$D,4,FALSE),0)</f>
        <v>0</v>
      </c>
      <c r="D1075">
        <f>+IFERROR(VLOOKUP(B1075,'[1]Sum table'!$A:$E,5,FALSE),0)</f>
        <v>0</v>
      </c>
      <c r="E1075">
        <f>+IFERROR(VLOOKUP(B1075,'[1]Sum table'!$A:$F,6,FALSE),0)</f>
        <v>0</v>
      </c>
      <c r="F1075">
        <f>+IFERROR(VLOOKUP(B1075,'[1]Sum table'!$A:$G,7,FALSE),0)</f>
        <v>0</v>
      </c>
      <c r="O1075" t="s">
        <v>510</v>
      </c>
      <c r="P1075" s="610" t="s">
        <v>185</v>
      </c>
      <c r="R1075" t="str">
        <f t="shared" si="50"/>
        <v>ZK103</v>
      </c>
      <c r="S1075">
        <f t="shared" si="51"/>
        <v>0</v>
      </c>
      <c r="T1075">
        <f t="shared" si="51"/>
        <v>0</v>
      </c>
      <c r="U1075">
        <f t="shared" si="51"/>
        <v>0</v>
      </c>
    </row>
    <row r="1076" spans="1:21" x14ac:dyDescent="0.25">
      <c r="A1076" t="s">
        <v>1595</v>
      </c>
      <c r="B1076" t="str">
        <f t="shared" si="49"/>
        <v>ZK103.K274.C727</v>
      </c>
      <c r="C1076">
        <f>+IFERROR(VLOOKUP(B1076,'[1]Sum table'!$A:$D,4,FALSE),0)</f>
        <v>0</v>
      </c>
      <c r="D1076">
        <f>+IFERROR(VLOOKUP(B1076,'[1]Sum table'!$A:$E,5,FALSE),0)</f>
        <v>0</v>
      </c>
      <c r="E1076">
        <f>+IFERROR(VLOOKUP(B1076,'[1]Sum table'!$A:$F,6,FALSE),0)</f>
        <v>0</v>
      </c>
      <c r="F1076">
        <f>+IFERROR(VLOOKUP(B1076,'[1]Sum table'!$A:$G,7,FALSE),0)</f>
        <v>0</v>
      </c>
      <c r="O1076" t="s">
        <v>510</v>
      </c>
      <c r="P1076" s="610" t="s">
        <v>193</v>
      </c>
      <c r="R1076" t="str">
        <f t="shared" si="50"/>
        <v>ZK103</v>
      </c>
      <c r="S1076">
        <f t="shared" si="51"/>
        <v>0</v>
      </c>
      <c r="T1076">
        <f t="shared" si="51"/>
        <v>0</v>
      </c>
      <c r="U1076">
        <f t="shared" si="51"/>
        <v>0</v>
      </c>
    </row>
    <row r="1077" spans="1:21" x14ac:dyDescent="0.25">
      <c r="A1077" t="s">
        <v>1596</v>
      </c>
      <c r="B1077" t="str">
        <f t="shared" si="49"/>
        <v>ZK103.K275.C727</v>
      </c>
      <c r="C1077">
        <f>+IFERROR(VLOOKUP(B1077,'[1]Sum table'!$A:$D,4,FALSE),0)</f>
        <v>0</v>
      </c>
      <c r="D1077">
        <f>+IFERROR(VLOOKUP(B1077,'[1]Sum table'!$A:$E,5,FALSE),0)</f>
        <v>0</v>
      </c>
      <c r="E1077">
        <f>+IFERROR(VLOOKUP(B1077,'[1]Sum table'!$A:$F,6,FALSE),0)</f>
        <v>0</v>
      </c>
      <c r="F1077">
        <f>+IFERROR(VLOOKUP(B1077,'[1]Sum table'!$A:$G,7,FALSE),0)</f>
        <v>0</v>
      </c>
      <c r="O1077" t="s">
        <v>510</v>
      </c>
      <c r="P1077" s="610" t="s">
        <v>195</v>
      </c>
      <c r="R1077" t="str">
        <f t="shared" si="50"/>
        <v>ZK103</v>
      </c>
      <c r="S1077">
        <f t="shared" si="51"/>
        <v>0</v>
      </c>
      <c r="T1077">
        <f t="shared" si="51"/>
        <v>0</v>
      </c>
      <c r="U1077">
        <f t="shared" si="51"/>
        <v>0</v>
      </c>
    </row>
    <row r="1078" spans="1:21" x14ac:dyDescent="0.25">
      <c r="A1078" t="s">
        <v>1597</v>
      </c>
      <c r="B1078" t="str">
        <f t="shared" si="49"/>
        <v>ZK103.K276.C727</v>
      </c>
      <c r="C1078">
        <f>+IFERROR(VLOOKUP(B1078,'[1]Sum table'!$A:$D,4,FALSE),0)</f>
        <v>0</v>
      </c>
      <c r="D1078">
        <f>+IFERROR(VLOOKUP(B1078,'[1]Sum table'!$A:$E,5,FALSE),0)</f>
        <v>0</v>
      </c>
      <c r="E1078">
        <f>+IFERROR(VLOOKUP(B1078,'[1]Sum table'!$A:$F,6,FALSE),0)</f>
        <v>0</v>
      </c>
      <c r="F1078">
        <f>+IFERROR(VLOOKUP(B1078,'[1]Sum table'!$A:$G,7,FALSE),0)</f>
        <v>0</v>
      </c>
      <c r="O1078" t="s">
        <v>510</v>
      </c>
      <c r="P1078" s="610" t="s">
        <v>197</v>
      </c>
      <c r="R1078" t="str">
        <f t="shared" si="50"/>
        <v>ZK103</v>
      </c>
      <c r="S1078">
        <f t="shared" si="51"/>
        <v>0</v>
      </c>
      <c r="T1078">
        <f t="shared" si="51"/>
        <v>0</v>
      </c>
      <c r="U1078">
        <f t="shared" si="51"/>
        <v>0</v>
      </c>
    </row>
    <row r="1079" spans="1:21" x14ac:dyDescent="0.25">
      <c r="A1079" t="s">
        <v>1598</v>
      </c>
      <c r="B1079" t="str">
        <f t="shared" si="49"/>
        <v>ZK103.K277.C727</v>
      </c>
      <c r="C1079">
        <f>+IFERROR(VLOOKUP(B1079,'[1]Sum table'!$A:$D,4,FALSE),0)</f>
        <v>0</v>
      </c>
      <c r="D1079">
        <f>+IFERROR(VLOOKUP(B1079,'[1]Sum table'!$A:$E,5,FALSE),0)</f>
        <v>0</v>
      </c>
      <c r="E1079">
        <f>+IFERROR(VLOOKUP(B1079,'[1]Sum table'!$A:$F,6,FALSE),0)</f>
        <v>0</v>
      </c>
      <c r="F1079">
        <f>+IFERROR(VLOOKUP(B1079,'[1]Sum table'!$A:$G,7,FALSE),0)</f>
        <v>0</v>
      </c>
      <c r="O1079" t="s">
        <v>510</v>
      </c>
      <c r="P1079" s="608" t="s">
        <v>396</v>
      </c>
      <c r="R1079" t="str">
        <f t="shared" si="50"/>
        <v>ZK103</v>
      </c>
      <c r="S1079">
        <f t="shared" si="51"/>
        <v>0</v>
      </c>
      <c r="T1079">
        <f t="shared" si="51"/>
        <v>0</v>
      </c>
      <c r="U1079">
        <f t="shared" si="51"/>
        <v>0</v>
      </c>
    </row>
    <row r="1080" spans="1:21" x14ac:dyDescent="0.25">
      <c r="A1080" t="s">
        <v>1599</v>
      </c>
      <c r="B1080" t="str">
        <f t="shared" si="49"/>
        <v>ZK103.K278.C727</v>
      </c>
      <c r="C1080">
        <f>+IFERROR(VLOOKUP(B1080,'[1]Sum table'!$A:$D,4,FALSE),0)</f>
        <v>0</v>
      </c>
      <c r="D1080">
        <f>+IFERROR(VLOOKUP(B1080,'[1]Sum table'!$A:$E,5,FALSE),0)</f>
        <v>0</v>
      </c>
      <c r="E1080">
        <f>+IFERROR(VLOOKUP(B1080,'[1]Sum table'!$A:$F,6,FALSE),0)</f>
        <v>0</v>
      </c>
      <c r="F1080">
        <f>+IFERROR(VLOOKUP(B1080,'[1]Sum table'!$A:$G,7,FALSE),0)</f>
        <v>0</v>
      </c>
      <c r="O1080" t="s">
        <v>510</v>
      </c>
      <c r="P1080" s="608" t="s">
        <v>397</v>
      </c>
      <c r="R1080" t="str">
        <f t="shared" si="50"/>
        <v>ZK103</v>
      </c>
      <c r="S1080">
        <f t="shared" si="51"/>
        <v>0</v>
      </c>
      <c r="T1080">
        <f t="shared" si="51"/>
        <v>0</v>
      </c>
      <c r="U1080">
        <f t="shared" si="51"/>
        <v>0</v>
      </c>
    </row>
    <row r="1081" spans="1:21" x14ac:dyDescent="0.25">
      <c r="A1081" t="s">
        <v>1600</v>
      </c>
      <c r="B1081" t="str">
        <f t="shared" si="49"/>
        <v>ZK103.K279.C727</v>
      </c>
      <c r="C1081">
        <f>+IFERROR(VLOOKUP(B1081,'[1]Sum table'!$A:$D,4,FALSE),0)</f>
        <v>0</v>
      </c>
      <c r="D1081">
        <f>+IFERROR(VLOOKUP(B1081,'[1]Sum table'!$A:$E,5,FALSE),0)</f>
        <v>0</v>
      </c>
      <c r="E1081">
        <f>+IFERROR(VLOOKUP(B1081,'[1]Sum table'!$A:$F,6,FALSE),0)</f>
        <v>0</v>
      </c>
      <c r="F1081">
        <f>+IFERROR(VLOOKUP(B1081,'[1]Sum table'!$A:$G,7,FALSE),0)</f>
        <v>0</v>
      </c>
      <c r="O1081" t="s">
        <v>510</v>
      </c>
      <c r="P1081" s="608" t="s">
        <v>398</v>
      </c>
      <c r="R1081" t="str">
        <f t="shared" si="50"/>
        <v>ZK103</v>
      </c>
      <c r="S1081">
        <f t="shared" si="51"/>
        <v>0</v>
      </c>
      <c r="T1081">
        <f t="shared" si="51"/>
        <v>0</v>
      </c>
      <c r="U1081">
        <f t="shared" si="51"/>
        <v>0</v>
      </c>
    </row>
    <row r="1082" spans="1:21" x14ac:dyDescent="0.25">
      <c r="A1082" t="s">
        <v>1601</v>
      </c>
      <c r="B1082" t="str">
        <f t="shared" si="49"/>
        <v>ZK103.K280.C727</v>
      </c>
      <c r="C1082">
        <f>+IFERROR(VLOOKUP(B1082,'[1]Sum table'!$A:$D,4,FALSE),0)</f>
        <v>0</v>
      </c>
      <c r="D1082">
        <f>+IFERROR(VLOOKUP(B1082,'[1]Sum table'!$A:$E,5,FALSE),0)</f>
        <v>0</v>
      </c>
      <c r="E1082">
        <f>+IFERROR(VLOOKUP(B1082,'[1]Sum table'!$A:$F,6,FALSE),0)</f>
        <v>0</v>
      </c>
      <c r="F1082">
        <f>+IFERROR(VLOOKUP(B1082,'[1]Sum table'!$A:$G,7,FALSE),0)</f>
        <v>0</v>
      </c>
      <c r="O1082" t="s">
        <v>510</v>
      </c>
      <c r="P1082" s="610" t="s">
        <v>199</v>
      </c>
      <c r="R1082" t="str">
        <f t="shared" si="50"/>
        <v>ZK103</v>
      </c>
      <c r="S1082">
        <f t="shared" si="51"/>
        <v>0</v>
      </c>
      <c r="T1082">
        <f t="shared" si="51"/>
        <v>0</v>
      </c>
      <c r="U1082">
        <f t="shared" si="51"/>
        <v>0</v>
      </c>
    </row>
    <row r="1083" spans="1:21" x14ac:dyDescent="0.25">
      <c r="A1083" t="s">
        <v>1602</v>
      </c>
      <c r="B1083" t="str">
        <f t="shared" si="49"/>
        <v>ZK103.K281.C727</v>
      </c>
      <c r="C1083">
        <f>+IFERROR(VLOOKUP(B1083,'[1]Sum table'!$A:$D,4,FALSE),0)</f>
        <v>0</v>
      </c>
      <c r="D1083">
        <f>+IFERROR(VLOOKUP(B1083,'[1]Sum table'!$A:$E,5,FALSE),0)</f>
        <v>0</v>
      </c>
      <c r="E1083">
        <f>+IFERROR(VLOOKUP(B1083,'[1]Sum table'!$A:$F,6,FALSE),0)</f>
        <v>0</v>
      </c>
      <c r="F1083">
        <f>+IFERROR(VLOOKUP(B1083,'[1]Sum table'!$A:$G,7,FALSE),0)</f>
        <v>0</v>
      </c>
      <c r="O1083" t="s">
        <v>510</v>
      </c>
      <c r="P1083" s="610" t="s">
        <v>201</v>
      </c>
      <c r="R1083" t="str">
        <f t="shared" si="50"/>
        <v>ZK103</v>
      </c>
      <c r="S1083">
        <f t="shared" si="51"/>
        <v>0</v>
      </c>
      <c r="T1083">
        <f t="shared" si="51"/>
        <v>0</v>
      </c>
      <c r="U1083">
        <f t="shared" si="51"/>
        <v>0</v>
      </c>
    </row>
    <row r="1084" spans="1:21" x14ac:dyDescent="0.25">
      <c r="A1084" t="s">
        <v>1603</v>
      </c>
      <c r="B1084" t="str">
        <f t="shared" si="49"/>
        <v>ZK103.K282.C727</v>
      </c>
      <c r="C1084">
        <f>+IFERROR(VLOOKUP(B1084,'[1]Sum table'!$A:$D,4,FALSE),0)</f>
        <v>0</v>
      </c>
      <c r="D1084">
        <f>+IFERROR(VLOOKUP(B1084,'[1]Sum table'!$A:$E,5,FALSE),0)</f>
        <v>0</v>
      </c>
      <c r="E1084">
        <f>+IFERROR(VLOOKUP(B1084,'[1]Sum table'!$A:$F,6,FALSE),0)</f>
        <v>0</v>
      </c>
      <c r="F1084">
        <f>+IFERROR(VLOOKUP(B1084,'[1]Sum table'!$A:$G,7,FALSE),0)</f>
        <v>0</v>
      </c>
      <c r="O1084" t="s">
        <v>510</v>
      </c>
      <c r="P1084" s="610" t="s">
        <v>203</v>
      </c>
      <c r="R1084" t="str">
        <f t="shared" si="50"/>
        <v>ZK103</v>
      </c>
      <c r="S1084">
        <f t="shared" si="51"/>
        <v>0</v>
      </c>
      <c r="T1084">
        <f t="shared" si="51"/>
        <v>0</v>
      </c>
      <c r="U1084">
        <f t="shared" si="51"/>
        <v>0</v>
      </c>
    </row>
    <row r="1085" spans="1:21" x14ac:dyDescent="0.25">
      <c r="A1085" t="s">
        <v>1604</v>
      </c>
      <c r="B1085" t="str">
        <f t="shared" si="49"/>
        <v>ZK103.K283.C727</v>
      </c>
      <c r="C1085">
        <f>+IFERROR(VLOOKUP(B1085,'[1]Sum table'!$A:$D,4,FALSE),0)</f>
        <v>0</v>
      </c>
      <c r="D1085">
        <f>+IFERROR(VLOOKUP(B1085,'[1]Sum table'!$A:$E,5,FALSE),0)</f>
        <v>0</v>
      </c>
      <c r="E1085">
        <f>+IFERROR(VLOOKUP(B1085,'[1]Sum table'!$A:$F,6,FALSE),0)</f>
        <v>0</v>
      </c>
      <c r="F1085">
        <f>+IFERROR(VLOOKUP(B1085,'[1]Sum table'!$A:$G,7,FALSE),0)</f>
        <v>0</v>
      </c>
      <c r="O1085" t="s">
        <v>510</v>
      </c>
      <c r="P1085" s="610" t="s">
        <v>205</v>
      </c>
      <c r="R1085" t="str">
        <f t="shared" si="50"/>
        <v>ZK103</v>
      </c>
      <c r="S1085">
        <f t="shared" si="51"/>
        <v>0</v>
      </c>
      <c r="T1085">
        <f t="shared" si="51"/>
        <v>0</v>
      </c>
      <c r="U1085">
        <f t="shared" si="51"/>
        <v>0</v>
      </c>
    </row>
    <row r="1086" spans="1:21" x14ac:dyDescent="0.25">
      <c r="A1086" t="s">
        <v>1605</v>
      </c>
      <c r="B1086" t="str">
        <f t="shared" si="49"/>
        <v>ZK103.K284.C727</v>
      </c>
      <c r="C1086">
        <f>+IFERROR(VLOOKUP(B1086,'[1]Sum table'!$A:$D,4,FALSE),0)</f>
        <v>0</v>
      </c>
      <c r="D1086">
        <f>+IFERROR(VLOOKUP(B1086,'[1]Sum table'!$A:$E,5,FALSE),0)</f>
        <v>0</v>
      </c>
      <c r="E1086">
        <f>+IFERROR(VLOOKUP(B1086,'[1]Sum table'!$A:$F,6,FALSE),0)</f>
        <v>0</v>
      </c>
      <c r="F1086">
        <f>+IFERROR(VLOOKUP(B1086,'[1]Sum table'!$A:$G,7,FALSE),0)</f>
        <v>0</v>
      </c>
      <c r="O1086" t="s">
        <v>510</v>
      </c>
      <c r="P1086" s="610" t="s">
        <v>207</v>
      </c>
      <c r="R1086" t="str">
        <f t="shared" si="50"/>
        <v>ZK103</v>
      </c>
      <c r="S1086">
        <f t="shared" si="51"/>
        <v>0</v>
      </c>
      <c r="T1086">
        <f t="shared" si="51"/>
        <v>0</v>
      </c>
      <c r="U1086">
        <f t="shared" si="51"/>
        <v>0</v>
      </c>
    </row>
    <row r="1087" spans="1:21" x14ac:dyDescent="0.25">
      <c r="A1087" t="s">
        <v>1606</v>
      </c>
      <c r="B1087" t="str">
        <f t="shared" si="49"/>
        <v>ZK103.K285.C727</v>
      </c>
      <c r="C1087">
        <f>+IFERROR(VLOOKUP(B1087,'[1]Sum table'!$A:$D,4,FALSE),0)</f>
        <v>0</v>
      </c>
      <c r="D1087">
        <f>+IFERROR(VLOOKUP(B1087,'[1]Sum table'!$A:$E,5,FALSE),0)</f>
        <v>0</v>
      </c>
      <c r="E1087">
        <f>+IFERROR(VLOOKUP(B1087,'[1]Sum table'!$A:$F,6,FALSE),0)</f>
        <v>0</v>
      </c>
      <c r="F1087">
        <f>+IFERROR(VLOOKUP(B1087,'[1]Sum table'!$A:$G,7,FALSE),0)</f>
        <v>0</v>
      </c>
      <c r="O1087" t="s">
        <v>510</v>
      </c>
      <c r="P1087" s="610" t="s">
        <v>212</v>
      </c>
      <c r="R1087" t="str">
        <f t="shared" si="50"/>
        <v>ZK103</v>
      </c>
      <c r="S1087">
        <f t="shared" si="51"/>
        <v>0</v>
      </c>
      <c r="T1087">
        <f t="shared" si="51"/>
        <v>0</v>
      </c>
      <c r="U1087">
        <f t="shared" si="51"/>
        <v>0</v>
      </c>
    </row>
    <row r="1088" spans="1:21" x14ac:dyDescent="0.25">
      <c r="A1088" t="s">
        <v>1607</v>
      </c>
      <c r="B1088" t="str">
        <f t="shared" si="49"/>
        <v>ZK103.K286.C727</v>
      </c>
      <c r="C1088">
        <f>+IFERROR(VLOOKUP(B1088,'[1]Sum table'!$A:$D,4,FALSE),0)</f>
        <v>0</v>
      </c>
      <c r="D1088">
        <f>+IFERROR(VLOOKUP(B1088,'[1]Sum table'!$A:$E,5,FALSE),0)</f>
        <v>0</v>
      </c>
      <c r="E1088">
        <f>+IFERROR(VLOOKUP(B1088,'[1]Sum table'!$A:$F,6,FALSE),0)</f>
        <v>0</v>
      </c>
      <c r="F1088">
        <f>+IFERROR(VLOOKUP(B1088,'[1]Sum table'!$A:$G,7,FALSE),0)</f>
        <v>0</v>
      </c>
      <c r="O1088" t="s">
        <v>510</v>
      </c>
      <c r="P1088" s="608" t="s">
        <v>399</v>
      </c>
      <c r="R1088" t="str">
        <f t="shared" si="50"/>
        <v>ZK103</v>
      </c>
      <c r="S1088">
        <f t="shared" si="51"/>
        <v>0</v>
      </c>
      <c r="T1088">
        <f t="shared" si="51"/>
        <v>0</v>
      </c>
      <c r="U1088">
        <f t="shared" si="51"/>
        <v>0</v>
      </c>
    </row>
    <row r="1089" spans="1:21" x14ac:dyDescent="0.25">
      <c r="A1089" t="s">
        <v>1608</v>
      </c>
      <c r="B1089" t="str">
        <f t="shared" si="49"/>
        <v>ZK103.K287.C727</v>
      </c>
      <c r="C1089">
        <f>+IFERROR(VLOOKUP(B1089,'[1]Sum table'!$A:$D,4,FALSE),0)</f>
        <v>0</v>
      </c>
      <c r="D1089">
        <f>+IFERROR(VLOOKUP(B1089,'[1]Sum table'!$A:$E,5,FALSE),0)</f>
        <v>0</v>
      </c>
      <c r="E1089">
        <f>+IFERROR(VLOOKUP(B1089,'[1]Sum table'!$A:$F,6,FALSE),0)</f>
        <v>0</v>
      </c>
      <c r="F1089">
        <f>+IFERROR(VLOOKUP(B1089,'[1]Sum table'!$A:$G,7,FALSE),0)</f>
        <v>0</v>
      </c>
      <c r="O1089" t="s">
        <v>510</v>
      </c>
      <c r="P1089" s="608" t="s">
        <v>400</v>
      </c>
      <c r="R1089" t="str">
        <f t="shared" si="50"/>
        <v>ZK103</v>
      </c>
      <c r="S1089">
        <f t="shared" si="51"/>
        <v>0</v>
      </c>
      <c r="T1089">
        <f t="shared" si="51"/>
        <v>0</v>
      </c>
      <c r="U1089">
        <f t="shared" si="51"/>
        <v>0</v>
      </c>
    </row>
    <row r="1090" spans="1:21" x14ac:dyDescent="0.25">
      <c r="A1090" t="s">
        <v>1609</v>
      </c>
      <c r="B1090" t="str">
        <f t="shared" si="49"/>
        <v>ZK103.K288.C727</v>
      </c>
      <c r="C1090">
        <f>+IFERROR(VLOOKUP(B1090,'[1]Sum table'!$A:$D,4,FALSE),0)</f>
        <v>0</v>
      </c>
      <c r="D1090">
        <f>+IFERROR(VLOOKUP(B1090,'[1]Sum table'!$A:$E,5,FALSE),0)</f>
        <v>0</v>
      </c>
      <c r="E1090">
        <f>+IFERROR(VLOOKUP(B1090,'[1]Sum table'!$A:$F,6,FALSE),0)</f>
        <v>0</v>
      </c>
      <c r="F1090">
        <f>+IFERROR(VLOOKUP(B1090,'[1]Sum table'!$A:$G,7,FALSE),0)</f>
        <v>0</v>
      </c>
      <c r="O1090" t="s">
        <v>510</v>
      </c>
      <c r="P1090" s="608" t="s">
        <v>401</v>
      </c>
      <c r="R1090" t="str">
        <f t="shared" si="50"/>
        <v>ZK103</v>
      </c>
      <c r="S1090">
        <f t="shared" si="51"/>
        <v>0</v>
      </c>
      <c r="T1090">
        <f t="shared" si="51"/>
        <v>0</v>
      </c>
      <c r="U1090">
        <f t="shared" si="51"/>
        <v>0</v>
      </c>
    </row>
    <row r="1091" spans="1:21" x14ac:dyDescent="0.25">
      <c r="A1091" t="s">
        <v>1610</v>
      </c>
      <c r="B1091" t="str">
        <f t="shared" si="49"/>
        <v>ZK103.K289.C727</v>
      </c>
      <c r="C1091">
        <f>+IFERROR(VLOOKUP(B1091,'[1]Sum table'!$A:$D,4,FALSE),0)</f>
        <v>0</v>
      </c>
      <c r="D1091">
        <f>+IFERROR(VLOOKUP(B1091,'[1]Sum table'!$A:$E,5,FALSE),0)</f>
        <v>0</v>
      </c>
      <c r="E1091">
        <f>+IFERROR(VLOOKUP(B1091,'[1]Sum table'!$A:$F,6,FALSE),0)</f>
        <v>0</v>
      </c>
      <c r="F1091">
        <f>+IFERROR(VLOOKUP(B1091,'[1]Sum table'!$A:$G,7,FALSE),0)</f>
        <v>0</v>
      </c>
      <c r="O1091" t="s">
        <v>510</v>
      </c>
      <c r="P1091" s="610" t="s">
        <v>218</v>
      </c>
      <c r="R1091" t="str">
        <f t="shared" si="50"/>
        <v>ZK103</v>
      </c>
      <c r="S1091">
        <f t="shared" si="51"/>
        <v>0</v>
      </c>
      <c r="T1091">
        <f t="shared" si="51"/>
        <v>0</v>
      </c>
      <c r="U1091">
        <f t="shared" si="51"/>
        <v>0</v>
      </c>
    </row>
    <row r="1092" spans="1:21" x14ac:dyDescent="0.25">
      <c r="A1092" t="s">
        <v>1611</v>
      </c>
      <c r="B1092" t="str">
        <f t="shared" ref="B1092:B1155" si="52">+A1092&amp;"."&amp;$A$1</f>
        <v>ZK103.K290.C727</v>
      </c>
      <c r="C1092">
        <f>+IFERROR(VLOOKUP(B1092,'[1]Sum table'!$A:$D,4,FALSE),0)</f>
        <v>0</v>
      </c>
      <c r="D1092">
        <f>+IFERROR(VLOOKUP(B1092,'[1]Sum table'!$A:$E,5,FALSE),0)</f>
        <v>0</v>
      </c>
      <c r="E1092">
        <f>+IFERROR(VLOOKUP(B1092,'[1]Sum table'!$A:$F,6,FALSE),0)</f>
        <v>0</v>
      </c>
      <c r="F1092">
        <f>+IFERROR(VLOOKUP(B1092,'[1]Sum table'!$A:$G,7,FALSE),0)</f>
        <v>0</v>
      </c>
      <c r="O1092" t="s">
        <v>510</v>
      </c>
      <c r="P1092" s="610" t="s">
        <v>220</v>
      </c>
      <c r="R1092" t="str">
        <f t="shared" ref="R1092:R1155" si="53">+LEFT(B1092,5)</f>
        <v>ZK103</v>
      </c>
      <c r="S1092">
        <f t="shared" ref="S1092:U1155" si="54">+C1092</f>
        <v>0</v>
      </c>
      <c r="T1092">
        <f t="shared" si="54"/>
        <v>0</v>
      </c>
      <c r="U1092">
        <f t="shared" si="54"/>
        <v>0</v>
      </c>
    </row>
    <row r="1093" spans="1:21" x14ac:dyDescent="0.25">
      <c r="A1093" t="s">
        <v>1612</v>
      </c>
      <c r="B1093" t="str">
        <f t="shared" si="52"/>
        <v>ZK103.K291.C727</v>
      </c>
      <c r="C1093">
        <f>+IFERROR(VLOOKUP(B1093,'[1]Sum table'!$A:$D,4,FALSE),0)</f>
        <v>0</v>
      </c>
      <c r="D1093">
        <f>+IFERROR(VLOOKUP(B1093,'[1]Sum table'!$A:$E,5,FALSE),0)</f>
        <v>0</v>
      </c>
      <c r="E1093">
        <f>+IFERROR(VLOOKUP(B1093,'[1]Sum table'!$A:$F,6,FALSE),0)</f>
        <v>0</v>
      </c>
      <c r="F1093">
        <f>+IFERROR(VLOOKUP(B1093,'[1]Sum table'!$A:$G,7,FALSE),0)</f>
        <v>0</v>
      </c>
      <c r="O1093" t="s">
        <v>510</v>
      </c>
      <c r="P1093" s="610" t="s">
        <v>224</v>
      </c>
      <c r="R1093" t="str">
        <f t="shared" si="53"/>
        <v>ZK103</v>
      </c>
      <c r="S1093">
        <f t="shared" si="54"/>
        <v>0</v>
      </c>
      <c r="T1093">
        <f t="shared" si="54"/>
        <v>0</v>
      </c>
      <c r="U1093">
        <f t="shared" si="54"/>
        <v>0</v>
      </c>
    </row>
    <row r="1094" spans="1:21" x14ac:dyDescent="0.25">
      <c r="A1094" t="s">
        <v>1613</v>
      </c>
      <c r="B1094" t="str">
        <f t="shared" si="52"/>
        <v>ZK103.K292.C727</v>
      </c>
      <c r="C1094">
        <f>+IFERROR(VLOOKUP(B1094,'[1]Sum table'!$A:$D,4,FALSE),0)</f>
        <v>0</v>
      </c>
      <c r="D1094">
        <f>+IFERROR(VLOOKUP(B1094,'[1]Sum table'!$A:$E,5,FALSE),0)</f>
        <v>0</v>
      </c>
      <c r="E1094">
        <f>+IFERROR(VLOOKUP(B1094,'[1]Sum table'!$A:$F,6,FALSE),0)</f>
        <v>0</v>
      </c>
      <c r="F1094">
        <f>+IFERROR(VLOOKUP(B1094,'[1]Sum table'!$A:$G,7,FALSE),0)</f>
        <v>0</v>
      </c>
      <c r="O1094" t="s">
        <v>510</v>
      </c>
      <c r="P1094" s="608" t="s">
        <v>402</v>
      </c>
      <c r="R1094" t="str">
        <f t="shared" si="53"/>
        <v>ZK103</v>
      </c>
      <c r="S1094">
        <f t="shared" si="54"/>
        <v>0</v>
      </c>
      <c r="T1094">
        <f t="shared" si="54"/>
        <v>0</v>
      </c>
      <c r="U1094">
        <f t="shared" si="54"/>
        <v>0</v>
      </c>
    </row>
    <row r="1095" spans="1:21" x14ac:dyDescent="0.25">
      <c r="A1095" t="s">
        <v>1614</v>
      </c>
      <c r="B1095" t="str">
        <f t="shared" si="52"/>
        <v>ZK103.K293.C727</v>
      </c>
      <c r="C1095">
        <f>+IFERROR(VLOOKUP(B1095,'[1]Sum table'!$A:$D,4,FALSE),0)</f>
        <v>0</v>
      </c>
      <c r="D1095">
        <f>+IFERROR(VLOOKUP(B1095,'[1]Sum table'!$A:$E,5,FALSE),0)</f>
        <v>0</v>
      </c>
      <c r="E1095">
        <f>+IFERROR(VLOOKUP(B1095,'[1]Sum table'!$A:$F,6,FALSE),0)</f>
        <v>0</v>
      </c>
      <c r="F1095">
        <f>+IFERROR(VLOOKUP(B1095,'[1]Sum table'!$A:$G,7,FALSE),0)</f>
        <v>0</v>
      </c>
      <c r="O1095" t="s">
        <v>510</v>
      </c>
      <c r="P1095" s="608" t="s">
        <v>403</v>
      </c>
      <c r="R1095" t="str">
        <f t="shared" si="53"/>
        <v>ZK103</v>
      </c>
      <c r="S1095">
        <f t="shared" si="54"/>
        <v>0</v>
      </c>
      <c r="T1095">
        <f t="shared" si="54"/>
        <v>0</v>
      </c>
      <c r="U1095">
        <f t="shared" si="54"/>
        <v>0</v>
      </c>
    </row>
    <row r="1096" spans="1:21" x14ac:dyDescent="0.25">
      <c r="A1096" t="s">
        <v>1615</v>
      </c>
      <c r="B1096" t="str">
        <f t="shared" si="52"/>
        <v>ZK103.K294.C727</v>
      </c>
      <c r="C1096">
        <f>+IFERROR(VLOOKUP(B1096,'[1]Sum table'!$A:$D,4,FALSE),0)</f>
        <v>0</v>
      </c>
      <c r="D1096">
        <f>+IFERROR(VLOOKUP(B1096,'[1]Sum table'!$A:$E,5,FALSE),0)</f>
        <v>0</v>
      </c>
      <c r="E1096">
        <f>+IFERROR(VLOOKUP(B1096,'[1]Sum table'!$A:$F,6,FALSE),0)</f>
        <v>0</v>
      </c>
      <c r="F1096">
        <f>+IFERROR(VLOOKUP(B1096,'[1]Sum table'!$A:$G,7,FALSE),0)</f>
        <v>0</v>
      </c>
      <c r="O1096" t="s">
        <v>510</v>
      </c>
      <c r="P1096" s="608" t="s">
        <v>404</v>
      </c>
      <c r="R1096" t="str">
        <f t="shared" si="53"/>
        <v>ZK103</v>
      </c>
      <c r="S1096">
        <f t="shared" si="54"/>
        <v>0</v>
      </c>
      <c r="T1096">
        <f t="shared" si="54"/>
        <v>0</v>
      </c>
      <c r="U1096">
        <f t="shared" si="54"/>
        <v>0</v>
      </c>
    </row>
    <row r="1097" spans="1:21" x14ac:dyDescent="0.25">
      <c r="A1097" t="s">
        <v>1616</v>
      </c>
      <c r="B1097" t="str">
        <f t="shared" si="52"/>
        <v>ZK103.K295.C727</v>
      </c>
      <c r="C1097">
        <f>+IFERROR(VLOOKUP(B1097,'[1]Sum table'!$A:$D,4,FALSE),0)</f>
        <v>0</v>
      </c>
      <c r="D1097">
        <f>+IFERROR(VLOOKUP(B1097,'[1]Sum table'!$A:$E,5,FALSE),0)</f>
        <v>0</v>
      </c>
      <c r="E1097">
        <f>+IFERROR(VLOOKUP(B1097,'[1]Sum table'!$A:$F,6,FALSE),0)</f>
        <v>0</v>
      </c>
      <c r="F1097">
        <f>+IFERROR(VLOOKUP(B1097,'[1]Sum table'!$A:$G,7,FALSE),0)</f>
        <v>0</v>
      </c>
      <c r="O1097" t="s">
        <v>510</v>
      </c>
      <c r="P1097" s="610" t="s">
        <v>226</v>
      </c>
      <c r="R1097" t="str">
        <f t="shared" si="53"/>
        <v>ZK103</v>
      </c>
      <c r="S1097">
        <f t="shared" si="54"/>
        <v>0</v>
      </c>
      <c r="T1097">
        <f t="shared" si="54"/>
        <v>0</v>
      </c>
      <c r="U1097">
        <f t="shared" si="54"/>
        <v>0</v>
      </c>
    </row>
    <row r="1098" spans="1:21" x14ac:dyDescent="0.25">
      <c r="A1098" t="s">
        <v>1617</v>
      </c>
      <c r="B1098" t="str">
        <f t="shared" si="52"/>
        <v>ZK103.K296.C727</v>
      </c>
      <c r="C1098">
        <f>+IFERROR(VLOOKUP(B1098,'[1]Sum table'!$A:$D,4,FALSE),0)</f>
        <v>0</v>
      </c>
      <c r="D1098">
        <f>+IFERROR(VLOOKUP(B1098,'[1]Sum table'!$A:$E,5,FALSE),0)</f>
        <v>0</v>
      </c>
      <c r="E1098">
        <f>+IFERROR(VLOOKUP(B1098,'[1]Sum table'!$A:$F,6,FALSE),0)</f>
        <v>0</v>
      </c>
      <c r="F1098">
        <f>+IFERROR(VLOOKUP(B1098,'[1]Sum table'!$A:$G,7,FALSE),0)</f>
        <v>0</v>
      </c>
      <c r="O1098" t="s">
        <v>510</v>
      </c>
      <c r="P1098" s="610" t="s">
        <v>228</v>
      </c>
      <c r="R1098" t="str">
        <f t="shared" si="53"/>
        <v>ZK103</v>
      </c>
      <c r="S1098">
        <f t="shared" si="54"/>
        <v>0</v>
      </c>
      <c r="T1098">
        <f t="shared" si="54"/>
        <v>0</v>
      </c>
      <c r="U1098">
        <f t="shared" si="54"/>
        <v>0</v>
      </c>
    </row>
    <row r="1099" spans="1:21" x14ac:dyDescent="0.25">
      <c r="A1099" t="s">
        <v>1618</v>
      </c>
      <c r="B1099" t="str">
        <f t="shared" si="52"/>
        <v>ZK103.K297.C727</v>
      </c>
      <c r="C1099">
        <f>+IFERROR(VLOOKUP(B1099,'[1]Sum table'!$A:$D,4,FALSE),0)</f>
        <v>0</v>
      </c>
      <c r="D1099">
        <f>+IFERROR(VLOOKUP(B1099,'[1]Sum table'!$A:$E,5,FALSE),0)</f>
        <v>0</v>
      </c>
      <c r="E1099">
        <f>+IFERROR(VLOOKUP(B1099,'[1]Sum table'!$A:$F,6,FALSE),0)</f>
        <v>0</v>
      </c>
      <c r="F1099">
        <f>+IFERROR(VLOOKUP(B1099,'[1]Sum table'!$A:$G,7,FALSE),0)</f>
        <v>0</v>
      </c>
      <c r="O1099" t="s">
        <v>510</v>
      </c>
      <c r="P1099" s="610" t="s">
        <v>230</v>
      </c>
      <c r="R1099" t="str">
        <f t="shared" si="53"/>
        <v>ZK103</v>
      </c>
      <c r="S1099">
        <f t="shared" si="54"/>
        <v>0</v>
      </c>
      <c r="T1099">
        <f t="shared" si="54"/>
        <v>0</v>
      </c>
      <c r="U1099">
        <f t="shared" si="54"/>
        <v>0</v>
      </c>
    </row>
    <row r="1100" spans="1:21" x14ac:dyDescent="0.25">
      <c r="A1100" t="s">
        <v>1619</v>
      </c>
      <c r="B1100" t="str">
        <f t="shared" si="52"/>
        <v>ZK103.K298.C727</v>
      </c>
      <c r="C1100">
        <f>+IFERROR(VLOOKUP(B1100,'[1]Sum table'!$A:$D,4,FALSE),0)</f>
        <v>0</v>
      </c>
      <c r="D1100">
        <f>+IFERROR(VLOOKUP(B1100,'[1]Sum table'!$A:$E,5,FALSE),0)</f>
        <v>0</v>
      </c>
      <c r="E1100">
        <f>+IFERROR(VLOOKUP(B1100,'[1]Sum table'!$A:$F,6,FALSE),0)</f>
        <v>0</v>
      </c>
      <c r="F1100">
        <f>+IFERROR(VLOOKUP(B1100,'[1]Sum table'!$A:$G,7,FALSE),0)</f>
        <v>0</v>
      </c>
      <c r="O1100" t="s">
        <v>510</v>
      </c>
      <c r="P1100" s="608" t="s">
        <v>405</v>
      </c>
      <c r="R1100" t="str">
        <f t="shared" si="53"/>
        <v>ZK103</v>
      </c>
      <c r="S1100">
        <f t="shared" si="54"/>
        <v>0</v>
      </c>
      <c r="T1100">
        <f t="shared" si="54"/>
        <v>0</v>
      </c>
      <c r="U1100">
        <f t="shared" si="54"/>
        <v>0</v>
      </c>
    </row>
    <row r="1101" spans="1:21" x14ac:dyDescent="0.25">
      <c r="A1101" t="s">
        <v>1620</v>
      </c>
      <c r="B1101" t="str">
        <f t="shared" si="52"/>
        <v>ZK103.K299.C727</v>
      </c>
      <c r="C1101">
        <f>+IFERROR(VLOOKUP(B1101,'[1]Sum table'!$A:$D,4,FALSE),0)</f>
        <v>0</v>
      </c>
      <c r="D1101">
        <f>+IFERROR(VLOOKUP(B1101,'[1]Sum table'!$A:$E,5,FALSE),0)</f>
        <v>0</v>
      </c>
      <c r="E1101">
        <f>+IFERROR(VLOOKUP(B1101,'[1]Sum table'!$A:$F,6,FALSE),0)</f>
        <v>0</v>
      </c>
      <c r="F1101">
        <f>+IFERROR(VLOOKUP(B1101,'[1]Sum table'!$A:$G,7,FALSE),0)</f>
        <v>0</v>
      </c>
      <c r="O1101" t="s">
        <v>510</v>
      </c>
      <c r="P1101" s="608" t="s">
        <v>406</v>
      </c>
      <c r="R1101" t="str">
        <f t="shared" si="53"/>
        <v>ZK103</v>
      </c>
      <c r="S1101">
        <f t="shared" si="54"/>
        <v>0</v>
      </c>
      <c r="T1101">
        <f t="shared" si="54"/>
        <v>0</v>
      </c>
      <c r="U1101">
        <f t="shared" si="54"/>
        <v>0</v>
      </c>
    </row>
    <row r="1102" spans="1:21" x14ac:dyDescent="0.25">
      <c r="A1102" t="s">
        <v>1621</v>
      </c>
      <c r="B1102" t="str">
        <f t="shared" si="52"/>
        <v>ZK103.K300.C727</v>
      </c>
      <c r="C1102">
        <f>+IFERROR(VLOOKUP(B1102,'[1]Sum table'!$A:$D,4,FALSE),0)</f>
        <v>0</v>
      </c>
      <c r="D1102">
        <f>+IFERROR(VLOOKUP(B1102,'[1]Sum table'!$A:$E,5,FALSE),0)</f>
        <v>0</v>
      </c>
      <c r="E1102">
        <f>+IFERROR(VLOOKUP(B1102,'[1]Sum table'!$A:$F,6,FALSE),0)</f>
        <v>0</v>
      </c>
      <c r="F1102">
        <f>+IFERROR(VLOOKUP(B1102,'[1]Sum table'!$A:$G,7,FALSE),0)</f>
        <v>0</v>
      </c>
      <c r="O1102" t="s">
        <v>510</v>
      </c>
      <c r="P1102" s="608" t="s">
        <v>407</v>
      </c>
      <c r="R1102" t="str">
        <f t="shared" si="53"/>
        <v>ZK103</v>
      </c>
      <c r="S1102">
        <f t="shared" si="54"/>
        <v>0</v>
      </c>
      <c r="T1102">
        <f t="shared" si="54"/>
        <v>0</v>
      </c>
      <c r="U1102">
        <f t="shared" si="54"/>
        <v>0</v>
      </c>
    </row>
    <row r="1103" spans="1:21" ht="15.75" thickBot="1" x14ac:dyDescent="0.3">
      <c r="A1103" t="s">
        <v>1622</v>
      </c>
      <c r="B1103" t="str">
        <f t="shared" si="52"/>
        <v>ZK103.K301.C727</v>
      </c>
      <c r="C1103">
        <f>+IFERROR(VLOOKUP(B1103,'[1]Sum table'!$A:$D,4,FALSE),0)</f>
        <v>0</v>
      </c>
      <c r="D1103">
        <f>+IFERROR(VLOOKUP(B1103,'[1]Sum table'!$A:$E,5,FALSE),0)</f>
        <v>0</v>
      </c>
      <c r="E1103">
        <f>+IFERROR(VLOOKUP(B1103,'[1]Sum table'!$A:$F,6,FALSE),0)</f>
        <v>0</v>
      </c>
      <c r="F1103">
        <f>+IFERROR(VLOOKUP(B1103,'[1]Sum table'!$A:$G,7,FALSE),0)</f>
        <v>0</v>
      </c>
      <c r="O1103" t="s">
        <v>510</v>
      </c>
      <c r="P1103" s="610" t="s">
        <v>232</v>
      </c>
      <c r="R1103" t="str">
        <f t="shared" si="53"/>
        <v>ZK103</v>
      </c>
      <c r="S1103">
        <f t="shared" si="54"/>
        <v>0</v>
      </c>
      <c r="T1103">
        <f t="shared" si="54"/>
        <v>0</v>
      </c>
      <c r="U1103">
        <f t="shared" si="54"/>
        <v>0</v>
      </c>
    </row>
    <row r="1104" spans="1:21" x14ac:dyDescent="0.25">
      <c r="A1104" t="s">
        <v>1623</v>
      </c>
      <c r="B1104" t="str">
        <f t="shared" si="52"/>
        <v>ZK103.K302.C727</v>
      </c>
      <c r="C1104">
        <f>+IFERROR(VLOOKUP(B1104,'[1]Sum table'!$A:$D,4,FALSE),0)</f>
        <v>0</v>
      </c>
      <c r="D1104">
        <f>+IFERROR(VLOOKUP(B1104,'[1]Sum table'!$A:$E,5,FALSE),0)</f>
        <v>0</v>
      </c>
      <c r="E1104">
        <f>+IFERROR(VLOOKUP(B1104,'[1]Sum table'!$A:$F,6,FALSE),0)</f>
        <v>0</v>
      </c>
      <c r="F1104">
        <f>+IFERROR(VLOOKUP(B1104,'[1]Sum table'!$A:$G,7,FALSE),0)</f>
        <v>0</v>
      </c>
      <c r="O1104" t="s">
        <v>510</v>
      </c>
      <c r="P1104" s="605" t="s">
        <v>408</v>
      </c>
      <c r="R1104" t="str">
        <f t="shared" si="53"/>
        <v>ZK103</v>
      </c>
      <c r="S1104">
        <f t="shared" si="54"/>
        <v>0</v>
      </c>
      <c r="T1104">
        <f t="shared" si="54"/>
        <v>0</v>
      </c>
      <c r="U1104">
        <f t="shared" si="54"/>
        <v>0</v>
      </c>
    </row>
    <row r="1105" spans="1:21" x14ac:dyDescent="0.25">
      <c r="A1105" t="s">
        <v>1624</v>
      </c>
      <c r="B1105" t="str">
        <f t="shared" si="52"/>
        <v>ZK103.K303.C727</v>
      </c>
      <c r="C1105">
        <f>+IFERROR(VLOOKUP(B1105,'[1]Sum table'!$A:$D,4,FALSE),0)</f>
        <v>0</v>
      </c>
      <c r="D1105">
        <f>+IFERROR(VLOOKUP(B1105,'[1]Sum table'!$A:$E,5,FALSE),0)</f>
        <v>0</v>
      </c>
      <c r="E1105">
        <f>+IFERROR(VLOOKUP(B1105,'[1]Sum table'!$A:$F,6,FALSE),0)</f>
        <v>0</v>
      </c>
      <c r="F1105">
        <f>+IFERROR(VLOOKUP(B1105,'[1]Sum table'!$A:$G,7,FALSE),0)</f>
        <v>0</v>
      </c>
      <c r="O1105" t="s">
        <v>510</v>
      </c>
      <c r="P1105" s="606" t="s">
        <v>409</v>
      </c>
      <c r="R1105" t="str">
        <f t="shared" si="53"/>
        <v>ZK103</v>
      </c>
      <c r="S1105">
        <f t="shared" si="54"/>
        <v>0</v>
      </c>
      <c r="T1105">
        <f t="shared" si="54"/>
        <v>0</v>
      </c>
      <c r="U1105">
        <f t="shared" si="54"/>
        <v>0</v>
      </c>
    </row>
    <row r="1106" spans="1:21" x14ac:dyDescent="0.25">
      <c r="A1106" t="s">
        <v>1625</v>
      </c>
      <c r="B1106" t="str">
        <f t="shared" si="52"/>
        <v>ZK103.K304.C727</v>
      </c>
      <c r="C1106">
        <f>+IFERROR(VLOOKUP(B1106,'[1]Sum table'!$A:$D,4,FALSE),0)</f>
        <v>0</v>
      </c>
      <c r="D1106">
        <f>+IFERROR(VLOOKUP(B1106,'[1]Sum table'!$A:$E,5,FALSE),0)</f>
        <v>0</v>
      </c>
      <c r="E1106">
        <f>+IFERROR(VLOOKUP(B1106,'[1]Sum table'!$A:$F,6,FALSE),0)</f>
        <v>0</v>
      </c>
      <c r="F1106">
        <f>+IFERROR(VLOOKUP(B1106,'[1]Sum table'!$A:$G,7,FALSE),0)</f>
        <v>0</v>
      </c>
      <c r="O1106" t="s">
        <v>510</v>
      </c>
      <c r="P1106" s="606" t="s">
        <v>410</v>
      </c>
      <c r="R1106" t="str">
        <f t="shared" si="53"/>
        <v>ZK103</v>
      </c>
      <c r="S1106">
        <f t="shared" si="54"/>
        <v>0</v>
      </c>
      <c r="T1106">
        <f t="shared" si="54"/>
        <v>0</v>
      </c>
      <c r="U1106">
        <f t="shared" si="54"/>
        <v>0</v>
      </c>
    </row>
    <row r="1107" spans="1:21" x14ac:dyDescent="0.25">
      <c r="A1107" t="s">
        <v>1626</v>
      </c>
      <c r="B1107" t="str">
        <f t="shared" si="52"/>
        <v>ZK103.K305.C727</v>
      </c>
      <c r="C1107">
        <f>+IFERROR(VLOOKUP(B1107,'[1]Sum table'!$A:$D,4,FALSE),0)</f>
        <v>0</v>
      </c>
      <c r="D1107">
        <f>+IFERROR(VLOOKUP(B1107,'[1]Sum table'!$A:$E,5,FALSE),0)</f>
        <v>0</v>
      </c>
      <c r="E1107">
        <f>+IFERROR(VLOOKUP(B1107,'[1]Sum table'!$A:$F,6,FALSE),0)</f>
        <v>0</v>
      </c>
      <c r="F1107">
        <f>+IFERROR(VLOOKUP(B1107,'[1]Sum table'!$A:$G,7,FALSE),0)</f>
        <v>0</v>
      </c>
      <c r="O1107" t="s">
        <v>510</v>
      </c>
      <c r="P1107" s="606" t="s">
        <v>411</v>
      </c>
      <c r="R1107" t="str">
        <f t="shared" si="53"/>
        <v>ZK103</v>
      </c>
      <c r="S1107">
        <f t="shared" si="54"/>
        <v>0</v>
      </c>
      <c r="T1107">
        <f t="shared" si="54"/>
        <v>0</v>
      </c>
      <c r="U1107">
        <f t="shared" si="54"/>
        <v>0</v>
      </c>
    </row>
    <row r="1108" spans="1:21" x14ac:dyDescent="0.25">
      <c r="A1108" t="s">
        <v>1627</v>
      </c>
      <c r="B1108" t="str">
        <f t="shared" si="52"/>
        <v>ZK103.K306.C727</v>
      </c>
      <c r="C1108">
        <f>+IFERROR(VLOOKUP(B1108,'[1]Sum table'!$A:$D,4,FALSE),0)</f>
        <v>0</v>
      </c>
      <c r="D1108">
        <f>+IFERROR(VLOOKUP(B1108,'[1]Sum table'!$A:$E,5,FALSE),0)</f>
        <v>0</v>
      </c>
      <c r="E1108">
        <f>+IFERROR(VLOOKUP(B1108,'[1]Sum table'!$A:$F,6,FALSE),0)</f>
        <v>0</v>
      </c>
      <c r="F1108">
        <f>+IFERROR(VLOOKUP(B1108,'[1]Sum table'!$A:$G,7,FALSE),0)</f>
        <v>0</v>
      </c>
      <c r="O1108" t="s">
        <v>510</v>
      </c>
      <c r="P1108" s="606" t="s">
        <v>412</v>
      </c>
      <c r="R1108" t="str">
        <f t="shared" si="53"/>
        <v>ZK103</v>
      </c>
      <c r="S1108">
        <f t="shared" si="54"/>
        <v>0</v>
      </c>
      <c r="T1108">
        <f t="shared" si="54"/>
        <v>0</v>
      </c>
      <c r="U1108">
        <f t="shared" si="54"/>
        <v>0</v>
      </c>
    </row>
    <row r="1109" spans="1:21" x14ac:dyDescent="0.25">
      <c r="A1109" t="s">
        <v>1628</v>
      </c>
      <c r="B1109" t="str">
        <f t="shared" si="52"/>
        <v>ZK103.K307.C727</v>
      </c>
      <c r="C1109">
        <f>+IFERROR(VLOOKUP(B1109,'[1]Sum table'!$A:$D,4,FALSE),0)</f>
        <v>0</v>
      </c>
      <c r="D1109">
        <f>+IFERROR(VLOOKUP(B1109,'[1]Sum table'!$A:$E,5,FALSE),0)</f>
        <v>0</v>
      </c>
      <c r="E1109">
        <f>+IFERROR(VLOOKUP(B1109,'[1]Sum table'!$A:$F,6,FALSE),0)</f>
        <v>0</v>
      </c>
      <c r="F1109">
        <f>+IFERROR(VLOOKUP(B1109,'[1]Sum table'!$A:$G,7,FALSE),0)</f>
        <v>0</v>
      </c>
      <c r="O1109" t="s">
        <v>510</v>
      </c>
      <c r="P1109" s="606" t="s">
        <v>413</v>
      </c>
      <c r="R1109" t="str">
        <f t="shared" si="53"/>
        <v>ZK103</v>
      </c>
      <c r="S1109">
        <f t="shared" si="54"/>
        <v>0</v>
      </c>
      <c r="T1109">
        <f t="shared" si="54"/>
        <v>0</v>
      </c>
      <c r="U1109">
        <f t="shared" si="54"/>
        <v>0</v>
      </c>
    </row>
    <row r="1110" spans="1:21" x14ac:dyDescent="0.25">
      <c r="A1110" t="s">
        <v>1629</v>
      </c>
      <c r="B1110" t="str">
        <f t="shared" si="52"/>
        <v>ZK103.K308.C727</v>
      </c>
      <c r="C1110">
        <f>+IFERROR(VLOOKUP(B1110,'[1]Sum table'!$A:$D,4,FALSE),0)</f>
        <v>0</v>
      </c>
      <c r="D1110">
        <f>+IFERROR(VLOOKUP(B1110,'[1]Sum table'!$A:$E,5,FALSE),0)</f>
        <v>0</v>
      </c>
      <c r="E1110">
        <f>+IFERROR(VLOOKUP(B1110,'[1]Sum table'!$A:$F,6,FALSE),0)</f>
        <v>0</v>
      </c>
      <c r="F1110">
        <f>+IFERROR(VLOOKUP(B1110,'[1]Sum table'!$A:$G,7,FALSE),0)</f>
        <v>0</v>
      </c>
      <c r="O1110" t="s">
        <v>510</v>
      </c>
      <c r="P1110" s="606" t="s">
        <v>414</v>
      </c>
      <c r="R1110" t="str">
        <f t="shared" si="53"/>
        <v>ZK103</v>
      </c>
      <c r="S1110">
        <f t="shared" si="54"/>
        <v>0</v>
      </c>
      <c r="T1110">
        <f t="shared" si="54"/>
        <v>0</v>
      </c>
      <c r="U1110">
        <f t="shared" si="54"/>
        <v>0</v>
      </c>
    </row>
    <row r="1111" spans="1:21" x14ac:dyDescent="0.25">
      <c r="A1111" t="s">
        <v>1630</v>
      </c>
      <c r="B1111" t="str">
        <f t="shared" si="52"/>
        <v>ZK103.K309.C727</v>
      </c>
      <c r="C1111">
        <f>+IFERROR(VLOOKUP(B1111,'[1]Sum table'!$A:$D,4,FALSE),0)</f>
        <v>0</v>
      </c>
      <c r="D1111">
        <f>+IFERROR(VLOOKUP(B1111,'[1]Sum table'!$A:$E,5,FALSE),0)</f>
        <v>0</v>
      </c>
      <c r="E1111">
        <f>+IFERROR(VLOOKUP(B1111,'[1]Sum table'!$A:$F,6,FALSE),0)</f>
        <v>0</v>
      </c>
      <c r="F1111">
        <f>+IFERROR(VLOOKUP(B1111,'[1]Sum table'!$A:$G,7,FALSE),0)</f>
        <v>0</v>
      </c>
      <c r="O1111" t="s">
        <v>510</v>
      </c>
      <c r="P1111" s="606" t="s">
        <v>415</v>
      </c>
      <c r="R1111" t="str">
        <f t="shared" si="53"/>
        <v>ZK103</v>
      </c>
      <c r="S1111">
        <f t="shared" si="54"/>
        <v>0</v>
      </c>
      <c r="T1111">
        <f t="shared" si="54"/>
        <v>0</v>
      </c>
      <c r="U1111">
        <f t="shared" si="54"/>
        <v>0</v>
      </c>
    </row>
    <row r="1112" spans="1:21" x14ac:dyDescent="0.25">
      <c r="A1112" t="s">
        <v>1631</v>
      </c>
      <c r="B1112" t="str">
        <f t="shared" si="52"/>
        <v>ZK103.K310.C727</v>
      </c>
      <c r="C1112">
        <f>+IFERROR(VLOOKUP(B1112,'[1]Sum table'!$A:$D,4,FALSE),0)</f>
        <v>0</v>
      </c>
      <c r="D1112">
        <f>+IFERROR(VLOOKUP(B1112,'[1]Sum table'!$A:$E,5,FALSE),0)</f>
        <v>0</v>
      </c>
      <c r="E1112">
        <f>+IFERROR(VLOOKUP(B1112,'[1]Sum table'!$A:$F,6,FALSE),0)</f>
        <v>0</v>
      </c>
      <c r="F1112">
        <f>+IFERROR(VLOOKUP(B1112,'[1]Sum table'!$A:$G,7,FALSE),0)</f>
        <v>0</v>
      </c>
      <c r="O1112" t="s">
        <v>510</v>
      </c>
      <c r="P1112" s="606" t="s">
        <v>416</v>
      </c>
      <c r="R1112" t="str">
        <f t="shared" si="53"/>
        <v>ZK103</v>
      </c>
      <c r="S1112">
        <f t="shared" si="54"/>
        <v>0</v>
      </c>
      <c r="T1112">
        <f t="shared" si="54"/>
        <v>0</v>
      </c>
      <c r="U1112">
        <f t="shared" si="54"/>
        <v>0</v>
      </c>
    </row>
    <row r="1113" spans="1:21" x14ac:dyDescent="0.25">
      <c r="A1113" t="s">
        <v>1632</v>
      </c>
      <c r="B1113" t="str">
        <f t="shared" si="52"/>
        <v>ZK103.K311.C727</v>
      </c>
      <c r="C1113">
        <f>+IFERROR(VLOOKUP(B1113,'[1]Sum table'!$A:$D,4,FALSE),0)</f>
        <v>0</v>
      </c>
      <c r="D1113">
        <f>+IFERROR(VLOOKUP(B1113,'[1]Sum table'!$A:$E,5,FALSE),0)</f>
        <v>0</v>
      </c>
      <c r="E1113">
        <f>+IFERROR(VLOOKUP(B1113,'[1]Sum table'!$A:$F,6,FALSE),0)</f>
        <v>0</v>
      </c>
      <c r="F1113">
        <f>+IFERROR(VLOOKUP(B1113,'[1]Sum table'!$A:$G,7,FALSE),0)</f>
        <v>0</v>
      </c>
      <c r="O1113" t="s">
        <v>510</v>
      </c>
      <c r="P1113" s="606" t="s">
        <v>417</v>
      </c>
      <c r="R1113" t="str">
        <f t="shared" si="53"/>
        <v>ZK103</v>
      </c>
      <c r="S1113">
        <f t="shared" si="54"/>
        <v>0</v>
      </c>
      <c r="T1113">
        <f t="shared" si="54"/>
        <v>0</v>
      </c>
      <c r="U1113">
        <f t="shared" si="54"/>
        <v>0</v>
      </c>
    </row>
    <row r="1114" spans="1:21" x14ac:dyDescent="0.25">
      <c r="A1114" t="s">
        <v>1633</v>
      </c>
      <c r="B1114" t="str">
        <f t="shared" si="52"/>
        <v>ZK103.K312.C727</v>
      </c>
      <c r="C1114">
        <f>+IFERROR(VLOOKUP(B1114,'[1]Sum table'!$A:$D,4,FALSE),0)</f>
        <v>0</v>
      </c>
      <c r="D1114">
        <f>+IFERROR(VLOOKUP(B1114,'[1]Sum table'!$A:$E,5,FALSE),0)</f>
        <v>0</v>
      </c>
      <c r="E1114">
        <f>+IFERROR(VLOOKUP(B1114,'[1]Sum table'!$A:$F,6,FALSE),0)</f>
        <v>0</v>
      </c>
      <c r="F1114">
        <f>+IFERROR(VLOOKUP(B1114,'[1]Sum table'!$A:$G,7,FALSE),0)</f>
        <v>0</v>
      </c>
      <c r="O1114" t="s">
        <v>510</v>
      </c>
      <c r="P1114" s="606" t="s">
        <v>418</v>
      </c>
      <c r="R1114" t="str">
        <f t="shared" si="53"/>
        <v>ZK103</v>
      </c>
      <c r="S1114">
        <f t="shared" si="54"/>
        <v>0</v>
      </c>
      <c r="T1114">
        <f t="shared" si="54"/>
        <v>0</v>
      </c>
      <c r="U1114">
        <f t="shared" si="54"/>
        <v>0</v>
      </c>
    </row>
    <row r="1115" spans="1:21" x14ac:dyDescent="0.25">
      <c r="A1115" t="s">
        <v>1634</v>
      </c>
      <c r="B1115" t="str">
        <f t="shared" si="52"/>
        <v>ZK103.K313.C727</v>
      </c>
      <c r="C1115">
        <f>+IFERROR(VLOOKUP(B1115,'[1]Sum table'!$A:$D,4,FALSE),0)</f>
        <v>0</v>
      </c>
      <c r="D1115">
        <f>+IFERROR(VLOOKUP(B1115,'[1]Sum table'!$A:$E,5,FALSE),0)</f>
        <v>0</v>
      </c>
      <c r="E1115">
        <f>+IFERROR(VLOOKUP(B1115,'[1]Sum table'!$A:$F,6,FALSE),0)</f>
        <v>0</v>
      </c>
      <c r="F1115">
        <f>+IFERROR(VLOOKUP(B1115,'[1]Sum table'!$A:$G,7,FALSE),0)</f>
        <v>0</v>
      </c>
      <c r="O1115" t="s">
        <v>510</v>
      </c>
      <c r="P1115" s="607" t="s">
        <v>419</v>
      </c>
      <c r="R1115" t="str">
        <f t="shared" si="53"/>
        <v>ZK103</v>
      </c>
      <c r="S1115">
        <f t="shared" si="54"/>
        <v>0</v>
      </c>
      <c r="T1115">
        <f t="shared" si="54"/>
        <v>0</v>
      </c>
      <c r="U1115">
        <f t="shared" si="54"/>
        <v>0</v>
      </c>
    </row>
    <row r="1116" spans="1:21" x14ac:dyDescent="0.25">
      <c r="A1116" t="s">
        <v>1635</v>
      </c>
      <c r="B1116" t="str">
        <f t="shared" si="52"/>
        <v>ZK103.K314.C727</v>
      </c>
      <c r="C1116">
        <f>+IFERROR(VLOOKUP(B1116,'[1]Sum table'!$A:$D,4,FALSE),0)</f>
        <v>0</v>
      </c>
      <c r="D1116">
        <f>+IFERROR(VLOOKUP(B1116,'[1]Sum table'!$A:$E,5,FALSE),0)</f>
        <v>0</v>
      </c>
      <c r="E1116">
        <f>+IFERROR(VLOOKUP(B1116,'[1]Sum table'!$A:$F,6,FALSE),0)</f>
        <v>0</v>
      </c>
      <c r="F1116">
        <f>+IFERROR(VLOOKUP(B1116,'[1]Sum table'!$A:$G,7,FALSE),0)</f>
        <v>0</v>
      </c>
      <c r="O1116" t="s">
        <v>510</v>
      </c>
      <c r="P1116" s="607" t="s">
        <v>420</v>
      </c>
      <c r="R1116" t="str">
        <f t="shared" si="53"/>
        <v>ZK103</v>
      </c>
      <c r="S1116">
        <f t="shared" si="54"/>
        <v>0</v>
      </c>
      <c r="T1116">
        <f t="shared" si="54"/>
        <v>0</v>
      </c>
      <c r="U1116">
        <f t="shared" si="54"/>
        <v>0</v>
      </c>
    </row>
    <row r="1117" spans="1:21" x14ac:dyDescent="0.25">
      <c r="A1117" t="s">
        <v>1636</v>
      </c>
      <c r="B1117" t="str">
        <f t="shared" si="52"/>
        <v>ZK103.K315.C727</v>
      </c>
      <c r="C1117">
        <f>+IFERROR(VLOOKUP(B1117,'[1]Sum table'!$A:$D,4,FALSE),0)</f>
        <v>0</v>
      </c>
      <c r="D1117">
        <f>+IFERROR(VLOOKUP(B1117,'[1]Sum table'!$A:$E,5,FALSE),0)</f>
        <v>0</v>
      </c>
      <c r="E1117">
        <f>+IFERROR(VLOOKUP(B1117,'[1]Sum table'!$A:$F,6,FALSE),0)</f>
        <v>0</v>
      </c>
      <c r="F1117">
        <f>+IFERROR(VLOOKUP(B1117,'[1]Sum table'!$A:$G,7,FALSE),0)</f>
        <v>0</v>
      </c>
      <c r="O1117" t="s">
        <v>510</v>
      </c>
      <c r="P1117" s="607" t="s">
        <v>421</v>
      </c>
      <c r="R1117" t="str">
        <f t="shared" si="53"/>
        <v>ZK103</v>
      </c>
      <c r="S1117">
        <f t="shared" si="54"/>
        <v>0</v>
      </c>
      <c r="T1117">
        <f t="shared" si="54"/>
        <v>0</v>
      </c>
      <c r="U1117">
        <f t="shared" si="54"/>
        <v>0</v>
      </c>
    </row>
    <row r="1118" spans="1:21" x14ac:dyDescent="0.25">
      <c r="A1118" t="s">
        <v>1637</v>
      </c>
      <c r="B1118" t="str">
        <f t="shared" si="52"/>
        <v>ZK103.K316.C727</v>
      </c>
      <c r="C1118">
        <f>+IFERROR(VLOOKUP(B1118,'[1]Sum table'!$A:$D,4,FALSE),0)</f>
        <v>0</v>
      </c>
      <c r="D1118">
        <f>+IFERROR(VLOOKUP(B1118,'[1]Sum table'!$A:$E,5,FALSE),0)</f>
        <v>0</v>
      </c>
      <c r="E1118">
        <f>+IFERROR(VLOOKUP(B1118,'[1]Sum table'!$A:$F,6,FALSE),0)</f>
        <v>0</v>
      </c>
      <c r="F1118">
        <f>+IFERROR(VLOOKUP(B1118,'[1]Sum table'!$A:$G,7,FALSE),0)</f>
        <v>0</v>
      </c>
      <c r="O1118" t="s">
        <v>510</v>
      </c>
      <c r="P1118" s="607" t="s">
        <v>422</v>
      </c>
      <c r="R1118" t="str">
        <f t="shared" si="53"/>
        <v>ZK103</v>
      </c>
      <c r="S1118">
        <f t="shared" si="54"/>
        <v>0</v>
      </c>
      <c r="T1118">
        <f t="shared" si="54"/>
        <v>0</v>
      </c>
      <c r="U1118">
        <f t="shared" si="54"/>
        <v>0</v>
      </c>
    </row>
    <row r="1119" spans="1:21" x14ac:dyDescent="0.25">
      <c r="A1119" t="s">
        <v>1638</v>
      </c>
      <c r="B1119" t="str">
        <f t="shared" si="52"/>
        <v>ZK103.K317.C727</v>
      </c>
      <c r="C1119">
        <f>+IFERROR(VLOOKUP(B1119,'[1]Sum table'!$A:$D,4,FALSE),0)</f>
        <v>0</v>
      </c>
      <c r="D1119">
        <f>+IFERROR(VLOOKUP(B1119,'[1]Sum table'!$A:$E,5,FALSE),0)</f>
        <v>0</v>
      </c>
      <c r="E1119">
        <f>+IFERROR(VLOOKUP(B1119,'[1]Sum table'!$A:$F,6,FALSE),0)</f>
        <v>0</v>
      </c>
      <c r="F1119">
        <f>+IFERROR(VLOOKUP(B1119,'[1]Sum table'!$A:$G,7,FALSE),0)</f>
        <v>0</v>
      </c>
      <c r="O1119" t="s">
        <v>510</v>
      </c>
      <c r="P1119" s="607" t="s">
        <v>423</v>
      </c>
      <c r="R1119" t="str">
        <f t="shared" si="53"/>
        <v>ZK103</v>
      </c>
      <c r="S1119">
        <f t="shared" si="54"/>
        <v>0</v>
      </c>
      <c r="T1119">
        <f t="shared" si="54"/>
        <v>0</v>
      </c>
      <c r="U1119">
        <f t="shared" si="54"/>
        <v>0</v>
      </c>
    </row>
    <row r="1120" spans="1:21" x14ac:dyDescent="0.25">
      <c r="A1120" t="s">
        <v>1639</v>
      </c>
      <c r="B1120" t="str">
        <f t="shared" si="52"/>
        <v>ZK103.K318.C727</v>
      </c>
      <c r="C1120">
        <f>+IFERROR(VLOOKUP(B1120,'[1]Sum table'!$A:$D,4,FALSE),0)</f>
        <v>0</v>
      </c>
      <c r="D1120">
        <f>+IFERROR(VLOOKUP(B1120,'[1]Sum table'!$A:$E,5,FALSE),0)</f>
        <v>0</v>
      </c>
      <c r="E1120">
        <f>+IFERROR(VLOOKUP(B1120,'[1]Sum table'!$A:$F,6,FALSE),0)</f>
        <v>0</v>
      </c>
      <c r="F1120">
        <f>+IFERROR(VLOOKUP(B1120,'[1]Sum table'!$A:$G,7,FALSE),0)</f>
        <v>0</v>
      </c>
      <c r="O1120" t="s">
        <v>510</v>
      </c>
      <c r="P1120" s="606" t="s">
        <v>424</v>
      </c>
      <c r="R1120" t="str">
        <f t="shared" si="53"/>
        <v>ZK103</v>
      </c>
      <c r="S1120">
        <f t="shared" si="54"/>
        <v>0</v>
      </c>
      <c r="T1120">
        <f t="shared" si="54"/>
        <v>0</v>
      </c>
      <c r="U1120">
        <f t="shared" si="54"/>
        <v>0</v>
      </c>
    </row>
    <row r="1121" spans="1:21" x14ac:dyDescent="0.25">
      <c r="A1121" t="s">
        <v>1640</v>
      </c>
      <c r="B1121" t="str">
        <f t="shared" si="52"/>
        <v>ZK103.K319.C727</v>
      </c>
      <c r="C1121">
        <f>+IFERROR(VLOOKUP(B1121,'[1]Sum table'!$A:$D,4,FALSE),0)</f>
        <v>0</v>
      </c>
      <c r="D1121">
        <f>+IFERROR(VLOOKUP(B1121,'[1]Sum table'!$A:$E,5,FALSE),0)</f>
        <v>0</v>
      </c>
      <c r="E1121">
        <f>+IFERROR(VLOOKUP(B1121,'[1]Sum table'!$A:$F,6,FALSE),0)</f>
        <v>0</v>
      </c>
      <c r="F1121">
        <f>+IFERROR(VLOOKUP(B1121,'[1]Sum table'!$A:$G,7,FALSE),0)</f>
        <v>0</v>
      </c>
      <c r="O1121" t="s">
        <v>510</v>
      </c>
      <c r="P1121" s="606" t="s">
        <v>425</v>
      </c>
      <c r="R1121" t="str">
        <f t="shared" si="53"/>
        <v>ZK103</v>
      </c>
      <c r="S1121">
        <f t="shared" si="54"/>
        <v>0</v>
      </c>
      <c r="T1121">
        <f t="shared" si="54"/>
        <v>0</v>
      </c>
      <c r="U1121">
        <f t="shared" si="54"/>
        <v>0</v>
      </c>
    </row>
    <row r="1122" spans="1:21" x14ac:dyDescent="0.25">
      <c r="A1122" t="s">
        <v>1641</v>
      </c>
      <c r="B1122" t="str">
        <f t="shared" si="52"/>
        <v>ZK103.K320.C727</v>
      </c>
      <c r="C1122">
        <f>+IFERROR(VLOOKUP(B1122,'[1]Sum table'!$A:$D,4,FALSE),0)</f>
        <v>0</v>
      </c>
      <c r="D1122">
        <f>+IFERROR(VLOOKUP(B1122,'[1]Sum table'!$A:$E,5,FALSE),0)</f>
        <v>0</v>
      </c>
      <c r="E1122">
        <f>+IFERROR(VLOOKUP(B1122,'[1]Sum table'!$A:$F,6,FALSE),0)</f>
        <v>0</v>
      </c>
      <c r="F1122">
        <f>+IFERROR(VLOOKUP(B1122,'[1]Sum table'!$A:$G,7,FALSE),0)</f>
        <v>0</v>
      </c>
      <c r="O1122" t="s">
        <v>510</v>
      </c>
      <c r="P1122" s="606" t="s">
        <v>426</v>
      </c>
      <c r="R1122" t="str">
        <f t="shared" si="53"/>
        <v>ZK103</v>
      </c>
      <c r="S1122">
        <f t="shared" si="54"/>
        <v>0</v>
      </c>
      <c r="T1122">
        <f t="shared" si="54"/>
        <v>0</v>
      </c>
      <c r="U1122">
        <f t="shared" si="54"/>
        <v>0</v>
      </c>
    </row>
    <row r="1123" spans="1:21" x14ac:dyDescent="0.25">
      <c r="A1123" t="s">
        <v>1642</v>
      </c>
      <c r="B1123" t="str">
        <f t="shared" si="52"/>
        <v>ZK103.K321.C727</v>
      </c>
      <c r="C1123">
        <f>+IFERROR(VLOOKUP(B1123,'[1]Sum table'!$A:$D,4,FALSE),0)</f>
        <v>0</v>
      </c>
      <c r="D1123">
        <f>+IFERROR(VLOOKUP(B1123,'[1]Sum table'!$A:$E,5,FALSE),0)</f>
        <v>0</v>
      </c>
      <c r="E1123">
        <f>+IFERROR(VLOOKUP(B1123,'[1]Sum table'!$A:$F,6,FALSE),0)</f>
        <v>0</v>
      </c>
      <c r="F1123">
        <f>+IFERROR(VLOOKUP(B1123,'[1]Sum table'!$A:$G,7,FALSE),0)</f>
        <v>0</v>
      </c>
      <c r="O1123" t="s">
        <v>510</v>
      </c>
      <c r="P1123" s="606" t="s">
        <v>427</v>
      </c>
      <c r="R1123" t="str">
        <f t="shared" si="53"/>
        <v>ZK103</v>
      </c>
      <c r="S1123">
        <f t="shared" si="54"/>
        <v>0</v>
      </c>
      <c r="T1123">
        <f t="shared" si="54"/>
        <v>0</v>
      </c>
      <c r="U1123">
        <f t="shared" si="54"/>
        <v>0</v>
      </c>
    </row>
    <row r="1124" spans="1:21" x14ac:dyDescent="0.25">
      <c r="A1124" t="s">
        <v>1643</v>
      </c>
      <c r="B1124" t="str">
        <f t="shared" si="52"/>
        <v>ZK103.K322.C727</v>
      </c>
      <c r="C1124">
        <f>+IFERROR(VLOOKUP(B1124,'[1]Sum table'!$A:$D,4,FALSE),0)</f>
        <v>0</v>
      </c>
      <c r="D1124">
        <f>+IFERROR(VLOOKUP(B1124,'[1]Sum table'!$A:$E,5,FALSE),0)</f>
        <v>0</v>
      </c>
      <c r="E1124">
        <f>+IFERROR(VLOOKUP(B1124,'[1]Sum table'!$A:$F,6,FALSE),0)</f>
        <v>0</v>
      </c>
      <c r="F1124">
        <f>+IFERROR(VLOOKUP(B1124,'[1]Sum table'!$A:$G,7,FALSE),0)</f>
        <v>0</v>
      </c>
      <c r="O1124" t="s">
        <v>510</v>
      </c>
      <c r="P1124" s="607" t="s">
        <v>428</v>
      </c>
      <c r="R1124" t="str">
        <f t="shared" si="53"/>
        <v>ZK103</v>
      </c>
      <c r="S1124">
        <f t="shared" si="54"/>
        <v>0</v>
      </c>
      <c r="T1124">
        <f t="shared" si="54"/>
        <v>0</v>
      </c>
      <c r="U1124">
        <f t="shared" si="54"/>
        <v>0</v>
      </c>
    </row>
    <row r="1125" spans="1:21" x14ac:dyDescent="0.25">
      <c r="A1125" t="s">
        <v>1644</v>
      </c>
      <c r="B1125" t="str">
        <f t="shared" si="52"/>
        <v>ZK103.K323.C727</v>
      </c>
      <c r="C1125">
        <f>+IFERROR(VLOOKUP(B1125,'[1]Sum table'!$A:$D,4,FALSE),0)</f>
        <v>0</v>
      </c>
      <c r="D1125">
        <f>+IFERROR(VLOOKUP(B1125,'[1]Sum table'!$A:$E,5,FALSE),0)</f>
        <v>0</v>
      </c>
      <c r="E1125">
        <f>+IFERROR(VLOOKUP(B1125,'[1]Sum table'!$A:$F,6,FALSE),0)</f>
        <v>0</v>
      </c>
      <c r="F1125">
        <f>+IFERROR(VLOOKUP(B1125,'[1]Sum table'!$A:$G,7,FALSE),0)</f>
        <v>0</v>
      </c>
      <c r="O1125" t="s">
        <v>510</v>
      </c>
      <c r="P1125" s="607" t="s">
        <v>429</v>
      </c>
      <c r="R1125" t="str">
        <f t="shared" si="53"/>
        <v>ZK103</v>
      </c>
      <c r="S1125">
        <f t="shared" si="54"/>
        <v>0</v>
      </c>
      <c r="T1125">
        <f t="shared" si="54"/>
        <v>0</v>
      </c>
      <c r="U1125">
        <f t="shared" si="54"/>
        <v>0</v>
      </c>
    </row>
    <row r="1126" spans="1:21" x14ac:dyDescent="0.25">
      <c r="A1126" t="s">
        <v>1645</v>
      </c>
      <c r="B1126" t="str">
        <f t="shared" si="52"/>
        <v>ZK103.K324.C727</v>
      </c>
      <c r="C1126">
        <f>+IFERROR(VLOOKUP(B1126,'[1]Sum table'!$A:$D,4,FALSE),0)</f>
        <v>0</v>
      </c>
      <c r="D1126">
        <f>+IFERROR(VLOOKUP(B1126,'[1]Sum table'!$A:$E,5,FALSE),0)</f>
        <v>0</v>
      </c>
      <c r="E1126">
        <f>+IFERROR(VLOOKUP(B1126,'[1]Sum table'!$A:$F,6,FALSE),0)</f>
        <v>0</v>
      </c>
      <c r="F1126">
        <f>+IFERROR(VLOOKUP(B1126,'[1]Sum table'!$A:$G,7,FALSE),0)</f>
        <v>0</v>
      </c>
      <c r="O1126" t="s">
        <v>510</v>
      </c>
      <c r="P1126" s="607" t="s">
        <v>430</v>
      </c>
      <c r="R1126" t="str">
        <f t="shared" si="53"/>
        <v>ZK103</v>
      </c>
      <c r="S1126">
        <f t="shared" si="54"/>
        <v>0</v>
      </c>
      <c r="T1126">
        <f t="shared" si="54"/>
        <v>0</v>
      </c>
      <c r="U1126">
        <f t="shared" si="54"/>
        <v>0</v>
      </c>
    </row>
    <row r="1127" spans="1:21" x14ac:dyDescent="0.25">
      <c r="A1127" t="s">
        <v>1646</v>
      </c>
      <c r="B1127" t="str">
        <f t="shared" si="52"/>
        <v>ZK103.K325.C727</v>
      </c>
      <c r="C1127">
        <f>+IFERROR(VLOOKUP(B1127,'[1]Sum table'!$A:$D,4,FALSE),0)</f>
        <v>0</v>
      </c>
      <c r="D1127">
        <f>+IFERROR(VLOOKUP(B1127,'[1]Sum table'!$A:$E,5,FALSE),0)</f>
        <v>0</v>
      </c>
      <c r="E1127">
        <f>+IFERROR(VLOOKUP(B1127,'[1]Sum table'!$A:$F,6,FALSE),0)</f>
        <v>0</v>
      </c>
      <c r="F1127">
        <f>+IFERROR(VLOOKUP(B1127,'[1]Sum table'!$A:$G,7,FALSE),0)</f>
        <v>0</v>
      </c>
      <c r="O1127" t="s">
        <v>510</v>
      </c>
      <c r="P1127" s="607" t="s">
        <v>431</v>
      </c>
      <c r="R1127" t="str">
        <f t="shared" si="53"/>
        <v>ZK103</v>
      </c>
      <c r="S1127">
        <f t="shared" si="54"/>
        <v>0</v>
      </c>
      <c r="T1127">
        <f t="shared" si="54"/>
        <v>0</v>
      </c>
      <c r="U1127">
        <f t="shared" si="54"/>
        <v>0</v>
      </c>
    </row>
    <row r="1128" spans="1:21" x14ac:dyDescent="0.25">
      <c r="A1128" t="s">
        <v>1647</v>
      </c>
      <c r="B1128" t="str">
        <f t="shared" si="52"/>
        <v>ZK103.K326.C727</v>
      </c>
      <c r="C1128">
        <f>+IFERROR(VLOOKUP(B1128,'[1]Sum table'!$A:$D,4,FALSE),0)</f>
        <v>0</v>
      </c>
      <c r="D1128">
        <f>+IFERROR(VLOOKUP(B1128,'[1]Sum table'!$A:$E,5,FALSE),0)</f>
        <v>0</v>
      </c>
      <c r="E1128">
        <f>+IFERROR(VLOOKUP(B1128,'[1]Sum table'!$A:$F,6,FALSE),0)</f>
        <v>0</v>
      </c>
      <c r="F1128">
        <f>+IFERROR(VLOOKUP(B1128,'[1]Sum table'!$A:$G,7,FALSE),0)</f>
        <v>0</v>
      </c>
      <c r="O1128" t="s">
        <v>510</v>
      </c>
      <c r="P1128" s="606" t="s">
        <v>432</v>
      </c>
      <c r="R1128" t="str">
        <f t="shared" si="53"/>
        <v>ZK103</v>
      </c>
      <c r="S1128">
        <f t="shared" si="54"/>
        <v>0</v>
      </c>
      <c r="T1128">
        <f t="shared" si="54"/>
        <v>0</v>
      </c>
      <c r="U1128">
        <f t="shared" si="54"/>
        <v>0</v>
      </c>
    </row>
    <row r="1129" spans="1:21" x14ac:dyDescent="0.25">
      <c r="A1129" t="s">
        <v>1648</v>
      </c>
      <c r="B1129" t="str">
        <f t="shared" si="52"/>
        <v>ZK103.K327.C727</v>
      </c>
      <c r="C1129">
        <f>+IFERROR(VLOOKUP(B1129,'[1]Sum table'!$A:$D,4,FALSE),0)</f>
        <v>0</v>
      </c>
      <c r="D1129">
        <f>+IFERROR(VLOOKUP(B1129,'[1]Sum table'!$A:$E,5,FALSE),0)</f>
        <v>0</v>
      </c>
      <c r="E1129">
        <f>+IFERROR(VLOOKUP(B1129,'[1]Sum table'!$A:$F,6,FALSE),0)</f>
        <v>0</v>
      </c>
      <c r="F1129">
        <f>+IFERROR(VLOOKUP(B1129,'[1]Sum table'!$A:$G,7,FALSE),0)</f>
        <v>0</v>
      </c>
      <c r="O1129" t="s">
        <v>510</v>
      </c>
      <c r="P1129" s="606" t="s">
        <v>433</v>
      </c>
      <c r="R1129" t="str">
        <f t="shared" si="53"/>
        <v>ZK103</v>
      </c>
      <c r="S1129">
        <f t="shared" si="54"/>
        <v>0</v>
      </c>
      <c r="T1129">
        <f t="shared" si="54"/>
        <v>0</v>
      </c>
      <c r="U1129">
        <f t="shared" si="54"/>
        <v>0</v>
      </c>
    </row>
    <row r="1130" spans="1:21" x14ac:dyDescent="0.25">
      <c r="A1130" t="s">
        <v>1649</v>
      </c>
      <c r="B1130" t="str">
        <f t="shared" si="52"/>
        <v>ZK103.K328.C727</v>
      </c>
      <c r="C1130">
        <f>+IFERROR(VLOOKUP(B1130,'[1]Sum table'!$A:$D,4,FALSE),0)</f>
        <v>0</v>
      </c>
      <c r="D1130">
        <f>+IFERROR(VLOOKUP(B1130,'[1]Sum table'!$A:$E,5,FALSE),0)</f>
        <v>0</v>
      </c>
      <c r="E1130">
        <f>+IFERROR(VLOOKUP(B1130,'[1]Sum table'!$A:$F,6,FALSE),0)</f>
        <v>0</v>
      </c>
      <c r="F1130">
        <f>+IFERROR(VLOOKUP(B1130,'[1]Sum table'!$A:$G,7,FALSE),0)</f>
        <v>0</v>
      </c>
      <c r="O1130" t="s">
        <v>510</v>
      </c>
      <c r="P1130" s="606" t="s">
        <v>434</v>
      </c>
      <c r="R1130" t="str">
        <f t="shared" si="53"/>
        <v>ZK103</v>
      </c>
      <c r="S1130">
        <f t="shared" si="54"/>
        <v>0</v>
      </c>
      <c r="T1130">
        <f t="shared" si="54"/>
        <v>0</v>
      </c>
      <c r="U1130">
        <f t="shared" si="54"/>
        <v>0</v>
      </c>
    </row>
    <row r="1131" spans="1:21" x14ac:dyDescent="0.25">
      <c r="A1131" t="s">
        <v>1650</v>
      </c>
      <c r="B1131" t="str">
        <f t="shared" si="52"/>
        <v>ZK103.K329.C727</v>
      </c>
      <c r="C1131">
        <f>+IFERROR(VLOOKUP(B1131,'[1]Sum table'!$A:$D,4,FALSE),0)</f>
        <v>0</v>
      </c>
      <c r="D1131">
        <f>+IFERROR(VLOOKUP(B1131,'[1]Sum table'!$A:$E,5,FALSE),0)</f>
        <v>0</v>
      </c>
      <c r="E1131">
        <f>+IFERROR(VLOOKUP(B1131,'[1]Sum table'!$A:$F,6,FALSE),0)</f>
        <v>0</v>
      </c>
      <c r="F1131">
        <f>+IFERROR(VLOOKUP(B1131,'[1]Sum table'!$A:$G,7,FALSE),0)</f>
        <v>0</v>
      </c>
      <c r="O1131" t="s">
        <v>510</v>
      </c>
      <c r="P1131" s="606" t="s">
        <v>435</v>
      </c>
      <c r="R1131" t="str">
        <f t="shared" si="53"/>
        <v>ZK103</v>
      </c>
      <c r="S1131">
        <f t="shared" si="54"/>
        <v>0</v>
      </c>
      <c r="T1131">
        <f t="shared" si="54"/>
        <v>0</v>
      </c>
      <c r="U1131">
        <f t="shared" si="54"/>
        <v>0</v>
      </c>
    </row>
    <row r="1132" spans="1:21" x14ac:dyDescent="0.25">
      <c r="A1132" t="s">
        <v>1651</v>
      </c>
      <c r="B1132" t="str">
        <f t="shared" si="52"/>
        <v>ZK103.K330.C727</v>
      </c>
      <c r="C1132">
        <f>+IFERROR(VLOOKUP(B1132,'[1]Sum table'!$A:$D,4,FALSE),0)</f>
        <v>0</v>
      </c>
      <c r="D1132">
        <f>+IFERROR(VLOOKUP(B1132,'[1]Sum table'!$A:$E,5,FALSE),0)</f>
        <v>0</v>
      </c>
      <c r="E1132">
        <f>+IFERROR(VLOOKUP(B1132,'[1]Sum table'!$A:$F,6,FALSE),0)</f>
        <v>0</v>
      </c>
      <c r="F1132">
        <f>+IFERROR(VLOOKUP(B1132,'[1]Sum table'!$A:$G,7,FALSE),0)</f>
        <v>0</v>
      </c>
      <c r="O1132" t="s">
        <v>510</v>
      </c>
      <c r="P1132" s="606" t="s">
        <v>436</v>
      </c>
      <c r="R1132" t="str">
        <f t="shared" si="53"/>
        <v>ZK103</v>
      </c>
      <c r="S1132">
        <f t="shared" si="54"/>
        <v>0</v>
      </c>
      <c r="T1132">
        <f t="shared" si="54"/>
        <v>0</v>
      </c>
      <c r="U1132">
        <f t="shared" si="54"/>
        <v>0</v>
      </c>
    </row>
    <row r="1133" spans="1:21" x14ac:dyDescent="0.25">
      <c r="A1133" t="s">
        <v>1652</v>
      </c>
      <c r="B1133" t="str">
        <f t="shared" si="52"/>
        <v>ZK103.K331.C727</v>
      </c>
      <c r="C1133">
        <f>+IFERROR(VLOOKUP(B1133,'[1]Sum table'!$A:$D,4,FALSE),0)</f>
        <v>0</v>
      </c>
      <c r="D1133">
        <f>+IFERROR(VLOOKUP(B1133,'[1]Sum table'!$A:$E,5,FALSE),0)</f>
        <v>0</v>
      </c>
      <c r="E1133">
        <f>+IFERROR(VLOOKUP(B1133,'[1]Sum table'!$A:$F,6,FALSE),0)</f>
        <v>0</v>
      </c>
      <c r="F1133">
        <f>+IFERROR(VLOOKUP(B1133,'[1]Sum table'!$A:$G,7,FALSE),0)</f>
        <v>0</v>
      </c>
      <c r="O1133" t="s">
        <v>510</v>
      </c>
      <c r="P1133" s="606" t="s">
        <v>437</v>
      </c>
      <c r="R1133" t="str">
        <f t="shared" si="53"/>
        <v>ZK103</v>
      </c>
      <c r="S1133">
        <f t="shared" si="54"/>
        <v>0</v>
      </c>
      <c r="T1133">
        <f t="shared" si="54"/>
        <v>0</v>
      </c>
      <c r="U1133">
        <f t="shared" si="54"/>
        <v>0</v>
      </c>
    </row>
    <row r="1134" spans="1:21" x14ac:dyDescent="0.25">
      <c r="A1134" t="s">
        <v>1653</v>
      </c>
      <c r="B1134" t="str">
        <f t="shared" si="52"/>
        <v>ZK103.K332.C727</v>
      </c>
      <c r="C1134">
        <f>+IFERROR(VLOOKUP(B1134,'[1]Sum table'!$A:$D,4,FALSE),0)</f>
        <v>0</v>
      </c>
      <c r="D1134">
        <f>+IFERROR(VLOOKUP(B1134,'[1]Sum table'!$A:$E,5,FALSE),0)</f>
        <v>0</v>
      </c>
      <c r="E1134">
        <f>+IFERROR(VLOOKUP(B1134,'[1]Sum table'!$A:$F,6,FALSE),0)</f>
        <v>0</v>
      </c>
      <c r="F1134">
        <f>+IFERROR(VLOOKUP(B1134,'[1]Sum table'!$A:$G,7,FALSE),0)</f>
        <v>0</v>
      </c>
      <c r="O1134" t="s">
        <v>510</v>
      </c>
      <c r="P1134" s="607" t="s">
        <v>438</v>
      </c>
      <c r="R1134" t="str">
        <f t="shared" si="53"/>
        <v>ZK103</v>
      </c>
      <c r="S1134">
        <f t="shared" si="54"/>
        <v>0</v>
      </c>
      <c r="T1134">
        <f t="shared" si="54"/>
        <v>0</v>
      </c>
      <c r="U1134">
        <f t="shared" si="54"/>
        <v>0</v>
      </c>
    </row>
    <row r="1135" spans="1:21" x14ac:dyDescent="0.25">
      <c r="A1135" t="s">
        <v>1654</v>
      </c>
      <c r="B1135" t="str">
        <f t="shared" si="52"/>
        <v>ZK103.K333.C727</v>
      </c>
      <c r="C1135">
        <f>+IFERROR(VLOOKUP(B1135,'[1]Sum table'!$A:$D,4,FALSE),0)</f>
        <v>0</v>
      </c>
      <c r="D1135">
        <f>+IFERROR(VLOOKUP(B1135,'[1]Sum table'!$A:$E,5,FALSE),0)</f>
        <v>0</v>
      </c>
      <c r="E1135">
        <f>+IFERROR(VLOOKUP(B1135,'[1]Sum table'!$A:$F,6,FALSE),0)</f>
        <v>0</v>
      </c>
      <c r="F1135">
        <f>+IFERROR(VLOOKUP(B1135,'[1]Sum table'!$A:$G,7,FALSE),0)</f>
        <v>0</v>
      </c>
      <c r="O1135" t="s">
        <v>510</v>
      </c>
      <c r="P1135" s="607" t="s">
        <v>439</v>
      </c>
      <c r="R1135" t="str">
        <f t="shared" si="53"/>
        <v>ZK103</v>
      </c>
      <c r="S1135">
        <f t="shared" si="54"/>
        <v>0</v>
      </c>
      <c r="T1135">
        <f t="shared" si="54"/>
        <v>0</v>
      </c>
      <c r="U1135">
        <f t="shared" si="54"/>
        <v>0</v>
      </c>
    </row>
    <row r="1136" spans="1:21" x14ac:dyDescent="0.25">
      <c r="A1136" t="s">
        <v>1655</v>
      </c>
      <c r="B1136" t="str">
        <f t="shared" si="52"/>
        <v>ZK103.K334.C727</v>
      </c>
      <c r="C1136">
        <f>+IFERROR(VLOOKUP(B1136,'[1]Sum table'!$A:$D,4,FALSE),0)</f>
        <v>0</v>
      </c>
      <c r="D1136">
        <f>+IFERROR(VLOOKUP(B1136,'[1]Sum table'!$A:$E,5,FALSE),0)</f>
        <v>0</v>
      </c>
      <c r="E1136">
        <f>+IFERROR(VLOOKUP(B1136,'[1]Sum table'!$A:$F,6,FALSE),0)</f>
        <v>0</v>
      </c>
      <c r="F1136">
        <f>+IFERROR(VLOOKUP(B1136,'[1]Sum table'!$A:$G,7,FALSE),0)</f>
        <v>0</v>
      </c>
      <c r="O1136" t="s">
        <v>510</v>
      </c>
      <c r="P1136" s="607" t="s">
        <v>440</v>
      </c>
      <c r="R1136" t="str">
        <f t="shared" si="53"/>
        <v>ZK103</v>
      </c>
      <c r="S1136">
        <f t="shared" si="54"/>
        <v>0</v>
      </c>
      <c r="T1136">
        <f t="shared" si="54"/>
        <v>0</v>
      </c>
      <c r="U1136">
        <f t="shared" si="54"/>
        <v>0</v>
      </c>
    </row>
    <row r="1137" spans="1:21" x14ac:dyDescent="0.25">
      <c r="A1137" t="s">
        <v>1656</v>
      </c>
      <c r="B1137" t="str">
        <f t="shared" si="52"/>
        <v>ZK103.K335.C727</v>
      </c>
      <c r="C1137">
        <f>+IFERROR(VLOOKUP(B1137,'[1]Sum table'!$A:$D,4,FALSE),0)</f>
        <v>0</v>
      </c>
      <c r="D1137">
        <f>+IFERROR(VLOOKUP(B1137,'[1]Sum table'!$A:$E,5,FALSE),0)</f>
        <v>0</v>
      </c>
      <c r="E1137">
        <f>+IFERROR(VLOOKUP(B1137,'[1]Sum table'!$A:$F,6,FALSE),0)</f>
        <v>0</v>
      </c>
      <c r="F1137">
        <f>+IFERROR(VLOOKUP(B1137,'[1]Sum table'!$A:$G,7,FALSE),0)</f>
        <v>0</v>
      </c>
      <c r="O1137" t="s">
        <v>510</v>
      </c>
      <c r="P1137" s="607" t="s">
        <v>441</v>
      </c>
      <c r="R1137" t="str">
        <f t="shared" si="53"/>
        <v>ZK103</v>
      </c>
      <c r="S1137">
        <f t="shared" si="54"/>
        <v>0</v>
      </c>
      <c r="T1137">
        <f t="shared" si="54"/>
        <v>0</v>
      </c>
      <c r="U1137">
        <f t="shared" si="54"/>
        <v>0</v>
      </c>
    </row>
    <row r="1138" spans="1:21" x14ac:dyDescent="0.25">
      <c r="A1138" t="s">
        <v>1657</v>
      </c>
      <c r="B1138" t="str">
        <f t="shared" si="52"/>
        <v>ZK103.K336.C727</v>
      </c>
      <c r="C1138">
        <f>+IFERROR(VLOOKUP(B1138,'[1]Sum table'!$A:$D,4,FALSE),0)</f>
        <v>0</v>
      </c>
      <c r="D1138">
        <f>+IFERROR(VLOOKUP(B1138,'[1]Sum table'!$A:$E,5,FALSE),0)</f>
        <v>0</v>
      </c>
      <c r="E1138">
        <f>+IFERROR(VLOOKUP(B1138,'[1]Sum table'!$A:$F,6,FALSE),0)</f>
        <v>0</v>
      </c>
      <c r="F1138">
        <f>+IFERROR(VLOOKUP(B1138,'[1]Sum table'!$A:$G,7,FALSE),0)</f>
        <v>0</v>
      </c>
      <c r="O1138" t="s">
        <v>510</v>
      </c>
      <c r="P1138" s="606" t="s">
        <v>442</v>
      </c>
      <c r="R1138" t="str">
        <f t="shared" si="53"/>
        <v>ZK103</v>
      </c>
      <c r="S1138">
        <f t="shared" si="54"/>
        <v>0</v>
      </c>
      <c r="T1138">
        <f t="shared" si="54"/>
        <v>0</v>
      </c>
      <c r="U1138">
        <f t="shared" si="54"/>
        <v>0</v>
      </c>
    </row>
    <row r="1139" spans="1:21" x14ac:dyDescent="0.25">
      <c r="A1139" t="s">
        <v>1658</v>
      </c>
      <c r="B1139" t="str">
        <f t="shared" si="52"/>
        <v>ZK103.K337.C727</v>
      </c>
      <c r="C1139">
        <f>+IFERROR(VLOOKUP(B1139,'[1]Sum table'!$A:$D,4,FALSE),0)</f>
        <v>0</v>
      </c>
      <c r="D1139">
        <f>+IFERROR(VLOOKUP(B1139,'[1]Sum table'!$A:$E,5,FALSE),0)</f>
        <v>0</v>
      </c>
      <c r="E1139">
        <f>+IFERROR(VLOOKUP(B1139,'[1]Sum table'!$A:$F,6,FALSE),0)</f>
        <v>0</v>
      </c>
      <c r="F1139">
        <f>+IFERROR(VLOOKUP(B1139,'[1]Sum table'!$A:$G,7,FALSE),0)</f>
        <v>0</v>
      </c>
      <c r="O1139" t="s">
        <v>510</v>
      </c>
      <c r="P1139" s="606" t="s">
        <v>443</v>
      </c>
      <c r="R1139" t="str">
        <f t="shared" si="53"/>
        <v>ZK103</v>
      </c>
      <c r="S1139">
        <f t="shared" si="54"/>
        <v>0</v>
      </c>
      <c r="T1139">
        <f t="shared" si="54"/>
        <v>0</v>
      </c>
      <c r="U1139">
        <f t="shared" si="54"/>
        <v>0</v>
      </c>
    </row>
    <row r="1140" spans="1:21" x14ac:dyDescent="0.25">
      <c r="A1140" t="s">
        <v>1659</v>
      </c>
      <c r="B1140" t="str">
        <f t="shared" si="52"/>
        <v>ZK103.K338.C727</v>
      </c>
      <c r="C1140">
        <f>+IFERROR(VLOOKUP(B1140,'[1]Sum table'!$A:$D,4,FALSE),0)</f>
        <v>0</v>
      </c>
      <c r="D1140">
        <f>+IFERROR(VLOOKUP(B1140,'[1]Sum table'!$A:$E,5,FALSE),0)</f>
        <v>0</v>
      </c>
      <c r="E1140">
        <f>+IFERROR(VLOOKUP(B1140,'[1]Sum table'!$A:$F,6,FALSE),0)</f>
        <v>0</v>
      </c>
      <c r="F1140">
        <f>+IFERROR(VLOOKUP(B1140,'[1]Sum table'!$A:$G,7,FALSE),0)</f>
        <v>0</v>
      </c>
      <c r="O1140" t="s">
        <v>510</v>
      </c>
      <c r="P1140" s="606" t="s">
        <v>444</v>
      </c>
      <c r="R1140" t="str">
        <f t="shared" si="53"/>
        <v>ZK103</v>
      </c>
      <c r="S1140">
        <f t="shared" si="54"/>
        <v>0</v>
      </c>
      <c r="T1140">
        <f t="shared" si="54"/>
        <v>0</v>
      </c>
      <c r="U1140">
        <f t="shared" si="54"/>
        <v>0</v>
      </c>
    </row>
    <row r="1141" spans="1:21" x14ac:dyDescent="0.25">
      <c r="A1141" t="s">
        <v>1660</v>
      </c>
      <c r="B1141" t="str">
        <f t="shared" si="52"/>
        <v>ZK103.K339.C727</v>
      </c>
      <c r="C1141">
        <f>+IFERROR(VLOOKUP(B1141,'[1]Sum table'!$A:$D,4,FALSE),0)</f>
        <v>0</v>
      </c>
      <c r="D1141">
        <f>+IFERROR(VLOOKUP(B1141,'[1]Sum table'!$A:$E,5,FALSE),0)</f>
        <v>0</v>
      </c>
      <c r="E1141">
        <f>+IFERROR(VLOOKUP(B1141,'[1]Sum table'!$A:$F,6,FALSE),0)</f>
        <v>0</v>
      </c>
      <c r="F1141">
        <f>+IFERROR(VLOOKUP(B1141,'[1]Sum table'!$A:$G,7,FALSE),0)</f>
        <v>0</v>
      </c>
      <c r="O1141" t="s">
        <v>510</v>
      </c>
      <c r="P1141" s="607" t="s">
        <v>445</v>
      </c>
      <c r="R1141" t="str">
        <f t="shared" si="53"/>
        <v>ZK103</v>
      </c>
      <c r="S1141">
        <f t="shared" si="54"/>
        <v>0</v>
      </c>
      <c r="T1141">
        <f t="shared" si="54"/>
        <v>0</v>
      </c>
      <c r="U1141">
        <f t="shared" si="54"/>
        <v>0</v>
      </c>
    </row>
    <row r="1142" spans="1:21" x14ac:dyDescent="0.25">
      <c r="A1142" t="s">
        <v>1661</v>
      </c>
      <c r="B1142" t="str">
        <f t="shared" si="52"/>
        <v>ZK103.K340.C727</v>
      </c>
      <c r="C1142">
        <f>+IFERROR(VLOOKUP(B1142,'[1]Sum table'!$A:$D,4,FALSE),0)</f>
        <v>0</v>
      </c>
      <c r="D1142">
        <f>+IFERROR(VLOOKUP(B1142,'[1]Sum table'!$A:$E,5,FALSE),0)</f>
        <v>0</v>
      </c>
      <c r="E1142">
        <f>+IFERROR(VLOOKUP(B1142,'[1]Sum table'!$A:$F,6,FALSE),0)</f>
        <v>0</v>
      </c>
      <c r="F1142">
        <f>+IFERROR(VLOOKUP(B1142,'[1]Sum table'!$A:$G,7,FALSE),0)</f>
        <v>0</v>
      </c>
      <c r="O1142" t="s">
        <v>510</v>
      </c>
      <c r="P1142" s="607" t="s">
        <v>446</v>
      </c>
      <c r="R1142" t="str">
        <f t="shared" si="53"/>
        <v>ZK103</v>
      </c>
      <c r="S1142">
        <f t="shared" si="54"/>
        <v>0</v>
      </c>
      <c r="T1142">
        <f t="shared" si="54"/>
        <v>0</v>
      </c>
      <c r="U1142">
        <f t="shared" si="54"/>
        <v>0</v>
      </c>
    </row>
    <row r="1143" spans="1:21" x14ac:dyDescent="0.25">
      <c r="A1143" t="s">
        <v>1662</v>
      </c>
      <c r="B1143" t="str">
        <f t="shared" si="52"/>
        <v>ZK103.K341.C727</v>
      </c>
      <c r="C1143">
        <f>+IFERROR(VLOOKUP(B1143,'[1]Sum table'!$A:$D,4,FALSE),0)</f>
        <v>0</v>
      </c>
      <c r="D1143">
        <f>+IFERROR(VLOOKUP(B1143,'[1]Sum table'!$A:$E,5,FALSE),0)</f>
        <v>0</v>
      </c>
      <c r="E1143">
        <f>+IFERROR(VLOOKUP(B1143,'[1]Sum table'!$A:$F,6,FALSE),0)</f>
        <v>0</v>
      </c>
      <c r="F1143">
        <f>+IFERROR(VLOOKUP(B1143,'[1]Sum table'!$A:$G,7,FALSE),0)</f>
        <v>0</v>
      </c>
      <c r="O1143" t="s">
        <v>510</v>
      </c>
      <c r="P1143" s="607" t="s">
        <v>447</v>
      </c>
      <c r="R1143" t="str">
        <f t="shared" si="53"/>
        <v>ZK103</v>
      </c>
      <c r="S1143">
        <f t="shared" si="54"/>
        <v>0</v>
      </c>
      <c r="T1143">
        <f t="shared" si="54"/>
        <v>0</v>
      </c>
      <c r="U1143">
        <f t="shared" si="54"/>
        <v>0</v>
      </c>
    </row>
    <row r="1144" spans="1:21" x14ac:dyDescent="0.25">
      <c r="A1144" t="s">
        <v>1663</v>
      </c>
      <c r="B1144" t="str">
        <f t="shared" si="52"/>
        <v>ZK103.K342.C727</v>
      </c>
      <c r="C1144">
        <f>+IFERROR(VLOOKUP(B1144,'[1]Sum table'!$A:$D,4,FALSE),0)</f>
        <v>0</v>
      </c>
      <c r="D1144">
        <f>+IFERROR(VLOOKUP(B1144,'[1]Sum table'!$A:$E,5,FALSE),0)</f>
        <v>0</v>
      </c>
      <c r="E1144">
        <f>+IFERROR(VLOOKUP(B1144,'[1]Sum table'!$A:$F,6,FALSE),0)</f>
        <v>0</v>
      </c>
      <c r="F1144">
        <f>+IFERROR(VLOOKUP(B1144,'[1]Sum table'!$A:$G,7,FALSE),0)</f>
        <v>0</v>
      </c>
      <c r="O1144" t="s">
        <v>510</v>
      </c>
      <c r="P1144" s="607" t="s">
        <v>448</v>
      </c>
      <c r="R1144" t="str">
        <f t="shared" si="53"/>
        <v>ZK103</v>
      </c>
      <c r="S1144">
        <f t="shared" si="54"/>
        <v>0</v>
      </c>
      <c r="T1144">
        <f t="shared" si="54"/>
        <v>0</v>
      </c>
      <c r="U1144">
        <f t="shared" si="54"/>
        <v>0</v>
      </c>
    </row>
    <row r="1145" spans="1:21" x14ac:dyDescent="0.25">
      <c r="A1145" t="s">
        <v>1664</v>
      </c>
      <c r="B1145" t="str">
        <f t="shared" si="52"/>
        <v>ZK103.K343.C727</v>
      </c>
      <c r="C1145">
        <f>+IFERROR(VLOOKUP(B1145,'[1]Sum table'!$A:$D,4,FALSE),0)</f>
        <v>0</v>
      </c>
      <c r="D1145">
        <f>+IFERROR(VLOOKUP(B1145,'[1]Sum table'!$A:$E,5,FALSE),0)</f>
        <v>0</v>
      </c>
      <c r="E1145">
        <f>+IFERROR(VLOOKUP(B1145,'[1]Sum table'!$A:$F,6,FALSE),0)</f>
        <v>0</v>
      </c>
      <c r="F1145">
        <f>+IFERROR(VLOOKUP(B1145,'[1]Sum table'!$A:$G,7,FALSE),0)</f>
        <v>0</v>
      </c>
      <c r="O1145" t="s">
        <v>510</v>
      </c>
      <c r="P1145" s="606" t="s">
        <v>449</v>
      </c>
      <c r="R1145" t="str">
        <f t="shared" si="53"/>
        <v>ZK103</v>
      </c>
      <c r="S1145">
        <f t="shared" si="54"/>
        <v>0</v>
      </c>
      <c r="T1145">
        <f t="shared" si="54"/>
        <v>0</v>
      </c>
      <c r="U1145">
        <f t="shared" si="54"/>
        <v>0</v>
      </c>
    </row>
    <row r="1146" spans="1:21" x14ac:dyDescent="0.25">
      <c r="A1146" t="s">
        <v>1665</v>
      </c>
      <c r="B1146" t="str">
        <f t="shared" si="52"/>
        <v>ZK103.K344.C727</v>
      </c>
      <c r="C1146">
        <f>+IFERROR(VLOOKUP(B1146,'[1]Sum table'!$A:$D,4,FALSE),0)</f>
        <v>0</v>
      </c>
      <c r="D1146">
        <f>+IFERROR(VLOOKUP(B1146,'[1]Sum table'!$A:$E,5,FALSE),0)</f>
        <v>0</v>
      </c>
      <c r="E1146">
        <f>+IFERROR(VLOOKUP(B1146,'[1]Sum table'!$A:$F,6,FALSE),0)</f>
        <v>0</v>
      </c>
      <c r="F1146">
        <f>+IFERROR(VLOOKUP(B1146,'[1]Sum table'!$A:$G,7,FALSE),0)</f>
        <v>0</v>
      </c>
      <c r="O1146" t="s">
        <v>510</v>
      </c>
      <c r="P1146" s="606" t="s">
        <v>450</v>
      </c>
      <c r="R1146" t="str">
        <f t="shared" si="53"/>
        <v>ZK103</v>
      </c>
      <c r="S1146">
        <f t="shared" si="54"/>
        <v>0</v>
      </c>
      <c r="T1146">
        <f t="shared" si="54"/>
        <v>0</v>
      </c>
      <c r="U1146">
        <f t="shared" si="54"/>
        <v>0</v>
      </c>
    </row>
    <row r="1147" spans="1:21" x14ac:dyDescent="0.25">
      <c r="A1147" t="s">
        <v>1666</v>
      </c>
      <c r="B1147" t="str">
        <f t="shared" si="52"/>
        <v>ZK103.K345.C727</v>
      </c>
      <c r="C1147">
        <f>+IFERROR(VLOOKUP(B1147,'[1]Sum table'!$A:$D,4,FALSE),0)</f>
        <v>0</v>
      </c>
      <c r="D1147">
        <f>+IFERROR(VLOOKUP(B1147,'[1]Sum table'!$A:$E,5,FALSE),0)</f>
        <v>0</v>
      </c>
      <c r="E1147">
        <f>+IFERROR(VLOOKUP(B1147,'[1]Sum table'!$A:$F,6,FALSE),0)</f>
        <v>0</v>
      </c>
      <c r="F1147">
        <f>+IFERROR(VLOOKUP(B1147,'[1]Sum table'!$A:$G,7,FALSE),0)</f>
        <v>0</v>
      </c>
      <c r="O1147" t="s">
        <v>510</v>
      </c>
      <c r="P1147" s="606" t="s">
        <v>451</v>
      </c>
      <c r="R1147" t="str">
        <f t="shared" si="53"/>
        <v>ZK103</v>
      </c>
      <c r="S1147">
        <f t="shared" si="54"/>
        <v>0</v>
      </c>
      <c r="T1147">
        <f t="shared" si="54"/>
        <v>0</v>
      </c>
      <c r="U1147">
        <f t="shared" si="54"/>
        <v>0</v>
      </c>
    </row>
    <row r="1148" spans="1:21" x14ac:dyDescent="0.25">
      <c r="A1148" t="s">
        <v>1667</v>
      </c>
      <c r="B1148" t="str">
        <f t="shared" si="52"/>
        <v>ZK103.K346.C727</v>
      </c>
      <c r="C1148">
        <f>+IFERROR(VLOOKUP(B1148,'[1]Sum table'!$A:$D,4,FALSE),0)</f>
        <v>0</v>
      </c>
      <c r="D1148">
        <f>+IFERROR(VLOOKUP(B1148,'[1]Sum table'!$A:$E,5,FALSE),0)</f>
        <v>0</v>
      </c>
      <c r="E1148">
        <f>+IFERROR(VLOOKUP(B1148,'[1]Sum table'!$A:$F,6,FALSE),0)</f>
        <v>0</v>
      </c>
      <c r="F1148">
        <f>+IFERROR(VLOOKUP(B1148,'[1]Sum table'!$A:$G,7,FALSE),0)</f>
        <v>0</v>
      </c>
      <c r="O1148" t="s">
        <v>510</v>
      </c>
      <c r="P1148" s="606" t="s">
        <v>452</v>
      </c>
      <c r="R1148" t="str">
        <f t="shared" si="53"/>
        <v>ZK103</v>
      </c>
      <c r="S1148">
        <f t="shared" si="54"/>
        <v>0</v>
      </c>
      <c r="T1148">
        <f t="shared" si="54"/>
        <v>0</v>
      </c>
      <c r="U1148">
        <f t="shared" si="54"/>
        <v>0</v>
      </c>
    </row>
    <row r="1149" spans="1:21" x14ac:dyDescent="0.25">
      <c r="A1149" t="s">
        <v>1668</v>
      </c>
      <c r="B1149" t="str">
        <f t="shared" si="52"/>
        <v>ZK103.K347.C727</v>
      </c>
      <c r="C1149">
        <f>+IFERROR(VLOOKUP(B1149,'[1]Sum table'!$A:$D,4,FALSE),0)</f>
        <v>0</v>
      </c>
      <c r="D1149">
        <f>+IFERROR(VLOOKUP(B1149,'[1]Sum table'!$A:$E,5,FALSE),0)</f>
        <v>0</v>
      </c>
      <c r="E1149">
        <f>+IFERROR(VLOOKUP(B1149,'[1]Sum table'!$A:$F,6,FALSE),0)</f>
        <v>0</v>
      </c>
      <c r="F1149">
        <f>+IFERROR(VLOOKUP(B1149,'[1]Sum table'!$A:$G,7,FALSE),0)</f>
        <v>0</v>
      </c>
      <c r="O1149" t="s">
        <v>510</v>
      </c>
      <c r="P1149" s="607" t="s">
        <v>453</v>
      </c>
      <c r="R1149" t="str">
        <f t="shared" si="53"/>
        <v>ZK103</v>
      </c>
      <c r="S1149">
        <f t="shared" si="54"/>
        <v>0</v>
      </c>
      <c r="T1149">
        <f t="shared" si="54"/>
        <v>0</v>
      </c>
      <c r="U1149">
        <f t="shared" si="54"/>
        <v>0</v>
      </c>
    </row>
    <row r="1150" spans="1:21" x14ac:dyDescent="0.25">
      <c r="A1150" t="s">
        <v>1669</v>
      </c>
      <c r="B1150" t="str">
        <f t="shared" si="52"/>
        <v>ZK103.K348.C727</v>
      </c>
      <c r="C1150">
        <f>+IFERROR(VLOOKUP(B1150,'[1]Sum table'!$A:$D,4,FALSE),0)</f>
        <v>0</v>
      </c>
      <c r="D1150">
        <f>+IFERROR(VLOOKUP(B1150,'[1]Sum table'!$A:$E,5,FALSE),0)</f>
        <v>0</v>
      </c>
      <c r="E1150">
        <f>+IFERROR(VLOOKUP(B1150,'[1]Sum table'!$A:$F,6,FALSE),0)</f>
        <v>0</v>
      </c>
      <c r="F1150">
        <f>+IFERROR(VLOOKUP(B1150,'[1]Sum table'!$A:$G,7,FALSE),0)</f>
        <v>0</v>
      </c>
      <c r="O1150" t="s">
        <v>510</v>
      </c>
      <c r="P1150" s="607" t="s">
        <v>454</v>
      </c>
      <c r="R1150" t="str">
        <f t="shared" si="53"/>
        <v>ZK103</v>
      </c>
      <c r="S1150">
        <f t="shared" si="54"/>
        <v>0</v>
      </c>
      <c r="T1150">
        <f t="shared" si="54"/>
        <v>0</v>
      </c>
      <c r="U1150">
        <f t="shared" si="54"/>
        <v>0</v>
      </c>
    </row>
    <row r="1151" spans="1:21" x14ac:dyDescent="0.25">
      <c r="A1151" t="s">
        <v>1670</v>
      </c>
      <c r="B1151" t="str">
        <f t="shared" si="52"/>
        <v>ZK103.K349.C727</v>
      </c>
      <c r="C1151">
        <f>+IFERROR(VLOOKUP(B1151,'[1]Sum table'!$A:$D,4,FALSE),0)</f>
        <v>0</v>
      </c>
      <c r="D1151">
        <f>+IFERROR(VLOOKUP(B1151,'[1]Sum table'!$A:$E,5,FALSE),0)</f>
        <v>0</v>
      </c>
      <c r="E1151">
        <f>+IFERROR(VLOOKUP(B1151,'[1]Sum table'!$A:$F,6,FALSE),0)</f>
        <v>0</v>
      </c>
      <c r="F1151">
        <f>+IFERROR(VLOOKUP(B1151,'[1]Sum table'!$A:$G,7,FALSE),0)</f>
        <v>0</v>
      </c>
      <c r="O1151" t="s">
        <v>510</v>
      </c>
      <c r="P1151" s="607" t="s">
        <v>455</v>
      </c>
      <c r="R1151" t="str">
        <f t="shared" si="53"/>
        <v>ZK103</v>
      </c>
      <c r="S1151">
        <f t="shared" si="54"/>
        <v>0</v>
      </c>
      <c r="T1151">
        <f t="shared" si="54"/>
        <v>0</v>
      </c>
      <c r="U1151">
        <f t="shared" si="54"/>
        <v>0</v>
      </c>
    </row>
    <row r="1152" spans="1:21" x14ac:dyDescent="0.25">
      <c r="A1152" t="s">
        <v>1671</v>
      </c>
      <c r="B1152" t="str">
        <f t="shared" si="52"/>
        <v>ZK103.K350.C727</v>
      </c>
      <c r="C1152">
        <f>+IFERROR(VLOOKUP(B1152,'[1]Sum table'!$A:$D,4,FALSE),0)</f>
        <v>0</v>
      </c>
      <c r="D1152">
        <f>+IFERROR(VLOOKUP(B1152,'[1]Sum table'!$A:$E,5,FALSE),0)</f>
        <v>0</v>
      </c>
      <c r="E1152">
        <f>+IFERROR(VLOOKUP(B1152,'[1]Sum table'!$A:$F,6,FALSE),0)</f>
        <v>0</v>
      </c>
      <c r="F1152">
        <f>+IFERROR(VLOOKUP(B1152,'[1]Sum table'!$A:$G,7,FALSE),0)</f>
        <v>0</v>
      </c>
      <c r="O1152" t="s">
        <v>510</v>
      </c>
      <c r="P1152" s="607" t="s">
        <v>456</v>
      </c>
      <c r="R1152" t="str">
        <f t="shared" si="53"/>
        <v>ZK103</v>
      </c>
      <c r="S1152">
        <f t="shared" si="54"/>
        <v>0</v>
      </c>
      <c r="T1152">
        <f t="shared" si="54"/>
        <v>0</v>
      </c>
      <c r="U1152">
        <f t="shared" si="54"/>
        <v>0</v>
      </c>
    </row>
    <row r="1153" spans="1:21" x14ac:dyDescent="0.25">
      <c r="A1153" t="s">
        <v>1672</v>
      </c>
      <c r="B1153" t="str">
        <f t="shared" si="52"/>
        <v>ZK103.K351.C727</v>
      </c>
      <c r="C1153">
        <f>+IFERROR(VLOOKUP(B1153,'[1]Sum table'!$A:$D,4,FALSE),0)</f>
        <v>0</v>
      </c>
      <c r="D1153">
        <f>+IFERROR(VLOOKUP(B1153,'[1]Sum table'!$A:$E,5,FALSE),0)</f>
        <v>0</v>
      </c>
      <c r="E1153">
        <f>+IFERROR(VLOOKUP(B1153,'[1]Sum table'!$A:$F,6,FALSE),0)</f>
        <v>0</v>
      </c>
      <c r="F1153">
        <f>+IFERROR(VLOOKUP(B1153,'[1]Sum table'!$A:$G,7,FALSE),0)</f>
        <v>0</v>
      </c>
      <c r="O1153" t="s">
        <v>510</v>
      </c>
      <c r="P1153" s="606" t="s">
        <v>457</v>
      </c>
      <c r="R1153" t="str">
        <f t="shared" si="53"/>
        <v>ZK103</v>
      </c>
      <c r="S1153">
        <f t="shared" si="54"/>
        <v>0</v>
      </c>
      <c r="T1153">
        <f t="shared" si="54"/>
        <v>0</v>
      </c>
      <c r="U1153">
        <f t="shared" si="54"/>
        <v>0</v>
      </c>
    </row>
    <row r="1154" spans="1:21" x14ac:dyDescent="0.25">
      <c r="A1154" t="s">
        <v>1673</v>
      </c>
      <c r="B1154" t="str">
        <f t="shared" si="52"/>
        <v>ZK103.K352.C727</v>
      </c>
      <c r="C1154">
        <f>+IFERROR(VLOOKUP(B1154,'[1]Sum table'!$A:$D,4,FALSE),0)</f>
        <v>0</v>
      </c>
      <c r="D1154">
        <f>+IFERROR(VLOOKUP(B1154,'[1]Sum table'!$A:$E,5,FALSE),0)</f>
        <v>0</v>
      </c>
      <c r="E1154">
        <f>+IFERROR(VLOOKUP(B1154,'[1]Sum table'!$A:$F,6,FALSE),0)</f>
        <v>0</v>
      </c>
      <c r="F1154">
        <f>+IFERROR(VLOOKUP(B1154,'[1]Sum table'!$A:$G,7,FALSE),0)</f>
        <v>0</v>
      </c>
      <c r="O1154" t="s">
        <v>510</v>
      </c>
      <c r="P1154" s="606" t="s">
        <v>458</v>
      </c>
      <c r="R1154" t="str">
        <f t="shared" si="53"/>
        <v>ZK103</v>
      </c>
      <c r="S1154">
        <f t="shared" si="54"/>
        <v>0</v>
      </c>
      <c r="T1154">
        <f t="shared" si="54"/>
        <v>0</v>
      </c>
      <c r="U1154">
        <f t="shared" si="54"/>
        <v>0</v>
      </c>
    </row>
    <row r="1155" spans="1:21" x14ac:dyDescent="0.25">
      <c r="A1155" t="s">
        <v>1674</v>
      </c>
      <c r="B1155" t="str">
        <f t="shared" si="52"/>
        <v>ZK103.K353.C727</v>
      </c>
      <c r="C1155">
        <f>+IFERROR(VLOOKUP(B1155,'[1]Sum table'!$A:$D,4,FALSE),0)</f>
        <v>0</v>
      </c>
      <c r="D1155">
        <f>+IFERROR(VLOOKUP(B1155,'[1]Sum table'!$A:$E,5,FALSE),0)</f>
        <v>0</v>
      </c>
      <c r="E1155">
        <f>+IFERROR(VLOOKUP(B1155,'[1]Sum table'!$A:$F,6,FALSE),0)</f>
        <v>0</v>
      </c>
      <c r="F1155">
        <f>+IFERROR(VLOOKUP(B1155,'[1]Sum table'!$A:$G,7,FALSE),0)</f>
        <v>0</v>
      </c>
      <c r="O1155" t="s">
        <v>510</v>
      </c>
      <c r="P1155" s="606" t="s">
        <v>459</v>
      </c>
      <c r="R1155" t="str">
        <f t="shared" si="53"/>
        <v>ZK103</v>
      </c>
      <c r="S1155">
        <f t="shared" si="54"/>
        <v>0</v>
      </c>
      <c r="T1155">
        <f t="shared" si="54"/>
        <v>0</v>
      </c>
      <c r="U1155">
        <f t="shared" si="54"/>
        <v>0</v>
      </c>
    </row>
    <row r="1156" spans="1:21" x14ac:dyDescent="0.25">
      <c r="A1156" t="s">
        <v>1675</v>
      </c>
      <c r="B1156" t="str">
        <f t="shared" ref="B1156:B1219" si="55">+A1156&amp;"."&amp;$A$1</f>
        <v>ZK103.K354.C727</v>
      </c>
      <c r="C1156">
        <f>+IFERROR(VLOOKUP(B1156,'[1]Sum table'!$A:$D,4,FALSE),0)</f>
        <v>0</v>
      </c>
      <c r="D1156">
        <f>+IFERROR(VLOOKUP(B1156,'[1]Sum table'!$A:$E,5,FALSE),0)</f>
        <v>0</v>
      </c>
      <c r="E1156">
        <f>+IFERROR(VLOOKUP(B1156,'[1]Sum table'!$A:$F,6,FALSE),0)</f>
        <v>0</v>
      </c>
      <c r="F1156">
        <f>+IFERROR(VLOOKUP(B1156,'[1]Sum table'!$A:$G,7,FALSE),0)</f>
        <v>0</v>
      </c>
      <c r="O1156" t="s">
        <v>510</v>
      </c>
      <c r="P1156" s="606" t="s">
        <v>460</v>
      </c>
      <c r="R1156" t="str">
        <f t="shared" ref="R1156:R1219" si="56">+LEFT(B1156,5)</f>
        <v>ZK103</v>
      </c>
      <c r="S1156">
        <f t="shared" ref="S1156:U1219" si="57">+C1156</f>
        <v>0</v>
      </c>
      <c r="T1156">
        <f t="shared" si="57"/>
        <v>0</v>
      </c>
      <c r="U1156">
        <f t="shared" si="57"/>
        <v>0</v>
      </c>
    </row>
    <row r="1157" spans="1:21" x14ac:dyDescent="0.25">
      <c r="A1157" t="s">
        <v>1676</v>
      </c>
      <c r="B1157" t="str">
        <f t="shared" si="55"/>
        <v>ZK103.K355.C727</v>
      </c>
      <c r="C1157">
        <f>+IFERROR(VLOOKUP(B1157,'[1]Sum table'!$A:$D,4,FALSE),0)</f>
        <v>0</v>
      </c>
      <c r="D1157">
        <f>+IFERROR(VLOOKUP(B1157,'[1]Sum table'!$A:$E,5,FALSE),0)</f>
        <v>0</v>
      </c>
      <c r="E1157">
        <f>+IFERROR(VLOOKUP(B1157,'[1]Sum table'!$A:$F,6,FALSE),0)</f>
        <v>0</v>
      </c>
      <c r="F1157">
        <f>+IFERROR(VLOOKUP(B1157,'[1]Sum table'!$A:$G,7,FALSE),0)</f>
        <v>0</v>
      </c>
      <c r="O1157" t="s">
        <v>510</v>
      </c>
      <c r="P1157" s="606" t="s">
        <v>461</v>
      </c>
      <c r="R1157" t="str">
        <f t="shared" si="56"/>
        <v>ZK103</v>
      </c>
      <c r="S1157">
        <f t="shared" si="57"/>
        <v>0</v>
      </c>
      <c r="T1157">
        <f t="shared" si="57"/>
        <v>0</v>
      </c>
      <c r="U1157">
        <f t="shared" si="57"/>
        <v>0</v>
      </c>
    </row>
    <row r="1158" spans="1:21" x14ac:dyDescent="0.25">
      <c r="A1158" t="s">
        <v>1677</v>
      </c>
      <c r="B1158" t="str">
        <f t="shared" si="55"/>
        <v>ZK103.K356.C727</v>
      </c>
      <c r="C1158">
        <f>+IFERROR(VLOOKUP(B1158,'[1]Sum table'!$A:$D,4,FALSE),0)</f>
        <v>0</v>
      </c>
      <c r="D1158">
        <f>+IFERROR(VLOOKUP(B1158,'[1]Sum table'!$A:$E,5,FALSE),0)</f>
        <v>0</v>
      </c>
      <c r="E1158">
        <f>+IFERROR(VLOOKUP(B1158,'[1]Sum table'!$A:$F,6,FALSE),0)</f>
        <v>0</v>
      </c>
      <c r="F1158">
        <f>+IFERROR(VLOOKUP(B1158,'[1]Sum table'!$A:$G,7,FALSE),0)</f>
        <v>0</v>
      </c>
      <c r="O1158" t="s">
        <v>510</v>
      </c>
      <c r="P1158" s="606" t="s">
        <v>462</v>
      </c>
      <c r="R1158" t="str">
        <f t="shared" si="56"/>
        <v>ZK103</v>
      </c>
      <c r="S1158">
        <f t="shared" si="57"/>
        <v>0</v>
      </c>
      <c r="T1158">
        <f t="shared" si="57"/>
        <v>0</v>
      </c>
      <c r="U1158">
        <f t="shared" si="57"/>
        <v>0</v>
      </c>
    </row>
    <row r="1159" spans="1:21" x14ac:dyDescent="0.25">
      <c r="A1159" t="s">
        <v>1678</v>
      </c>
      <c r="B1159" t="str">
        <f t="shared" si="55"/>
        <v>ZK103.K357.C727</v>
      </c>
      <c r="C1159">
        <f>+IFERROR(VLOOKUP(B1159,'[1]Sum table'!$A:$D,4,FALSE),0)</f>
        <v>0</v>
      </c>
      <c r="D1159">
        <f>+IFERROR(VLOOKUP(B1159,'[1]Sum table'!$A:$E,5,FALSE),0)</f>
        <v>0</v>
      </c>
      <c r="E1159">
        <f>+IFERROR(VLOOKUP(B1159,'[1]Sum table'!$A:$F,6,FALSE),0)</f>
        <v>0</v>
      </c>
      <c r="F1159">
        <f>+IFERROR(VLOOKUP(B1159,'[1]Sum table'!$A:$G,7,FALSE),0)</f>
        <v>0</v>
      </c>
      <c r="O1159" t="s">
        <v>510</v>
      </c>
      <c r="P1159" s="606" t="s">
        <v>463</v>
      </c>
      <c r="R1159" t="str">
        <f t="shared" si="56"/>
        <v>ZK103</v>
      </c>
      <c r="S1159">
        <f t="shared" si="57"/>
        <v>0</v>
      </c>
      <c r="T1159">
        <f t="shared" si="57"/>
        <v>0</v>
      </c>
      <c r="U1159">
        <f t="shared" si="57"/>
        <v>0</v>
      </c>
    </row>
    <row r="1160" spans="1:21" x14ac:dyDescent="0.25">
      <c r="A1160" t="s">
        <v>1679</v>
      </c>
      <c r="B1160" t="str">
        <f t="shared" si="55"/>
        <v>ZK103.K358.C727</v>
      </c>
      <c r="C1160">
        <f>+IFERROR(VLOOKUP(B1160,'[1]Sum table'!$A:$D,4,FALSE),0)</f>
        <v>0</v>
      </c>
      <c r="D1160">
        <f>+IFERROR(VLOOKUP(B1160,'[1]Sum table'!$A:$E,5,FALSE),0)</f>
        <v>0</v>
      </c>
      <c r="E1160">
        <f>+IFERROR(VLOOKUP(B1160,'[1]Sum table'!$A:$F,6,FALSE),0)</f>
        <v>0</v>
      </c>
      <c r="F1160">
        <f>+IFERROR(VLOOKUP(B1160,'[1]Sum table'!$A:$G,7,FALSE),0)</f>
        <v>0</v>
      </c>
      <c r="O1160" t="s">
        <v>510</v>
      </c>
      <c r="P1160" s="606" t="s">
        <v>464</v>
      </c>
      <c r="R1160" t="str">
        <f t="shared" si="56"/>
        <v>ZK103</v>
      </c>
      <c r="S1160">
        <f t="shared" si="57"/>
        <v>0</v>
      </c>
      <c r="T1160">
        <f t="shared" si="57"/>
        <v>0</v>
      </c>
      <c r="U1160">
        <f t="shared" si="57"/>
        <v>0</v>
      </c>
    </row>
    <row r="1161" spans="1:21" x14ac:dyDescent="0.25">
      <c r="A1161" t="s">
        <v>1680</v>
      </c>
      <c r="B1161" t="str">
        <f t="shared" si="55"/>
        <v>ZK103.K359.C727</v>
      </c>
      <c r="C1161">
        <f>+IFERROR(VLOOKUP(B1161,'[1]Sum table'!$A:$D,4,FALSE),0)</f>
        <v>0</v>
      </c>
      <c r="D1161">
        <f>+IFERROR(VLOOKUP(B1161,'[1]Sum table'!$A:$E,5,FALSE),0)</f>
        <v>0</v>
      </c>
      <c r="E1161">
        <f>+IFERROR(VLOOKUP(B1161,'[1]Sum table'!$A:$F,6,FALSE),0)</f>
        <v>0</v>
      </c>
      <c r="F1161">
        <f>+IFERROR(VLOOKUP(B1161,'[1]Sum table'!$A:$G,7,FALSE),0)</f>
        <v>0</v>
      </c>
      <c r="O1161" t="s">
        <v>510</v>
      </c>
      <c r="P1161" s="607" t="s">
        <v>465</v>
      </c>
      <c r="R1161" t="str">
        <f t="shared" si="56"/>
        <v>ZK103</v>
      </c>
      <c r="S1161">
        <f t="shared" si="57"/>
        <v>0</v>
      </c>
      <c r="T1161">
        <f t="shared" si="57"/>
        <v>0</v>
      </c>
      <c r="U1161">
        <f t="shared" si="57"/>
        <v>0</v>
      </c>
    </row>
    <row r="1162" spans="1:21" x14ac:dyDescent="0.25">
      <c r="A1162" t="s">
        <v>1681</v>
      </c>
      <c r="B1162" t="str">
        <f t="shared" si="55"/>
        <v>ZK103.K360.C727</v>
      </c>
      <c r="C1162">
        <f>+IFERROR(VLOOKUP(B1162,'[1]Sum table'!$A:$D,4,FALSE),0)</f>
        <v>0</v>
      </c>
      <c r="D1162">
        <f>+IFERROR(VLOOKUP(B1162,'[1]Sum table'!$A:$E,5,FALSE),0)</f>
        <v>0</v>
      </c>
      <c r="E1162">
        <f>+IFERROR(VLOOKUP(B1162,'[1]Sum table'!$A:$F,6,FALSE),0)</f>
        <v>0</v>
      </c>
      <c r="F1162">
        <f>+IFERROR(VLOOKUP(B1162,'[1]Sum table'!$A:$G,7,FALSE),0)</f>
        <v>0</v>
      </c>
      <c r="O1162" t="s">
        <v>510</v>
      </c>
      <c r="P1162" s="607" t="s">
        <v>466</v>
      </c>
      <c r="R1162" t="str">
        <f t="shared" si="56"/>
        <v>ZK103</v>
      </c>
      <c r="S1162">
        <f t="shared" si="57"/>
        <v>0</v>
      </c>
      <c r="T1162">
        <f t="shared" si="57"/>
        <v>0</v>
      </c>
      <c r="U1162">
        <f t="shared" si="57"/>
        <v>0</v>
      </c>
    </row>
    <row r="1163" spans="1:21" x14ac:dyDescent="0.25">
      <c r="A1163" t="s">
        <v>1682</v>
      </c>
      <c r="B1163" t="str">
        <f t="shared" si="55"/>
        <v>ZK103.K361.C727</v>
      </c>
      <c r="C1163">
        <f>+IFERROR(VLOOKUP(B1163,'[1]Sum table'!$A:$D,4,FALSE),0)</f>
        <v>0</v>
      </c>
      <c r="D1163">
        <f>+IFERROR(VLOOKUP(B1163,'[1]Sum table'!$A:$E,5,FALSE),0)</f>
        <v>0</v>
      </c>
      <c r="E1163">
        <f>+IFERROR(VLOOKUP(B1163,'[1]Sum table'!$A:$F,6,FALSE),0)</f>
        <v>0</v>
      </c>
      <c r="F1163">
        <f>+IFERROR(VLOOKUP(B1163,'[1]Sum table'!$A:$G,7,FALSE),0)</f>
        <v>0</v>
      </c>
      <c r="O1163" t="s">
        <v>510</v>
      </c>
      <c r="P1163" s="607" t="s">
        <v>467</v>
      </c>
      <c r="R1163" t="str">
        <f t="shared" si="56"/>
        <v>ZK103</v>
      </c>
      <c r="S1163">
        <f t="shared" si="57"/>
        <v>0</v>
      </c>
      <c r="T1163">
        <f t="shared" si="57"/>
        <v>0</v>
      </c>
      <c r="U1163">
        <f t="shared" si="57"/>
        <v>0</v>
      </c>
    </row>
    <row r="1164" spans="1:21" x14ac:dyDescent="0.25">
      <c r="A1164" t="s">
        <v>1683</v>
      </c>
      <c r="B1164" t="str">
        <f t="shared" si="55"/>
        <v>ZK103.K362.C727</v>
      </c>
      <c r="C1164">
        <f>+IFERROR(VLOOKUP(B1164,'[1]Sum table'!$A:$D,4,FALSE),0)</f>
        <v>0</v>
      </c>
      <c r="D1164">
        <f>+IFERROR(VLOOKUP(B1164,'[1]Sum table'!$A:$E,5,FALSE),0)</f>
        <v>0</v>
      </c>
      <c r="E1164">
        <f>+IFERROR(VLOOKUP(B1164,'[1]Sum table'!$A:$F,6,FALSE),0)</f>
        <v>0</v>
      </c>
      <c r="F1164">
        <f>+IFERROR(VLOOKUP(B1164,'[1]Sum table'!$A:$G,7,FALSE),0)</f>
        <v>0</v>
      </c>
      <c r="O1164" t="s">
        <v>510</v>
      </c>
      <c r="P1164" s="607" t="s">
        <v>468</v>
      </c>
      <c r="R1164" t="str">
        <f t="shared" si="56"/>
        <v>ZK103</v>
      </c>
      <c r="S1164">
        <f t="shared" si="57"/>
        <v>0</v>
      </c>
      <c r="T1164">
        <f t="shared" si="57"/>
        <v>0</v>
      </c>
      <c r="U1164">
        <f t="shared" si="57"/>
        <v>0</v>
      </c>
    </row>
    <row r="1165" spans="1:21" x14ac:dyDescent="0.25">
      <c r="A1165" t="s">
        <v>1684</v>
      </c>
      <c r="B1165" t="str">
        <f t="shared" si="55"/>
        <v>ZK103.K363.C727</v>
      </c>
      <c r="C1165">
        <f>+IFERROR(VLOOKUP(B1165,'[1]Sum table'!$A:$D,4,FALSE),0)</f>
        <v>0</v>
      </c>
      <c r="D1165">
        <f>+IFERROR(VLOOKUP(B1165,'[1]Sum table'!$A:$E,5,FALSE),0)</f>
        <v>0</v>
      </c>
      <c r="E1165">
        <f>+IFERROR(VLOOKUP(B1165,'[1]Sum table'!$A:$F,6,FALSE),0)</f>
        <v>0</v>
      </c>
      <c r="F1165">
        <f>+IFERROR(VLOOKUP(B1165,'[1]Sum table'!$A:$G,7,FALSE),0)</f>
        <v>0</v>
      </c>
      <c r="O1165" t="s">
        <v>510</v>
      </c>
      <c r="P1165" s="607" t="s">
        <v>469</v>
      </c>
      <c r="R1165" t="str">
        <f t="shared" si="56"/>
        <v>ZK103</v>
      </c>
      <c r="S1165">
        <f t="shared" si="57"/>
        <v>0</v>
      </c>
      <c r="T1165">
        <f t="shared" si="57"/>
        <v>0</v>
      </c>
      <c r="U1165">
        <f t="shared" si="57"/>
        <v>0</v>
      </c>
    </row>
    <row r="1166" spans="1:21" x14ac:dyDescent="0.25">
      <c r="A1166" t="s">
        <v>1685</v>
      </c>
      <c r="B1166" t="str">
        <f t="shared" si="55"/>
        <v>ZK103.K364.C727</v>
      </c>
      <c r="C1166">
        <f>+IFERROR(VLOOKUP(B1166,'[1]Sum table'!$A:$D,4,FALSE),0)</f>
        <v>0</v>
      </c>
      <c r="D1166">
        <f>+IFERROR(VLOOKUP(B1166,'[1]Sum table'!$A:$E,5,FALSE),0)</f>
        <v>0</v>
      </c>
      <c r="E1166">
        <f>+IFERROR(VLOOKUP(B1166,'[1]Sum table'!$A:$F,6,FALSE),0)</f>
        <v>0</v>
      </c>
      <c r="F1166">
        <f>+IFERROR(VLOOKUP(B1166,'[1]Sum table'!$A:$G,7,FALSE),0)</f>
        <v>0</v>
      </c>
      <c r="O1166" t="s">
        <v>510</v>
      </c>
      <c r="P1166" s="607" t="s">
        <v>470</v>
      </c>
      <c r="R1166" t="str">
        <f t="shared" si="56"/>
        <v>ZK103</v>
      </c>
      <c r="S1166">
        <f t="shared" si="57"/>
        <v>0</v>
      </c>
      <c r="T1166">
        <f t="shared" si="57"/>
        <v>0</v>
      </c>
      <c r="U1166">
        <f t="shared" si="57"/>
        <v>0</v>
      </c>
    </row>
    <row r="1167" spans="1:21" x14ac:dyDescent="0.25">
      <c r="A1167" t="s">
        <v>1686</v>
      </c>
      <c r="B1167" t="str">
        <f t="shared" si="55"/>
        <v>ZK103.K365.C727</v>
      </c>
      <c r="C1167">
        <f>+IFERROR(VLOOKUP(B1167,'[1]Sum table'!$A:$D,4,FALSE),0)</f>
        <v>0</v>
      </c>
      <c r="D1167">
        <f>+IFERROR(VLOOKUP(B1167,'[1]Sum table'!$A:$E,5,FALSE),0)</f>
        <v>0</v>
      </c>
      <c r="E1167">
        <f>+IFERROR(VLOOKUP(B1167,'[1]Sum table'!$A:$F,6,FALSE),0)</f>
        <v>0</v>
      </c>
      <c r="F1167">
        <f>+IFERROR(VLOOKUP(B1167,'[1]Sum table'!$A:$G,7,FALSE),0)</f>
        <v>0</v>
      </c>
      <c r="O1167" t="s">
        <v>510</v>
      </c>
      <c r="P1167" s="607" t="s">
        <v>471</v>
      </c>
      <c r="R1167" t="str">
        <f t="shared" si="56"/>
        <v>ZK103</v>
      </c>
      <c r="S1167">
        <f t="shared" si="57"/>
        <v>0</v>
      </c>
      <c r="T1167">
        <f t="shared" si="57"/>
        <v>0</v>
      </c>
      <c r="U1167">
        <f t="shared" si="57"/>
        <v>0</v>
      </c>
    </row>
    <row r="1168" spans="1:21" x14ac:dyDescent="0.25">
      <c r="A1168" t="s">
        <v>1687</v>
      </c>
      <c r="B1168" t="str">
        <f t="shared" si="55"/>
        <v>ZK103.K366.C727</v>
      </c>
      <c r="C1168">
        <f>+IFERROR(VLOOKUP(B1168,'[1]Sum table'!$A:$D,4,FALSE),0)</f>
        <v>0</v>
      </c>
      <c r="D1168">
        <f>+IFERROR(VLOOKUP(B1168,'[1]Sum table'!$A:$E,5,FALSE),0)</f>
        <v>0</v>
      </c>
      <c r="E1168">
        <f>+IFERROR(VLOOKUP(B1168,'[1]Sum table'!$A:$F,6,FALSE),0)</f>
        <v>0</v>
      </c>
      <c r="F1168">
        <f>+IFERROR(VLOOKUP(B1168,'[1]Sum table'!$A:$G,7,FALSE),0)</f>
        <v>0</v>
      </c>
      <c r="O1168" t="s">
        <v>510</v>
      </c>
      <c r="P1168" s="607" t="s">
        <v>472</v>
      </c>
      <c r="R1168" t="str">
        <f t="shared" si="56"/>
        <v>ZK103</v>
      </c>
      <c r="S1168">
        <f t="shared" si="57"/>
        <v>0</v>
      </c>
      <c r="T1168">
        <f t="shared" si="57"/>
        <v>0</v>
      </c>
      <c r="U1168">
        <f t="shared" si="57"/>
        <v>0</v>
      </c>
    </row>
    <row r="1169" spans="1:21" x14ac:dyDescent="0.25">
      <c r="A1169" t="s">
        <v>1688</v>
      </c>
      <c r="B1169" t="str">
        <f t="shared" si="55"/>
        <v>ZK103.K367.C727</v>
      </c>
      <c r="C1169">
        <f>+IFERROR(VLOOKUP(B1169,'[1]Sum table'!$A:$D,4,FALSE),0)</f>
        <v>0</v>
      </c>
      <c r="D1169">
        <f>+IFERROR(VLOOKUP(B1169,'[1]Sum table'!$A:$E,5,FALSE),0)</f>
        <v>0</v>
      </c>
      <c r="E1169">
        <f>+IFERROR(VLOOKUP(B1169,'[1]Sum table'!$A:$F,6,FALSE),0)</f>
        <v>0</v>
      </c>
      <c r="F1169">
        <f>+IFERROR(VLOOKUP(B1169,'[1]Sum table'!$A:$G,7,FALSE),0)</f>
        <v>0</v>
      </c>
      <c r="O1169" t="s">
        <v>510</v>
      </c>
      <c r="P1169" s="607" t="s">
        <v>473</v>
      </c>
      <c r="R1169" t="str">
        <f t="shared" si="56"/>
        <v>ZK103</v>
      </c>
      <c r="S1169">
        <f t="shared" si="57"/>
        <v>0</v>
      </c>
      <c r="T1169">
        <f t="shared" si="57"/>
        <v>0</v>
      </c>
      <c r="U1169">
        <f t="shared" si="57"/>
        <v>0</v>
      </c>
    </row>
    <row r="1170" spans="1:21" x14ac:dyDescent="0.25">
      <c r="A1170" t="s">
        <v>1689</v>
      </c>
      <c r="B1170" t="str">
        <f t="shared" si="55"/>
        <v>ZK103.K368.C727</v>
      </c>
      <c r="C1170">
        <f>+IFERROR(VLOOKUP(B1170,'[1]Sum table'!$A:$D,4,FALSE),0)</f>
        <v>0</v>
      </c>
      <c r="D1170">
        <f>+IFERROR(VLOOKUP(B1170,'[1]Sum table'!$A:$E,5,FALSE),0)</f>
        <v>0</v>
      </c>
      <c r="E1170">
        <f>+IFERROR(VLOOKUP(B1170,'[1]Sum table'!$A:$F,6,FALSE),0)</f>
        <v>0</v>
      </c>
      <c r="F1170">
        <f>+IFERROR(VLOOKUP(B1170,'[1]Sum table'!$A:$G,7,FALSE),0)</f>
        <v>0</v>
      </c>
      <c r="O1170" t="s">
        <v>510</v>
      </c>
      <c r="P1170" s="607" t="s">
        <v>474</v>
      </c>
      <c r="R1170" t="str">
        <f t="shared" si="56"/>
        <v>ZK103</v>
      </c>
      <c r="S1170">
        <f t="shared" si="57"/>
        <v>0</v>
      </c>
      <c r="T1170">
        <f t="shared" si="57"/>
        <v>0</v>
      </c>
      <c r="U1170">
        <f t="shared" si="57"/>
        <v>0</v>
      </c>
    </row>
    <row r="1171" spans="1:21" x14ac:dyDescent="0.25">
      <c r="A1171" t="s">
        <v>1690</v>
      </c>
      <c r="B1171" t="str">
        <f t="shared" si="55"/>
        <v>ZK103.K369.C727</v>
      </c>
      <c r="C1171">
        <f>+IFERROR(VLOOKUP(B1171,'[1]Sum table'!$A:$D,4,FALSE),0)</f>
        <v>0</v>
      </c>
      <c r="D1171">
        <f>+IFERROR(VLOOKUP(B1171,'[1]Sum table'!$A:$E,5,FALSE),0)</f>
        <v>0</v>
      </c>
      <c r="E1171">
        <f>+IFERROR(VLOOKUP(B1171,'[1]Sum table'!$A:$F,6,FALSE),0)</f>
        <v>0</v>
      </c>
      <c r="F1171">
        <f>+IFERROR(VLOOKUP(B1171,'[1]Sum table'!$A:$G,7,FALSE),0)</f>
        <v>0</v>
      </c>
      <c r="O1171" t="s">
        <v>510</v>
      </c>
      <c r="P1171" s="607" t="s">
        <v>475</v>
      </c>
      <c r="R1171" t="str">
        <f t="shared" si="56"/>
        <v>ZK103</v>
      </c>
      <c r="S1171">
        <f t="shared" si="57"/>
        <v>0</v>
      </c>
      <c r="T1171">
        <f t="shared" si="57"/>
        <v>0</v>
      </c>
      <c r="U1171">
        <f t="shared" si="57"/>
        <v>0</v>
      </c>
    </row>
    <row r="1172" spans="1:21" x14ac:dyDescent="0.25">
      <c r="A1172" t="s">
        <v>1691</v>
      </c>
      <c r="B1172" t="str">
        <f t="shared" si="55"/>
        <v>ZK103.K370.C727</v>
      </c>
      <c r="C1172">
        <f>+IFERROR(VLOOKUP(B1172,'[1]Sum table'!$A:$D,4,FALSE),0)</f>
        <v>0</v>
      </c>
      <c r="D1172">
        <f>+IFERROR(VLOOKUP(B1172,'[1]Sum table'!$A:$E,5,FALSE),0)</f>
        <v>0</v>
      </c>
      <c r="E1172">
        <f>+IFERROR(VLOOKUP(B1172,'[1]Sum table'!$A:$F,6,FALSE),0)</f>
        <v>0</v>
      </c>
      <c r="F1172">
        <f>+IFERROR(VLOOKUP(B1172,'[1]Sum table'!$A:$G,7,FALSE),0)</f>
        <v>0</v>
      </c>
      <c r="O1172" t="s">
        <v>510</v>
      </c>
      <c r="P1172" s="607" t="s">
        <v>476</v>
      </c>
      <c r="R1172" t="str">
        <f t="shared" si="56"/>
        <v>ZK103</v>
      </c>
      <c r="S1172">
        <f t="shared" si="57"/>
        <v>0</v>
      </c>
      <c r="T1172">
        <f t="shared" si="57"/>
        <v>0</v>
      </c>
      <c r="U1172">
        <f t="shared" si="57"/>
        <v>0</v>
      </c>
    </row>
    <row r="1173" spans="1:21" x14ac:dyDescent="0.25">
      <c r="A1173" t="s">
        <v>1692</v>
      </c>
      <c r="B1173" t="str">
        <f t="shared" si="55"/>
        <v>ZK103.K371.C727</v>
      </c>
      <c r="C1173">
        <f>+IFERROR(VLOOKUP(B1173,'[1]Sum table'!$A:$D,4,FALSE),0)</f>
        <v>0</v>
      </c>
      <c r="D1173">
        <f>+IFERROR(VLOOKUP(B1173,'[1]Sum table'!$A:$E,5,FALSE),0)</f>
        <v>0</v>
      </c>
      <c r="E1173">
        <f>+IFERROR(VLOOKUP(B1173,'[1]Sum table'!$A:$F,6,FALSE),0)</f>
        <v>0</v>
      </c>
      <c r="F1173">
        <f>+IFERROR(VLOOKUP(B1173,'[1]Sum table'!$A:$G,7,FALSE),0)</f>
        <v>0</v>
      </c>
      <c r="O1173" t="s">
        <v>510</v>
      </c>
      <c r="P1173" s="607" t="s">
        <v>477</v>
      </c>
      <c r="R1173" t="str">
        <f t="shared" si="56"/>
        <v>ZK103</v>
      </c>
      <c r="S1173">
        <f t="shared" si="57"/>
        <v>0</v>
      </c>
      <c r="T1173">
        <f t="shared" si="57"/>
        <v>0</v>
      </c>
      <c r="U1173">
        <f t="shared" si="57"/>
        <v>0</v>
      </c>
    </row>
    <row r="1174" spans="1:21" x14ac:dyDescent="0.25">
      <c r="A1174" t="s">
        <v>1693</v>
      </c>
      <c r="B1174" t="str">
        <f t="shared" si="55"/>
        <v>ZK103.K372.C727</v>
      </c>
      <c r="C1174">
        <f>+IFERROR(VLOOKUP(B1174,'[1]Sum table'!$A:$D,4,FALSE),0)</f>
        <v>0</v>
      </c>
      <c r="D1174">
        <f>+IFERROR(VLOOKUP(B1174,'[1]Sum table'!$A:$E,5,FALSE),0)</f>
        <v>0</v>
      </c>
      <c r="E1174">
        <f>+IFERROR(VLOOKUP(B1174,'[1]Sum table'!$A:$F,6,FALSE),0)</f>
        <v>0</v>
      </c>
      <c r="F1174">
        <f>+IFERROR(VLOOKUP(B1174,'[1]Sum table'!$A:$G,7,FALSE),0)</f>
        <v>0</v>
      </c>
      <c r="O1174" t="s">
        <v>510</v>
      </c>
      <c r="P1174" s="607" t="s">
        <v>478</v>
      </c>
      <c r="R1174" t="str">
        <f t="shared" si="56"/>
        <v>ZK103</v>
      </c>
      <c r="S1174">
        <f t="shared" si="57"/>
        <v>0</v>
      </c>
      <c r="T1174">
        <f t="shared" si="57"/>
        <v>0</v>
      </c>
      <c r="U1174">
        <f t="shared" si="57"/>
        <v>0</v>
      </c>
    </row>
    <row r="1175" spans="1:21" x14ac:dyDescent="0.25">
      <c r="A1175" t="s">
        <v>1694</v>
      </c>
      <c r="B1175" t="str">
        <f t="shared" si="55"/>
        <v>ZK103.K373.C727</v>
      </c>
      <c r="C1175">
        <f>+IFERROR(VLOOKUP(B1175,'[1]Sum table'!$A:$D,4,FALSE),0)</f>
        <v>0</v>
      </c>
      <c r="D1175">
        <f>+IFERROR(VLOOKUP(B1175,'[1]Sum table'!$A:$E,5,FALSE),0)</f>
        <v>0</v>
      </c>
      <c r="E1175">
        <f>+IFERROR(VLOOKUP(B1175,'[1]Sum table'!$A:$F,6,FALSE),0)</f>
        <v>0</v>
      </c>
      <c r="F1175">
        <f>+IFERROR(VLOOKUP(B1175,'[1]Sum table'!$A:$G,7,FALSE),0)</f>
        <v>0</v>
      </c>
      <c r="O1175" t="s">
        <v>510</v>
      </c>
      <c r="P1175" s="607" t="s">
        <v>479</v>
      </c>
      <c r="R1175" t="str">
        <f t="shared" si="56"/>
        <v>ZK103</v>
      </c>
      <c r="S1175">
        <f t="shared" si="57"/>
        <v>0</v>
      </c>
      <c r="T1175">
        <f t="shared" si="57"/>
        <v>0</v>
      </c>
      <c r="U1175">
        <f t="shared" si="57"/>
        <v>0</v>
      </c>
    </row>
    <row r="1176" spans="1:21" x14ac:dyDescent="0.25">
      <c r="A1176" t="s">
        <v>1695</v>
      </c>
      <c r="B1176" t="str">
        <f t="shared" si="55"/>
        <v>ZK103.K374.C727</v>
      </c>
      <c r="C1176">
        <f>+IFERROR(VLOOKUP(B1176,'[1]Sum table'!$A:$D,4,FALSE),0)</f>
        <v>0</v>
      </c>
      <c r="D1176">
        <f>+IFERROR(VLOOKUP(B1176,'[1]Sum table'!$A:$E,5,FALSE),0)</f>
        <v>0</v>
      </c>
      <c r="E1176">
        <f>+IFERROR(VLOOKUP(B1176,'[1]Sum table'!$A:$F,6,FALSE),0)</f>
        <v>0</v>
      </c>
      <c r="F1176">
        <f>+IFERROR(VLOOKUP(B1176,'[1]Sum table'!$A:$G,7,FALSE),0)</f>
        <v>0</v>
      </c>
      <c r="O1176" t="s">
        <v>510</v>
      </c>
      <c r="P1176" s="607" t="s">
        <v>480</v>
      </c>
      <c r="R1176" t="str">
        <f t="shared" si="56"/>
        <v>ZK103</v>
      </c>
      <c r="S1176">
        <f t="shared" si="57"/>
        <v>0</v>
      </c>
      <c r="T1176">
        <f t="shared" si="57"/>
        <v>0</v>
      </c>
      <c r="U1176">
        <f t="shared" si="57"/>
        <v>0</v>
      </c>
    </row>
    <row r="1177" spans="1:21" x14ac:dyDescent="0.25">
      <c r="A1177" t="s">
        <v>1696</v>
      </c>
      <c r="B1177" t="str">
        <f t="shared" si="55"/>
        <v>ZK103.K375.C727</v>
      </c>
      <c r="C1177">
        <f>+IFERROR(VLOOKUP(B1177,'[1]Sum table'!$A:$D,4,FALSE),0)</f>
        <v>0</v>
      </c>
      <c r="D1177">
        <f>+IFERROR(VLOOKUP(B1177,'[1]Sum table'!$A:$E,5,FALSE),0)</f>
        <v>0</v>
      </c>
      <c r="E1177">
        <f>+IFERROR(VLOOKUP(B1177,'[1]Sum table'!$A:$F,6,FALSE),0)</f>
        <v>0</v>
      </c>
      <c r="F1177">
        <f>+IFERROR(VLOOKUP(B1177,'[1]Sum table'!$A:$G,7,FALSE),0)</f>
        <v>0</v>
      </c>
      <c r="O1177" t="s">
        <v>510</v>
      </c>
      <c r="P1177" s="607" t="s">
        <v>481</v>
      </c>
      <c r="R1177" t="str">
        <f t="shared" si="56"/>
        <v>ZK103</v>
      </c>
      <c r="S1177">
        <f t="shared" si="57"/>
        <v>0</v>
      </c>
      <c r="T1177">
        <f t="shared" si="57"/>
        <v>0</v>
      </c>
      <c r="U1177">
        <f t="shared" si="57"/>
        <v>0</v>
      </c>
    </row>
    <row r="1178" spans="1:21" x14ac:dyDescent="0.25">
      <c r="A1178" t="s">
        <v>1697</v>
      </c>
      <c r="B1178" t="str">
        <f t="shared" si="55"/>
        <v>ZK103.K376.C727</v>
      </c>
      <c r="C1178">
        <f>+IFERROR(VLOOKUP(B1178,'[1]Sum table'!$A:$D,4,FALSE),0)</f>
        <v>0</v>
      </c>
      <c r="D1178">
        <f>+IFERROR(VLOOKUP(B1178,'[1]Sum table'!$A:$E,5,FALSE),0)</f>
        <v>0</v>
      </c>
      <c r="E1178">
        <f>+IFERROR(VLOOKUP(B1178,'[1]Sum table'!$A:$F,6,FALSE),0)</f>
        <v>0</v>
      </c>
      <c r="F1178">
        <f>+IFERROR(VLOOKUP(B1178,'[1]Sum table'!$A:$G,7,FALSE),0)</f>
        <v>0</v>
      </c>
      <c r="O1178" t="s">
        <v>510</v>
      </c>
      <c r="P1178" s="607" t="s">
        <v>482</v>
      </c>
      <c r="R1178" t="str">
        <f t="shared" si="56"/>
        <v>ZK103</v>
      </c>
      <c r="S1178">
        <f t="shared" si="57"/>
        <v>0</v>
      </c>
      <c r="T1178">
        <f t="shared" si="57"/>
        <v>0</v>
      </c>
      <c r="U1178">
        <f t="shared" si="57"/>
        <v>0</v>
      </c>
    </row>
    <row r="1179" spans="1:21" x14ac:dyDescent="0.25">
      <c r="A1179" t="s">
        <v>1698</v>
      </c>
      <c r="B1179" t="str">
        <f t="shared" si="55"/>
        <v>ZK103.K377.C727</v>
      </c>
      <c r="C1179">
        <f>+IFERROR(VLOOKUP(B1179,'[1]Sum table'!$A:$D,4,FALSE),0)</f>
        <v>0</v>
      </c>
      <c r="D1179">
        <f>+IFERROR(VLOOKUP(B1179,'[1]Sum table'!$A:$E,5,FALSE),0)</f>
        <v>0</v>
      </c>
      <c r="E1179">
        <f>+IFERROR(VLOOKUP(B1179,'[1]Sum table'!$A:$F,6,FALSE),0)</f>
        <v>0</v>
      </c>
      <c r="F1179">
        <f>+IFERROR(VLOOKUP(B1179,'[1]Sum table'!$A:$G,7,FALSE),0)</f>
        <v>0</v>
      </c>
      <c r="O1179" t="s">
        <v>510</v>
      </c>
      <c r="P1179" s="607" t="s">
        <v>483</v>
      </c>
      <c r="R1179" t="str">
        <f t="shared" si="56"/>
        <v>ZK103</v>
      </c>
      <c r="S1179">
        <f t="shared" si="57"/>
        <v>0</v>
      </c>
      <c r="T1179">
        <f t="shared" si="57"/>
        <v>0</v>
      </c>
      <c r="U1179">
        <f t="shared" si="57"/>
        <v>0</v>
      </c>
    </row>
    <row r="1180" spans="1:21" x14ac:dyDescent="0.25">
      <c r="A1180" t="s">
        <v>1699</v>
      </c>
      <c r="B1180" t="str">
        <f t="shared" si="55"/>
        <v>ZK103.K378.C727</v>
      </c>
      <c r="C1180">
        <f>+IFERROR(VLOOKUP(B1180,'[1]Sum table'!$A:$D,4,FALSE),0)</f>
        <v>0</v>
      </c>
      <c r="D1180">
        <f>+IFERROR(VLOOKUP(B1180,'[1]Sum table'!$A:$E,5,FALSE),0)</f>
        <v>0</v>
      </c>
      <c r="E1180">
        <f>+IFERROR(VLOOKUP(B1180,'[1]Sum table'!$A:$F,6,FALSE),0)</f>
        <v>0</v>
      </c>
      <c r="F1180">
        <f>+IFERROR(VLOOKUP(B1180,'[1]Sum table'!$A:$G,7,FALSE),0)</f>
        <v>0</v>
      </c>
      <c r="O1180" t="s">
        <v>510</v>
      </c>
      <c r="P1180" s="607" t="s">
        <v>484</v>
      </c>
      <c r="R1180" t="str">
        <f t="shared" si="56"/>
        <v>ZK103</v>
      </c>
      <c r="S1180">
        <f t="shared" si="57"/>
        <v>0</v>
      </c>
      <c r="T1180">
        <f t="shared" si="57"/>
        <v>0</v>
      </c>
      <c r="U1180">
        <f t="shared" si="57"/>
        <v>0</v>
      </c>
    </row>
    <row r="1181" spans="1:21" x14ac:dyDescent="0.25">
      <c r="A1181" t="s">
        <v>1700</v>
      </c>
      <c r="B1181" t="str">
        <f t="shared" si="55"/>
        <v>ZK103.K379.C727</v>
      </c>
      <c r="C1181">
        <f>+IFERROR(VLOOKUP(B1181,'[1]Sum table'!$A:$D,4,FALSE),0)</f>
        <v>0</v>
      </c>
      <c r="D1181">
        <f>+IFERROR(VLOOKUP(B1181,'[1]Sum table'!$A:$E,5,FALSE),0)</f>
        <v>0</v>
      </c>
      <c r="E1181">
        <f>+IFERROR(VLOOKUP(B1181,'[1]Sum table'!$A:$F,6,FALSE),0)</f>
        <v>0</v>
      </c>
      <c r="F1181">
        <f>+IFERROR(VLOOKUP(B1181,'[1]Sum table'!$A:$G,7,FALSE),0)</f>
        <v>0</v>
      </c>
      <c r="O1181" t="s">
        <v>510</v>
      </c>
      <c r="P1181" s="607" t="s">
        <v>485</v>
      </c>
      <c r="R1181" t="str">
        <f t="shared" si="56"/>
        <v>ZK103</v>
      </c>
      <c r="S1181">
        <f t="shared" si="57"/>
        <v>0</v>
      </c>
      <c r="T1181">
        <f t="shared" si="57"/>
        <v>0</v>
      </c>
      <c r="U1181">
        <f t="shared" si="57"/>
        <v>0</v>
      </c>
    </row>
    <row r="1182" spans="1:21" x14ac:dyDescent="0.25">
      <c r="A1182" t="s">
        <v>1701</v>
      </c>
      <c r="B1182" t="str">
        <f t="shared" si="55"/>
        <v>ZK103.K380.C727</v>
      </c>
      <c r="C1182">
        <f>+IFERROR(VLOOKUP(B1182,'[1]Sum table'!$A:$D,4,FALSE),0)</f>
        <v>0</v>
      </c>
      <c r="D1182">
        <f>+IFERROR(VLOOKUP(B1182,'[1]Sum table'!$A:$E,5,FALSE),0)</f>
        <v>0</v>
      </c>
      <c r="E1182">
        <f>+IFERROR(VLOOKUP(B1182,'[1]Sum table'!$A:$F,6,FALSE),0)</f>
        <v>0</v>
      </c>
      <c r="F1182">
        <f>+IFERROR(VLOOKUP(B1182,'[1]Sum table'!$A:$G,7,FALSE),0)</f>
        <v>0</v>
      </c>
      <c r="O1182" t="s">
        <v>510</v>
      </c>
      <c r="P1182" s="607" t="s">
        <v>486</v>
      </c>
      <c r="R1182" t="str">
        <f t="shared" si="56"/>
        <v>ZK103</v>
      </c>
      <c r="S1182">
        <f t="shared" si="57"/>
        <v>0</v>
      </c>
      <c r="T1182">
        <f t="shared" si="57"/>
        <v>0</v>
      </c>
      <c r="U1182">
        <f t="shared" si="57"/>
        <v>0</v>
      </c>
    </row>
    <row r="1183" spans="1:21" x14ac:dyDescent="0.25">
      <c r="A1183" t="s">
        <v>1702</v>
      </c>
      <c r="B1183" t="str">
        <f t="shared" si="55"/>
        <v>ZK103.K381.C727</v>
      </c>
      <c r="C1183">
        <f>+IFERROR(VLOOKUP(B1183,'[1]Sum table'!$A:$D,4,FALSE),0)</f>
        <v>0</v>
      </c>
      <c r="D1183">
        <f>+IFERROR(VLOOKUP(B1183,'[1]Sum table'!$A:$E,5,FALSE),0)</f>
        <v>0</v>
      </c>
      <c r="E1183">
        <f>+IFERROR(VLOOKUP(B1183,'[1]Sum table'!$A:$F,6,FALSE),0)</f>
        <v>0</v>
      </c>
      <c r="F1183">
        <f>+IFERROR(VLOOKUP(B1183,'[1]Sum table'!$A:$G,7,FALSE),0)</f>
        <v>0</v>
      </c>
      <c r="O1183" t="s">
        <v>510</v>
      </c>
      <c r="P1183" s="607" t="s">
        <v>487</v>
      </c>
      <c r="R1183" t="str">
        <f t="shared" si="56"/>
        <v>ZK103</v>
      </c>
      <c r="S1183">
        <f t="shared" si="57"/>
        <v>0</v>
      </c>
      <c r="T1183">
        <f t="shared" si="57"/>
        <v>0</v>
      </c>
      <c r="U1183">
        <f t="shared" si="57"/>
        <v>0</v>
      </c>
    </row>
    <row r="1184" spans="1:21" x14ac:dyDescent="0.25">
      <c r="A1184" t="s">
        <v>1703</v>
      </c>
      <c r="B1184" t="str">
        <f t="shared" si="55"/>
        <v>ZK103.K382.C727</v>
      </c>
      <c r="C1184">
        <f>+IFERROR(VLOOKUP(B1184,'[1]Sum table'!$A:$D,4,FALSE),0)</f>
        <v>0</v>
      </c>
      <c r="D1184">
        <f>+IFERROR(VLOOKUP(B1184,'[1]Sum table'!$A:$E,5,FALSE),0)</f>
        <v>0</v>
      </c>
      <c r="E1184">
        <f>+IFERROR(VLOOKUP(B1184,'[1]Sum table'!$A:$F,6,FALSE),0)</f>
        <v>0</v>
      </c>
      <c r="F1184">
        <f>+IFERROR(VLOOKUP(B1184,'[1]Sum table'!$A:$G,7,FALSE),0)</f>
        <v>0</v>
      </c>
      <c r="O1184" t="s">
        <v>510</v>
      </c>
      <c r="P1184" s="607" t="s">
        <v>488</v>
      </c>
      <c r="R1184" t="str">
        <f t="shared" si="56"/>
        <v>ZK103</v>
      </c>
      <c r="S1184">
        <f t="shared" si="57"/>
        <v>0</v>
      </c>
      <c r="T1184">
        <f t="shared" si="57"/>
        <v>0</v>
      </c>
      <c r="U1184">
        <f t="shared" si="57"/>
        <v>0</v>
      </c>
    </row>
    <row r="1185" spans="1:21" x14ac:dyDescent="0.25">
      <c r="A1185" t="s">
        <v>1704</v>
      </c>
      <c r="B1185" t="str">
        <f t="shared" si="55"/>
        <v>ZK103.K383.C727</v>
      </c>
      <c r="C1185">
        <f>+IFERROR(VLOOKUP(B1185,'[1]Sum table'!$A:$D,4,FALSE),0)</f>
        <v>0</v>
      </c>
      <c r="D1185">
        <f>+IFERROR(VLOOKUP(B1185,'[1]Sum table'!$A:$E,5,FALSE),0)</f>
        <v>0</v>
      </c>
      <c r="E1185">
        <f>+IFERROR(VLOOKUP(B1185,'[1]Sum table'!$A:$F,6,FALSE),0)</f>
        <v>0</v>
      </c>
      <c r="F1185">
        <f>+IFERROR(VLOOKUP(B1185,'[1]Sum table'!$A:$G,7,FALSE),0)</f>
        <v>0</v>
      </c>
      <c r="O1185" t="s">
        <v>510</v>
      </c>
      <c r="P1185" s="607" t="s">
        <v>489</v>
      </c>
      <c r="R1185" t="str">
        <f t="shared" si="56"/>
        <v>ZK103</v>
      </c>
      <c r="S1185">
        <f t="shared" si="57"/>
        <v>0</v>
      </c>
      <c r="T1185">
        <f t="shared" si="57"/>
        <v>0</v>
      </c>
      <c r="U1185">
        <f t="shared" si="57"/>
        <v>0</v>
      </c>
    </row>
    <row r="1186" spans="1:21" x14ac:dyDescent="0.25">
      <c r="A1186" t="s">
        <v>1705</v>
      </c>
      <c r="B1186" t="str">
        <f t="shared" si="55"/>
        <v>ZK103.K384.C727</v>
      </c>
      <c r="C1186">
        <f>+IFERROR(VLOOKUP(B1186,'[1]Sum table'!$A:$D,4,FALSE),0)</f>
        <v>0</v>
      </c>
      <c r="D1186">
        <f>+IFERROR(VLOOKUP(B1186,'[1]Sum table'!$A:$E,5,FALSE),0)</f>
        <v>0</v>
      </c>
      <c r="E1186">
        <f>+IFERROR(VLOOKUP(B1186,'[1]Sum table'!$A:$F,6,FALSE),0)</f>
        <v>0</v>
      </c>
      <c r="F1186">
        <f>+IFERROR(VLOOKUP(B1186,'[1]Sum table'!$A:$G,7,FALSE),0)</f>
        <v>0</v>
      </c>
      <c r="O1186" t="s">
        <v>510</v>
      </c>
      <c r="P1186" s="607" t="s">
        <v>490</v>
      </c>
      <c r="R1186" t="str">
        <f t="shared" si="56"/>
        <v>ZK103</v>
      </c>
      <c r="S1186">
        <f t="shared" si="57"/>
        <v>0</v>
      </c>
      <c r="T1186">
        <f t="shared" si="57"/>
        <v>0</v>
      </c>
      <c r="U1186">
        <f t="shared" si="57"/>
        <v>0</v>
      </c>
    </row>
    <row r="1187" spans="1:21" x14ac:dyDescent="0.25">
      <c r="A1187" t="s">
        <v>1706</v>
      </c>
      <c r="B1187" t="str">
        <f t="shared" si="55"/>
        <v>ZK103.K385.C727</v>
      </c>
      <c r="C1187">
        <f>+IFERROR(VLOOKUP(B1187,'[1]Sum table'!$A:$D,4,FALSE),0)</f>
        <v>0</v>
      </c>
      <c r="D1187">
        <f>+IFERROR(VLOOKUP(B1187,'[1]Sum table'!$A:$E,5,FALSE),0)</f>
        <v>0</v>
      </c>
      <c r="E1187">
        <f>+IFERROR(VLOOKUP(B1187,'[1]Sum table'!$A:$F,6,FALSE),0)</f>
        <v>0</v>
      </c>
      <c r="F1187">
        <f>+IFERROR(VLOOKUP(B1187,'[1]Sum table'!$A:$G,7,FALSE),0)</f>
        <v>0</v>
      </c>
      <c r="O1187" t="s">
        <v>510</v>
      </c>
      <c r="P1187" s="607" t="s">
        <v>491</v>
      </c>
      <c r="R1187" t="str">
        <f t="shared" si="56"/>
        <v>ZK103</v>
      </c>
      <c r="S1187">
        <f t="shared" si="57"/>
        <v>0</v>
      </c>
      <c r="T1187">
        <f t="shared" si="57"/>
        <v>0</v>
      </c>
      <c r="U1187">
        <f t="shared" si="57"/>
        <v>0</v>
      </c>
    </row>
    <row r="1188" spans="1:21" x14ac:dyDescent="0.25">
      <c r="A1188" t="s">
        <v>1707</v>
      </c>
      <c r="B1188" t="str">
        <f t="shared" si="55"/>
        <v>ZK103.K386.C727</v>
      </c>
      <c r="C1188">
        <f>+IFERROR(VLOOKUP(B1188,'[1]Sum table'!$A:$D,4,FALSE),0)</f>
        <v>0</v>
      </c>
      <c r="D1188">
        <f>+IFERROR(VLOOKUP(B1188,'[1]Sum table'!$A:$E,5,FALSE),0)</f>
        <v>0</v>
      </c>
      <c r="E1188">
        <f>+IFERROR(VLOOKUP(B1188,'[1]Sum table'!$A:$F,6,FALSE),0)</f>
        <v>0</v>
      </c>
      <c r="F1188">
        <f>+IFERROR(VLOOKUP(B1188,'[1]Sum table'!$A:$G,7,FALSE),0)</f>
        <v>0</v>
      </c>
      <c r="O1188" t="s">
        <v>510</v>
      </c>
      <c r="P1188" s="607" t="s">
        <v>492</v>
      </c>
      <c r="R1188" t="str">
        <f t="shared" si="56"/>
        <v>ZK103</v>
      </c>
      <c r="S1188">
        <f t="shared" si="57"/>
        <v>0</v>
      </c>
      <c r="T1188">
        <f t="shared" si="57"/>
        <v>0</v>
      </c>
      <c r="U1188">
        <f t="shared" si="57"/>
        <v>0</v>
      </c>
    </row>
    <row r="1189" spans="1:21" x14ac:dyDescent="0.25">
      <c r="A1189" t="s">
        <v>1708</v>
      </c>
      <c r="B1189" t="str">
        <f t="shared" si="55"/>
        <v>ZK103.K387.C727</v>
      </c>
      <c r="C1189">
        <f>+IFERROR(VLOOKUP(B1189,'[1]Sum table'!$A:$D,4,FALSE),0)</f>
        <v>0</v>
      </c>
      <c r="D1189">
        <f>+IFERROR(VLOOKUP(B1189,'[1]Sum table'!$A:$E,5,FALSE),0)</f>
        <v>0</v>
      </c>
      <c r="E1189">
        <f>+IFERROR(VLOOKUP(B1189,'[1]Sum table'!$A:$F,6,FALSE),0)</f>
        <v>0</v>
      </c>
      <c r="F1189">
        <f>+IFERROR(VLOOKUP(B1189,'[1]Sum table'!$A:$G,7,FALSE),0)</f>
        <v>0</v>
      </c>
      <c r="O1189" t="s">
        <v>510</v>
      </c>
      <c r="P1189" s="607" t="s">
        <v>493</v>
      </c>
      <c r="R1189" t="str">
        <f t="shared" si="56"/>
        <v>ZK103</v>
      </c>
      <c r="S1189">
        <f t="shared" si="57"/>
        <v>0</v>
      </c>
      <c r="T1189">
        <f t="shared" si="57"/>
        <v>0</v>
      </c>
      <c r="U1189">
        <f t="shared" si="57"/>
        <v>0</v>
      </c>
    </row>
    <row r="1190" spans="1:21" x14ac:dyDescent="0.25">
      <c r="A1190" t="s">
        <v>1709</v>
      </c>
      <c r="B1190" t="str">
        <f t="shared" si="55"/>
        <v>ZK103.K388.C727</v>
      </c>
      <c r="C1190">
        <f>+IFERROR(VLOOKUP(B1190,'[1]Sum table'!$A:$D,4,FALSE),0)</f>
        <v>0</v>
      </c>
      <c r="D1190">
        <f>+IFERROR(VLOOKUP(B1190,'[1]Sum table'!$A:$E,5,FALSE),0)</f>
        <v>0</v>
      </c>
      <c r="E1190">
        <f>+IFERROR(VLOOKUP(B1190,'[1]Sum table'!$A:$F,6,FALSE),0)</f>
        <v>0</v>
      </c>
      <c r="F1190">
        <f>+IFERROR(VLOOKUP(B1190,'[1]Sum table'!$A:$G,7,FALSE),0)</f>
        <v>0</v>
      </c>
      <c r="O1190" t="s">
        <v>510</v>
      </c>
      <c r="P1190" s="607" t="s">
        <v>494</v>
      </c>
      <c r="R1190" t="str">
        <f t="shared" si="56"/>
        <v>ZK103</v>
      </c>
      <c r="S1190">
        <f t="shared" si="57"/>
        <v>0</v>
      </c>
      <c r="T1190">
        <f t="shared" si="57"/>
        <v>0</v>
      </c>
      <c r="U1190">
        <f t="shared" si="57"/>
        <v>0</v>
      </c>
    </row>
    <row r="1191" spans="1:21" x14ac:dyDescent="0.25">
      <c r="A1191" t="s">
        <v>1710</v>
      </c>
      <c r="B1191" t="str">
        <f t="shared" si="55"/>
        <v>ZK103.K389.C727</v>
      </c>
      <c r="C1191">
        <f>+IFERROR(VLOOKUP(B1191,'[1]Sum table'!$A:$D,4,FALSE),0)</f>
        <v>0</v>
      </c>
      <c r="D1191">
        <f>+IFERROR(VLOOKUP(B1191,'[1]Sum table'!$A:$E,5,FALSE),0)</f>
        <v>0</v>
      </c>
      <c r="E1191">
        <f>+IFERROR(VLOOKUP(B1191,'[1]Sum table'!$A:$F,6,FALSE),0)</f>
        <v>0</v>
      </c>
      <c r="F1191">
        <f>+IFERROR(VLOOKUP(B1191,'[1]Sum table'!$A:$G,7,FALSE),0)</f>
        <v>0</v>
      </c>
      <c r="O1191" t="s">
        <v>510</v>
      </c>
      <c r="P1191" s="607" t="s">
        <v>495</v>
      </c>
      <c r="R1191" t="str">
        <f t="shared" si="56"/>
        <v>ZK103</v>
      </c>
      <c r="S1191">
        <f t="shared" si="57"/>
        <v>0</v>
      </c>
      <c r="T1191">
        <f t="shared" si="57"/>
        <v>0</v>
      </c>
      <c r="U1191">
        <f t="shared" si="57"/>
        <v>0</v>
      </c>
    </row>
    <row r="1192" spans="1:21" x14ac:dyDescent="0.25">
      <c r="A1192" t="s">
        <v>1711</v>
      </c>
      <c r="B1192" t="str">
        <f t="shared" si="55"/>
        <v>ZK103.K390.C727</v>
      </c>
      <c r="C1192">
        <f>+IFERROR(VLOOKUP(B1192,'[1]Sum table'!$A:$D,4,FALSE),0)</f>
        <v>0</v>
      </c>
      <c r="D1192">
        <f>+IFERROR(VLOOKUP(B1192,'[1]Sum table'!$A:$E,5,FALSE),0)</f>
        <v>0</v>
      </c>
      <c r="E1192">
        <f>+IFERROR(VLOOKUP(B1192,'[1]Sum table'!$A:$F,6,FALSE),0)</f>
        <v>0</v>
      </c>
      <c r="F1192">
        <f>+IFERROR(VLOOKUP(B1192,'[1]Sum table'!$A:$G,7,FALSE),0)</f>
        <v>0</v>
      </c>
      <c r="O1192" t="s">
        <v>510</v>
      </c>
      <c r="P1192" s="607" t="s">
        <v>496</v>
      </c>
      <c r="R1192" t="str">
        <f t="shared" si="56"/>
        <v>ZK103</v>
      </c>
      <c r="S1192">
        <f t="shared" si="57"/>
        <v>0</v>
      </c>
      <c r="T1192">
        <f t="shared" si="57"/>
        <v>0</v>
      </c>
      <c r="U1192">
        <f t="shared" si="57"/>
        <v>0</v>
      </c>
    </row>
    <row r="1193" spans="1:21" x14ac:dyDescent="0.25">
      <c r="A1193" t="s">
        <v>1712</v>
      </c>
      <c r="B1193" t="str">
        <f t="shared" si="55"/>
        <v>ZK103.K391.C727</v>
      </c>
      <c r="C1193">
        <f>+IFERROR(VLOOKUP(B1193,'[1]Sum table'!$A:$D,4,FALSE),0)</f>
        <v>0</v>
      </c>
      <c r="D1193">
        <f>+IFERROR(VLOOKUP(B1193,'[1]Sum table'!$A:$E,5,FALSE),0)</f>
        <v>0</v>
      </c>
      <c r="E1193">
        <f>+IFERROR(VLOOKUP(B1193,'[1]Sum table'!$A:$F,6,FALSE),0)</f>
        <v>0</v>
      </c>
      <c r="F1193">
        <f>+IFERROR(VLOOKUP(B1193,'[1]Sum table'!$A:$G,7,FALSE),0)</f>
        <v>0</v>
      </c>
      <c r="O1193" t="s">
        <v>510</v>
      </c>
      <c r="P1193" s="607" t="s">
        <v>497</v>
      </c>
      <c r="R1193" t="str">
        <f t="shared" si="56"/>
        <v>ZK103</v>
      </c>
      <c r="S1193">
        <f t="shared" si="57"/>
        <v>0</v>
      </c>
      <c r="T1193">
        <f t="shared" si="57"/>
        <v>0</v>
      </c>
      <c r="U1193">
        <f t="shared" si="57"/>
        <v>0</v>
      </c>
    </row>
    <row r="1194" spans="1:21" x14ac:dyDescent="0.25">
      <c r="A1194" t="s">
        <v>1713</v>
      </c>
      <c r="B1194" t="str">
        <f t="shared" si="55"/>
        <v>ZK103.K392.C727</v>
      </c>
      <c r="C1194">
        <f>+IFERROR(VLOOKUP(B1194,'[1]Sum table'!$A:$D,4,FALSE),0)</f>
        <v>0</v>
      </c>
      <c r="D1194">
        <f>+IFERROR(VLOOKUP(B1194,'[1]Sum table'!$A:$E,5,FALSE),0)</f>
        <v>0</v>
      </c>
      <c r="E1194">
        <f>+IFERROR(VLOOKUP(B1194,'[1]Sum table'!$A:$F,6,FALSE),0)</f>
        <v>0</v>
      </c>
      <c r="F1194">
        <f>+IFERROR(VLOOKUP(B1194,'[1]Sum table'!$A:$G,7,FALSE),0)</f>
        <v>0</v>
      </c>
      <c r="O1194" t="s">
        <v>510</v>
      </c>
      <c r="P1194" s="607" t="s">
        <v>498</v>
      </c>
      <c r="R1194" t="str">
        <f t="shared" si="56"/>
        <v>ZK103</v>
      </c>
      <c r="S1194">
        <f t="shared" si="57"/>
        <v>0</v>
      </c>
      <c r="T1194">
        <f t="shared" si="57"/>
        <v>0</v>
      </c>
      <c r="U1194">
        <f t="shared" si="57"/>
        <v>0</v>
      </c>
    </row>
    <row r="1195" spans="1:21" x14ac:dyDescent="0.25">
      <c r="A1195" t="s">
        <v>1714</v>
      </c>
      <c r="B1195" t="str">
        <f t="shared" si="55"/>
        <v>ZK103.K393.C727</v>
      </c>
      <c r="C1195">
        <f>+IFERROR(VLOOKUP(B1195,'[1]Sum table'!$A:$D,4,FALSE),0)</f>
        <v>0</v>
      </c>
      <c r="D1195">
        <f>+IFERROR(VLOOKUP(B1195,'[1]Sum table'!$A:$E,5,FALSE),0)</f>
        <v>0</v>
      </c>
      <c r="E1195">
        <f>+IFERROR(VLOOKUP(B1195,'[1]Sum table'!$A:$F,6,FALSE),0)</f>
        <v>0</v>
      </c>
      <c r="F1195">
        <f>+IFERROR(VLOOKUP(B1195,'[1]Sum table'!$A:$G,7,FALSE),0)</f>
        <v>0</v>
      </c>
      <c r="O1195" t="s">
        <v>510</v>
      </c>
      <c r="P1195" s="607" t="s">
        <v>499</v>
      </c>
      <c r="R1195" t="str">
        <f t="shared" si="56"/>
        <v>ZK103</v>
      </c>
      <c r="S1195">
        <f t="shared" si="57"/>
        <v>0</v>
      </c>
      <c r="T1195">
        <f t="shared" si="57"/>
        <v>0</v>
      </c>
      <c r="U1195">
        <f t="shared" si="57"/>
        <v>0</v>
      </c>
    </row>
    <row r="1196" spans="1:21" x14ac:dyDescent="0.25">
      <c r="A1196" t="s">
        <v>1715</v>
      </c>
      <c r="B1196" t="str">
        <f t="shared" si="55"/>
        <v>ZK103.K394.C727</v>
      </c>
      <c r="C1196">
        <f>+IFERROR(VLOOKUP(B1196,'[1]Sum table'!$A:$D,4,FALSE),0)</f>
        <v>0</v>
      </c>
      <c r="D1196">
        <f>+IFERROR(VLOOKUP(B1196,'[1]Sum table'!$A:$E,5,FALSE),0)</f>
        <v>0</v>
      </c>
      <c r="E1196">
        <f>+IFERROR(VLOOKUP(B1196,'[1]Sum table'!$A:$F,6,FALSE),0)</f>
        <v>0</v>
      </c>
      <c r="F1196">
        <f>+IFERROR(VLOOKUP(B1196,'[1]Sum table'!$A:$G,7,FALSE),0)</f>
        <v>0</v>
      </c>
      <c r="O1196" t="s">
        <v>510</v>
      </c>
      <c r="P1196" s="607" t="s">
        <v>500</v>
      </c>
      <c r="R1196" t="str">
        <f t="shared" si="56"/>
        <v>ZK103</v>
      </c>
      <c r="S1196">
        <f t="shared" si="57"/>
        <v>0</v>
      </c>
      <c r="T1196">
        <f t="shared" si="57"/>
        <v>0</v>
      </c>
      <c r="U1196">
        <f t="shared" si="57"/>
        <v>0</v>
      </c>
    </row>
    <row r="1197" spans="1:21" x14ac:dyDescent="0.25">
      <c r="A1197" t="s">
        <v>1716</v>
      </c>
      <c r="B1197" t="str">
        <f t="shared" si="55"/>
        <v>ZK103.K395.C727</v>
      </c>
      <c r="C1197">
        <f>+IFERROR(VLOOKUP(B1197,'[1]Sum table'!$A:$D,4,FALSE),0)</f>
        <v>0</v>
      </c>
      <c r="D1197">
        <f>+IFERROR(VLOOKUP(B1197,'[1]Sum table'!$A:$E,5,FALSE),0)</f>
        <v>0</v>
      </c>
      <c r="E1197">
        <f>+IFERROR(VLOOKUP(B1197,'[1]Sum table'!$A:$F,6,FALSE),0)</f>
        <v>0</v>
      </c>
      <c r="F1197">
        <f>+IFERROR(VLOOKUP(B1197,'[1]Sum table'!$A:$G,7,FALSE),0)</f>
        <v>0</v>
      </c>
      <c r="O1197" t="s">
        <v>510</v>
      </c>
      <c r="P1197" s="607" t="s">
        <v>501</v>
      </c>
      <c r="R1197" t="str">
        <f t="shared" si="56"/>
        <v>ZK103</v>
      </c>
      <c r="S1197">
        <f t="shared" si="57"/>
        <v>0</v>
      </c>
      <c r="T1197">
        <f t="shared" si="57"/>
        <v>0</v>
      </c>
      <c r="U1197">
        <f t="shared" si="57"/>
        <v>0</v>
      </c>
    </row>
    <row r="1198" spans="1:21" x14ac:dyDescent="0.25">
      <c r="A1198" t="s">
        <v>1717</v>
      </c>
      <c r="B1198" t="str">
        <f t="shared" si="55"/>
        <v>ZK103.K396.C727</v>
      </c>
      <c r="C1198">
        <f>+IFERROR(VLOOKUP(B1198,'[1]Sum table'!$A:$D,4,FALSE),0)</f>
        <v>0</v>
      </c>
      <c r="D1198">
        <f>+IFERROR(VLOOKUP(B1198,'[1]Sum table'!$A:$E,5,FALSE),0)</f>
        <v>0</v>
      </c>
      <c r="E1198">
        <f>+IFERROR(VLOOKUP(B1198,'[1]Sum table'!$A:$F,6,FALSE),0)</f>
        <v>0</v>
      </c>
      <c r="F1198">
        <f>+IFERROR(VLOOKUP(B1198,'[1]Sum table'!$A:$G,7,FALSE),0)</f>
        <v>0</v>
      </c>
      <c r="O1198" t="s">
        <v>510</v>
      </c>
      <c r="P1198" s="607" t="s">
        <v>502</v>
      </c>
      <c r="R1198" t="str">
        <f t="shared" si="56"/>
        <v>ZK103</v>
      </c>
      <c r="S1198">
        <f t="shared" si="57"/>
        <v>0</v>
      </c>
      <c r="T1198">
        <f t="shared" si="57"/>
        <v>0</v>
      </c>
      <c r="U1198">
        <f t="shared" si="57"/>
        <v>0</v>
      </c>
    </row>
    <row r="1199" spans="1:21" x14ac:dyDescent="0.25">
      <c r="A1199" t="s">
        <v>1718</v>
      </c>
      <c r="B1199" t="str">
        <f t="shared" si="55"/>
        <v>ZK103.K397.C727</v>
      </c>
      <c r="C1199">
        <f>+IFERROR(VLOOKUP(B1199,'[1]Sum table'!$A:$D,4,FALSE),0)</f>
        <v>0</v>
      </c>
      <c r="D1199">
        <f>+IFERROR(VLOOKUP(B1199,'[1]Sum table'!$A:$E,5,FALSE),0)</f>
        <v>0</v>
      </c>
      <c r="E1199">
        <f>+IFERROR(VLOOKUP(B1199,'[1]Sum table'!$A:$F,6,FALSE),0)</f>
        <v>0</v>
      </c>
      <c r="F1199">
        <f>+IFERROR(VLOOKUP(B1199,'[1]Sum table'!$A:$G,7,FALSE),0)</f>
        <v>0</v>
      </c>
      <c r="O1199" t="s">
        <v>510</v>
      </c>
      <c r="P1199" s="607" t="s">
        <v>503</v>
      </c>
      <c r="R1199" t="str">
        <f t="shared" si="56"/>
        <v>ZK103</v>
      </c>
      <c r="S1199">
        <f t="shared" si="57"/>
        <v>0</v>
      </c>
      <c r="T1199">
        <f t="shared" si="57"/>
        <v>0</v>
      </c>
      <c r="U1199">
        <f t="shared" si="57"/>
        <v>0</v>
      </c>
    </row>
    <row r="1200" spans="1:21" x14ac:dyDescent="0.25">
      <c r="A1200" t="s">
        <v>1719</v>
      </c>
      <c r="B1200" t="str">
        <f t="shared" si="55"/>
        <v>ZK103.K398.C727</v>
      </c>
      <c r="C1200">
        <f>+IFERROR(VLOOKUP(B1200,'[1]Sum table'!$A:$D,4,FALSE),0)</f>
        <v>0</v>
      </c>
      <c r="D1200">
        <f>+IFERROR(VLOOKUP(B1200,'[1]Sum table'!$A:$E,5,FALSE),0)</f>
        <v>0</v>
      </c>
      <c r="E1200">
        <f>+IFERROR(VLOOKUP(B1200,'[1]Sum table'!$A:$F,6,FALSE),0)</f>
        <v>0</v>
      </c>
      <c r="F1200">
        <f>+IFERROR(VLOOKUP(B1200,'[1]Sum table'!$A:$G,7,FALSE),0)</f>
        <v>0</v>
      </c>
      <c r="O1200" t="s">
        <v>510</v>
      </c>
      <c r="P1200" s="607" t="s">
        <v>504</v>
      </c>
      <c r="R1200" t="str">
        <f t="shared" si="56"/>
        <v>ZK103</v>
      </c>
      <c r="S1200">
        <f t="shared" si="57"/>
        <v>0</v>
      </c>
      <c r="T1200">
        <f t="shared" si="57"/>
        <v>0</v>
      </c>
      <c r="U1200">
        <f t="shared" si="57"/>
        <v>0</v>
      </c>
    </row>
    <row r="1201" spans="1:21" x14ac:dyDescent="0.25">
      <c r="A1201" t="s">
        <v>1720</v>
      </c>
      <c r="B1201" t="str">
        <f t="shared" si="55"/>
        <v>ZK103.K399.C727</v>
      </c>
      <c r="C1201">
        <f>+IFERROR(VLOOKUP(B1201,'[1]Sum table'!$A:$D,4,FALSE),0)</f>
        <v>0</v>
      </c>
      <c r="D1201">
        <f>+IFERROR(VLOOKUP(B1201,'[1]Sum table'!$A:$E,5,FALSE),0)</f>
        <v>0</v>
      </c>
      <c r="E1201">
        <f>+IFERROR(VLOOKUP(B1201,'[1]Sum table'!$A:$F,6,FALSE),0)</f>
        <v>0</v>
      </c>
      <c r="F1201">
        <f>+IFERROR(VLOOKUP(B1201,'[1]Sum table'!$A:$G,7,FALSE),0)</f>
        <v>0</v>
      </c>
      <c r="O1201" t="s">
        <v>510</v>
      </c>
      <c r="P1201" s="607" t="s">
        <v>505</v>
      </c>
      <c r="R1201" t="str">
        <f t="shared" si="56"/>
        <v>ZK103</v>
      </c>
      <c r="S1201">
        <f t="shared" si="57"/>
        <v>0</v>
      </c>
      <c r="T1201">
        <f t="shared" si="57"/>
        <v>0</v>
      </c>
      <c r="U1201">
        <f t="shared" si="57"/>
        <v>0</v>
      </c>
    </row>
    <row r="1202" spans="1:21" x14ac:dyDescent="0.25">
      <c r="A1202" t="s">
        <v>1721</v>
      </c>
      <c r="B1202" t="str">
        <f t="shared" si="55"/>
        <v>ZK104.K100.C727</v>
      </c>
      <c r="C1202">
        <f>+IFERROR(VLOOKUP(B1202,'[1]Sum table'!$A:$D,4,FALSE),0)</f>
        <v>0</v>
      </c>
      <c r="D1202">
        <f>+IFERROR(VLOOKUP(B1202,'[1]Sum table'!$A:$E,5,FALSE),0)</f>
        <v>0</v>
      </c>
      <c r="E1202">
        <f>+IFERROR(VLOOKUP(B1202,'[1]Sum table'!$A:$F,6,FALSE),0)</f>
        <v>0</v>
      </c>
      <c r="F1202">
        <f>+IFERROR(VLOOKUP(B1202,'[1]Sum table'!$A:$G,7,FALSE),0)</f>
        <v>0</v>
      </c>
      <c r="O1202" t="s">
        <v>510</v>
      </c>
      <c r="P1202" s="607" t="s">
        <v>506</v>
      </c>
      <c r="R1202" t="str">
        <f t="shared" si="56"/>
        <v>ZK104</v>
      </c>
      <c r="S1202">
        <f t="shared" si="57"/>
        <v>0</v>
      </c>
      <c r="T1202">
        <f t="shared" si="57"/>
        <v>0</v>
      </c>
      <c r="U1202">
        <f t="shared" si="57"/>
        <v>0</v>
      </c>
    </row>
    <row r="1203" spans="1:21" ht="15.75" thickBot="1" x14ac:dyDescent="0.3">
      <c r="A1203" t="s">
        <v>1722</v>
      </c>
      <c r="B1203" t="str">
        <f t="shared" si="55"/>
        <v>ZK104.K101.C727</v>
      </c>
      <c r="C1203">
        <f>+IFERROR(VLOOKUP(B1203,'[1]Sum table'!$A:$D,4,FALSE),0)</f>
        <v>0</v>
      </c>
      <c r="D1203">
        <f>+IFERROR(VLOOKUP(B1203,'[1]Sum table'!$A:$E,5,FALSE),0)</f>
        <v>0</v>
      </c>
      <c r="E1203">
        <f>+IFERROR(VLOOKUP(B1203,'[1]Sum table'!$A:$F,6,FALSE),0)</f>
        <v>0</v>
      </c>
      <c r="F1203">
        <f>+IFERROR(VLOOKUP(B1203,'[1]Sum table'!$A:$G,7,FALSE),0)</f>
        <v>0</v>
      </c>
      <c r="O1203" t="s">
        <v>510</v>
      </c>
      <c r="P1203" s="609" t="s">
        <v>507</v>
      </c>
      <c r="R1203" t="str">
        <f t="shared" si="56"/>
        <v>ZK104</v>
      </c>
      <c r="S1203">
        <f t="shared" si="57"/>
        <v>0</v>
      </c>
      <c r="T1203">
        <f t="shared" si="57"/>
        <v>0</v>
      </c>
      <c r="U1203">
        <f t="shared" si="57"/>
        <v>0</v>
      </c>
    </row>
    <row r="1204" spans="1:21" x14ac:dyDescent="0.25">
      <c r="A1204" t="s">
        <v>1723</v>
      </c>
      <c r="B1204" t="str">
        <f t="shared" si="55"/>
        <v>ZK104.K102.C727</v>
      </c>
      <c r="C1204">
        <f>+IFERROR(VLOOKUP(B1204,'[1]Sum table'!$A:$D,4,FALSE),0)</f>
        <v>0</v>
      </c>
      <c r="D1204">
        <f>+IFERROR(VLOOKUP(B1204,'[1]Sum table'!$A:$E,5,FALSE),0)</f>
        <v>0</v>
      </c>
      <c r="E1204">
        <f>+IFERROR(VLOOKUP(B1204,'[1]Sum table'!$A:$F,6,FALSE),0)</f>
        <v>0</v>
      </c>
      <c r="F1204">
        <f>+IFERROR(VLOOKUP(B1204,'[1]Sum table'!$A:$G,7,FALSE),0)</f>
        <v>0</v>
      </c>
      <c r="O1204" t="s">
        <v>511</v>
      </c>
      <c r="P1204" s="605" t="s">
        <v>289</v>
      </c>
      <c r="R1204" t="str">
        <f t="shared" si="56"/>
        <v>ZK104</v>
      </c>
      <c r="S1204">
        <f t="shared" si="57"/>
        <v>0</v>
      </c>
      <c r="T1204">
        <f t="shared" si="57"/>
        <v>0</v>
      </c>
      <c r="U1204">
        <f t="shared" si="57"/>
        <v>0</v>
      </c>
    </row>
    <row r="1205" spans="1:21" x14ac:dyDescent="0.25">
      <c r="A1205" t="s">
        <v>1724</v>
      </c>
      <c r="B1205" t="str">
        <f t="shared" si="55"/>
        <v>ZK104.K103.C727</v>
      </c>
      <c r="C1205">
        <f>+IFERROR(VLOOKUP(B1205,'[1]Sum table'!$A:$D,4,FALSE),0)</f>
        <v>0</v>
      </c>
      <c r="D1205">
        <f>+IFERROR(VLOOKUP(B1205,'[1]Sum table'!$A:$E,5,FALSE),0)</f>
        <v>0</v>
      </c>
      <c r="E1205">
        <f>+IFERROR(VLOOKUP(B1205,'[1]Sum table'!$A:$F,6,FALSE),0)</f>
        <v>0</v>
      </c>
      <c r="F1205">
        <f>+IFERROR(VLOOKUP(B1205,'[1]Sum table'!$A:$G,7,FALSE),0)</f>
        <v>0</v>
      </c>
      <c r="O1205" t="s">
        <v>511</v>
      </c>
      <c r="P1205" s="606" t="s">
        <v>290</v>
      </c>
      <c r="R1205" t="str">
        <f t="shared" si="56"/>
        <v>ZK104</v>
      </c>
      <c r="S1205">
        <f t="shared" si="57"/>
        <v>0</v>
      </c>
      <c r="T1205">
        <f t="shared" si="57"/>
        <v>0</v>
      </c>
      <c r="U1205">
        <f t="shared" si="57"/>
        <v>0</v>
      </c>
    </row>
    <row r="1206" spans="1:21" x14ac:dyDescent="0.25">
      <c r="A1206" t="s">
        <v>1725</v>
      </c>
      <c r="B1206" t="str">
        <f t="shared" si="55"/>
        <v>ZK104.K104.C727</v>
      </c>
      <c r="C1206">
        <f>+IFERROR(VLOOKUP(B1206,'[1]Sum table'!$A:$D,4,FALSE),0)</f>
        <v>0</v>
      </c>
      <c r="D1206">
        <f>+IFERROR(VLOOKUP(B1206,'[1]Sum table'!$A:$E,5,FALSE),0)</f>
        <v>0</v>
      </c>
      <c r="E1206">
        <f>+IFERROR(VLOOKUP(B1206,'[1]Sum table'!$A:$F,6,FALSE),0)</f>
        <v>0</v>
      </c>
      <c r="F1206">
        <f>+IFERROR(VLOOKUP(B1206,'[1]Sum table'!$A:$G,7,FALSE),0)</f>
        <v>0</v>
      </c>
      <c r="O1206" t="s">
        <v>511</v>
      </c>
      <c r="P1206" s="606" t="s">
        <v>291</v>
      </c>
      <c r="R1206" t="str">
        <f t="shared" si="56"/>
        <v>ZK104</v>
      </c>
      <c r="S1206">
        <f t="shared" si="57"/>
        <v>0</v>
      </c>
      <c r="T1206">
        <f t="shared" si="57"/>
        <v>0</v>
      </c>
      <c r="U1206">
        <f t="shared" si="57"/>
        <v>0</v>
      </c>
    </row>
    <row r="1207" spans="1:21" x14ac:dyDescent="0.25">
      <c r="A1207" t="s">
        <v>1726</v>
      </c>
      <c r="B1207" t="str">
        <f t="shared" si="55"/>
        <v>ZK104.K105.C727</v>
      </c>
      <c r="C1207">
        <f>+IFERROR(VLOOKUP(B1207,'[1]Sum table'!$A:$D,4,FALSE),0)</f>
        <v>0</v>
      </c>
      <c r="D1207">
        <f>+IFERROR(VLOOKUP(B1207,'[1]Sum table'!$A:$E,5,FALSE),0)</f>
        <v>0</v>
      </c>
      <c r="E1207">
        <f>+IFERROR(VLOOKUP(B1207,'[1]Sum table'!$A:$F,6,FALSE),0)</f>
        <v>0</v>
      </c>
      <c r="F1207">
        <f>+IFERROR(VLOOKUP(B1207,'[1]Sum table'!$A:$G,7,FALSE),0)</f>
        <v>0</v>
      </c>
      <c r="O1207" t="s">
        <v>511</v>
      </c>
      <c r="P1207" s="606" t="s">
        <v>292</v>
      </c>
      <c r="R1207" t="str">
        <f t="shared" si="56"/>
        <v>ZK104</v>
      </c>
      <c r="S1207">
        <f t="shared" si="57"/>
        <v>0</v>
      </c>
      <c r="T1207">
        <f t="shared" si="57"/>
        <v>0</v>
      </c>
      <c r="U1207">
        <f t="shared" si="57"/>
        <v>0</v>
      </c>
    </row>
    <row r="1208" spans="1:21" x14ac:dyDescent="0.25">
      <c r="A1208" t="s">
        <v>1727</v>
      </c>
      <c r="B1208" t="str">
        <f t="shared" si="55"/>
        <v>ZK104.K106.C727</v>
      </c>
      <c r="C1208">
        <f>+IFERROR(VLOOKUP(B1208,'[1]Sum table'!$A:$D,4,FALSE),0)</f>
        <v>0</v>
      </c>
      <c r="D1208">
        <f>+IFERROR(VLOOKUP(B1208,'[1]Sum table'!$A:$E,5,FALSE),0)</f>
        <v>0</v>
      </c>
      <c r="E1208">
        <f>+IFERROR(VLOOKUP(B1208,'[1]Sum table'!$A:$F,6,FALSE),0)</f>
        <v>0</v>
      </c>
      <c r="F1208">
        <f>+IFERROR(VLOOKUP(B1208,'[1]Sum table'!$A:$G,7,FALSE),0)</f>
        <v>0</v>
      </c>
      <c r="O1208" t="s">
        <v>511</v>
      </c>
      <c r="P1208" s="606" t="s">
        <v>293</v>
      </c>
      <c r="R1208" t="str">
        <f t="shared" si="56"/>
        <v>ZK104</v>
      </c>
      <c r="S1208">
        <f t="shared" si="57"/>
        <v>0</v>
      </c>
      <c r="T1208">
        <f t="shared" si="57"/>
        <v>0</v>
      </c>
      <c r="U1208">
        <f t="shared" si="57"/>
        <v>0</v>
      </c>
    </row>
    <row r="1209" spans="1:21" x14ac:dyDescent="0.25">
      <c r="A1209" t="s">
        <v>1728</v>
      </c>
      <c r="B1209" t="str">
        <f t="shared" si="55"/>
        <v>ZK104.K107.C727</v>
      </c>
      <c r="C1209">
        <f>+IFERROR(VLOOKUP(B1209,'[1]Sum table'!$A:$D,4,FALSE),0)</f>
        <v>0</v>
      </c>
      <c r="D1209">
        <f>+IFERROR(VLOOKUP(B1209,'[1]Sum table'!$A:$E,5,FALSE),0)</f>
        <v>0</v>
      </c>
      <c r="E1209">
        <f>+IFERROR(VLOOKUP(B1209,'[1]Sum table'!$A:$F,6,FALSE),0)</f>
        <v>0</v>
      </c>
      <c r="F1209">
        <f>+IFERROR(VLOOKUP(B1209,'[1]Sum table'!$A:$G,7,FALSE),0)</f>
        <v>0</v>
      </c>
      <c r="O1209" t="s">
        <v>511</v>
      </c>
      <c r="P1209" s="606" t="s">
        <v>214</v>
      </c>
      <c r="R1209" t="str">
        <f t="shared" si="56"/>
        <v>ZK104</v>
      </c>
      <c r="S1209">
        <f t="shared" si="57"/>
        <v>0</v>
      </c>
      <c r="T1209">
        <f t="shared" si="57"/>
        <v>0</v>
      </c>
      <c r="U1209">
        <f t="shared" si="57"/>
        <v>0</v>
      </c>
    </row>
    <row r="1210" spans="1:21" x14ac:dyDescent="0.25">
      <c r="A1210" t="s">
        <v>1729</v>
      </c>
      <c r="B1210" t="str">
        <f t="shared" si="55"/>
        <v>ZK104.K108.C727</v>
      </c>
      <c r="C1210">
        <f>+IFERROR(VLOOKUP(B1210,'[1]Sum table'!$A:$D,4,FALSE),0)</f>
        <v>0</v>
      </c>
      <c r="D1210">
        <f>+IFERROR(VLOOKUP(B1210,'[1]Sum table'!$A:$E,5,FALSE),0)</f>
        <v>0</v>
      </c>
      <c r="E1210">
        <f>+IFERROR(VLOOKUP(B1210,'[1]Sum table'!$A:$F,6,FALSE),0)</f>
        <v>0</v>
      </c>
      <c r="F1210">
        <f>+IFERROR(VLOOKUP(B1210,'[1]Sum table'!$A:$G,7,FALSE),0)</f>
        <v>0</v>
      </c>
      <c r="O1210" t="s">
        <v>511</v>
      </c>
      <c r="P1210" s="606" t="s">
        <v>210</v>
      </c>
      <c r="R1210" t="str">
        <f t="shared" si="56"/>
        <v>ZK104</v>
      </c>
      <c r="S1210">
        <f t="shared" si="57"/>
        <v>0</v>
      </c>
      <c r="T1210">
        <f t="shared" si="57"/>
        <v>0</v>
      </c>
      <c r="U1210">
        <f t="shared" si="57"/>
        <v>0</v>
      </c>
    </row>
    <row r="1211" spans="1:21" x14ac:dyDescent="0.25">
      <c r="A1211" t="s">
        <v>1730</v>
      </c>
      <c r="B1211" t="str">
        <f t="shared" si="55"/>
        <v>ZK104.K109.C727</v>
      </c>
      <c r="C1211">
        <f>+IFERROR(VLOOKUP(B1211,'[1]Sum table'!$A:$D,4,FALSE),0)</f>
        <v>0</v>
      </c>
      <c r="D1211">
        <f>+IFERROR(VLOOKUP(B1211,'[1]Sum table'!$A:$E,5,FALSE),0)</f>
        <v>0</v>
      </c>
      <c r="E1211">
        <f>+IFERROR(VLOOKUP(B1211,'[1]Sum table'!$A:$F,6,FALSE),0)</f>
        <v>0</v>
      </c>
      <c r="F1211">
        <f>+IFERROR(VLOOKUP(B1211,'[1]Sum table'!$A:$G,7,FALSE),0)</f>
        <v>0</v>
      </c>
      <c r="O1211" t="s">
        <v>511</v>
      </c>
      <c r="P1211" s="606" t="s">
        <v>294</v>
      </c>
      <c r="R1211" t="str">
        <f t="shared" si="56"/>
        <v>ZK104</v>
      </c>
      <c r="S1211">
        <f t="shared" si="57"/>
        <v>0</v>
      </c>
      <c r="T1211">
        <f t="shared" si="57"/>
        <v>0</v>
      </c>
      <c r="U1211">
        <f t="shared" si="57"/>
        <v>0</v>
      </c>
    </row>
    <row r="1212" spans="1:21" x14ac:dyDescent="0.25">
      <c r="A1212" t="s">
        <v>1731</v>
      </c>
      <c r="B1212" t="str">
        <f t="shared" si="55"/>
        <v>ZK104.K110.C727</v>
      </c>
      <c r="C1212">
        <f>+IFERROR(VLOOKUP(B1212,'[1]Sum table'!$A:$D,4,FALSE),0)</f>
        <v>0</v>
      </c>
      <c r="D1212">
        <f>+IFERROR(VLOOKUP(B1212,'[1]Sum table'!$A:$E,5,FALSE),0)</f>
        <v>0</v>
      </c>
      <c r="E1212">
        <f>+IFERROR(VLOOKUP(B1212,'[1]Sum table'!$A:$F,6,FALSE),0)</f>
        <v>0</v>
      </c>
      <c r="F1212">
        <f>+IFERROR(VLOOKUP(B1212,'[1]Sum table'!$A:$G,7,FALSE),0)</f>
        <v>0</v>
      </c>
      <c r="O1212" t="s">
        <v>511</v>
      </c>
      <c r="P1212" s="607" t="s">
        <v>295</v>
      </c>
      <c r="R1212" t="str">
        <f t="shared" si="56"/>
        <v>ZK104</v>
      </c>
      <c r="S1212">
        <f t="shared" si="57"/>
        <v>0</v>
      </c>
      <c r="T1212">
        <f t="shared" si="57"/>
        <v>0</v>
      </c>
      <c r="U1212">
        <f t="shared" si="57"/>
        <v>0</v>
      </c>
    </row>
    <row r="1213" spans="1:21" x14ac:dyDescent="0.25">
      <c r="A1213" t="s">
        <v>1732</v>
      </c>
      <c r="B1213" t="str">
        <f t="shared" si="55"/>
        <v>ZK104.K111.C727</v>
      </c>
      <c r="C1213">
        <f>+IFERROR(VLOOKUP(B1213,'[1]Sum table'!$A:$D,4,FALSE),0)</f>
        <v>0</v>
      </c>
      <c r="D1213">
        <f>+IFERROR(VLOOKUP(B1213,'[1]Sum table'!$A:$E,5,FALSE),0)</f>
        <v>0</v>
      </c>
      <c r="E1213">
        <f>+IFERROR(VLOOKUP(B1213,'[1]Sum table'!$A:$F,6,FALSE),0)</f>
        <v>0</v>
      </c>
      <c r="F1213">
        <f>+IFERROR(VLOOKUP(B1213,'[1]Sum table'!$A:$G,7,FALSE),0)</f>
        <v>0</v>
      </c>
      <c r="O1213" t="s">
        <v>511</v>
      </c>
      <c r="P1213" s="608" t="s">
        <v>296</v>
      </c>
      <c r="R1213" t="str">
        <f t="shared" si="56"/>
        <v>ZK104</v>
      </c>
      <c r="S1213">
        <f t="shared" si="57"/>
        <v>0</v>
      </c>
      <c r="T1213">
        <f t="shared" si="57"/>
        <v>0</v>
      </c>
      <c r="U1213">
        <f t="shared" si="57"/>
        <v>0</v>
      </c>
    </row>
    <row r="1214" spans="1:21" x14ac:dyDescent="0.25">
      <c r="A1214" t="s">
        <v>1733</v>
      </c>
      <c r="B1214" t="str">
        <f t="shared" si="55"/>
        <v>ZK104.K112.C727</v>
      </c>
      <c r="C1214">
        <f>+IFERROR(VLOOKUP(B1214,'[1]Sum table'!$A:$D,4,FALSE),0)</f>
        <v>0</v>
      </c>
      <c r="D1214">
        <f>+IFERROR(VLOOKUP(B1214,'[1]Sum table'!$A:$E,5,FALSE),0)</f>
        <v>0</v>
      </c>
      <c r="E1214">
        <f>+IFERROR(VLOOKUP(B1214,'[1]Sum table'!$A:$F,6,FALSE),0)</f>
        <v>0</v>
      </c>
      <c r="F1214">
        <f>+IFERROR(VLOOKUP(B1214,'[1]Sum table'!$A:$G,7,FALSE),0)</f>
        <v>0</v>
      </c>
      <c r="O1214" t="s">
        <v>511</v>
      </c>
      <c r="P1214" s="607" t="s">
        <v>297</v>
      </c>
      <c r="R1214" t="str">
        <f t="shared" si="56"/>
        <v>ZK104</v>
      </c>
      <c r="S1214">
        <f t="shared" si="57"/>
        <v>0</v>
      </c>
      <c r="T1214">
        <f t="shared" si="57"/>
        <v>0</v>
      </c>
      <c r="U1214">
        <f t="shared" si="57"/>
        <v>0</v>
      </c>
    </row>
    <row r="1215" spans="1:21" x14ac:dyDescent="0.25">
      <c r="A1215" t="s">
        <v>1734</v>
      </c>
      <c r="B1215" t="str">
        <f t="shared" si="55"/>
        <v>ZK104.K113.C727</v>
      </c>
      <c r="C1215">
        <f>+IFERROR(VLOOKUP(B1215,'[1]Sum table'!$A:$D,4,FALSE),0)</f>
        <v>0</v>
      </c>
      <c r="D1215">
        <f>+IFERROR(VLOOKUP(B1215,'[1]Sum table'!$A:$E,5,FALSE),0)</f>
        <v>0</v>
      </c>
      <c r="E1215">
        <f>+IFERROR(VLOOKUP(B1215,'[1]Sum table'!$A:$F,6,FALSE),0)</f>
        <v>0</v>
      </c>
      <c r="F1215">
        <f>+IFERROR(VLOOKUP(B1215,'[1]Sum table'!$A:$G,7,FALSE),0)</f>
        <v>0</v>
      </c>
      <c r="O1215" t="s">
        <v>511</v>
      </c>
      <c r="P1215" s="607" t="s">
        <v>298</v>
      </c>
      <c r="R1215" t="str">
        <f t="shared" si="56"/>
        <v>ZK104</v>
      </c>
      <c r="S1215">
        <f t="shared" si="57"/>
        <v>0</v>
      </c>
      <c r="T1215">
        <f t="shared" si="57"/>
        <v>0</v>
      </c>
      <c r="U1215">
        <f t="shared" si="57"/>
        <v>0</v>
      </c>
    </row>
    <row r="1216" spans="1:21" x14ac:dyDescent="0.25">
      <c r="A1216" t="s">
        <v>1735</v>
      </c>
      <c r="B1216" t="str">
        <f t="shared" si="55"/>
        <v>ZK104.K114.C727</v>
      </c>
      <c r="C1216">
        <f>+IFERROR(VLOOKUP(B1216,'[1]Sum table'!$A:$D,4,FALSE),0)</f>
        <v>0</v>
      </c>
      <c r="D1216">
        <f>+IFERROR(VLOOKUP(B1216,'[1]Sum table'!$A:$E,5,FALSE),0)</f>
        <v>0</v>
      </c>
      <c r="E1216">
        <f>+IFERROR(VLOOKUP(B1216,'[1]Sum table'!$A:$F,6,FALSE),0)</f>
        <v>0</v>
      </c>
      <c r="F1216">
        <f>+IFERROR(VLOOKUP(B1216,'[1]Sum table'!$A:$G,7,FALSE),0)</f>
        <v>0</v>
      </c>
      <c r="O1216" t="s">
        <v>511</v>
      </c>
      <c r="P1216" s="607" t="s">
        <v>299</v>
      </c>
      <c r="R1216" t="str">
        <f t="shared" si="56"/>
        <v>ZK104</v>
      </c>
      <c r="S1216">
        <f t="shared" si="57"/>
        <v>0</v>
      </c>
      <c r="T1216">
        <f t="shared" si="57"/>
        <v>0</v>
      </c>
      <c r="U1216">
        <f t="shared" si="57"/>
        <v>0</v>
      </c>
    </row>
    <row r="1217" spans="1:21" x14ac:dyDescent="0.25">
      <c r="A1217" t="s">
        <v>1736</v>
      </c>
      <c r="B1217" t="str">
        <f t="shared" si="55"/>
        <v>ZK104.K115.C727</v>
      </c>
      <c r="C1217">
        <f>+IFERROR(VLOOKUP(B1217,'[1]Sum table'!$A:$D,4,FALSE),0)</f>
        <v>0</v>
      </c>
      <c r="D1217">
        <f>+IFERROR(VLOOKUP(B1217,'[1]Sum table'!$A:$E,5,FALSE),0)</f>
        <v>0</v>
      </c>
      <c r="E1217">
        <f>+IFERROR(VLOOKUP(B1217,'[1]Sum table'!$A:$F,6,FALSE),0)</f>
        <v>0</v>
      </c>
      <c r="F1217">
        <f>+IFERROR(VLOOKUP(B1217,'[1]Sum table'!$A:$G,7,FALSE),0)</f>
        <v>0</v>
      </c>
      <c r="O1217" t="s">
        <v>511</v>
      </c>
      <c r="P1217" s="607" t="s">
        <v>300</v>
      </c>
      <c r="R1217" t="str">
        <f t="shared" si="56"/>
        <v>ZK104</v>
      </c>
      <c r="S1217">
        <f t="shared" si="57"/>
        <v>0</v>
      </c>
      <c r="T1217">
        <f t="shared" si="57"/>
        <v>0</v>
      </c>
      <c r="U1217">
        <f t="shared" si="57"/>
        <v>0</v>
      </c>
    </row>
    <row r="1218" spans="1:21" x14ac:dyDescent="0.25">
      <c r="A1218" t="s">
        <v>1737</v>
      </c>
      <c r="B1218" t="str">
        <f t="shared" si="55"/>
        <v>ZK104.K116.C727</v>
      </c>
      <c r="C1218">
        <f>+IFERROR(VLOOKUP(B1218,'[1]Sum table'!$A:$D,4,FALSE),0)</f>
        <v>0</v>
      </c>
      <c r="D1218">
        <f>+IFERROR(VLOOKUP(B1218,'[1]Sum table'!$A:$E,5,FALSE),0)</f>
        <v>0</v>
      </c>
      <c r="E1218">
        <f>+IFERROR(VLOOKUP(B1218,'[1]Sum table'!$A:$F,6,FALSE),0)</f>
        <v>0</v>
      </c>
      <c r="F1218">
        <f>+IFERROR(VLOOKUP(B1218,'[1]Sum table'!$A:$G,7,FALSE),0)</f>
        <v>0</v>
      </c>
      <c r="O1218" t="s">
        <v>511</v>
      </c>
      <c r="P1218" s="606" t="s">
        <v>301</v>
      </c>
      <c r="R1218" t="str">
        <f t="shared" si="56"/>
        <v>ZK104</v>
      </c>
      <c r="S1218">
        <f t="shared" si="57"/>
        <v>0</v>
      </c>
      <c r="T1218">
        <f t="shared" si="57"/>
        <v>0</v>
      </c>
      <c r="U1218">
        <f t="shared" si="57"/>
        <v>0</v>
      </c>
    </row>
    <row r="1219" spans="1:21" x14ac:dyDescent="0.25">
      <c r="A1219" t="s">
        <v>1738</v>
      </c>
      <c r="B1219" t="str">
        <f t="shared" si="55"/>
        <v>ZK104.K117.C727</v>
      </c>
      <c r="C1219">
        <f>+IFERROR(VLOOKUP(B1219,'[1]Sum table'!$A:$D,4,FALSE),0)</f>
        <v>0</v>
      </c>
      <c r="D1219">
        <f>+IFERROR(VLOOKUP(B1219,'[1]Sum table'!$A:$E,5,FALSE),0)</f>
        <v>0</v>
      </c>
      <c r="E1219">
        <f>+IFERROR(VLOOKUP(B1219,'[1]Sum table'!$A:$F,6,FALSE),0)</f>
        <v>0</v>
      </c>
      <c r="F1219">
        <f>+IFERROR(VLOOKUP(B1219,'[1]Sum table'!$A:$G,7,FALSE),0)</f>
        <v>0</v>
      </c>
      <c r="O1219" t="s">
        <v>511</v>
      </c>
      <c r="P1219" s="606" t="s">
        <v>107</v>
      </c>
      <c r="R1219" t="str">
        <f t="shared" si="56"/>
        <v>ZK104</v>
      </c>
      <c r="S1219">
        <f t="shared" si="57"/>
        <v>0</v>
      </c>
      <c r="T1219">
        <f t="shared" si="57"/>
        <v>0</v>
      </c>
      <c r="U1219">
        <f t="shared" si="57"/>
        <v>0</v>
      </c>
    </row>
    <row r="1220" spans="1:21" x14ac:dyDescent="0.25">
      <c r="A1220" t="s">
        <v>1739</v>
      </c>
      <c r="B1220" t="str">
        <f t="shared" ref="B1220:B1283" si="58">+A1220&amp;"."&amp;$A$1</f>
        <v>ZK104.K118.C727</v>
      </c>
      <c r="C1220">
        <f>+IFERROR(VLOOKUP(B1220,'[1]Sum table'!$A:$D,4,FALSE),0)</f>
        <v>0</v>
      </c>
      <c r="D1220">
        <f>+IFERROR(VLOOKUP(B1220,'[1]Sum table'!$A:$E,5,FALSE),0)</f>
        <v>0</v>
      </c>
      <c r="E1220">
        <f>+IFERROR(VLOOKUP(B1220,'[1]Sum table'!$A:$F,6,FALSE),0)</f>
        <v>0</v>
      </c>
      <c r="F1220">
        <f>+IFERROR(VLOOKUP(B1220,'[1]Sum table'!$A:$G,7,FALSE),0)</f>
        <v>0</v>
      </c>
      <c r="O1220" t="s">
        <v>511</v>
      </c>
      <c r="P1220" s="606" t="s">
        <v>105</v>
      </c>
      <c r="R1220" t="str">
        <f t="shared" ref="R1220:R1283" si="59">+LEFT(B1220,5)</f>
        <v>ZK104</v>
      </c>
      <c r="S1220">
        <f t="shared" ref="S1220:U1283" si="60">+C1220</f>
        <v>0</v>
      </c>
      <c r="T1220">
        <f t="shared" si="60"/>
        <v>0</v>
      </c>
      <c r="U1220">
        <f t="shared" si="60"/>
        <v>0</v>
      </c>
    </row>
    <row r="1221" spans="1:21" x14ac:dyDescent="0.25">
      <c r="A1221" t="s">
        <v>1740</v>
      </c>
      <c r="B1221" t="str">
        <f t="shared" si="58"/>
        <v>ZK104.K119.C727</v>
      </c>
      <c r="C1221">
        <f>+IFERROR(VLOOKUP(B1221,'[1]Sum table'!$A:$D,4,FALSE),0)</f>
        <v>0</v>
      </c>
      <c r="D1221">
        <f>+IFERROR(VLOOKUP(B1221,'[1]Sum table'!$A:$E,5,FALSE),0)</f>
        <v>0</v>
      </c>
      <c r="E1221">
        <f>+IFERROR(VLOOKUP(B1221,'[1]Sum table'!$A:$F,6,FALSE),0)</f>
        <v>0</v>
      </c>
      <c r="F1221">
        <f>+IFERROR(VLOOKUP(B1221,'[1]Sum table'!$A:$G,7,FALSE),0)</f>
        <v>0</v>
      </c>
      <c r="O1221" t="s">
        <v>511</v>
      </c>
      <c r="P1221" s="606" t="s">
        <v>302</v>
      </c>
      <c r="R1221" t="str">
        <f t="shared" si="59"/>
        <v>ZK104</v>
      </c>
      <c r="S1221">
        <f t="shared" si="60"/>
        <v>0</v>
      </c>
      <c r="T1221">
        <f t="shared" si="60"/>
        <v>0</v>
      </c>
      <c r="U1221">
        <f t="shared" si="60"/>
        <v>0</v>
      </c>
    </row>
    <row r="1222" spans="1:21" x14ac:dyDescent="0.25">
      <c r="A1222" t="s">
        <v>1741</v>
      </c>
      <c r="B1222" t="str">
        <f t="shared" si="58"/>
        <v>ZK104.K120.C727</v>
      </c>
      <c r="C1222">
        <f>+IFERROR(VLOOKUP(B1222,'[1]Sum table'!$A:$D,4,FALSE),0)</f>
        <v>0</v>
      </c>
      <c r="D1222">
        <f>+IFERROR(VLOOKUP(B1222,'[1]Sum table'!$A:$E,5,FALSE),0)</f>
        <v>0</v>
      </c>
      <c r="E1222">
        <f>+IFERROR(VLOOKUP(B1222,'[1]Sum table'!$A:$F,6,FALSE),0)</f>
        <v>0</v>
      </c>
      <c r="F1222">
        <f>+IFERROR(VLOOKUP(B1222,'[1]Sum table'!$A:$G,7,FALSE),0)</f>
        <v>0</v>
      </c>
      <c r="O1222" t="s">
        <v>511</v>
      </c>
      <c r="P1222" s="606" t="s">
        <v>303</v>
      </c>
      <c r="R1222" t="str">
        <f t="shared" si="59"/>
        <v>ZK104</v>
      </c>
      <c r="S1222">
        <f t="shared" si="60"/>
        <v>0</v>
      </c>
      <c r="T1222">
        <f t="shared" si="60"/>
        <v>0</v>
      </c>
      <c r="U1222">
        <f t="shared" si="60"/>
        <v>0</v>
      </c>
    </row>
    <row r="1223" spans="1:21" x14ac:dyDescent="0.25">
      <c r="A1223" t="s">
        <v>1742</v>
      </c>
      <c r="B1223" t="str">
        <f t="shared" si="58"/>
        <v>ZK104.K121.C727</v>
      </c>
      <c r="C1223">
        <f>+IFERROR(VLOOKUP(B1223,'[1]Sum table'!$A:$D,4,FALSE),0)</f>
        <v>0</v>
      </c>
      <c r="D1223">
        <f>+IFERROR(VLOOKUP(B1223,'[1]Sum table'!$A:$E,5,FALSE),0)</f>
        <v>0</v>
      </c>
      <c r="E1223">
        <f>+IFERROR(VLOOKUP(B1223,'[1]Sum table'!$A:$F,6,FALSE),0)</f>
        <v>0</v>
      </c>
      <c r="F1223">
        <f>+IFERROR(VLOOKUP(B1223,'[1]Sum table'!$A:$G,7,FALSE),0)</f>
        <v>0</v>
      </c>
      <c r="O1223" t="s">
        <v>511</v>
      </c>
      <c r="P1223" s="606" t="s">
        <v>304</v>
      </c>
      <c r="R1223" t="str">
        <f t="shared" si="59"/>
        <v>ZK104</v>
      </c>
      <c r="S1223">
        <f t="shared" si="60"/>
        <v>0</v>
      </c>
      <c r="T1223">
        <f t="shared" si="60"/>
        <v>0</v>
      </c>
      <c r="U1223">
        <f t="shared" si="60"/>
        <v>0</v>
      </c>
    </row>
    <row r="1224" spans="1:21" x14ac:dyDescent="0.25">
      <c r="A1224" t="s">
        <v>1743</v>
      </c>
      <c r="B1224" t="str">
        <f t="shared" si="58"/>
        <v>ZK104.K122.C727</v>
      </c>
      <c r="C1224">
        <f>+IFERROR(VLOOKUP(B1224,'[1]Sum table'!$A:$D,4,FALSE),0)</f>
        <v>0</v>
      </c>
      <c r="D1224">
        <f>+IFERROR(VLOOKUP(B1224,'[1]Sum table'!$A:$E,5,FALSE),0)</f>
        <v>0</v>
      </c>
      <c r="E1224">
        <f>+IFERROR(VLOOKUP(B1224,'[1]Sum table'!$A:$F,6,FALSE),0)</f>
        <v>0</v>
      </c>
      <c r="F1224">
        <f>+IFERROR(VLOOKUP(B1224,'[1]Sum table'!$A:$G,7,FALSE),0)</f>
        <v>0</v>
      </c>
      <c r="O1224" t="s">
        <v>511</v>
      </c>
      <c r="P1224" s="606" t="s">
        <v>222</v>
      </c>
      <c r="R1224" t="str">
        <f t="shared" si="59"/>
        <v>ZK104</v>
      </c>
      <c r="S1224">
        <f t="shared" si="60"/>
        <v>0</v>
      </c>
      <c r="T1224">
        <f t="shared" si="60"/>
        <v>0</v>
      </c>
      <c r="U1224">
        <f t="shared" si="60"/>
        <v>0</v>
      </c>
    </row>
    <row r="1225" spans="1:21" x14ac:dyDescent="0.25">
      <c r="A1225" t="s">
        <v>1744</v>
      </c>
      <c r="B1225" t="str">
        <f t="shared" si="58"/>
        <v>ZK104.K123.C727</v>
      </c>
      <c r="C1225">
        <f>+IFERROR(VLOOKUP(B1225,'[1]Sum table'!$A:$D,4,FALSE),0)</f>
        <v>0</v>
      </c>
      <c r="D1225">
        <f>+IFERROR(VLOOKUP(B1225,'[1]Sum table'!$A:$E,5,FALSE),0)</f>
        <v>0</v>
      </c>
      <c r="E1225">
        <f>+IFERROR(VLOOKUP(B1225,'[1]Sum table'!$A:$F,6,FALSE),0)</f>
        <v>0</v>
      </c>
      <c r="F1225">
        <f>+IFERROR(VLOOKUP(B1225,'[1]Sum table'!$A:$G,7,FALSE),0)</f>
        <v>0</v>
      </c>
      <c r="O1225" t="s">
        <v>511</v>
      </c>
      <c r="P1225" s="606" t="s">
        <v>305</v>
      </c>
      <c r="R1225" t="str">
        <f t="shared" si="59"/>
        <v>ZK104</v>
      </c>
      <c r="S1225">
        <f t="shared" si="60"/>
        <v>0</v>
      </c>
      <c r="T1225">
        <f t="shared" si="60"/>
        <v>0</v>
      </c>
      <c r="U1225">
        <f t="shared" si="60"/>
        <v>0</v>
      </c>
    </row>
    <row r="1226" spans="1:21" x14ac:dyDescent="0.25">
      <c r="A1226" t="s">
        <v>1745</v>
      </c>
      <c r="B1226" t="str">
        <f t="shared" si="58"/>
        <v>ZK104.K124.C727</v>
      </c>
      <c r="C1226">
        <f>+IFERROR(VLOOKUP(B1226,'[1]Sum table'!$A:$D,4,FALSE),0)</f>
        <v>0</v>
      </c>
      <c r="D1226">
        <f>+IFERROR(VLOOKUP(B1226,'[1]Sum table'!$A:$E,5,FALSE),0)</f>
        <v>0</v>
      </c>
      <c r="E1226">
        <f>+IFERROR(VLOOKUP(B1226,'[1]Sum table'!$A:$F,6,FALSE),0)</f>
        <v>0</v>
      </c>
      <c r="F1226">
        <f>+IFERROR(VLOOKUP(B1226,'[1]Sum table'!$A:$G,7,FALSE),0)</f>
        <v>0</v>
      </c>
      <c r="O1226" t="s">
        <v>511</v>
      </c>
      <c r="P1226" s="606" t="s">
        <v>306</v>
      </c>
      <c r="R1226" t="str">
        <f t="shared" si="59"/>
        <v>ZK104</v>
      </c>
      <c r="S1226">
        <f t="shared" si="60"/>
        <v>0</v>
      </c>
      <c r="T1226">
        <f t="shared" si="60"/>
        <v>0</v>
      </c>
      <c r="U1226">
        <f t="shared" si="60"/>
        <v>0</v>
      </c>
    </row>
    <row r="1227" spans="1:21" x14ac:dyDescent="0.25">
      <c r="A1227" t="s">
        <v>1746</v>
      </c>
      <c r="B1227" t="str">
        <f t="shared" si="58"/>
        <v>ZK104.K125.C727</v>
      </c>
      <c r="C1227">
        <f>+IFERROR(VLOOKUP(B1227,'[1]Sum table'!$A:$D,4,FALSE),0)</f>
        <v>0</v>
      </c>
      <c r="D1227">
        <f>+IFERROR(VLOOKUP(B1227,'[1]Sum table'!$A:$E,5,FALSE),0)</f>
        <v>0</v>
      </c>
      <c r="E1227">
        <f>+IFERROR(VLOOKUP(B1227,'[1]Sum table'!$A:$F,6,FALSE),0)</f>
        <v>0</v>
      </c>
      <c r="F1227">
        <f>+IFERROR(VLOOKUP(B1227,'[1]Sum table'!$A:$G,7,FALSE),0)</f>
        <v>0</v>
      </c>
      <c r="O1227" t="s">
        <v>511</v>
      </c>
      <c r="P1227" s="607" t="s">
        <v>307</v>
      </c>
      <c r="R1227" t="str">
        <f t="shared" si="59"/>
        <v>ZK104</v>
      </c>
      <c r="S1227">
        <f t="shared" si="60"/>
        <v>0</v>
      </c>
      <c r="T1227">
        <f t="shared" si="60"/>
        <v>0</v>
      </c>
      <c r="U1227">
        <f t="shared" si="60"/>
        <v>0</v>
      </c>
    </row>
    <row r="1228" spans="1:21" x14ac:dyDescent="0.25">
      <c r="A1228" t="s">
        <v>1747</v>
      </c>
      <c r="B1228" t="str">
        <f t="shared" si="58"/>
        <v>ZK104.K126.C727</v>
      </c>
      <c r="C1228">
        <f>+IFERROR(VLOOKUP(B1228,'[1]Sum table'!$A:$D,4,FALSE),0)</f>
        <v>0</v>
      </c>
      <c r="D1228">
        <f>+IFERROR(VLOOKUP(B1228,'[1]Sum table'!$A:$E,5,FALSE),0)</f>
        <v>0</v>
      </c>
      <c r="E1228">
        <f>+IFERROR(VLOOKUP(B1228,'[1]Sum table'!$A:$F,6,FALSE),0)</f>
        <v>0</v>
      </c>
      <c r="F1228">
        <f>+IFERROR(VLOOKUP(B1228,'[1]Sum table'!$A:$G,7,FALSE),0)</f>
        <v>0</v>
      </c>
      <c r="O1228" t="s">
        <v>511</v>
      </c>
      <c r="P1228" s="607" t="s">
        <v>308</v>
      </c>
      <c r="R1228" t="str">
        <f t="shared" si="59"/>
        <v>ZK104</v>
      </c>
      <c r="S1228">
        <f t="shared" si="60"/>
        <v>0</v>
      </c>
      <c r="T1228">
        <f t="shared" si="60"/>
        <v>0</v>
      </c>
      <c r="U1228">
        <f t="shared" si="60"/>
        <v>0</v>
      </c>
    </row>
    <row r="1229" spans="1:21" x14ac:dyDescent="0.25">
      <c r="A1229" t="s">
        <v>1748</v>
      </c>
      <c r="B1229" t="str">
        <f t="shared" si="58"/>
        <v>ZK104.K127.C727</v>
      </c>
      <c r="C1229">
        <f>+IFERROR(VLOOKUP(B1229,'[1]Sum table'!$A:$D,4,FALSE),0)</f>
        <v>0</v>
      </c>
      <c r="D1229">
        <f>+IFERROR(VLOOKUP(B1229,'[1]Sum table'!$A:$E,5,FALSE),0)</f>
        <v>0</v>
      </c>
      <c r="E1229">
        <f>+IFERROR(VLOOKUP(B1229,'[1]Sum table'!$A:$F,6,FALSE),0)</f>
        <v>0</v>
      </c>
      <c r="F1229">
        <f>+IFERROR(VLOOKUP(B1229,'[1]Sum table'!$A:$G,7,FALSE),0)</f>
        <v>0</v>
      </c>
      <c r="O1229" t="s">
        <v>511</v>
      </c>
      <c r="P1229" s="607" t="s">
        <v>309</v>
      </c>
      <c r="R1229" t="str">
        <f t="shared" si="59"/>
        <v>ZK104</v>
      </c>
      <c r="S1229">
        <f t="shared" si="60"/>
        <v>0</v>
      </c>
      <c r="T1229">
        <f t="shared" si="60"/>
        <v>0</v>
      </c>
      <c r="U1229">
        <f t="shared" si="60"/>
        <v>0</v>
      </c>
    </row>
    <row r="1230" spans="1:21" x14ac:dyDescent="0.25">
      <c r="A1230" t="s">
        <v>1749</v>
      </c>
      <c r="B1230" t="str">
        <f t="shared" si="58"/>
        <v>ZK104.K128.C727</v>
      </c>
      <c r="C1230">
        <f>+IFERROR(VLOOKUP(B1230,'[1]Sum table'!$A:$D,4,FALSE),0)</f>
        <v>0</v>
      </c>
      <c r="D1230">
        <f>+IFERROR(VLOOKUP(B1230,'[1]Sum table'!$A:$E,5,FALSE),0)</f>
        <v>0</v>
      </c>
      <c r="E1230">
        <f>+IFERROR(VLOOKUP(B1230,'[1]Sum table'!$A:$F,6,FALSE),0)</f>
        <v>0</v>
      </c>
      <c r="F1230">
        <f>+IFERROR(VLOOKUP(B1230,'[1]Sum table'!$A:$G,7,FALSE),0)</f>
        <v>0</v>
      </c>
      <c r="O1230" t="s">
        <v>511</v>
      </c>
      <c r="P1230" s="607" t="s">
        <v>310</v>
      </c>
      <c r="R1230" t="str">
        <f t="shared" si="59"/>
        <v>ZK104</v>
      </c>
      <c r="S1230">
        <f t="shared" si="60"/>
        <v>0</v>
      </c>
      <c r="T1230">
        <f t="shared" si="60"/>
        <v>0</v>
      </c>
      <c r="U1230">
        <f t="shared" si="60"/>
        <v>0</v>
      </c>
    </row>
    <row r="1231" spans="1:21" x14ac:dyDescent="0.25">
      <c r="A1231" t="s">
        <v>1750</v>
      </c>
      <c r="B1231" t="str">
        <f t="shared" si="58"/>
        <v>ZK104.K129.C727</v>
      </c>
      <c r="C1231">
        <f>+IFERROR(VLOOKUP(B1231,'[1]Sum table'!$A:$D,4,FALSE),0)</f>
        <v>0</v>
      </c>
      <c r="D1231">
        <f>+IFERROR(VLOOKUP(B1231,'[1]Sum table'!$A:$E,5,FALSE),0)</f>
        <v>0</v>
      </c>
      <c r="E1231">
        <f>+IFERROR(VLOOKUP(B1231,'[1]Sum table'!$A:$F,6,FALSE),0)</f>
        <v>0</v>
      </c>
      <c r="F1231">
        <f>+IFERROR(VLOOKUP(B1231,'[1]Sum table'!$A:$G,7,FALSE),0)</f>
        <v>0</v>
      </c>
      <c r="O1231" t="s">
        <v>511</v>
      </c>
      <c r="P1231" s="607" t="s">
        <v>311</v>
      </c>
      <c r="R1231" t="str">
        <f t="shared" si="59"/>
        <v>ZK104</v>
      </c>
      <c r="S1231">
        <f t="shared" si="60"/>
        <v>0</v>
      </c>
      <c r="T1231">
        <f t="shared" si="60"/>
        <v>0</v>
      </c>
      <c r="U1231">
        <f t="shared" si="60"/>
        <v>0</v>
      </c>
    </row>
    <row r="1232" spans="1:21" x14ac:dyDescent="0.25">
      <c r="A1232" t="s">
        <v>1751</v>
      </c>
      <c r="B1232" t="str">
        <f t="shared" si="58"/>
        <v>ZK104.K130.C727</v>
      </c>
      <c r="C1232">
        <f>+IFERROR(VLOOKUP(B1232,'[1]Sum table'!$A:$D,4,FALSE),0)</f>
        <v>0</v>
      </c>
      <c r="D1232">
        <f>+IFERROR(VLOOKUP(B1232,'[1]Sum table'!$A:$E,5,FALSE),0)</f>
        <v>0</v>
      </c>
      <c r="E1232">
        <f>+IFERROR(VLOOKUP(B1232,'[1]Sum table'!$A:$F,6,FALSE),0)</f>
        <v>0</v>
      </c>
      <c r="F1232">
        <f>+IFERROR(VLOOKUP(B1232,'[1]Sum table'!$A:$G,7,FALSE),0)</f>
        <v>0</v>
      </c>
      <c r="O1232" t="s">
        <v>511</v>
      </c>
      <c r="P1232" s="606" t="s">
        <v>147</v>
      </c>
      <c r="R1232" t="str">
        <f t="shared" si="59"/>
        <v>ZK104</v>
      </c>
      <c r="S1232">
        <f t="shared" si="60"/>
        <v>0</v>
      </c>
      <c r="T1232">
        <f t="shared" si="60"/>
        <v>0</v>
      </c>
      <c r="U1232">
        <f t="shared" si="60"/>
        <v>0</v>
      </c>
    </row>
    <row r="1233" spans="1:21" x14ac:dyDescent="0.25">
      <c r="A1233" t="s">
        <v>1752</v>
      </c>
      <c r="B1233" t="str">
        <f t="shared" si="58"/>
        <v>ZK104.K131.C727</v>
      </c>
      <c r="C1233">
        <f>+IFERROR(VLOOKUP(B1233,'[1]Sum table'!$A:$D,4,FALSE),0)</f>
        <v>0</v>
      </c>
      <c r="D1233">
        <f>+IFERROR(VLOOKUP(B1233,'[1]Sum table'!$A:$E,5,FALSE),0)</f>
        <v>0</v>
      </c>
      <c r="E1233">
        <f>+IFERROR(VLOOKUP(B1233,'[1]Sum table'!$A:$F,6,FALSE),0)</f>
        <v>0</v>
      </c>
      <c r="F1233">
        <f>+IFERROR(VLOOKUP(B1233,'[1]Sum table'!$A:$G,7,FALSE),0)</f>
        <v>0</v>
      </c>
      <c r="O1233" t="s">
        <v>511</v>
      </c>
      <c r="P1233" s="606" t="s">
        <v>209</v>
      </c>
      <c r="R1233" t="str">
        <f t="shared" si="59"/>
        <v>ZK104</v>
      </c>
      <c r="S1233">
        <f t="shared" si="60"/>
        <v>0</v>
      </c>
      <c r="T1233">
        <f t="shared" si="60"/>
        <v>0</v>
      </c>
      <c r="U1233">
        <f t="shared" si="60"/>
        <v>0</v>
      </c>
    </row>
    <row r="1234" spans="1:21" x14ac:dyDescent="0.25">
      <c r="A1234" t="s">
        <v>1753</v>
      </c>
      <c r="B1234" t="str">
        <f t="shared" si="58"/>
        <v>ZK104.K132.C727</v>
      </c>
      <c r="C1234">
        <f>+IFERROR(VLOOKUP(B1234,'[1]Sum table'!$A:$D,4,FALSE),0)</f>
        <v>0</v>
      </c>
      <c r="D1234">
        <f>+IFERROR(VLOOKUP(B1234,'[1]Sum table'!$A:$E,5,FALSE),0)</f>
        <v>0</v>
      </c>
      <c r="E1234">
        <f>+IFERROR(VLOOKUP(B1234,'[1]Sum table'!$A:$F,6,FALSE),0)</f>
        <v>0</v>
      </c>
      <c r="F1234">
        <f>+IFERROR(VLOOKUP(B1234,'[1]Sum table'!$A:$G,7,FALSE),0)</f>
        <v>0</v>
      </c>
      <c r="O1234" t="s">
        <v>511</v>
      </c>
      <c r="P1234" s="606" t="s">
        <v>234</v>
      </c>
      <c r="R1234" t="str">
        <f t="shared" si="59"/>
        <v>ZK104</v>
      </c>
      <c r="S1234">
        <f t="shared" si="60"/>
        <v>0</v>
      </c>
      <c r="T1234">
        <f t="shared" si="60"/>
        <v>0</v>
      </c>
      <c r="U1234">
        <f t="shared" si="60"/>
        <v>0</v>
      </c>
    </row>
    <row r="1235" spans="1:21" x14ac:dyDescent="0.25">
      <c r="A1235" t="s">
        <v>1754</v>
      </c>
      <c r="B1235" t="str">
        <f t="shared" si="58"/>
        <v>ZK104.K133.C727</v>
      </c>
      <c r="C1235">
        <f>+IFERROR(VLOOKUP(B1235,'[1]Sum table'!$A:$D,4,FALSE),0)</f>
        <v>0</v>
      </c>
      <c r="D1235">
        <f>+IFERROR(VLOOKUP(B1235,'[1]Sum table'!$A:$E,5,FALSE),0)</f>
        <v>0</v>
      </c>
      <c r="E1235">
        <f>+IFERROR(VLOOKUP(B1235,'[1]Sum table'!$A:$F,6,FALSE),0)</f>
        <v>0</v>
      </c>
      <c r="F1235">
        <f>+IFERROR(VLOOKUP(B1235,'[1]Sum table'!$A:$G,7,FALSE),0)</f>
        <v>0</v>
      </c>
      <c r="O1235" t="s">
        <v>511</v>
      </c>
      <c r="P1235" s="606" t="s">
        <v>312</v>
      </c>
      <c r="R1235" t="str">
        <f t="shared" si="59"/>
        <v>ZK104</v>
      </c>
      <c r="S1235">
        <f t="shared" si="60"/>
        <v>0</v>
      </c>
      <c r="T1235">
        <f t="shared" si="60"/>
        <v>0</v>
      </c>
      <c r="U1235">
        <f t="shared" si="60"/>
        <v>0</v>
      </c>
    </row>
    <row r="1236" spans="1:21" x14ac:dyDescent="0.25">
      <c r="A1236" t="s">
        <v>1755</v>
      </c>
      <c r="B1236" t="str">
        <f t="shared" si="58"/>
        <v>ZK104.K134.C727</v>
      </c>
      <c r="C1236">
        <f>+IFERROR(VLOOKUP(B1236,'[1]Sum table'!$A:$D,4,FALSE),0)</f>
        <v>0</v>
      </c>
      <c r="D1236">
        <f>+IFERROR(VLOOKUP(B1236,'[1]Sum table'!$A:$E,5,FALSE),0)</f>
        <v>0</v>
      </c>
      <c r="E1236">
        <f>+IFERROR(VLOOKUP(B1236,'[1]Sum table'!$A:$F,6,FALSE),0)</f>
        <v>0</v>
      </c>
      <c r="F1236">
        <f>+IFERROR(VLOOKUP(B1236,'[1]Sum table'!$A:$G,7,FALSE),0)</f>
        <v>0</v>
      </c>
      <c r="O1236" t="s">
        <v>511</v>
      </c>
      <c r="P1236" s="606" t="s">
        <v>313</v>
      </c>
      <c r="R1236" t="str">
        <f t="shared" si="59"/>
        <v>ZK104</v>
      </c>
      <c r="S1236">
        <f t="shared" si="60"/>
        <v>0</v>
      </c>
      <c r="T1236">
        <f t="shared" si="60"/>
        <v>0</v>
      </c>
      <c r="U1236">
        <f t="shared" si="60"/>
        <v>0</v>
      </c>
    </row>
    <row r="1237" spans="1:21" x14ac:dyDescent="0.25">
      <c r="A1237" t="s">
        <v>1756</v>
      </c>
      <c r="B1237" t="str">
        <f t="shared" si="58"/>
        <v>ZK104.K135.C727</v>
      </c>
      <c r="C1237">
        <f>+IFERROR(VLOOKUP(B1237,'[1]Sum table'!$A:$D,4,FALSE),0)</f>
        <v>0</v>
      </c>
      <c r="D1237">
        <f>+IFERROR(VLOOKUP(B1237,'[1]Sum table'!$A:$E,5,FALSE),0)</f>
        <v>0</v>
      </c>
      <c r="E1237">
        <f>+IFERROR(VLOOKUP(B1237,'[1]Sum table'!$A:$F,6,FALSE),0)</f>
        <v>0</v>
      </c>
      <c r="F1237">
        <f>+IFERROR(VLOOKUP(B1237,'[1]Sum table'!$A:$G,7,FALSE),0)</f>
        <v>0</v>
      </c>
      <c r="O1237" t="s">
        <v>511</v>
      </c>
      <c r="P1237" s="606" t="s">
        <v>314</v>
      </c>
      <c r="R1237" t="str">
        <f t="shared" si="59"/>
        <v>ZK104</v>
      </c>
      <c r="S1237">
        <f t="shared" si="60"/>
        <v>0</v>
      </c>
      <c r="T1237">
        <f t="shared" si="60"/>
        <v>0</v>
      </c>
      <c r="U1237">
        <f t="shared" si="60"/>
        <v>0</v>
      </c>
    </row>
    <row r="1238" spans="1:21" x14ac:dyDescent="0.25">
      <c r="A1238" t="s">
        <v>1757</v>
      </c>
      <c r="B1238" t="str">
        <f t="shared" si="58"/>
        <v>ZK104.K136.C727</v>
      </c>
      <c r="C1238">
        <f>+IFERROR(VLOOKUP(B1238,'[1]Sum table'!$A:$D,4,FALSE),0)</f>
        <v>0</v>
      </c>
      <c r="D1238">
        <f>+IFERROR(VLOOKUP(B1238,'[1]Sum table'!$A:$E,5,FALSE),0)</f>
        <v>0</v>
      </c>
      <c r="E1238">
        <f>+IFERROR(VLOOKUP(B1238,'[1]Sum table'!$A:$F,6,FALSE),0)</f>
        <v>0</v>
      </c>
      <c r="F1238">
        <f>+IFERROR(VLOOKUP(B1238,'[1]Sum table'!$A:$G,7,FALSE),0)</f>
        <v>0</v>
      </c>
      <c r="O1238" t="s">
        <v>511</v>
      </c>
      <c r="P1238" s="606" t="s">
        <v>315</v>
      </c>
      <c r="R1238" t="str">
        <f t="shared" si="59"/>
        <v>ZK104</v>
      </c>
      <c r="S1238">
        <f t="shared" si="60"/>
        <v>0</v>
      </c>
      <c r="T1238">
        <f t="shared" si="60"/>
        <v>0</v>
      </c>
      <c r="U1238">
        <f t="shared" si="60"/>
        <v>0</v>
      </c>
    </row>
    <row r="1239" spans="1:21" x14ac:dyDescent="0.25">
      <c r="A1239" t="s">
        <v>1758</v>
      </c>
      <c r="B1239" t="str">
        <f t="shared" si="58"/>
        <v>ZK104.K137.C727</v>
      </c>
      <c r="C1239">
        <f>+IFERROR(VLOOKUP(B1239,'[1]Sum table'!$A:$D,4,FALSE),0)</f>
        <v>0</v>
      </c>
      <c r="D1239">
        <f>+IFERROR(VLOOKUP(B1239,'[1]Sum table'!$A:$E,5,FALSE),0)</f>
        <v>0</v>
      </c>
      <c r="E1239">
        <f>+IFERROR(VLOOKUP(B1239,'[1]Sum table'!$A:$F,6,FALSE),0)</f>
        <v>0</v>
      </c>
      <c r="F1239">
        <f>+IFERROR(VLOOKUP(B1239,'[1]Sum table'!$A:$G,7,FALSE),0)</f>
        <v>0</v>
      </c>
      <c r="O1239" t="s">
        <v>511</v>
      </c>
      <c r="P1239" s="606" t="s">
        <v>316</v>
      </c>
      <c r="R1239" t="str">
        <f t="shared" si="59"/>
        <v>ZK104</v>
      </c>
      <c r="S1239">
        <f t="shared" si="60"/>
        <v>0</v>
      </c>
      <c r="T1239">
        <f t="shared" si="60"/>
        <v>0</v>
      </c>
      <c r="U1239">
        <f t="shared" si="60"/>
        <v>0</v>
      </c>
    </row>
    <row r="1240" spans="1:21" x14ac:dyDescent="0.25">
      <c r="A1240" t="s">
        <v>1759</v>
      </c>
      <c r="B1240" t="str">
        <f t="shared" si="58"/>
        <v>ZK104.K138.C727</v>
      </c>
      <c r="C1240">
        <f>+IFERROR(VLOOKUP(B1240,'[1]Sum table'!$A:$D,4,FALSE),0)</f>
        <v>0</v>
      </c>
      <c r="D1240">
        <f>+IFERROR(VLOOKUP(B1240,'[1]Sum table'!$A:$E,5,FALSE),0)</f>
        <v>0</v>
      </c>
      <c r="E1240">
        <f>+IFERROR(VLOOKUP(B1240,'[1]Sum table'!$A:$F,6,FALSE),0)</f>
        <v>0</v>
      </c>
      <c r="F1240">
        <f>+IFERROR(VLOOKUP(B1240,'[1]Sum table'!$A:$G,7,FALSE),0)</f>
        <v>0</v>
      </c>
      <c r="O1240" t="s">
        <v>511</v>
      </c>
      <c r="P1240" s="606" t="s">
        <v>160</v>
      </c>
      <c r="R1240" t="str">
        <f t="shared" si="59"/>
        <v>ZK104</v>
      </c>
      <c r="S1240">
        <f t="shared" si="60"/>
        <v>0</v>
      </c>
      <c r="T1240">
        <f t="shared" si="60"/>
        <v>0</v>
      </c>
      <c r="U1240">
        <f t="shared" si="60"/>
        <v>0</v>
      </c>
    </row>
    <row r="1241" spans="1:21" x14ac:dyDescent="0.25">
      <c r="A1241" t="s">
        <v>1760</v>
      </c>
      <c r="B1241" t="str">
        <f t="shared" si="58"/>
        <v>ZK104.K139.C727</v>
      </c>
      <c r="C1241">
        <f>+IFERROR(VLOOKUP(B1241,'[1]Sum table'!$A:$D,4,FALSE),0)</f>
        <v>0</v>
      </c>
      <c r="D1241">
        <f>+IFERROR(VLOOKUP(B1241,'[1]Sum table'!$A:$E,5,FALSE),0)</f>
        <v>0</v>
      </c>
      <c r="E1241">
        <f>+IFERROR(VLOOKUP(B1241,'[1]Sum table'!$A:$F,6,FALSE),0)</f>
        <v>0</v>
      </c>
      <c r="F1241">
        <f>+IFERROR(VLOOKUP(B1241,'[1]Sum table'!$A:$G,7,FALSE),0)</f>
        <v>0</v>
      </c>
      <c r="O1241" t="s">
        <v>511</v>
      </c>
      <c r="P1241" s="606" t="s">
        <v>175</v>
      </c>
      <c r="R1241" t="str">
        <f t="shared" si="59"/>
        <v>ZK104</v>
      </c>
      <c r="S1241">
        <f t="shared" si="60"/>
        <v>0</v>
      </c>
      <c r="T1241">
        <f t="shared" si="60"/>
        <v>0</v>
      </c>
      <c r="U1241">
        <f t="shared" si="60"/>
        <v>0</v>
      </c>
    </row>
    <row r="1242" spans="1:21" x14ac:dyDescent="0.25">
      <c r="A1242" t="s">
        <v>1761</v>
      </c>
      <c r="B1242" t="str">
        <f t="shared" si="58"/>
        <v>ZK104.K140.C727</v>
      </c>
      <c r="C1242">
        <f>+IFERROR(VLOOKUP(B1242,'[1]Sum table'!$A:$D,4,FALSE),0)</f>
        <v>0</v>
      </c>
      <c r="D1242">
        <f>+IFERROR(VLOOKUP(B1242,'[1]Sum table'!$A:$E,5,FALSE),0)</f>
        <v>0</v>
      </c>
      <c r="E1242">
        <f>+IFERROR(VLOOKUP(B1242,'[1]Sum table'!$A:$F,6,FALSE),0)</f>
        <v>0</v>
      </c>
      <c r="F1242">
        <f>+IFERROR(VLOOKUP(B1242,'[1]Sum table'!$A:$G,7,FALSE),0)</f>
        <v>0</v>
      </c>
      <c r="O1242" t="s">
        <v>511</v>
      </c>
      <c r="P1242" s="606" t="s">
        <v>187</v>
      </c>
      <c r="R1242" t="str">
        <f t="shared" si="59"/>
        <v>ZK104</v>
      </c>
      <c r="S1242">
        <f t="shared" si="60"/>
        <v>0</v>
      </c>
      <c r="T1242">
        <f t="shared" si="60"/>
        <v>0</v>
      </c>
      <c r="U1242">
        <f t="shared" si="60"/>
        <v>0</v>
      </c>
    </row>
    <row r="1243" spans="1:21" x14ac:dyDescent="0.25">
      <c r="A1243" t="s">
        <v>1762</v>
      </c>
      <c r="B1243" t="str">
        <f t="shared" si="58"/>
        <v>ZK104.K141.C727</v>
      </c>
      <c r="C1243">
        <f>+IFERROR(VLOOKUP(B1243,'[1]Sum table'!$A:$D,4,FALSE),0)</f>
        <v>0</v>
      </c>
      <c r="D1243">
        <f>+IFERROR(VLOOKUP(B1243,'[1]Sum table'!$A:$E,5,FALSE),0)</f>
        <v>0</v>
      </c>
      <c r="E1243">
        <f>+IFERROR(VLOOKUP(B1243,'[1]Sum table'!$A:$F,6,FALSE),0)</f>
        <v>0</v>
      </c>
      <c r="F1243">
        <f>+IFERROR(VLOOKUP(B1243,'[1]Sum table'!$A:$G,7,FALSE),0)</f>
        <v>0</v>
      </c>
      <c r="O1243" t="s">
        <v>511</v>
      </c>
      <c r="P1243" s="607" t="s">
        <v>317</v>
      </c>
      <c r="R1243" t="str">
        <f t="shared" si="59"/>
        <v>ZK104</v>
      </c>
      <c r="S1243">
        <f t="shared" si="60"/>
        <v>0</v>
      </c>
      <c r="T1243">
        <f t="shared" si="60"/>
        <v>0</v>
      </c>
      <c r="U1243">
        <f t="shared" si="60"/>
        <v>0</v>
      </c>
    </row>
    <row r="1244" spans="1:21" x14ac:dyDescent="0.25">
      <c r="A1244" t="s">
        <v>1763</v>
      </c>
      <c r="B1244" t="str">
        <f t="shared" si="58"/>
        <v>ZK104.K142.C727</v>
      </c>
      <c r="C1244">
        <f>+IFERROR(VLOOKUP(B1244,'[1]Sum table'!$A:$D,4,FALSE),0)</f>
        <v>0</v>
      </c>
      <c r="D1244">
        <f>+IFERROR(VLOOKUP(B1244,'[1]Sum table'!$A:$E,5,FALSE),0)</f>
        <v>0</v>
      </c>
      <c r="E1244">
        <f>+IFERROR(VLOOKUP(B1244,'[1]Sum table'!$A:$F,6,FALSE),0)</f>
        <v>0</v>
      </c>
      <c r="F1244">
        <f>+IFERROR(VLOOKUP(B1244,'[1]Sum table'!$A:$G,7,FALSE),0)</f>
        <v>0</v>
      </c>
      <c r="O1244" t="s">
        <v>511</v>
      </c>
      <c r="P1244" s="607" t="s">
        <v>318</v>
      </c>
      <c r="R1244" t="str">
        <f t="shared" si="59"/>
        <v>ZK104</v>
      </c>
      <c r="S1244">
        <f t="shared" si="60"/>
        <v>0</v>
      </c>
      <c r="T1244">
        <f t="shared" si="60"/>
        <v>0</v>
      </c>
      <c r="U1244">
        <f t="shared" si="60"/>
        <v>0</v>
      </c>
    </row>
    <row r="1245" spans="1:21" x14ac:dyDescent="0.25">
      <c r="A1245" t="s">
        <v>1764</v>
      </c>
      <c r="B1245" t="str">
        <f t="shared" si="58"/>
        <v>ZK104.K143.C727</v>
      </c>
      <c r="C1245">
        <f>+IFERROR(VLOOKUP(B1245,'[1]Sum table'!$A:$D,4,FALSE),0)</f>
        <v>0</v>
      </c>
      <c r="D1245">
        <f>+IFERROR(VLOOKUP(B1245,'[1]Sum table'!$A:$E,5,FALSE),0)</f>
        <v>0</v>
      </c>
      <c r="E1245">
        <f>+IFERROR(VLOOKUP(B1245,'[1]Sum table'!$A:$F,6,FALSE),0)</f>
        <v>0</v>
      </c>
      <c r="F1245">
        <f>+IFERROR(VLOOKUP(B1245,'[1]Sum table'!$A:$G,7,FALSE),0)</f>
        <v>0</v>
      </c>
      <c r="O1245" t="s">
        <v>511</v>
      </c>
      <c r="P1245" s="607" t="s">
        <v>319</v>
      </c>
      <c r="R1245" t="str">
        <f t="shared" si="59"/>
        <v>ZK104</v>
      </c>
      <c r="S1245">
        <f t="shared" si="60"/>
        <v>0</v>
      </c>
      <c r="T1245">
        <f t="shared" si="60"/>
        <v>0</v>
      </c>
      <c r="U1245">
        <f t="shared" si="60"/>
        <v>0</v>
      </c>
    </row>
    <row r="1246" spans="1:21" x14ac:dyDescent="0.25">
      <c r="A1246" t="s">
        <v>1765</v>
      </c>
      <c r="B1246" t="str">
        <f t="shared" si="58"/>
        <v>ZK104.K144.C727</v>
      </c>
      <c r="C1246">
        <f>+IFERROR(VLOOKUP(B1246,'[1]Sum table'!$A:$D,4,FALSE),0)</f>
        <v>0</v>
      </c>
      <c r="D1246">
        <f>+IFERROR(VLOOKUP(B1246,'[1]Sum table'!$A:$E,5,FALSE),0)</f>
        <v>0</v>
      </c>
      <c r="E1246">
        <f>+IFERROR(VLOOKUP(B1246,'[1]Sum table'!$A:$F,6,FALSE),0)</f>
        <v>0</v>
      </c>
      <c r="F1246">
        <f>+IFERROR(VLOOKUP(B1246,'[1]Sum table'!$A:$G,7,FALSE),0)</f>
        <v>0</v>
      </c>
      <c r="O1246" t="s">
        <v>511</v>
      </c>
      <c r="P1246" s="607" t="s">
        <v>320</v>
      </c>
      <c r="R1246" t="str">
        <f t="shared" si="59"/>
        <v>ZK104</v>
      </c>
      <c r="S1246">
        <f t="shared" si="60"/>
        <v>0</v>
      </c>
      <c r="T1246">
        <f t="shared" si="60"/>
        <v>0</v>
      </c>
      <c r="U1246">
        <f t="shared" si="60"/>
        <v>0</v>
      </c>
    </row>
    <row r="1247" spans="1:21" x14ac:dyDescent="0.25">
      <c r="A1247" t="s">
        <v>1766</v>
      </c>
      <c r="B1247" t="str">
        <f t="shared" si="58"/>
        <v>ZK104.K145.C727</v>
      </c>
      <c r="C1247">
        <f>+IFERROR(VLOOKUP(B1247,'[1]Sum table'!$A:$D,4,FALSE),0)</f>
        <v>0</v>
      </c>
      <c r="D1247">
        <f>+IFERROR(VLOOKUP(B1247,'[1]Sum table'!$A:$E,5,FALSE),0)</f>
        <v>0</v>
      </c>
      <c r="E1247">
        <f>+IFERROR(VLOOKUP(B1247,'[1]Sum table'!$A:$F,6,FALSE),0)</f>
        <v>0</v>
      </c>
      <c r="F1247">
        <f>+IFERROR(VLOOKUP(B1247,'[1]Sum table'!$A:$G,7,FALSE),0)</f>
        <v>0</v>
      </c>
      <c r="O1247" t="s">
        <v>511</v>
      </c>
      <c r="P1247" s="607" t="s">
        <v>321</v>
      </c>
      <c r="R1247" t="str">
        <f t="shared" si="59"/>
        <v>ZK104</v>
      </c>
      <c r="S1247">
        <f t="shared" si="60"/>
        <v>0</v>
      </c>
      <c r="T1247">
        <f t="shared" si="60"/>
        <v>0</v>
      </c>
      <c r="U1247">
        <f t="shared" si="60"/>
        <v>0</v>
      </c>
    </row>
    <row r="1248" spans="1:21" x14ac:dyDescent="0.25">
      <c r="A1248" t="s">
        <v>1767</v>
      </c>
      <c r="B1248" t="str">
        <f t="shared" si="58"/>
        <v>ZK104.K146.C727</v>
      </c>
      <c r="C1248">
        <f>+IFERROR(VLOOKUP(B1248,'[1]Sum table'!$A:$D,4,FALSE),0)</f>
        <v>0</v>
      </c>
      <c r="D1248">
        <f>+IFERROR(VLOOKUP(B1248,'[1]Sum table'!$A:$E,5,FALSE),0)</f>
        <v>0</v>
      </c>
      <c r="E1248">
        <f>+IFERROR(VLOOKUP(B1248,'[1]Sum table'!$A:$F,6,FALSE),0)</f>
        <v>0</v>
      </c>
      <c r="F1248">
        <f>+IFERROR(VLOOKUP(B1248,'[1]Sum table'!$A:$G,7,FALSE),0)</f>
        <v>0</v>
      </c>
      <c r="O1248" t="s">
        <v>511</v>
      </c>
      <c r="P1248" s="607" t="s">
        <v>322</v>
      </c>
      <c r="R1248" t="str">
        <f t="shared" si="59"/>
        <v>ZK104</v>
      </c>
      <c r="S1248">
        <f t="shared" si="60"/>
        <v>0</v>
      </c>
      <c r="T1248">
        <f t="shared" si="60"/>
        <v>0</v>
      </c>
      <c r="U1248">
        <f t="shared" si="60"/>
        <v>0</v>
      </c>
    </row>
    <row r="1249" spans="1:21" x14ac:dyDescent="0.25">
      <c r="A1249" t="s">
        <v>1768</v>
      </c>
      <c r="B1249" t="str">
        <f t="shared" si="58"/>
        <v>ZK104.K147.C727</v>
      </c>
      <c r="C1249">
        <f>+IFERROR(VLOOKUP(B1249,'[1]Sum table'!$A:$D,4,FALSE),0)</f>
        <v>0</v>
      </c>
      <c r="D1249">
        <f>+IFERROR(VLOOKUP(B1249,'[1]Sum table'!$A:$E,5,FALSE),0)</f>
        <v>0</v>
      </c>
      <c r="E1249">
        <f>+IFERROR(VLOOKUP(B1249,'[1]Sum table'!$A:$F,6,FALSE),0)</f>
        <v>0</v>
      </c>
      <c r="F1249">
        <f>+IFERROR(VLOOKUP(B1249,'[1]Sum table'!$A:$G,7,FALSE),0)</f>
        <v>0</v>
      </c>
      <c r="O1249" t="s">
        <v>511</v>
      </c>
      <c r="P1249" s="606" t="s">
        <v>173</v>
      </c>
      <c r="R1249" t="str">
        <f t="shared" si="59"/>
        <v>ZK104</v>
      </c>
      <c r="S1249">
        <f t="shared" si="60"/>
        <v>0</v>
      </c>
      <c r="T1249">
        <f t="shared" si="60"/>
        <v>0</v>
      </c>
      <c r="U1249">
        <f t="shared" si="60"/>
        <v>0</v>
      </c>
    </row>
    <row r="1250" spans="1:21" x14ac:dyDescent="0.25">
      <c r="A1250" t="s">
        <v>1769</v>
      </c>
      <c r="B1250" t="str">
        <f t="shared" si="58"/>
        <v>ZK104.K148.C727</v>
      </c>
      <c r="C1250">
        <f>+IFERROR(VLOOKUP(B1250,'[1]Sum table'!$A:$D,4,FALSE),0)</f>
        <v>0</v>
      </c>
      <c r="D1250">
        <f>+IFERROR(VLOOKUP(B1250,'[1]Sum table'!$A:$E,5,FALSE),0)</f>
        <v>0</v>
      </c>
      <c r="E1250">
        <f>+IFERROR(VLOOKUP(B1250,'[1]Sum table'!$A:$F,6,FALSE),0)</f>
        <v>0</v>
      </c>
      <c r="F1250">
        <f>+IFERROR(VLOOKUP(B1250,'[1]Sum table'!$A:$G,7,FALSE),0)</f>
        <v>0</v>
      </c>
      <c r="O1250" t="s">
        <v>511</v>
      </c>
      <c r="P1250" s="606" t="s">
        <v>323</v>
      </c>
      <c r="R1250" t="str">
        <f t="shared" si="59"/>
        <v>ZK104</v>
      </c>
      <c r="S1250">
        <f t="shared" si="60"/>
        <v>0</v>
      </c>
      <c r="T1250">
        <f t="shared" si="60"/>
        <v>0</v>
      </c>
      <c r="U1250">
        <f t="shared" si="60"/>
        <v>0</v>
      </c>
    </row>
    <row r="1251" spans="1:21" x14ac:dyDescent="0.25">
      <c r="A1251" t="s">
        <v>1770</v>
      </c>
      <c r="B1251" t="str">
        <f t="shared" si="58"/>
        <v>ZK104.K149.C727</v>
      </c>
      <c r="C1251">
        <f>+IFERROR(VLOOKUP(B1251,'[1]Sum table'!$A:$D,4,FALSE),0)</f>
        <v>0</v>
      </c>
      <c r="D1251">
        <f>+IFERROR(VLOOKUP(B1251,'[1]Sum table'!$A:$E,5,FALSE),0)</f>
        <v>0</v>
      </c>
      <c r="E1251">
        <f>+IFERROR(VLOOKUP(B1251,'[1]Sum table'!$A:$F,6,FALSE),0)</f>
        <v>0</v>
      </c>
      <c r="F1251">
        <f>+IFERROR(VLOOKUP(B1251,'[1]Sum table'!$A:$G,7,FALSE),0)</f>
        <v>0</v>
      </c>
      <c r="O1251" t="s">
        <v>511</v>
      </c>
      <c r="P1251" s="606" t="s">
        <v>324</v>
      </c>
      <c r="R1251" t="str">
        <f t="shared" si="59"/>
        <v>ZK104</v>
      </c>
      <c r="S1251">
        <f t="shared" si="60"/>
        <v>0</v>
      </c>
      <c r="T1251">
        <f t="shared" si="60"/>
        <v>0</v>
      </c>
      <c r="U1251">
        <f t="shared" si="60"/>
        <v>0</v>
      </c>
    </row>
    <row r="1252" spans="1:21" x14ac:dyDescent="0.25">
      <c r="A1252" t="s">
        <v>1771</v>
      </c>
      <c r="B1252" t="str">
        <f t="shared" si="58"/>
        <v>ZK104.K150.C727</v>
      </c>
      <c r="C1252">
        <f>+IFERROR(VLOOKUP(B1252,'[1]Sum table'!$A:$D,4,FALSE),0)</f>
        <v>0</v>
      </c>
      <c r="D1252">
        <f>+IFERROR(VLOOKUP(B1252,'[1]Sum table'!$A:$E,5,FALSE),0)</f>
        <v>0</v>
      </c>
      <c r="E1252">
        <f>+IFERROR(VLOOKUP(B1252,'[1]Sum table'!$A:$F,6,FALSE),0)</f>
        <v>0</v>
      </c>
      <c r="F1252">
        <f>+IFERROR(VLOOKUP(B1252,'[1]Sum table'!$A:$G,7,FALSE),0)</f>
        <v>0</v>
      </c>
      <c r="O1252" t="s">
        <v>511</v>
      </c>
      <c r="P1252" s="607" t="s">
        <v>325</v>
      </c>
      <c r="R1252" t="str">
        <f t="shared" si="59"/>
        <v>ZK104</v>
      </c>
      <c r="S1252">
        <f t="shared" si="60"/>
        <v>0</v>
      </c>
      <c r="T1252">
        <f t="shared" si="60"/>
        <v>0</v>
      </c>
      <c r="U1252">
        <f t="shared" si="60"/>
        <v>0</v>
      </c>
    </row>
    <row r="1253" spans="1:21" x14ac:dyDescent="0.25">
      <c r="A1253" t="s">
        <v>1772</v>
      </c>
      <c r="B1253" t="str">
        <f t="shared" si="58"/>
        <v>ZK104.K151.C727</v>
      </c>
      <c r="C1253">
        <f>+IFERROR(VLOOKUP(B1253,'[1]Sum table'!$A:$D,4,FALSE),0)</f>
        <v>0</v>
      </c>
      <c r="D1253">
        <f>+IFERROR(VLOOKUP(B1253,'[1]Sum table'!$A:$E,5,FALSE),0)</f>
        <v>0</v>
      </c>
      <c r="E1253">
        <f>+IFERROR(VLOOKUP(B1253,'[1]Sum table'!$A:$F,6,FALSE),0)</f>
        <v>0</v>
      </c>
      <c r="F1253">
        <f>+IFERROR(VLOOKUP(B1253,'[1]Sum table'!$A:$G,7,FALSE),0)</f>
        <v>0</v>
      </c>
      <c r="O1253" t="s">
        <v>511</v>
      </c>
      <c r="P1253" s="607" t="s">
        <v>326</v>
      </c>
      <c r="R1253" t="str">
        <f t="shared" si="59"/>
        <v>ZK104</v>
      </c>
      <c r="S1253">
        <f t="shared" si="60"/>
        <v>0</v>
      </c>
      <c r="T1253">
        <f t="shared" si="60"/>
        <v>0</v>
      </c>
      <c r="U1253">
        <f t="shared" si="60"/>
        <v>0</v>
      </c>
    </row>
    <row r="1254" spans="1:21" x14ac:dyDescent="0.25">
      <c r="A1254" t="s">
        <v>1773</v>
      </c>
      <c r="B1254" t="str">
        <f t="shared" si="58"/>
        <v>ZK104.K152.C727</v>
      </c>
      <c r="C1254">
        <f>+IFERROR(VLOOKUP(B1254,'[1]Sum table'!$A:$D,4,FALSE),0)</f>
        <v>0</v>
      </c>
      <c r="D1254">
        <f>+IFERROR(VLOOKUP(B1254,'[1]Sum table'!$A:$E,5,FALSE),0)</f>
        <v>0</v>
      </c>
      <c r="E1254">
        <f>+IFERROR(VLOOKUP(B1254,'[1]Sum table'!$A:$F,6,FALSE),0)</f>
        <v>0</v>
      </c>
      <c r="F1254">
        <f>+IFERROR(VLOOKUP(B1254,'[1]Sum table'!$A:$G,7,FALSE),0)</f>
        <v>0</v>
      </c>
      <c r="O1254" t="s">
        <v>511</v>
      </c>
      <c r="P1254" s="607" t="s">
        <v>327</v>
      </c>
      <c r="R1254" t="str">
        <f t="shared" si="59"/>
        <v>ZK104</v>
      </c>
      <c r="S1254">
        <f t="shared" si="60"/>
        <v>0</v>
      </c>
      <c r="T1254">
        <f t="shared" si="60"/>
        <v>0</v>
      </c>
      <c r="U1254">
        <f t="shared" si="60"/>
        <v>0</v>
      </c>
    </row>
    <row r="1255" spans="1:21" x14ac:dyDescent="0.25">
      <c r="A1255" t="s">
        <v>1774</v>
      </c>
      <c r="B1255" t="str">
        <f t="shared" si="58"/>
        <v>ZK104.K153.C727</v>
      </c>
      <c r="C1255">
        <f>+IFERROR(VLOOKUP(B1255,'[1]Sum table'!$A:$D,4,FALSE),0)</f>
        <v>0</v>
      </c>
      <c r="D1255">
        <f>+IFERROR(VLOOKUP(B1255,'[1]Sum table'!$A:$E,5,FALSE),0)</f>
        <v>0</v>
      </c>
      <c r="E1255">
        <f>+IFERROR(VLOOKUP(B1255,'[1]Sum table'!$A:$F,6,FALSE),0)</f>
        <v>0</v>
      </c>
      <c r="F1255">
        <f>+IFERROR(VLOOKUP(B1255,'[1]Sum table'!$A:$G,7,FALSE),0)</f>
        <v>0</v>
      </c>
      <c r="O1255" t="s">
        <v>511</v>
      </c>
      <c r="P1255" s="607" t="s">
        <v>328</v>
      </c>
      <c r="R1255" t="str">
        <f t="shared" si="59"/>
        <v>ZK104</v>
      </c>
      <c r="S1255">
        <f t="shared" si="60"/>
        <v>0</v>
      </c>
      <c r="T1255">
        <f t="shared" si="60"/>
        <v>0</v>
      </c>
      <c r="U1255">
        <f t="shared" si="60"/>
        <v>0</v>
      </c>
    </row>
    <row r="1256" spans="1:21" x14ac:dyDescent="0.25">
      <c r="A1256" t="s">
        <v>1775</v>
      </c>
      <c r="B1256" t="str">
        <f t="shared" si="58"/>
        <v>ZK104.K154.C727</v>
      </c>
      <c r="C1256">
        <f>+IFERROR(VLOOKUP(B1256,'[1]Sum table'!$A:$D,4,FALSE),0)</f>
        <v>0</v>
      </c>
      <c r="D1256">
        <f>+IFERROR(VLOOKUP(B1256,'[1]Sum table'!$A:$E,5,FALSE),0)</f>
        <v>0</v>
      </c>
      <c r="E1256">
        <f>+IFERROR(VLOOKUP(B1256,'[1]Sum table'!$A:$F,6,FALSE),0)</f>
        <v>0</v>
      </c>
      <c r="F1256">
        <f>+IFERROR(VLOOKUP(B1256,'[1]Sum table'!$A:$G,7,FALSE),0)</f>
        <v>0</v>
      </c>
      <c r="O1256" t="s">
        <v>511</v>
      </c>
      <c r="P1256" s="607" t="s">
        <v>329</v>
      </c>
      <c r="R1256" t="str">
        <f t="shared" si="59"/>
        <v>ZK104</v>
      </c>
      <c r="S1256">
        <f t="shared" si="60"/>
        <v>0</v>
      </c>
      <c r="T1256">
        <f t="shared" si="60"/>
        <v>0</v>
      </c>
      <c r="U1256">
        <f t="shared" si="60"/>
        <v>0</v>
      </c>
    </row>
    <row r="1257" spans="1:21" x14ac:dyDescent="0.25">
      <c r="A1257" t="s">
        <v>1776</v>
      </c>
      <c r="B1257" t="str">
        <f t="shared" si="58"/>
        <v>ZK104.K155.C727</v>
      </c>
      <c r="C1257">
        <f>+IFERROR(VLOOKUP(B1257,'[1]Sum table'!$A:$D,4,FALSE),0)</f>
        <v>0</v>
      </c>
      <c r="D1257">
        <f>+IFERROR(VLOOKUP(B1257,'[1]Sum table'!$A:$E,5,FALSE),0)</f>
        <v>0</v>
      </c>
      <c r="E1257">
        <f>+IFERROR(VLOOKUP(B1257,'[1]Sum table'!$A:$F,6,FALSE),0)</f>
        <v>0</v>
      </c>
      <c r="F1257">
        <f>+IFERROR(VLOOKUP(B1257,'[1]Sum table'!$A:$G,7,FALSE),0)</f>
        <v>0</v>
      </c>
      <c r="O1257" t="s">
        <v>511</v>
      </c>
      <c r="P1257" s="607" t="s">
        <v>330</v>
      </c>
      <c r="R1257" t="str">
        <f t="shared" si="59"/>
        <v>ZK104</v>
      </c>
      <c r="S1257">
        <f t="shared" si="60"/>
        <v>0</v>
      </c>
      <c r="T1257">
        <f t="shared" si="60"/>
        <v>0</v>
      </c>
      <c r="U1257">
        <f t="shared" si="60"/>
        <v>0</v>
      </c>
    </row>
    <row r="1258" spans="1:21" x14ac:dyDescent="0.25">
      <c r="A1258" t="s">
        <v>1777</v>
      </c>
      <c r="B1258" t="str">
        <f t="shared" si="58"/>
        <v>ZK104.K156.C727</v>
      </c>
      <c r="C1258">
        <f>+IFERROR(VLOOKUP(B1258,'[1]Sum table'!$A:$D,4,FALSE),0)</f>
        <v>0</v>
      </c>
      <c r="D1258">
        <f>+IFERROR(VLOOKUP(B1258,'[1]Sum table'!$A:$E,5,FALSE),0)</f>
        <v>0</v>
      </c>
      <c r="E1258">
        <f>+IFERROR(VLOOKUP(B1258,'[1]Sum table'!$A:$F,6,FALSE),0)</f>
        <v>0</v>
      </c>
      <c r="F1258">
        <f>+IFERROR(VLOOKUP(B1258,'[1]Sum table'!$A:$G,7,FALSE),0)</f>
        <v>0</v>
      </c>
      <c r="O1258" t="s">
        <v>511</v>
      </c>
      <c r="P1258" s="607" t="s">
        <v>331</v>
      </c>
      <c r="R1258" t="str">
        <f t="shared" si="59"/>
        <v>ZK104</v>
      </c>
      <c r="S1258">
        <f t="shared" si="60"/>
        <v>0</v>
      </c>
      <c r="T1258">
        <f t="shared" si="60"/>
        <v>0</v>
      </c>
      <c r="U1258">
        <f t="shared" si="60"/>
        <v>0</v>
      </c>
    </row>
    <row r="1259" spans="1:21" x14ac:dyDescent="0.25">
      <c r="A1259" t="s">
        <v>1778</v>
      </c>
      <c r="B1259" t="str">
        <f t="shared" si="58"/>
        <v>ZK104.K157.C727</v>
      </c>
      <c r="C1259">
        <f>+IFERROR(VLOOKUP(B1259,'[1]Sum table'!$A:$D,4,FALSE),0)</f>
        <v>0</v>
      </c>
      <c r="D1259">
        <f>+IFERROR(VLOOKUP(B1259,'[1]Sum table'!$A:$E,5,FALSE),0)</f>
        <v>0</v>
      </c>
      <c r="E1259">
        <f>+IFERROR(VLOOKUP(B1259,'[1]Sum table'!$A:$F,6,FALSE),0)</f>
        <v>0</v>
      </c>
      <c r="F1259">
        <f>+IFERROR(VLOOKUP(B1259,'[1]Sum table'!$A:$G,7,FALSE),0)</f>
        <v>0</v>
      </c>
      <c r="O1259" t="s">
        <v>511</v>
      </c>
      <c r="P1259" s="607" t="s">
        <v>332</v>
      </c>
      <c r="R1259" t="str">
        <f t="shared" si="59"/>
        <v>ZK104</v>
      </c>
      <c r="S1259">
        <f t="shared" si="60"/>
        <v>0</v>
      </c>
      <c r="T1259">
        <f t="shared" si="60"/>
        <v>0</v>
      </c>
      <c r="U1259">
        <f t="shared" si="60"/>
        <v>0</v>
      </c>
    </row>
    <row r="1260" spans="1:21" x14ac:dyDescent="0.25">
      <c r="A1260" t="s">
        <v>1779</v>
      </c>
      <c r="B1260" t="str">
        <f t="shared" si="58"/>
        <v>ZK104.K158.C727</v>
      </c>
      <c r="C1260">
        <f>+IFERROR(VLOOKUP(B1260,'[1]Sum table'!$A:$D,4,FALSE),0)</f>
        <v>0</v>
      </c>
      <c r="D1260">
        <f>+IFERROR(VLOOKUP(B1260,'[1]Sum table'!$A:$E,5,FALSE),0)</f>
        <v>0</v>
      </c>
      <c r="E1260">
        <f>+IFERROR(VLOOKUP(B1260,'[1]Sum table'!$A:$F,6,FALSE),0)</f>
        <v>0</v>
      </c>
      <c r="F1260">
        <f>+IFERROR(VLOOKUP(B1260,'[1]Sum table'!$A:$G,7,FALSE),0)</f>
        <v>0</v>
      </c>
      <c r="O1260" t="s">
        <v>511</v>
      </c>
      <c r="P1260" s="607" t="s">
        <v>333</v>
      </c>
      <c r="R1260" t="str">
        <f t="shared" si="59"/>
        <v>ZK104</v>
      </c>
      <c r="S1260">
        <f t="shared" si="60"/>
        <v>0</v>
      </c>
      <c r="T1260">
        <f t="shared" si="60"/>
        <v>0</v>
      </c>
      <c r="U1260">
        <f t="shared" si="60"/>
        <v>0</v>
      </c>
    </row>
    <row r="1261" spans="1:21" x14ac:dyDescent="0.25">
      <c r="A1261" t="s">
        <v>1780</v>
      </c>
      <c r="B1261" t="str">
        <f t="shared" si="58"/>
        <v>ZK104.K159.C727</v>
      </c>
      <c r="C1261">
        <f>+IFERROR(VLOOKUP(B1261,'[1]Sum table'!$A:$D,4,FALSE),0)</f>
        <v>0</v>
      </c>
      <c r="D1261">
        <f>+IFERROR(VLOOKUP(B1261,'[1]Sum table'!$A:$E,5,FALSE),0)</f>
        <v>0</v>
      </c>
      <c r="E1261">
        <f>+IFERROR(VLOOKUP(B1261,'[1]Sum table'!$A:$F,6,FALSE),0)</f>
        <v>0</v>
      </c>
      <c r="F1261">
        <f>+IFERROR(VLOOKUP(B1261,'[1]Sum table'!$A:$G,7,FALSE),0)</f>
        <v>0</v>
      </c>
      <c r="O1261" t="s">
        <v>511</v>
      </c>
      <c r="P1261" s="607" t="s">
        <v>334</v>
      </c>
      <c r="R1261" t="str">
        <f t="shared" si="59"/>
        <v>ZK104</v>
      </c>
      <c r="S1261">
        <f t="shared" si="60"/>
        <v>0</v>
      </c>
      <c r="T1261">
        <f t="shared" si="60"/>
        <v>0</v>
      </c>
      <c r="U1261">
        <f t="shared" si="60"/>
        <v>0</v>
      </c>
    </row>
    <row r="1262" spans="1:21" x14ac:dyDescent="0.25">
      <c r="A1262" t="s">
        <v>1781</v>
      </c>
      <c r="B1262" t="str">
        <f t="shared" si="58"/>
        <v>ZK104.K160.C727</v>
      </c>
      <c r="C1262">
        <f>+IFERROR(VLOOKUP(B1262,'[1]Sum table'!$A:$D,4,FALSE),0)</f>
        <v>0</v>
      </c>
      <c r="D1262">
        <f>+IFERROR(VLOOKUP(B1262,'[1]Sum table'!$A:$E,5,FALSE),0)</f>
        <v>0</v>
      </c>
      <c r="E1262">
        <f>+IFERROR(VLOOKUP(B1262,'[1]Sum table'!$A:$F,6,FALSE),0)</f>
        <v>0</v>
      </c>
      <c r="F1262">
        <f>+IFERROR(VLOOKUP(B1262,'[1]Sum table'!$A:$G,7,FALSE),0)</f>
        <v>0</v>
      </c>
      <c r="O1262" t="s">
        <v>511</v>
      </c>
      <c r="P1262" s="606" t="s">
        <v>189</v>
      </c>
      <c r="R1262" t="str">
        <f t="shared" si="59"/>
        <v>ZK104</v>
      </c>
      <c r="S1262">
        <f t="shared" si="60"/>
        <v>0</v>
      </c>
      <c r="T1262">
        <f t="shared" si="60"/>
        <v>0</v>
      </c>
      <c r="U1262">
        <f t="shared" si="60"/>
        <v>0</v>
      </c>
    </row>
    <row r="1263" spans="1:21" x14ac:dyDescent="0.25">
      <c r="A1263" t="s">
        <v>1782</v>
      </c>
      <c r="B1263" t="str">
        <f t="shared" si="58"/>
        <v>ZK104.K161.C727</v>
      </c>
      <c r="C1263">
        <f>+IFERROR(VLOOKUP(B1263,'[1]Sum table'!$A:$D,4,FALSE),0)</f>
        <v>0</v>
      </c>
      <c r="D1263">
        <f>+IFERROR(VLOOKUP(B1263,'[1]Sum table'!$A:$E,5,FALSE),0)</f>
        <v>0</v>
      </c>
      <c r="E1263">
        <f>+IFERROR(VLOOKUP(B1263,'[1]Sum table'!$A:$F,6,FALSE),0)</f>
        <v>0</v>
      </c>
      <c r="F1263">
        <f>+IFERROR(VLOOKUP(B1263,'[1]Sum table'!$A:$G,7,FALSE),0)</f>
        <v>0</v>
      </c>
      <c r="O1263" t="s">
        <v>511</v>
      </c>
      <c r="P1263" s="606" t="s">
        <v>190</v>
      </c>
      <c r="R1263" t="str">
        <f t="shared" si="59"/>
        <v>ZK104</v>
      </c>
      <c r="S1263">
        <f t="shared" si="60"/>
        <v>0</v>
      </c>
      <c r="T1263">
        <f t="shared" si="60"/>
        <v>0</v>
      </c>
      <c r="U1263">
        <f t="shared" si="60"/>
        <v>0</v>
      </c>
    </row>
    <row r="1264" spans="1:21" x14ac:dyDescent="0.25">
      <c r="A1264" t="s">
        <v>1783</v>
      </c>
      <c r="B1264" t="str">
        <f t="shared" si="58"/>
        <v>ZK104.K162.C727</v>
      </c>
      <c r="C1264">
        <f>+IFERROR(VLOOKUP(B1264,'[1]Sum table'!$A:$D,4,FALSE),0)</f>
        <v>0</v>
      </c>
      <c r="D1264">
        <f>+IFERROR(VLOOKUP(B1264,'[1]Sum table'!$A:$E,5,FALSE),0)</f>
        <v>0</v>
      </c>
      <c r="E1264">
        <f>+IFERROR(VLOOKUP(B1264,'[1]Sum table'!$A:$F,6,FALSE),0)</f>
        <v>0</v>
      </c>
      <c r="F1264">
        <f>+IFERROR(VLOOKUP(B1264,'[1]Sum table'!$A:$G,7,FALSE),0)</f>
        <v>0</v>
      </c>
      <c r="O1264" t="s">
        <v>511</v>
      </c>
      <c r="P1264" s="606" t="s">
        <v>335</v>
      </c>
      <c r="R1264" t="str">
        <f t="shared" si="59"/>
        <v>ZK104</v>
      </c>
      <c r="S1264">
        <f t="shared" si="60"/>
        <v>0</v>
      </c>
      <c r="T1264">
        <f t="shared" si="60"/>
        <v>0</v>
      </c>
      <c r="U1264">
        <f t="shared" si="60"/>
        <v>0</v>
      </c>
    </row>
    <row r="1265" spans="1:21" x14ac:dyDescent="0.25">
      <c r="A1265" t="s">
        <v>1784</v>
      </c>
      <c r="B1265" t="str">
        <f t="shared" si="58"/>
        <v>ZK104.K163.C727</v>
      </c>
      <c r="C1265">
        <f>+IFERROR(VLOOKUP(B1265,'[1]Sum table'!$A:$D,4,FALSE),0)</f>
        <v>0</v>
      </c>
      <c r="D1265">
        <f>+IFERROR(VLOOKUP(B1265,'[1]Sum table'!$A:$E,5,FALSE),0)</f>
        <v>0</v>
      </c>
      <c r="E1265">
        <f>+IFERROR(VLOOKUP(B1265,'[1]Sum table'!$A:$F,6,FALSE),0)</f>
        <v>0</v>
      </c>
      <c r="F1265">
        <f>+IFERROR(VLOOKUP(B1265,'[1]Sum table'!$A:$G,7,FALSE),0)</f>
        <v>0</v>
      </c>
      <c r="O1265" t="s">
        <v>511</v>
      </c>
      <c r="P1265" s="606" t="s">
        <v>113</v>
      </c>
      <c r="R1265" t="str">
        <f t="shared" si="59"/>
        <v>ZK104</v>
      </c>
      <c r="S1265">
        <f t="shared" si="60"/>
        <v>0</v>
      </c>
      <c r="T1265">
        <f t="shared" si="60"/>
        <v>0</v>
      </c>
      <c r="U1265">
        <f t="shared" si="60"/>
        <v>0</v>
      </c>
    </row>
    <row r="1266" spans="1:21" x14ac:dyDescent="0.25">
      <c r="A1266" t="s">
        <v>1785</v>
      </c>
      <c r="B1266" t="str">
        <f t="shared" si="58"/>
        <v>ZK104.K164.C727</v>
      </c>
      <c r="C1266">
        <f>+IFERROR(VLOOKUP(B1266,'[1]Sum table'!$A:$D,4,FALSE),0)</f>
        <v>0</v>
      </c>
      <c r="D1266">
        <f>+IFERROR(VLOOKUP(B1266,'[1]Sum table'!$A:$E,5,FALSE),0)</f>
        <v>0</v>
      </c>
      <c r="E1266">
        <f>+IFERROR(VLOOKUP(B1266,'[1]Sum table'!$A:$F,6,FALSE),0)</f>
        <v>0</v>
      </c>
      <c r="F1266">
        <f>+IFERROR(VLOOKUP(B1266,'[1]Sum table'!$A:$G,7,FALSE),0)</f>
        <v>0</v>
      </c>
      <c r="O1266" t="s">
        <v>511</v>
      </c>
      <c r="P1266" s="606" t="s">
        <v>179</v>
      </c>
      <c r="R1266" t="str">
        <f t="shared" si="59"/>
        <v>ZK104</v>
      </c>
      <c r="S1266">
        <f t="shared" si="60"/>
        <v>0</v>
      </c>
      <c r="T1266">
        <f t="shared" si="60"/>
        <v>0</v>
      </c>
      <c r="U1266">
        <f t="shared" si="60"/>
        <v>0</v>
      </c>
    </row>
    <row r="1267" spans="1:21" x14ac:dyDescent="0.25">
      <c r="A1267" t="s">
        <v>1786</v>
      </c>
      <c r="B1267" t="str">
        <f t="shared" si="58"/>
        <v>ZK104.K165.C727</v>
      </c>
      <c r="C1267">
        <f>+IFERROR(VLOOKUP(B1267,'[1]Sum table'!$A:$D,4,FALSE),0)</f>
        <v>0</v>
      </c>
      <c r="D1267">
        <f>+IFERROR(VLOOKUP(B1267,'[1]Sum table'!$A:$E,5,FALSE),0)</f>
        <v>0</v>
      </c>
      <c r="E1267">
        <f>+IFERROR(VLOOKUP(B1267,'[1]Sum table'!$A:$F,6,FALSE),0)</f>
        <v>0</v>
      </c>
      <c r="F1267">
        <f>+IFERROR(VLOOKUP(B1267,'[1]Sum table'!$A:$G,7,FALSE),0)</f>
        <v>0</v>
      </c>
      <c r="O1267" t="s">
        <v>511</v>
      </c>
      <c r="P1267" s="606" t="s">
        <v>336</v>
      </c>
      <c r="R1267" t="str">
        <f t="shared" si="59"/>
        <v>ZK104</v>
      </c>
      <c r="S1267">
        <f t="shared" si="60"/>
        <v>0</v>
      </c>
      <c r="T1267">
        <f t="shared" si="60"/>
        <v>0</v>
      </c>
      <c r="U1267">
        <f t="shared" si="60"/>
        <v>0</v>
      </c>
    </row>
    <row r="1268" spans="1:21" x14ac:dyDescent="0.25">
      <c r="A1268" t="s">
        <v>1787</v>
      </c>
      <c r="B1268" t="str">
        <f t="shared" si="58"/>
        <v>ZK104.K166.C727</v>
      </c>
      <c r="C1268">
        <f>+IFERROR(VLOOKUP(B1268,'[1]Sum table'!$A:$D,4,FALSE),0)</f>
        <v>0</v>
      </c>
      <c r="D1268">
        <f>+IFERROR(VLOOKUP(B1268,'[1]Sum table'!$A:$E,5,FALSE),0)</f>
        <v>0</v>
      </c>
      <c r="E1268">
        <f>+IFERROR(VLOOKUP(B1268,'[1]Sum table'!$A:$F,6,FALSE),0)</f>
        <v>0</v>
      </c>
      <c r="F1268">
        <f>+IFERROR(VLOOKUP(B1268,'[1]Sum table'!$A:$G,7,FALSE),0)</f>
        <v>0</v>
      </c>
      <c r="O1268" t="s">
        <v>511</v>
      </c>
      <c r="P1268" s="607" t="s">
        <v>337</v>
      </c>
      <c r="R1268" t="str">
        <f t="shared" si="59"/>
        <v>ZK104</v>
      </c>
      <c r="S1268">
        <f t="shared" si="60"/>
        <v>0</v>
      </c>
      <c r="T1268">
        <f t="shared" si="60"/>
        <v>0</v>
      </c>
      <c r="U1268">
        <f t="shared" si="60"/>
        <v>0</v>
      </c>
    </row>
    <row r="1269" spans="1:21" x14ac:dyDescent="0.25">
      <c r="A1269" t="s">
        <v>1788</v>
      </c>
      <c r="B1269" t="str">
        <f t="shared" si="58"/>
        <v>ZK104.K167.C727</v>
      </c>
      <c r="C1269">
        <f>+IFERROR(VLOOKUP(B1269,'[1]Sum table'!$A:$D,4,FALSE),0)</f>
        <v>0</v>
      </c>
      <c r="D1269">
        <f>+IFERROR(VLOOKUP(B1269,'[1]Sum table'!$A:$E,5,FALSE),0)</f>
        <v>0</v>
      </c>
      <c r="E1269">
        <f>+IFERROR(VLOOKUP(B1269,'[1]Sum table'!$A:$F,6,FALSE),0)</f>
        <v>0</v>
      </c>
      <c r="F1269">
        <f>+IFERROR(VLOOKUP(B1269,'[1]Sum table'!$A:$G,7,FALSE),0)</f>
        <v>0</v>
      </c>
      <c r="O1269" t="s">
        <v>511</v>
      </c>
      <c r="P1269" s="607" t="s">
        <v>338</v>
      </c>
      <c r="R1269" t="str">
        <f t="shared" si="59"/>
        <v>ZK104</v>
      </c>
      <c r="S1269">
        <f t="shared" si="60"/>
        <v>0</v>
      </c>
      <c r="T1269">
        <f t="shared" si="60"/>
        <v>0</v>
      </c>
      <c r="U1269">
        <f t="shared" si="60"/>
        <v>0</v>
      </c>
    </row>
    <row r="1270" spans="1:21" x14ac:dyDescent="0.25">
      <c r="A1270" t="s">
        <v>1789</v>
      </c>
      <c r="B1270" t="str">
        <f t="shared" si="58"/>
        <v>ZK104.K168.C727</v>
      </c>
      <c r="C1270">
        <f>+IFERROR(VLOOKUP(B1270,'[1]Sum table'!$A:$D,4,FALSE),0)</f>
        <v>0</v>
      </c>
      <c r="D1270">
        <f>+IFERROR(VLOOKUP(B1270,'[1]Sum table'!$A:$E,5,FALSE),0)</f>
        <v>0</v>
      </c>
      <c r="E1270">
        <f>+IFERROR(VLOOKUP(B1270,'[1]Sum table'!$A:$F,6,FALSE),0)</f>
        <v>0</v>
      </c>
      <c r="F1270">
        <f>+IFERROR(VLOOKUP(B1270,'[1]Sum table'!$A:$G,7,FALSE),0)</f>
        <v>0</v>
      </c>
      <c r="O1270" t="s">
        <v>511</v>
      </c>
      <c r="P1270" s="607" t="s">
        <v>339</v>
      </c>
      <c r="R1270" t="str">
        <f t="shared" si="59"/>
        <v>ZK104</v>
      </c>
      <c r="S1270">
        <f t="shared" si="60"/>
        <v>0</v>
      </c>
      <c r="T1270">
        <f t="shared" si="60"/>
        <v>0</v>
      </c>
      <c r="U1270">
        <f t="shared" si="60"/>
        <v>0</v>
      </c>
    </row>
    <row r="1271" spans="1:21" x14ac:dyDescent="0.25">
      <c r="A1271" t="s">
        <v>1790</v>
      </c>
      <c r="B1271" t="str">
        <f t="shared" si="58"/>
        <v>ZK104.K169.C727</v>
      </c>
      <c r="C1271">
        <f>+IFERROR(VLOOKUP(B1271,'[1]Sum table'!$A:$D,4,FALSE),0)</f>
        <v>0</v>
      </c>
      <c r="D1271">
        <f>+IFERROR(VLOOKUP(B1271,'[1]Sum table'!$A:$E,5,FALSE),0)</f>
        <v>0</v>
      </c>
      <c r="E1271">
        <f>+IFERROR(VLOOKUP(B1271,'[1]Sum table'!$A:$F,6,FALSE),0)</f>
        <v>0</v>
      </c>
      <c r="F1271">
        <f>+IFERROR(VLOOKUP(B1271,'[1]Sum table'!$A:$G,7,FALSE),0)</f>
        <v>0</v>
      </c>
      <c r="O1271" t="s">
        <v>511</v>
      </c>
      <c r="P1271" s="607" t="s">
        <v>340</v>
      </c>
      <c r="R1271" t="str">
        <f t="shared" si="59"/>
        <v>ZK104</v>
      </c>
      <c r="S1271">
        <f t="shared" si="60"/>
        <v>0</v>
      </c>
      <c r="T1271">
        <f t="shared" si="60"/>
        <v>0</v>
      </c>
      <c r="U1271">
        <f t="shared" si="60"/>
        <v>0</v>
      </c>
    </row>
    <row r="1272" spans="1:21" x14ac:dyDescent="0.25">
      <c r="A1272" t="s">
        <v>1791</v>
      </c>
      <c r="B1272" t="str">
        <f t="shared" si="58"/>
        <v>ZK104.K170.C727</v>
      </c>
      <c r="C1272">
        <f>+IFERROR(VLOOKUP(B1272,'[1]Sum table'!$A:$D,4,FALSE),0)</f>
        <v>0</v>
      </c>
      <c r="D1272">
        <f>+IFERROR(VLOOKUP(B1272,'[1]Sum table'!$A:$E,5,FALSE),0)</f>
        <v>0</v>
      </c>
      <c r="E1272">
        <f>+IFERROR(VLOOKUP(B1272,'[1]Sum table'!$A:$F,6,FALSE),0)</f>
        <v>0</v>
      </c>
      <c r="F1272">
        <f>+IFERROR(VLOOKUP(B1272,'[1]Sum table'!$A:$G,7,FALSE),0)</f>
        <v>0</v>
      </c>
      <c r="O1272" t="s">
        <v>511</v>
      </c>
      <c r="P1272" s="607" t="s">
        <v>341</v>
      </c>
      <c r="R1272" t="str">
        <f t="shared" si="59"/>
        <v>ZK104</v>
      </c>
      <c r="S1272">
        <f t="shared" si="60"/>
        <v>0</v>
      </c>
      <c r="T1272">
        <f t="shared" si="60"/>
        <v>0</v>
      </c>
      <c r="U1272">
        <f t="shared" si="60"/>
        <v>0</v>
      </c>
    </row>
    <row r="1273" spans="1:21" x14ac:dyDescent="0.25">
      <c r="A1273" t="s">
        <v>1792</v>
      </c>
      <c r="B1273" t="str">
        <f t="shared" si="58"/>
        <v>ZK104.K171.C727</v>
      </c>
      <c r="C1273">
        <f>+IFERROR(VLOOKUP(B1273,'[1]Sum table'!$A:$D,4,FALSE),0)</f>
        <v>0</v>
      </c>
      <c r="D1273">
        <f>+IFERROR(VLOOKUP(B1273,'[1]Sum table'!$A:$E,5,FALSE),0)</f>
        <v>0</v>
      </c>
      <c r="E1273">
        <f>+IFERROR(VLOOKUP(B1273,'[1]Sum table'!$A:$F,6,FALSE),0)</f>
        <v>0</v>
      </c>
      <c r="F1273">
        <f>+IFERROR(VLOOKUP(B1273,'[1]Sum table'!$A:$G,7,FALSE),0)</f>
        <v>0</v>
      </c>
      <c r="O1273" t="s">
        <v>511</v>
      </c>
      <c r="P1273" s="607" t="s">
        <v>342</v>
      </c>
      <c r="R1273" t="str">
        <f t="shared" si="59"/>
        <v>ZK104</v>
      </c>
      <c r="S1273">
        <f t="shared" si="60"/>
        <v>0</v>
      </c>
      <c r="T1273">
        <f t="shared" si="60"/>
        <v>0</v>
      </c>
      <c r="U1273">
        <f t="shared" si="60"/>
        <v>0</v>
      </c>
    </row>
    <row r="1274" spans="1:21" x14ac:dyDescent="0.25">
      <c r="A1274" t="s">
        <v>1793</v>
      </c>
      <c r="B1274" t="str">
        <f t="shared" si="58"/>
        <v>ZK104.K172.C727</v>
      </c>
      <c r="C1274">
        <f>+IFERROR(VLOOKUP(B1274,'[1]Sum table'!$A:$D,4,FALSE),0)</f>
        <v>0</v>
      </c>
      <c r="D1274">
        <f>+IFERROR(VLOOKUP(B1274,'[1]Sum table'!$A:$E,5,FALSE),0)</f>
        <v>0</v>
      </c>
      <c r="E1274">
        <f>+IFERROR(VLOOKUP(B1274,'[1]Sum table'!$A:$F,6,FALSE),0)</f>
        <v>0</v>
      </c>
      <c r="F1274">
        <f>+IFERROR(VLOOKUP(B1274,'[1]Sum table'!$A:$G,7,FALSE),0)</f>
        <v>0</v>
      </c>
      <c r="O1274" t="s">
        <v>511</v>
      </c>
      <c r="P1274" s="606" t="s">
        <v>216</v>
      </c>
      <c r="R1274" t="str">
        <f t="shared" si="59"/>
        <v>ZK104</v>
      </c>
      <c r="S1274">
        <f t="shared" si="60"/>
        <v>0</v>
      </c>
      <c r="T1274">
        <f t="shared" si="60"/>
        <v>0</v>
      </c>
      <c r="U1274">
        <f t="shared" si="60"/>
        <v>0</v>
      </c>
    </row>
    <row r="1275" spans="1:21" x14ac:dyDescent="0.25">
      <c r="A1275" t="s">
        <v>1794</v>
      </c>
      <c r="B1275" t="str">
        <f t="shared" si="58"/>
        <v>ZK104.K173.C727</v>
      </c>
      <c r="C1275">
        <f>+IFERROR(VLOOKUP(B1275,'[1]Sum table'!$A:$D,4,FALSE),0)</f>
        <v>0</v>
      </c>
      <c r="D1275">
        <f>+IFERROR(VLOOKUP(B1275,'[1]Sum table'!$A:$E,5,FALSE),0)</f>
        <v>0</v>
      </c>
      <c r="E1275">
        <f>+IFERROR(VLOOKUP(B1275,'[1]Sum table'!$A:$F,6,FALSE),0)</f>
        <v>0</v>
      </c>
      <c r="F1275">
        <f>+IFERROR(VLOOKUP(B1275,'[1]Sum table'!$A:$G,7,FALSE),0)</f>
        <v>0</v>
      </c>
      <c r="O1275" t="s">
        <v>511</v>
      </c>
      <c r="P1275" s="606" t="s">
        <v>343</v>
      </c>
      <c r="R1275" t="str">
        <f t="shared" si="59"/>
        <v>ZK104</v>
      </c>
      <c r="S1275">
        <f t="shared" si="60"/>
        <v>0</v>
      </c>
      <c r="T1275">
        <f t="shared" si="60"/>
        <v>0</v>
      </c>
      <c r="U1275">
        <f t="shared" si="60"/>
        <v>0</v>
      </c>
    </row>
    <row r="1276" spans="1:21" x14ac:dyDescent="0.25">
      <c r="A1276" t="s">
        <v>1795</v>
      </c>
      <c r="B1276" t="str">
        <f t="shared" si="58"/>
        <v>ZK104.K174.C727</v>
      </c>
      <c r="C1276">
        <f>+IFERROR(VLOOKUP(B1276,'[1]Sum table'!$A:$D,4,FALSE),0)</f>
        <v>0</v>
      </c>
      <c r="D1276">
        <f>+IFERROR(VLOOKUP(B1276,'[1]Sum table'!$A:$E,5,FALSE),0)</f>
        <v>0</v>
      </c>
      <c r="E1276">
        <f>+IFERROR(VLOOKUP(B1276,'[1]Sum table'!$A:$F,6,FALSE),0)</f>
        <v>0</v>
      </c>
      <c r="F1276">
        <f>+IFERROR(VLOOKUP(B1276,'[1]Sum table'!$A:$G,7,FALSE),0)</f>
        <v>0</v>
      </c>
      <c r="O1276" t="s">
        <v>511</v>
      </c>
      <c r="P1276" s="607" t="s">
        <v>344</v>
      </c>
      <c r="R1276" t="str">
        <f t="shared" si="59"/>
        <v>ZK104</v>
      </c>
      <c r="S1276">
        <f t="shared" si="60"/>
        <v>0</v>
      </c>
      <c r="T1276">
        <f t="shared" si="60"/>
        <v>0</v>
      </c>
      <c r="U1276">
        <f t="shared" si="60"/>
        <v>0</v>
      </c>
    </row>
    <row r="1277" spans="1:21" x14ac:dyDescent="0.25">
      <c r="A1277" t="s">
        <v>1796</v>
      </c>
      <c r="B1277" t="str">
        <f t="shared" si="58"/>
        <v>ZK104.K175.C727</v>
      </c>
      <c r="C1277">
        <f>+IFERROR(VLOOKUP(B1277,'[1]Sum table'!$A:$D,4,FALSE),0)</f>
        <v>0</v>
      </c>
      <c r="D1277">
        <f>+IFERROR(VLOOKUP(B1277,'[1]Sum table'!$A:$E,5,FALSE),0)</f>
        <v>0</v>
      </c>
      <c r="E1277">
        <f>+IFERROR(VLOOKUP(B1277,'[1]Sum table'!$A:$F,6,FALSE),0)</f>
        <v>0</v>
      </c>
      <c r="F1277">
        <f>+IFERROR(VLOOKUP(B1277,'[1]Sum table'!$A:$G,7,FALSE),0)</f>
        <v>0</v>
      </c>
      <c r="O1277" t="s">
        <v>511</v>
      </c>
      <c r="P1277" s="607" t="s">
        <v>345</v>
      </c>
      <c r="R1277" t="str">
        <f t="shared" si="59"/>
        <v>ZK104</v>
      </c>
      <c r="S1277">
        <f t="shared" si="60"/>
        <v>0</v>
      </c>
      <c r="T1277">
        <f t="shared" si="60"/>
        <v>0</v>
      </c>
      <c r="U1277">
        <f t="shared" si="60"/>
        <v>0</v>
      </c>
    </row>
    <row r="1278" spans="1:21" x14ac:dyDescent="0.25">
      <c r="A1278" t="s">
        <v>1797</v>
      </c>
      <c r="B1278" t="str">
        <f t="shared" si="58"/>
        <v>ZK104.K176.C727</v>
      </c>
      <c r="C1278">
        <f>+IFERROR(VLOOKUP(B1278,'[1]Sum table'!$A:$D,4,FALSE),0)</f>
        <v>0</v>
      </c>
      <c r="D1278">
        <f>+IFERROR(VLOOKUP(B1278,'[1]Sum table'!$A:$E,5,FALSE),0)</f>
        <v>0</v>
      </c>
      <c r="E1278">
        <f>+IFERROR(VLOOKUP(B1278,'[1]Sum table'!$A:$F,6,FALSE),0)</f>
        <v>0</v>
      </c>
      <c r="F1278">
        <f>+IFERROR(VLOOKUP(B1278,'[1]Sum table'!$A:$G,7,FALSE),0)</f>
        <v>0</v>
      </c>
      <c r="O1278" t="s">
        <v>511</v>
      </c>
      <c r="P1278" s="607" t="s">
        <v>346</v>
      </c>
      <c r="R1278" t="str">
        <f t="shared" si="59"/>
        <v>ZK104</v>
      </c>
      <c r="S1278">
        <f t="shared" si="60"/>
        <v>0</v>
      </c>
      <c r="T1278">
        <f t="shared" si="60"/>
        <v>0</v>
      </c>
      <c r="U1278">
        <f t="shared" si="60"/>
        <v>0</v>
      </c>
    </row>
    <row r="1279" spans="1:21" x14ac:dyDescent="0.25">
      <c r="A1279" t="s">
        <v>1798</v>
      </c>
      <c r="B1279" t="str">
        <f t="shared" si="58"/>
        <v>ZK104.K177.C727</v>
      </c>
      <c r="C1279">
        <f>+IFERROR(VLOOKUP(B1279,'[1]Sum table'!$A:$D,4,FALSE),0)</f>
        <v>0</v>
      </c>
      <c r="D1279">
        <f>+IFERROR(VLOOKUP(B1279,'[1]Sum table'!$A:$E,5,FALSE),0)</f>
        <v>0</v>
      </c>
      <c r="E1279">
        <f>+IFERROR(VLOOKUP(B1279,'[1]Sum table'!$A:$F,6,FALSE),0)</f>
        <v>0</v>
      </c>
      <c r="F1279">
        <f>+IFERROR(VLOOKUP(B1279,'[1]Sum table'!$A:$G,7,FALSE),0)</f>
        <v>0</v>
      </c>
      <c r="O1279" t="s">
        <v>511</v>
      </c>
      <c r="P1279" s="606" t="s">
        <v>347</v>
      </c>
      <c r="R1279" t="str">
        <f t="shared" si="59"/>
        <v>ZK104</v>
      </c>
      <c r="S1279">
        <f t="shared" si="60"/>
        <v>0</v>
      </c>
      <c r="T1279">
        <f t="shared" si="60"/>
        <v>0</v>
      </c>
      <c r="U1279">
        <f t="shared" si="60"/>
        <v>0</v>
      </c>
    </row>
    <row r="1280" spans="1:21" x14ac:dyDescent="0.25">
      <c r="A1280" t="s">
        <v>1799</v>
      </c>
      <c r="B1280" t="str">
        <f t="shared" si="58"/>
        <v>ZK104.K178.C727</v>
      </c>
      <c r="C1280">
        <f>+IFERROR(VLOOKUP(B1280,'[1]Sum table'!$A:$D,4,FALSE),0)</f>
        <v>0</v>
      </c>
      <c r="D1280">
        <f>+IFERROR(VLOOKUP(B1280,'[1]Sum table'!$A:$E,5,FALSE),0)</f>
        <v>0</v>
      </c>
      <c r="E1280">
        <f>+IFERROR(VLOOKUP(B1280,'[1]Sum table'!$A:$F,6,FALSE),0)</f>
        <v>0</v>
      </c>
      <c r="F1280">
        <f>+IFERROR(VLOOKUP(B1280,'[1]Sum table'!$A:$G,7,FALSE),0)</f>
        <v>0</v>
      </c>
      <c r="O1280" t="s">
        <v>511</v>
      </c>
      <c r="P1280" s="606" t="s">
        <v>348</v>
      </c>
      <c r="R1280" t="str">
        <f t="shared" si="59"/>
        <v>ZK104</v>
      </c>
      <c r="S1280">
        <f t="shared" si="60"/>
        <v>0</v>
      </c>
      <c r="T1280">
        <f t="shared" si="60"/>
        <v>0</v>
      </c>
      <c r="U1280">
        <f t="shared" si="60"/>
        <v>0</v>
      </c>
    </row>
    <row r="1281" spans="1:21" x14ac:dyDescent="0.25">
      <c r="A1281" t="s">
        <v>1800</v>
      </c>
      <c r="B1281" t="str">
        <f t="shared" si="58"/>
        <v>ZK104.K179.C727</v>
      </c>
      <c r="C1281">
        <f>+IFERROR(VLOOKUP(B1281,'[1]Sum table'!$A:$D,4,FALSE),0)</f>
        <v>0</v>
      </c>
      <c r="D1281">
        <f>+IFERROR(VLOOKUP(B1281,'[1]Sum table'!$A:$E,5,FALSE),0)</f>
        <v>0</v>
      </c>
      <c r="E1281">
        <f>+IFERROR(VLOOKUP(B1281,'[1]Sum table'!$A:$F,6,FALSE),0)</f>
        <v>0</v>
      </c>
      <c r="F1281">
        <f>+IFERROR(VLOOKUP(B1281,'[1]Sum table'!$A:$G,7,FALSE),0)</f>
        <v>0</v>
      </c>
      <c r="O1281" t="s">
        <v>511</v>
      </c>
      <c r="P1281" s="606" t="s">
        <v>349</v>
      </c>
      <c r="R1281" t="str">
        <f t="shared" si="59"/>
        <v>ZK104</v>
      </c>
      <c r="S1281">
        <f t="shared" si="60"/>
        <v>0</v>
      </c>
      <c r="T1281">
        <f t="shared" si="60"/>
        <v>0</v>
      </c>
      <c r="U1281">
        <f t="shared" si="60"/>
        <v>0</v>
      </c>
    </row>
    <row r="1282" spans="1:21" x14ac:dyDescent="0.25">
      <c r="A1282" t="s">
        <v>1801</v>
      </c>
      <c r="B1282" t="str">
        <f t="shared" si="58"/>
        <v>ZK104.K180.C727</v>
      </c>
      <c r="C1282">
        <f>+IFERROR(VLOOKUP(B1282,'[1]Sum table'!$A:$D,4,FALSE),0)</f>
        <v>0</v>
      </c>
      <c r="D1282">
        <f>+IFERROR(VLOOKUP(B1282,'[1]Sum table'!$A:$E,5,FALSE),0)</f>
        <v>0</v>
      </c>
      <c r="E1282">
        <f>+IFERROR(VLOOKUP(B1282,'[1]Sum table'!$A:$F,6,FALSE),0)</f>
        <v>0</v>
      </c>
      <c r="F1282">
        <f>+IFERROR(VLOOKUP(B1282,'[1]Sum table'!$A:$G,7,FALSE),0)</f>
        <v>0</v>
      </c>
      <c r="O1282" t="s">
        <v>511</v>
      </c>
      <c r="P1282" s="606" t="s">
        <v>350</v>
      </c>
      <c r="R1282" t="str">
        <f t="shared" si="59"/>
        <v>ZK104</v>
      </c>
      <c r="S1282">
        <f t="shared" si="60"/>
        <v>0</v>
      </c>
      <c r="T1282">
        <f t="shared" si="60"/>
        <v>0</v>
      </c>
      <c r="U1282">
        <f t="shared" si="60"/>
        <v>0</v>
      </c>
    </row>
    <row r="1283" spans="1:21" x14ac:dyDescent="0.25">
      <c r="A1283" t="s">
        <v>1802</v>
      </c>
      <c r="B1283" t="str">
        <f t="shared" si="58"/>
        <v>ZK104.K181.C727</v>
      </c>
      <c r="C1283">
        <f>+IFERROR(VLOOKUP(B1283,'[1]Sum table'!$A:$D,4,FALSE),0)</f>
        <v>0</v>
      </c>
      <c r="D1283">
        <f>+IFERROR(VLOOKUP(B1283,'[1]Sum table'!$A:$E,5,FALSE),0)</f>
        <v>0</v>
      </c>
      <c r="E1283">
        <f>+IFERROR(VLOOKUP(B1283,'[1]Sum table'!$A:$F,6,FALSE),0)</f>
        <v>0</v>
      </c>
      <c r="F1283">
        <f>+IFERROR(VLOOKUP(B1283,'[1]Sum table'!$A:$G,7,FALSE),0)</f>
        <v>0</v>
      </c>
      <c r="O1283" t="s">
        <v>511</v>
      </c>
      <c r="P1283" s="607" t="s">
        <v>351</v>
      </c>
      <c r="R1283" t="str">
        <f t="shared" si="59"/>
        <v>ZK104</v>
      </c>
      <c r="S1283">
        <f t="shared" si="60"/>
        <v>0</v>
      </c>
      <c r="T1283">
        <f t="shared" si="60"/>
        <v>0</v>
      </c>
      <c r="U1283">
        <f t="shared" si="60"/>
        <v>0</v>
      </c>
    </row>
    <row r="1284" spans="1:21" x14ac:dyDescent="0.25">
      <c r="A1284" t="s">
        <v>1803</v>
      </c>
      <c r="B1284" t="str">
        <f t="shared" ref="B1284:B1347" si="61">+A1284&amp;"."&amp;$A$1</f>
        <v>ZK104.K182.C727</v>
      </c>
      <c r="C1284">
        <f>+IFERROR(VLOOKUP(B1284,'[1]Sum table'!$A:$D,4,FALSE),0)</f>
        <v>0</v>
      </c>
      <c r="D1284">
        <f>+IFERROR(VLOOKUP(B1284,'[1]Sum table'!$A:$E,5,FALSE),0)</f>
        <v>0</v>
      </c>
      <c r="E1284">
        <f>+IFERROR(VLOOKUP(B1284,'[1]Sum table'!$A:$F,6,FALSE),0)</f>
        <v>0</v>
      </c>
      <c r="F1284">
        <f>+IFERROR(VLOOKUP(B1284,'[1]Sum table'!$A:$G,7,FALSE),0)</f>
        <v>0</v>
      </c>
      <c r="O1284" t="s">
        <v>511</v>
      </c>
      <c r="P1284" s="607" t="s">
        <v>352</v>
      </c>
      <c r="R1284" t="str">
        <f t="shared" ref="R1284:R1347" si="62">+LEFT(B1284,5)</f>
        <v>ZK104</v>
      </c>
      <c r="S1284">
        <f t="shared" ref="S1284:U1347" si="63">+C1284</f>
        <v>0</v>
      </c>
      <c r="T1284">
        <f t="shared" si="63"/>
        <v>0</v>
      </c>
      <c r="U1284">
        <f t="shared" si="63"/>
        <v>0</v>
      </c>
    </row>
    <row r="1285" spans="1:21" x14ac:dyDescent="0.25">
      <c r="A1285" t="s">
        <v>1804</v>
      </c>
      <c r="B1285" t="str">
        <f t="shared" si="61"/>
        <v>ZK104.K183.C727</v>
      </c>
      <c r="C1285">
        <f>+IFERROR(VLOOKUP(B1285,'[1]Sum table'!$A:$D,4,FALSE),0)</f>
        <v>0</v>
      </c>
      <c r="D1285">
        <f>+IFERROR(VLOOKUP(B1285,'[1]Sum table'!$A:$E,5,FALSE),0)</f>
        <v>0</v>
      </c>
      <c r="E1285">
        <f>+IFERROR(VLOOKUP(B1285,'[1]Sum table'!$A:$F,6,FALSE),0)</f>
        <v>0</v>
      </c>
      <c r="F1285">
        <f>+IFERROR(VLOOKUP(B1285,'[1]Sum table'!$A:$G,7,FALSE),0)</f>
        <v>0</v>
      </c>
      <c r="O1285" t="s">
        <v>511</v>
      </c>
      <c r="P1285" s="606" t="s">
        <v>353</v>
      </c>
      <c r="R1285" t="str">
        <f t="shared" si="62"/>
        <v>ZK104</v>
      </c>
      <c r="S1285">
        <f t="shared" si="63"/>
        <v>0</v>
      </c>
      <c r="T1285">
        <f t="shared" si="63"/>
        <v>0</v>
      </c>
      <c r="U1285">
        <f t="shared" si="63"/>
        <v>0</v>
      </c>
    </row>
    <row r="1286" spans="1:21" x14ac:dyDescent="0.25">
      <c r="A1286" t="s">
        <v>1805</v>
      </c>
      <c r="B1286" t="str">
        <f t="shared" si="61"/>
        <v>ZK104.K184.C727</v>
      </c>
      <c r="C1286">
        <f>+IFERROR(VLOOKUP(B1286,'[1]Sum table'!$A:$D,4,FALSE),0)</f>
        <v>0</v>
      </c>
      <c r="D1286">
        <f>+IFERROR(VLOOKUP(B1286,'[1]Sum table'!$A:$E,5,FALSE),0)</f>
        <v>0</v>
      </c>
      <c r="E1286">
        <f>+IFERROR(VLOOKUP(B1286,'[1]Sum table'!$A:$F,6,FALSE),0)</f>
        <v>0</v>
      </c>
      <c r="F1286">
        <f>+IFERROR(VLOOKUP(B1286,'[1]Sum table'!$A:$G,7,FALSE),0)</f>
        <v>0</v>
      </c>
      <c r="O1286" t="s">
        <v>511</v>
      </c>
      <c r="P1286" s="606" t="s">
        <v>354</v>
      </c>
      <c r="R1286" t="str">
        <f t="shared" si="62"/>
        <v>ZK104</v>
      </c>
      <c r="S1286">
        <f t="shared" si="63"/>
        <v>0</v>
      </c>
      <c r="T1286">
        <f t="shared" si="63"/>
        <v>0</v>
      </c>
      <c r="U1286">
        <f t="shared" si="63"/>
        <v>0</v>
      </c>
    </row>
    <row r="1287" spans="1:21" x14ac:dyDescent="0.25">
      <c r="A1287" t="s">
        <v>1806</v>
      </c>
      <c r="B1287" t="str">
        <f t="shared" si="61"/>
        <v>ZK104.K185.C727</v>
      </c>
      <c r="C1287">
        <f>+IFERROR(VLOOKUP(B1287,'[1]Sum table'!$A:$D,4,FALSE),0)</f>
        <v>0</v>
      </c>
      <c r="D1287">
        <f>+IFERROR(VLOOKUP(B1287,'[1]Sum table'!$A:$E,5,FALSE),0)</f>
        <v>0</v>
      </c>
      <c r="E1287">
        <f>+IFERROR(VLOOKUP(B1287,'[1]Sum table'!$A:$F,6,FALSE),0)</f>
        <v>0</v>
      </c>
      <c r="F1287">
        <f>+IFERROR(VLOOKUP(B1287,'[1]Sum table'!$A:$G,7,FALSE),0)</f>
        <v>0</v>
      </c>
      <c r="O1287" t="s">
        <v>511</v>
      </c>
      <c r="P1287" s="607" t="s">
        <v>355</v>
      </c>
      <c r="R1287" t="str">
        <f t="shared" si="62"/>
        <v>ZK104</v>
      </c>
      <c r="S1287">
        <f t="shared" si="63"/>
        <v>0</v>
      </c>
      <c r="T1287">
        <f t="shared" si="63"/>
        <v>0</v>
      </c>
      <c r="U1287">
        <f t="shared" si="63"/>
        <v>0</v>
      </c>
    </row>
    <row r="1288" spans="1:21" x14ac:dyDescent="0.25">
      <c r="A1288" t="s">
        <v>1807</v>
      </c>
      <c r="B1288" t="str">
        <f t="shared" si="61"/>
        <v>ZK104.K186.C727</v>
      </c>
      <c r="C1288">
        <f>+IFERROR(VLOOKUP(B1288,'[1]Sum table'!$A:$D,4,FALSE),0)</f>
        <v>0</v>
      </c>
      <c r="D1288">
        <f>+IFERROR(VLOOKUP(B1288,'[1]Sum table'!$A:$E,5,FALSE),0)</f>
        <v>0</v>
      </c>
      <c r="E1288">
        <f>+IFERROR(VLOOKUP(B1288,'[1]Sum table'!$A:$F,6,FALSE),0)</f>
        <v>0</v>
      </c>
      <c r="F1288">
        <f>+IFERROR(VLOOKUP(B1288,'[1]Sum table'!$A:$G,7,FALSE),0)</f>
        <v>0</v>
      </c>
      <c r="O1288" t="s">
        <v>511</v>
      </c>
      <c r="P1288" s="607" t="s">
        <v>356</v>
      </c>
      <c r="R1288" t="str">
        <f t="shared" si="62"/>
        <v>ZK104</v>
      </c>
      <c r="S1288">
        <f t="shared" si="63"/>
        <v>0</v>
      </c>
      <c r="T1288">
        <f t="shared" si="63"/>
        <v>0</v>
      </c>
      <c r="U1288">
        <f t="shared" si="63"/>
        <v>0</v>
      </c>
    </row>
    <row r="1289" spans="1:21" x14ac:dyDescent="0.25">
      <c r="A1289" t="s">
        <v>1808</v>
      </c>
      <c r="B1289" t="str">
        <f t="shared" si="61"/>
        <v>ZK104.K187.C727</v>
      </c>
      <c r="C1289">
        <f>+IFERROR(VLOOKUP(B1289,'[1]Sum table'!$A:$D,4,FALSE),0)</f>
        <v>0</v>
      </c>
      <c r="D1289">
        <f>+IFERROR(VLOOKUP(B1289,'[1]Sum table'!$A:$E,5,FALSE),0)</f>
        <v>0</v>
      </c>
      <c r="E1289">
        <f>+IFERROR(VLOOKUP(B1289,'[1]Sum table'!$A:$F,6,FALSE),0)</f>
        <v>0</v>
      </c>
      <c r="F1289">
        <f>+IFERROR(VLOOKUP(B1289,'[1]Sum table'!$A:$G,7,FALSE),0)</f>
        <v>0</v>
      </c>
      <c r="O1289" t="s">
        <v>511</v>
      </c>
      <c r="P1289" s="606" t="s">
        <v>357</v>
      </c>
      <c r="R1289" t="str">
        <f t="shared" si="62"/>
        <v>ZK104</v>
      </c>
      <c r="S1289">
        <f t="shared" si="63"/>
        <v>0</v>
      </c>
      <c r="T1289">
        <f t="shared" si="63"/>
        <v>0</v>
      </c>
      <c r="U1289">
        <f t="shared" si="63"/>
        <v>0</v>
      </c>
    </row>
    <row r="1290" spans="1:21" x14ac:dyDescent="0.25">
      <c r="A1290" t="s">
        <v>1809</v>
      </c>
      <c r="B1290" t="str">
        <f t="shared" si="61"/>
        <v>ZK104.K188.C727</v>
      </c>
      <c r="C1290">
        <f>+IFERROR(VLOOKUP(B1290,'[1]Sum table'!$A:$D,4,FALSE),0)</f>
        <v>0</v>
      </c>
      <c r="D1290">
        <f>+IFERROR(VLOOKUP(B1290,'[1]Sum table'!$A:$E,5,FALSE),0)</f>
        <v>0</v>
      </c>
      <c r="E1290">
        <f>+IFERROR(VLOOKUP(B1290,'[1]Sum table'!$A:$F,6,FALSE),0)</f>
        <v>0</v>
      </c>
      <c r="F1290">
        <f>+IFERROR(VLOOKUP(B1290,'[1]Sum table'!$A:$G,7,FALSE),0)</f>
        <v>0</v>
      </c>
      <c r="O1290" t="s">
        <v>511</v>
      </c>
      <c r="P1290" s="606" t="s">
        <v>358</v>
      </c>
      <c r="R1290" t="str">
        <f t="shared" si="62"/>
        <v>ZK104</v>
      </c>
      <c r="S1290">
        <f t="shared" si="63"/>
        <v>0</v>
      </c>
      <c r="T1290">
        <f t="shared" si="63"/>
        <v>0</v>
      </c>
      <c r="U1290">
        <f t="shared" si="63"/>
        <v>0</v>
      </c>
    </row>
    <row r="1291" spans="1:21" x14ac:dyDescent="0.25">
      <c r="A1291" t="s">
        <v>1810</v>
      </c>
      <c r="B1291" t="str">
        <f t="shared" si="61"/>
        <v>ZK104.K189.C727</v>
      </c>
      <c r="C1291">
        <f>+IFERROR(VLOOKUP(B1291,'[1]Sum table'!$A:$D,4,FALSE),0)</f>
        <v>0</v>
      </c>
      <c r="D1291">
        <f>+IFERROR(VLOOKUP(B1291,'[1]Sum table'!$A:$E,5,FALSE),0)</f>
        <v>0</v>
      </c>
      <c r="E1291">
        <f>+IFERROR(VLOOKUP(B1291,'[1]Sum table'!$A:$F,6,FALSE),0)</f>
        <v>0</v>
      </c>
      <c r="F1291">
        <f>+IFERROR(VLOOKUP(B1291,'[1]Sum table'!$A:$G,7,FALSE),0)</f>
        <v>0</v>
      </c>
      <c r="O1291" t="s">
        <v>511</v>
      </c>
      <c r="P1291" s="606" t="s">
        <v>359</v>
      </c>
      <c r="R1291" t="str">
        <f t="shared" si="62"/>
        <v>ZK104</v>
      </c>
      <c r="S1291">
        <f t="shared" si="63"/>
        <v>0</v>
      </c>
      <c r="T1291">
        <f t="shared" si="63"/>
        <v>0</v>
      </c>
      <c r="U1291">
        <f t="shared" si="63"/>
        <v>0</v>
      </c>
    </row>
    <row r="1292" spans="1:21" x14ac:dyDescent="0.25">
      <c r="A1292" t="s">
        <v>1811</v>
      </c>
      <c r="B1292" t="str">
        <f t="shared" si="61"/>
        <v>ZK104.K190.C727</v>
      </c>
      <c r="C1292">
        <f>+IFERROR(VLOOKUP(B1292,'[1]Sum table'!$A:$D,4,FALSE),0)</f>
        <v>0</v>
      </c>
      <c r="D1292">
        <f>+IFERROR(VLOOKUP(B1292,'[1]Sum table'!$A:$E,5,FALSE),0)</f>
        <v>0</v>
      </c>
      <c r="E1292">
        <f>+IFERROR(VLOOKUP(B1292,'[1]Sum table'!$A:$F,6,FALSE),0)</f>
        <v>0</v>
      </c>
      <c r="F1292">
        <f>+IFERROR(VLOOKUP(B1292,'[1]Sum table'!$A:$G,7,FALSE),0)</f>
        <v>0</v>
      </c>
      <c r="O1292" t="s">
        <v>511</v>
      </c>
      <c r="P1292" s="607" t="s">
        <v>360</v>
      </c>
      <c r="R1292" t="str">
        <f t="shared" si="62"/>
        <v>ZK104</v>
      </c>
      <c r="S1292">
        <f t="shared" si="63"/>
        <v>0</v>
      </c>
      <c r="T1292">
        <f t="shared" si="63"/>
        <v>0</v>
      </c>
      <c r="U1292">
        <f t="shared" si="63"/>
        <v>0</v>
      </c>
    </row>
    <row r="1293" spans="1:21" x14ac:dyDescent="0.25">
      <c r="A1293" t="s">
        <v>1812</v>
      </c>
      <c r="B1293" t="str">
        <f t="shared" si="61"/>
        <v>ZK104.K191.C727</v>
      </c>
      <c r="C1293">
        <f>+IFERROR(VLOOKUP(B1293,'[1]Sum table'!$A:$D,4,FALSE),0)</f>
        <v>0</v>
      </c>
      <c r="D1293">
        <f>+IFERROR(VLOOKUP(B1293,'[1]Sum table'!$A:$E,5,FALSE),0)</f>
        <v>0</v>
      </c>
      <c r="E1293">
        <f>+IFERROR(VLOOKUP(B1293,'[1]Sum table'!$A:$F,6,FALSE),0)</f>
        <v>0</v>
      </c>
      <c r="F1293">
        <f>+IFERROR(VLOOKUP(B1293,'[1]Sum table'!$A:$G,7,FALSE),0)</f>
        <v>0</v>
      </c>
      <c r="O1293" t="s">
        <v>511</v>
      </c>
      <c r="P1293" s="607" t="s">
        <v>361</v>
      </c>
      <c r="R1293" t="str">
        <f t="shared" si="62"/>
        <v>ZK104</v>
      </c>
      <c r="S1293">
        <f t="shared" si="63"/>
        <v>0</v>
      </c>
      <c r="T1293">
        <f t="shared" si="63"/>
        <v>0</v>
      </c>
      <c r="U1293">
        <f t="shared" si="63"/>
        <v>0</v>
      </c>
    </row>
    <row r="1294" spans="1:21" x14ac:dyDescent="0.25">
      <c r="A1294" t="s">
        <v>1813</v>
      </c>
      <c r="B1294" t="str">
        <f t="shared" si="61"/>
        <v>ZK104.K192.C727</v>
      </c>
      <c r="C1294">
        <f>+IFERROR(VLOOKUP(B1294,'[1]Sum table'!$A:$D,4,FALSE),0)</f>
        <v>0</v>
      </c>
      <c r="D1294">
        <f>+IFERROR(VLOOKUP(B1294,'[1]Sum table'!$A:$E,5,FALSE),0)</f>
        <v>0</v>
      </c>
      <c r="E1294">
        <f>+IFERROR(VLOOKUP(B1294,'[1]Sum table'!$A:$F,6,FALSE),0)</f>
        <v>0</v>
      </c>
      <c r="F1294">
        <f>+IFERROR(VLOOKUP(B1294,'[1]Sum table'!$A:$G,7,FALSE),0)</f>
        <v>0</v>
      </c>
      <c r="O1294" t="s">
        <v>511</v>
      </c>
      <c r="P1294" s="607" t="s">
        <v>362</v>
      </c>
      <c r="R1294" t="str">
        <f t="shared" si="62"/>
        <v>ZK104</v>
      </c>
      <c r="S1294">
        <f t="shared" si="63"/>
        <v>0</v>
      </c>
      <c r="T1294">
        <f t="shared" si="63"/>
        <v>0</v>
      </c>
      <c r="U1294">
        <f t="shared" si="63"/>
        <v>0</v>
      </c>
    </row>
    <row r="1295" spans="1:21" x14ac:dyDescent="0.25">
      <c r="A1295" t="s">
        <v>1814</v>
      </c>
      <c r="B1295" t="str">
        <f t="shared" si="61"/>
        <v>ZK104.K193.C727</v>
      </c>
      <c r="C1295">
        <f>+IFERROR(VLOOKUP(B1295,'[1]Sum table'!$A:$D,4,FALSE),0)</f>
        <v>0</v>
      </c>
      <c r="D1295">
        <f>+IFERROR(VLOOKUP(B1295,'[1]Sum table'!$A:$E,5,FALSE),0)</f>
        <v>0</v>
      </c>
      <c r="E1295">
        <f>+IFERROR(VLOOKUP(B1295,'[1]Sum table'!$A:$F,6,FALSE),0)</f>
        <v>0</v>
      </c>
      <c r="F1295">
        <f>+IFERROR(VLOOKUP(B1295,'[1]Sum table'!$A:$G,7,FALSE),0)</f>
        <v>0</v>
      </c>
      <c r="O1295" t="s">
        <v>511</v>
      </c>
      <c r="P1295" s="607" t="s">
        <v>363</v>
      </c>
      <c r="R1295" t="str">
        <f t="shared" si="62"/>
        <v>ZK104</v>
      </c>
      <c r="S1295">
        <f t="shared" si="63"/>
        <v>0</v>
      </c>
      <c r="T1295">
        <f t="shared" si="63"/>
        <v>0</v>
      </c>
      <c r="U1295">
        <f t="shared" si="63"/>
        <v>0</v>
      </c>
    </row>
    <row r="1296" spans="1:21" x14ac:dyDescent="0.25">
      <c r="A1296" t="s">
        <v>1815</v>
      </c>
      <c r="B1296" t="str">
        <f t="shared" si="61"/>
        <v>ZK104.K194.C727</v>
      </c>
      <c r="C1296">
        <f>+IFERROR(VLOOKUP(B1296,'[1]Sum table'!$A:$D,4,FALSE),0)</f>
        <v>0</v>
      </c>
      <c r="D1296">
        <f>+IFERROR(VLOOKUP(B1296,'[1]Sum table'!$A:$E,5,FALSE),0)</f>
        <v>0</v>
      </c>
      <c r="E1296">
        <f>+IFERROR(VLOOKUP(B1296,'[1]Sum table'!$A:$F,6,FALSE),0)</f>
        <v>0</v>
      </c>
      <c r="F1296">
        <f>+IFERROR(VLOOKUP(B1296,'[1]Sum table'!$A:$G,7,FALSE),0)</f>
        <v>0</v>
      </c>
      <c r="O1296" t="s">
        <v>511</v>
      </c>
      <c r="P1296" s="607" t="s">
        <v>364</v>
      </c>
      <c r="R1296" t="str">
        <f t="shared" si="62"/>
        <v>ZK104</v>
      </c>
      <c r="S1296">
        <f t="shared" si="63"/>
        <v>0</v>
      </c>
      <c r="T1296">
        <f t="shared" si="63"/>
        <v>0</v>
      </c>
      <c r="U1296">
        <f t="shared" si="63"/>
        <v>0</v>
      </c>
    </row>
    <row r="1297" spans="1:21" x14ac:dyDescent="0.25">
      <c r="A1297" t="s">
        <v>1816</v>
      </c>
      <c r="B1297" t="str">
        <f t="shared" si="61"/>
        <v>ZK104.K195.C727</v>
      </c>
      <c r="C1297">
        <f>+IFERROR(VLOOKUP(B1297,'[1]Sum table'!$A:$D,4,FALSE),0)</f>
        <v>0</v>
      </c>
      <c r="D1297">
        <f>+IFERROR(VLOOKUP(B1297,'[1]Sum table'!$A:$E,5,FALSE),0)</f>
        <v>0</v>
      </c>
      <c r="E1297">
        <f>+IFERROR(VLOOKUP(B1297,'[1]Sum table'!$A:$F,6,FALSE),0)</f>
        <v>0</v>
      </c>
      <c r="F1297">
        <f>+IFERROR(VLOOKUP(B1297,'[1]Sum table'!$A:$G,7,FALSE),0)</f>
        <v>0</v>
      </c>
      <c r="O1297" t="s">
        <v>511</v>
      </c>
      <c r="P1297" s="607" t="s">
        <v>365</v>
      </c>
      <c r="R1297" t="str">
        <f t="shared" si="62"/>
        <v>ZK104</v>
      </c>
      <c r="S1297">
        <f t="shared" si="63"/>
        <v>0</v>
      </c>
      <c r="T1297">
        <f t="shared" si="63"/>
        <v>0</v>
      </c>
      <c r="U1297">
        <f t="shared" si="63"/>
        <v>0</v>
      </c>
    </row>
    <row r="1298" spans="1:21" x14ac:dyDescent="0.25">
      <c r="A1298" t="s">
        <v>1817</v>
      </c>
      <c r="B1298" t="str">
        <f t="shared" si="61"/>
        <v>ZK104.K196.C727</v>
      </c>
      <c r="C1298">
        <f>+IFERROR(VLOOKUP(B1298,'[1]Sum table'!$A:$D,4,FALSE),0)</f>
        <v>0</v>
      </c>
      <c r="D1298">
        <f>+IFERROR(VLOOKUP(B1298,'[1]Sum table'!$A:$E,5,FALSE),0)</f>
        <v>0</v>
      </c>
      <c r="E1298">
        <f>+IFERROR(VLOOKUP(B1298,'[1]Sum table'!$A:$F,6,FALSE),0)</f>
        <v>0</v>
      </c>
      <c r="F1298">
        <f>+IFERROR(VLOOKUP(B1298,'[1]Sum table'!$A:$G,7,FALSE),0)</f>
        <v>0</v>
      </c>
      <c r="O1298" t="s">
        <v>511</v>
      </c>
      <c r="P1298" s="607" t="s">
        <v>366</v>
      </c>
      <c r="R1298" t="str">
        <f t="shared" si="62"/>
        <v>ZK104</v>
      </c>
      <c r="S1298">
        <f t="shared" si="63"/>
        <v>0</v>
      </c>
      <c r="T1298">
        <f t="shared" si="63"/>
        <v>0</v>
      </c>
      <c r="U1298">
        <f t="shared" si="63"/>
        <v>0</v>
      </c>
    </row>
    <row r="1299" spans="1:21" x14ac:dyDescent="0.25">
      <c r="A1299" t="s">
        <v>1818</v>
      </c>
      <c r="B1299" t="str">
        <f t="shared" si="61"/>
        <v>ZK104.K197.C727</v>
      </c>
      <c r="C1299">
        <f>+IFERROR(VLOOKUP(B1299,'[1]Sum table'!$A:$D,4,FALSE),0)</f>
        <v>0</v>
      </c>
      <c r="D1299">
        <f>+IFERROR(VLOOKUP(B1299,'[1]Sum table'!$A:$E,5,FALSE),0)</f>
        <v>0</v>
      </c>
      <c r="E1299">
        <f>+IFERROR(VLOOKUP(B1299,'[1]Sum table'!$A:$F,6,FALSE),0)</f>
        <v>0</v>
      </c>
      <c r="F1299">
        <f>+IFERROR(VLOOKUP(B1299,'[1]Sum table'!$A:$G,7,FALSE),0)</f>
        <v>0</v>
      </c>
      <c r="O1299" t="s">
        <v>511</v>
      </c>
      <c r="P1299" s="607" t="s">
        <v>367</v>
      </c>
      <c r="R1299" t="str">
        <f t="shared" si="62"/>
        <v>ZK104</v>
      </c>
      <c r="S1299">
        <f t="shared" si="63"/>
        <v>0</v>
      </c>
      <c r="T1299">
        <f t="shared" si="63"/>
        <v>0</v>
      </c>
      <c r="U1299">
        <f t="shared" si="63"/>
        <v>0</v>
      </c>
    </row>
    <row r="1300" spans="1:21" x14ac:dyDescent="0.25">
      <c r="A1300" t="s">
        <v>1819</v>
      </c>
      <c r="B1300" t="str">
        <f t="shared" si="61"/>
        <v>ZK104.K198.C727</v>
      </c>
      <c r="C1300">
        <f>+IFERROR(VLOOKUP(B1300,'[1]Sum table'!$A:$D,4,FALSE),0)</f>
        <v>0</v>
      </c>
      <c r="D1300">
        <f>+IFERROR(VLOOKUP(B1300,'[1]Sum table'!$A:$E,5,FALSE),0)</f>
        <v>0</v>
      </c>
      <c r="E1300">
        <f>+IFERROR(VLOOKUP(B1300,'[1]Sum table'!$A:$F,6,FALSE),0)</f>
        <v>0</v>
      </c>
      <c r="F1300">
        <f>+IFERROR(VLOOKUP(B1300,'[1]Sum table'!$A:$G,7,FALSE),0)</f>
        <v>0</v>
      </c>
      <c r="O1300" t="s">
        <v>511</v>
      </c>
      <c r="P1300" s="607" t="s">
        <v>368</v>
      </c>
      <c r="R1300" t="str">
        <f t="shared" si="62"/>
        <v>ZK104</v>
      </c>
      <c r="S1300">
        <f t="shared" si="63"/>
        <v>0</v>
      </c>
      <c r="T1300">
        <f t="shared" si="63"/>
        <v>0</v>
      </c>
      <c r="U1300">
        <f t="shared" si="63"/>
        <v>0</v>
      </c>
    </row>
    <row r="1301" spans="1:21" x14ac:dyDescent="0.25">
      <c r="A1301" t="s">
        <v>1820</v>
      </c>
      <c r="B1301" t="str">
        <f t="shared" si="61"/>
        <v>ZK104.K199.C727</v>
      </c>
      <c r="C1301">
        <f>+IFERROR(VLOOKUP(B1301,'[1]Sum table'!$A:$D,4,FALSE),0)</f>
        <v>0</v>
      </c>
      <c r="D1301">
        <f>+IFERROR(VLOOKUP(B1301,'[1]Sum table'!$A:$E,5,FALSE),0)</f>
        <v>0</v>
      </c>
      <c r="E1301">
        <f>+IFERROR(VLOOKUP(B1301,'[1]Sum table'!$A:$F,6,FALSE),0)</f>
        <v>0</v>
      </c>
      <c r="F1301">
        <f>+IFERROR(VLOOKUP(B1301,'[1]Sum table'!$A:$G,7,FALSE),0)</f>
        <v>0</v>
      </c>
      <c r="O1301" t="s">
        <v>511</v>
      </c>
      <c r="P1301" s="607" t="s">
        <v>369</v>
      </c>
      <c r="R1301" t="str">
        <f t="shared" si="62"/>
        <v>ZK104</v>
      </c>
      <c r="S1301">
        <f t="shared" si="63"/>
        <v>0</v>
      </c>
      <c r="T1301">
        <f t="shared" si="63"/>
        <v>0</v>
      </c>
      <c r="U1301">
        <f t="shared" si="63"/>
        <v>0</v>
      </c>
    </row>
    <row r="1302" spans="1:21" x14ac:dyDescent="0.25">
      <c r="A1302" t="s">
        <v>1821</v>
      </c>
      <c r="B1302" t="str">
        <f t="shared" si="61"/>
        <v>ZK104.K200.C727</v>
      </c>
      <c r="C1302">
        <f>+IFERROR(VLOOKUP(B1302,'[1]Sum table'!$A:$D,4,FALSE),0)</f>
        <v>0</v>
      </c>
      <c r="D1302">
        <f>+IFERROR(VLOOKUP(B1302,'[1]Sum table'!$A:$E,5,FALSE),0)</f>
        <v>0</v>
      </c>
      <c r="E1302">
        <f>+IFERROR(VLOOKUP(B1302,'[1]Sum table'!$A:$F,6,FALSE),0)</f>
        <v>0</v>
      </c>
      <c r="F1302">
        <f>+IFERROR(VLOOKUP(B1302,'[1]Sum table'!$A:$G,7,FALSE),0)</f>
        <v>0</v>
      </c>
      <c r="O1302" t="s">
        <v>511</v>
      </c>
      <c r="P1302" s="607" t="s">
        <v>370</v>
      </c>
      <c r="R1302" t="str">
        <f t="shared" si="62"/>
        <v>ZK104</v>
      </c>
      <c r="S1302">
        <f t="shared" si="63"/>
        <v>0</v>
      </c>
      <c r="T1302">
        <f t="shared" si="63"/>
        <v>0</v>
      </c>
      <c r="U1302">
        <f t="shared" si="63"/>
        <v>0</v>
      </c>
    </row>
    <row r="1303" spans="1:21" ht="15.75" thickBot="1" x14ac:dyDescent="0.3">
      <c r="A1303" t="s">
        <v>1822</v>
      </c>
      <c r="B1303" t="str">
        <f t="shared" si="61"/>
        <v>ZK104.K201.C727</v>
      </c>
      <c r="C1303">
        <f>+IFERROR(VLOOKUP(B1303,'[1]Sum table'!$A:$D,4,FALSE),0)</f>
        <v>0</v>
      </c>
      <c r="D1303">
        <f>+IFERROR(VLOOKUP(B1303,'[1]Sum table'!$A:$E,5,FALSE),0)</f>
        <v>0</v>
      </c>
      <c r="E1303">
        <f>+IFERROR(VLOOKUP(B1303,'[1]Sum table'!$A:$F,6,FALSE),0)</f>
        <v>0</v>
      </c>
      <c r="F1303">
        <f>+IFERROR(VLOOKUP(B1303,'[1]Sum table'!$A:$G,7,FALSE),0)</f>
        <v>0</v>
      </c>
      <c r="O1303" t="s">
        <v>511</v>
      </c>
      <c r="P1303" s="609" t="s">
        <v>371</v>
      </c>
      <c r="R1303" t="str">
        <f t="shared" si="62"/>
        <v>ZK104</v>
      </c>
      <c r="S1303">
        <f t="shared" si="63"/>
        <v>0</v>
      </c>
      <c r="T1303">
        <f t="shared" si="63"/>
        <v>0</v>
      </c>
      <c r="U1303">
        <f t="shared" si="63"/>
        <v>0</v>
      </c>
    </row>
    <row r="1304" spans="1:21" x14ac:dyDescent="0.25">
      <c r="A1304" t="s">
        <v>1823</v>
      </c>
      <c r="B1304" t="str">
        <f t="shared" si="61"/>
        <v>ZK104.K202.C727</v>
      </c>
      <c r="C1304">
        <f>+IFERROR(VLOOKUP(B1304,'[1]Sum table'!$A:$D,4,FALSE),0)</f>
        <v>0</v>
      </c>
      <c r="D1304">
        <f>+IFERROR(VLOOKUP(B1304,'[1]Sum table'!$A:$E,5,FALSE),0)</f>
        <v>0</v>
      </c>
      <c r="E1304">
        <f>+IFERROR(VLOOKUP(B1304,'[1]Sum table'!$A:$F,6,FALSE),0)</f>
        <v>0</v>
      </c>
      <c r="F1304">
        <f>+IFERROR(VLOOKUP(B1304,'[1]Sum table'!$A:$G,7,FALSE),0)</f>
        <v>0</v>
      </c>
      <c r="O1304" t="s">
        <v>511</v>
      </c>
      <c r="P1304" s="610" t="s">
        <v>258</v>
      </c>
      <c r="R1304" t="str">
        <f t="shared" si="62"/>
        <v>ZK104</v>
      </c>
      <c r="S1304">
        <f t="shared" si="63"/>
        <v>0</v>
      </c>
      <c r="T1304">
        <f t="shared" si="63"/>
        <v>0</v>
      </c>
      <c r="U1304">
        <f t="shared" si="63"/>
        <v>0</v>
      </c>
    </row>
    <row r="1305" spans="1:21" x14ac:dyDescent="0.25">
      <c r="A1305" t="s">
        <v>1824</v>
      </c>
      <c r="B1305" t="str">
        <f t="shared" si="61"/>
        <v>ZK104.K203.C727</v>
      </c>
      <c r="C1305">
        <f>+IFERROR(VLOOKUP(B1305,'[1]Sum table'!$A:$D,4,FALSE),0)</f>
        <v>0</v>
      </c>
      <c r="D1305">
        <f>+IFERROR(VLOOKUP(B1305,'[1]Sum table'!$A:$E,5,FALSE),0)</f>
        <v>0</v>
      </c>
      <c r="E1305">
        <f>+IFERROR(VLOOKUP(B1305,'[1]Sum table'!$A:$F,6,FALSE),0)</f>
        <v>0</v>
      </c>
      <c r="F1305">
        <f>+IFERROR(VLOOKUP(B1305,'[1]Sum table'!$A:$G,7,FALSE),0)</f>
        <v>0</v>
      </c>
      <c r="O1305" t="s">
        <v>511</v>
      </c>
      <c r="P1305" s="610" t="s">
        <v>103</v>
      </c>
      <c r="R1305" t="str">
        <f t="shared" si="62"/>
        <v>ZK104</v>
      </c>
      <c r="S1305">
        <f t="shared" si="63"/>
        <v>0</v>
      </c>
      <c r="T1305">
        <f t="shared" si="63"/>
        <v>0</v>
      </c>
      <c r="U1305">
        <f t="shared" si="63"/>
        <v>0</v>
      </c>
    </row>
    <row r="1306" spans="1:21" x14ac:dyDescent="0.25">
      <c r="A1306" t="s">
        <v>1825</v>
      </c>
      <c r="B1306" t="str">
        <f t="shared" si="61"/>
        <v>ZK104.K204.C727</v>
      </c>
      <c r="C1306">
        <f>+IFERROR(VLOOKUP(B1306,'[1]Sum table'!$A:$D,4,FALSE),0)</f>
        <v>0</v>
      </c>
      <c r="D1306">
        <f>+IFERROR(VLOOKUP(B1306,'[1]Sum table'!$A:$E,5,FALSE),0)</f>
        <v>0</v>
      </c>
      <c r="E1306">
        <f>+IFERROR(VLOOKUP(B1306,'[1]Sum table'!$A:$F,6,FALSE),0)</f>
        <v>0</v>
      </c>
      <c r="F1306">
        <f>+IFERROR(VLOOKUP(B1306,'[1]Sum table'!$A:$G,7,FALSE),0)</f>
        <v>0</v>
      </c>
      <c r="O1306" t="s">
        <v>511</v>
      </c>
      <c r="P1306" s="610" t="s">
        <v>109</v>
      </c>
      <c r="R1306" t="str">
        <f t="shared" si="62"/>
        <v>ZK104</v>
      </c>
      <c r="S1306">
        <f t="shared" si="63"/>
        <v>0</v>
      </c>
      <c r="T1306">
        <f t="shared" si="63"/>
        <v>0</v>
      </c>
      <c r="U1306">
        <f t="shared" si="63"/>
        <v>0</v>
      </c>
    </row>
    <row r="1307" spans="1:21" x14ac:dyDescent="0.25">
      <c r="A1307" t="s">
        <v>1826</v>
      </c>
      <c r="B1307" t="str">
        <f t="shared" si="61"/>
        <v>ZK104.K205.C727</v>
      </c>
      <c r="C1307">
        <f>+IFERROR(VLOOKUP(B1307,'[1]Sum table'!$A:$D,4,FALSE),0)</f>
        <v>0</v>
      </c>
      <c r="D1307">
        <f>+IFERROR(VLOOKUP(B1307,'[1]Sum table'!$A:$E,5,FALSE),0)</f>
        <v>0</v>
      </c>
      <c r="E1307">
        <f>+IFERROR(VLOOKUP(B1307,'[1]Sum table'!$A:$F,6,FALSE),0)</f>
        <v>0</v>
      </c>
      <c r="F1307">
        <f>+IFERROR(VLOOKUP(B1307,'[1]Sum table'!$A:$G,7,FALSE),0)</f>
        <v>0</v>
      </c>
      <c r="O1307" t="s">
        <v>511</v>
      </c>
      <c r="P1307" s="610" t="s">
        <v>111</v>
      </c>
      <c r="R1307" t="str">
        <f t="shared" si="62"/>
        <v>ZK104</v>
      </c>
      <c r="S1307">
        <f t="shared" si="63"/>
        <v>0</v>
      </c>
      <c r="T1307">
        <f t="shared" si="63"/>
        <v>0</v>
      </c>
      <c r="U1307">
        <f t="shared" si="63"/>
        <v>0</v>
      </c>
    </row>
    <row r="1308" spans="1:21" x14ac:dyDescent="0.25">
      <c r="A1308" t="s">
        <v>1827</v>
      </c>
      <c r="B1308" t="str">
        <f t="shared" si="61"/>
        <v>ZK104.K206.C727</v>
      </c>
      <c r="C1308">
        <f>+IFERROR(VLOOKUP(B1308,'[1]Sum table'!$A:$D,4,FALSE),0)</f>
        <v>0</v>
      </c>
      <c r="D1308">
        <f>+IFERROR(VLOOKUP(B1308,'[1]Sum table'!$A:$E,5,FALSE),0)</f>
        <v>0</v>
      </c>
      <c r="E1308">
        <f>+IFERROR(VLOOKUP(B1308,'[1]Sum table'!$A:$F,6,FALSE),0)</f>
        <v>0</v>
      </c>
      <c r="F1308">
        <f>+IFERROR(VLOOKUP(B1308,'[1]Sum table'!$A:$G,7,FALSE),0)</f>
        <v>0</v>
      </c>
      <c r="O1308" t="s">
        <v>511</v>
      </c>
      <c r="P1308" s="608" t="s">
        <v>372</v>
      </c>
      <c r="R1308" t="str">
        <f t="shared" si="62"/>
        <v>ZK104</v>
      </c>
      <c r="S1308">
        <f t="shared" si="63"/>
        <v>0</v>
      </c>
      <c r="T1308">
        <f t="shared" si="63"/>
        <v>0</v>
      </c>
      <c r="U1308">
        <f t="shared" si="63"/>
        <v>0</v>
      </c>
    </row>
    <row r="1309" spans="1:21" x14ac:dyDescent="0.25">
      <c r="A1309" t="s">
        <v>1828</v>
      </c>
      <c r="B1309" t="str">
        <f t="shared" si="61"/>
        <v>ZK104.K207.C727</v>
      </c>
      <c r="C1309">
        <f>+IFERROR(VLOOKUP(B1309,'[1]Sum table'!$A:$D,4,FALSE),0)</f>
        <v>0</v>
      </c>
      <c r="D1309">
        <f>+IFERROR(VLOOKUP(B1309,'[1]Sum table'!$A:$E,5,FALSE),0)</f>
        <v>0</v>
      </c>
      <c r="E1309">
        <f>+IFERROR(VLOOKUP(B1309,'[1]Sum table'!$A:$F,6,FALSE),0)</f>
        <v>0</v>
      </c>
      <c r="F1309">
        <f>+IFERROR(VLOOKUP(B1309,'[1]Sum table'!$A:$G,7,FALSE),0)</f>
        <v>0</v>
      </c>
      <c r="O1309" t="s">
        <v>511</v>
      </c>
      <c r="P1309" s="608" t="s">
        <v>373</v>
      </c>
      <c r="R1309" t="str">
        <f t="shared" si="62"/>
        <v>ZK104</v>
      </c>
      <c r="S1309">
        <f t="shared" si="63"/>
        <v>0</v>
      </c>
      <c r="T1309">
        <f t="shared" si="63"/>
        <v>0</v>
      </c>
      <c r="U1309">
        <f t="shared" si="63"/>
        <v>0</v>
      </c>
    </row>
    <row r="1310" spans="1:21" x14ac:dyDescent="0.25">
      <c r="A1310" t="s">
        <v>1829</v>
      </c>
      <c r="B1310" t="str">
        <f t="shared" si="61"/>
        <v>ZK104.K208.C727</v>
      </c>
      <c r="C1310">
        <f>+IFERROR(VLOOKUP(B1310,'[1]Sum table'!$A:$D,4,FALSE),0)</f>
        <v>0</v>
      </c>
      <c r="D1310">
        <f>+IFERROR(VLOOKUP(B1310,'[1]Sum table'!$A:$E,5,FALSE),0)</f>
        <v>0</v>
      </c>
      <c r="E1310">
        <f>+IFERROR(VLOOKUP(B1310,'[1]Sum table'!$A:$F,6,FALSE),0)</f>
        <v>0</v>
      </c>
      <c r="F1310">
        <f>+IFERROR(VLOOKUP(B1310,'[1]Sum table'!$A:$G,7,FALSE),0)</f>
        <v>0</v>
      </c>
      <c r="O1310" t="s">
        <v>511</v>
      </c>
      <c r="P1310" s="608" t="s">
        <v>374</v>
      </c>
      <c r="R1310" t="str">
        <f t="shared" si="62"/>
        <v>ZK104</v>
      </c>
      <c r="S1310">
        <f t="shared" si="63"/>
        <v>0</v>
      </c>
      <c r="T1310">
        <f t="shared" si="63"/>
        <v>0</v>
      </c>
      <c r="U1310">
        <f t="shared" si="63"/>
        <v>0</v>
      </c>
    </row>
    <row r="1311" spans="1:21" x14ac:dyDescent="0.25">
      <c r="A1311" t="s">
        <v>1830</v>
      </c>
      <c r="B1311" t="str">
        <f t="shared" si="61"/>
        <v>ZK104.K209.C727</v>
      </c>
      <c r="C1311">
        <f>+IFERROR(VLOOKUP(B1311,'[1]Sum table'!$A:$D,4,FALSE),0)</f>
        <v>0</v>
      </c>
      <c r="D1311">
        <f>+IFERROR(VLOOKUP(B1311,'[1]Sum table'!$A:$E,5,FALSE),0)</f>
        <v>0</v>
      </c>
      <c r="E1311">
        <f>+IFERROR(VLOOKUP(B1311,'[1]Sum table'!$A:$F,6,FALSE),0)</f>
        <v>0</v>
      </c>
      <c r="F1311">
        <f>+IFERROR(VLOOKUP(B1311,'[1]Sum table'!$A:$G,7,FALSE),0)</f>
        <v>0</v>
      </c>
      <c r="O1311" t="s">
        <v>511</v>
      </c>
      <c r="P1311" s="610" t="s">
        <v>77</v>
      </c>
      <c r="R1311" t="str">
        <f t="shared" si="62"/>
        <v>ZK104</v>
      </c>
      <c r="S1311">
        <f t="shared" si="63"/>
        <v>0</v>
      </c>
      <c r="T1311">
        <f t="shared" si="63"/>
        <v>0</v>
      </c>
      <c r="U1311">
        <f t="shared" si="63"/>
        <v>0</v>
      </c>
    </row>
    <row r="1312" spans="1:21" x14ac:dyDescent="0.25">
      <c r="A1312" t="s">
        <v>1831</v>
      </c>
      <c r="B1312" t="str">
        <f t="shared" si="61"/>
        <v>ZK104.K210.C727</v>
      </c>
      <c r="C1312">
        <f>+IFERROR(VLOOKUP(B1312,'[1]Sum table'!$A:$D,4,FALSE),0)</f>
        <v>0</v>
      </c>
      <c r="D1312">
        <f>+IFERROR(VLOOKUP(B1312,'[1]Sum table'!$A:$E,5,FALSE),0)</f>
        <v>0</v>
      </c>
      <c r="E1312">
        <f>+IFERROR(VLOOKUP(B1312,'[1]Sum table'!$A:$F,6,FALSE),0)</f>
        <v>0</v>
      </c>
      <c r="F1312">
        <f>+IFERROR(VLOOKUP(B1312,'[1]Sum table'!$A:$G,7,FALSE),0)</f>
        <v>0</v>
      </c>
      <c r="O1312" t="s">
        <v>511</v>
      </c>
      <c r="P1312" s="610" t="s">
        <v>79</v>
      </c>
      <c r="R1312" t="str">
        <f t="shared" si="62"/>
        <v>ZK104</v>
      </c>
      <c r="S1312">
        <f t="shared" si="63"/>
        <v>0</v>
      </c>
      <c r="T1312">
        <f t="shared" si="63"/>
        <v>0</v>
      </c>
      <c r="U1312">
        <f t="shared" si="63"/>
        <v>0</v>
      </c>
    </row>
    <row r="1313" spans="1:21" x14ac:dyDescent="0.25">
      <c r="A1313" t="s">
        <v>1832</v>
      </c>
      <c r="B1313" t="str">
        <f t="shared" si="61"/>
        <v>ZK104.K211.C727</v>
      </c>
      <c r="C1313">
        <f>+IFERROR(VLOOKUP(B1313,'[1]Sum table'!$A:$D,4,FALSE),0)</f>
        <v>0</v>
      </c>
      <c r="D1313">
        <f>+IFERROR(VLOOKUP(B1313,'[1]Sum table'!$A:$E,5,FALSE),0)</f>
        <v>0</v>
      </c>
      <c r="E1313">
        <f>+IFERROR(VLOOKUP(B1313,'[1]Sum table'!$A:$F,6,FALSE),0)</f>
        <v>0</v>
      </c>
      <c r="F1313">
        <f>+IFERROR(VLOOKUP(B1313,'[1]Sum table'!$A:$G,7,FALSE),0)</f>
        <v>0</v>
      </c>
      <c r="O1313" t="s">
        <v>511</v>
      </c>
      <c r="P1313" s="610" t="s">
        <v>81</v>
      </c>
      <c r="R1313" t="str">
        <f t="shared" si="62"/>
        <v>ZK104</v>
      </c>
      <c r="S1313">
        <f t="shared" si="63"/>
        <v>0</v>
      </c>
      <c r="T1313">
        <f t="shared" si="63"/>
        <v>0</v>
      </c>
      <c r="U1313">
        <f t="shared" si="63"/>
        <v>0</v>
      </c>
    </row>
    <row r="1314" spans="1:21" x14ac:dyDescent="0.25">
      <c r="A1314" t="s">
        <v>1833</v>
      </c>
      <c r="B1314" t="str">
        <f t="shared" si="61"/>
        <v>ZK104.K212.C727</v>
      </c>
      <c r="C1314">
        <f>+IFERROR(VLOOKUP(B1314,'[1]Sum table'!$A:$D,4,FALSE),0)</f>
        <v>0</v>
      </c>
      <c r="D1314">
        <f>+IFERROR(VLOOKUP(B1314,'[1]Sum table'!$A:$E,5,FALSE),0)</f>
        <v>0</v>
      </c>
      <c r="E1314">
        <f>+IFERROR(VLOOKUP(B1314,'[1]Sum table'!$A:$F,6,FALSE),0)</f>
        <v>0</v>
      </c>
      <c r="F1314">
        <f>+IFERROR(VLOOKUP(B1314,'[1]Sum table'!$A:$G,7,FALSE),0)</f>
        <v>0</v>
      </c>
      <c r="O1314" t="s">
        <v>511</v>
      </c>
      <c r="P1314" s="610" t="s">
        <v>83</v>
      </c>
      <c r="R1314" t="str">
        <f t="shared" si="62"/>
        <v>ZK104</v>
      </c>
      <c r="S1314">
        <f t="shared" si="63"/>
        <v>0</v>
      </c>
      <c r="T1314">
        <f t="shared" si="63"/>
        <v>0</v>
      </c>
      <c r="U1314">
        <f t="shared" si="63"/>
        <v>0</v>
      </c>
    </row>
    <row r="1315" spans="1:21" x14ac:dyDescent="0.25">
      <c r="A1315" t="s">
        <v>1834</v>
      </c>
      <c r="B1315" t="str">
        <f t="shared" si="61"/>
        <v>ZK104.K213.C727</v>
      </c>
      <c r="C1315">
        <f>+IFERROR(VLOOKUP(B1315,'[1]Sum table'!$A:$D,4,FALSE),0)</f>
        <v>0</v>
      </c>
      <c r="D1315">
        <f>+IFERROR(VLOOKUP(B1315,'[1]Sum table'!$A:$E,5,FALSE),0)</f>
        <v>0</v>
      </c>
      <c r="E1315">
        <f>+IFERROR(VLOOKUP(B1315,'[1]Sum table'!$A:$F,6,FALSE),0)</f>
        <v>0</v>
      </c>
      <c r="F1315">
        <f>+IFERROR(VLOOKUP(B1315,'[1]Sum table'!$A:$G,7,FALSE),0)</f>
        <v>0</v>
      </c>
      <c r="O1315" t="s">
        <v>511</v>
      </c>
      <c r="P1315" s="610" t="s">
        <v>85</v>
      </c>
      <c r="R1315" t="str">
        <f t="shared" si="62"/>
        <v>ZK104</v>
      </c>
      <c r="S1315">
        <f t="shared" si="63"/>
        <v>0</v>
      </c>
      <c r="T1315">
        <f t="shared" si="63"/>
        <v>0</v>
      </c>
      <c r="U1315">
        <f t="shared" si="63"/>
        <v>0</v>
      </c>
    </row>
    <row r="1316" spans="1:21" x14ac:dyDescent="0.25">
      <c r="A1316" t="s">
        <v>1835</v>
      </c>
      <c r="B1316" t="str">
        <f t="shared" si="61"/>
        <v>ZK104.K214.C727</v>
      </c>
      <c r="C1316">
        <f>+IFERROR(VLOOKUP(B1316,'[1]Sum table'!$A:$D,4,FALSE),0)</f>
        <v>0</v>
      </c>
      <c r="D1316">
        <f>+IFERROR(VLOOKUP(B1316,'[1]Sum table'!$A:$E,5,FALSE),0)</f>
        <v>0</v>
      </c>
      <c r="E1316">
        <f>+IFERROR(VLOOKUP(B1316,'[1]Sum table'!$A:$F,6,FALSE),0)</f>
        <v>0</v>
      </c>
      <c r="F1316">
        <f>+IFERROR(VLOOKUP(B1316,'[1]Sum table'!$A:$G,7,FALSE),0)</f>
        <v>0</v>
      </c>
      <c r="O1316" t="s">
        <v>511</v>
      </c>
      <c r="P1316" s="610" t="s">
        <v>87</v>
      </c>
      <c r="R1316" t="str">
        <f t="shared" si="62"/>
        <v>ZK104</v>
      </c>
      <c r="S1316">
        <f t="shared" si="63"/>
        <v>0</v>
      </c>
      <c r="T1316">
        <f t="shared" si="63"/>
        <v>0</v>
      </c>
      <c r="U1316">
        <f t="shared" si="63"/>
        <v>0</v>
      </c>
    </row>
    <row r="1317" spans="1:21" x14ac:dyDescent="0.25">
      <c r="A1317" t="s">
        <v>1836</v>
      </c>
      <c r="B1317" t="str">
        <f t="shared" si="61"/>
        <v>ZK104.K215.C727</v>
      </c>
      <c r="C1317">
        <f>+IFERROR(VLOOKUP(B1317,'[1]Sum table'!$A:$D,4,FALSE),0)</f>
        <v>0</v>
      </c>
      <c r="D1317">
        <f>+IFERROR(VLOOKUP(B1317,'[1]Sum table'!$A:$E,5,FALSE),0)</f>
        <v>0</v>
      </c>
      <c r="E1317">
        <f>+IFERROR(VLOOKUP(B1317,'[1]Sum table'!$A:$F,6,FALSE),0)</f>
        <v>0</v>
      </c>
      <c r="F1317">
        <f>+IFERROR(VLOOKUP(B1317,'[1]Sum table'!$A:$G,7,FALSE),0)</f>
        <v>0</v>
      </c>
      <c r="O1317" t="s">
        <v>511</v>
      </c>
      <c r="P1317" s="610" t="s">
        <v>89</v>
      </c>
      <c r="R1317" t="str">
        <f t="shared" si="62"/>
        <v>ZK104</v>
      </c>
      <c r="S1317">
        <f t="shared" si="63"/>
        <v>0</v>
      </c>
      <c r="T1317">
        <f t="shared" si="63"/>
        <v>0</v>
      </c>
      <c r="U1317">
        <f t="shared" si="63"/>
        <v>0</v>
      </c>
    </row>
    <row r="1318" spans="1:21" x14ac:dyDescent="0.25">
      <c r="A1318" t="s">
        <v>1837</v>
      </c>
      <c r="B1318" t="str">
        <f t="shared" si="61"/>
        <v>ZK104.K216.C727</v>
      </c>
      <c r="C1318">
        <f>+IFERROR(VLOOKUP(B1318,'[1]Sum table'!$A:$D,4,FALSE),0)</f>
        <v>0</v>
      </c>
      <c r="D1318">
        <f>+IFERROR(VLOOKUP(B1318,'[1]Sum table'!$A:$E,5,FALSE),0)</f>
        <v>0</v>
      </c>
      <c r="E1318">
        <f>+IFERROR(VLOOKUP(B1318,'[1]Sum table'!$A:$F,6,FALSE),0)</f>
        <v>0</v>
      </c>
      <c r="F1318">
        <f>+IFERROR(VLOOKUP(B1318,'[1]Sum table'!$A:$G,7,FALSE),0)</f>
        <v>0</v>
      </c>
      <c r="O1318" t="s">
        <v>511</v>
      </c>
      <c r="P1318" s="610" t="s">
        <v>91</v>
      </c>
      <c r="R1318" t="str">
        <f t="shared" si="62"/>
        <v>ZK104</v>
      </c>
      <c r="S1318">
        <f t="shared" si="63"/>
        <v>0</v>
      </c>
      <c r="T1318">
        <f t="shared" si="63"/>
        <v>0</v>
      </c>
      <c r="U1318">
        <f t="shared" si="63"/>
        <v>0</v>
      </c>
    </row>
    <row r="1319" spans="1:21" x14ac:dyDescent="0.25">
      <c r="A1319" t="s">
        <v>1838</v>
      </c>
      <c r="B1319" t="str">
        <f t="shared" si="61"/>
        <v>ZK104.K217.C727</v>
      </c>
      <c r="C1319">
        <f>+IFERROR(VLOOKUP(B1319,'[1]Sum table'!$A:$D,4,FALSE),0)</f>
        <v>0</v>
      </c>
      <c r="D1319">
        <f>+IFERROR(VLOOKUP(B1319,'[1]Sum table'!$A:$E,5,FALSE),0)</f>
        <v>0</v>
      </c>
      <c r="E1319">
        <f>+IFERROR(VLOOKUP(B1319,'[1]Sum table'!$A:$F,6,FALSE),0)</f>
        <v>0</v>
      </c>
      <c r="F1319">
        <f>+IFERROR(VLOOKUP(B1319,'[1]Sum table'!$A:$G,7,FALSE),0)</f>
        <v>0</v>
      </c>
      <c r="O1319" t="s">
        <v>511</v>
      </c>
      <c r="P1319" s="610" t="s">
        <v>93</v>
      </c>
      <c r="R1319" t="str">
        <f t="shared" si="62"/>
        <v>ZK104</v>
      </c>
      <c r="S1319">
        <f t="shared" si="63"/>
        <v>0</v>
      </c>
      <c r="T1319">
        <f t="shared" si="63"/>
        <v>0</v>
      </c>
      <c r="U1319">
        <f t="shared" si="63"/>
        <v>0</v>
      </c>
    </row>
    <row r="1320" spans="1:21" x14ac:dyDescent="0.25">
      <c r="A1320" t="s">
        <v>1839</v>
      </c>
      <c r="B1320" t="str">
        <f t="shared" si="61"/>
        <v>ZK104.K218.C727</v>
      </c>
      <c r="C1320">
        <f>+IFERROR(VLOOKUP(B1320,'[1]Sum table'!$A:$D,4,FALSE),0)</f>
        <v>0</v>
      </c>
      <c r="D1320">
        <f>+IFERROR(VLOOKUP(B1320,'[1]Sum table'!$A:$E,5,FALSE),0)</f>
        <v>0</v>
      </c>
      <c r="E1320">
        <f>+IFERROR(VLOOKUP(B1320,'[1]Sum table'!$A:$F,6,FALSE),0)</f>
        <v>0</v>
      </c>
      <c r="F1320">
        <f>+IFERROR(VLOOKUP(B1320,'[1]Sum table'!$A:$G,7,FALSE),0)</f>
        <v>0</v>
      </c>
      <c r="O1320" t="s">
        <v>511</v>
      </c>
      <c r="P1320" s="610" t="s">
        <v>95</v>
      </c>
      <c r="R1320" t="str">
        <f t="shared" si="62"/>
        <v>ZK104</v>
      </c>
      <c r="S1320">
        <f t="shared" si="63"/>
        <v>0</v>
      </c>
      <c r="T1320">
        <f t="shared" si="63"/>
        <v>0</v>
      </c>
      <c r="U1320">
        <f t="shared" si="63"/>
        <v>0</v>
      </c>
    </row>
    <row r="1321" spans="1:21" x14ac:dyDescent="0.25">
      <c r="A1321" t="s">
        <v>1840</v>
      </c>
      <c r="B1321" t="str">
        <f t="shared" si="61"/>
        <v>ZK104.K219.C727</v>
      </c>
      <c r="C1321">
        <f>+IFERROR(VLOOKUP(B1321,'[1]Sum table'!$A:$D,4,FALSE),0)</f>
        <v>0</v>
      </c>
      <c r="D1321">
        <f>+IFERROR(VLOOKUP(B1321,'[1]Sum table'!$A:$E,5,FALSE),0)</f>
        <v>0</v>
      </c>
      <c r="E1321">
        <f>+IFERROR(VLOOKUP(B1321,'[1]Sum table'!$A:$F,6,FALSE),0)</f>
        <v>0</v>
      </c>
      <c r="F1321">
        <f>+IFERROR(VLOOKUP(B1321,'[1]Sum table'!$A:$G,7,FALSE),0)</f>
        <v>0</v>
      </c>
      <c r="O1321" t="s">
        <v>511</v>
      </c>
      <c r="P1321" s="610" t="s">
        <v>97</v>
      </c>
      <c r="R1321" t="str">
        <f t="shared" si="62"/>
        <v>ZK104</v>
      </c>
      <c r="S1321">
        <f t="shared" si="63"/>
        <v>0</v>
      </c>
      <c r="T1321">
        <f t="shared" si="63"/>
        <v>0</v>
      </c>
      <c r="U1321">
        <f t="shared" si="63"/>
        <v>0</v>
      </c>
    </row>
    <row r="1322" spans="1:21" x14ac:dyDescent="0.25">
      <c r="A1322" t="s">
        <v>1841</v>
      </c>
      <c r="B1322" t="str">
        <f t="shared" si="61"/>
        <v>ZK104.K220.C727</v>
      </c>
      <c r="C1322">
        <f>+IFERROR(VLOOKUP(B1322,'[1]Sum table'!$A:$D,4,FALSE),0)</f>
        <v>0</v>
      </c>
      <c r="D1322">
        <f>+IFERROR(VLOOKUP(B1322,'[1]Sum table'!$A:$E,5,FALSE),0)</f>
        <v>0</v>
      </c>
      <c r="E1322">
        <f>+IFERROR(VLOOKUP(B1322,'[1]Sum table'!$A:$F,6,FALSE),0)</f>
        <v>0</v>
      </c>
      <c r="F1322">
        <f>+IFERROR(VLOOKUP(B1322,'[1]Sum table'!$A:$G,7,FALSE),0)</f>
        <v>0</v>
      </c>
      <c r="O1322" t="s">
        <v>511</v>
      </c>
      <c r="P1322" s="610" t="s">
        <v>99</v>
      </c>
      <c r="R1322" t="str">
        <f t="shared" si="62"/>
        <v>ZK104</v>
      </c>
      <c r="S1322">
        <f t="shared" si="63"/>
        <v>0</v>
      </c>
      <c r="T1322">
        <f t="shared" si="63"/>
        <v>0</v>
      </c>
      <c r="U1322">
        <f t="shared" si="63"/>
        <v>0</v>
      </c>
    </row>
    <row r="1323" spans="1:21" x14ac:dyDescent="0.25">
      <c r="A1323" t="s">
        <v>1842</v>
      </c>
      <c r="B1323" t="str">
        <f t="shared" si="61"/>
        <v>ZK104.K221.C727</v>
      </c>
      <c r="C1323">
        <f>+IFERROR(VLOOKUP(B1323,'[1]Sum table'!$A:$D,4,FALSE),0)</f>
        <v>0</v>
      </c>
      <c r="D1323">
        <f>+IFERROR(VLOOKUP(B1323,'[1]Sum table'!$A:$E,5,FALSE),0)</f>
        <v>0</v>
      </c>
      <c r="E1323">
        <f>+IFERROR(VLOOKUP(B1323,'[1]Sum table'!$A:$F,6,FALSE),0)</f>
        <v>0</v>
      </c>
      <c r="F1323">
        <f>+IFERROR(VLOOKUP(B1323,'[1]Sum table'!$A:$G,7,FALSE),0)</f>
        <v>0</v>
      </c>
      <c r="O1323" t="s">
        <v>511</v>
      </c>
      <c r="P1323" s="610" t="s">
        <v>101</v>
      </c>
      <c r="R1323" t="str">
        <f t="shared" si="62"/>
        <v>ZK104</v>
      </c>
      <c r="S1323">
        <f t="shared" si="63"/>
        <v>0</v>
      </c>
      <c r="T1323">
        <f t="shared" si="63"/>
        <v>0</v>
      </c>
      <c r="U1323">
        <f t="shared" si="63"/>
        <v>0</v>
      </c>
    </row>
    <row r="1324" spans="1:21" x14ac:dyDescent="0.25">
      <c r="A1324" t="s">
        <v>1843</v>
      </c>
      <c r="B1324" t="str">
        <f t="shared" si="61"/>
        <v>ZK104.K222.C727</v>
      </c>
      <c r="C1324">
        <f>+IFERROR(VLOOKUP(B1324,'[1]Sum table'!$A:$D,4,FALSE),0)</f>
        <v>0</v>
      </c>
      <c r="D1324">
        <f>+IFERROR(VLOOKUP(B1324,'[1]Sum table'!$A:$E,5,FALSE),0)</f>
        <v>0</v>
      </c>
      <c r="E1324">
        <f>+IFERROR(VLOOKUP(B1324,'[1]Sum table'!$A:$F,6,FALSE),0)</f>
        <v>0</v>
      </c>
      <c r="F1324">
        <f>+IFERROR(VLOOKUP(B1324,'[1]Sum table'!$A:$G,7,FALSE),0)</f>
        <v>0</v>
      </c>
      <c r="O1324" t="s">
        <v>511</v>
      </c>
      <c r="P1324" s="608" t="s">
        <v>375</v>
      </c>
      <c r="R1324" t="str">
        <f t="shared" si="62"/>
        <v>ZK104</v>
      </c>
      <c r="S1324">
        <f t="shared" si="63"/>
        <v>0</v>
      </c>
      <c r="T1324">
        <f t="shared" si="63"/>
        <v>0</v>
      </c>
      <c r="U1324">
        <f t="shared" si="63"/>
        <v>0</v>
      </c>
    </row>
    <row r="1325" spans="1:21" x14ac:dyDescent="0.25">
      <c r="A1325" t="s">
        <v>1844</v>
      </c>
      <c r="B1325" t="str">
        <f t="shared" si="61"/>
        <v>ZK104.K223.C727</v>
      </c>
      <c r="C1325">
        <f>+IFERROR(VLOOKUP(B1325,'[1]Sum table'!$A:$D,4,FALSE),0)</f>
        <v>0</v>
      </c>
      <c r="D1325">
        <f>+IFERROR(VLOOKUP(B1325,'[1]Sum table'!$A:$E,5,FALSE),0)</f>
        <v>0</v>
      </c>
      <c r="E1325">
        <f>+IFERROR(VLOOKUP(B1325,'[1]Sum table'!$A:$F,6,FALSE),0)</f>
        <v>0</v>
      </c>
      <c r="F1325">
        <f>+IFERROR(VLOOKUP(B1325,'[1]Sum table'!$A:$G,7,FALSE),0)</f>
        <v>0</v>
      </c>
      <c r="O1325" t="s">
        <v>511</v>
      </c>
      <c r="P1325" s="608" t="s">
        <v>376</v>
      </c>
      <c r="R1325" t="str">
        <f t="shared" si="62"/>
        <v>ZK104</v>
      </c>
      <c r="S1325">
        <f t="shared" si="63"/>
        <v>0</v>
      </c>
      <c r="T1325">
        <f t="shared" si="63"/>
        <v>0</v>
      </c>
      <c r="U1325">
        <f t="shared" si="63"/>
        <v>0</v>
      </c>
    </row>
    <row r="1326" spans="1:21" x14ac:dyDescent="0.25">
      <c r="A1326" t="s">
        <v>1845</v>
      </c>
      <c r="B1326" t="str">
        <f t="shared" si="61"/>
        <v>ZK104.K224.C727</v>
      </c>
      <c r="C1326">
        <f>+IFERROR(VLOOKUP(B1326,'[1]Sum table'!$A:$D,4,FALSE),0)</f>
        <v>0</v>
      </c>
      <c r="D1326">
        <f>+IFERROR(VLOOKUP(B1326,'[1]Sum table'!$A:$E,5,FALSE),0)</f>
        <v>0</v>
      </c>
      <c r="E1326">
        <f>+IFERROR(VLOOKUP(B1326,'[1]Sum table'!$A:$F,6,FALSE),0)</f>
        <v>0</v>
      </c>
      <c r="F1326">
        <f>+IFERROR(VLOOKUP(B1326,'[1]Sum table'!$A:$G,7,FALSE),0)</f>
        <v>0</v>
      </c>
      <c r="O1326" t="s">
        <v>511</v>
      </c>
      <c r="P1326" s="608" t="s">
        <v>377</v>
      </c>
      <c r="R1326" t="str">
        <f t="shared" si="62"/>
        <v>ZK104</v>
      </c>
      <c r="S1326">
        <f t="shared" si="63"/>
        <v>0</v>
      </c>
      <c r="T1326">
        <f t="shared" si="63"/>
        <v>0</v>
      </c>
      <c r="U1326">
        <f t="shared" si="63"/>
        <v>0</v>
      </c>
    </row>
    <row r="1327" spans="1:21" x14ac:dyDescent="0.25">
      <c r="A1327" t="s">
        <v>1846</v>
      </c>
      <c r="B1327" t="str">
        <f t="shared" si="61"/>
        <v>ZK104.K225.C727</v>
      </c>
      <c r="C1327">
        <f>+IFERROR(VLOOKUP(B1327,'[1]Sum table'!$A:$D,4,FALSE),0)</f>
        <v>0</v>
      </c>
      <c r="D1327">
        <f>+IFERROR(VLOOKUP(B1327,'[1]Sum table'!$A:$E,5,FALSE),0)</f>
        <v>0</v>
      </c>
      <c r="E1327">
        <f>+IFERROR(VLOOKUP(B1327,'[1]Sum table'!$A:$F,6,FALSE),0)</f>
        <v>0</v>
      </c>
      <c r="F1327">
        <f>+IFERROR(VLOOKUP(B1327,'[1]Sum table'!$A:$G,7,FALSE),0)</f>
        <v>0</v>
      </c>
      <c r="O1327" t="s">
        <v>511</v>
      </c>
      <c r="P1327" s="610" t="s">
        <v>115</v>
      </c>
      <c r="R1327" t="str">
        <f t="shared" si="62"/>
        <v>ZK104</v>
      </c>
      <c r="S1327">
        <f t="shared" si="63"/>
        <v>0</v>
      </c>
      <c r="T1327">
        <f t="shared" si="63"/>
        <v>0</v>
      </c>
      <c r="U1327">
        <f t="shared" si="63"/>
        <v>0</v>
      </c>
    </row>
    <row r="1328" spans="1:21" x14ac:dyDescent="0.25">
      <c r="A1328" t="s">
        <v>1847</v>
      </c>
      <c r="B1328" t="str">
        <f t="shared" si="61"/>
        <v>ZK104.K226.C727</v>
      </c>
      <c r="C1328">
        <f>+IFERROR(VLOOKUP(B1328,'[1]Sum table'!$A:$D,4,FALSE),0)</f>
        <v>0</v>
      </c>
      <c r="D1328">
        <f>+IFERROR(VLOOKUP(B1328,'[1]Sum table'!$A:$E,5,FALSE),0)</f>
        <v>0</v>
      </c>
      <c r="E1328">
        <f>+IFERROR(VLOOKUP(B1328,'[1]Sum table'!$A:$F,6,FALSE),0)</f>
        <v>0</v>
      </c>
      <c r="F1328">
        <f>+IFERROR(VLOOKUP(B1328,'[1]Sum table'!$A:$G,7,FALSE),0)</f>
        <v>0</v>
      </c>
      <c r="O1328" t="s">
        <v>511</v>
      </c>
      <c r="P1328" s="610" t="s">
        <v>117</v>
      </c>
      <c r="R1328" t="str">
        <f t="shared" si="62"/>
        <v>ZK104</v>
      </c>
      <c r="S1328">
        <f t="shared" si="63"/>
        <v>0</v>
      </c>
      <c r="T1328">
        <f t="shared" si="63"/>
        <v>0</v>
      </c>
      <c r="U1328">
        <f t="shared" si="63"/>
        <v>0</v>
      </c>
    </row>
    <row r="1329" spans="1:21" x14ac:dyDescent="0.25">
      <c r="A1329" t="s">
        <v>1848</v>
      </c>
      <c r="B1329" t="str">
        <f t="shared" si="61"/>
        <v>ZK104.K227.C727</v>
      </c>
      <c r="C1329">
        <f>+IFERROR(VLOOKUP(B1329,'[1]Sum table'!$A:$D,4,FALSE),0)</f>
        <v>0</v>
      </c>
      <c r="D1329">
        <f>+IFERROR(VLOOKUP(B1329,'[1]Sum table'!$A:$E,5,FALSE),0)</f>
        <v>0</v>
      </c>
      <c r="E1329">
        <f>+IFERROR(VLOOKUP(B1329,'[1]Sum table'!$A:$F,6,FALSE),0)</f>
        <v>0</v>
      </c>
      <c r="F1329">
        <f>+IFERROR(VLOOKUP(B1329,'[1]Sum table'!$A:$G,7,FALSE),0)</f>
        <v>0</v>
      </c>
      <c r="O1329" t="s">
        <v>511</v>
      </c>
      <c r="P1329" s="610" t="s">
        <v>119</v>
      </c>
      <c r="R1329" t="str">
        <f t="shared" si="62"/>
        <v>ZK104</v>
      </c>
      <c r="S1329">
        <f t="shared" si="63"/>
        <v>0</v>
      </c>
      <c r="T1329">
        <f t="shared" si="63"/>
        <v>0</v>
      </c>
      <c r="U1329">
        <f t="shared" si="63"/>
        <v>0</v>
      </c>
    </row>
    <row r="1330" spans="1:21" x14ac:dyDescent="0.25">
      <c r="A1330" t="s">
        <v>1849</v>
      </c>
      <c r="B1330" t="str">
        <f t="shared" si="61"/>
        <v>ZK104.K228.C727</v>
      </c>
      <c r="C1330">
        <f>+IFERROR(VLOOKUP(B1330,'[1]Sum table'!$A:$D,4,FALSE),0)</f>
        <v>0</v>
      </c>
      <c r="D1330">
        <f>+IFERROR(VLOOKUP(B1330,'[1]Sum table'!$A:$E,5,FALSE),0)</f>
        <v>0</v>
      </c>
      <c r="E1330">
        <f>+IFERROR(VLOOKUP(B1330,'[1]Sum table'!$A:$F,6,FALSE),0)</f>
        <v>0</v>
      </c>
      <c r="F1330">
        <f>+IFERROR(VLOOKUP(B1330,'[1]Sum table'!$A:$G,7,FALSE),0)</f>
        <v>0</v>
      </c>
      <c r="O1330" t="s">
        <v>511</v>
      </c>
      <c r="P1330" s="610" t="s">
        <v>121</v>
      </c>
      <c r="R1330" t="str">
        <f t="shared" si="62"/>
        <v>ZK104</v>
      </c>
      <c r="S1330">
        <f t="shared" si="63"/>
        <v>0</v>
      </c>
      <c r="T1330">
        <f t="shared" si="63"/>
        <v>0</v>
      </c>
      <c r="U1330">
        <f t="shared" si="63"/>
        <v>0</v>
      </c>
    </row>
    <row r="1331" spans="1:21" x14ac:dyDescent="0.25">
      <c r="A1331" t="s">
        <v>1850</v>
      </c>
      <c r="B1331" t="str">
        <f t="shared" si="61"/>
        <v>ZK104.K229.C727</v>
      </c>
      <c r="C1331">
        <f>+IFERROR(VLOOKUP(B1331,'[1]Sum table'!$A:$D,4,FALSE),0)</f>
        <v>0</v>
      </c>
      <c r="D1331">
        <f>+IFERROR(VLOOKUP(B1331,'[1]Sum table'!$A:$E,5,FALSE),0)</f>
        <v>0</v>
      </c>
      <c r="E1331">
        <f>+IFERROR(VLOOKUP(B1331,'[1]Sum table'!$A:$F,6,FALSE),0)</f>
        <v>0</v>
      </c>
      <c r="F1331">
        <f>+IFERROR(VLOOKUP(B1331,'[1]Sum table'!$A:$G,7,FALSE),0)</f>
        <v>0</v>
      </c>
      <c r="O1331" t="s">
        <v>511</v>
      </c>
      <c r="P1331" s="610" t="s">
        <v>123</v>
      </c>
      <c r="R1331" t="str">
        <f t="shared" si="62"/>
        <v>ZK104</v>
      </c>
      <c r="S1331">
        <f t="shared" si="63"/>
        <v>0</v>
      </c>
      <c r="T1331">
        <f t="shared" si="63"/>
        <v>0</v>
      </c>
      <c r="U1331">
        <f t="shared" si="63"/>
        <v>0</v>
      </c>
    </row>
    <row r="1332" spans="1:21" x14ac:dyDescent="0.25">
      <c r="A1332" t="s">
        <v>1851</v>
      </c>
      <c r="B1332" t="str">
        <f t="shared" si="61"/>
        <v>ZK104.K230.C727</v>
      </c>
      <c r="C1332">
        <f>+IFERROR(VLOOKUP(B1332,'[1]Sum table'!$A:$D,4,FALSE),0)</f>
        <v>0</v>
      </c>
      <c r="D1332">
        <f>+IFERROR(VLOOKUP(B1332,'[1]Sum table'!$A:$E,5,FALSE),0)</f>
        <v>0</v>
      </c>
      <c r="E1332">
        <f>+IFERROR(VLOOKUP(B1332,'[1]Sum table'!$A:$F,6,FALSE),0)</f>
        <v>0</v>
      </c>
      <c r="F1332">
        <f>+IFERROR(VLOOKUP(B1332,'[1]Sum table'!$A:$G,7,FALSE),0)</f>
        <v>0</v>
      </c>
      <c r="O1332" t="s">
        <v>511</v>
      </c>
      <c r="P1332" s="608" t="s">
        <v>378</v>
      </c>
      <c r="R1332" t="str">
        <f t="shared" si="62"/>
        <v>ZK104</v>
      </c>
      <c r="S1332">
        <f t="shared" si="63"/>
        <v>0</v>
      </c>
      <c r="T1332">
        <f t="shared" si="63"/>
        <v>0</v>
      </c>
      <c r="U1332">
        <f t="shared" si="63"/>
        <v>0</v>
      </c>
    </row>
    <row r="1333" spans="1:21" x14ac:dyDescent="0.25">
      <c r="A1333" t="s">
        <v>1852</v>
      </c>
      <c r="B1333" t="str">
        <f t="shared" si="61"/>
        <v>ZK104.K231.C727</v>
      </c>
      <c r="C1333">
        <f>+IFERROR(VLOOKUP(B1333,'[1]Sum table'!$A:$D,4,FALSE),0)</f>
        <v>0</v>
      </c>
      <c r="D1333">
        <f>+IFERROR(VLOOKUP(B1333,'[1]Sum table'!$A:$E,5,FALSE),0)</f>
        <v>0</v>
      </c>
      <c r="E1333">
        <f>+IFERROR(VLOOKUP(B1333,'[1]Sum table'!$A:$F,6,FALSE),0)</f>
        <v>0</v>
      </c>
      <c r="F1333">
        <f>+IFERROR(VLOOKUP(B1333,'[1]Sum table'!$A:$G,7,FALSE),0)</f>
        <v>0</v>
      </c>
      <c r="O1333" t="s">
        <v>511</v>
      </c>
      <c r="P1333" s="608" t="s">
        <v>379</v>
      </c>
      <c r="R1333" t="str">
        <f t="shared" si="62"/>
        <v>ZK104</v>
      </c>
      <c r="S1333">
        <f t="shared" si="63"/>
        <v>0</v>
      </c>
      <c r="T1333">
        <f t="shared" si="63"/>
        <v>0</v>
      </c>
      <c r="U1333">
        <f t="shared" si="63"/>
        <v>0</v>
      </c>
    </row>
    <row r="1334" spans="1:21" x14ac:dyDescent="0.25">
      <c r="A1334" t="s">
        <v>1853</v>
      </c>
      <c r="B1334" t="str">
        <f t="shared" si="61"/>
        <v>ZK104.K232.C727</v>
      </c>
      <c r="C1334">
        <f>+IFERROR(VLOOKUP(B1334,'[1]Sum table'!$A:$D,4,FALSE),0)</f>
        <v>0</v>
      </c>
      <c r="D1334">
        <f>+IFERROR(VLOOKUP(B1334,'[1]Sum table'!$A:$E,5,FALSE),0)</f>
        <v>0</v>
      </c>
      <c r="E1334">
        <f>+IFERROR(VLOOKUP(B1334,'[1]Sum table'!$A:$F,6,FALSE),0)</f>
        <v>40541.67</v>
      </c>
      <c r="F1334">
        <f>+IFERROR(VLOOKUP(B1334,'[1]Sum table'!$A:$G,7,FALSE),0)</f>
        <v>0</v>
      </c>
      <c r="O1334" t="s">
        <v>511</v>
      </c>
      <c r="P1334" s="608" t="s">
        <v>380</v>
      </c>
      <c r="R1334" t="str">
        <f t="shared" si="62"/>
        <v>ZK104</v>
      </c>
      <c r="S1334">
        <f t="shared" si="63"/>
        <v>0</v>
      </c>
      <c r="T1334">
        <f t="shared" si="63"/>
        <v>0</v>
      </c>
      <c r="U1334">
        <f t="shared" si="63"/>
        <v>40541.67</v>
      </c>
    </row>
    <row r="1335" spans="1:21" x14ac:dyDescent="0.25">
      <c r="A1335" t="s">
        <v>1854</v>
      </c>
      <c r="B1335" t="str">
        <f t="shared" si="61"/>
        <v>ZK104.K233.C727</v>
      </c>
      <c r="C1335">
        <f>+IFERROR(VLOOKUP(B1335,'[1]Sum table'!$A:$D,4,FALSE),0)</f>
        <v>0</v>
      </c>
      <c r="D1335">
        <f>+IFERROR(VLOOKUP(B1335,'[1]Sum table'!$A:$E,5,FALSE),0)</f>
        <v>0</v>
      </c>
      <c r="E1335">
        <f>+IFERROR(VLOOKUP(B1335,'[1]Sum table'!$A:$F,6,FALSE),0)</f>
        <v>0</v>
      </c>
      <c r="F1335">
        <f>+IFERROR(VLOOKUP(B1335,'[1]Sum table'!$A:$G,7,FALSE),0)</f>
        <v>0</v>
      </c>
      <c r="O1335" t="s">
        <v>511</v>
      </c>
      <c r="P1335" s="610" t="s">
        <v>125</v>
      </c>
      <c r="R1335" t="str">
        <f t="shared" si="62"/>
        <v>ZK104</v>
      </c>
      <c r="S1335">
        <f t="shared" si="63"/>
        <v>0</v>
      </c>
      <c r="T1335">
        <f t="shared" si="63"/>
        <v>0</v>
      </c>
      <c r="U1335">
        <f t="shared" si="63"/>
        <v>0</v>
      </c>
    </row>
    <row r="1336" spans="1:21" x14ac:dyDescent="0.25">
      <c r="A1336" t="s">
        <v>1855</v>
      </c>
      <c r="B1336" t="str">
        <f t="shared" si="61"/>
        <v>ZK104.K234.C727</v>
      </c>
      <c r="C1336">
        <f>+IFERROR(VLOOKUP(B1336,'[1]Sum table'!$A:$D,4,FALSE),0)</f>
        <v>0</v>
      </c>
      <c r="D1336">
        <f>+IFERROR(VLOOKUP(B1336,'[1]Sum table'!$A:$E,5,FALSE),0)</f>
        <v>0</v>
      </c>
      <c r="E1336">
        <f>+IFERROR(VLOOKUP(B1336,'[1]Sum table'!$A:$F,6,FALSE),0)</f>
        <v>0</v>
      </c>
      <c r="F1336">
        <f>+IFERROR(VLOOKUP(B1336,'[1]Sum table'!$A:$G,7,FALSE),0)</f>
        <v>0</v>
      </c>
      <c r="O1336" t="s">
        <v>511</v>
      </c>
      <c r="P1336" s="610" t="s">
        <v>127</v>
      </c>
      <c r="R1336" t="str">
        <f t="shared" si="62"/>
        <v>ZK104</v>
      </c>
      <c r="S1336">
        <f t="shared" si="63"/>
        <v>0</v>
      </c>
      <c r="T1336">
        <f t="shared" si="63"/>
        <v>0</v>
      </c>
      <c r="U1336">
        <f t="shared" si="63"/>
        <v>0</v>
      </c>
    </row>
    <row r="1337" spans="1:21" x14ac:dyDescent="0.25">
      <c r="A1337" t="s">
        <v>1856</v>
      </c>
      <c r="B1337" t="str">
        <f t="shared" si="61"/>
        <v>ZK104.K235.C727</v>
      </c>
      <c r="C1337">
        <f>+IFERROR(VLOOKUP(B1337,'[1]Sum table'!$A:$D,4,FALSE),0)</f>
        <v>0</v>
      </c>
      <c r="D1337">
        <f>+IFERROR(VLOOKUP(B1337,'[1]Sum table'!$A:$E,5,FALSE),0)</f>
        <v>0</v>
      </c>
      <c r="E1337">
        <f>+IFERROR(VLOOKUP(B1337,'[1]Sum table'!$A:$F,6,FALSE),0)</f>
        <v>0</v>
      </c>
      <c r="F1337">
        <f>+IFERROR(VLOOKUP(B1337,'[1]Sum table'!$A:$G,7,FALSE),0)</f>
        <v>0</v>
      </c>
      <c r="O1337" t="s">
        <v>511</v>
      </c>
      <c r="P1337" s="610" t="s">
        <v>129</v>
      </c>
      <c r="R1337" t="str">
        <f t="shared" si="62"/>
        <v>ZK104</v>
      </c>
      <c r="S1337">
        <f t="shared" si="63"/>
        <v>0</v>
      </c>
      <c r="T1337">
        <f t="shared" si="63"/>
        <v>0</v>
      </c>
      <c r="U1337">
        <f t="shared" si="63"/>
        <v>0</v>
      </c>
    </row>
    <row r="1338" spans="1:21" x14ac:dyDescent="0.25">
      <c r="A1338" t="s">
        <v>1857</v>
      </c>
      <c r="B1338" t="str">
        <f t="shared" si="61"/>
        <v>ZK104.K236.C727</v>
      </c>
      <c r="C1338">
        <f>+IFERROR(VLOOKUP(B1338,'[1]Sum table'!$A:$D,4,FALSE),0)</f>
        <v>0</v>
      </c>
      <c r="D1338">
        <f>+IFERROR(VLOOKUP(B1338,'[1]Sum table'!$A:$E,5,FALSE),0)</f>
        <v>0</v>
      </c>
      <c r="E1338">
        <f>+IFERROR(VLOOKUP(B1338,'[1]Sum table'!$A:$F,6,FALSE),0)</f>
        <v>0</v>
      </c>
      <c r="F1338">
        <f>+IFERROR(VLOOKUP(B1338,'[1]Sum table'!$A:$G,7,FALSE),0)</f>
        <v>0</v>
      </c>
      <c r="O1338" t="s">
        <v>511</v>
      </c>
      <c r="P1338" s="608" t="s">
        <v>381</v>
      </c>
      <c r="R1338" t="str">
        <f t="shared" si="62"/>
        <v>ZK104</v>
      </c>
      <c r="S1338">
        <f t="shared" si="63"/>
        <v>0</v>
      </c>
      <c r="T1338">
        <f t="shared" si="63"/>
        <v>0</v>
      </c>
      <c r="U1338">
        <f t="shared" si="63"/>
        <v>0</v>
      </c>
    </row>
    <row r="1339" spans="1:21" x14ac:dyDescent="0.25">
      <c r="A1339" t="s">
        <v>1858</v>
      </c>
      <c r="B1339" t="str">
        <f t="shared" si="61"/>
        <v>ZK104.K237.C727</v>
      </c>
      <c r="C1339">
        <f>+IFERROR(VLOOKUP(B1339,'[1]Sum table'!$A:$D,4,FALSE),0)</f>
        <v>0</v>
      </c>
      <c r="D1339">
        <f>+IFERROR(VLOOKUP(B1339,'[1]Sum table'!$A:$E,5,FALSE),0)</f>
        <v>0</v>
      </c>
      <c r="E1339">
        <f>+IFERROR(VLOOKUP(B1339,'[1]Sum table'!$A:$F,6,FALSE),0)</f>
        <v>0</v>
      </c>
      <c r="F1339">
        <f>+IFERROR(VLOOKUP(B1339,'[1]Sum table'!$A:$G,7,FALSE),0)</f>
        <v>0</v>
      </c>
      <c r="O1339" t="s">
        <v>511</v>
      </c>
      <c r="P1339" s="608" t="s">
        <v>382</v>
      </c>
      <c r="R1339" t="str">
        <f t="shared" si="62"/>
        <v>ZK104</v>
      </c>
      <c r="S1339">
        <f t="shared" si="63"/>
        <v>0</v>
      </c>
      <c r="T1339">
        <f t="shared" si="63"/>
        <v>0</v>
      </c>
      <c r="U1339">
        <f t="shared" si="63"/>
        <v>0</v>
      </c>
    </row>
    <row r="1340" spans="1:21" x14ac:dyDescent="0.25">
      <c r="A1340" t="s">
        <v>1859</v>
      </c>
      <c r="B1340" t="str">
        <f t="shared" si="61"/>
        <v>ZK104.K238.C727</v>
      </c>
      <c r="C1340">
        <f>+IFERROR(VLOOKUP(B1340,'[1]Sum table'!$A:$D,4,FALSE),0)</f>
        <v>0</v>
      </c>
      <c r="D1340">
        <f>+IFERROR(VLOOKUP(B1340,'[1]Sum table'!$A:$E,5,FALSE),0)</f>
        <v>0</v>
      </c>
      <c r="E1340">
        <f>+IFERROR(VLOOKUP(B1340,'[1]Sum table'!$A:$F,6,FALSE),0)</f>
        <v>0</v>
      </c>
      <c r="F1340">
        <f>+IFERROR(VLOOKUP(B1340,'[1]Sum table'!$A:$G,7,FALSE),0)</f>
        <v>0</v>
      </c>
      <c r="O1340" t="s">
        <v>511</v>
      </c>
      <c r="P1340" s="608" t="s">
        <v>383</v>
      </c>
      <c r="R1340" t="str">
        <f t="shared" si="62"/>
        <v>ZK104</v>
      </c>
      <c r="S1340">
        <f t="shared" si="63"/>
        <v>0</v>
      </c>
      <c r="T1340">
        <f t="shared" si="63"/>
        <v>0</v>
      </c>
      <c r="U1340">
        <f t="shared" si="63"/>
        <v>0</v>
      </c>
    </row>
    <row r="1341" spans="1:21" x14ac:dyDescent="0.25">
      <c r="A1341" t="s">
        <v>1860</v>
      </c>
      <c r="B1341" t="str">
        <f t="shared" si="61"/>
        <v>ZK104.K239.C727</v>
      </c>
      <c r="C1341">
        <f>+IFERROR(VLOOKUP(B1341,'[1]Sum table'!$A:$D,4,FALSE),0)</f>
        <v>0</v>
      </c>
      <c r="D1341">
        <f>+IFERROR(VLOOKUP(B1341,'[1]Sum table'!$A:$E,5,FALSE),0)</f>
        <v>0</v>
      </c>
      <c r="E1341">
        <f>+IFERROR(VLOOKUP(B1341,'[1]Sum table'!$A:$F,6,FALSE),0)</f>
        <v>0</v>
      </c>
      <c r="F1341">
        <f>+IFERROR(VLOOKUP(B1341,'[1]Sum table'!$A:$G,7,FALSE),0)</f>
        <v>0</v>
      </c>
      <c r="O1341" t="s">
        <v>511</v>
      </c>
      <c r="P1341" s="610" t="s">
        <v>131</v>
      </c>
      <c r="R1341" t="str">
        <f t="shared" si="62"/>
        <v>ZK104</v>
      </c>
      <c r="S1341">
        <f t="shared" si="63"/>
        <v>0</v>
      </c>
      <c r="T1341">
        <f t="shared" si="63"/>
        <v>0</v>
      </c>
      <c r="U1341">
        <f t="shared" si="63"/>
        <v>0</v>
      </c>
    </row>
    <row r="1342" spans="1:21" x14ac:dyDescent="0.25">
      <c r="A1342" t="s">
        <v>1861</v>
      </c>
      <c r="B1342" t="str">
        <f t="shared" si="61"/>
        <v>ZK104.K240.C727</v>
      </c>
      <c r="C1342">
        <f>+IFERROR(VLOOKUP(B1342,'[1]Sum table'!$A:$D,4,FALSE),0)</f>
        <v>0</v>
      </c>
      <c r="D1342">
        <f>+IFERROR(VLOOKUP(B1342,'[1]Sum table'!$A:$E,5,FALSE),0)</f>
        <v>0</v>
      </c>
      <c r="E1342">
        <f>+IFERROR(VLOOKUP(B1342,'[1]Sum table'!$A:$F,6,FALSE),0)</f>
        <v>0</v>
      </c>
      <c r="F1342">
        <f>+IFERROR(VLOOKUP(B1342,'[1]Sum table'!$A:$G,7,FALSE),0)</f>
        <v>0</v>
      </c>
      <c r="O1342" t="s">
        <v>511</v>
      </c>
      <c r="P1342" s="610" t="s">
        <v>133</v>
      </c>
      <c r="R1342" t="str">
        <f t="shared" si="62"/>
        <v>ZK104</v>
      </c>
      <c r="S1342">
        <f t="shared" si="63"/>
        <v>0</v>
      </c>
      <c r="T1342">
        <f t="shared" si="63"/>
        <v>0</v>
      </c>
      <c r="U1342">
        <f t="shared" si="63"/>
        <v>0</v>
      </c>
    </row>
    <row r="1343" spans="1:21" x14ac:dyDescent="0.25">
      <c r="A1343" t="s">
        <v>1862</v>
      </c>
      <c r="B1343" t="str">
        <f t="shared" si="61"/>
        <v>ZK104.K241.C727</v>
      </c>
      <c r="C1343">
        <f>+IFERROR(VLOOKUP(B1343,'[1]Sum table'!$A:$D,4,FALSE),0)</f>
        <v>0</v>
      </c>
      <c r="D1343">
        <f>+IFERROR(VLOOKUP(B1343,'[1]Sum table'!$A:$E,5,FALSE),0)</f>
        <v>0</v>
      </c>
      <c r="E1343">
        <f>+IFERROR(VLOOKUP(B1343,'[1]Sum table'!$A:$F,6,FALSE),0)</f>
        <v>0</v>
      </c>
      <c r="F1343">
        <f>+IFERROR(VLOOKUP(B1343,'[1]Sum table'!$A:$G,7,FALSE),0)</f>
        <v>0</v>
      </c>
      <c r="O1343" t="s">
        <v>511</v>
      </c>
      <c r="P1343" s="610" t="s">
        <v>135</v>
      </c>
      <c r="R1343" t="str">
        <f t="shared" si="62"/>
        <v>ZK104</v>
      </c>
      <c r="S1343">
        <f t="shared" si="63"/>
        <v>0</v>
      </c>
      <c r="T1343">
        <f t="shared" si="63"/>
        <v>0</v>
      </c>
      <c r="U1343">
        <f t="shared" si="63"/>
        <v>0</v>
      </c>
    </row>
    <row r="1344" spans="1:21" x14ac:dyDescent="0.25">
      <c r="A1344" t="s">
        <v>1863</v>
      </c>
      <c r="B1344" t="str">
        <f t="shared" si="61"/>
        <v>ZK104.K242.C727</v>
      </c>
      <c r="C1344">
        <f>+IFERROR(VLOOKUP(B1344,'[1]Sum table'!$A:$D,4,FALSE),0)</f>
        <v>0</v>
      </c>
      <c r="D1344">
        <f>+IFERROR(VLOOKUP(B1344,'[1]Sum table'!$A:$E,5,FALSE),0)</f>
        <v>0</v>
      </c>
      <c r="E1344">
        <f>+IFERROR(VLOOKUP(B1344,'[1]Sum table'!$A:$F,6,FALSE),0)</f>
        <v>0</v>
      </c>
      <c r="F1344">
        <f>+IFERROR(VLOOKUP(B1344,'[1]Sum table'!$A:$G,7,FALSE),0)</f>
        <v>0</v>
      </c>
      <c r="O1344" t="s">
        <v>511</v>
      </c>
      <c r="P1344" s="610" t="s">
        <v>137</v>
      </c>
      <c r="R1344" t="str">
        <f t="shared" si="62"/>
        <v>ZK104</v>
      </c>
      <c r="S1344">
        <f t="shared" si="63"/>
        <v>0</v>
      </c>
      <c r="T1344">
        <f t="shared" si="63"/>
        <v>0</v>
      </c>
      <c r="U1344">
        <f t="shared" si="63"/>
        <v>0</v>
      </c>
    </row>
    <row r="1345" spans="1:21" x14ac:dyDescent="0.25">
      <c r="A1345" t="s">
        <v>1864</v>
      </c>
      <c r="B1345" t="str">
        <f t="shared" si="61"/>
        <v>ZK104.K243.C727</v>
      </c>
      <c r="C1345">
        <f>+IFERROR(VLOOKUP(B1345,'[1]Sum table'!$A:$D,4,FALSE),0)</f>
        <v>0</v>
      </c>
      <c r="D1345">
        <f>+IFERROR(VLOOKUP(B1345,'[1]Sum table'!$A:$E,5,FALSE),0)</f>
        <v>0</v>
      </c>
      <c r="E1345">
        <f>+IFERROR(VLOOKUP(B1345,'[1]Sum table'!$A:$F,6,FALSE),0)</f>
        <v>0</v>
      </c>
      <c r="F1345">
        <f>+IFERROR(VLOOKUP(B1345,'[1]Sum table'!$A:$G,7,FALSE),0)</f>
        <v>0</v>
      </c>
      <c r="O1345" t="s">
        <v>511</v>
      </c>
      <c r="P1345" s="608" t="s">
        <v>384</v>
      </c>
      <c r="R1345" t="str">
        <f t="shared" si="62"/>
        <v>ZK104</v>
      </c>
      <c r="S1345">
        <f t="shared" si="63"/>
        <v>0</v>
      </c>
      <c r="T1345">
        <f t="shared" si="63"/>
        <v>0</v>
      </c>
      <c r="U1345">
        <f t="shared" si="63"/>
        <v>0</v>
      </c>
    </row>
    <row r="1346" spans="1:21" x14ac:dyDescent="0.25">
      <c r="A1346" t="s">
        <v>1865</v>
      </c>
      <c r="B1346" t="str">
        <f t="shared" si="61"/>
        <v>ZK104.K244.C727</v>
      </c>
      <c r="C1346">
        <f>+IFERROR(VLOOKUP(B1346,'[1]Sum table'!$A:$D,4,FALSE),0)</f>
        <v>0</v>
      </c>
      <c r="D1346">
        <f>+IFERROR(VLOOKUP(B1346,'[1]Sum table'!$A:$E,5,FALSE),0)</f>
        <v>0</v>
      </c>
      <c r="E1346">
        <f>+IFERROR(VLOOKUP(B1346,'[1]Sum table'!$A:$F,6,FALSE),0)</f>
        <v>0</v>
      </c>
      <c r="F1346">
        <f>+IFERROR(VLOOKUP(B1346,'[1]Sum table'!$A:$G,7,FALSE),0)</f>
        <v>0</v>
      </c>
      <c r="O1346" t="s">
        <v>511</v>
      </c>
      <c r="P1346" s="608" t="s">
        <v>385</v>
      </c>
      <c r="R1346" t="str">
        <f t="shared" si="62"/>
        <v>ZK104</v>
      </c>
      <c r="S1346">
        <f t="shared" si="63"/>
        <v>0</v>
      </c>
      <c r="T1346">
        <f t="shared" si="63"/>
        <v>0</v>
      </c>
      <c r="U1346">
        <f t="shared" si="63"/>
        <v>0</v>
      </c>
    </row>
    <row r="1347" spans="1:21" x14ac:dyDescent="0.25">
      <c r="A1347" t="s">
        <v>1866</v>
      </c>
      <c r="B1347" t="str">
        <f t="shared" si="61"/>
        <v>ZK104.K245.C727</v>
      </c>
      <c r="C1347">
        <f>+IFERROR(VLOOKUP(B1347,'[1]Sum table'!$A:$D,4,FALSE),0)</f>
        <v>0</v>
      </c>
      <c r="D1347">
        <f>+IFERROR(VLOOKUP(B1347,'[1]Sum table'!$A:$E,5,FALSE),0)</f>
        <v>0</v>
      </c>
      <c r="E1347">
        <f>+IFERROR(VLOOKUP(B1347,'[1]Sum table'!$A:$F,6,FALSE),0)</f>
        <v>0</v>
      </c>
      <c r="F1347">
        <f>+IFERROR(VLOOKUP(B1347,'[1]Sum table'!$A:$G,7,FALSE),0)</f>
        <v>0</v>
      </c>
      <c r="O1347" t="s">
        <v>511</v>
      </c>
      <c r="P1347" s="608" t="s">
        <v>386</v>
      </c>
      <c r="R1347" t="str">
        <f t="shared" si="62"/>
        <v>ZK104</v>
      </c>
      <c r="S1347">
        <f t="shared" si="63"/>
        <v>0</v>
      </c>
      <c r="T1347">
        <f t="shared" si="63"/>
        <v>0</v>
      </c>
      <c r="U1347">
        <f t="shared" si="63"/>
        <v>0</v>
      </c>
    </row>
    <row r="1348" spans="1:21" x14ac:dyDescent="0.25">
      <c r="A1348" t="s">
        <v>1867</v>
      </c>
      <c r="B1348" t="str">
        <f t="shared" ref="B1348:B1411" si="64">+A1348&amp;"."&amp;$A$1</f>
        <v>ZK104.K246.C727</v>
      </c>
      <c r="C1348">
        <f>+IFERROR(VLOOKUP(B1348,'[1]Sum table'!$A:$D,4,FALSE),0)</f>
        <v>0</v>
      </c>
      <c r="D1348">
        <f>+IFERROR(VLOOKUP(B1348,'[1]Sum table'!$A:$E,5,FALSE),0)</f>
        <v>0</v>
      </c>
      <c r="E1348">
        <f>+IFERROR(VLOOKUP(B1348,'[1]Sum table'!$A:$F,6,FALSE),0)</f>
        <v>0</v>
      </c>
      <c r="F1348">
        <f>+IFERROR(VLOOKUP(B1348,'[1]Sum table'!$A:$G,7,FALSE),0)</f>
        <v>0</v>
      </c>
      <c r="O1348" t="s">
        <v>511</v>
      </c>
      <c r="P1348" s="610" t="s">
        <v>139</v>
      </c>
      <c r="R1348" t="str">
        <f t="shared" ref="R1348:R1411" si="65">+LEFT(B1348,5)</f>
        <v>ZK104</v>
      </c>
      <c r="S1348">
        <f t="shared" ref="S1348:U1411" si="66">+C1348</f>
        <v>0</v>
      </c>
      <c r="T1348">
        <f t="shared" si="66"/>
        <v>0</v>
      </c>
      <c r="U1348">
        <f t="shared" si="66"/>
        <v>0</v>
      </c>
    </row>
    <row r="1349" spans="1:21" x14ac:dyDescent="0.25">
      <c r="A1349" t="s">
        <v>1868</v>
      </c>
      <c r="B1349" t="str">
        <f t="shared" si="64"/>
        <v>ZK104.K247.C727</v>
      </c>
      <c r="C1349">
        <f>+IFERROR(VLOOKUP(B1349,'[1]Sum table'!$A:$D,4,FALSE),0)</f>
        <v>0</v>
      </c>
      <c r="D1349">
        <f>+IFERROR(VLOOKUP(B1349,'[1]Sum table'!$A:$E,5,FALSE),0)</f>
        <v>0</v>
      </c>
      <c r="E1349">
        <f>+IFERROR(VLOOKUP(B1349,'[1]Sum table'!$A:$F,6,FALSE),0)</f>
        <v>0</v>
      </c>
      <c r="F1349">
        <f>+IFERROR(VLOOKUP(B1349,'[1]Sum table'!$A:$G,7,FALSE),0)</f>
        <v>0</v>
      </c>
      <c r="O1349" t="s">
        <v>511</v>
      </c>
      <c r="P1349" s="610" t="s">
        <v>141</v>
      </c>
      <c r="R1349" t="str">
        <f t="shared" si="65"/>
        <v>ZK104</v>
      </c>
      <c r="S1349">
        <f t="shared" si="66"/>
        <v>0</v>
      </c>
      <c r="T1349">
        <f t="shared" si="66"/>
        <v>0</v>
      </c>
      <c r="U1349">
        <f t="shared" si="66"/>
        <v>0</v>
      </c>
    </row>
    <row r="1350" spans="1:21" x14ac:dyDescent="0.25">
      <c r="A1350" t="s">
        <v>1869</v>
      </c>
      <c r="B1350" t="str">
        <f t="shared" si="64"/>
        <v>ZK104.K248.C727</v>
      </c>
      <c r="C1350">
        <f>+IFERROR(VLOOKUP(B1350,'[1]Sum table'!$A:$D,4,FALSE),0)</f>
        <v>0</v>
      </c>
      <c r="D1350">
        <f>+IFERROR(VLOOKUP(B1350,'[1]Sum table'!$A:$E,5,FALSE),0)</f>
        <v>0</v>
      </c>
      <c r="E1350">
        <f>+IFERROR(VLOOKUP(B1350,'[1]Sum table'!$A:$F,6,FALSE),0)</f>
        <v>0</v>
      </c>
      <c r="F1350">
        <f>+IFERROR(VLOOKUP(B1350,'[1]Sum table'!$A:$G,7,FALSE),0)</f>
        <v>0</v>
      </c>
      <c r="O1350" t="s">
        <v>511</v>
      </c>
      <c r="P1350" s="610" t="s">
        <v>143</v>
      </c>
      <c r="R1350" t="str">
        <f t="shared" si="65"/>
        <v>ZK104</v>
      </c>
      <c r="S1350">
        <f t="shared" si="66"/>
        <v>0</v>
      </c>
      <c r="T1350">
        <f t="shared" si="66"/>
        <v>0</v>
      </c>
      <c r="U1350">
        <f t="shared" si="66"/>
        <v>0</v>
      </c>
    </row>
    <row r="1351" spans="1:21" x14ac:dyDescent="0.25">
      <c r="A1351" t="s">
        <v>1870</v>
      </c>
      <c r="B1351" t="str">
        <f t="shared" si="64"/>
        <v>ZK104.K249.C727</v>
      </c>
      <c r="C1351">
        <f>+IFERROR(VLOOKUP(B1351,'[1]Sum table'!$A:$D,4,FALSE),0)</f>
        <v>0</v>
      </c>
      <c r="D1351">
        <f>+IFERROR(VLOOKUP(B1351,'[1]Sum table'!$A:$E,5,FALSE),0)</f>
        <v>0</v>
      </c>
      <c r="E1351">
        <f>+IFERROR(VLOOKUP(B1351,'[1]Sum table'!$A:$F,6,FALSE),0)</f>
        <v>0</v>
      </c>
      <c r="F1351">
        <f>+IFERROR(VLOOKUP(B1351,'[1]Sum table'!$A:$G,7,FALSE),0)</f>
        <v>0</v>
      </c>
      <c r="O1351" t="s">
        <v>511</v>
      </c>
      <c r="P1351" s="610" t="s">
        <v>145</v>
      </c>
      <c r="R1351" t="str">
        <f t="shared" si="65"/>
        <v>ZK104</v>
      </c>
      <c r="S1351">
        <f t="shared" si="66"/>
        <v>0</v>
      </c>
      <c r="T1351">
        <f t="shared" si="66"/>
        <v>0</v>
      </c>
      <c r="U1351">
        <f t="shared" si="66"/>
        <v>0</v>
      </c>
    </row>
    <row r="1352" spans="1:21" x14ac:dyDescent="0.25">
      <c r="A1352" t="s">
        <v>1871</v>
      </c>
      <c r="B1352" t="str">
        <f t="shared" si="64"/>
        <v>ZK104.K250.C727</v>
      </c>
      <c r="C1352">
        <f>+IFERROR(VLOOKUP(B1352,'[1]Sum table'!$A:$D,4,FALSE),0)</f>
        <v>0</v>
      </c>
      <c r="D1352">
        <f>+IFERROR(VLOOKUP(B1352,'[1]Sum table'!$A:$E,5,FALSE),0)</f>
        <v>0</v>
      </c>
      <c r="E1352">
        <f>+IFERROR(VLOOKUP(B1352,'[1]Sum table'!$A:$F,6,FALSE),0)</f>
        <v>0</v>
      </c>
      <c r="F1352">
        <f>+IFERROR(VLOOKUP(B1352,'[1]Sum table'!$A:$G,7,FALSE),0)</f>
        <v>0</v>
      </c>
      <c r="O1352" t="s">
        <v>511</v>
      </c>
      <c r="P1352" s="610" t="s">
        <v>149</v>
      </c>
      <c r="R1352" t="str">
        <f t="shared" si="65"/>
        <v>ZK104</v>
      </c>
      <c r="S1352">
        <f t="shared" si="66"/>
        <v>0</v>
      </c>
      <c r="T1352">
        <f t="shared" si="66"/>
        <v>0</v>
      </c>
      <c r="U1352">
        <f t="shared" si="66"/>
        <v>0</v>
      </c>
    </row>
    <row r="1353" spans="1:21" x14ac:dyDescent="0.25">
      <c r="A1353" t="s">
        <v>1872</v>
      </c>
      <c r="B1353" t="str">
        <f t="shared" si="64"/>
        <v>ZK104.K251.C727</v>
      </c>
      <c r="C1353">
        <f>+IFERROR(VLOOKUP(B1353,'[1]Sum table'!$A:$D,4,FALSE),0)</f>
        <v>0</v>
      </c>
      <c r="D1353">
        <f>+IFERROR(VLOOKUP(B1353,'[1]Sum table'!$A:$E,5,FALSE),0)</f>
        <v>0</v>
      </c>
      <c r="E1353">
        <f>+IFERROR(VLOOKUP(B1353,'[1]Sum table'!$A:$F,6,FALSE),0)</f>
        <v>0</v>
      </c>
      <c r="F1353">
        <f>+IFERROR(VLOOKUP(B1353,'[1]Sum table'!$A:$G,7,FALSE),0)</f>
        <v>0</v>
      </c>
      <c r="O1353" t="s">
        <v>511</v>
      </c>
      <c r="P1353" s="610" t="s">
        <v>151</v>
      </c>
      <c r="R1353" t="str">
        <f t="shared" si="65"/>
        <v>ZK104</v>
      </c>
      <c r="S1353">
        <f t="shared" si="66"/>
        <v>0</v>
      </c>
      <c r="T1353">
        <f t="shared" si="66"/>
        <v>0</v>
      </c>
      <c r="U1353">
        <f t="shared" si="66"/>
        <v>0</v>
      </c>
    </row>
    <row r="1354" spans="1:21" x14ac:dyDescent="0.25">
      <c r="A1354" t="s">
        <v>1873</v>
      </c>
      <c r="B1354" t="str">
        <f t="shared" si="64"/>
        <v>ZK104.K252.C727</v>
      </c>
      <c r="C1354">
        <f>+IFERROR(VLOOKUP(B1354,'[1]Sum table'!$A:$D,4,FALSE),0)</f>
        <v>0</v>
      </c>
      <c r="D1354">
        <f>+IFERROR(VLOOKUP(B1354,'[1]Sum table'!$A:$E,5,FALSE),0)</f>
        <v>0</v>
      </c>
      <c r="E1354">
        <f>+IFERROR(VLOOKUP(B1354,'[1]Sum table'!$A:$F,6,FALSE),0)</f>
        <v>0</v>
      </c>
      <c r="F1354">
        <f>+IFERROR(VLOOKUP(B1354,'[1]Sum table'!$A:$G,7,FALSE),0)</f>
        <v>0</v>
      </c>
      <c r="O1354" t="s">
        <v>511</v>
      </c>
      <c r="P1354" s="610" t="s">
        <v>152</v>
      </c>
      <c r="R1354" t="str">
        <f t="shared" si="65"/>
        <v>ZK104</v>
      </c>
      <c r="S1354">
        <f t="shared" si="66"/>
        <v>0</v>
      </c>
      <c r="T1354">
        <f t="shared" si="66"/>
        <v>0</v>
      </c>
      <c r="U1354">
        <f t="shared" si="66"/>
        <v>0</v>
      </c>
    </row>
    <row r="1355" spans="1:21" x14ac:dyDescent="0.25">
      <c r="A1355" t="s">
        <v>1874</v>
      </c>
      <c r="B1355" t="str">
        <f t="shared" si="64"/>
        <v>ZK104.K253.C727</v>
      </c>
      <c r="C1355">
        <f>+IFERROR(VLOOKUP(B1355,'[1]Sum table'!$A:$D,4,FALSE),0)</f>
        <v>0</v>
      </c>
      <c r="D1355">
        <f>+IFERROR(VLOOKUP(B1355,'[1]Sum table'!$A:$E,5,FALSE),0)</f>
        <v>0</v>
      </c>
      <c r="E1355">
        <f>+IFERROR(VLOOKUP(B1355,'[1]Sum table'!$A:$F,6,FALSE),0)</f>
        <v>0</v>
      </c>
      <c r="F1355">
        <f>+IFERROR(VLOOKUP(B1355,'[1]Sum table'!$A:$G,7,FALSE),0)</f>
        <v>0</v>
      </c>
      <c r="O1355" t="s">
        <v>511</v>
      </c>
      <c r="P1355" s="610" t="s">
        <v>154</v>
      </c>
      <c r="R1355" t="str">
        <f t="shared" si="65"/>
        <v>ZK104</v>
      </c>
      <c r="S1355">
        <f t="shared" si="66"/>
        <v>0</v>
      </c>
      <c r="T1355">
        <f t="shared" si="66"/>
        <v>0</v>
      </c>
      <c r="U1355">
        <f t="shared" si="66"/>
        <v>0</v>
      </c>
    </row>
    <row r="1356" spans="1:21" x14ac:dyDescent="0.25">
      <c r="A1356" t="s">
        <v>1875</v>
      </c>
      <c r="B1356" t="str">
        <f t="shared" si="64"/>
        <v>ZK104.K254.C727</v>
      </c>
      <c r="C1356">
        <f>+IFERROR(VLOOKUP(B1356,'[1]Sum table'!$A:$D,4,FALSE),0)</f>
        <v>0</v>
      </c>
      <c r="D1356">
        <f>+IFERROR(VLOOKUP(B1356,'[1]Sum table'!$A:$E,5,FALSE),0)</f>
        <v>0</v>
      </c>
      <c r="E1356">
        <f>+IFERROR(VLOOKUP(B1356,'[1]Sum table'!$A:$F,6,FALSE),0)</f>
        <v>0</v>
      </c>
      <c r="F1356">
        <f>+IFERROR(VLOOKUP(B1356,'[1]Sum table'!$A:$G,7,FALSE),0)</f>
        <v>0</v>
      </c>
      <c r="O1356" t="s">
        <v>511</v>
      </c>
      <c r="P1356" s="610" t="s">
        <v>156</v>
      </c>
      <c r="R1356" t="str">
        <f t="shared" si="65"/>
        <v>ZK104</v>
      </c>
      <c r="S1356">
        <f t="shared" si="66"/>
        <v>0</v>
      </c>
      <c r="T1356">
        <f t="shared" si="66"/>
        <v>0</v>
      </c>
      <c r="U1356">
        <f t="shared" si="66"/>
        <v>0</v>
      </c>
    </row>
    <row r="1357" spans="1:21" x14ac:dyDescent="0.25">
      <c r="A1357" t="s">
        <v>1876</v>
      </c>
      <c r="B1357" t="str">
        <f t="shared" si="64"/>
        <v>ZK104.K255.C727</v>
      </c>
      <c r="C1357">
        <f>+IFERROR(VLOOKUP(B1357,'[1]Sum table'!$A:$D,4,FALSE),0)</f>
        <v>0</v>
      </c>
      <c r="D1357">
        <f>+IFERROR(VLOOKUP(B1357,'[1]Sum table'!$A:$E,5,FALSE),0)</f>
        <v>0</v>
      </c>
      <c r="E1357">
        <f>+IFERROR(VLOOKUP(B1357,'[1]Sum table'!$A:$F,6,FALSE),0)</f>
        <v>0</v>
      </c>
      <c r="F1357">
        <f>+IFERROR(VLOOKUP(B1357,'[1]Sum table'!$A:$G,7,FALSE),0)</f>
        <v>0</v>
      </c>
      <c r="O1357" t="s">
        <v>511</v>
      </c>
      <c r="P1357" s="610" t="s">
        <v>158</v>
      </c>
      <c r="R1357" t="str">
        <f t="shared" si="65"/>
        <v>ZK104</v>
      </c>
      <c r="S1357">
        <f t="shared" si="66"/>
        <v>0</v>
      </c>
      <c r="T1357">
        <f t="shared" si="66"/>
        <v>0</v>
      </c>
      <c r="U1357">
        <f t="shared" si="66"/>
        <v>0</v>
      </c>
    </row>
    <row r="1358" spans="1:21" x14ac:dyDescent="0.25">
      <c r="A1358" t="s">
        <v>1877</v>
      </c>
      <c r="B1358" t="str">
        <f t="shared" si="64"/>
        <v>ZK104.K256.C727</v>
      </c>
      <c r="C1358">
        <f>+IFERROR(VLOOKUP(B1358,'[1]Sum table'!$A:$D,4,FALSE),0)</f>
        <v>0</v>
      </c>
      <c r="D1358">
        <f>+IFERROR(VLOOKUP(B1358,'[1]Sum table'!$A:$E,5,FALSE),0)</f>
        <v>0</v>
      </c>
      <c r="E1358">
        <f>+IFERROR(VLOOKUP(B1358,'[1]Sum table'!$A:$F,6,FALSE),0)</f>
        <v>0</v>
      </c>
      <c r="F1358">
        <f>+IFERROR(VLOOKUP(B1358,'[1]Sum table'!$A:$G,7,FALSE),0)</f>
        <v>0</v>
      </c>
      <c r="O1358" t="s">
        <v>511</v>
      </c>
      <c r="P1358" s="608" t="s">
        <v>387</v>
      </c>
      <c r="R1358" t="str">
        <f t="shared" si="65"/>
        <v>ZK104</v>
      </c>
      <c r="S1358">
        <f t="shared" si="66"/>
        <v>0</v>
      </c>
      <c r="T1358">
        <f t="shared" si="66"/>
        <v>0</v>
      </c>
      <c r="U1358">
        <f t="shared" si="66"/>
        <v>0</v>
      </c>
    </row>
    <row r="1359" spans="1:21" x14ac:dyDescent="0.25">
      <c r="A1359" t="s">
        <v>1878</v>
      </c>
      <c r="B1359" t="str">
        <f t="shared" si="64"/>
        <v>ZK104.K257.C727</v>
      </c>
      <c r="C1359">
        <f>+IFERROR(VLOOKUP(B1359,'[1]Sum table'!$A:$D,4,FALSE),0)</f>
        <v>0</v>
      </c>
      <c r="D1359">
        <f>+IFERROR(VLOOKUP(B1359,'[1]Sum table'!$A:$E,5,FALSE),0)</f>
        <v>0</v>
      </c>
      <c r="E1359">
        <f>+IFERROR(VLOOKUP(B1359,'[1]Sum table'!$A:$F,6,FALSE),0)</f>
        <v>0</v>
      </c>
      <c r="F1359">
        <f>+IFERROR(VLOOKUP(B1359,'[1]Sum table'!$A:$G,7,FALSE),0)</f>
        <v>0</v>
      </c>
      <c r="O1359" t="s">
        <v>511</v>
      </c>
      <c r="P1359" s="608" t="s">
        <v>388</v>
      </c>
      <c r="R1359" t="str">
        <f t="shared" si="65"/>
        <v>ZK104</v>
      </c>
      <c r="S1359">
        <f t="shared" si="66"/>
        <v>0</v>
      </c>
      <c r="T1359">
        <f t="shared" si="66"/>
        <v>0</v>
      </c>
      <c r="U1359">
        <f t="shared" si="66"/>
        <v>0</v>
      </c>
    </row>
    <row r="1360" spans="1:21" x14ac:dyDescent="0.25">
      <c r="A1360" t="s">
        <v>1879</v>
      </c>
      <c r="B1360" t="str">
        <f t="shared" si="64"/>
        <v>ZK104.K258.C727</v>
      </c>
      <c r="C1360">
        <f>+IFERROR(VLOOKUP(B1360,'[1]Sum table'!$A:$D,4,FALSE),0)</f>
        <v>0</v>
      </c>
      <c r="D1360">
        <f>+IFERROR(VLOOKUP(B1360,'[1]Sum table'!$A:$E,5,FALSE),0)</f>
        <v>0</v>
      </c>
      <c r="E1360">
        <f>+IFERROR(VLOOKUP(B1360,'[1]Sum table'!$A:$F,6,FALSE),0)</f>
        <v>0</v>
      </c>
      <c r="F1360">
        <f>+IFERROR(VLOOKUP(B1360,'[1]Sum table'!$A:$G,7,FALSE),0)</f>
        <v>0</v>
      </c>
      <c r="O1360" t="s">
        <v>511</v>
      </c>
      <c r="P1360" s="608" t="s">
        <v>389</v>
      </c>
      <c r="R1360" t="str">
        <f t="shared" si="65"/>
        <v>ZK104</v>
      </c>
      <c r="S1360">
        <f t="shared" si="66"/>
        <v>0</v>
      </c>
      <c r="T1360">
        <f t="shared" si="66"/>
        <v>0</v>
      </c>
      <c r="U1360">
        <f t="shared" si="66"/>
        <v>0</v>
      </c>
    </row>
    <row r="1361" spans="1:21" x14ac:dyDescent="0.25">
      <c r="A1361" t="s">
        <v>1880</v>
      </c>
      <c r="B1361" t="str">
        <f t="shared" si="64"/>
        <v>ZK104.K259.C727</v>
      </c>
      <c r="C1361">
        <f>+IFERROR(VLOOKUP(B1361,'[1]Sum table'!$A:$D,4,FALSE),0)</f>
        <v>0</v>
      </c>
      <c r="D1361">
        <f>+IFERROR(VLOOKUP(B1361,'[1]Sum table'!$A:$E,5,FALSE),0)</f>
        <v>0</v>
      </c>
      <c r="E1361">
        <f>+IFERROR(VLOOKUP(B1361,'[1]Sum table'!$A:$F,6,FALSE),0)</f>
        <v>0</v>
      </c>
      <c r="F1361">
        <f>+IFERROR(VLOOKUP(B1361,'[1]Sum table'!$A:$G,7,FALSE),0)</f>
        <v>0</v>
      </c>
      <c r="O1361" t="s">
        <v>511</v>
      </c>
      <c r="P1361" s="610" t="s">
        <v>162</v>
      </c>
      <c r="R1361" t="str">
        <f t="shared" si="65"/>
        <v>ZK104</v>
      </c>
      <c r="S1361">
        <f t="shared" si="66"/>
        <v>0</v>
      </c>
      <c r="T1361">
        <f t="shared" si="66"/>
        <v>0</v>
      </c>
      <c r="U1361">
        <f t="shared" si="66"/>
        <v>0</v>
      </c>
    </row>
    <row r="1362" spans="1:21" x14ac:dyDescent="0.25">
      <c r="A1362" t="s">
        <v>1881</v>
      </c>
      <c r="B1362" t="str">
        <f t="shared" si="64"/>
        <v>ZK104.K260.C727</v>
      </c>
      <c r="C1362">
        <f>+IFERROR(VLOOKUP(B1362,'[1]Sum table'!$A:$D,4,FALSE),0)</f>
        <v>0</v>
      </c>
      <c r="D1362">
        <f>+IFERROR(VLOOKUP(B1362,'[1]Sum table'!$A:$E,5,FALSE),0)</f>
        <v>0</v>
      </c>
      <c r="E1362">
        <f>+IFERROR(VLOOKUP(B1362,'[1]Sum table'!$A:$F,6,FALSE),0)</f>
        <v>0</v>
      </c>
      <c r="F1362">
        <f>+IFERROR(VLOOKUP(B1362,'[1]Sum table'!$A:$G,7,FALSE),0)</f>
        <v>0</v>
      </c>
      <c r="O1362" t="s">
        <v>511</v>
      </c>
      <c r="P1362" s="610" t="s">
        <v>164</v>
      </c>
      <c r="R1362" t="str">
        <f t="shared" si="65"/>
        <v>ZK104</v>
      </c>
      <c r="S1362">
        <f t="shared" si="66"/>
        <v>0</v>
      </c>
      <c r="T1362">
        <f t="shared" si="66"/>
        <v>0</v>
      </c>
      <c r="U1362">
        <f t="shared" si="66"/>
        <v>0</v>
      </c>
    </row>
    <row r="1363" spans="1:21" x14ac:dyDescent="0.25">
      <c r="A1363" t="s">
        <v>1882</v>
      </c>
      <c r="B1363" t="str">
        <f t="shared" si="64"/>
        <v>ZK104.K261.C727</v>
      </c>
      <c r="C1363">
        <f>+IFERROR(VLOOKUP(B1363,'[1]Sum table'!$A:$D,4,FALSE),0)</f>
        <v>0</v>
      </c>
      <c r="D1363">
        <f>+IFERROR(VLOOKUP(B1363,'[1]Sum table'!$A:$E,5,FALSE),0)</f>
        <v>0</v>
      </c>
      <c r="E1363">
        <f>+IFERROR(VLOOKUP(B1363,'[1]Sum table'!$A:$F,6,FALSE),0)</f>
        <v>0</v>
      </c>
      <c r="F1363">
        <f>+IFERROR(VLOOKUP(B1363,'[1]Sum table'!$A:$G,7,FALSE),0)</f>
        <v>0</v>
      </c>
      <c r="O1363" t="s">
        <v>511</v>
      </c>
      <c r="P1363" s="610" t="s">
        <v>166</v>
      </c>
      <c r="R1363" t="str">
        <f t="shared" si="65"/>
        <v>ZK104</v>
      </c>
      <c r="S1363">
        <f t="shared" si="66"/>
        <v>0</v>
      </c>
      <c r="T1363">
        <f t="shared" si="66"/>
        <v>0</v>
      </c>
      <c r="U1363">
        <f t="shared" si="66"/>
        <v>0</v>
      </c>
    </row>
    <row r="1364" spans="1:21" x14ac:dyDescent="0.25">
      <c r="A1364" t="s">
        <v>1883</v>
      </c>
      <c r="B1364" t="str">
        <f t="shared" si="64"/>
        <v>ZK104.K262.C727</v>
      </c>
      <c r="C1364">
        <f>+IFERROR(VLOOKUP(B1364,'[1]Sum table'!$A:$D,4,FALSE),0)</f>
        <v>0</v>
      </c>
      <c r="D1364">
        <f>+IFERROR(VLOOKUP(B1364,'[1]Sum table'!$A:$E,5,FALSE),0)</f>
        <v>0</v>
      </c>
      <c r="E1364">
        <f>+IFERROR(VLOOKUP(B1364,'[1]Sum table'!$A:$F,6,FALSE),0)</f>
        <v>0</v>
      </c>
      <c r="F1364">
        <f>+IFERROR(VLOOKUP(B1364,'[1]Sum table'!$A:$G,7,FALSE),0)</f>
        <v>0</v>
      </c>
      <c r="O1364" t="s">
        <v>511</v>
      </c>
      <c r="P1364" s="610" t="s">
        <v>168</v>
      </c>
      <c r="R1364" t="str">
        <f t="shared" si="65"/>
        <v>ZK104</v>
      </c>
      <c r="S1364">
        <f t="shared" si="66"/>
        <v>0</v>
      </c>
      <c r="T1364">
        <f t="shared" si="66"/>
        <v>0</v>
      </c>
      <c r="U1364">
        <f t="shared" si="66"/>
        <v>0</v>
      </c>
    </row>
    <row r="1365" spans="1:21" x14ac:dyDescent="0.25">
      <c r="A1365" t="s">
        <v>1884</v>
      </c>
      <c r="B1365" t="str">
        <f t="shared" si="64"/>
        <v>ZK104.K263.C727</v>
      </c>
      <c r="C1365">
        <f>+IFERROR(VLOOKUP(B1365,'[1]Sum table'!$A:$D,4,FALSE),0)</f>
        <v>0</v>
      </c>
      <c r="D1365">
        <f>+IFERROR(VLOOKUP(B1365,'[1]Sum table'!$A:$E,5,FALSE),0)</f>
        <v>0</v>
      </c>
      <c r="E1365">
        <f>+IFERROR(VLOOKUP(B1365,'[1]Sum table'!$A:$F,6,FALSE),0)</f>
        <v>0</v>
      </c>
      <c r="F1365">
        <f>+IFERROR(VLOOKUP(B1365,'[1]Sum table'!$A:$G,7,FALSE),0)</f>
        <v>0</v>
      </c>
      <c r="O1365" t="s">
        <v>511</v>
      </c>
      <c r="P1365" s="610" t="s">
        <v>170</v>
      </c>
      <c r="R1365" t="str">
        <f t="shared" si="65"/>
        <v>ZK104</v>
      </c>
      <c r="S1365">
        <f t="shared" si="66"/>
        <v>0</v>
      </c>
      <c r="T1365">
        <f t="shared" si="66"/>
        <v>0</v>
      </c>
      <c r="U1365">
        <f t="shared" si="66"/>
        <v>0</v>
      </c>
    </row>
    <row r="1366" spans="1:21" x14ac:dyDescent="0.25">
      <c r="A1366" t="s">
        <v>1885</v>
      </c>
      <c r="B1366" t="str">
        <f t="shared" si="64"/>
        <v>ZK104.K264.C727</v>
      </c>
      <c r="C1366">
        <f>+IFERROR(VLOOKUP(B1366,'[1]Sum table'!$A:$D,4,FALSE),0)</f>
        <v>0</v>
      </c>
      <c r="D1366">
        <f>+IFERROR(VLOOKUP(B1366,'[1]Sum table'!$A:$E,5,FALSE),0)</f>
        <v>0</v>
      </c>
      <c r="E1366">
        <f>+IFERROR(VLOOKUP(B1366,'[1]Sum table'!$A:$F,6,FALSE),0)</f>
        <v>0</v>
      </c>
      <c r="F1366">
        <f>+IFERROR(VLOOKUP(B1366,'[1]Sum table'!$A:$G,7,FALSE),0)</f>
        <v>0</v>
      </c>
      <c r="O1366" t="s">
        <v>511</v>
      </c>
      <c r="P1366" s="608" t="s">
        <v>390</v>
      </c>
      <c r="R1366" t="str">
        <f t="shared" si="65"/>
        <v>ZK104</v>
      </c>
      <c r="S1366">
        <f t="shared" si="66"/>
        <v>0</v>
      </c>
      <c r="T1366">
        <f t="shared" si="66"/>
        <v>0</v>
      </c>
      <c r="U1366">
        <f t="shared" si="66"/>
        <v>0</v>
      </c>
    </row>
    <row r="1367" spans="1:21" x14ac:dyDescent="0.25">
      <c r="A1367" t="s">
        <v>1886</v>
      </c>
      <c r="B1367" t="str">
        <f t="shared" si="64"/>
        <v>ZK104.K265.C727</v>
      </c>
      <c r="C1367">
        <f>+IFERROR(VLOOKUP(B1367,'[1]Sum table'!$A:$D,4,FALSE),0)</f>
        <v>0</v>
      </c>
      <c r="D1367">
        <f>+IFERROR(VLOOKUP(B1367,'[1]Sum table'!$A:$E,5,FALSE),0)</f>
        <v>0</v>
      </c>
      <c r="E1367">
        <f>+IFERROR(VLOOKUP(B1367,'[1]Sum table'!$A:$F,6,FALSE),0)</f>
        <v>0</v>
      </c>
      <c r="F1367">
        <f>+IFERROR(VLOOKUP(B1367,'[1]Sum table'!$A:$G,7,FALSE),0)</f>
        <v>0</v>
      </c>
      <c r="O1367" t="s">
        <v>511</v>
      </c>
      <c r="P1367" s="608" t="s">
        <v>391</v>
      </c>
      <c r="R1367" t="str">
        <f t="shared" si="65"/>
        <v>ZK104</v>
      </c>
      <c r="S1367">
        <f t="shared" si="66"/>
        <v>0</v>
      </c>
      <c r="T1367">
        <f t="shared" si="66"/>
        <v>0</v>
      </c>
      <c r="U1367">
        <f t="shared" si="66"/>
        <v>0</v>
      </c>
    </row>
    <row r="1368" spans="1:21" x14ac:dyDescent="0.25">
      <c r="A1368" t="s">
        <v>1887</v>
      </c>
      <c r="B1368" t="str">
        <f t="shared" si="64"/>
        <v>ZK104.K266.C727</v>
      </c>
      <c r="C1368">
        <f>+IFERROR(VLOOKUP(B1368,'[1]Sum table'!$A:$D,4,FALSE),0)</f>
        <v>0</v>
      </c>
      <c r="D1368">
        <f>+IFERROR(VLOOKUP(B1368,'[1]Sum table'!$A:$E,5,FALSE),0)</f>
        <v>0</v>
      </c>
      <c r="E1368">
        <f>+IFERROR(VLOOKUP(B1368,'[1]Sum table'!$A:$F,6,FALSE),0)</f>
        <v>0</v>
      </c>
      <c r="F1368">
        <f>+IFERROR(VLOOKUP(B1368,'[1]Sum table'!$A:$G,7,FALSE),0)</f>
        <v>0</v>
      </c>
      <c r="O1368" t="s">
        <v>511</v>
      </c>
      <c r="P1368" s="608" t="s">
        <v>392</v>
      </c>
      <c r="R1368" t="str">
        <f t="shared" si="65"/>
        <v>ZK104</v>
      </c>
      <c r="S1368">
        <f t="shared" si="66"/>
        <v>0</v>
      </c>
      <c r="T1368">
        <f t="shared" si="66"/>
        <v>0</v>
      </c>
      <c r="U1368">
        <f t="shared" si="66"/>
        <v>0</v>
      </c>
    </row>
    <row r="1369" spans="1:21" x14ac:dyDescent="0.25">
      <c r="A1369" t="s">
        <v>1888</v>
      </c>
      <c r="B1369" t="str">
        <f t="shared" si="64"/>
        <v>ZK104.K267.C727</v>
      </c>
      <c r="C1369">
        <f>+IFERROR(VLOOKUP(B1369,'[1]Sum table'!$A:$D,4,FALSE),0)</f>
        <v>0</v>
      </c>
      <c r="D1369">
        <f>+IFERROR(VLOOKUP(B1369,'[1]Sum table'!$A:$E,5,FALSE),0)</f>
        <v>0</v>
      </c>
      <c r="E1369">
        <f>+IFERROR(VLOOKUP(B1369,'[1]Sum table'!$A:$F,6,FALSE),0)</f>
        <v>0</v>
      </c>
      <c r="F1369">
        <f>+IFERROR(VLOOKUP(B1369,'[1]Sum table'!$A:$G,7,FALSE),0)</f>
        <v>0</v>
      </c>
      <c r="O1369" t="s">
        <v>511</v>
      </c>
      <c r="P1369" s="610" t="s">
        <v>177</v>
      </c>
      <c r="R1369" t="str">
        <f t="shared" si="65"/>
        <v>ZK104</v>
      </c>
      <c r="S1369">
        <f t="shared" si="66"/>
        <v>0</v>
      </c>
      <c r="T1369">
        <f t="shared" si="66"/>
        <v>0</v>
      </c>
      <c r="U1369">
        <f t="shared" si="66"/>
        <v>0</v>
      </c>
    </row>
    <row r="1370" spans="1:21" x14ac:dyDescent="0.25">
      <c r="A1370" t="s">
        <v>1889</v>
      </c>
      <c r="B1370" t="str">
        <f t="shared" si="64"/>
        <v>ZK104.K268.C727</v>
      </c>
      <c r="C1370">
        <f>+IFERROR(VLOOKUP(B1370,'[1]Sum table'!$A:$D,4,FALSE),0)</f>
        <v>0</v>
      </c>
      <c r="D1370">
        <f>+IFERROR(VLOOKUP(B1370,'[1]Sum table'!$A:$E,5,FALSE),0)</f>
        <v>0</v>
      </c>
      <c r="E1370">
        <f>+IFERROR(VLOOKUP(B1370,'[1]Sum table'!$A:$F,6,FALSE),0)</f>
        <v>0</v>
      </c>
      <c r="F1370">
        <f>+IFERROR(VLOOKUP(B1370,'[1]Sum table'!$A:$G,7,FALSE),0)</f>
        <v>0</v>
      </c>
      <c r="O1370" t="s">
        <v>511</v>
      </c>
      <c r="P1370" s="610" t="s">
        <v>181</v>
      </c>
      <c r="R1370" t="str">
        <f t="shared" si="65"/>
        <v>ZK104</v>
      </c>
      <c r="S1370">
        <f t="shared" si="66"/>
        <v>0</v>
      </c>
      <c r="T1370">
        <f t="shared" si="66"/>
        <v>0</v>
      </c>
      <c r="U1370">
        <f t="shared" si="66"/>
        <v>0</v>
      </c>
    </row>
    <row r="1371" spans="1:21" x14ac:dyDescent="0.25">
      <c r="A1371" t="s">
        <v>1890</v>
      </c>
      <c r="B1371" t="str">
        <f t="shared" si="64"/>
        <v>ZK104.K269.C727</v>
      </c>
      <c r="C1371">
        <f>+IFERROR(VLOOKUP(B1371,'[1]Sum table'!$A:$D,4,FALSE),0)</f>
        <v>0</v>
      </c>
      <c r="D1371">
        <f>+IFERROR(VLOOKUP(B1371,'[1]Sum table'!$A:$E,5,FALSE),0)</f>
        <v>0</v>
      </c>
      <c r="E1371">
        <f>+IFERROR(VLOOKUP(B1371,'[1]Sum table'!$A:$F,6,FALSE),0)</f>
        <v>0</v>
      </c>
      <c r="F1371">
        <f>+IFERROR(VLOOKUP(B1371,'[1]Sum table'!$A:$G,7,FALSE),0)</f>
        <v>0</v>
      </c>
      <c r="O1371" t="s">
        <v>511</v>
      </c>
      <c r="P1371" s="608" t="s">
        <v>393</v>
      </c>
      <c r="R1371" t="str">
        <f t="shared" si="65"/>
        <v>ZK104</v>
      </c>
      <c r="S1371">
        <f t="shared" si="66"/>
        <v>0</v>
      </c>
      <c r="T1371">
        <f t="shared" si="66"/>
        <v>0</v>
      </c>
      <c r="U1371">
        <f t="shared" si="66"/>
        <v>0</v>
      </c>
    </row>
    <row r="1372" spans="1:21" x14ac:dyDescent="0.25">
      <c r="A1372" t="s">
        <v>1891</v>
      </c>
      <c r="B1372" t="str">
        <f t="shared" si="64"/>
        <v>ZK104.K270.C727</v>
      </c>
      <c r="C1372">
        <f>+IFERROR(VLOOKUP(B1372,'[1]Sum table'!$A:$D,4,FALSE),0)</f>
        <v>0</v>
      </c>
      <c r="D1372">
        <f>+IFERROR(VLOOKUP(B1372,'[1]Sum table'!$A:$E,5,FALSE),0)</f>
        <v>0</v>
      </c>
      <c r="E1372">
        <f>+IFERROR(VLOOKUP(B1372,'[1]Sum table'!$A:$F,6,FALSE),0)</f>
        <v>0</v>
      </c>
      <c r="F1372">
        <f>+IFERROR(VLOOKUP(B1372,'[1]Sum table'!$A:$G,7,FALSE),0)</f>
        <v>0</v>
      </c>
      <c r="O1372" t="s">
        <v>511</v>
      </c>
      <c r="P1372" s="608" t="s">
        <v>394</v>
      </c>
      <c r="R1372" t="str">
        <f t="shared" si="65"/>
        <v>ZK104</v>
      </c>
      <c r="S1372">
        <f t="shared" si="66"/>
        <v>0</v>
      </c>
      <c r="T1372">
        <f t="shared" si="66"/>
        <v>0</v>
      </c>
      <c r="U1372">
        <f t="shared" si="66"/>
        <v>0</v>
      </c>
    </row>
    <row r="1373" spans="1:21" x14ac:dyDescent="0.25">
      <c r="A1373" t="s">
        <v>1892</v>
      </c>
      <c r="B1373" t="str">
        <f t="shared" si="64"/>
        <v>ZK104.K271.C727</v>
      </c>
      <c r="C1373">
        <f>+IFERROR(VLOOKUP(B1373,'[1]Sum table'!$A:$D,4,FALSE),0)</f>
        <v>0</v>
      </c>
      <c r="D1373">
        <f>+IFERROR(VLOOKUP(B1373,'[1]Sum table'!$A:$E,5,FALSE),0)</f>
        <v>0</v>
      </c>
      <c r="E1373">
        <f>+IFERROR(VLOOKUP(B1373,'[1]Sum table'!$A:$F,6,FALSE),0)</f>
        <v>0</v>
      </c>
      <c r="F1373">
        <f>+IFERROR(VLOOKUP(B1373,'[1]Sum table'!$A:$G,7,FALSE),0)</f>
        <v>0</v>
      </c>
      <c r="O1373" t="s">
        <v>511</v>
      </c>
      <c r="P1373" s="608" t="s">
        <v>395</v>
      </c>
      <c r="R1373" t="str">
        <f t="shared" si="65"/>
        <v>ZK104</v>
      </c>
      <c r="S1373">
        <f t="shared" si="66"/>
        <v>0</v>
      </c>
      <c r="T1373">
        <f t="shared" si="66"/>
        <v>0</v>
      </c>
      <c r="U1373">
        <f t="shared" si="66"/>
        <v>0</v>
      </c>
    </row>
    <row r="1374" spans="1:21" x14ac:dyDescent="0.25">
      <c r="A1374" t="s">
        <v>1893</v>
      </c>
      <c r="B1374" t="str">
        <f t="shared" si="64"/>
        <v>ZK104.K272.C727</v>
      </c>
      <c r="C1374">
        <f>+IFERROR(VLOOKUP(B1374,'[1]Sum table'!$A:$D,4,FALSE),0)</f>
        <v>0</v>
      </c>
      <c r="D1374">
        <f>+IFERROR(VLOOKUP(B1374,'[1]Sum table'!$A:$E,5,FALSE),0)</f>
        <v>0</v>
      </c>
      <c r="E1374">
        <f>+IFERROR(VLOOKUP(B1374,'[1]Sum table'!$A:$F,6,FALSE),0)</f>
        <v>0</v>
      </c>
      <c r="F1374">
        <f>+IFERROR(VLOOKUP(B1374,'[1]Sum table'!$A:$G,7,FALSE),0)</f>
        <v>0</v>
      </c>
      <c r="O1374" t="s">
        <v>511</v>
      </c>
      <c r="P1374" s="610" t="s">
        <v>183</v>
      </c>
      <c r="R1374" t="str">
        <f t="shared" si="65"/>
        <v>ZK104</v>
      </c>
      <c r="S1374">
        <f t="shared" si="66"/>
        <v>0</v>
      </c>
      <c r="T1374">
        <f t="shared" si="66"/>
        <v>0</v>
      </c>
      <c r="U1374">
        <f t="shared" si="66"/>
        <v>0</v>
      </c>
    </row>
    <row r="1375" spans="1:21" x14ac:dyDescent="0.25">
      <c r="A1375" t="s">
        <v>1894</v>
      </c>
      <c r="B1375" t="str">
        <f t="shared" si="64"/>
        <v>ZK104.K273.C727</v>
      </c>
      <c r="C1375">
        <f>+IFERROR(VLOOKUP(B1375,'[1]Sum table'!$A:$D,4,FALSE),0)</f>
        <v>0</v>
      </c>
      <c r="D1375">
        <f>+IFERROR(VLOOKUP(B1375,'[1]Sum table'!$A:$E,5,FALSE),0)</f>
        <v>0</v>
      </c>
      <c r="E1375">
        <f>+IFERROR(VLOOKUP(B1375,'[1]Sum table'!$A:$F,6,FALSE),0)</f>
        <v>0</v>
      </c>
      <c r="F1375">
        <f>+IFERROR(VLOOKUP(B1375,'[1]Sum table'!$A:$G,7,FALSE),0)</f>
        <v>0</v>
      </c>
      <c r="O1375" t="s">
        <v>511</v>
      </c>
      <c r="P1375" s="610" t="s">
        <v>185</v>
      </c>
      <c r="R1375" t="str">
        <f t="shared" si="65"/>
        <v>ZK104</v>
      </c>
      <c r="S1375">
        <f t="shared" si="66"/>
        <v>0</v>
      </c>
      <c r="T1375">
        <f t="shared" si="66"/>
        <v>0</v>
      </c>
      <c r="U1375">
        <f t="shared" si="66"/>
        <v>0</v>
      </c>
    </row>
    <row r="1376" spans="1:21" x14ac:dyDescent="0.25">
      <c r="A1376" t="s">
        <v>1895</v>
      </c>
      <c r="B1376" t="str">
        <f t="shared" si="64"/>
        <v>ZK104.K274.C727</v>
      </c>
      <c r="C1376">
        <f>+IFERROR(VLOOKUP(B1376,'[1]Sum table'!$A:$D,4,FALSE),0)</f>
        <v>0</v>
      </c>
      <c r="D1376">
        <f>+IFERROR(VLOOKUP(B1376,'[1]Sum table'!$A:$E,5,FALSE),0)</f>
        <v>0</v>
      </c>
      <c r="E1376">
        <f>+IFERROR(VLOOKUP(B1376,'[1]Sum table'!$A:$F,6,FALSE),0)</f>
        <v>0</v>
      </c>
      <c r="F1376">
        <f>+IFERROR(VLOOKUP(B1376,'[1]Sum table'!$A:$G,7,FALSE),0)</f>
        <v>0</v>
      </c>
      <c r="O1376" t="s">
        <v>511</v>
      </c>
      <c r="P1376" s="610" t="s">
        <v>193</v>
      </c>
      <c r="R1376" t="str">
        <f t="shared" si="65"/>
        <v>ZK104</v>
      </c>
      <c r="S1376">
        <f t="shared" si="66"/>
        <v>0</v>
      </c>
      <c r="T1376">
        <f t="shared" si="66"/>
        <v>0</v>
      </c>
      <c r="U1376">
        <f t="shared" si="66"/>
        <v>0</v>
      </c>
    </row>
    <row r="1377" spans="1:21" x14ac:dyDescent="0.25">
      <c r="A1377" t="s">
        <v>1896</v>
      </c>
      <c r="B1377" t="str">
        <f t="shared" si="64"/>
        <v>ZK104.K275.C727</v>
      </c>
      <c r="C1377">
        <f>+IFERROR(VLOOKUP(B1377,'[1]Sum table'!$A:$D,4,FALSE),0)</f>
        <v>0</v>
      </c>
      <c r="D1377">
        <f>+IFERROR(VLOOKUP(B1377,'[1]Sum table'!$A:$E,5,FALSE),0)</f>
        <v>0</v>
      </c>
      <c r="E1377">
        <f>+IFERROR(VLOOKUP(B1377,'[1]Sum table'!$A:$F,6,FALSE),0)</f>
        <v>0</v>
      </c>
      <c r="F1377">
        <f>+IFERROR(VLOOKUP(B1377,'[1]Sum table'!$A:$G,7,FALSE),0)</f>
        <v>0</v>
      </c>
      <c r="O1377" t="s">
        <v>511</v>
      </c>
      <c r="P1377" s="610" t="s">
        <v>195</v>
      </c>
      <c r="R1377" t="str">
        <f t="shared" si="65"/>
        <v>ZK104</v>
      </c>
      <c r="S1377">
        <f t="shared" si="66"/>
        <v>0</v>
      </c>
      <c r="T1377">
        <f t="shared" si="66"/>
        <v>0</v>
      </c>
      <c r="U1377">
        <f t="shared" si="66"/>
        <v>0</v>
      </c>
    </row>
    <row r="1378" spans="1:21" x14ac:dyDescent="0.25">
      <c r="A1378" t="s">
        <v>1897</v>
      </c>
      <c r="B1378" t="str">
        <f t="shared" si="64"/>
        <v>ZK104.K276.C727</v>
      </c>
      <c r="C1378">
        <f>+IFERROR(VLOOKUP(B1378,'[1]Sum table'!$A:$D,4,FALSE),0)</f>
        <v>0</v>
      </c>
      <c r="D1378">
        <f>+IFERROR(VLOOKUP(B1378,'[1]Sum table'!$A:$E,5,FALSE),0)</f>
        <v>0</v>
      </c>
      <c r="E1378">
        <f>+IFERROR(VLOOKUP(B1378,'[1]Sum table'!$A:$F,6,FALSE),0)</f>
        <v>0</v>
      </c>
      <c r="F1378">
        <f>+IFERROR(VLOOKUP(B1378,'[1]Sum table'!$A:$G,7,FALSE),0)</f>
        <v>0</v>
      </c>
      <c r="O1378" t="s">
        <v>511</v>
      </c>
      <c r="P1378" s="610" t="s">
        <v>197</v>
      </c>
      <c r="R1378" t="str">
        <f t="shared" si="65"/>
        <v>ZK104</v>
      </c>
      <c r="S1378">
        <f t="shared" si="66"/>
        <v>0</v>
      </c>
      <c r="T1378">
        <f t="shared" si="66"/>
        <v>0</v>
      </c>
      <c r="U1378">
        <f t="shared" si="66"/>
        <v>0</v>
      </c>
    </row>
    <row r="1379" spans="1:21" x14ac:dyDescent="0.25">
      <c r="A1379" t="s">
        <v>1898</v>
      </c>
      <c r="B1379" t="str">
        <f t="shared" si="64"/>
        <v>ZK104.K277.C727</v>
      </c>
      <c r="C1379">
        <f>+IFERROR(VLOOKUP(B1379,'[1]Sum table'!$A:$D,4,FALSE),0)</f>
        <v>0</v>
      </c>
      <c r="D1379">
        <f>+IFERROR(VLOOKUP(B1379,'[1]Sum table'!$A:$E,5,FALSE),0)</f>
        <v>0</v>
      </c>
      <c r="E1379">
        <f>+IFERROR(VLOOKUP(B1379,'[1]Sum table'!$A:$F,6,FALSE),0)</f>
        <v>0</v>
      </c>
      <c r="F1379">
        <f>+IFERROR(VLOOKUP(B1379,'[1]Sum table'!$A:$G,7,FALSE),0)</f>
        <v>0</v>
      </c>
      <c r="O1379" t="s">
        <v>511</v>
      </c>
      <c r="P1379" s="608" t="s">
        <v>396</v>
      </c>
      <c r="R1379" t="str">
        <f t="shared" si="65"/>
        <v>ZK104</v>
      </c>
      <c r="S1379">
        <f t="shared" si="66"/>
        <v>0</v>
      </c>
      <c r="T1379">
        <f t="shared" si="66"/>
        <v>0</v>
      </c>
      <c r="U1379">
        <f t="shared" si="66"/>
        <v>0</v>
      </c>
    </row>
    <row r="1380" spans="1:21" x14ac:dyDescent="0.25">
      <c r="A1380" t="s">
        <v>1899</v>
      </c>
      <c r="B1380" t="str">
        <f t="shared" si="64"/>
        <v>ZK104.K278.C727</v>
      </c>
      <c r="C1380">
        <f>+IFERROR(VLOOKUP(B1380,'[1]Sum table'!$A:$D,4,FALSE),0)</f>
        <v>0</v>
      </c>
      <c r="D1380">
        <f>+IFERROR(VLOOKUP(B1380,'[1]Sum table'!$A:$E,5,FALSE),0)</f>
        <v>0</v>
      </c>
      <c r="E1380">
        <f>+IFERROR(VLOOKUP(B1380,'[1]Sum table'!$A:$F,6,FALSE),0)</f>
        <v>0</v>
      </c>
      <c r="F1380">
        <f>+IFERROR(VLOOKUP(B1380,'[1]Sum table'!$A:$G,7,FALSE),0)</f>
        <v>0</v>
      </c>
      <c r="O1380" t="s">
        <v>511</v>
      </c>
      <c r="P1380" s="608" t="s">
        <v>397</v>
      </c>
      <c r="R1380" t="str">
        <f t="shared" si="65"/>
        <v>ZK104</v>
      </c>
      <c r="S1380">
        <f t="shared" si="66"/>
        <v>0</v>
      </c>
      <c r="T1380">
        <f t="shared" si="66"/>
        <v>0</v>
      </c>
      <c r="U1380">
        <f t="shared" si="66"/>
        <v>0</v>
      </c>
    </row>
    <row r="1381" spans="1:21" x14ac:dyDescent="0.25">
      <c r="A1381" t="s">
        <v>1900</v>
      </c>
      <c r="B1381" t="str">
        <f t="shared" si="64"/>
        <v>ZK104.K279.C727</v>
      </c>
      <c r="C1381">
        <f>+IFERROR(VLOOKUP(B1381,'[1]Sum table'!$A:$D,4,FALSE),0)</f>
        <v>0</v>
      </c>
      <c r="D1381">
        <f>+IFERROR(VLOOKUP(B1381,'[1]Sum table'!$A:$E,5,FALSE),0)</f>
        <v>0</v>
      </c>
      <c r="E1381">
        <f>+IFERROR(VLOOKUP(B1381,'[1]Sum table'!$A:$F,6,FALSE),0)</f>
        <v>0</v>
      </c>
      <c r="F1381">
        <f>+IFERROR(VLOOKUP(B1381,'[1]Sum table'!$A:$G,7,FALSE),0)</f>
        <v>0</v>
      </c>
      <c r="O1381" t="s">
        <v>511</v>
      </c>
      <c r="P1381" s="608" t="s">
        <v>398</v>
      </c>
      <c r="R1381" t="str">
        <f t="shared" si="65"/>
        <v>ZK104</v>
      </c>
      <c r="S1381">
        <f t="shared" si="66"/>
        <v>0</v>
      </c>
      <c r="T1381">
        <f t="shared" si="66"/>
        <v>0</v>
      </c>
      <c r="U1381">
        <f t="shared" si="66"/>
        <v>0</v>
      </c>
    </row>
    <row r="1382" spans="1:21" x14ac:dyDescent="0.25">
      <c r="A1382" t="s">
        <v>1901</v>
      </c>
      <c r="B1382" t="str">
        <f t="shared" si="64"/>
        <v>ZK104.K280.C727</v>
      </c>
      <c r="C1382">
        <f>+IFERROR(VLOOKUP(B1382,'[1]Sum table'!$A:$D,4,FALSE),0)</f>
        <v>0</v>
      </c>
      <c r="D1382">
        <f>+IFERROR(VLOOKUP(B1382,'[1]Sum table'!$A:$E,5,FALSE),0)</f>
        <v>0</v>
      </c>
      <c r="E1382">
        <f>+IFERROR(VLOOKUP(B1382,'[1]Sum table'!$A:$F,6,FALSE),0)</f>
        <v>0</v>
      </c>
      <c r="F1382">
        <f>+IFERROR(VLOOKUP(B1382,'[1]Sum table'!$A:$G,7,FALSE),0)</f>
        <v>0</v>
      </c>
      <c r="O1382" t="s">
        <v>511</v>
      </c>
      <c r="P1382" s="610" t="s">
        <v>199</v>
      </c>
      <c r="R1382" t="str">
        <f t="shared" si="65"/>
        <v>ZK104</v>
      </c>
      <c r="S1382">
        <f t="shared" si="66"/>
        <v>0</v>
      </c>
      <c r="T1382">
        <f t="shared" si="66"/>
        <v>0</v>
      </c>
      <c r="U1382">
        <f t="shared" si="66"/>
        <v>0</v>
      </c>
    </row>
    <row r="1383" spans="1:21" x14ac:dyDescent="0.25">
      <c r="A1383" t="s">
        <v>1902</v>
      </c>
      <c r="B1383" t="str">
        <f t="shared" si="64"/>
        <v>ZK104.K281.C727</v>
      </c>
      <c r="C1383">
        <f>+IFERROR(VLOOKUP(B1383,'[1]Sum table'!$A:$D,4,FALSE),0)</f>
        <v>0</v>
      </c>
      <c r="D1383">
        <f>+IFERROR(VLOOKUP(B1383,'[1]Sum table'!$A:$E,5,FALSE),0)</f>
        <v>0</v>
      </c>
      <c r="E1383">
        <f>+IFERROR(VLOOKUP(B1383,'[1]Sum table'!$A:$F,6,FALSE),0)</f>
        <v>0</v>
      </c>
      <c r="F1383">
        <f>+IFERROR(VLOOKUP(B1383,'[1]Sum table'!$A:$G,7,FALSE),0)</f>
        <v>0</v>
      </c>
      <c r="O1383" t="s">
        <v>511</v>
      </c>
      <c r="P1383" s="610" t="s">
        <v>201</v>
      </c>
      <c r="R1383" t="str">
        <f t="shared" si="65"/>
        <v>ZK104</v>
      </c>
      <c r="S1383">
        <f t="shared" si="66"/>
        <v>0</v>
      </c>
      <c r="T1383">
        <f t="shared" si="66"/>
        <v>0</v>
      </c>
      <c r="U1383">
        <f t="shared" si="66"/>
        <v>0</v>
      </c>
    </row>
    <row r="1384" spans="1:21" x14ac:dyDescent="0.25">
      <c r="A1384" t="s">
        <v>1903</v>
      </c>
      <c r="B1384" t="str">
        <f t="shared" si="64"/>
        <v>ZK104.K282.C727</v>
      </c>
      <c r="C1384">
        <f>+IFERROR(VLOOKUP(B1384,'[1]Sum table'!$A:$D,4,FALSE),0)</f>
        <v>0</v>
      </c>
      <c r="D1384">
        <f>+IFERROR(VLOOKUP(B1384,'[1]Sum table'!$A:$E,5,FALSE),0)</f>
        <v>0</v>
      </c>
      <c r="E1384">
        <f>+IFERROR(VLOOKUP(B1384,'[1]Sum table'!$A:$F,6,FALSE),0)</f>
        <v>0</v>
      </c>
      <c r="F1384">
        <f>+IFERROR(VLOOKUP(B1384,'[1]Sum table'!$A:$G,7,FALSE),0)</f>
        <v>0</v>
      </c>
      <c r="O1384" t="s">
        <v>511</v>
      </c>
      <c r="P1384" s="610" t="s">
        <v>203</v>
      </c>
      <c r="R1384" t="str">
        <f t="shared" si="65"/>
        <v>ZK104</v>
      </c>
      <c r="S1384">
        <f t="shared" si="66"/>
        <v>0</v>
      </c>
      <c r="T1384">
        <f t="shared" si="66"/>
        <v>0</v>
      </c>
      <c r="U1384">
        <f t="shared" si="66"/>
        <v>0</v>
      </c>
    </row>
    <row r="1385" spans="1:21" x14ac:dyDescent="0.25">
      <c r="A1385" t="s">
        <v>1904</v>
      </c>
      <c r="B1385" t="str">
        <f t="shared" si="64"/>
        <v>ZK104.K283.C727</v>
      </c>
      <c r="C1385">
        <f>+IFERROR(VLOOKUP(B1385,'[1]Sum table'!$A:$D,4,FALSE),0)</f>
        <v>0</v>
      </c>
      <c r="D1385">
        <f>+IFERROR(VLOOKUP(B1385,'[1]Sum table'!$A:$E,5,FALSE),0)</f>
        <v>0</v>
      </c>
      <c r="E1385">
        <f>+IFERROR(VLOOKUP(B1385,'[1]Sum table'!$A:$F,6,FALSE),0)</f>
        <v>0</v>
      </c>
      <c r="F1385">
        <f>+IFERROR(VLOOKUP(B1385,'[1]Sum table'!$A:$G,7,FALSE),0)</f>
        <v>0</v>
      </c>
      <c r="O1385" t="s">
        <v>511</v>
      </c>
      <c r="P1385" s="610" t="s">
        <v>205</v>
      </c>
      <c r="R1385" t="str">
        <f t="shared" si="65"/>
        <v>ZK104</v>
      </c>
      <c r="S1385">
        <f t="shared" si="66"/>
        <v>0</v>
      </c>
      <c r="T1385">
        <f t="shared" si="66"/>
        <v>0</v>
      </c>
      <c r="U1385">
        <f t="shared" si="66"/>
        <v>0</v>
      </c>
    </row>
    <row r="1386" spans="1:21" x14ac:dyDescent="0.25">
      <c r="A1386" t="s">
        <v>1905</v>
      </c>
      <c r="B1386" t="str">
        <f t="shared" si="64"/>
        <v>ZK104.K284.C727</v>
      </c>
      <c r="C1386">
        <f>+IFERROR(VLOOKUP(B1386,'[1]Sum table'!$A:$D,4,FALSE),0)</f>
        <v>0</v>
      </c>
      <c r="D1386">
        <f>+IFERROR(VLOOKUP(B1386,'[1]Sum table'!$A:$E,5,FALSE),0)</f>
        <v>0</v>
      </c>
      <c r="E1386">
        <f>+IFERROR(VLOOKUP(B1386,'[1]Sum table'!$A:$F,6,FALSE),0)</f>
        <v>0</v>
      </c>
      <c r="F1386">
        <f>+IFERROR(VLOOKUP(B1386,'[1]Sum table'!$A:$G,7,FALSE),0)</f>
        <v>0</v>
      </c>
      <c r="O1386" t="s">
        <v>511</v>
      </c>
      <c r="P1386" s="610" t="s">
        <v>207</v>
      </c>
      <c r="R1386" t="str">
        <f t="shared" si="65"/>
        <v>ZK104</v>
      </c>
      <c r="S1386">
        <f t="shared" si="66"/>
        <v>0</v>
      </c>
      <c r="T1386">
        <f t="shared" si="66"/>
        <v>0</v>
      </c>
      <c r="U1386">
        <f t="shared" si="66"/>
        <v>0</v>
      </c>
    </row>
    <row r="1387" spans="1:21" x14ac:dyDescent="0.25">
      <c r="A1387" t="s">
        <v>1906</v>
      </c>
      <c r="B1387" t="str">
        <f t="shared" si="64"/>
        <v>ZK104.K285.C727</v>
      </c>
      <c r="C1387">
        <f>+IFERROR(VLOOKUP(B1387,'[1]Sum table'!$A:$D,4,FALSE),0)</f>
        <v>0</v>
      </c>
      <c r="D1387">
        <f>+IFERROR(VLOOKUP(B1387,'[1]Sum table'!$A:$E,5,FALSE),0)</f>
        <v>0</v>
      </c>
      <c r="E1387">
        <f>+IFERROR(VLOOKUP(B1387,'[1]Sum table'!$A:$F,6,FALSE),0)</f>
        <v>0</v>
      </c>
      <c r="F1387">
        <f>+IFERROR(VLOOKUP(B1387,'[1]Sum table'!$A:$G,7,FALSE),0)</f>
        <v>0</v>
      </c>
      <c r="O1387" t="s">
        <v>511</v>
      </c>
      <c r="P1387" s="610" t="s">
        <v>212</v>
      </c>
      <c r="R1387" t="str">
        <f t="shared" si="65"/>
        <v>ZK104</v>
      </c>
      <c r="S1387">
        <f t="shared" si="66"/>
        <v>0</v>
      </c>
      <c r="T1387">
        <f t="shared" si="66"/>
        <v>0</v>
      </c>
      <c r="U1387">
        <f t="shared" si="66"/>
        <v>0</v>
      </c>
    </row>
    <row r="1388" spans="1:21" x14ac:dyDescent="0.25">
      <c r="A1388" t="s">
        <v>1907</v>
      </c>
      <c r="B1388" t="str">
        <f t="shared" si="64"/>
        <v>ZK104.K286.C727</v>
      </c>
      <c r="C1388">
        <f>+IFERROR(VLOOKUP(B1388,'[1]Sum table'!$A:$D,4,FALSE),0)</f>
        <v>0</v>
      </c>
      <c r="D1388">
        <f>+IFERROR(VLOOKUP(B1388,'[1]Sum table'!$A:$E,5,FALSE),0)</f>
        <v>0</v>
      </c>
      <c r="E1388">
        <f>+IFERROR(VLOOKUP(B1388,'[1]Sum table'!$A:$F,6,FALSE),0)</f>
        <v>0</v>
      </c>
      <c r="F1388">
        <f>+IFERROR(VLOOKUP(B1388,'[1]Sum table'!$A:$G,7,FALSE),0)</f>
        <v>0</v>
      </c>
      <c r="O1388" t="s">
        <v>511</v>
      </c>
      <c r="P1388" s="608" t="s">
        <v>399</v>
      </c>
      <c r="R1388" t="str">
        <f t="shared" si="65"/>
        <v>ZK104</v>
      </c>
      <c r="S1388">
        <f t="shared" si="66"/>
        <v>0</v>
      </c>
      <c r="T1388">
        <f t="shared" si="66"/>
        <v>0</v>
      </c>
      <c r="U1388">
        <f t="shared" si="66"/>
        <v>0</v>
      </c>
    </row>
    <row r="1389" spans="1:21" x14ac:dyDescent="0.25">
      <c r="A1389" t="s">
        <v>1908</v>
      </c>
      <c r="B1389" t="str">
        <f t="shared" si="64"/>
        <v>ZK104.K287.C727</v>
      </c>
      <c r="C1389">
        <f>+IFERROR(VLOOKUP(B1389,'[1]Sum table'!$A:$D,4,FALSE),0)</f>
        <v>0</v>
      </c>
      <c r="D1389">
        <f>+IFERROR(VLOOKUP(B1389,'[1]Sum table'!$A:$E,5,FALSE),0)</f>
        <v>0</v>
      </c>
      <c r="E1389">
        <f>+IFERROR(VLOOKUP(B1389,'[1]Sum table'!$A:$F,6,FALSE),0)</f>
        <v>0</v>
      </c>
      <c r="F1389">
        <f>+IFERROR(VLOOKUP(B1389,'[1]Sum table'!$A:$G,7,FALSE),0)</f>
        <v>0</v>
      </c>
      <c r="O1389" t="s">
        <v>511</v>
      </c>
      <c r="P1389" s="608" t="s">
        <v>400</v>
      </c>
      <c r="R1389" t="str">
        <f t="shared" si="65"/>
        <v>ZK104</v>
      </c>
      <c r="S1389">
        <f t="shared" si="66"/>
        <v>0</v>
      </c>
      <c r="T1389">
        <f t="shared" si="66"/>
        <v>0</v>
      </c>
      <c r="U1389">
        <f t="shared" si="66"/>
        <v>0</v>
      </c>
    </row>
    <row r="1390" spans="1:21" x14ac:dyDescent="0.25">
      <c r="A1390" t="s">
        <v>1909</v>
      </c>
      <c r="B1390" t="str">
        <f t="shared" si="64"/>
        <v>ZK104.K288.C727</v>
      </c>
      <c r="C1390">
        <f>+IFERROR(VLOOKUP(B1390,'[1]Sum table'!$A:$D,4,FALSE),0)</f>
        <v>0</v>
      </c>
      <c r="D1390">
        <f>+IFERROR(VLOOKUP(B1390,'[1]Sum table'!$A:$E,5,FALSE),0)</f>
        <v>0</v>
      </c>
      <c r="E1390">
        <f>+IFERROR(VLOOKUP(B1390,'[1]Sum table'!$A:$F,6,FALSE),0)</f>
        <v>0</v>
      </c>
      <c r="F1390">
        <f>+IFERROR(VLOOKUP(B1390,'[1]Sum table'!$A:$G,7,FALSE),0)</f>
        <v>0</v>
      </c>
      <c r="O1390" t="s">
        <v>511</v>
      </c>
      <c r="P1390" s="608" t="s">
        <v>401</v>
      </c>
      <c r="R1390" t="str">
        <f t="shared" si="65"/>
        <v>ZK104</v>
      </c>
      <c r="S1390">
        <f t="shared" si="66"/>
        <v>0</v>
      </c>
      <c r="T1390">
        <f t="shared" si="66"/>
        <v>0</v>
      </c>
      <c r="U1390">
        <f t="shared" si="66"/>
        <v>0</v>
      </c>
    </row>
    <row r="1391" spans="1:21" x14ac:dyDescent="0.25">
      <c r="A1391" t="s">
        <v>1910</v>
      </c>
      <c r="B1391" t="str">
        <f t="shared" si="64"/>
        <v>ZK104.K289.C727</v>
      </c>
      <c r="C1391">
        <f>+IFERROR(VLOOKUP(B1391,'[1]Sum table'!$A:$D,4,FALSE),0)</f>
        <v>0</v>
      </c>
      <c r="D1391">
        <f>+IFERROR(VLOOKUP(B1391,'[1]Sum table'!$A:$E,5,FALSE),0)</f>
        <v>0</v>
      </c>
      <c r="E1391">
        <f>+IFERROR(VLOOKUP(B1391,'[1]Sum table'!$A:$F,6,FALSE),0)</f>
        <v>0</v>
      </c>
      <c r="F1391">
        <f>+IFERROR(VLOOKUP(B1391,'[1]Sum table'!$A:$G,7,FALSE),0)</f>
        <v>0</v>
      </c>
      <c r="O1391" t="s">
        <v>511</v>
      </c>
      <c r="P1391" s="610" t="s">
        <v>218</v>
      </c>
      <c r="R1391" t="str">
        <f t="shared" si="65"/>
        <v>ZK104</v>
      </c>
      <c r="S1391">
        <f t="shared" si="66"/>
        <v>0</v>
      </c>
      <c r="T1391">
        <f t="shared" si="66"/>
        <v>0</v>
      </c>
      <c r="U1391">
        <f t="shared" si="66"/>
        <v>0</v>
      </c>
    </row>
    <row r="1392" spans="1:21" x14ac:dyDescent="0.25">
      <c r="A1392" t="s">
        <v>1911</v>
      </c>
      <c r="B1392" t="str">
        <f t="shared" si="64"/>
        <v>ZK104.K290.C727</v>
      </c>
      <c r="C1392">
        <f>+IFERROR(VLOOKUP(B1392,'[1]Sum table'!$A:$D,4,FALSE),0)</f>
        <v>0</v>
      </c>
      <c r="D1392">
        <f>+IFERROR(VLOOKUP(B1392,'[1]Sum table'!$A:$E,5,FALSE),0)</f>
        <v>0</v>
      </c>
      <c r="E1392">
        <f>+IFERROR(VLOOKUP(B1392,'[1]Sum table'!$A:$F,6,FALSE),0)</f>
        <v>0</v>
      </c>
      <c r="F1392">
        <f>+IFERROR(VLOOKUP(B1392,'[1]Sum table'!$A:$G,7,FALSE),0)</f>
        <v>0</v>
      </c>
      <c r="O1392" t="s">
        <v>511</v>
      </c>
      <c r="P1392" s="610" t="s">
        <v>220</v>
      </c>
      <c r="R1392" t="str">
        <f t="shared" si="65"/>
        <v>ZK104</v>
      </c>
      <c r="S1392">
        <f t="shared" si="66"/>
        <v>0</v>
      </c>
      <c r="T1392">
        <f t="shared" si="66"/>
        <v>0</v>
      </c>
      <c r="U1392">
        <f t="shared" si="66"/>
        <v>0</v>
      </c>
    </row>
    <row r="1393" spans="1:21" x14ac:dyDescent="0.25">
      <c r="A1393" t="s">
        <v>1912</v>
      </c>
      <c r="B1393" t="str">
        <f t="shared" si="64"/>
        <v>ZK104.K291.C727</v>
      </c>
      <c r="C1393">
        <f>+IFERROR(VLOOKUP(B1393,'[1]Sum table'!$A:$D,4,FALSE),0)</f>
        <v>0</v>
      </c>
      <c r="D1393">
        <f>+IFERROR(VLOOKUP(B1393,'[1]Sum table'!$A:$E,5,FALSE),0)</f>
        <v>0</v>
      </c>
      <c r="E1393">
        <f>+IFERROR(VLOOKUP(B1393,'[1]Sum table'!$A:$F,6,FALSE),0)</f>
        <v>0</v>
      </c>
      <c r="F1393">
        <f>+IFERROR(VLOOKUP(B1393,'[1]Sum table'!$A:$G,7,FALSE),0)</f>
        <v>0</v>
      </c>
      <c r="O1393" t="s">
        <v>511</v>
      </c>
      <c r="P1393" s="610" t="s">
        <v>224</v>
      </c>
      <c r="R1393" t="str">
        <f t="shared" si="65"/>
        <v>ZK104</v>
      </c>
      <c r="S1393">
        <f t="shared" si="66"/>
        <v>0</v>
      </c>
      <c r="T1393">
        <f t="shared" si="66"/>
        <v>0</v>
      </c>
      <c r="U1393">
        <f t="shared" si="66"/>
        <v>0</v>
      </c>
    </row>
    <row r="1394" spans="1:21" x14ac:dyDescent="0.25">
      <c r="A1394" t="s">
        <v>1913</v>
      </c>
      <c r="B1394" t="str">
        <f t="shared" si="64"/>
        <v>ZK104.K292.C727</v>
      </c>
      <c r="C1394">
        <f>+IFERROR(VLOOKUP(B1394,'[1]Sum table'!$A:$D,4,FALSE),0)</f>
        <v>0</v>
      </c>
      <c r="D1394">
        <f>+IFERROR(VLOOKUP(B1394,'[1]Sum table'!$A:$E,5,FALSE),0)</f>
        <v>0</v>
      </c>
      <c r="E1394">
        <f>+IFERROR(VLOOKUP(B1394,'[1]Sum table'!$A:$F,6,FALSE),0)</f>
        <v>0</v>
      </c>
      <c r="F1394">
        <f>+IFERROR(VLOOKUP(B1394,'[1]Sum table'!$A:$G,7,FALSE),0)</f>
        <v>0</v>
      </c>
      <c r="O1394" t="s">
        <v>511</v>
      </c>
      <c r="P1394" s="608" t="s">
        <v>402</v>
      </c>
      <c r="R1394" t="str">
        <f t="shared" si="65"/>
        <v>ZK104</v>
      </c>
      <c r="S1394">
        <f t="shared" si="66"/>
        <v>0</v>
      </c>
      <c r="T1394">
        <f t="shared" si="66"/>
        <v>0</v>
      </c>
      <c r="U1394">
        <f t="shared" si="66"/>
        <v>0</v>
      </c>
    </row>
    <row r="1395" spans="1:21" x14ac:dyDescent="0.25">
      <c r="A1395" t="s">
        <v>1914</v>
      </c>
      <c r="B1395" t="str">
        <f t="shared" si="64"/>
        <v>ZK104.K293.C727</v>
      </c>
      <c r="C1395">
        <f>+IFERROR(VLOOKUP(B1395,'[1]Sum table'!$A:$D,4,FALSE),0)</f>
        <v>0</v>
      </c>
      <c r="D1395">
        <f>+IFERROR(VLOOKUP(B1395,'[1]Sum table'!$A:$E,5,FALSE),0)</f>
        <v>0</v>
      </c>
      <c r="E1395">
        <f>+IFERROR(VLOOKUP(B1395,'[1]Sum table'!$A:$F,6,FALSE),0)</f>
        <v>0</v>
      </c>
      <c r="F1395">
        <f>+IFERROR(VLOOKUP(B1395,'[1]Sum table'!$A:$G,7,FALSE),0)</f>
        <v>0</v>
      </c>
      <c r="O1395" t="s">
        <v>511</v>
      </c>
      <c r="P1395" s="608" t="s">
        <v>403</v>
      </c>
      <c r="R1395" t="str">
        <f t="shared" si="65"/>
        <v>ZK104</v>
      </c>
      <c r="S1395">
        <f t="shared" si="66"/>
        <v>0</v>
      </c>
      <c r="T1395">
        <f t="shared" si="66"/>
        <v>0</v>
      </c>
      <c r="U1395">
        <f t="shared" si="66"/>
        <v>0</v>
      </c>
    </row>
    <row r="1396" spans="1:21" x14ac:dyDescent="0.25">
      <c r="A1396" t="s">
        <v>1915</v>
      </c>
      <c r="B1396" t="str">
        <f t="shared" si="64"/>
        <v>ZK104.K294.C727</v>
      </c>
      <c r="C1396">
        <f>+IFERROR(VLOOKUP(B1396,'[1]Sum table'!$A:$D,4,FALSE),0)</f>
        <v>0</v>
      </c>
      <c r="D1396">
        <f>+IFERROR(VLOOKUP(B1396,'[1]Sum table'!$A:$E,5,FALSE),0)</f>
        <v>0</v>
      </c>
      <c r="E1396">
        <f>+IFERROR(VLOOKUP(B1396,'[1]Sum table'!$A:$F,6,FALSE),0)</f>
        <v>0</v>
      </c>
      <c r="F1396">
        <f>+IFERROR(VLOOKUP(B1396,'[1]Sum table'!$A:$G,7,FALSE),0)</f>
        <v>0</v>
      </c>
      <c r="O1396" t="s">
        <v>511</v>
      </c>
      <c r="P1396" s="608" t="s">
        <v>404</v>
      </c>
      <c r="R1396" t="str">
        <f t="shared" si="65"/>
        <v>ZK104</v>
      </c>
      <c r="S1396">
        <f t="shared" si="66"/>
        <v>0</v>
      </c>
      <c r="T1396">
        <f t="shared" si="66"/>
        <v>0</v>
      </c>
      <c r="U1396">
        <f t="shared" si="66"/>
        <v>0</v>
      </c>
    </row>
    <row r="1397" spans="1:21" x14ac:dyDescent="0.25">
      <c r="A1397" t="s">
        <v>1916</v>
      </c>
      <c r="B1397" t="str">
        <f t="shared" si="64"/>
        <v>ZK104.K295.C727</v>
      </c>
      <c r="C1397">
        <f>+IFERROR(VLOOKUP(B1397,'[1]Sum table'!$A:$D,4,FALSE),0)</f>
        <v>0</v>
      </c>
      <c r="D1397">
        <f>+IFERROR(VLOOKUP(B1397,'[1]Sum table'!$A:$E,5,FALSE),0)</f>
        <v>0</v>
      </c>
      <c r="E1397">
        <f>+IFERROR(VLOOKUP(B1397,'[1]Sum table'!$A:$F,6,FALSE),0)</f>
        <v>0</v>
      </c>
      <c r="F1397">
        <f>+IFERROR(VLOOKUP(B1397,'[1]Sum table'!$A:$G,7,FALSE),0)</f>
        <v>0</v>
      </c>
      <c r="O1397" t="s">
        <v>511</v>
      </c>
      <c r="P1397" s="610" t="s">
        <v>226</v>
      </c>
      <c r="R1397" t="str">
        <f t="shared" si="65"/>
        <v>ZK104</v>
      </c>
      <c r="S1397">
        <f t="shared" si="66"/>
        <v>0</v>
      </c>
      <c r="T1397">
        <f t="shared" si="66"/>
        <v>0</v>
      </c>
      <c r="U1397">
        <f t="shared" si="66"/>
        <v>0</v>
      </c>
    </row>
    <row r="1398" spans="1:21" x14ac:dyDescent="0.25">
      <c r="A1398" t="s">
        <v>1917</v>
      </c>
      <c r="B1398" t="str">
        <f t="shared" si="64"/>
        <v>ZK104.K296.C727</v>
      </c>
      <c r="C1398">
        <f>+IFERROR(VLOOKUP(B1398,'[1]Sum table'!$A:$D,4,FALSE),0)</f>
        <v>0</v>
      </c>
      <c r="D1398">
        <f>+IFERROR(VLOOKUP(B1398,'[1]Sum table'!$A:$E,5,FALSE),0)</f>
        <v>0</v>
      </c>
      <c r="E1398">
        <f>+IFERROR(VLOOKUP(B1398,'[1]Sum table'!$A:$F,6,FALSE),0)</f>
        <v>0</v>
      </c>
      <c r="F1398">
        <f>+IFERROR(VLOOKUP(B1398,'[1]Sum table'!$A:$G,7,FALSE),0)</f>
        <v>0</v>
      </c>
      <c r="O1398" t="s">
        <v>511</v>
      </c>
      <c r="P1398" s="610" t="s">
        <v>228</v>
      </c>
      <c r="R1398" t="str">
        <f t="shared" si="65"/>
        <v>ZK104</v>
      </c>
      <c r="S1398">
        <f t="shared" si="66"/>
        <v>0</v>
      </c>
      <c r="T1398">
        <f t="shared" si="66"/>
        <v>0</v>
      </c>
      <c r="U1398">
        <f t="shared" si="66"/>
        <v>0</v>
      </c>
    </row>
    <row r="1399" spans="1:21" x14ac:dyDescent="0.25">
      <c r="A1399" t="s">
        <v>1918</v>
      </c>
      <c r="B1399" t="str">
        <f t="shared" si="64"/>
        <v>ZK104.K297.C727</v>
      </c>
      <c r="C1399">
        <f>+IFERROR(VLOOKUP(B1399,'[1]Sum table'!$A:$D,4,FALSE),0)</f>
        <v>0</v>
      </c>
      <c r="D1399">
        <f>+IFERROR(VLOOKUP(B1399,'[1]Sum table'!$A:$E,5,FALSE),0)</f>
        <v>0</v>
      </c>
      <c r="E1399">
        <f>+IFERROR(VLOOKUP(B1399,'[1]Sum table'!$A:$F,6,FALSE),0)</f>
        <v>0</v>
      </c>
      <c r="F1399">
        <f>+IFERROR(VLOOKUP(B1399,'[1]Sum table'!$A:$G,7,FALSE),0)</f>
        <v>0</v>
      </c>
      <c r="O1399" t="s">
        <v>511</v>
      </c>
      <c r="P1399" s="610" t="s">
        <v>230</v>
      </c>
      <c r="R1399" t="str">
        <f t="shared" si="65"/>
        <v>ZK104</v>
      </c>
      <c r="S1399">
        <f t="shared" si="66"/>
        <v>0</v>
      </c>
      <c r="T1399">
        <f t="shared" si="66"/>
        <v>0</v>
      </c>
      <c r="U1399">
        <f t="shared" si="66"/>
        <v>0</v>
      </c>
    </row>
    <row r="1400" spans="1:21" x14ac:dyDescent="0.25">
      <c r="A1400" t="s">
        <v>1919</v>
      </c>
      <c r="B1400" t="str">
        <f t="shared" si="64"/>
        <v>ZK104.K298.C727</v>
      </c>
      <c r="C1400">
        <f>+IFERROR(VLOOKUP(B1400,'[1]Sum table'!$A:$D,4,FALSE),0)</f>
        <v>0</v>
      </c>
      <c r="D1400">
        <f>+IFERROR(VLOOKUP(B1400,'[1]Sum table'!$A:$E,5,FALSE),0)</f>
        <v>0</v>
      </c>
      <c r="E1400">
        <f>+IFERROR(VLOOKUP(B1400,'[1]Sum table'!$A:$F,6,FALSE),0)</f>
        <v>0</v>
      </c>
      <c r="F1400">
        <f>+IFERROR(VLOOKUP(B1400,'[1]Sum table'!$A:$G,7,FALSE),0)</f>
        <v>0</v>
      </c>
      <c r="O1400" t="s">
        <v>511</v>
      </c>
      <c r="P1400" s="608" t="s">
        <v>405</v>
      </c>
      <c r="R1400" t="str">
        <f t="shared" si="65"/>
        <v>ZK104</v>
      </c>
      <c r="S1400">
        <f t="shared" si="66"/>
        <v>0</v>
      </c>
      <c r="T1400">
        <f t="shared" si="66"/>
        <v>0</v>
      </c>
      <c r="U1400">
        <f t="shared" si="66"/>
        <v>0</v>
      </c>
    </row>
    <row r="1401" spans="1:21" x14ac:dyDescent="0.25">
      <c r="A1401" t="s">
        <v>1920</v>
      </c>
      <c r="B1401" t="str">
        <f t="shared" si="64"/>
        <v>ZK104.K299.C727</v>
      </c>
      <c r="C1401">
        <f>+IFERROR(VLOOKUP(B1401,'[1]Sum table'!$A:$D,4,FALSE),0)</f>
        <v>0</v>
      </c>
      <c r="D1401">
        <f>+IFERROR(VLOOKUP(B1401,'[1]Sum table'!$A:$E,5,FALSE),0)</f>
        <v>0</v>
      </c>
      <c r="E1401">
        <f>+IFERROR(VLOOKUP(B1401,'[1]Sum table'!$A:$F,6,FALSE),0)</f>
        <v>0</v>
      </c>
      <c r="F1401">
        <f>+IFERROR(VLOOKUP(B1401,'[1]Sum table'!$A:$G,7,FALSE),0)</f>
        <v>0</v>
      </c>
      <c r="O1401" t="s">
        <v>511</v>
      </c>
      <c r="P1401" s="608" t="s">
        <v>406</v>
      </c>
      <c r="R1401" t="str">
        <f t="shared" si="65"/>
        <v>ZK104</v>
      </c>
      <c r="S1401">
        <f t="shared" si="66"/>
        <v>0</v>
      </c>
      <c r="T1401">
        <f t="shared" si="66"/>
        <v>0</v>
      </c>
      <c r="U1401">
        <f t="shared" si="66"/>
        <v>0</v>
      </c>
    </row>
    <row r="1402" spans="1:21" x14ac:dyDescent="0.25">
      <c r="A1402" t="s">
        <v>1921</v>
      </c>
      <c r="B1402" t="str">
        <f t="shared" si="64"/>
        <v>ZK104.K300.C727</v>
      </c>
      <c r="C1402">
        <f>+IFERROR(VLOOKUP(B1402,'[1]Sum table'!$A:$D,4,FALSE),0)</f>
        <v>0</v>
      </c>
      <c r="D1402">
        <f>+IFERROR(VLOOKUP(B1402,'[1]Sum table'!$A:$E,5,FALSE),0)</f>
        <v>0</v>
      </c>
      <c r="E1402">
        <f>+IFERROR(VLOOKUP(B1402,'[1]Sum table'!$A:$F,6,FALSE),0)</f>
        <v>0</v>
      </c>
      <c r="F1402">
        <f>+IFERROR(VLOOKUP(B1402,'[1]Sum table'!$A:$G,7,FALSE),0)</f>
        <v>0</v>
      </c>
      <c r="O1402" t="s">
        <v>511</v>
      </c>
      <c r="P1402" s="608" t="s">
        <v>407</v>
      </c>
      <c r="R1402" t="str">
        <f t="shared" si="65"/>
        <v>ZK104</v>
      </c>
      <c r="S1402">
        <f t="shared" si="66"/>
        <v>0</v>
      </c>
      <c r="T1402">
        <f t="shared" si="66"/>
        <v>0</v>
      </c>
      <c r="U1402">
        <f t="shared" si="66"/>
        <v>0</v>
      </c>
    </row>
    <row r="1403" spans="1:21" ht="15.75" thickBot="1" x14ac:dyDescent="0.3">
      <c r="A1403" t="s">
        <v>1922</v>
      </c>
      <c r="B1403" t="str">
        <f t="shared" si="64"/>
        <v>ZK104.K301.C727</v>
      </c>
      <c r="C1403">
        <f>+IFERROR(VLOOKUP(B1403,'[1]Sum table'!$A:$D,4,FALSE),0)</f>
        <v>0</v>
      </c>
      <c r="D1403">
        <f>+IFERROR(VLOOKUP(B1403,'[1]Sum table'!$A:$E,5,FALSE),0)</f>
        <v>0</v>
      </c>
      <c r="E1403">
        <f>+IFERROR(VLOOKUP(B1403,'[1]Sum table'!$A:$F,6,FALSE),0)</f>
        <v>0</v>
      </c>
      <c r="F1403">
        <f>+IFERROR(VLOOKUP(B1403,'[1]Sum table'!$A:$G,7,FALSE),0)</f>
        <v>0</v>
      </c>
      <c r="O1403" t="s">
        <v>511</v>
      </c>
      <c r="P1403" s="610" t="s">
        <v>232</v>
      </c>
      <c r="R1403" t="str">
        <f t="shared" si="65"/>
        <v>ZK104</v>
      </c>
      <c r="S1403">
        <f t="shared" si="66"/>
        <v>0</v>
      </c>
      <c r="T1403">
        <f t="shared" si="66"/>
        <v>0</v>
      </c>
      <c r="U1403">
        <f t="shared" si="66"/>
        <v>0</v>
      </c>
    </row>
    <row r="1404" spans="1:21" x14ac:dyDescent="0.25">
      <c r="A1404" t="s">
        <v>1923</v>
      </c>
      <c r="B1404" t="str">
        <f t="shared" si="64"/>
        <v>ZK104.K302.C727</v>
      </c>
      <c r="C1404">
        <f>+IFERROR(VLOOKUP(B1404,'[1]Sum table'!$A:$D,4,FALSE),0)</f>
        <v>0</v>
      </c>
      <c r="D1404">
        <f>+IFERROR(VLOOKUP(B1404,'[1]Sum table'!$A:$E,5,FALSE),0)</f>
        <v>0</v>
      </c>
      <c r="E1404">
        <f>+IFERROR(VLOOKUP(B1404,'[1]Sum table'!$A:$F,6,FALSE),0)</f>
        <v>0</v>
      </c>
      <c r="F1404">
        <f>+IFERROR(VLOOKUP(B1404,'[1]Sum table'!$A:$G,7,FALSE),0)</f>
        <v>0</v>
      </c>
      <c r="O1404" t="s">
        <v>511</v>
      </c>
      <c r="P1404" s="605" t="s">
        <v>408</v>
      </c>
      <c r="R1404" t="str">
        <f t="shared" si="65"/>
        <v>ZK104</v>
      </c>
      <c r="S1404">
        <f t="shared" si="66"/>
        <v>0</v>
      </c>
      <c r="T1404">
        <f t="shared" si="66"/>
        <v>0</v>
      </c>
      <c r="U1404">
        <f t="shared" si="66"/>
        <v>0</v>
      </c>
    </row>
    <row r="1405" spans="1:21" x14ac:dyDescent="0.25">
      <c r="A1405" t="s">
        <v>1924</v>
      </c>
      <c r="B1405" t="str">
        <f t="shared" si="64"/>
        <v>ZK104.K303.C727</v>
      </c>
      <c r="C1405">
        <f>+IFERROR(VLOOKUP(B1405,'[1]Sum table'!$A:$D,4,FALSE),0)</f>
        <v>0</v>
      </c>
      <c r="D1405">
        <f>+IFERROR(VLOOKUP(B1405,'[1]Sum table'!$A:$E,5,FALSE),0)</f>
        <v>0</v>
      </c>
      <c r="E1405">
        <f>+IFERROR(VLOOKUP(B1405,'[1]Sum table'!$A:$F,6,FALSE),0)</f>
        <v>0</v>
      </c>
      <c r="F1405">
        <f>+IFERROR(VLOOKUP(B1405,'[1]Sum table'!$A:$G,7,FALSE),0)</f>
        <v>0</v>
      </c>
      <c r="O1405" t="s">
        <v>511</v>
      </c>
      <c r="P1405" s="606" t="s">
        <v>409</v>
      </c>
      <c r="R1405" t="str">
        <f t="shared" si="65"/>
        <v>ZK104</v>
      </c>
      <c r="S1405">
        <f t="shared" si="66"/>
        <v>0</v>
      </c>
      <c r="T1405">
        <f t="shared" si="66"/>
        <v>0</v>
      </c>
      <c r="U1405">
        <f t="shared" si="66"/>
        <v>0</v>
      </c>
    </row>
    <row r="1406" spans="1:21" x14ac:dyDescent="0.25">
      <c r="A1406" t="s">
        <v>1925</v>
      </c>
      <c r="B1406" t="str">
        <f t="shared" si="64"/>
        <v>ZK104.K304.C727</v>
      </c>
      <c r="C1406">
        <f>+IFERROR(VLOOKUP(B1406,'[1]Sum table'!$A:$D,4,FALSE),0)</f>
        <v>0</v>
      </c>
      <c r="D1406">
        <f>+IFERROR(VLOOKUP(B1406,'[1]Sum table'!$A:$E,5,FALSE),0)</f>
        <v>0</v>
      </c>
      <c r="E1406">
        <f>+IFERROR(VLOOKUP(B1406,'[1]Sum table'!$A:$F,6,FALSE),0)</f>
        <v>0</v>
      </c>
      <c r="F1406">
        <f>+IFERROR(VLOOKUP(B1406,'[1]Sum table'!$A:$G,7,FALSE),0)</f>
        <v>0</v>
      </c>
      <c r="O1406" t="s">
        <v>511</v>
      </c>
      <c r="P1406" s="606" t="s">
        <v>410</v>
      </c>
      <c r="R1406" t="str">
        <f t="shared" si="65"/>
        <v>ZK104</v>
      </c>
      <c r="S1406">
        <f t="shared" si="66"/>
        <v>0</v>
      </c>
      <c r="T1406">
        <f t="shared" si="66"/>
        <v>0</v>
      </c>
      <c r="U1406">
        <f t="shared" si="66"/>
        <v>0</v>
      </c>
    </row>
    <row r="1407" spans="1:21" x14ac:dyDescent="0.25">
      <c r="A1407" t="s">
        <v>1926</v>
      </c>
      <c r="B1407" t="str">
        <f t="shared" si="64"/>
        <v>ZK104.K305.C727</v>
      </c>
      <c r="C1407">
        <f>+IFERROR(VLOOKUP(B1407,'[1]Sum table'!$A:$D,4,FALSE),0)</f>
        <v>0</v>
      </c>
      <c r="D1407">
        <f>+IFERROR(VLOOKUP(B1407,'[1]Sum table'!$A:$E,5,FALSE),0)</f>
        <v>0</v>
      </c>
      <c r="E1407">
        <f>+IFERROR(VLOOKUP(B1407,'[1]Sum table'!$A:$F,6,FALSE),0)</f>
        <v>0</v>
      </c>
      <c r="F1407">
        <f>+IFERROR(VLOOKUP(B1407,'[1]Sum table'!$A:$G,7,FALSE),0)</f>
        <v>0</v>
      </c>
      <c r="O1407" t="s">
        <v>511</v>
      </c>
      <c r="P1407" s="606" t="s">
        <v>411</v>
      </c>
      <c r="R1407" t="str">
        <f t="shared" si="65"/>
        <v>ZK104</v>
      </c>
      <c r="S1407">
        <f t="shared" si="66"/>
        <v>0</v>
      </c>
      <c r="T1407">
        <f t="shared" si="66"/>
        <v>0</v>
      </c>
      <c r="U1407">
        <f t="shared" si="66"/>
        <v>0</v>
      </c>
    </row>
    <row r="1408" spans="1:21" x14ac:dyDescent="0.25">
      <c r="A1408" t="s">
        <v>1927</v>
      </c>
      <c r="B1408" t="str">
        <f t="shared" si="64"/>
        <v>ZK104.K306.C727</v>
      </c>
      <c r="C1408">
        <f>+IFERROR(VLOOKUP(B1408,'[1]Sum table'!$A:$D,4,FALSE),0)</f>
        <v>0</v>
      </c>
      <c r="D1408">
        <f>+IFERROR(VLOOKUP(B1408,'[1]Sum table'!$A:$E,5,FALSE),0)</f>
        <v>0</v>
      </c>
      <c r="E1408">
        <f>+IFERROR(VLOOKUP(B1408,'[1]Sum table'!$A:$F,6,FALSE),0)</f>
        <v>0</v>
      </c>
      <c r="F1408">
        <f>+IFERROR(VLOOKUP(B1408,'[1]Sum table'!$A:$G,7,FALSE),0)</f>
        <v>0</v>
      </c>
      <c r="O1408" t="s">
        <v>511</v>
      </c>
      <c r="P1408" s="606" t="s">
        <v>412</v>
      </c>
      <c r="R1408" t="str">
        <f t="shared" si="65"/>
        <v>ZK104</v>
      </c>
      <c r="S1408">
        <f t="shared" si="66"/>
        <v>0</v>
      </c>
      <c r="T1408">
        <f t="shared" si="66"/>
        <v>0</v>
      </c>
      <c r="U1408">
        <f t="shared" si="66"/>
        <v>0</v>
      </c>
    </row>
    <row r="1409" spans="1:21" x14ac:dyDescent="0.25">
      <c r="A1409" t="s">
        <v>1928</v>
      </c>
      <c r="B1409" t="str">
        <f t="shared" si="64"/>
        <v>ZK104.K307.C727</v>
      </c>
      <c r="C1409">
        <f>+IFERROR(VLOOKUP(B1409,'[1]Sum table'!$A:$D,4,FALSE),0)</f>
        <v>0</v>
      </c>
      <c r="D1409">
        <f>+IFERROR(VLOOKUP(B1409,'[1]Sum table'!$A:$E,5,FALSE),0)</f>
        <v>0</v>
      </c>
      <c r="E1409">
        <f>+IFERROR(VLOOKUP(B1409,'[1]Sum table'!$A:$F,6,FALSE),0)</f>
        <v>0</v>
      </c>
      <c r="F1409">
        <f>+IFERROR(VLOOKUP(B1409,'[1]Sum table'!$A:$G,7,FALSE),0)</f>
        <v>0</v>
      </c>
      <c r="O1409" t="s">
        <v>511</v>
      </c>
      <c r="P1409" s="606" t="s">
        <v>413</v>
      </c>
      <c r="R1409" t="str">
        <f t="shared" si="65"/>
        <v>ZK104</v>
      </c>
      <c r="S1409">
        <f t="shared" si="66"/>
        <v>0</v>
      </c>
      <c r="T1409">
        <f t="shared" si="66"/>
        <v>0</v>
      </c>
      <c r="U1409">
        <f t="shared" si="66"/>
        <v>0</v>
      </c>
    </row>
    <row r="1410" spans="1:21" x14ac:dyDescent="0.25">
      <c r="A1410" t="s">
        <v>1929</v>
      </c>
      <c r="B1410" t="str">
        <f t="shared" si="64"/>
        <v>ZK104.K308.C727</v>
      </c>
      <c r="C1410">
        <f>+IFERROR(VLOOKUP(B1410,'[1]Sum table'!$A:$D,4,FALSE),0)</f>
        <v>0</v>
      </c>
      <c r="D1410">
        <f>+IFERROR(VLOOKUP(B1410,'[1]Sum table'!$A:$E,5,FALSE),0)</f>
        <v>0</v>
      </c>
      <c r="E1410">
        <f>+IFERROR(VLOOKUP(B1410,'[1]Sum table'!$A:$F,6,FALSE),0)</f>
        <v>0</v>
      </c>
      <c r="F1410">
        <f>+IFERROR(VLOOKUP(B1410,'[1]Sum table'!$A:$G,7,FALSE),0)</f>
        <v>0</v>
      </c>
      <c r="O1410" t="s">
        <v>511</v>
      </c>
      <c r="P1410" s="606" t="s">
        <v>414</v>
      </c>
      <c r="R1410" t="str">
        <f t="shared" si="65"/>
        <v>ZK104</v>
      </c>
      <c r="S1410">
        <f t="shared" si="66"/>
        <v>0</v>
      </c>
      <c r="T1410">
        <f t="shared" si="66"/>
        <v>0</v>
      </c>
      <c r="U1410">
        <f t="shared" si="66"/>
        <v>0</v>
      </c>
    </row>
    <row r="1411" spans="1:21" x14ac:dyDescent="0.25">
      <c r="A1411" t="s">
        <v>1930</v>
      </c>
      <c r="B1411" t="str">
        <f t="shared" si="64"/>
        <v>ZK104.K309.C727</v>
      </c>
      <c r="C1411">
        <f>+IFERROR(VLOOKUP(B1411,'[1]Sum table'!$A:$D,4,FALSE),0)</f>
        <v>0</v>
      </c>
      <c r="D1411">
        <f>+IFERROR(VLOOKUP(B1411,'[1]Sum table'!$A:$E,5,FALSE),0)</f>
        <v>0</v>
      </c>
      <c r="E1411">
        <f>+IFERROR(VLOOKUP(B1411,'[1]Sum table'!$A:$F,6,FALSE),0)</f>
        <v>0</v>
      </c>
      <c r="F1411">
        <f>+IFERROR(VLOOKUP(B1411,'[1]Sum table'!$A:$G,7,FALSE),0)</f>
        <v>0</v>
      </c>
      <c r="O1411" t="s">
        <v>511</v>
      </c>
      <c r="P1411" s="606" t="s">
        <v>415</v>
      </c>
      <c r="R1411" t="str">
        <f t="shared" si="65"/>
        <v>ZK104</v>
      </c>
      <c r="S1411">
        <f t="shared" si="66"/>
        <v>0</v>
      </c>
      <c r="T1411">
        <f t="shared" si="66"/>
        <v>0</v>
      </c>
      <c r="U1411">
        <f t="shared" si="66"/>
        <v>0</v>
      </c>
    </row>
    <row r="1412" spans="1:21" x14ac:dyDescent="0.25">
      <c r="A1412" t="s">
        <v>1931</v>
      </c>
      <c r="B1412" t="str">
        <f t="shared" ref="B1412:B1475" si="67">+A1412&amp;"."&amp;$A$1</f>
        <v>ZK104.K310.C727</v>
      </c>
      <c r="C1412">
        <f>+IFERROR(VLOOKUP(B1412,'[1]Sum table'!$A:$D,4,FALSE),0)</f>
        <v>0</v>
      </c>
      <c r="D1412">
        <f>+IFERROR(VLOOKUP(B1412,'[1]Sum table'!$A:$E,5,FALSE),0)</f>
        <v>0</v>
      </c>
      <c r="E1412">
        <f>+IFERROR(VLOOKUP(B1412,'[1]Sum table'!$A:$F,6,FALSE),0)</f>
        <v>0</v>
      </c>
      <c r="F1412">
        <f>+IFERROR(VLOOKUP(B1412,'[1]Sum table'!$A:$G,7,FALSE),0)</f>
        <v>0</v>
      </c>
      <c r="O1412" t="s">
        <v>511</v>
      </c>
      <c r="P1412" s="606" t="s">
        <v>416</v>
      </c>
      <c r="R1412" t="str">
        <f t="shared" ref="R1412:R1475" si="68">+LEFT(B1412,5)</f>
        <v>ZK104</v>
      </c>
      <c r="S1412">
        <f t="shared" ref="S1412:U1475" si="69">+C1412</f>
        <v>0</v>
      </c>
      <c r="T1412">
        <f t="shared" si="69"/>
        <v>0</v>
      </c>
      <c r="U1412">
        <f t="shared" si="69"/>
        <v>0</v>
      </c>
    </row>
    <row r="1413" spans="1:21" x14ac:dyDescent="0.25">
      <c r="A1413" t="s">
        <v>1932</v>
      </c>
      <c r="B1413" t="str">
        <f t="shared" si="67"/>
        <v>ZK104.K311.C727</v>
      </c>
      <c r="C1413">
        <f>+IFERROR(VLOOKUP(B1413,'[1]Sum table'!$A:$D,4,FALSE),0)</f>
        <v>0</v>
      </c>
      <c r="D1413">
        <f>+IFERROR(VLOOKUP(B1413,'[1]Sum table'!$A:$E,5,FALSE),0)</f>
        <v>0</v>
      </c>
      <c r="E1413">
        <f>+IFERROR(VLOOKUP(B1413,'[1]Sum table'!$A:$F,6,FALSE),0)</f>
        <v>0</v>
      </c>
      <c r="F1413">
        <f>+IFERROR(VLOOKUP(B1413,'[1]Sum table'!$A:$G,7,FALSE),0)</f>
        <v>0</v>
      </c>
      <c r="O1413" t="s">
        <v>511</v>
      </c>
      <c r="P1413" s="606" t="s">
        <v>417</v>
      </c>
      <c r="R1413" t="str">
        <f t="shared" si="68"/>
        <v>ZK104</v>
      </c>
      <c r="S1413">
        <f t="shared" si="69"/>
        <v>0</v>
      </c>
      <c r="T1413">
        <f t="shared" si="69"/>
        <v>0</v>
      </c>
      <c r="U1413">
        <f t="shared" si="69"/>
        <v>0</v>
      </c>
    </row>
    <row r="1414" spans="1:21" x14ac:dyDescent="0.25">
      <c r="A1414" t="s">
        <v>1933</v>
      </c>
      <c r="B1414" t="str">
        <f t="shared" si="67"/>
        <v>ZK104.K312.C727</v>
      </c>
      <c r="C1414">
        <f>+IFERROR(VLOOKUP(B1414,'[1]Sum table'!$A:$D,4,FALSE),0)</f>
        <v>0</v>
      </c>
      <c r="D1414">
        <f>+IFERROR(VLOOKUP(B1414,'[1]Sum table'!$A:$E,5,FALSE),0)</f>
        <v>0</v>
      </c>
      <c r="E1414">
        <f>+IFERROR(VLOOKUP(B1414,'[1]Sum table'!$A:$F,6,FALSE),0)</f>
        <v>0</v>
      </c>
      <c r="F1414">
        <f>+IFERROR(VLOOKUP(B1414,'[1]Sum table'!$A:$G,7,FALSE),0)</f>
        <v>0</v>
      </c>
      <c r="O1414" t="s">
        <v>511</v>
      </c>
      <c r="P1414" s="606" t="s">
        <v>418</v>
      </c>
      <c r="R1414" t="str">
        <f t="shared" si="68"/>
        <v>ZK104</v>
      </c>
      <c r="S1414">
        <f t="shared" si="69"/>
        <v>0</v>
      </c>
      <c r="T1414">
        <f t="shared" si="69"/>
        <v>0</v>
      </c>
      <c r="U1414">
        <f t="shared" si="69"/>
        <v>0</v>
      </c>
    </row>
    <row r="1415" spans="1:21" x14ac:dyDescent="0.25">
      <c r="A1415" t="s">
        <v>1934</v>
      </c>
      <c r="B1415" t="str">
        <f t="shared" si="67"/>
        <v>ZK104.K313.C727</v>
      </c>
      <c r="C1415">
        <f>+IFERROR(VLOOKUP(B1415,'[1]Sum table'!$A:$D,4,FALSE),0)</f>
        <v>0</v>
      </c>
      <c r="D1415">
        <f>+IFERROR(VLOOKUP(B1415,'[1]Sum table'!$A:$E,5,FALSE),0)</f>
        <v>0</v>
      </c>
      <c r="E1415">
        <f>+IFERROR(VLOOKUP(B1415,'[1]Sum table'!$A:$F,6,FALSE),0)</f>
        <v>0</v>
      </c>
      <c r="F1415">
        <f>+IFERROR(VLOOKUP(B1415,'[1]Sum table'!$A:$G,7,FALSE),0)</f>
        <v>0</v>
      </c>
      <c r="O1415" t="s">
        <v>511</v>
      </c>
      <c r="P1415" s="607" t="s">
        <v>419</v>
      </c>
      <c r="R1415" t="str">
        <f t="shared" si="68"/>
        <v>ZK104</v>
      </c>
      <c r="S1415">
        <f t="shared" si="69"/>
        <v>0</v>
      </c>
      <c r="T1415">
        <f t="shared" si="69"/>
        <v>0</v>
      </c>
      <c r="U1415">
        <f t="shared" si="69"/>
        <v>0</v>
      </c>
    </row>
    <row r="1416" spans="1:21" x14ac:dyDescent="0.25">
      <c r="A1416" t="s">
        <v>1935</v>
      </c>
      <c r="B1416" t="str">
        <f t="shared" si="67"/>
        <v>ZK104.K314.C727</v>
      </c>
      <c r="C1416">
        <f>+IFERROR(VLOOKUP(B1416,'[1]Sum table'!$A:$D,4,FALSE),0)</f>
        <v>0</v>
      </c>
      <c r="D1416">
        <f>+IFERROR(VLOOKUP(B1416,'[1]Sum table'!$A:$E,5,FALSE),0)</f>
        <v>0</v>
      </c>
      <c r="E1416">
        <f>+IFERROR(VLOOKUP(B1416,'[1]Sum table'!$A:$F,6,FALSE),0)</f>
        <v>0</v>
      </c>
      <c r="F1416">
        <f>+IFERROR(VLOOKUP(B1416,'[1]Sum table'!$A:$G,7,FALSE),0)</f>
        <v>0</v>
      </c>
      <c r="O1416" t="s">
        <v>511</v>
      </c>
      <c r="P1416" s="607" t="s">
        <v>420</v>
      </c>
      <c r="R1416" t="str">
        <f t="shared" si="68"/>
        <v>ZK104</v>
      </c>
      <c r="S1416">
        <f t="shared" si="69"/>
        <v>0</v>
      </c>
      <c r="T1416">
        <f t="shared" si="69"/>
        <v>0</v>
      </c>
      <c r="U1416">
        <f t="shared" si="69"/>
        <v>0</v>
      </c>
    </row>
    <row r="1417" spans="1:21" x14ac:dyDescent="0.25">
      <c r="A1417" t="s">
        <v>1936</v>
      </c>
      <c r="B1417" t="str">
        <f t="shared" si="67"/>
        <v>ZK104.K315.C727</v>
      </c>
      <c r="C1417">
        <f>+IFERROR(VLOOKUP(B1417,'[1]Sum table'!$A:$D,4,FALSE),0)</f>
        <v>0</v>
      </c>
      <c r="D1417">
        <f>+IFERROR(VLOOKUP(B1417,'[1]Sum table'!$A:$E,5,FALSE),0)</f>
        <v>0</v>
      </c>
      <c r="E1417">
        <f>+IFERROR(VLOOKUP(B1417,'[1]Sum table'!$A:$F,6,FALSE),0)</f>
        <v>0</v>
      </c>
      <c r="F1417">
        <f>+IFERROR(VLOOKUP(B1417,'[1]Sum table'!$A:$G,7,FALSE),0)</f>
        <v>0</v>
      </c>
      <c r="O1417" t="s">
        <v>511</v>
      </c>
      <c r="P1417" s="607" t="s">
        <v>421</v>
      </c>
      <c r="R1417" t="str">
        <f t="shared" si="68"/>
        <v>ZK104</v>
      </c>
      <c r="S1417">
        <f t="shared" si="69"/>
        <v>0</v>
      </c>
      <c r="T1417">
        <f t="shared" si="69"/>
        <v>0</v>
      </c>
      <c r="U1417">
        <f t="shared" si="69"/>
        <v>0</v>
      </c>
    </row>
    <row r="1418" spans="1:21" x14ac:dyDescent="0.25">
      <c r="A1418" t="s">
        <v>1937</v>
      </c>
      <c r="B1418" t="str">
        <f t="shared" si="67"/>
        <v>ZK104.K316.C727</v>
      </c>
      <c r="C1418">
        <f>+IFERROR(VLOOKUP(B1418,'[1]Sum table'!$A:$D,4,FALSE),0)</f>
        <v>0</v>
      </c>
      <c r="D1418">
        <f>+IFERROR(VLOOKUP(B1418,'[1]Sum table'!$A:$E,5,FALSE),0)</f>
        <v>0</v>
      </c>
      <c r="E1418">
        <f>+IFERROR(VLOOKUP(B1418,'[1]Sum table'!$A:$F,6,FALSE),0)</f>
        <v>0</v>
      </c>
      <c r="F1418">
        <f>+IFERROR(VLOOKUP(B1418,'[1]Sum table'!$A:$G,7,FALSE),0)</f>
        <v>0</v>
      </c>
      <c r="O1418" t="s">
        <v>511</v>
      </c>
      <c r="P1418" s="607" t="s">
        <v>422</v>
      </c>
      <c r="R1418" t="str">
        <f t="shared" si="68"/>
        <v>ZK104</v>
      </c>
      <c r="S1418">
        <f t="shared" si="69"/>
        <v>0</v>
      </c>
      <c r="T1418">
        <f t="shared" si="69"/>
        <v>0</v>
      </c>
      <c r="U1418">
        <f t="shared" si="69"/>
        <v>0</v>
      </c>
    </row>
    <row r="1419" spans="1:21" x14ac:dyDescent="0.25">
      <c r="A1419" t="s">
        <v>1938</v>
      </c>
      <c r="B1419" t="str">
        <f t="shared" si="67"/>
        <v>ZK104.K317.C727</v>
      </c>
      <c r="C1419">
        <f>+IFERROR(VLOOKUP(B1419,'[1]Sum table'!$A:$D,4,FALSE),0)</f>
        <v>0</v>
      </c>
      <c r="D1419">
        <f>+IFERROR(VLOOKUP(B1419,'[1]Sum table'!$A:$E,5,FALSE),0)</f>
        <v>0</v>
      </c>
      <c r="E1419">
        <f>+IFERROR(VLOOKUP(B1419,'[1]Sum table'!$A:$F,6,FALSE),0)</f>
        <v>0</v>
      </c>
      <c r="F1419">
        <f>+IFERROR(VLOOKUP(B1419,'[1]Sum table'!$A:$G,7,FALSE),0)</f>
        <v>0</v>
      </c>
      <c r="O1419" t="s">
        <v>511</v>
      </c>
      <c r="P1419" s="607" t="s">
        <v>423</v>
      </c>
      <c r="R1419" t="str">
        <f t="shared" si="68"/>
        <v>ZK104</v>
      </c>
      <c r="S1419">
        <f t="shared" si="69"/>
        <v>0</v>
      </c>
      <c r="T1419">
        <f t="shared" si="69"/>
        <v>0</v>
      </c>
      <c r="U1419">
        <f t="shared" si="69"/>
        <v>0</v>
      </c>
    </row>
    <row r="1420" spans="1:21" x14ac:dyDescent="0.25">
      <c r="A1420" t="s">
        <v>1939</v>
      </c>
      <c r="B1420" t="str">
        <f t="shared" si="67"/>
        <v>ZK104.K318.C727</v>
      </c>
      <c r="C1420">
        <f>+IFERROR(VLOOKUP(B1420,'[1]Sum table'!$A:$D,4,FALSE),0)</f>
        <v>0</v>
      </c>
      <c r="D1420">
        <f>+IFERROR(VLOOKUP(B1420,'[1]Sum table'!$A:$E,5,FALSE),0)</f>
        <v>0</v>
      </c>
      <c r="E1420">
        <f>+IFERROR(VLOOKUP(B1420,'[1]Sum table'!$A:$F,6,FALSE),0)</f>
        <v>0</v>
      </c>
      <c r="F1420">
        <f>+IFERROR(VLOOKUP(B1420,'[1]Sum table'!$A:$G,7,FALSE),0)</f>
        <v>0</v>
      </c>
      <c r="O1420" t="s">
        <v>511</v>
      </c>
      <c r="P1420" s="606" t="s">
        <v>424</v>
      </c>
      <c r="R1420" t="str">
        <f t="shared" si="68"/>
        <v>ZK104</v>
      </c>
      <c r="S1420">
        <f t="shared" si="69"/>
        <v>0</v>
      </c>
      <c r="T1420">
        <f t="shared" si="69"/>
        <v>0</v>
      </c>
      <c r="U1420">
        <f t="shared" si="69"/>
        <v>0</v>
      </c>
    </row>
    <row r="1421" spans="1:21" x14ac:dyDescent="0.25">
      <c r="A1421" t="s">
        <v>1940</v>
      </c>
      <c r="B1421" t="str">
        <f t="shared" si="67"/>
        <v>ZK104.K319.C727</v>
      </c>
      <c r="C1421">
        <f>+IFERROR(VLOOKUP(B1421,'[1]Sum table'!$A:$D,4,FALSE),0)</f>
        <v>0</v>
      </c>
      <c r="D1421">
        <f>+IFERROR(VLOOKUP(B1421,'[1]Sum table'!$A:$E,5,FALSE),0)</f>
        <v>0</v>
      </c>
      <c r="E1421">
        <f>+IFERROR(VLOOKUP(B1421,'[1]Sum table'!$A:$F,6,FALSE),0)</f>
        <v>0</v>
      </c>
      <c r="F1421">
        <f>+IFERROR(VLOOKUP(B1421,'[1]Sum table'!$A:$G,7,FALSE),0)</f>
        <v>0</v>
      </c>
      <c r="O1421" t="s">
        <v>511</v>
      </c>
      <c r="P1421" s="606" t="s">
        <v>425</v>
      </c>
      <c r="R1421" t="str">
        <f t="shared" si="68"/>
        <v>ZK104</v>
      </c>
      <c r="S1421">
        <f t="shared" si="69"/>
        <v>0</v>
      </c>
      <c r="T1421">
        <f t="shared" si="69"/>
        <v>0</v>
      </c>
      <c r="U1421">
        <f t="shared" si="69"/>
        <v>0</v>
      </c>
    </row>
    <row r="1422" spans="1:21" x14ac:dyDescent="0.25">
      <c r="A1422" t="s">
        <v>1941</v>
      </c>
      <c r="B1422" t="str">
        <f t="shared" si="67"/>
        <v>ZK104.K320.C727</v>
      </c>
      <c r="C1422">
        <f>+IFERROR(VLOOKUP(B1422,'[1]Sum table'!$A:$D,4,FALSE),0)</f>
        <v>0</v>
      </c>
      <c r="D1422">
        <f>+IFERROR(VLOOKUP(B1422,'[1]Sum table'!$A:$E,5,FALSE),0)</f>
        <v>0</v>
      </c>
      <c r="E1422">
        <f>+IFERROR(VLOOKUP(B1422,'[1]Sum table'!$A:$F,6,FALSE),0)</f>
        <v>0</v>
      </c>
      <c r="F1422">
        <f>+IFERROR(VLOOKUP(B1422,'[1]Sum table'!$A:$G,7,FALSE),0)</f>
        <v>0</v>
      </c>
      <c r="O1422" t="s">
        <v>511</v>
      </c>
      <c r="P1422" s="606" t="s">
        <v>426</v>
      </c>
      <c r="R1422" t="str">
        <f t="shared" si="68"/>
        <v>ZK104</v>
      </c>
      <c r="S1422">
        <f t="shared" si="69"/>
        <v>0</v>
      </c>
      <c r="T1422">
        <f t="shared" si="69"/>
        <v>0</v>
      </c>
      <c r="U1422">
        <f t="shared" si="69"/>
        <v>0</v>
      </c>
    </row>
    <row r="1423" spans="1:21" x14ac:dyDescent="0.25">
      <c r="A1423" t="s">
        <v>1942</v>
      </c>
      <c r="B1423" t="str">
        <f t="shared" si="67"/>
        <v>ZK104.K321.C727</v>
      </c>
      <c r="C1423">
        <f>+IFERROR(VLOOKUP(B1423,'[1]Sum table'!$A:$D,4,FALSE),0)</f>
        <v>0</v>
      </c>
      <c r="D1423">
        <f>+IFERROR(VLOOKUP(B1423,'[1]Sum table'!$A:$E,5,FALSE),0)</f>
        <v>0</v>
      </c>
      <c r="E1423">
        <f>+IFERROR(VLOOKUP(B1423,'[1]Sum table'!$A:$F,6,FALSE),0)</f>
        <v>0</v>
      </c>
      <c r="F1423">
        <f>+IFERROR(VLOOKUP(B1423,'[1]Sum table'!$A:$G,7,FALSE),0)</f>
        <v>0</v>
      </c>
      <c r="O1423" t="s">
        <v>511</v>
      </c>
      <c r="P1423" s="606" t="s">
        <v>427</v>
      </c>
      <c r="R1423" t="str">
        <f t="shared" si="68"/>
        <v>ZK104</v>
      </c>
      <c r="S1423">
        <f t="shared" si="69"/>
        <v>0</v>
      </c>
      <c r="T1423">
        <f t="shared" si="69"/>
        <v>0</v>
      </c>
      <c r="U1423">
        <f t="shared" si="69"/>
        <v>0</v>
      </c>
    </row>
    <row r="1424" spans="1:21" x14ac:dyDescent="0.25">
      <c r="A1424" t="s">
        <v>1943</v>
      </c>
      <c r="B1424" t="str">
        <f t="shared" si="67"/>
        <v>ZK104.K322.C727</v>
      </c>
      <c r="C1424">
        <f>+IFERROR(VLOOKUP(B1424,'[1]Sum table'!$A:$D,4,FALSE),0)</f>
        <v>0</v>
      </c>
      <c r="D1424">
        <f>+IFERROR(VLOOKUP(B1424,'[1]Sum table'!$A:$E,5,FALSE),0)</f>
        <v>0</v>
      </c>
      <c r="E1424">
        <f>+IFERROR(VLOOKUP(B1424,'[1]Sum table'!$A:$F,6,FALSE),0)</f>
        <v>0</v>
      </c>
      <c r="F1424">
        <f>+IFERROR(VLOOKUP(B1424,'[1]Sum table'!$A:$G,7,FALSE),0)</f>
        <v>0</v>
      </c>
      <c r="O1424" t="s">
        <v>511</v>
      </c>
      <c r="P1424" s="607" t="s">
        <v>428</v>
      </c>
      <c r="R1424" t="str">
        <f t="shared" si="68"/>
        <v>ZK104</v>
      </c>
      <c r="S1424">
        <f t="shared" si="69"/>
        <v>0</v>
      </c>
      <c r="T1424">
        <f t="shared" si="69"/>
        <v>0</v>
      </c>
      <c r="U1424">
        <f t="shared" si="69"/>
        <v>0</v>
      </c>
    </row>
    <row r="1425" spans="1:21" x14ac:dyDescent="0.25">
      <c r="A1425" t="s">
        <v>1944</v>
      </c>
      <c r="B1425" t="str">
        <f t="shared" si="67"/>
        <v>ZK104.K323.C727</v>
      </c>
      <c r="C1425">
        <f>+IFERROR(VLOOKUP(B1425,'[1]Sum table'!$A:$D,4,FALSE),0)</f>
        <v>0</v>
      </c>
      <c r="D1425">
        <f>+IFERROR(VLOOKUP(B1425,'[1]Sum table'!$A:$E,5,FALSE),0)</f>
        <v>0</v>
      </c>
      <c r="E1425">
        <f>+IFERROR(VLOOKUP(B1425,'[1]Sum table'!$A:$F,6,FALSE),0)</f>
        <v>0</v>
      </c>
      <c r="F1425">
        <f>+IFERROR(VLOOKUP(B1425,'[1]Sum table'!$A:$G,7,FALSE),0)</f>
        <v>0</v>
      </c>
      <c r="O1425" t="s">
        <v>511</v>
      </c>
      <c r="P1425" s="607" t="s">
        <v>429</v>
      </c>
      <c r="R1425" t="str">
        <f t="shared" si="68"/>
        <v>ZK104</v>
      </c>
      <c r="S1425">
        <f t="shared" si="69"/>
        <v>0</v>
      </c>
      <c r="T1425">
        <f t="shared" si="69"/>
        <v>0</v>
      </c>
      <c r="U1425">
        <f t="shared" si="69"/>
        <v>0</v>
      </c>
    </row>
    <row r="1426" spans="1:21" x14ac:dyDescent="0.25">
      <c r="A1426" t="s">
        <v>1945</v>
      </c>
      <c r="B1426" t="str">
        <f t="shared" si="67"/>
        <v>ZK104.K324.C727</v>
      </c>
      <c r="C1426">
        <f>+IFERROR(VLOOKUP(B1426,'[1]Sum table'!$A:$D,4,FALSE),0)</f>
        <v>0</v>
      </c>
      <c r="D1426">
        <f>+IFERROR(VLOOKUP(B1426,'[1]Sum table'!$A:$E,5,FALSE),0)</f>
        <v>0</v>
      </c>
      <c r="E1426">
        <f>+IFERROR(VLOOKUP(B1426,'[1]Sum table'!$A:$F,6,FALSE),0)</f>
        <v>0</v>
      </c>
      <c r="F1426">
        <f>+IFERROR(VLOOKUP(B1426,'[1]Sum table'!$A:$G,7,FALSE),0)</f>
        <v>0</v>
      </c>
      <c r="O1426" t="s">
        <v>511</v>
      </c>
      <c r="P1426" s="607" t="s">
        <v>430</v>
      </c>
      <c r="R1426" t="str">
        <f t="shared" si="68"/>
        <v>ZK104</v>
      </c>
      <c r="S1426">
        <f t="shared" si="69"/>
        <v>0</v>
      </c>
      <c r="T1426">
        <f t="shared" si="69"/>
        <v>0</v>
      </c>
      <c r="U1426">
        <f t="shared" si="69"/>
        <v>0</v>
      </c>
    </row>
    <row r="1427" spans="1:21" x14ac:dyDescent="0.25">
      <c r="A1427" t="s">
        <v>1946</v>
      </c>
      <c r="B1427" t="str">
        <f t="shared" si="67"/>
        <v>ZK104.K325.C727</v>
      </c>
      <c r="C1427">
        <f>+IFERROR(VLOOKUP(B1427,'[1]Sum table'!$A:$D,4,FALSE),0)</f>
        <v>0</v>
      </c>
      <c r="D1427">
        <f>+IFERROR(VLOOKUP(B1427,'[1]Sum table'!$A:$E,5,FALSE),0)</f>
        <v>0</v>
      </c>
      <c r="E1427">
        <f>+IFERROR(VLOOKUP(B1427,'[1]Sum table'!$A:$F,6,FALSE),0)</f>
        <v>0</v>
      </c>
      <c r="F1427">
        <f>+IFERROR(VLOOKUP(B1427,'[1]Sum table'!$A:$G,7,FALSE),0)</f>
        <v>0</v>
      </c>
      <c r="O1427" t="s">
        <v>511</v>
      </c>
      <c r="P1427" s="607" t="s">
        <v>431</v>
      </c>
      <c r="R1427" t="str">
        <f t="shared" si="68"/>
        <v>ZK104</v>
      </c>
      <c r="S1427">
        <f t="shared" si="69"/>
        <v>0</v>
      </c>
      <c r="T1427">
        <f t="shared" si="69"/>
        <v>0</v>
      </c>
      <c r="U1427">
        <f t="shared" si="69"/>
        <v>0</v>
      </c>
    </row>
    <row r="1428" spans="1:21" x14ac:dyDescent="0.25">
      <c r="A1428" t="s">
        <v>1947</v>
      </c>
      <c r="B1428" t="str">
        <f t="shared" si="67"/>
        <v>ZK104.K326.C727</v>
      </c>
      <c r="C1428">
        <f>+IFERROR(VLOOKUP(B1428,'[1]Sum table'!$A:$D,4,FALSE),0)</f>
        <v>0</v>
      </c>
      <c r="D1428">
        <f>+IFERROR(VLOOKUP(B1428,'[1]Sum table'!$A:$E,5,FALSE),0)</f>
        <v>0</v>
      </c>
      <c r="E1428">
        <f>+IFERROR(VLOOKUP(B1428,'[1]Sum table'!$A:$F,6,FALSE),0)</f>
        <v>0</v>
      </c>
      <c r="F1428">
        <f>+IFERROR(VLOOKUP(B1428,'[1]Sum table'!$A:$G,7,FALSE),0)</f>
        <v>0</v>
      </c>
      <c r="O1428" t="s">
        <v>511</v>
      </c>
      <c r="P1428" s="606" t="s">
        <v>432</v>
      </c>
      <c r="R1428" t="str">
        <f t="shared" si="68"/>
        <v>ZK104</v>
      </c>
      <c r="S1428">
        <f t="shared" si="69"/>
        <v>0</v>
      </c>
      <c r="T1428">
        <f t="shared" si="69"/>
        <v>0</v>
      </c>
      <c r="U1428">
        <f t="shared" si="69"/>
        <v>0</v>
      </c>
    </row>
    <row r="1429" spans="1:21" x14ac:dyDescent="0.25">
      <c r="A1429" t="s">
        <v>1948</v>
      </c>
      <c r="B1429" t="str">
        <f t="shared" si="67"/>
        <v>ZK104.K327.C727</v>
      </c>
      <c r="C1429">
        <f>+IFERROR(VLOOKUP(B1429,'[1]Sum table'!$A:$D,4,FALSE),0)</f>
        <v>0</v>
      </c>
      <c r="D1429">
        <f>+IFERROR(VLOOKUP(B1429,'[1]Sum table'!$A:$E,5,FALSE),0)</f>
        <v>0</v>
      </c>
      <c r="E1429">
        <f>+IFERROR(VLOOKUP(B1429,'[1]Sum table'!$A:$F,6,FALSE),0)</f>
        <v>0</v>
      </c>
      <c r="F1429">
        <f>+IFERROR(VLOOKUP(B1429,'[1]Sum table'!$A:$G,7,FALSE),0)</f>
        <v>0</v>
      </c>
      <c r="O1429" t="s">
        <v>511</v>
      </c>
      <c r="P1429" s="606" t="s">
        <v>433</v>
      </c>
      <c r="R1429" t="str">
        <f t="shared" si="68"/>
        <v>ZK104</v>
      </c>
      <c r="S1429">
        <f t="shared" si="69"/>
        <v>0</v>
      </c>
      <c r="T1429">
        <f t="shared" si="69"/>
        <v>0</v>
      </c>
      <c r="U1429">
        <f t="shared" si="69"/>
        <v>0</v>
      </c>
    </row>
    <row r="1430" spans="1:21" x14ac:dyDescent="0.25">
      <c r="A1430" t="s">
        <v>1949</v>
      </c>
      <c r="B1430" t="str">
        <f t="shared" si="67"/>
        <v>ZK104.K328.C727</v>
      </c>
      <c r="C1430">
        <f>+IFERROR(VLOOKUP(B1430,'[1]Sum table'!$A:$D,4,FALSE),0)</f>
        <v>0</v>
      </c>
      <c r="D1430">
        <f>+IFERROR(VLOOKUP(B1430,'[1]Sum table'!$A:$E,5,FALSE),0)</f>
        <v>0</v>
      </c>
      <c r="E1430">
        <f>+IFERROR(VLOOKUP(B1430,'[1]Sum table'!$A:$F,6,FALSE),0)</f>
        <v>0</v>
      </c>
      <c r="F1430">
        <f>+IFERROR(VLOOKUP(B1430,'[1]Sum table'!$A:$G,7,FALSE),0)</f>
        <v>0</v>
      </c>
      <c r="O1430" t="s">
        <v>511</v>
      </c>
      <c r="P1430" s="606" t="s">
        <v>434</v>
      </c>
      <c r="R1430" t="str">
        <f t="shared" si="68"/>
        <v>ZK104</v>
      </c>
      <c r="S1430">
        <f t="shared" si="69"/>
        <v>0</v>
      </c>
      <c r="T1430">
        <f t="shared" si="69"/>
        <v>0</v>
      </c>
      <c r="U1430">
        <f t="shared" si="69"/>
        <v>0</v>
      </c>
    </row>
    <row r="1431" spans="1:21" x14ac:dyDescent="0.25">
      <c r="A1431" t="s">
        <v>1950</v>
      </c>
      <c r="B1431" t="str">
        <f t="shared" si="67"/>
        <v>ZK104.K329.C727</v>
      </c>
      <c r="C1431">
        <f>+IFERROR(VLOOKUP(B1431,'[1]Sum table'!$A:$D,4,FALSE),0)</f>
        <v>0</v>
      </c>
      <c r="D1431">
        <f>+IFERROR(VLOOKUP(B1431,'[1]Sum table'!$A:$E,5,FALSE),0)</f>
        <v>0</v>
      </c>
      <c r="E1431">
        <f>+IFERROR(VLOOKUP(B1431,'[1]Sum table'!$A:$F,6,FALSE),0)</f>
        <v>0</v>
      </c>
      <c r="F1431">
        <f>+IFERROR(VLOOKUP(B1431,'[1]Sum table'!$A:$G,7,FALSE),0)</f>
        <v>0</v>
      </c>
      <c r="O1431" t="s">
        <v>511</v>
      </c>
      <c r="P1431" s="606" t="s">
        <v>435</v>
      </c>
      <c r="R1431" t="str">
        <f t="shared" si="68"/>
        <v>ZK104</v>
      </c>
      <c r="S1431">
        <f t="shared" si="69"/>
        <v>0</v>
      </c>
      <c r="T1431">
        <f t="shared" si="69"/>
        <v>0</v>
      </c>
      <c r="U1431">
        <f t="shared" si="69"/>
        <v>0</v>
      </c>
    </row>
    <row r="1432" spans="1:21" x14ac:dyDescent="0.25">
      <c r="A1432" t="s">
        <v>1951</v>
      </c>
      <c r="B1432" t="str">
        <f t="shared" si="67"/>
        <v>ZK104.K330.C727</v>
      </c>
      <c r="C1432">
        <f>+IFERROR(VLOOKUP(B1432,'[1]Sum table'!$A:$D,4,FALSE),0)</f>
        <v>0</v>
      </c>
      <c r="D1432">
        <f>+IFERROR(VLOOKUP(B1432,'[1]Sum table'!$A:$E,5,FALSE),0)</f>
        <v>0</v>
      </c>
      <c r="E1432">
        <f>+IFERROR(VLOOKUP(B1432,'[1]Sum table'!$A:$F,6,FALSE),0)</f>
        <v>0</v>
      </c>
      <c r="F1432">
        <f>+IFERROR(VLOOKUP(B1432,'[1]Sum table'!$A:$G,7,FALSE),0)</f>
        <v>0</v>
      </c>
      <c r="O1432" t="s">
        <v>511</v>
      </c>
      <c r="P1432" s="606" t="s">
        <v>436</v>
      </c>
      <c r="R1432" t="str">
        <f t="shared" si="68"/>
        <v>ZK104</v>
      </c>
      <c r="S1432">
        <f t="shared" si="69"/>
        <v>0</v>
      </c>
      <c r="T1432">
        <f t="shared" si="69"/>
        <v>0</v>
      </c>
      <c r="U1432">
        <f t="shared" si="69"/>
        <v>0</v>
      </c>
    </row>
    <row r="1433" spans="1:21" x14ac:dyDescent="0.25">
      <c r="A1433" t="s">
        <v>1952</v>
      </c>
      <c r="B1433" t="str">
        <f t="shared" si="67"/>
        <v>ZK104.K331.C727</v>
      </c>
      <c r="C1433">
        <f>+IFERROR(VLOOKUP(B1433,'[1]Sum table'!$A:$D,4,FALSE),0)</f>
        <v>0</v>
      </c>
      <c r="D1433">
        <f>+IFERROR(VLOOKUP(B1433,'[1]Sum table'!$A:$E,5,FALSE),0)</f>
        <v>0</v>
      </c>
      <c r="E1433">
        <f>+IFERROR(VLOOKUP(B1433,'[1]Sum table'!$A:$F,6,FALSE),0)</f>
        <v>0</v>
      </c>
      <c r="F1433">
        <f>+IFERROR(VLOOKUP(B1433,'[1]Sum table'!$A:$G,7,FALSE),0)</f>
        <v>0</v>
      </c>
      <c r="O1433" t="s">
        <v>511</v>
      </c>
      <c r="P1433" s="606" t="s">
        <v>437</v>
      </c>
      <c r="R1433" t="str">
        <f t="shared" si="68"/>
        <v>ZK104</v>
      </c>
      <c r="S1433">
        <f t="shared" si="69"/>
        <v>0</v>
      </c>
      <c r="T1433">
        <f t="shared" si="69"/>
        <v>0</v>
      </c>
      <c r="U1433">
        <f t="shared" si="69"/>
        <v>0</v>
      </c>
    </row>
    <row r="1434" spans="1:21" x14ac:dyDescent="0.25">
      <c r="A1434" t="s">
        <v>1953</v>
      </c>
      <c r="B1434" t="str">
        <f t="shared" si="67"/>
        <v>ZK104.K332.C727</v>
      </c>
      <c r="C1434">
        <f>+IFERROR(VLOOKUP(B1434,'[1]Sum table'!$A:$D,4,FALSE),0)</f>
        <v>0</v>
      </c>
      <c r="D1434">
        <f>+IFERROR(VLOOKUP(B1434,'[1]Sum table'!$A:$E,5,FALSE),0)</f>
        <v>0</v>
      </c>
      <c r="E1434">
        <f>+IFERROR(VLOOKUP(B1434,'[1]Sum table'!$A:$F,6,FALSE),0)</f>
        <v>0</v>
      </c>
      <c r="F1434">
        <f>+IFERROR(VLOOKUP(B1434,'[1]Sum table'!$A:$G,7,FALSE),0)</f>
        <v>0</v>
      </c>
      <c r="O1434" t="s">
        <v>511</v>
      </c>
      <c r="P1434" s="607" t="s">
        <v>438</v>
      </c>
      <c r="R1434" t="str">
        <f t="shared" si="68"/>
        <v>ZK104</v>
      </c>
      <c r="S1434">
        <f t="shared" si="69"/>
        <v>0</v>
      </c>
      <c r="T1434">
        <f t="shared" si="69"/>
        <v>0</v>
      </c>
      <c r="U1434">
        <f t="shared" si="69"/>
        <v>0</v>
      </c>
    </row>
    <row r="1435" spans="1:21" x14ac:dyDescent="0.25">
      <c r="A1435" t="s">
        <v>1954</v>
      </c>
      <c r="B1435" t="str">
        <f t="shared" si="67"/>
        <v>ZK104.K333.C727</v>
      </c>
      <c r="C1435">
        <f>+IFERROR(VLOOKUP(B1435,'[1]Sum table'!$A:$D,4,FALSE),0)</f>
        <v>0</v>
      </c>
      <c r="D1435">
        <f>+IFERROR(VLOOKUP(B1435,'[1]Sum table'!$A:$E,5,FALSE),0)</f>
        <v>0</v>
      </c>
      <c r="E1435">
        <f>+IFERROR(VLOOKUP(B1435,'[1]Sum table'!$A:$F,6,FALSE),0)</f>
        <v>0</v>
      </c>
      <c r="F1435">
        <f>+IFERROR(VLOOKUP(B1435,'[1]Sum table'!$A:$G,7,FALSE),0)</f>
        <v>0</v>
      </c>
      <c r="O1435" t="s">
        <v>511</v>
      </c>
      <c r="P1435" s="607" t="s">
        <v>439</v>
      </c>
      <c r="R1435" t="str">
        <f t="shared" si="68"/>
        <v>ZK104</v>
      </c>
      <c r="S1435">
        <f t="shared" si="69"/>
        <v>0</v>
      </c>
      <c r="T1435">
        <f t="shared" si="69"/>
        <v>0</v>
      </c>
      <c r="U1435">
        <f t="shared" si="69"/>
        <v>0</v>
      </c>
    </row>
    <row r="1436" spans="1:21" x14ac:dyDescent="0.25">
      <c r="A1436" t="s">
        <v>1955</v>
      </c>
      <c r="B1436" t="str">
        <f t="shared" si="67"/>
        <v>ZK104.K334.C727</v>
      </c>
      <c r="C1436">
        <f>+IFERROR(VLOOKUP(B1436,'[1]Sum table'!$A:$D,4,FALSE),0)</f>
        <v>0</v>
      </c>
      <c r="D1436">
        <f>+IFERROR(VLOOKUP(B1436,'[1]Sum table'!$A:$E,5,FALSE),0)</f>
        <v>0</v>
      </c>
      <c r="E1436">
        <f>+IFERROR(VLOOKUP(B1436,'[1]Sum table'!$A:$F,6,FALSE),0)</f>
        <v>0</v>
      </c>
      <c r="F1436">
        <f>+IFERROR(VLOOKUP(B1436,'[1]Sum table'!$A:$G,7,FALSE),0)</f>
        <v>0</v>
      </c>
      <c r="O1436" t="s">
        <v>511</v>
      </c>
      <c r="P1436" s="607" t="s">
        <v>440</v>
      </c>
      <c r="R1436" t="str">
        <f t="shared" si="68"/>
        <v>ZK104</v>
      </c>
      <c r="S1436">
        <f t="shared" si="69"/>
        <v>0</v>
      </c>
      <c r="T1436">
        <f t="shared" si="69"/>
        <v>0</v>
      </c>
      <c r="U1436">
        <f t="shared" si="69"/>
        <v>0</v>
      </c>
    </row>
    <row r="1437" spans="1:21" x14ac:dyDescent="0.25">
      <c r="A1437" t="s">
        <v>1956</v>
      </c>
      <c r="B1437" t="str">
        <f t="shared" si="67"/>
        <v>ZK104.K335.C727</v>
      </c>
      <c r="C1437">
        <f>+IFERROR(VLOOKUP(B1437,'[1]Sum table'!$A:$D,4,FALSE),0)</f>
        <v>0</v>
      </c>
      <c r="D1437">
        <f>+IFERROR(VLOOKUP(B1437,'[1]Sum table'!$A:$E,5,FALSE),0)</f>
        <v>0</v>
      </c>
      <c r="E1437">
        <f>+IFERROR(VLOOKUP(B1437,'[1]Sum table'!$A:$F,6,FALSE),0)</f>
        <v>0</v>
      </c>
      <c r="F1437">
        <f>+IFERROR(VLOOKUP(B1437,'[1]Sum table'!$A:$G,7,FALSE),0)</f>
        <v>0</v>
      </c>
      <c r="O1437" t="s">
        <v>511</v>
      </c>
      <c r="P1437" s="607" t="s">
        <v>441</v>
      </c>
      <c r="R1437" t="str">
        <f t="shared" si="68"/>
        <v>ZK104</v>
      </c>
      <c r="S1437">
        <f t="shared" si="69"/>
        <v>0</v>
      </c>
      <c r="T1437">
        <f t="shared" si="69"/>
        <v>0</v>
      </c>
      <c r="U1437">
        <f t="shared" si="69"/>
        <v>0</v>
      </c>
    </row>
    <row r="1438" spans="1:21" x14ac:dyDescent="0.25">
      <c r="A1438" t="s">
        <v>1957</v>
      </c>
      <c r="B1438" t="str">
        <f t="shared" si="67"/>
        <v>ZK104.K336.C727</v>
      </c>
      <c r="C1438">
        <f>+IFERROR(VLOOKUP(B1438,'[1]Sum table'!$A:$D,4,FALSE),0)</f>
        <v>0</v>
      </c>
      <c r="D1438">
        <f>+IFERROR(VLOOKUP(B1438,'[1]Sum table'!$A:$E,5,FALSE),0)</f>
        <v>0</v>
      </c>
      <c r="E1438">
        <f>+IFERROR(VLOOKUP(B1438,'[1]Sum table'!$A:$F,6,FALSE),0)</f>
        <v>0</v>
      </c>
      <c r="F1438">
        <f>+IFERROR(VLOOKUP(B1438,'[1]Sum table'!$A:$G,7,FALSE),0)</f>
        <v>0</v>
      </c>
      <c r="O1438" t="s">
        <v>511</v>
      </c>
      <c r="P1438" s="606" t="s">
        <v>442</v>
      </c>
      <c r="R1438" t="str">
        <f t="shared" si="68"/>
        <v>ZK104</v>
      </c>
      <c r="S1438">
        <f t="shared" si="69"/>
        <v>0</v>
      </c>
      <c r="T1438">
        <f t="shared" si="69"/>
        <v>0</v>
      </c>
      <c r="U1438">
        <f t="shared" si="69"/>
        <v>0</v>
      </c>
    </row>
    <row r="1439" spans="1:21" x14ac:dyDescent="0.25">
      <c r="A1439" t="s">
        <v>1958</v>
      </c>
      <c r="B1439" t="str">
        <f t="shared" si="67"/>
        <v>ZK104.K337.C727</v>
      </c>
      <c r="C1439">
        <f>+IFERROR(VLOOKUP(B1439,'[1]Sum table'!$A:$D,4,FALSE),0)</f>
        <v>0</v>
      </c>
      <c r="D1439">
        <f>+IFERROR(VLOOKUP(B1439,'[1]Sum table'!$A:$E,5,FALSE),0)</f>
        <v>0</v>
      </c>
      <c r="E1439">
        <f>+IFERROR(VLOOKUP(B1439,'[1]Sum table'!$A:$F,6,FALSE),0)</f>
        <v>0</v>
      </c>
      <c r="F1439">
        <f>+IFERROR(VLOOKUP(B1439,'[1]Sum table'!$A:$G,7,FALSE),0)</f>
        <v>0</v>
      </c>
      <c r="O1439" t="s">
        <v>511</v>
      </c>
      <c r="P1439" s="606" t="s">
        <v>443</v>
      </c>
      <c r="R1439" t="str">
        <f t="shared" si="68"/>
        <v>ZK104</v>
      </c>
      <c r="S1439">
        <f t="shared" si="69"/>
        <v>0</v>
      </c>
      <c r="T1439">
        <f t="shared" si="69"/>
        <v>0</v>
      </c>
      <c r="U1439">
        <f t="shared" si="69"/>
        <v>0</v>
      </c>
    </row>
    <row r="1440" spans="1:21" x14ac:dyDescent="0.25">
      <c r="A1440" t="s">
        <v>1959</v>
      </c>
      <c r="B1440" t="str">
        <f t="shared" si="67"/>
        <v>ZK104.K338.C727</v>
      </c>
      <c r="C1440">
        <f>+IFERROR(VLOOKUP(B1440,'[1]Sum table'!$A:$D,4,FALSE),0)</f>
        <v>0</v>
      </c>
      <c r="D1440">
        <f>+IFERROR(VLOOKUP(B1440,'[1]Sum table'!$A:$E,5,FALSE),0)</f>
        <v>0</v>
      </c>
      <c r="E1440">
        <f>+IFERROR(VLOOKUP(B1440,'[1]Sum table'!$A:$F,6,FALSE),0)</f>
        <v>0</v>
      </c>
      <c r="F1440">
        <f>+IFERROR(VLOOKUP(B1440,'[1]Sum table'!$A:$G,7,FALSE),0)</f>
        <v>0</v>
      </c>
      <c r="O1440" t="s">
        <v>511</v>
      </c>
      <c r="P1440" s="606" t="s">
        <v>444</v>
      </c>
      <c r="R1440" t="str">
        <f t="shared" si="68"/>
        <v>ZK104</v>
      </c>
      <c r="S1440">
        <f t="shared" si="69"/>
        <v>0</v>
      </c>
      <c r="T1440">
        <f t="shared" si="69"/>
        <v>0</v>
      </c>
      <c r="U1440">
        <f t="shared" si="69"/>
        <v>0</v>
      </c>
    </row>
    <row r="1441" spans="1:21" x14ac:dyDescent="0.25">
      <c r="A1441" t="s">
        <v>1960</v>
      </c>
      <c r="B1441" t="str">
        <f t="shared" si="67"/>
        <v>ZK104.K339.C727</v>
      </c>
      <c r="C1441">
        <f>+IFERROR(VLOOKUP(B1441,'[1]Sum table'!$A:$D,4,FALSE),0)</f>
        <v>0</v>
      </c>
      <c r="D1441">
        <f>+IFERROR(VLOOKUP(B1441,'[1]Sum table'!$A:$E,5,FALSE),0)</f>
        <v>0</v>
      </c>
      <c r="E1441">
        <f>+IFERROR(VLOOKUP(B1441,'[1]Sum table'!$A:$F,6,FALSE),0)</f>
        <v>0</v>
      </c>
      <c r="F1441">
        <f>+IFERROR(VLOOKUP(B1441,'[1]Sum table'!$A:$G,7,FALSE),0)</f>
        <v>0</v>
      </c>
      <c r="O1441" t="s">
        <v>511</v>
      </c>
      <c r="P1441" s="607" t="s">
        <v>445</v>
      </c>
      <c r="R1441" t="str">
        <f t="shared" si="68"/>
        <v>ZK104</v>
      </c>
      <c r="S1441">
        <f t="shared" si="69"/>
        <v>0</v>
      </c>
      <c r="T1441">
        <f t="shared" si="69"/>
        <v>0</v>
      </c>
      <c r="U1441">
        <f t="shared" si="69"/>
        <v>0</v>
      </c>
    </row>
    <row r="1442" spans="1:21" x14ac:dyDescent="0.25">
      <c r="A1442" t="s">
        <v>1961</v>
      </c>
      <c r="B1442" t="str">
        <f t="shared" si="67"/>
        <v>ZK104.K340.C727</v>
      </c>
      <c r="C1442">
        <f>+IFERROR(VLOOKUP(B1442,'[1]Sum table'!$A:$D,4,FALSE),0)</f>
        <v>0</v>
      </c>
      <c r="D1442">
        <f>+IFERROR(VLOOKUP(B1442,'[1]Sum table'!$A:$E,5,FALSE),0)</f>
        <v>0</v>
      </c>
      <c r="E1442">
        <f>+IFERROR(VLOOKUP(B1442,'[1]Sum table'!$A:$F,6,FALSE),0)</f>
        <v>0</v>
      </c>
      <c r="F1442">
        <f>+IFERROR(VLOOKUP(B1442,'[1]Sum table'!$A:$G,7,FALSE),0)</f>
        <v>0</v>
      </c>
      <c r="O1442" t="s">
        <v>511</v>
      </c>
      <c r="P1442" s="607" t="s">
        <v>446</v>
      </c>
      <c r="R1442" t="str">
        <f t="shared" si="68"/>
        <v>ZK104</v>
      </c>
      <c r="S1442">
        <f t="shared" si="69"/>
        <v>0</v>
      </c>
      <c r="T1442">
        <f t="shared" si="69"/>
        <v>0</v>
      </c>
      <c r="U1442">
        <f t="shared" si="69"/>
        <v>0</v>
      </c>
    </row>
    <row r="1443" spans="1:21" x14ac:dyDescent="0.25">
      <c r="A1443" t="s">
        <v>1962</v>
      </c>
      <c r="B1443" t="str">
        <f t="shared" si="67"/>
        <v>ZK104.K341.C727</v>
      </c>
      <c r="C1443">
        <f>+IFERROR(VLOOKUP(B1443,'[1]Sum table'!$A:$D,4,FALSE),0)</f>
        <v>0</v>
      </c>
      <c r="D1443">
        <f>+IFERROR(VLOOKUP(B1443,'[1]Sum table'!$A:$E,5,FALSE),0)</f>
        <v>0</v>
      </c>
      <c r="E1443">
        <f>+IFERROR(VLOOKUP(B1443,'[1]Sum table'!$A:$F,6,FALSE),0)</f>
        <v>0</v>
      </c>
      <c r="F1443">
        <f>+IFERROR(VLOOKUP(B1443,'[1]Sum table'!$A:$G,7,FALSE),0)</f>
        <v>0</v>
      </c>
      <c r="O1443" t="s">
        <v>511</v>
      </c>
      <c r="P1443" s="607" t="s">
        <v>447</v>
      </c>
      <c r="R1443" t="str">
        <f t="shared" si="68"/>
        <v>ZK104</v>
      </c>
      <c r="S1443">
        <f t="shared" si="69"/>
        <v>0</v>
      </c>
      <c r="T1443">
        <f t="shared" si="69"/>
        <v>0</v>
      </c>
      <c r="U1443">
        <f t="shared" si="69"/>
        <v>0</v>
      </c>
    </row>
    <row r="1444" spans="1:21" x14ac:dyDescent="0.25">
      <c r="A1444" t="s">
        <v>1963</v>
      </c>
      <c r="B1444" t="str">
        <f t="shared" si="67"/>
        <v>ZK104.K342.C727</v>
      </c>
      <c r="C1444">
        <f>+IFERROR(VLOOKUP(B1444,'[1]Sum table'!$A:$D,4,FALSE),0)</f>
        <v>0</v>
      </c>
      <c r="D1444">
        <f>+IFERROR(VLOOKUP(B1444,'[1]Sum table'!$A:$E,5,FALSE),0)</f>
        <v>0</v>
      </c>
      <c r="E1444">
        <f>+IFERROR(VLOOKUP(B1444,'[1]Sum table'!$A:$F,6,FALSE),0)</f>
        <v>0</v>
      </c>
      <c r="F1444">
        <f>+IFERROR(VLOOKUP(B1444,'[1]Sum table'!$A:$G,7,FALSE),0)</f>
        <v>0</v>
      </c>
      <c r="O1444" t="s">
        <v>511</v>
      </c>
      <c r="P1444" s="607" t="s">
        <v>448</v>
      </c>
      <c r="R1444" t="str">
        <f t="shared" si="68"/>
        <v>ZK104</v>
      </c>
      <c r="S1444">
        <f t="shared" si="69"/>
        <v>0</v>
      </c>
      <c r="T1444">
        <f t="shared" si="69"/>
        <v>0</v>
      </c>
      <c r="U1444">
        <f t="shared" si="69"/>
        <v>0</v>
      </c>
    </row>
    <row r="1445" spans="1:21" x14ac:dyDescent="0.25">
      <c r="A1445" t="s">
        <v>1964</v>
      </c>
      <c r="B1445" t="str">
        <f t="shared" si="67"/>
        <v>ZK104.K343.C727</v>
      </c>
      <c r="C1445">
        <f>+IFERROR(VLOOKUP(B1445,'[1]Sum table'!$A:$D,4,FALSE),0)</f>
        <v>0</v>
      </c>
      <c r="D1445">
        <f>+IFERROR(VLOOKUP(B1445,'[1]Sum table'!$A:$E,5,FALSE),0)</f>
        <v>0</v>
      </c>
      <c r="E1445">
        <f>+IFERROR(VLOOKUP(B1445,'[1]Sum table'!$A:$F,6,FALSE),0)</f>
        <v>0</v>
      </c>
      <c r="F1445">
        <f>+IFERROR(VLOOKUP(B1445,'[1]Sum table'!$A:$G,7,FALSE),0)</f>
        <v>0</v>
      </c>
      <c r="O1445" t="s">
        <v>511</v>
      </c>
      <c r="P1445" s="606" t="s">
        <v>449</v>
      </c>
      <c r="R1445" t="str">
        <f t="shared" si="68"/>
        <v>ZK104</v>
      </c>
      <c r="S1445">
        <f t="shared" si="69"/>
        <v>0</v>
      </c>
      <c r="T1445">
        <f t="shared" si="69"/>
        <v>0</v>
      </c>
      <c r="U1445">
        <f t="shared" si="69"/>
        <v>0</v>
      </c>
    </row>
    <row r="1446" spans="1:21" x14ac:dyDescent="0.25">
      <c r="A1446" t="s">
        <v>1965</v>
      </c>
      <c r="B1446" t="str">
        <f t="shared" si="67"/>
        <v>ZK104.K344.C727</v>
      </c>
      <c r="C1446">
        <f>+IFERROR(VLOOKUP(B1446,'[1]Sum table'!$A:$D,4,FALSE),0)</f>
        <v>0</v>
      </c>
      <c r="D1446">
        <f>+IFERROR(VLOOKUP(B1446,'[1]Sum table'!$A:$E,5,FALSE),0)</f>
        <v>0</v>
      </c>
      <c r="E1446">
        <f>+IFERROR(VLOOKUP(B1446,'[1]Sum table'!$A:$F,6,FALSE),0)</f>
        <v>0</v>
      </c>
      <c r="F1446">
        <f>+IFERROR(VLOOKUP(B1446,'[1]Sum table'!$A:$G,7,FALSE),0)</f>
        <v>0</v>
      </c>
      <c r="O1446" t="s">
        <v>511</v>
      </c>
      <c r="P1446" s="606" t="s">
        <v>450</v>
      </c>
      <c r="R1446" t="str">
        <f t="shared" si="68"/>
        <v>ZK104</v>
      </c>
      <c r="S1446">
        <f t="shared" si="69"/>
        <v>0</v>
      </c>
      <c r="T1446">
        <f t="shared" si="69"/>
        <v>0</v>
      </c>
      <c r="U1446">
        <f t="shared" si="69"/>
        <v>0</v>
      </c>
    </row>
    <row r="1447" spans="1:21" x14ac:dyDescent="0.25">
      <c r="A1447" t="s">
        <v>1966</v>
      </c>
      <c r="B1447" t="str">
        <f t="shared" si="67"/>
        <v>ZK104.K345.C727</v>
      </c>
      <c r="C1447">
        <f>+IFERROR(VLOOKUP(B1447,'[1]Sum table'!$A:$D,4,FALSE),0)</f>
        <v>0</v>
      </c>
      <c r="D1447">
        <f>+IFERROR(VLOOKUP(B1447,'[1]Sum table'!$A:$E,5,FALSE),0)</f>
        <v>0</v>
      </c>
      <c r="E1447">
        <f>+IFERROR(VLOOKUP(B1447,'[1]Sum table'!$A:$F,6,FALSE),0)</f>
        <v>0</v>
      </c>
      <c r="F1447">
        <f>+IFERROR(VLOOKUP(B1447,'[1]Sum table'!$A:$G,7,FALSE),0)</f>
        <v>0</v>
      </c>
      <c r="O1447" t="s">
        <v>511</v>
      </c>
      <c r="P1447" s="606" t="s">
        <v>451</v>
      </c>
      <c r="R1447" t="str">
        <f t="shared" si="68"/>
        <v>ZK104</v>
      </c>
      <c r="S1447">
        <f t="shared" si="69"/>
        <v>0</v>
      </c>
      <c r="T1447">
        <f t="shared" si="69"/>
        <v>0</v>
      </c>
      <c r="U1447">
        <f t="shared" si="69"/>
        <v>0</v>
      </c>
    </row>
    <row r="1448" spans="1:21" x14ac:dyDescent="0.25">
      <c r="A1448" t="s">
        <v>1967</v>
      </c>
      <c r="B1448" t="str">
        <f t="shared" si="67"/>
        <v>ZK104.K346.C727</v>
      </c>
      <c r="C1448">
        <f>+IFERROR(VLOOKUP(B1448,'[1]Sum table'!$A:$D,4,FALSE),0)</f>
        <v>0</v>
      </c>
      <c r="D1448">
        <f>+IFERROR(VLOOKUP(B1448,'[1]Sum table'!$A:$E,5,FALSE),0)</f>
        <v>0</v>
      </c>
      <c r="E1448">
        <f>+IFERROR(VLOOKUP(B1448,'[1]Sum table'!$A:$F,6,FALSE),0)</f>
        <v>0</v>
      </c>
      <c r="F1448">
        <f>+IFERROR(VLOOKUP(B1448,'[1]Sum table'!$A:$G,7,FALSE),0)</f>
        <v>0</v>
      </c>
      <c r="O1448" t="s">
        <v>511</v>
      </c>
      <c r="P1448" s="606" t="s">
        <v>452</v>
      </c>
      <c r="R1448" t="str">
        <f t="shared" si="68"/>
        <v>ZK104</v>
      </c>
      <c r="S1448">
        <f t="shared" si="69"/>
        <v>0</v>
      </c>
      <c r="T1448">
        <f t="shared" si="69"/>
        <v>0</v>
      </c>
      <c r="U1448">
        <f t="shared" si="69"/>
        <v>0</v>
      </c>
    </row>
    <row r="1449" spans="1:21" x14ac:dyDescent="0.25">
      <c r="A1449" t="s">
        <v>1968</v>
      </c>
      <c r="B1449" t="str">
        <f t="shared" si="67"/>
        <v>ZK104.K347.C727</v>
      </c>
      <c r="C1449">
        <f>+IFERROR(VLOOKUP(B1449,'[1]Sum table'!$A:$D,4,FALSE),0)</f>
        <v>0</v>
      </c>
      <c r="D1449">
        <f>+IFERROR(VLOOKUP(B1449,'[1]Sum table'!$A:$E,5,FALSE),0)</f>
        <v>0</v>
      </c>
      <c r="E1449">
        <f>+IFERROR(VLOOKUP(B1449,'[1]Sum table'!$A:$F,6,FALSE),0)</f>
        <v>0</v>
      </c>
      <c r="F1449">
        <f>+IFERROR(VLOOKUP(B1449,'[1]Sum table'!$A:$G,7,FALSE),0)</f>
        <v>0</v>
      </c>
      <c r="O1449" t="s">
        <v>511</v>
      </c>
      <c r="P1449" s="607" t="s">
        <v>453</v>
      </c>
      <c r="R1449" t="str">
        <f t="shared" si="68"/>
        <v>ZK104</v>
      </c>
      <c r="S1449">
        <f t="shared" si="69"/>
        <v>0</v>
      </c>
      <c r="T1449">
        <f t="shared" si="69"/>
        <v>0</v>
      </c>
      <c r="U1449">
        <f t="shared" si="69"/>
        <v>0</v>
      </c>
    </row>
    <row r="1450" spans="1:21" x14ac:dyDescent="0.25">
      <c r="A1450" t="s">
        <v>1969</v>
      </c>
      <c r="B1450" t="str">
        <f t="shared" si="67"/>
        <v>ZK104.K348.C727</v>
      </c>
      <c r="C1450">
        <f>+IFERROR(VLOOKUP(B1450,'[1]Sum table'!$A:$D,4,FALSE),0)</f>
        <v>0</v>
      </c>
      <c r="D1450">
        <f>+IFERROR(VLOOKUP(B1450,'[1]Sum table'!$A:$E,5,FALSE),0)</f>
        <v>0</v>
      </c>
      <c r="E1450">
        <f>+IFERROR(VLOOKUP(B1450,'[1]Sum table'!$A:$F,6,FALSE),0)</f>
        <v>0</v>
      </c>
      <c r="F1450">
        <f>+IFERROR(VLOOKUP(B1450,'[1]Sum table'!$A:$G,7,FALSE),0)</f>
        <v>0</v>
      </c>
      <c r="O1450" t="s">
        <v>511</v>
      </c>
      <c r="P1450" s="607" t="s">
        <v>454</v>
      </c>
      <c r="R1450" t="str">
        <f t="shared" si="68"/>
        <v>ZK104</v>
      </c>
      <c r="S1450">
        <f t="shared" si="69"/>
        <v>0</v>
      </c>
      <c r="T1450">
        <f t="shared" si="69"/>
        <v>0</v>
      </c>
      <c r="U1450">
        <f t="shared" si="69"/>
        <v>0</v>
      </c>
    </row>
    <row r="1451" spans="1:21" x14ac:dyDescent="0.25">
      <c r="A1451" t="s">
        <v>1970</v>
      </c>
      <c r="B1451" t="str">
        <f t="shared" si="67"/>
        <v>ZK104.K349.C727</v>
      </c>
      <c r="C1451">
        <f>+IFERROR(VLOOKUP(B1451,'[1]Sum table'!$A:$D,4,FALSE),0)</f>
        <v>0</v>
      </c>
      <c r="D1451">
        <f>+IFERROR(VLOOKUP(B1451,'[1]Sum table'!$A:$E,5,FALSE),0)</f>
        <v>0</v>
      </c>
      <c r="E1451">
        <f>+IFERROR(VLOOKUP(B1451,'[1]Sum table'!$A:$F,6,FALSE),0)</f>
        <v>0</v>
      </c>
      <c r="F1451">
        <f>+IFERROR(VLOOKUP(B1451,'[1]Sum table'!$A:$G,7,FALSE),0)</f>
        <v>0</v>
      </c>
      <c r="O1451" t="s">
        <v>511</v>
      </c>
      <c r="P1451" s="607" t="s">
        <v>455</v>
      </c>
      <c r="R1451" t="str">
        <f t="shared" si="68"/>
        <v>ZK104</v>
      </c>
      <c r="S1451">
        <f t="shared" si="69"/>
        <v>0</v>
      </c>
      <c r="T1451">
        <f t="shared" si="69"/>
        <v>0</v>
      </c>
      <c r="U1451">
        <f t="shared" si="69"/>
        <v>0</v>
      </c>
    </row>
    <row r="1452" spans="1:21" x14ac:dyDescent="0.25">
      <c r="A1452" t="s">
        <v>1971</v>
      </c>
      <c r="B1452" t="str">
        <f t="shared" si="67"/>
        <v>ZK104.K350.C727</v>
      </c>
      <c r="C1452">
        <f>+IFERROR(VLOOKUP(B1452,'[1]Sum table'!$A:$D,4,FALSE),0)</f>
        <v>0</v>
      </c>
      <c r="D1452">
        <f>+IFERROR(VLOOKUP(B1452,'[1]Sum table'!$A:$E,5,FALSE),0)</f>
        <v>0</v>
      </c>
      <c r="E1452">
        <f>+IFERROR(VLOOKUP(B1452,'[1]Sum table'!$A:$F,6,FALSE),0)</f>
        <v>0</v>
      </c>
      <c r="F1452">
        <f>+IFERROR(VLOOKUP(B1452,'[1]Sum table'!$A:$G,7,FALSE),0)</f>
        <v>0</v>
      </c>
      <c r="O1452" t="s">
        <v>511</v>
      </c>
      <c r="P1452" s="607" t="s">
        <v>456</v>
      </c>
      <c r="R1452" t="str">
        <f t="shared" si="68"/>
        <v>ZK104</v>
      </c>
      <c r="S1452">
        <f t="shared" si="69"/>
        <v>0</v>
      </c>
      <c r="T1452">
        <f t="shared" si="69"/>
        <v>0</v>
      </c>
      <c r="U1452">
        <f t="shared" si="69"/>
        <v>0</v>
      </c>
    </row>
    <row r="1453" spans="1:21" x14ac:dyDescent="0.25">
      <c r="A1453" t="s">
        <v>1972</v>
      </c>
      <c r="B1453" t="str">
        <f t="shared" si="67"/>
        <v>ZK104.K351.C727</v>
      </c>
      <c r="C1453">
        <f>+IFERROR(VLOOKUP(B1453,'[1]Sum table'!$A:$D,4,FALSE),0)</f>
        <v>0</v>
      </c>
      <c r="D1453">
        <f>+IFERROR(VLOOKUP(B1453,'[1]Sum table'!$A:$E,5,FALSE),0)</f>
        <v>0</v>
      </c>
      <c r="E1453">
        <f>+IFERROR(VLOOKUP(B1453,'[1]Sum table'!$A:$F,6,FALSE),0)</f>
        <v>0</v>
      </c>
      <c r="F1453">
        <f>+IFERROR(VLOOKUP(B1453,'[1]Sum table'!$A:$G,7,FALSE),0)</f>
        <v>0</v>
      </c>
      <c r="O1453" t="s">
        <v>511</v>
      </c>
      <c r="P1453" s="606" t="s">
        <v>457</v>
      </c>
      <c r="R1453" t="str">
        <f t="shared" si="68"/>
        <v>ZK104</v>
      </c>
      <c r="S1453">
        <f t="shared" si="69"/>
        <v>0</v>
      </c>
      <c r="T1453">
        <f t="shared" si="69"/>
        <v>0</v>
      </c>
      <c r="U1453">
        <f t="shared" si="69"/>
        <v>0</v>
      </c>
    </row>
    <row r="1454" spans="1:21" x14ac:dyDescent="0.25">
      <c r="A1454" t="s">
        <v>1973</v>
      </c>
      <c r="B1454" t="str">
        <f t="shared" si="67"/>
        <v>ZK104.K352.C727</v>
      </c>
      <c r="C1454">
        <f>+IFERROR(VLOOKUP(B1454,'[1]Sum table'!$A:$D,4,FALSE),0)</f>
        <v>0</v>
      </c>
      <c r="D1454">
        <f>+IFERROR(VLOOKUP(B1454,'[1]Sum table'!$A:$E,5,FALSE),0)</f>
        <v>0</v>
      </c>
      <c r="E1454">
        <f>+IFERROR(VLOOKUP(B1454,'[1]Sum table'!$A:$F,6,FALSE),0)</f>
        <v>0</v>
      </c>
      <c r="F1454">
        <f>+IFERROR(VLOOKUP(B1454,'[1]Sum table'!$A:$G,7,FALSE),0)</f>
        <v>0</v>
      </c>
      <c r="O1454" t="s">
        <v>511</v>
      </c>
      <c r="P1454" s="606" t="s">
        <v>458</v>
      </c>
      <c r="R1454" t="str">
        <f t="shared" si="68"/>
        <v>ZK104</v>
      </c>
      <c r="S1454">
        <f t="shared" si="69"/>
        <v>0</v>
      </c>
      <c r="T1454">
        <f t="shared" si="69"/>
        <v>0</v>
      </c>
      <c r="U1454">
        <f t="shared" si="69"/>
        <v>0</v>
      </c>
    </row>
    <row r="1455" spans="1:21" x14ac:dyDescent="0.25">
      <c r="A1455" t="s">
        <v>1974</v>
      </c>
      <c r="B1455" t="str">
        <f t="shared" si="67"/>
        <v>ZK104.K353.C727</v>
      </c>
      <c r="C1455">
        <f>+IFERROR(VLOOKUP(B1455,'[1]Sum table'!$A:$D,4,FALSE),0)</f>
        <v>0</v>
      </c>
      <c r="D1455">
        <f>+IFERROR(VLOOKUP(B1455,'[1]Sum table'!$A:$E,5,FALSE),0)</f>
        <v>0</v>
      </c>
      <c r="E1455">
        <f>+IFERROR(VLOOKUP(B1455,'[1]Sum table'!$A:$F,6,FALSE),0)</f>
        <v>0</v>
      </c>
      <c r="F1455">
        <f>+IFERROR(VLOOKUP(B1455,'[1]Sum table'!$A:$G,7,FALSE),0)</f>
        <v>0</v>
      </c>
      <c r="O1455" t="s">
        <v>511</v>
      </c>
      <c r="P1455" s="606" t="s">
        <v>459</v>
      </c>
      <c r="R1455" t="str">
        <f t="shared" si="68"/>
        <v>ZK104</v>
      </c>
      <c r="S1455">
        <f t="shared" si="69"/>
        <v>0</v>
      </c>
      <c r="T1455">
        <f t="shared" si="69"/>
        <v>0</v>
      </c>
      <c r="U1455">
        <f t="shared" si="69"/>
        <v>0</v>
      </c>
    </row>
    <row r="1456" spans="1:21" x14ac:dyDescent="0.25">
      <c r="A1456" t="s">
        <v>1975</v>
      </c>
      <c r="B1456" t="str">
        <f t="shared" si="67"/>
        <v>ZK104.K354.C727</v>
      </c>
      <c r="C1456">
        <f>+IFERROR(VLOOKUP(B1456,'[1]Sum table'!$A:$D,4,FALSE),0)</f>
        <v>0</v>
      </c>
      <c r="D1456">
        <f>+IFERROR(VLOOKUP(B1456,'[1]Sum table'!$A:$E,5,FALSE),0)</f>
        <v>0</v>
      </c>
      <c r="E1456">
        <f>+IFERROR(VLOOKUP(B1456,'[1]Sum table'!$A:$F,6,FALSE),0)</f>
        <v>0</v>
      </c>
      <c r="F1456">
        <f>+IFERROR(VLOOKUP(B1456,'[1]Sum table'!$A:$G,7,FALSE),0)</f>
        <v>0</v>
      </c>
      <c r="O1456" t="s">
        <v>511</v>
      </c>
      <c r="P1456" s="606" t="s">
        <v>460</v>
      </c>
      <c r="R1456" t="str">
        <f t="shared" si="68"/>
        <v>ZK104</v>
      </c>
      <c r="S1456">
        <f t="shared" si="69"/>
        <v>0</v>
      </c>
      <c r="T1456">
        <f t="shared" si="69"/>
        <v>0</v>
      </c>
      <c r="U1456">
        <f t="shared" si="69"/>
        <v>0</v>
      </c>
    </row>
    <row r="1457" spans="1:21" x14ac:dyDescent="0.25">
      <c r="A1457" t="s">
        <v>1976</v>
      </c>
      <c r="B1457" t="str">
        <f t="shared" si="67"/>
        <v>ZK104.K355.C727</v>
      </c>
      <c r="C1457">
        <f>+IFERROR(VLOOKUP(B1457,'[1]Sum table'!$A:$D,4,FALSE),0)</f>
        <v>0</v>
      </c>
      <c r="D1457">
        <f>+IFERROR(VLOOKUP(B1457,'[1]Sum table'!$A:$E,5,FALSE),0)</f>
        <v>0</v>
      </c>
      <c r="E1457">
        <f>+IFERROR(VLOOKUP(B1457,'[1]Sum table'!$A:$F,6,FALSE),0)</f>
        <v>0</v>
      </c>
      <c r="F1457">
        <f>+IFERROR(VLOOKUP(B1457,'[1]Sum table'!$A:$G,7,FALSE),0)</f>
        <v>0</v>
      </c>
      <c r="O1457" t="s">
        <v>511</v>
      </c>
      <c r="P1457" s="606" t="s">
        <v>461</v>
      </c>
      <c r="R1457" t="str">
        <f t="shared" si="68"/>
        <v>ZK104</v>
      </c>
      <c r="S1457">
        <f t="shared" si="69"/>
        <v>0</v>
      </c>
      <c r="T1457">
        <f t="shared" si="69"/>
        <v>0</v>
      </c>
      <c r="U1457">
        <f t="shared" si="69"/>
        <v>0</v>
      </c>
    </row>
    <row r="1458" spans="1:21" x14ac:dyDescent="0.25">
      <c r="A1458" t="s">
        <v>1977</v>
      </c>
      <c r="B1458" t="str">
        <f t="shared" si="67"/>
        <v>ZK104.K356.C727</v>
      </c>
      <c r="C1458">
        <f>+IFERROR(VLOOKUP(B1458,'[1]Sum table'!$A:$D,4,FALSE),0)</f>
        <v>0</v>
      </c>
      <c r="D1458">
        <f>+IFERROR(VLOOKUP(B1458,'[1]Sum table'!$A:$E,5,FALSE),0)</f>
        <v>0</v>
      </c>
      <c r="E1458">
        <f>+IFERROR(VLOOKUP(B1458,'[1]Sum table'!$A:$F,6,FALSE),0)</f>
        <v>0</v>
      </c>
      <c r="F1458">
        <f>+IFERROR(VLOOKUP(B1458,'[1]Sum table'!$A:$G,7,FALSE),0)</f>
        <v>0</v>
      </c>
      <c r="O1458" t="s">
        <v>511</v>
      </c>
      <c r="P1458" s="606" t="s">
        <v>462</v>
      </c>
      <c r="R1458" t="str">
        <f t="shared" si="68"/>
        <v>ZK104</v>
      </c>
      <c r="S1458">
        <f t="shared" si="69"/>
        <v>0</v>
      </c>
      <c r="T1458">
        <f t="shared" si="69"/>
        <v>0</v>
      </c>
      <c r="U1458">
        <f t="shared" si="69"/>
        <v>0</v>
      </c>
    </row>
    <row r="1459" spans="1:21" x14ac:dyDescent="0.25">
      <c r="A1459" t="s">
        <v>1978</v>
      </c>
      <c r="B1459" t="str">
        <f t="shared" si="67"/>
        <v>ZK104.K357.C727</v>
      </c>
      <c r="C1459">
        <f>+IFERROR(VLOOKUP(B1459,'[1]Sum table'!$A:$D,4,FALSE),0)</f>
        <v>0</v>
      </c>
      <c r="D1459">
        <f>+IFERROR(VLOOKUP(B1459,'[1]Sum table'!$A:$E,5,FALSE),0)</f>
        <v>0</v>
      </c>
      <c r="E1459">
        <f>+IFERROR(VLOOKUP(B1459,'[1]Sum table'!$A:$F,6,FALSE),0)</f>
        <v>0</v>
      </c>
      <c r="F1459">
        <f>+IFERROR(VLOOKUP(B1459,'[1]Sum table'!$A:$G,7,FALSE),0)</f>
        <v>0</v>
      </c>
      <c r="O1459" t="s">
        <v>511</v>
      </c>
      <c r="P1459" s="606" t="s">
        <v>463</v>
      </c>
      <c r="R1459" t="str">
        <f t="shared" si="68"/>
        <v>ZK104</v>
      </c>
      <c r="S1459">
        <f t="shared" si="69"/>
        <v>0</v>
      </c>
      <c r="T1459">
        <f t="shared" si="69"/>
        <v>0</v>
      </c>
      <c r="U1459">
        <f t="shared" si="69"/>
        <v>0</v>
      </c>
    </row>
    <row r="1460" spans="1:21" x14ac:dyDescent="0.25">
      <c r="A1460" t="s">
        <v>1979</v>
      </c>
      <c r="B1460" t="str">
        <f t="shared" si="67"/>
        <v>ZK104.K358.C727</v>
      </c>
      <c r="C1460">
        <f>+IFERROR(VLOOKUP(B1460,'[1]Sum table'!$A:$D,4,FALSE),0)</f>
        <v>0</v>
      </c>
      <c r="D1460">
        <f>+IFERROR(VLOOKUP(B1460,'[1]Sum table'!$A:$E,5,FALSE),0)</f>
        <v>0</v>
      </c>
      <c r="E1460">
        <f>+IFERROR(VLOOKUP(B1460,'[1]Sum table'!$A:$F,6,FALSE),0)</f>
        <v>0</v>
      </c>
      <c r="F1460">
        <f>+IFERROR(VLOOKUP(B1460,'[1]Sum table'!$A:$G,7,FALSE),0)</f>
        <v>0</v>
      </c>
      <c r="O1460" t="s">
        <v>511</v>
      </c>
      <c r="P1460" s="606" t="s">
        <v>464</v>
      </c>
      <c r="R1460" t="str">
        <f t="shared" si="68"/>
        <v>ZK104</v>
      </c>
      <c r="S1460">
        <f t="shared" si="69"/>
        <v>0</v>
      </c>
      <c r="T1460">
        <f t="shared" si="69"/>
        <v>0</v>
      </c>
      <c r="U1460">
        <f t="shared" si="69"/>
        <v>0</v>
      </c>
    </row>
    <row r="1461" spans="1:21" x14ac:dyDescent="0.25">
      <c r="A1461" t="s">
        <v>1980</v>
      </c>
      <c r="B1461" t="str">
        <f t="shared" si="67"/>
        <v>ZK104.K359.C727</v>
      </c>
      <c r="C1461">
        <f>+IFERROR(VLOOKUP(B1461,'[1]Sum table'!$A:$D,4,FALSE),0)</f>
        <v>0</v>
      </c>
      <c r="D1461">
        <f>+IFERROR(VLOOKUP(B1461,'[1]Sum table'!$A:$E,5,FALSE),0)</f>
        <v>0</v>
      </c>
      <c r="E1461">
        <f>+IFERROR(VLOOKUP(B1461,'[1]Sum table'!$A:$F,6,FALSE),0)</f>
        <v>0</v>
      </c>
      <c r="F1461">
        <f>+IFERROR(VLOOKUP(B1461,'[1]Sum table'!$A:$G,7,FALSE),0)</f>
        <v>0</v>
      </c>
      <c r="O1461" t="s">
        <v>511</v>
      </c>
      <c r="P1461" s="607" t="s">
        <v>465</v>
      </c>
      <c r="R1461" t="str">
        <f t="shared" si="68"/>
        <v>ZK104</v>
      </c>
      <c r="S1461">
        <f t="shared" si="69"/>
        <v>0</v>
      </c>
      <c r="T1461">
        <f t="shared" si="69"/>
        <v>0</v>
      </c>
      <c r="U1461">
        <f t="shared" si="69"/>
        <v>0</v>
      </c>
    </row>
    <row r="1462" spans="1:21" x14ac:dyDescent="0.25">
      <c r="A1462" t="s">
        <v>1981</v>
      </c>
      <c r="B1462" t="str">
        <f t="shared" si="67"/>
        <v>ZK104.K360.C727</v>
      </c>
      <c r="C1462">
        <f>+IFERROR(VLOOKUP(B1462,'[1]Sum table'!$A:$D,4,FALSE),0)</f>
        <v>0</v>
      </c>
      <c r="D1462">
        <f>+IFERROR(VLOOKUP(B1462,'[1]Sum table'!$A:$E,5,FALSE),0)</f>
        <v>0</v>
      </c>
      <c r="E1462">
        <f>+IFERROR(VLOOKUP(B1462,'[1]Sum table'!$A:$F,6,FALSE),0)</f>
        <v>0</v>
      </c>
      <c r="F1462">
        <f>+IFERROR(VLOOKUP(B1462,'[1]Sum table'!$A:$G,7,FALSE),0)</f>
        <v>0</v>
      </c>
      <c r="O1462" t="s">
        <v>511</v>
      </c>
      <c r="P1462" s="607" t="s">
        <v>466</v>
      </c>
      <c r="R1462" t="str">
        <f t="shared" si="68"/>
        <v>ZK104</v>
      </c>
      <c r="S1462">
        <f t="shared" si="69"/>
        <v>0</v>
      </c>
      <c r="T1462">
        <f t="shared" si="69"/>
        <v>0</v>
      </c>
      <c r="U1462">
        <f t="shared" si="69"/>
        <v>0</v>
      </c>
    </row>
    <row r="1463" spans="1:21" x14ac:dyDescent="0.25">
      <c r="A1463" t="s">
        <v>1982</v>
      </c>
      <c r="B1463" t="str">
        <f t="shared" si="67"/>
        <v>ZK104.K361.C727</v>
      </c>
      <c r="C1463">
        <f>+IFERROR(VLOOKUP(B1463,'[1]Sum table'!$A:$D,4,FALSE),0)</f>
        <v>0</v>
      </c>
      <c r="D1463">
        <f>+IFERROR(VLOOKUP(B1463,'[1]Sum table'!$A:$E,5,FALSE),0)</f>
        <v>0</v>
      </c>
      <c r="E1463">
        <f>+IFERROR(VLOOKUP(B1463,'[1]Sum table'!$A:$F,6,FALSE),0)</f>
        <v>0</v>
      </c>
      <c r="F1463">
        <f>+IFERROR(VLOOKUP(B1463,'[1]Sum table'!$A:$G,7,FALSE),0)</f>
        <v>0</v>
      </c>
      <c r="O1463" t="s">
        <v>511</v>
      </c>
      <c r="P1463" s="607" t="s">
        <v>467</v>
      </c>
      <c r="R1463" t="str">
        <f t="shared" si="68"/>
        <v>ZK104</v>
      </c>
      <c r="S1463">
        <f t="shared" si="69"/>
        <v>0</v>
      </c>
      <c r="T1463">
        <f t="shared" si="69"/>
        <v>0</v>
      </c>
      <c r="U1463">
        <f t="shared" si="69"/>
        <v>0</v>
      </c>
    </row>
    <row r="1464" spans="1:21" x14ac:dyDescent="0.25">
      <c r="A1464" t="s">
        <v>1983</v>
      </c>
      <c r="B1464" t="str">
        <f t="shared" si="67"/>
        <v>ZK104.K362.C727</v>
      </c>
      <c r="C1464">
        <f>+IFERROR(VLOOKUP(B1464,'[1]Sum table'!$A:$D,4,FALSE),0)</f>
        <v>0</v>
      </c>
      <c r="D1464">
        <f>+IFERROR(VLOOKUP(B1464,'[1]Sum table'!$A:$E,5,FALSE),0)</f>
        <v>0</v>
      </c>
      <c r="E1464">
        <f>+IFERROR(VLOOKUP(B1464,'[1]Sum table'!$A:$F,6,FALSE),0)</f>
        <v>0</v>
      </c>
      <c r="F1464">
        <f>+IFERROR(VLOOKUP(B1464,'[1]Sum table'!$A:$G,7,FALSE),0)</f>
        <v>0</v>
      </c>
      <c r="O1464" t="s">
        <v>511</v>
      </c>
      <c r="P1464" s="607" t="s">
        <v>468</v>
      </c>
      <c r="R1464" t="str">
        <f t="shared" si="68"/>
        <v>ZK104</v>
      </c>
      <c r="S1464">
        <f t="shared" si="69"/>
        <v>0</v>
      </c>
      <c r="T1464">
        <f t="shared" si="69"/>
        <v>0</v>
      </c>
      <c r="U1464">
        <f t="shared" si="69"/>
        <v>0</v>
      </c>
    </row>
    <row r="1465" spans="1:21" x14ac:dyDescent="0.25">
      <c r="A1465" t="s">
        <v>1984</v>
      </c>
      <c r="B1465" t="str">
        <f t="shared" si="67"/>
        <v>ZK104.K363.C727</v>
      </c>
      <c r="C1465">
        <f>+IFERROR(VLOOKUP(B1465,'[1]Sum table'!$A:$D,4,FALSE),0)</f>
        <v>0</v>
      </c>
      <c r="D1465">
        <f>+IFERROR(VLOOKUP(B1465,'[1]Sum table'!$A:$E,5,FALSE),0)</f>
        <v>0</v>
      </c>
      <c r="E1465">
        <f>+IFERROR(VLOOKUP(B1465,'[1]Sum table'!$A:$F,6,FALSE),0)</f>
        <v>0</v>
      </c>
      <c r="F1465">
        <f>+IFERROR(VLOOKUP(B1465,'[1]Sum table'!$A:$G,7,FALSE),0)</f>
        <v>0</v>
      </c>
      <c r="O1465" t="s">
        <v>511</v>
      </c>
      <c r="P1465" s="607" t="s">
        <v>469</v>
      </c>
      <c r="R1465" t="str">
        <f t="shared" si="68"/>
        <v>ZK104</v>
      </c>
      <c r="S1465">
        <f t="shared" si="69"/>
        <v>0</v>
      </c>
      <c r="T1465">
        <f t="shared" si="69"/>
        <v>0</v>
      </c>
      <c r="U1465">
        <f t="shared" si="69"/>
        <v>0</v>
      </c>
    </row>
    <row r="1466" spans="1:21" x14ac:dyDescent="0.25">
      <c r="A1466" t="s">
        <v>1985</v>
      </c>
      <c r="B1466" t="str">
        <f t="shared" si="67"/>
        <v>ZK104.K364.C727</v>
      </c>
      <c r="C1466">
        <f>+IFERROR(VLOOKUP(B1466,'[1]Sum table'!$A:$D,4,FALSE),0)</f>
        <v>0</v>
      </c>
      <c r="D1466">
        <f>+IFERROR(VLOOKUP(B1466,'[1]Sum table'!$A:$E,5,FALSE),0)</f>
        <v>0</v>
      </c>
      <c r="E1466">
        <f>+IFERROR(VLOOKUP(B1466,'[1]Sum table'!$A:$F,6,FALSE),0)</f>
        <v>0</v>
      </c>
      <c r="F1466">
        <f>+IFERROR(VLOOKUP(B1466,'[1]Sum table'!$A:$G,7,FALSE),0)</f>
        <v>0</v>
      </c>
      <c r="O1466" t="s">
        <v>511</v>
      </c>
      <c r="P1466" s="607" t="s">
        <v>470</v>
      </c>
      <c r="R1466" t="str">
        <f t="shared" si="68"/>
        <v>ZK104</v>
      </c>
      <c r="S1466">
        <f t="shared" si="69"/>
        <v>0</v>
      </c>
      <c r="T1466">
        <f t="shared" si="69"/>
        <v>0</v>
      </c>
      <c r="U1466">
        <f t="shared" si="69"/>
        <v>0</v>
      </c>
    </row>
    <row r="1467" spans="1:21" x14ac:dyDescent="0.25">
      <c r="A1467" t="s">
        <v>1986</v>
      </c>
      <c r="B1467" t="str">
        <f t="shared" si="67"/>
        <v>ZK104.K365.C727</v>
      </c>
      <c r="C1467">
        <f>+IFERROR(VLOOKUP(B1467,'[1]Sum table'!$A:$D,4,FALSE),0)</f>
        <v>0</v>
      </c>
      <c r="D1467">
        <f>+IFERROR(VLOOKUP(B1467,'[1]Sum table'!$A:$E,5,FALSE),0)</f>
        <v>0</v>
      </c>
      <c r="E1467">
        <f>+IFERROR(VLOOKUP(B1467,'[1]Sum table'!$A:$F,6,FALSE),0)</f>
        <v>0</v>
      </c>
      <c r="F1467">
        <f>+IFERROR(VLOOKUP(B1467,'[1]Sum table'!$A:$G,7,FALSE),0)</f>
        <v>0</v>
      </c>
      <c r="O1467" t="s">
        <v>511</v>
      </c>
      <c r="P1467" s="607" t="s">
        <v>471</v>
      </c>
      <c r="R1467" t="str">
        <f t="shared" si="68"/>
        <v>ZK104</v>
      </c>
      <c r="S1467">
        <f t="shared" si="69"/>
        <v>0</v>
      </c>
      <c r="T1467">
        <f t="shared" si="69"/>
        <v>0</v>
      </c>
      <c r="U1467">
        <f t="shared" si="69"/>
        <v>0</v>
      </c>
    </row>
    <row r="1468" spans="1:21" x14ac:dyDescent="0.25">
      <c r="A1468" t="s">
        <v>1987</v>
      </c>
      <c r="B1468" t="str">
        <f t="shared" si="67"/>
        <v>ZK104.K366.C727</v>
      </c>
      <c r="C1468">
        <f>+IFERROR(VLOOKUP(B1468,'[1]Sum table'!$A:$D,4,FALSE),0)</f>
        <v>0</v>
      </c>
      <c r="D1468">
        <f>+IFERROR(VLOOKUP(B1468,'[1]Sum table'!$A:$E,5,FALSE),0)</f>
        <v>0</v>
      </c>
      <c r="E1468">
        <f>+IFERROR(VLOOKUP(B1468,'[1]Sum table'!$A:$F,6,FALSE),0)</f>
        <v>0</v>
      </c>
      <c r="F1468">
        <f>+IFERROR(VLOOKUP(B1468,'[1]Sum table'!$A:$G,7,FALSE),0)</f>
        <v>0</v>
      </c>
      <c r="O1468" t="s">
        <v>511</v>
      </c>
      <c r="P1468" s="607" t="s">
        <v>472</v>
      </c>
      <c r="R1468" t="str">
        <f t="shared" si="68"/>
        <v>ZK104</v>
      </c>
      <c r="S1468">
        <f t="shared" si="69"/>
        <v>0</v>
      </c>
      <c r="T1468">
        <f t="shared" si="69"/>
        <v>0</v>
      </c>
      <c r="U1468">
        <f t="shared" si="69"/>
        <v>0</v>
      </c>
    </row>
    <row r="1469" spans="1:21" x14ac:dyDescent="0.25">
      <c r="A1469" t="s">
        <v>1988</v>
      </c>
      <c r="B1469" t="str">
        <f t="shared" si="67"/>
        <v>ZK104.K367.C727</v>
      </c>
      <c r="C1469">
        <f>+IFERROR(VLOOKUP(B1469,'[1]Sum table'!$A:$D,4,FALSE),0)</f>
        <v>0</v>
      </c>
      <c r="D1469">
        <f>+IFERROR(VLOOKUP(B1469,'[1]Sum table'!$A:$E,5,FALSE),0)</f>
        <v>0</v>
      </c>
      <c r="E1469">
        <f>+IFERROR(VLOOKUP(B1469,'[1]Sum table'!$A:$F,6,FALSE),0)</f>
        <v>0</v>
      </c>
      <c r="F1469">
        <f>+IFERROR(VLOOKUP(B1469,'[1]Sum table'!$A:$G,7,FALSE),0)</f>
        <v>0</v>
      </c>
      <c r="O1469" t="s">
        <v>511</v>
      </c>
      <c r="P1469" s="607" t="s">
        <v>473</v>
      </c>
      <c r="R1469" t="str">
        <f t="shared" si="68"/>
        <v>ZK104</v>
      </c>
      <c r="S1469">
        <f t="shared" si="69"/>
        <v>0</v>
      </c>
      <c r="T1469">
        <f t="shared" si="69"/>
        <v>0</v>
      </c>
      <c r="U1469">
        <f t="shared" si="69"/>
        <v>0</v>
      </c>
    </row>
    <row r="1470" spans="1:21" x14ac:dyDescent="0.25">
      <c r="A1470" t="s">
        <v>1989</v>
      </c>
      <c r="B1470" t="str">
        <f t="shared" si="67"/>
        <v>ZK104.K368.C727</v>
      </c>
      <c r="C1470">
        <f>+IFERROR(VLOOKUP(B1470,'[1]Sum table'!$A:$D,4,FALSE),0)</f>
        <v>0</v>
      </c>
      <c r="D1470">
        <f>+IFERROR(VLOOKUP(B1470,'[1]Sum table'!$A:$E,5,FALSE),0)</f>
        <v>0</v>
      </c>
      <c r="E1470">
        <f>+IFERROR(VLOOKUP(B1470,'[1]Sum table'!$A:$F,6,FALSE),0)</f>
        <v>0</v>
      </c>
      <c r="F1470">
        <f>+IFERROR(VLOOKUP(B1470,'[1]Sum table'!$A:$G,7,FALSE),0)</f>
        <v>0</v>
      </c>
      <c r="O1470" t="s">
        <v>511</v>
      </c>
      <c r="P1470" s="607" t="s">
        <v>474</v>
      </c>
      <c r="R1470" t="str">
        <f t="shared" si="68"/>
        <v>ZK104</v>
      </c>
      <c r="S1470">
        <f t="shared" si="69"/>
        <v>0</v>
      </c>
      <c r="T1470">
        <f t="shared" si="69"/>
        <v>0</v>
      </c>
      <c r="U1470">
        <f t="shared" si="69"/>
        <v>0</v>
      </c>
    </row>
    <row r="1471" spans="1:21" x14ac:dyDescent="0.25">
      <c r="A1471" t="s">
        <v>1990</v>
      </c>
      <c r="B1471" t="str">
        <f t="shared" si="67"/>
        <v>ZK104.K369.C727</v>
      </c>
      <c r="C1471">
        <f>+IFERROR(VLOOKUP(B1471,'[1]Sum table'!$A:$D,4,FALSE),0)</f>
        <v>0</v>
      </c>
      <c r="D1471">
        <f>+IFERROR(VLOOKUP(B1471,'[1]Sum table'!$A:$E,5,FALSE),0)</f>
        <v>0</v>
      </c>
      <c r="E1471">
        <f>+IFERROR(VLOOKUP(B1471,'[1]Sum table'!$A:$F,6,FALSE),0)</f>
        <v>0</v>
      </c>
      <c r="F1471">
        <f>+IFERROR(VLOOKUP(B1471,'[1]Sum table'!$A:$G,7,FALSE),0)</f>
        <v>0</v>
      </c>
      <c r="O1471" t="s">
        <v>511</v>
      </c>
      <c r="P1471" s="607" t="s">
        <v>475</v>
      </c>
      <c r="R1471" t="str">
        <f t="shared" si="68"/>
        <v>ZK104</v>
      </c>
      <c r="S1471">
        <f t="shared" si="69"/>
        <v>0</v>
      </c>
      <c r="T1471">
        <f t="shared" si="69"/>
        <v>0</v>
      </c>
      <c r="U1471">
        <f t="shared" si="69"/>
        <v>0</v>
      </c>
    </row>
    <row r="1472" spans="1:21" x14ac:dyDescent="0.25">
      <c r="A1472" t="s">
        <v>1991</v>
      </c>
      <c r="B1472" t="str">
        <f t="shared" si="67"/>
        <v>ZK104.K370.C727</v>
      </c>
      <c r="C1472">
        <f>+IFERROR(VLOOKUP(B1472,'[1]Sum table'!$A:$D,4,FALSE),0)</f>
        <v>0</v>
      </c>
      <c r="D1472">
        <f>+IFERROR(VLOOKUP(B1472,'[1]Sum table'!$A:$E,5,FALSE),0)</f>
        <v>0</v>
      </c>
      <c r="E1472">
        <f>+IFERROR(VLOOKUP(B1472,'[1]Sum table'!$A:$F,6,FALSE),0)</f>
        <v>0</v>
      </c>
      <c r="F1472">
        <f>+IFERROR(VLOOKUP(B1472,'[1]Sum table'!$A:$G,7,FALSE),0)</f>
        <v>0</v>
      </c>
      <c r="O1472" t="s">
        <v>511</v>
      </c>
      <c r="P1472" s="607" t="s">
        <v>476</v>
      </c>
      <c r="R1472" t="str">
        <f t="shared" si="68"/>
        <v>ZK104</v>
      </c>
      <c r="S1472">
        <f t="shared" si="69"/>
        <v>0</v>
      </c>
      <c r="T1472">
        <f t="shared" si="69"/>
        <v>0</v>
      </c>
      <c r="U1472">
        <f t="shared" si="69"/>
        <v>0</v>
      </c>
    </row>
    <row r="1473" spans="1:21" x14ac:dyDescent="0.25">
      <c r="A1473" t="s">
        <v>1992</v>
      </c>
      <c r="B1473" t="str">
        <f t="shared" si="67"/>
        <v>ZK104.K371.C727</v>
      </c>
      <c r="C1473">
        <f>+IFERROR(VLOOKUP(B1473,'[1]Sum table'!$A:$D,4,FALSE),0)</f>
        <v>0</v>
      </c>
      <c r="D1473">
        <f>+IFERROR(VLOOKUP(B1473,'[1]Sum table'!$A:$E,5,FALSE),0)</f>
        <v>0</v>
      </c>
      <c r="E1473">
        <f>+IFERROR(VLOOKUP(B1473,'[1]Sum table'!$A:$F,6,FALSE),0)</f>
        <v>0</v>
      </c>
      <c r="F1473">
        <f>+IFERROR(VLOOKUP(B1473,'[1]Sum table'!$A:$G,7,FALSE),0)</f>
        <v>0</v>
      </c>
      <c r="O1473" t="s">
        <v>511</v>
      </c>
      <c r="P1473" s="607" t="s">
        <v>477</v>
      </c>
      <c r="R1473" t="str">
        <f t="shared" si="68"/>
        <v>ZK104</v>
      </c>
      <c r="S1473">
        <f t="shared" si="69"/>
        <v>0</v>
      </c>
      <c r="T1473">
        <f t="shared" si="69"/>
        <v>0</v>
      </c>
      <c r="U1473">
        <f t="shared" si="69"/>
        <v>0</v>
      </c>
    </row>
    <row r="1474" spans="1:21" x14ac:dyDescent="0.25">
      <c r="A1474" t="s">
        <v>1993</v>
      </c>
      <c r="B1474" t="str">
        <f t="shared" si="67"/>
        <v>ZK104.K372.C727</v>
      </c>
      <c r="C1474">
        <f>+IFERROR(VLOOKUP(B1474,'[1]Sum table'!$A:$D,4,FALSE),0)</f>
        <v>0</v>
      </c>
      <c r="D1474">
        <f>+IFERROR(VLOOKUP(B1474,'[1]Sum table'!$A:$E,5,FALSE),0)</f>
        <v>0</v>
      </c>
      <c r="E1474">
        <f>+IFERROR(VLOOKUP(B1474,'[1]Sum table'!$A:$F,6,FALSE),0)</f>
        <v>0</v>
      </c>
      <c r="F1474">
        <f>+IFERROR(VLOOKUP(B1474,'[1]Sum table'!$A:$G,7,FALSE),0)</f>
        <v>0</v>
      </c>
      <c r="O1474" t="s">
        <v>511</v>
      </c>
      <c r="P1474" s="607" t="s">
        <v>478</v>
      </c>
      <c r="R1474" t="str">
        <f t="shared" si="68"/>
        <v>ZK104</v>
      </c>
      <c r="S1474">
        <f t="shared" si="69"/>
        <v>0</v>
      </c>
      <c r="T1474">
        <f t="shared" si="69"/>
        <v>0</v>
      </c>
      <c r="U1474">
        <f t="shared" si="69"/>
        <v>0</v>
      </c>
    </row>
    <row r="1475" spans="1:21" x14ac:dyDescent="0.25">
      <c r="A1475" t="s">
        <v>1994</v>
      </c>
      <c r="B1475" t="str">
        <f t="shared" si="67"/>
        <v>ZK104.K373.C727</v>
      </c>
      <c r="C1475">
        <f>+IFERROR(VLOOKUP(B1475,'[1]Sum table'!$A:$D,4,FALSE),0)</f>
        <v>0</v>
      </c>
      <c r="D1475">
        <f>+IFERROR(VLOOKUP(B1475,'[1]Sum table'!$A:$E,5,FALSE),0)</f>
        <v>0</v>
      </c>
      <c r="E1475">
        <f>+IFERROR(VLOOKUP(B1475,'[1]Sum table'!$A:$F,6,FALSE),0)</f>
        <v>0</v>
      </c>
      <c r="F1475">
        <f>+IFERROR(VLOOKUP(B1475,'[1]Sum table'!$A:$G,7,FALSE),0)</f>
        <v>0</v>
      </c>
      <c r="O1475" t="s">
        <v>511</v>
      </c>
      <c r="P1475" s="607" t="s">
        <v>479</v>
      </c>
      <c r="R1475" t="str">
        <f t="shared" si="68"/>
        <v>ZK104</v>
      </c>
      <c r="S1475">
        <f t="shared" si="69"/>
        <v>0</v>
      </c>
      <c r="T1475">
        <f t="shared" si="69"/>
        <v>0</v>
      </c>
      <c r="U1475">
        <f t="shared" si="69"/>
        <v>0</v>
      </c>
    </row>
    <row r="1476" spans="1:21" x14ac:dyDescent="0.25">
      <c r="A1476" t="s">
        <v>1995</v>
      </c>
      <c r="B1476" t="str">
        <f t="shared" ref="B1476:B1539" si="70">+A1476&amp;"."&amp;$A$1</f>
        <v>ZK104.K374.C727</v>
      </c>
      <c r="C1476">
        <f>+IFERROR(VLOOKUP(B1476,'[1]Sum table'!$A:$D,4,FALSE),0)</f>
        <v>0</v>
      </c>
      <c r="D1476">
        <f>+IFERROR(VLOOKUP(B1476,'[1]Sum table'!$A:$E,5,FALSE),0)</f>
        <v>0</v>
      </c>
      <c r="E1476">
        <f>+IFERROR(VLOOKUP(B1476,'[1]Sum table'!$A:$F,6,FALSE),0)</f>
        <v>0</v>
      </c>
      <c r="F1476">
        <f>+IFERROR(VLOOKUP(B1476,'[1]Sum table'!$A:$G,7,FALSE),0)</f>
        <v>0</v>
      </c>
      <c r="O1476" t="s">
        <v>511</v>
      </c>
      <c r="P1476" s="607" t="s">
        <v>480</v>
      </c>
      <c r="R1476" t="str">
        <f t="shared" ref="R1476:R1539" si="71">+LEFT(B1476,5)</f>
        <v>ZK104</v>
      </c>
      <c r="S1476">
        <f t="shared" ref="S1476:U1539" si="72">+C1476</f>
        <v>0</v>
      </c>
      <c r="T1476">
        <f t="shared" si="72"/>
        <v>0</v>
      </c>
      <c r="U1476">
        <f t="shared" si="72"/>
        <v>0</v>
      </c>
    </row>
    <row r="1477" spans="1:21" x14ac:dyDescent="0.25">
      <c r="A1477" t="s">
        <v>1996</v>
      </c>
      <c r="B1477" t="str">
        <f t="shared" si="70"/>
        <v>ZK104.K375.C727</v>
      </c>
      <c r="C1477">
        <f>+IFERROR(VLOOKUP(B1477,'[1]Sum table'!$A:$D,4,FALSE),0)</f>
        <v>0</v>
      </c>
      <c r="D1477">
        <f>+IFERROR(VLOOKUP(B1477,'[1]Sum table'!$A:$E,5,FALSE),0)</f>
        <v>0</v>
      </c>
      <c r="E1477">
        <f>+IFERROR(VLOOKUP(B1477,'[1]Sum table'!$A:$F,6,FALSE),0)</f>
        <v>0</v>
      </c>
      <c r="F1477">
        <f>+IFERROR(VLOOKUP(B1477,'[1]Sum table'!$A:$G,7,FALSE),0)</f>
        <v>0</v>
      </c>
      <c r="O1477" t="s">
        <v>511</v>
      </c>
      <c r="P1477" s="607" t="s">
        <v>481</v>
      </c>
      <c r="R1477" t="str">
        <f t="shared" si="71"/>
        <v>ZK104</v>
      </c>
      <c r="S1477">
        <f t="shared" si="72"/>
        <v>0</v>
      </c>
      <c r="T1477">
        <f t="shared" si="72"/>
        <v>0</v>
      </c>
      <c r="U1477">
        <f t="shared" si="72"/>
        <v>0</v>
      </c>
    </row>
    <row r="1478" spans="1:21" x14ac:dyDescent="0.25">
      <c r="A1478" t="s">
        <v>1997</v>
      </c>
      <c r="B1478" t="str">
        <f t="shared" si="70"/>
        <v>ZK104.K376.C727</v>
      </c>
      <c r="C1478">
        <f>+IFERROR(VLOOKUP(B1478,'[1]Sum table'!$A:$D,4,FALSE),0)</f>
        <v>0</v>
      </c>
      <c r="D1478">
        <f>+IFERROR(VLOOKUP(B1478,'[1]Sum table'!$A:$E,5,FALSE),0)</f>
        <v>0</v>
      </c>
      <c r="E1478">
        <f>+IFERROR(VLOOKUP(B1478,'[1]Sum table'!$A:$F,6,FALSE),0)</f>
        <v>0</v>
      </c>
      <c r="F1478">
        <f>+IFERROR(VLOOKUP(B1478,'[1]Sum table'!$A:$G,7,FALSE),0)</f>
        <v>0</v>
      </c>
      <c r="O1478" t="s">
        <v>511</v>
      </c>
      <c r="P1478" s="607" t="s">
        <v>482</v>
      </c>
      <c r="R1478" t="str">
        <f t="shared" si="71"/>
        <v>ZK104</v>
      </c>
      <c r="S1478">
        <f t="shared" si="72"/>
        <v>0</v>
      </c>
      <c r="T1478">
        <f t="shared" si="72"/>
        <v>0</v>
      </c>
      <c r="U1478">
        <f t="shared" si="72"/>
        <v>0</v>
      </c>
    </row>
    <row r="1479" spans="1:21" x14ac:dyDescent="0.25">
      <c r="A1479" t="s">
        <v>1998</v>
      </c>
      <c r="B1479" t="str">
        <f t="shared" si="70"/>
        <v>ZK104.K377.C727</v>
      </c>
      <c r="C1479">
        <f>+IFERROR(VLOOKUP(B1479,'[1]Sum table'!$A:$D,4,FALSE),0)</f>
        <v>0</v>
      </c>
      <c r="D1479">
        <f>+IFERROR(VLOOKUP(B1479,'[1]Sum table'!$A:$E,5,FALSE),0)</f>
        <v>0</v>
      </c>
      <c r="E1479">
        <f>+IFERROR(VLOOKUP(B1479,'[1]Sum table'!$A:$F,6,FALSE),0)</f>
        <v>0</v>
      </c>
      <c r="F1479">
        <f>+IFERROR(VLOOKUP(B1479,'[1]Sum table'!$A:$G,7,FALSE),0)</f>
        <v>0</v>
      </c>
      <c r="O1479" t="s">
        <v>511</v>
      </c>
      <c r="P1479" s="607" t="s">
        <v>483</v>
      </c>
      <c r="R1479" t="str">
        <f t="shared" si="71"/>
        <v>ZK104</v>
      </c>
      <c r="S1479">
        <f t="shared" si="72"/>
        <v>0</v>
      </c>
      <c r="T1479">
        <f t="shared" si="72"/>
        <v>0</v>
      </c>
      <c r="U1479">
        <f t="shared" si="72"/>
        <v>0</v>
      </c>
    </row>
    <row r="1480" spans="1:21" x14ac:dyDescent="0.25">
      <c r="A1480" t="s">
        <v>1999</v>
      </c>
      <c r="B1480" t="str">
        <f t="shared" si="70"/>
        <v>ZK104.K378.C727</v>
      </c>
      <c r="C1480">
        <f>+IFERROR(VLOOKUP(B1480,'[1]Sum table'!$A:$D,4,FALSE),0)</f>
        <v>0</v>
      </c>
      <c r="D1480">
        <f>+IFERROR(VLOOKUP(B1480,'[1]Sum table'!$A:$E,5,FALSE),0)</f>
        <v>0</v>
      </c>
      <c r="E1480">
        <f>+IFERROR(VLOOKUP(B1480,'[1]Sum table'!$A:$F,6,FALSE),0)</f>
        <v>0</v>
      </c>
      <c r="F1480">
        <f>+IFERROR(VLOOKUP(B1480,'[1]Sum table'!$A:$G,7,FALSE),0)</f>
        <v>0</v>
      </c>
      <c r="O1480" t="s">
        <v>511</v>
      </c>
      <c r="P1480" s="607" t="s">
        <v>484</v>
      </c>
      <c r="R1480" t="str">
        <f t="shared" si="71"/>
        <v>ZK104</v>
      </c>
      <c r="S1480">
        <f t="shared" si="72"/>
        <v>0</v>
      </c>
      <c r="T1480">
        <f t="shared" si="72"/>
        <v>0</v>
      </c>
      <c r="U1480">
        <f t="shared" si="72"/>
        <v>0</v>
      </c>
    </row>
    <row r="1481" spans="1:21" x14ac:dyDescent="0.25">
      <c r="A1481" t="s">
        <v>2000</v>
      </c>
      <c r="B1481" t="str">
        <f t="shared" si="70"/>
        <v>ZK104.K379.C727</v>
      </c>
      <c r="C1481">
        <f>+IFERROR(VLOOKUP(B1481,'[1]Sum table'!$A:$D,4,FALSE),0)</f>
        <v>0</v>
      </c>
      <c r="D1481">
        <f>+IFERROR(VLOOKUP(B1481,'[1]Sum table'!$A:$E,5,FALSE),0)</f>
        <v>0</v>
      </c>
      <c r="E1481">
        <f>+IFERROR(VLOOKUP(B1481,'[1]Sum table'!$A:$F,6,FALSE),0)</f>
        <v>0</v>
      </c>
      <c r="F1481">
        <f>+IFERROR(VLOOKUP(B1481,'[1]Sum table'!$A:$G,7,FALSE),0)</f>
        <v>0</v>
      </c>
      <c r="O1481" t="s">
        <v>511</v>
      </c>
      <c r="P1481" s="607" t="s">
        <v>485</v>
      </c>
      <c r="R1481" t="str">
        <f t="shared" si="71"/>
        <v>ZK104</v>
      </c>
      <c r="S1481">
        <f t="shared" si="72"/>
        <v>0</v>
      </c>
      <c r="T1481">
        <f t="shared" si="72"/>
        <v>0</v>
      </c>
      <c r="U1481">
        <f t="shared" si="72"/>
        <v>0</v>
      </c>
    </row>
    <row r="1482" spans="1:21" x14ac:dyDescent="0.25">
      <c r="A1482" t="s">
        <v>2001</v>
      </c>
      <c r="B1482" t="str">
        <f t="shared" si="70"/>
        <v>ZK104.K380.C727</v>
      </c>
      <c r="C1482">
        <f>+IFERROR(VLOOKUP(B1482,'[1]Sum table'!$A:$D,4,FALSE),0)</f>
        <v>0</v>
      </c>
      <c r="D1482">
        <f>+IFERROR(VLOOKUP(B1482,'[1]Sum table'!$A:$E,5,FALSE),0)</f>
        <v>0</v>
      </c>
      <c r="E1482">
        <f>+IFERROR(VLOOKUP(B1482,'[1]Sum table'!$A:$F,6,FALSE),0)</f>
        <v>0</v>
      </c>
      <c r="F1482">
        <f>+IFERROR(VLOOKUP(B1482,'[1]Sum table'!$A:$G,7,FALSE),0)</f>
        <v>0</v>
      </c>
      <c r="O1482" t="s">
        <v>511</v>
      </c>
      <c r="P1482" s="607" t="s">
        <v>486</v>
      </c>
      <c r="R1482" t="str">
        <f t="shared" si="71"/>
        <v>ZK104</v>
      </c>
      <c r="S1482">
        <f t="shared" si="72"/>
        <v>0</v>
      </c>
      <c r="T1482">
        <f t="shared" si="72"/>
        <v>0</v>
      </c>
      <c r="U1482">
        <f t="shared" si="72"/>
        <v>0</v>
      </c>
    </row>
    <row r="1483" spans="1:21" x14ac:dyDescent="0.25">
      <c r="A1483" t="s">
        <v>2002</v>
      </c>
      <c r="B1483" t="str">
        <f t="shared" si="70"/>
        <v>ZK104.K381.C727</v>
      </c>
      <c r="C1483">
        <f>+IFERROR(VLOOKUP(B1483,'[1]Sum table'!$A:$D,4,FALSE),0)</f>
        <v>0</v>
      </c>
      <c r="D1483">
        <f>+IFERROR(VLOOKUP(B1483,'[1]Sum table'!$A:$E,5,FALSE),0)</f>
        <v>0</v>
      </c>
      <c r="E1483">
        <f>+IFERROR(VLOOKUP(B1483,'[1]Sum table'!$A:$F,6,FALSE),0)</f>
        <v>0</v>
      </c>
      <c r="F1483">
        <f>+IFERROR(VLOOKUP(B1483,'[1]Sum table'!$A:$G,7,FALSE),0)</f>
        <v>0</v>
      </c>
      <c r="O1483" t="s">
        <v>511</v>
      </c>
      <c r="P1483" s="607" t="s">
        <v>487</v>
      </c>
      <c r="R1483" t="str">
        <f t="shared" si="71"/>
        <v>ZK104</v>
      </c>
      <c r="S1483">
        <f t="shared" si="72"/>
        <v>0</v>
      </c>
      <c r="T1483">
        <f t="shared" si="72"/>
        <v>0</v>
      </c>
      <c r="U1483">
        <f t="shared" si="72"/>
        <v>0</v>
      </c>
    </row>
    <row r="1484" spans="1:21" x14ac:dyDescent="0.25">
      <c r="A1484" t="s">
        <v>2003</v>
      </c>
      <c r="B1484" t="str">
        <f t="shared" si="70"/>
        <v>ZK104.K382.C727</v>
      </c>
      <c r="C1484">
        <f>+IFERROR(VLOOKUP(B1484,'[1]Sum table'!$A:$D,4,FALSE),0)</f>
        <v>0</v>
      </c>
      <c r="D1484">
        <f>+IFERROR(VLOOKUP(B1484,'[1]Sum table'!$A:$E,5,FALSE),0)</f>
        <v>0</v>
      </c>
      <c r="E1484">
        <f>+IFERROR(VLOOKUP(B1484,'[1]Sum table'!$A:$F,6,FALSE),0)</f>
        <v>0</v>
      </c>
      <c r="F1484">
        <f>+IFERROR(VLOOKUP(B1484,'[1]Sum table'!$A:$G,7,FALSE),0)</f>
        <v>0</v>
      </c>
      <c r="O1484" t="s">
        <v>511</v>
      </c>
      <c r="P1484" s="607" t="s">
        <v>488</v>
      </c>
      <c r="R1484" t="str">
        <f t="shared" si="71"/>
        <v>ZK104</v>
      </c>
      <c r="S1484">
        <f t="shared" si="72"/>
        <v>0</v>
      </c>
      <c r="T1484">
        <f t="shared" si="72"/>
        <v>0</v>
      </c>
      <c r="U1484">
        <f t="shared" si="72"/>
        <v>0</v>
      </c>
    </row>
    <row r="1485" spans="1:21" x14ac:dyDescent="0.25">
      <c r="A1485" t="s">
        <v>2004</v>
      </c>
      <c r="B1485" t="str">
        <f t="shared" si="70"/>
        <v>ZK104.K383.C727</v>
      </c>
      <c r="C1485">
        <f>+IFERROR(VLOOKUP(B1485,'[1]Sum table'!$A:$D,4,FALSE),0)</f>
        <v>0</v>
      </c>
      <c r="D1485">
        <f>+IFERROR(VLOOKUP(B1485,'[1]Sum table'!$A:$E,5,FALSE),0)</f>
        <v>0</v>
      </c>
      <c r="E1485">
        <f>+IFERROR(VLOOKUP(B1485,'[1]Sum table'!$A:$F,6,FALSE),0)</f>
        <v>0</v>
      </c>
      <c r="F1485">
        <f>+IFERROR(VLOOKUP(B1485,'[1]Sum table'!$A:$G,7,FALSE),0)</f>
        <v>0</v>
      </c>
      <c r="O1485" t="s">
        <v>511</v>
      </c>
      <c r="P1485" s="607" t="s">
        <v>489</v>
      </c>
      <c r="R1485" t="str">
        <f t="shared" si="71"/>
        <v>ZK104</v>
      </c>
      <c r="S1485">
        <f t="shared" si="72"/>
        <v>0</v>
      </c>
      <c r="T1485">
        <f t="shared" si="72"/>
        <v>0</v>
      </c>
      <c r="U1485">
        <f t="shared" si="72"/>
        <v>0</v>
      </c>
    </row>
    <row r="1486" spans="1:21" x14ac:dyDescent="0.25">
      <c r="A1486" t="s">
        <v>2005</v>
      </c>
      <c r="B1486" t="str">
        <f t="shared" si="70"/>
        <v>ZK104.K384.C727</v>
      </c>
      <c r="C1486">
        <f>+IFERROR(VLOOKUP(B1486,'[1]Sum table'!$A:$D,4,FALSE),0)</f>
        <v>0</v>
      </c>
      <c r="D1486">
        <f>+IFERROR(VLOOKUP(B1486,'[1]Sum table'!$A:$E,5,FALSE),0)</f>
        <v>0</v>
      </c>
      <c r="E1486">
        <f>+IFERROR(VLOOKUP(B1486,'[1]Sum table'!$A:$F,6,FALSE),0)</f>
        <v>0</v>
      </c>
      <c r="F1486">
        <f>+IFERROR(VLOOKUP(B1486,'[1]Sum table'!$A:$G,7,FALSE),0)</f>
        <v>0</v>
      </c>
      <c r="O1486" t="s">
        <v>511</v>
      </c>
      <c r="P1486" s="607" t="s">
        <v>490</v>
      </c>
      <c r="R1486" t="str">
        <f t="shared" si="71"/>
        <v>ZK104</v>
      </c>
      <c r="S1486">
        <f t="shared" si="72"/>
        <v>0</v>
      </c>
      <c r="T1486">
        <f t="shared" si="72"/>
        <v>0</v>
      </c>
      <c r="U1486">
        <f t="shared" si="72"/>
        <v>0</v>
      </c>
    </row>
    <row r="1487" spans="1:21" x14ac:dyDescent="0.25">
      <c r="A1487" t="s">
        <v>2006</v>
      </c>
      <c r="B1487" t="str">
        <f t="shared" si="70"/>
        <v>ZK104.K385.C727</v>
      </c>
      <c r="C1487">
        <f>+IFERROR(VLOOKUP(B1487,'[1]Sum table'!$A:$D,4,FALSE),0)</f>
        <v>0</v>
      </c>
      <c r="D1487">
        <f>+IFERROR(VLOOKUP(B1487,'[1]Sum table'!$A:$E,5,FALSE),0)</f>
        <v>0</v>
      </c>
      <c r="E1487">
        <f>+IFERROR(VLOOKUP(B1487,'[1]Sum table'!$A:$F,6,FALSE),0)</f>
        <v>0</v>
      </c>
      <c r="F1487">
        <f>+IFERROR(VLOOKUP(B1487,'[1]Sum table'!$A:$G,7,FALSE),0)</f>
        <v>0</v>
      </c>
      <c r="O1487" t="s">
        <v>511</v>
      </c>
      <c r="P1487" s="607" t="s">
        <v>491</v>
      </c>
      <c r="R1487" t="str">
        <f t="shared" si="71"/>
        <v>ZK104</v>
      </c>
      <c r="S1487">
        <f t="shared" si="72"/>
        <v>0</v>
      </c>
      <c r="T1487">
        <f t="shared" si="72"/>
        <v>0</v>
      </c>
      <c r="U1487">
        <f t="shared" si="72"/>
        <v>0</v>
      </c>
    </row>
    <row r="1488" spans="1:21" x14ac:dyDescent="0.25">
      <c r="A1488" t="s">
        <v>2007</v>
      </c>
      <c r="B1488" t="str">
        <f t="shared" si="70"/>
        <v>ZK104.K386.C727</v>
      </c>
      <c r="C1488">
        <f>+IFERROR(VLOOKUP(B1488,'[1]Sum table'!$A:$D,4,FALSE),0)</f>
        <v>0</v>
      </c>
      <c r="D1488">
        <f>+IFERROR(VLOOKUP(B1488,'[1]Sum table'!$A:$E,5,FALSE),0)</f>
        <v>0</v>
      </c>
      <c r="E1488">
        <f>+IFERROR(VLOOKUP(B1488,'[1]Sum table'!$A:$F,6,FALSE),0)</f>
        <v>0</v>
      </c>
      <c r="F1488">
        <f>+IFERROR(VLOOKUP(B1488,'[1]Sum table'!$A:$G,7,FALSE),0)</f>
        <v>0</v>
      </c>
      <c r="O1488" t="s">
        <v>511</v>
      </c>
      <c r="P1488" s="607" t="s">
        <v>492</v>
      </c>
      <c r="R1488" t="str">
        <f t="shared" si="71"/>
        <v>ZK104</v>
      </c>
      <c r="S1488">
        <f t="shared" si="72"/>
        <v>0</v>
      </c>
      <c r="T1488">
        <f t="shared" si="72"/>
        <v>0</v>
      </c>
      <c r="U1488">
        <f t="shared" si="72"/>
        <v>0</v>
      </c>
    </row>
    <row r="1489" spans="1:21" x14ac:dyDescent="0.25">
      <c r="A1489" t="s">
        <v>2008</v>
      </c>
      <c r="B1489" t="str">
        <f t="shared" si="70"/>
        <v>ZK104.K387.C727</v>
      </c>
      <c r="C1489">
        <f>+IFERROR(VLOOKUP(B1489,'[1]Sum table'!$A:$D,4,FALSE),0)</f>
        <v>0</v>
      </c>
      <c r="D1489">
        <f>+IFERROR(VLOOKUP(B1489,'[1]Sum table'!$A:$E,5,FALSE),0)</f>
        <v>0</v>
      </c>
      <c r="E1489">
        <f>+IFERROR(VLOOKUP(B1489,'[1]Sum table'!$A:$F,6,FALSE),0)</f>
        <v>0</v>
      </c>
      <c r="F1489">
        <f>+IFERROR(VLOOKUP(B1489,'[1]Sum table'!$A:$G,7,FALSE),0)</f>
        <v>0</v>
      </c>
      <c r="O1489" t="s">
        <v>511</v>
      </c>
      <c r="P1489" s="607" t="s">
        <v>493</v>
      </c>
      <c r="R1489" t="str">
        <f t="shared" si="71"/>
        <v>ZK104</v>
      </c>
      <c r="S1489">
        <f t="shared" si="72"/>
        <v>0</v>
      </c>
      <c r="T1489">
        <f t="shared" si="72"/>
        <v>0</v>
      </c>
      <c r="U1489">
        <f t="shared" si="72"/>
        <v>0</v>
      </c>
    </row>
    <row r="1490" spans="1:21" x14ac:dyDescent="0.25">
      <c r="A1490" t="s">
        <v>2009</v>
      </c>
      <c r="B1490" t="str">
        <f t="shared" si="70"/>
        <v>ZK104.K388.C727</v>
      </c>
      <c r="C1490">
        <f>+IFERROR(VLOOKUP(B1490,'[1]Sum table'!$A:$D,4,FALSE),0)</f>
        <v>0</v>
      </c>
      <c r="D1490">
        <f>+IFERROR(VLOOKUP(B1490,'[1]Sum table'!$A:$E,5,FALSE),0)</f>
        <v>0</v>
      </c>
      <c r="E1490">
        <f>+IFERROR(VLOOKUP(B1490,'[1]Sum table'!$A:$F,6,FALSE),0)</f>
        <v>0</v>
      </c>
      <c r="F1490">
        <f>+IFERROR(VLOOKUP(B1490,'[1]Sum table'!$A:$G,7,FALSE),0)</f>
        <v>0</v>
      </c>
      <c r="O1490" t="s">
        <v>511</v>
      </c>
      <c r="P1490" s="607" t="s">
        <v>494</v>
      </c>
      <c r="R1490" t="str">
        <f t="shared" si="71"/>
        <v>ZK104</v>
      </c>
      <c r="S1490">
        <f t="shared" si="72"/>
        <v>0</v>
      </c>
      <c r="T1490">
        <f t="shared" si="72"/>
        <v>0</v>
      </c>
      <c r="U1490">
        <f t="shared" si="72"/>
        <v>0</v>
      </c>
    </row>
    <row r="1491" spans="1:21" x14ac:dyDescent="0.25">
      <c r="A1491" t="s">
        <v>2010</v>
      </c>
      <c r="B1491" t="str">
        <f t="shared" si="70"/>
        <v>ZK104.K389.C727</v>
      </c>
      <c r="C1491">
        <f>+IFERROR(VLOOKUP(B1491,'[1]Sum table'!$A:$D,4,FALSE),0)</f>
        <v>0</v>
      </c>
      <c r="D1491">
        <f>+IFERROR(VLOOKUP(B1491,'[1]Sum table'!$A:$E,5,FALSE),0)</f>
        <v>0</v>
      </c>
      <c r="E1491">
        <f>+IFERROR(VLOOKUP(B1491,'[1]Sum table'!$A:$F,6,FALSE),0)</f>
        <v>0</v>
      </c>
      <c r="F1491">
        <f>+IFERROR(VLOOKUP(B1491,'[1]Sum table'!$A:$G,7,FALSE),0)</f>
        <v>0</v>
      </c>
      <c r="O1491" t="s">
        <v>511</v>
      </c>
      <c r="P1491" s="607" t="s">
        <v>495</v>
      </c>
      <c r="R1491" t="str">
        <f t="shared" si="71"/>
        <v>ZK104</v>
      </c>
      <c r="S1491">
        <f t="shared" si="72"/>
        <v>0</v>
      </c>
      <c r="T1491">
        <f t="shared" si="72"/>
        <v>0</v>
      </c>
      <c r="U1491">
        <f t="shared" si="72"/>
        <v>0</v>
      </c>
    </row>
    <row r="1492" spans="1:21" x14ac:dyDescent="0.25">
      <c r="A1492" t="s">
        <v>2011</v>
      </c>
      <c r="B1492" t="str">
        <f t="shared" si="70"/>
        <v>ZK104.K390.C727</v>
      </c>
      <c r="C1492">
        <f>+IFERROR(VLOOKUP(B1492,'[1]Sum table'!$A:$D,4,FALSE),0)</f>
        <v>0</v>
      </c>
      <c r="D1492">
        <f>+IFERROR(VLOOKUP(B1492,'[1]Sum table'!$A:$E,5,FALSE),0)</f>
        <v>0</v>
      </c>
      <c r="E1492">
        <f>+IFERROR(VLOOKUP(B1492,'[1]Sum table'!$A:$F,6,FALSE),0)</f>
        <v>0</v>
      </c>
      <c r="F1492">
        <f>+IFERROR(VLOOKUP(B1492,'[1]Sum table'!$A:$G,7,FALSE),0)</f>
        <v>0</v>
      </c>
      <c r="O1492" t="s">
        <v>511</v>
      </c>
      <c r="P1492" s="607" t="s">
        <v>496</v>
      </c>
      <c r="R1492" t="str">
        <f t="shared" si="71"/>
        <v>ZK104</v>
      </c>
      <c r="S1492">
        <f t="shared" si="72"/>
        <v>0</v>
      </c>
      <c r="T1492">
        <f t="shared" si="72"/>
        <v>0</v>
      </c>
      <c r="U1492">
        <f t="shared" si="72"/>
        <v>0</v>
      </c>
    </row>
    <row r="1493" spans="1:21" x14ac:dyDescent="0.25">
      <c r="A1493" t="s">
        <v>2012</v>
      </c>
      <c r="B1493" t="str">
        <f t="shared" si="70"/>
        <v>ZK104.K391.C727</v>
      </c>
      <c r="C1493">
        <f>+IFERROR(VLOOKUP(B1493,'[1]Sum table'!$A:$D,4,FALSE),0)</f>
        <v>0</v>
      </c>
      <c r="D1493">
        <f>+IFERROR(VLOOKUP(B1493,'[1]Sum table'!$A:$E,5,FALSE),0)</f>
        <v>0</v>
      </c>
      <c r="E1493">
        <f>+IFERROR(VLOOKUP(B1493,'[1]Sum table'!$A:$F,6,FALSE),0)</f>
        <v>0</v>
      </c>
      <c r="F1493">
        <f>+IFERROR(VLOOKUP(B1493,'[1]Sum table'!$A:$G,7,FALSE),0)</f>
        <v>0</v>
      </c>
      <c r="O1493" t="s">
        <v>511</v>
      </c>
      <c r="P1493" s="607" t="s">
        <v>497</v>
      </c>
      <c r="R1493" t="str">
        <f t="shared" si="71"/>
        <v>ZK104</v>
      </c>
      <c r="S1493">
        <f t="shared" si="72"/>
        <v>0</v>
      </c>
      <c r="T1493">
        <f t="shared" si="72"/>
        <v>0</v>
      </c>
      <c r="U1493">
        <f t="shared" si="72"/>
        <v>0</v>
      </c>
    </row>
    <row r="1494" spans="1:21" x14ac:dyDescent="0.25">
      <c r="A1494" t="s">
        <v>2013</v>
      </c>
      <c r="B1494" t="str">
        <f t="shared" si="70"/>
        <v>ZK104.K392.C727</v>
      </c>
      <c r="C1494">
        <f>+IFERROR(VLOOKUP(B1494,'[1]Sum table'!$A:$D,4,FALSE),0)</f>
        <v>0</v>
      </c>
      <c r="D1494">
        <f>+IFERROR(VLOOKUP(B1494,'[1]Sum table'!$A:$E,5,FALSE),0)</f>
        <v>0</v>
      </c>
      <c r="E1494">
        <f>+IFERROR(VLOOKUP(B1494,'[1]Sum table'!$A:$F,6,FALSE),0)</f>
        <v>0</v>
      </c>
      <c r="F1494">
        <f>+IFERROR(VLOOKUP(B1494,'[1]Sum table'!$A:$G,7,FALSE),0)</f>
        <v>0</v>
      </c>
      <c r="O1494" t="s">
        <v>511</v>
      </c>
      <c r="P1494" s="607" t="s">
        <v>498</v>
      </c>
      <c r="R1494" t="str">
        <f t="shared" si="71"/>
        <v>ZK104</v>
      </c>
      <c r="S1494">
        <f t="shared" si="72"/>
        <v>0</v>
      </c>
      <c r="T1494">
        <f t="shared" si="72"/>
        <v>0</v>
      </c>
      <c r="U1494">
        <f t="shared" si="72"/>
        <v>0</v>
      </c>
    </row>
    <row r="1495" spans="1:21" x14ac:dyDescent="0.25">
      <c r="A1495" t="s">
        <v>2014</v>
      </c>
      <c r="B1495" t="str">
        <f t="shared" si="70"/>
        <v>ZK104.K393.C727</v>
      </c>
      <c r="C1495">
        <f>+IFERROR(VLOOKUP(B1495,'[1]Sum table'!$A:$D,4,FALSE),0)</f>
        <v>0</v>
      </c>
      <c r="D1495">
        <f>+IFERROR(VLOOKUP(B1495,'[1]Sum table'!$A:$E,5,FALSE),0)</f>
        <v>0</v>
      </c>
      <c r="E1495">
        <f>+IFERROR(VLOOKUP(B1495,'[1]Sum table'!$A:$F,6,FALSE),0)</f>
        <v>0</v>
      </c>
      <c r="F1495">
        <f>+IFERROR(VLOOKUP(B1495,'[1]Sum table'!$A:$G,7,FALSE),0)</f>
        <v>0</v>
      </c>
      <c r="O1495" t="s">
        <v>511</v>
      </c>
      <c r="P1495" s="607" t="s">
        <v>499</v>
      </c>
      <c r="R1495" t="str">
        <f t="shared" si="71"/>
        <v>ZK104</v>
      </c>
      <c r="S1495">
        <f t="shared" si="72"/>
        <v>0</v>
      </c>
      <c r="T1495">
        <f t="shared" si="72"/>
        <v>0</v>
      </c>
      <c r="U1495">
        <f t="shared" si="72"/>
        <v>0</v>
      </c>
    </row>
    <row r="1496" spans="1:21" x14ac:dyDescent="0.25">
      <c r="A1496" t="s">
        <v>2015</v>
      </c>
      <c r="B1496" t="str">
        <f t="shared" si="70"/>
        <v>ZK104.K394.C727</v>
      </c>
      <c r="C1496">
        <f>+IFERROR(VLOOKUP(B1496,'[1]Sum table'!$A:$D,4,FALSE),0)</f>
        <v>0</v>
      </c>
      <c r="D1496">
        <f>+IFERROR(VLOOKUP(B1496,'[1]Sum table'!$A:$E,5,FALSE),0)</f>
        <v>0</v>
      </c>
      <c r="E1496">
        <f>+IFERROR(VLOOKUP(B1496,'[1]Sum table'!$A:$F,6,FALSE),0)</f>
        <v>0</v>
      </c>
      <c r="F1496">
        <f>+IFERROR(VLOOKUP(B1496,'[1]Sum table'!$A:$G,7,FALSE),0)</f>
        <v>0</v>
      </c>
      <c r="O1496" t="s">
        <v>511</v>
      </c>
      <c r="P1496" s="607" t="s">
        <v>500</v>
      </c>
      <c r="R1496" t="str">
        <f t="shared" si="71"/>
        <v>ZK104</v>
      </c>
      <c r="S1496">
        <f t="shared" si="72"/>
        <v>0</v>
      </c>
      <c r="T1496">
        <f t="shared" si="72"/>
        <v>0</v>
      </c>
      <c r="U1496">
        <f t="shared" si="72"/>
        <v>0</v>
      </c>
    </row>
    <row r="1497" spans="1:21" x14ac:dyDescent="0.25">
      <c r="A1497" t="s">
        <v>2016</v>
      </c>
      <c r="B1497" t="str">
        <f t="shared" si="70"/>
        <v>ZK104.K395.C727</v>
      </c>
      <c r="C1497">
        <f>+IFERROR(VLOOKUP(B1497,'[1]Sum table'!$A:$D,4,FALSE),0)</f>
        <v>0</v>
      </c>
      <c r="D1497">
        <f>+IFERROR(VLOOKUP(B1497,'[1]Sum table'!$A:$E,5,FALSE),0)</f>
        <v>0</v>
      </c>
      <c r="E1497">
        <f>+IFERROR(VLOOKUP(B1497,'[1]Sum table'!$A:$F,6,FALSE),0)</f>
        <v>0</v>
      </c>
      <c r="F1497">
        <f>+IFERROR(VLOOKUP(B1497,'[1]Sum table'!$A:$G,7,FALSE),0)</f>
        <v>0</v>
      </c>
      <c r="O1497" t="s">
        <v>511</v>
      </c>
      <c r="P1497" s="607" t="s">
        <v>501</v>
      </c>
      <c r="R1497" t="str">
        <f t="shared" si="71"/>
        <v>ZK104</v>
      </c>
      <c r="S1497">
        <f t="shared" si="72"/>
        <v>0</v>
      </c>
      <c r="T1497">
        <f t="shared" si="72"/>
        <v>0</v>
      </c>
      <c r="U1497">
        <f t="shared" si="72"/>
        <v>0</v>
      </c>
    </row>
    <row r="1498" spans="1:21" x14ac:dyDescent="0.25">
      <c r="A1498" t="s">
        <v>2017</v>
      </c>
      <c r="B1498" t="str">
        <f t="shared" si="70"/>
        <v>ZK104.K396.C727</v>
      </c>
      <c r="C1498">
        <f>+IFERROR(VLOOKUP(B1498,'[1]Sum table'!$A:$D,4,FALSE),0)</f>
        <v>0</v>
      </c>
      <c r="D1498">
        <f>+IFERROR(VLOOKUP(B1498,'[1]Sum table'!$A:$E,5,FALSE),0)</f>
        <v>0</v>
      </c>
      <c r="E1498">
        <f>+IFERROR(VLOOKUP(B1498,'[1]Sum table'!$A:$F,6,FALSE),0)</f>
        <v>0</v>
      </c>
      <c r="F1498">
        <f>+IFERROR(VLOOKUP(B1498,'[1]Sum table'!$A:$G,7,FALSE),0)</f>
        <v>0</v>
      </c>
      <c r="O1498" t="s">
        <v>511</v>
      </c>
      <c r="P1498" s="607" t="s">
        <v>502</v>
      </c>
      <c r="R1498" t="str">
        <f t="shared" si="71"/>
        <v>ZK104</v>
      </c>
      <c r="S1498">
        <f t="shared" si="72"/>
        <v>0</v>
      </c>
      <c r="T1498">
        <f t="shared" si="72"/>
        <v>0</v>
      </c>
      <c r="U1498">
        <f t="shared" si="72"/>
        <v>0</v>
      </c>
    </row>
    <row r="1499" spans="1:21" x14ac:dyDescent="0.25">
      <c r="A1499" t="s">
        <v>2018</v>
      </c>
      <c r="B1499" t="str">
        <f t="shared" si="70"/>
        <v>ZK104.K397.C727</v>
      </c>
      <c r="C1499">
        <f>+IFERROR(VLOOKUP(B1499,'[1]Sum table'!$A:$D,4,FALSE),0)</f>
        <v>0</v>
      </c>
      <c r="D1499">
        <f>+IFERROR(VLOOKUP(B1499,'[1]Sum table'!$A:$E,5,FALSE),0)</f>
        <v>0</v>
      </c>
      <c r="E1499">
        <f>+IFERROR(VLOOKUP(B1499,'[1]Sum table'!$A:$F,6,FALSE),0)</f>
        <v>0</v>
      </c>
      <c r="F1499">
        <f>+IFERROR(VLOOKUP(B1499,'[1]Sum table'!$A:$G,7,FALSE),0)</f>
        <v>0</v>
      </c>
      <c r="O1499" t="s">
        <v>511</v>
      </c>
      <c r="P1499" s="607" t="s">
        <v>503</v>
      </c>
      <c r="R1499" t="str">
        <f t="shared" si="71"/>
        <v>ZK104</v>
      </c>
      <c r="S1499">
        <f t="shared" si="72"/>
        <v>0</v>
      </c>
      <c r="T1499">
        <f t="shared" si="72"/>
        <v>0</v>
      </c>
      <c r="U1499">
        <f t="shared" si="72"/>
        <v>0</v>
      </c>
    </row>
    <row r="1500" spans="1:21" x14ac:dyDescent="0.25">
      <c r="A1500" t="s">
        <v>2019</v>
      </c>
      <c r="B1500" t="str">
        <f t="shared" si="70"/>
        <v>ZK104.K398.C727</v>
      </c>
      <c r="C1500">
        <f>+IFERROR(VLOOKUP(B1500,'[1]Sum table'!$A:$D,4,FALSE),0)</f>
        <v>0</v>
      </c>
      <c r="D1500">
        <f>+IFERROR(VLOOKUP(B1500,'[1]Sum table'!$A:$E,5,FALSE),0)</f>
        <v>0</v>
      </c>
      <c r="E1500">
        <f>+IFERROR(VLOOKUP(B1500,'[1]Sum table'!$A:$F,6,FALSE),0)</f>
        <v>0</v>
      </c>
      <c r="F1500">
        <f>+IFERROR(VLOOKUP(B1500,'[1]Sum table'!$A:$G,7,FALSE),0)</f>
        <v>0</v>
      </c>
      <c r="O1500" t="s">
        <v>511</v>
      </c>
      <c r="P1500" s="607" t="s">
        <v>504</v>
      </c>
      <c r="R1500" t="str">
        <f t="shared" si="71"/>
        <v>ZK104</v>
      </c>
      <c r="S1500">
        <f t="shared" si="72"/>
        <v>0</v>
      </c>
      <c r="T1500">
        <f t="shared" si="72"/>
        <v>0</v>
      </c>
      <c r="U1500">
        <f t="shared" si="72"/>
        <v>0</v>
      </c>
    </row>
    <row r="1501" spans="1:21" x14ac:dyDescent="0.25">
      <c r="A1501" t="s">
        <v>2020</v>
      </c>
      <c r="B1501" t="str">
        <f t="shared" si="70"/>
        <v>ZK104.K399.C727</v>
      </c>
      <c r="C1501">
        <f>+IFERROR(VLOOKUP(B1501,'[1]Sum table'!$A:$D,4,FALSE),0)</f>
        <v>0</v>
      </c>
      <c r="D1501">
        <f>+IFERROR(VLOOKUP(B1501,'[1]Sum table'!$A:$E,5,FALSE),0)</f>
        <v>0</v>
      </c>
      <c r="E1501">
        <f>+IFERROR(VLOOKUP(B1501,'[1]Sum table'!$A:$F,6,FALSE),0)</f>
        <v>0</v>
      </c>
      <c r="F1501">
        <f>+IFERROR(VLOOKUP(B1501,'[1]Sum table'!$A:$G,7,FALSE),0)</f>
        <v>0</v>
      </c>
      <c r="O1501" t="s">
        <v>511</v>
      </c>
      <c r="P1501" s="607" t="s">
        <v>505</v>
      </c>
      <c r="R1501" t="str">
        <f t="shared" si="71"/>
        <v>ZK104</v>
      </c>
      <c r="S1501">
        <f t="shared" si="72"/>
        <v>0</v>
      </c>
      <c r="T1501">
        <f t="shared" si="72"/>
        <v>0</v>
      </c>
      <c r="U1501">
        <f t="shared" si="72"/>
        <v>0</v>
      </c>
    </row>
    <row r="1502" spans="1:21" x14ac:dyDescent="0.25">
      <c r="A1502" t="s">
        <v>2021</v>
      </c>
      <c r="B1502" t="str">
        <f t="shared" si="70"/>
        <v>ZK105.K100.C727</v>
      </c>
      <c r="C1502">
        <f>+IFERROR(VLOOKUP(B1502,'[1]Sum table'!$A:$D,4,FALSE),0)</f>
        <v>0</v>
      </c>
      <c r="D1502">
        <f>+IFERROR(VLOOKUP(B1502,'[1]Sum table'!$A:$E,5,FALSE),0)</f>
        <v>0</v>
      </c>
      <c r="E1502">
        <f>+IFERROR(VLOOKUP(B1502,'[1]Sum table'!$A:$F,6,FALSE),0)</f>
        <v>0</v>
      </c>
      <c r="F1502">
        <f>+IFERROR(VLOOKUP(B1502,'[1]Sum table'!$A:$G,7,FALSE),0)</f>
        <v>0</v>
      </c>
      <c r="O1502" t="s">
        <v>511</v>
      </c>
      <c r="P1502" s="607" t="s">
        <v>506</v>
      </c>
      <c r="R1502" t="str">
        <f t="shared" si="71"/>
        <v>ZK105</v>
      </c>
      <c r="S1502">
        <f t="shared" si="72"/>
        <v>0</v>
      </c>
      <c r="T1502">
        <f t="shared" si="72"/>
        <v>0</v>
      </c>
      <c r="U1502">
        <f t="shared" si="72"/>
        <v>0</v>
      </c>
    </row>
    <row r="1503" spans="1:21" ht="15.75" thickBot="1" x14ac:dyDescent="0.3">
      <c r="A1503" t="s">
        <v>2022</v>
      </c>
      <c r="B1503" t="str">
        <f t="shared" si="70"/>
        <v>ZK105.K101.C727</v>
      </c>
      <c r="C1503">
        <f>+IFERROR(VLOOKUP(B1503,'[1]Sum table'!$A:$D,4,FALSE),0)</f>
        <v>0</v>
      </c>
      <c r="D1503">
        <f>+IFERROR(VLOOKUP(B1503,'[1]Sum table'!$A:$E,5,FALSE),0)</f>
        <v>0</v>
      </c>
      <c r="E1503">
        <f>+IFERROR(VLOOKUP(B1503,'[1]Sum table'!$A:$F,6,FALSE),0)</f>
        <v>0</v>
      </c>
      <c r="F1503">
        <f>+IFERROR(VLOOKUP(B1503,'[1]Sum table'!$A:$G,7,FALSE),0)</f>
        <v>0</v>
      </c>
      <c r="O1503" t="s">
        <v>511</v>
      </c>
      <c r="P1503" s="609" t="s">
        <v>507</v>
      </c>
      <c r="R1503" t="str">
        <f t="shared" si="71"/>
        <v>ZK105</v>
      </c>
      <c r="S1503">
        <f t="shared" si="72"/>
        <v>0</v>
      </c>
      <c r="T1503">
        <f t="shared" si="72"/>
        <v>0</v>
      </c>
      <c r="U1503">
        <f t="shared" si="72"/>
        <v>0</v>
      </c>
    </row>
    <row r="1504" spans="1:21" x14ac:dyDescent="0.25">
      <c r="A1504" t="s">
        <v>2023</v>
      </c>
      <c r="B1504" t="str">
        <f t="shared" si="70"/>
        <v>ZK105.K102.C727</v>
      </c>
      <c r="C1504">
        <f>+IFERROR(VLOOKUP(B1504,'[1]Sum table'!$A:$D,4,FALSE),0)</f>
        <v>0</v>
      </c>
      <c r="D1504">
        <f>+IFERROR(VLOOKUP(B1504,'[1]Sum table'!$A:$E,5,FALSE),0)</f>
        <v>0</v>
      </c>
      <c r="E1504">
        <f>+IFERROR(VLOOKUP(B1504,'[1]Sum table'!$A:$F,6,FALSE),0)</f>
        <v>0</v>
      </c>
      <c r="F1504">
        <f>+IFERROR(VLOOKUP(B1504,'[1]Sum table'!$A:$G,7,FALSE),0)</f>
        <v>0</v>
      </c>
      <c r="O1504" t="s">
        <v>512</v>
      </c>
      <c r="P1504" s="605" t="s">
        <v>289</v>
      </c>
      <c r="R1504" t="str">
        <f t="shared" si="71"/>
        <v>ZK105</v>
      </c>
      <c r="S1504">
        <f t="shared" si="72"/>
        <v>0</v>
      </c>
      <c r="T1504">
        <f t="shared" si="72"/>
        <v>0</v>
      </c>
      <c r="U1504">
        <f t="shared" si="72"/>
        <v>0</v>
      </c>
    </row>
    <row r="1505" spans="1:21" x14ac:dyDescent="0.25">
      <c r="A1505" t="s">
        <v>2024</v>
      </c>
      <c r="B1505" t="str">
        <f t="shared" si="70"/>
        <v>ZK105.K103.C727</v>
      </c>
      <c r="C1505">
        <f>+IFERROR(VLOOKUP(B1505,'[1]Sum table'!$A:$D,4,FALSE),0)</f>
        <v>0</v>
      </c>
      <c r="D1505">
        <f>+IFERROR(VLOOKUP(B1505,'[1]Sum table'!$A:$E,5,FALSE),0)</f>
        <v>0</v>
      </c>
      <c r="E1505">
        <f>+IFERROR(VLOOKUP(B1505,'[1]Sum table'!$A:$F,6,FALSE),0)</f>
        <v>0</v>
      </c>
      <c r="F1505">
        <f>+IFERROR(VLOOKUP(B1505,'[1]Sum table'!$A:$G,7,FALSE),0)</f>
        <v>0</v>
      </c>
      <c r="O1505" t="s">
        <v>512</v>
      </c>
      <c r="P1505" s="606" t="s">
        <v>290</v>
      </c>
      <c r="R1505" t="str">
        <f t="shared" si="71"/>
        <v>ZK105</v>
      </c>
      <c r="S1505">
        <f t="shared" si="72"/>
        <v>0</v>
      </c>
      <c r="T1505">
        <f t="shared" si="72"/>
        <v>0</v>
      </c>
      <c r="U1505">
        <f t="shared" si="72"/>
        <v>0</v>
      </c>
    </row>
    <row r="1506" spans="1:21" x14ac:dyDescent="0.25">
      <c r="A1506" t="s">
        <v>2025</v>
      </c>
      <c r="B1506" t="str">
        <f t="shared" si="70"/>
        <v>ZK105.K104.C727</v>
      </c>
      <c r="C1506">
        <f>+IFERROR(VLOOKUP(B1506,'[1]Sum table'!$A:$D,4,FALSE),0)</f>
        <v>0</v>
      </c>
      <c r="D1506">
        <f>+IFERROR(VLOOKUP(B1506,'[1]Sum table'!$A:$E,5,FALSE),0)</f>
        <v>0</v>
      </c>
      <c r="E1506">
        <f>+IFERROR(VLOOKUP(B1506,'[1]Sum table'!$A:$F,6,FALSE),0)</f>
        <v>0</v>
      </c>
      <c r="F1506">
        <f>+IFERROR(VLOOKUP(B1506,'[1]Sum table'!$A:$G,7,FALSE),0)</f>
        <v>0</v>
      </c>
      <c r="O1506" t="s">
        <v>512</v>
      </c>
      <c r="P1506" s="606" t="s">
        <v>291</v>
      </c>
      <c r="R1506" t="str">
        <f t="shared" si="71"/>
        <v>ZK105</v>
      </c>
      <c r="S1506">
        <f t="shared" si="72"/>
        <v>0</v>
      </c>
      <c r="T1506">
        <f t="shared" si="72"/>
        <v>0</v>
      </c>
      <c r="U1506">
        <f t="shared" si="72"/>
        <v>0</v>
      </c>
    </row>
    <row r="1507" spans="1:21" x14ac:dyDescent="0.25">
      <c r="A1507" t="s">
        <v>2026</v>
      </c>
      <c r="B1507" t="str">
        <f t="shared" si="70"/>
        <v>ZK105.K105.C727</v>
      </c>
      <c r="C1507">
        <f>+IFERROR(VLOOKUP(B1507,'[1]Sum table'!$A:$D,4,FALSE),0)</f>
        <v>0</v>
      </c>
      <c r="D1507">
        <f>+IFERROR(VLOOKUP(B1507,'[1]Sum table'!$A:$E,5,FALSE),0)</f>
        <v>0</v>
      </c>
      <c r="E1507">
        <f>+IFERROR(VLOOKUP(B1507,'[1]Sum table'!$A:$F,6,FALSE),0)</f>
        <v>0</v>
      </c>
      <c r="F1507">
        <f>+IFERROR(VLOOKUP(B1507,'[1]Sum table'!$A:$G,7,FALSE),0)</f>
        <v>0</v>
      </c>
      <c r="O1507" t="s">
        <v>512</v>
      </c>
      <c r="P1507" s="606" t="s">
        <v>292</v>
      </c>
      <c r="R1507" t="str">
        <f t="shared" si="71"/>
        <v>ZK105</v>
      </c>
      <c r="S1507">
        <f t="shared" si="72"/>
        <v>0</v>
      </c>
      <c r="T1507">
        <f t="shared" si="72"/>
        <v>0</v>
      </c>
      <c r="U1507">
        <f t="shared" si="72"/>
        <v>0</v>
      </c>
    </row>
    <row r="1508" spans="1:21" x14ac:dyDescent="0.25">
      <c r="A1508" t="s">
        <v>2027</v>
      </c>
      <c r="B1508" t="str">
        <f t="shared" si="70"/>
        <v>ZK105.K106.C727</v>
      </c>
      <c r="C1508">
        <f>+IFERROR(VLOOKUP(B1508,'[1]Sum table'!$A:$D,4,FALSE),0)</f>
        <v>0</v>
      </c>
      <c r="D1508">
        <f>+IFERROR(VLOOKUP(B1508,'[1]Sum table'!$A:$E,5,FALSE),0)</f>
        <v>0</v>
      </c>
      <c r="E1508">
        <f>+IFERROR(VLOOKUP(B1508,'[1]Sum table'!$A:$F,6,FALSE),0)</f>
        <v>0</v>
      </c>
      <c r="F1508">
        <f>+IFERROR(VLOOKUP(B1508,'[1]Sum table'!$A:$G,7,FALSE),0)</f>
        <v>0</v>
      </c>
      <c r="O1508" t="s">
        <v>512</v>
      </c>
      <c r="P1508" s="606" t="s">
        <v>293</v>
      </c>
      <c r="R1508" t="str">
        <f t="shared" si="71"/>
        <v>ZK105</v>
      </c>
      <c r="S1508">
        <f t="shared" si="72"/>
        <v>0</v>
      </c>
      <c r="T1508">
        <f t="shared" si="72"/>
        <v>0</v>
      </c>
      <c r="U1508">
        <f t="shared" si="72"/>
        <v>0</v>
      </c>
    </row>
    <row r="1509" spans="1:21" x14ac:dyDescent="0.25">
      <c r="A1509" t="s">
        <v>2028</v>
      </c>
      <c r="B1509" t="str">
        <f t="shared" si="70"/>
        <v>ZK105.K107.C727</v>
      </c>
      <c r="C1509">
        <f>+IFERROR(VLOOKUP(B1509,'[1]Sum table'!$A:$D,4,FALSE),0)</f>
        <v>0</v>
      </c>
      <c r="D1509">
        <f>+IFERROR(VLOOKUP(B1509,'[1]Sum table'!$A:$E,5,FALSE),0)</f>
        <v>0</v>
      </c>
      <c r="E1509">
        <f>+IFERROR(VLOOKUP(B1509,'[1]Sum table'!$A:$F,6,FALSE),0)</f>
        <v>0</v>
      </c>
      <c r="F1509">
        <f>+IFERROR(VLOOKUP(B1509,'[1]Sum table'!$A:$G,7,FALSE),0)</f>
        <v>0</v>
      </c>
      <c r="O1509" t="s">
        <v>512</v>
      </c>
      <c r="P1509" s="606" t="s">
        <v>214</v>
      </c>
      <c r="R1509" t="str">
        <f t="shared" si="71"/>
        <v>ZK105</v>
      </c>
      <c r="S1509">
        <f t="shared" si="72"/>
        <v>0</v>
      </c>
      <c r="T1509">
        <f t="shared" si="72"/>
        <v>0</v>
      </c>
      <c r="U1509">
        <f t="shared" si="72"/>
        <v>0</v>
      </c>
    </row>
    <row r="1510" spans="1:21" x14ac:dyDescent="0.25">
      <c r="A1510" t="s">
        <v>2029</v>
      </c>
      <c r="B1510" t="str">
        <f t="shared" si="70"/>
        <v>ZK105.K108.C727</v>
      </c>
      <c r="C1510">
        <f>+IFERROR(VLOOKUP(B1510,'[1]Sum table'!$A:$D,4,FALSE),0)</f>
        <v>0</v>
      </c>
      <c r="D1510">
        <f>+IFERROR(VLOOKUP(B1510,'[1]Sum table'!$A:$E,5,FALSE),0)</f>
        <v>0</v>
      </c>
      <c r="E1510">
        <f>+IFERROR(VLOOKUP(B1510,'[1]Sum table'!$A:$F,6,FALSE),0)</f>
        <v>0</v>
      </c>
      <c r="F1510">
        <f>+IFERROR(VLOOKUP(B1510,'[1]Sum table'!$A:$G,7,FALSE),0)</f>
        <v>0</v>
      </c>
      <c r="O1510" t="s">
        <v>512</v>
      </c>
      <c r="P1510" s="606" t="s">
        <v>210</v>
      </c>
      <c r="R1510" t="str">
        <f t="shared" si="71"/>
        <v>ZK105</v>
      </c>
      <c r="S1510">
        <f t="shared" si="72"/>
        <v>0</v>
      </c>
      <c r="T1510">
        <f t="shared" si="72"/>
        <v>0</v>
      </c>
      <c r="U1510">
        <f t="shared" si="72"/>
        <v>0</v>
      </c>
    </row>
    <row r="1511" spans="1:21" x14ac:dyDescent="0.25">
      <c r="A1511" t="s">
        <v>2030</v>
      </c>
      <c r="B1511" t="str">
        <f t="shared" si="70"/>
        <v>ZK105.K109.C727</v>
      </c>
      <c r="C1511">
        <f>+IFERROR(VLOOKUP(B1511,'[1]Sum table'!$A:$D,4,FALSE),0)</f>
        <v>0</v>
      </c>
      <c r="D1511">
        <f>+IFERROR(VLOOKUP(B1511,'[1]Sum table'!$A:$E,5,FALSE),0)</f>
        <v>0</v>
      </c>
      <c r="E1511">
        <f>+IFERROR(VLOOKUP(B1511,'[1]Sum table'!$A:$F,6,FALSE),0)</f>
        <v>0</v>
      </c>
      <c r="F1511">
        <f>+IFERROR(VLOOKUP(B1511,'[1]Sum table'!$A:$G,7,FALSE),0)</f>
        <v>0</v>
      </c>
      <c r="O1511" t="s">
        <v>512</v>
      </c>
      <c r="P1511" s="606" t="s">
        <v>294</v>
      </c>
      <c r="R1511" t="str">
        <f t="shared" si="71"/>
        <v>ZK105</v>
      </c>
      <c r="S1511">
        <f t="shared" si="72"/>
        <v>0</v>
      </c>
      <c r="T1511">
        <f t="shared" si="72"/>
        <v>0</v>
      </c>
      <c r="U1511">
        <f t="shared" si="72"/>
        <v>0</v>
      </c>
    </row>
    <row r="1512" spans="1:21" x14ac:dyDescent="0.25">
      <c r="A1512" t="s">
        <v>2031</v>
      </c>
      <c r="B1512" t="str">
        <f t="shared" si="70"/>
        <v>ZK105.K110.C727</v>
      </c>
      <c r="C1512">
        <f>+IFERROR(VLOOKUP(B1512,'[1]Sum table'!$A:$D,4,FALSE),0)</f>
        <v>0</v>
      </c>
      <c r="D1512">
        <f>+IFERROR(VLOOKUP(B1512,'[1]Sum table'!$A:$E,5,FALSE),0)</f>
        <v>0</v>
      </c>
      <c r="E1512">
        <f>+IFERROR(VLOOKUP(B1512,'[1]Sum table'!$A:$F,6,FALSE),0)</f>
        <v>0</v>
      </c>
      <c r="F1512">
        <f>+IFERROR(VLOOKUP(B1512,'[1]Sum table'!$A:$G,7,FALSE),0)</f>
        <v>0</v>
      </c>
      <c r="O1512" t="s">
        <v>512</v>
      </c>
      <c r="P1512" s="607" t="s">
        <v>295</v>
      </c>
      <c r="R1512" t="str">
        <f t="shared" si="71"/>
        <v>ZK105</v>
      </c>
      <c r="S1512">
        <f t="shared" si="72"/>
        <v>0</v>
      </c>
      <c r="T1512">
        <f t="shared" si="72"/>
        <v>0</v>
      </c>
      <c r="U1512">
        <f t="shared" si="72"/>
        <v>0</v>
      </c>
    </row>
    <row r="1513" spans="1:21" x14ac:dyDescent="0.25">
      <c r="A1513" t="s">
        <v>2032</v>
      </c>
      <c r="B1513" t="str">
        <f t="shared" si="70"/>
        <v>ZK105.K111.C727</v>
      </c>
      <c r="C1513">
        <f>+IFERROR(VLOOKUP(B1513,'[1]Sum table'!$A:$D,4,FALSE),0)</f>
        <v>0</v>
      </c>
      <c r="D1513">
        <f>+IFERROR(VLOOKUP(B1513,'[1]Sum table'!$A:$E,5,FALSE),0)</f>
        <v>0</v>
      </c>
      <c r="E1513">
        <f>+IFERROR(VLOOKUP(B1513,'[1]Sum table'!$A:$F,6,FALSE),0)</f>
        <v>0</v>
      </c>
      <c r="F1513">
        <f>+IFERROR(VLOOKUP(B1513,'[1]Sum table'!$A:$G,7,FALSE),0)</f>
        <v>0</v>
      </c>
      <c r="O1513" t="s">
        <v>512</v>
      </c>
      <c r="P1513" s="608" t="s">
        <v>296</v>
      </c>
      <c r="R1513" t="str">
        <f t="shared" si="71"/>
        <v>ZK105</v>
      </c>
      <c r="S1513">
        <f t="shared" si="72"/>
        <v>0</v>
      </c>
      <c r="T1513">
        <f t="shared" si="72"/>
        <v>0</v>
      </c>
      <c r="U1513">
        <f t="shared" si="72"/>
        <v>0</v>
      </c>
    </row>
    <row r="1514" spans="1:21" x14ac:dyDescent="0.25">
      <c r="A1514" t="s">
        <v>2033</v>
      </c>
      <c r="B1514" t="str">
        <f t="shared" si="70"/>
        <v>ZK105.K112.C727</v>
      </c>
      <c r="C1514">
        <f>+IFERROR(VLOOKUP(B1514,'[1]Sum table'!$A:$D,4,FALSE),0)</f>
        <v>0</v>
      </c>
      <c r="D1514">
        <f>+IFERROR(VLOOKUP(B1514,'[1]Sum table'!$A:$E,5,FALSE),0)</f>
        <v>0</v>
      </c>
      <c r="E1514">
        <f>+IFERROR(VLOOKUP(B1514,'[1]Sum table'!$A:$F,6,FALSE),0)</f>
        <v>0</v>
      </c>
      <c r="F1514">
        <f>+IFERROR(VLOOKUP(B1514,'[1]Sum table'!$A:$G,7,FALSE),0)</f>
        <v>0</v>
      </c>
      <c r="O1514" t="s">
        <v>512</v>
      </c>
      <c r="P1514" s="607" t="s">
        <v>297</v>
      </c>
      <c r="R1514" t="str">
        <f t="shared" si="71"/>
        <v>ZK105</v>
      </c>
      <c r="S1514">
        <f t="shared" si="72"/>
        <v>0</v>
      </c>
      <c r="T1514">
        <f t="shared" si="72"/>
        <v>0</v>
      </c>
      <c r="U1514">
        <f t="shared" si="72"/>
        <v>0</v>
      </c>
    </row>
    <row r="1515" spans="1:21" x14ac:dyDescent="0.25">
      <c r="A1515" t="s">
        <v>2034</v>
      </c>
      <c r="B1515" t="str">
        <f t="shared" si="70"/>
        <v>ZK105.K113.C727</v>
      </c>
      <c r="C1515">
        <f>+IFERROR(VLOOKUP(B1515,'[1]Sum table'!$A:$D,4,FALSE),0)</f>
        <v>0</v>
      </c>
      <c r="D1515">
        <f>+IFERROR(VLOOKUP(B1515,'[1]Sum table'!$A:$E,5,FALSE),0)</f>
        <v>0</v>
      </c>
      <c r="E1515">
        <f>+IFERROR(VLOOKUP(B1515,'[1]Sum table'!$A:$F,6,FALSE),0)</f>
        <v>0</v>
      </c>
      <c r="F1515">
        <f>+IFERROR(VLOOKUP(B1515,'[1]Sum table'!$A:$G,7,FALSE),0)</f>
        <v>0</v>
      </c>
      <c r="O1515" t="s">
        <v>512</v>
      </c>
      <c r="P1515" s="607" t="s">
        <v>298</v>
      </c>
      <c r="R1515" t="str">
        <f t="shared" si="71"/>
        <v>ZK105</v>
      </c>
      <c r="S1515">
        <f t="shared" si="72"/>
        <v>0</v>
      </c>
      <c r="T1515">
        <f t="shared" si="72"/>
        <v>0</v>
      </c>
      <c r="U1515">
        <f t="shared" si="72"/>
        <v>0</v>
      </c>
    </row>
    <row r="1516" spans="1:21" x14ac:dyDescent="0.25">
      <c r="A1516" t="s">
        <v>2035</v>
      </c>
      <c r="B1516" t="str">
        <f t="shared" si="70"/>
        <v>ZK105.K114.C727</v>
      </c>
      <c r="C1516">
        <f>+IFERROR(VLOOKUP(B1516,'[1]Sum table'!$A:$D,4,FALSE),0)</f>
        <v>0</v>
      </c>
      <c r="D1516">
        <f>+IFERROR(VLOOKUP(B1516,'[1]Sum table'!$A:$E,5,FALSE),0)</f>
        <v>0</v>
      </c>
      <c r="E1516">
        <f>+IFERROR(VLOOKUP(B1516,'[1]Sum table'!$A:$F,6,FALSE),0)</f>
        <v>0</v>
      </c>
      <c r="F1516">
        <f>+IFERROR(VLOOKUP(B1516,'[1]Sum table'!$A:$G,7,FALSE),0)</f>
        <v>0</v>
      </c>
      <c r="O1516" t="s">
        <v>512</v>
      </c>
      <c r="P1516" s="607" t="s">
        <v>299</v>
      </c>
      <c r="R1516" t="str">
        <f t="shared" si="71"/>
        <v>ZK105</v>
      </c>
      <c r="S1516">
        <f t="shared" si="72"/>
        <v>0</v>
      </c>
      <c r="T1516">
        <f t="shared" si="72"/>
        <v>0</v>
      </c>
      <c r="U1516">
        <f t="shared" si="72"/>
        <v>0</v>
      </c>
    </row>
    <row r="1517" spans="1:21" x14ac:dyDescent="0.25">
      <c r="A1517" t="s">
        <v>2036</v>
      </c>
      <c r="B1517" t="str">
        <f t="shared" si="70"/>
        <v>ZK105.K115.C727</v>
      </c>
      <c r="C1517">
        <f>+IFERROR(VLOOKUP(B1517,'[1]Sum table'!$A:$D,4,FALSE),0)</f>
        <v>0</v>
      </c>
      <c r="D1517">
        <f>+IFERROR(VLOOKUP(B1517,'[1]Sum table'!$A:$E,5,FALSE),0)</f>
        <v>0</v>
      </c>
      <c r="E1517">
        <f>+IFERROR(VLOOKUP(B1517,'[1]Sum table'!$A:$F,6,FALSE),0)</f>
        <v>0</v>
      </c>
      <c r="F1517">
        <f>+IFERROR(VLOOKUP(B1517,'[1]Sum table'!$A:$G,7,FALSE),0)</f>
        <v>0</v>
      </c>
      <c r="O1517" t="s">
        <v>512</v>
      </c>
      <c r="P1517" s="607" t="s">
        <v>300</v>
      </c>
      <c r="R1517" t="str">
        <f t="shared" si="71"/>
        <v>ZK105</v>
      </c>
      <c r="S1517">
        <f t="shared" si="72"/>
        <v>0</v>
      </c>
      <c r="T1517">
        <f t="shared" si="72"/>
        <v>0</v>
      </c>
      <c r="U1517">
        <f t="shared" si="72"/>
        <v>0</v>
      </c>
    </row>
    <row r="1518" spans="1:21" x14ac:dyDescent="0.25">
      <c r="A1518" t="s">
        <v>2037</v>
      </c>
      <c r="B1518" t="str">
        <f t="shared" si="70"/>
        <v>ZK105.K116.C727</v>
      </c>
      <c r="C1518">
        <f>+IFERROR(VLOOKUP(B1518,'[1]Sum table'!$A:$D,4,FALSE),0)</f>
        <v>0</v>
      </c>
      <c r="D1518">
        <f>+IFERROR(VLOOKUP(B1518,'[1]Sum table'!$A:$E,5,FALSE),0)</f>
        <v>0</v>
      </c>
      <c r="E1518">
        <f>+IFERROR(VLOOKUP(B1518,'[1]Sum table'!$A:$F,6,FALSE),0)</f>
        <v>0</v>
      </c>
      <c r="F1518">
        <f>+IFERROR(VLOOKUP(B1518,'[1]Sum table'!$A:$G,7,FALSE),0)</f>
        <v>0</v>
      </c>
      <c r="O1518" t="s">
        <v>512</v>
      </c>
      <c r="P1518" s="606" t="s">
        <v>301</v>
      </c>
      <c r="R1518" t="str">
        <f t="shared" si="71"/>
        <v>ZK105</v>
      </c>
      <c r="S1518">
        <f t="shared" si="72"/>
        <v>0</v>
      </c>
      <c r="T1518">
        <f t="shared" si="72"/>
        <v>0</v>
      </c>
      <c r="U1518">
        <f t="shared" si="72"/>
        <v>0</v>
      </c>
    </row>
    <row r="1519" spans="1:21" x14ac:dyDescent="0.25">
      <c r="A1519" t="s">
        <v>2038</v>
      </c>
      <c r="B1519" t="str">
        <f t="shared" si="70"/>
        <v>ZK105.K117.C727</v>
      </c>
      <c r="C1519">
        <f>+IFERROR(VLOOKUP(B1519,'[1]Sum table'!$A:$D,4,FALSE),0)</f>
        <v>0</v>
      </c>
      <c r="D1519">
        <f>+IFERROR(VLOOKUP(B1519,'[1]Sum table'!$A:$E,5,FALSE),0)</f>
        <v>0</v>
      </c>
      <c r="E1519">
        <f>+IFERROR(VLOOKUP(B1519,'[1]Sum table'!$A:$F,6,FALSE),0)</f>
        <v>0</v>
      </c>
      <c r="F1519">
        <f>+IFERROR(VLOOKUP(B1519,'[1]Sum table'!$A:$G,7,FALSE),0)</f>
        <v>0</v>
      </c>
      <c r="O1519" t="s">
        <v>512</v>
      </c>
      <c r="P1519" s="606" t="s">
        <v>107</v>
      </c>
      <c r="R1519" t="str">
        <f t="shared" si="71"/>
        <v>ZK105</v>
      </c>
      <c r="S1519">
        <f t="shared" si="72"/>
        <v>0</v>
      </c>
      <c r="T1519">
        <f t="shared" si="72"/>
        <v>0</v>
      </c>
      <c r="U1519">
        <f t="shared" si="72"/>
        <v>0</v>
      </c>
    </row>
    <row r="1520" spans="1:21" x14ac:dyDescent="0.25">
      <c r="A1520" t="s">
        <v>2039</v>
      </c>
      <c r="B1520" t="str">
        <f t="shared" si="70"/>
        <v>ZK105.K118.C727</v>
      </c>
      <c r="C1520">
        <f>+IFERROR(VLOOKUP(B1520,'[1]Sum table'!$A:$D,4,FALSE),0)</f>
        <v>0</v>
      </c>
      <c r="D1520">
        <f>+IFERROR(VLOOKUP(B1520,'[1]Sum table'!$A:$E,5,FALSE),0)</f>
        <v>0</v>
      </c>
      <c r="E1520">
        <f>+IFERROR(VLOOKUP(B1520,'[1]Sum table'!$A:$F,6,FALSE),0)</f>
        <v>0</v>
      </c>
      <c r="F1520">
        <f>+IFERROR(VLOOKUP(B1520,'[1]Sum table'!$A:$G,7,FALSE),0)</f>
        <v>0</v>
      </c>
      <c r="O1520" t="s">
        <v>512</v>
      </c>
      <c r="P1520" s="606" t="s">
        <v>105</v>
      </c>
      <c r="R1520" t="str">
        <f t="shared" si="71"/>
        <v>ZK105</v>
      </c>
      <c r="S1520">
        <f t="shared" si="72"/>
        <v>0</v>
      </c>
      <c r="T1520">
        <f t="shared" si="72"/>
        <v>0</v>
      </c>
      <c r="U1520">
        <f t="shared" si="72"/>
        <v>0</v>
      </c>
    </row>
    <row r="1521" spans="1:21" x14ac:dyDescent="0.25">
      <c r="A1521" t="s">
        <v>2040</v>
      </c>
      <c r="B1521" t="str">
        <f t="shared" si="70"/>
        <v>ZK105.K119.C727</v>
      </c>
      <c r="C1521">
        <f>+IFERROR(VLOOKUP(B1521,'[1]Sum table'!$A:$D,4,FALSE),0)</f>
        <v>0</v>
      </c>
      <c r="D1521">
        <f>+IFERROR(VLOOKUP(B1521,'[1]Sum table'!$A:$E,5,FALSE),0)</f>
        <v>0</v>
      </c>
      <c r="E1521">
        <f>+IFERROR(VLOOKUP(B1521,'[1]Sum table'!$A:$F,6,FALSE),0)</f>
        <v>0</v>
      </c>
      <c r="F1521">
        <f>+IFERROR(VLOOKUP(B1521,'[1]Sum table'!$A:$G,7,FALSE),0)</f>
        <v>0</v>
      </c>
      <c r="O1521" t="s">
        <v>512</v>
      </c>
      <c r="P1521" s="606" t="s">
        <v>302</v>
      </c>
      <c r="R1521" t="str">
        <f t="shared" si="71"/>
        <v>ZK105</v>
      </c>
      <c r="S1521">
        <f t="shared" si="72"/>
        <v>0</v>
      </c>
      <c r="T1521">
        <f t="shared" si="72"/>
        <v>0</v>
      </c>
      <c r="U1521">
        <f t="shared" si="72"/>
        <v>0</v>
      </c>
    </row>
    <row r="1522" spans="1:21" x14ac:dyDescent="0.25">
      <c r="A1522" t="s">
        <v>2041</v>
      </c>
      <c r="B1522" t="str">
        <f t="shared" si="70"/>
        <v>ZK105.K120.C727</v>
      </c>
      <c r="C1522">
        <f>+IFERROR(VLOOKUP(B1522,'[1]Sum table'!$A:$D,4,FALSE),0)</f>
        <v>0</v>
      </c>
      <c r="D1522">
        <f>+IFERROR(VLOOKUP(B1522,'[1]Sum table'!$A:$E,5,FALSE),0)</f>
        <v>0</v>
      </c>
      <c r="E1522">
        <f>+IFERROR(VLOOKUP(B1522,'[1]Sum table'!$A:$F,6,FALSE),0)</f>
        <v>0</v>
      </c>
      <c r="F1522">
        <f>+IFERROR(VLOOKUP(B1522,'[1]Sum table'!$A:$G,7,FALSE),0)</f>
        <v>0</v>
      </c>
      <c r="O1522" t="s">
        <v>512</v>
      </c>
      <c r="P1522" s="606" t="s">
        <v>303</v>
      </c>
      <c r="R1522" t="str">
        <f t="shared" si="71"/>
        <v>ZK105</v>
      </c>
      <c r="S1522">
        <f t="shared" si="72"/>
        <v>0</v>
      </c>
      <c r="T1522">
        <f t="shared" si="72"/>
        <v>0</v>
      </c>
      <c r="U1522">
        <f t="shared" si="72"/>
        <v>0</v>
      </c>
    </row>
    <row r="1523" spans="1:21" x14ac:dyDescent="0.25">
      <c r="A1523" t="s">
        <v>2042</v>
      </c>
      <c r="B1523" t="str">
        <f t="shared" si="70"/>
        <v>ZK105.K121.C727</v>
      </c>
      <c r="C1523">
        <f>+IFERROR(VLOOKUP(B1523,'[1]Sum table'!$A:$D,4,FALSE),0)</f>
        <v>0</v>
      </c>
      <c r="D1523">
        <f>+IFERROR(VLOOKUP(B1523,'[1]Sum table'!$A:$E,5,FALSE),0)</f>
        <v>0</v>
      </c>
      <c r="E1523">
        <f>+IFERROR(VLOOKUP(B1523,'[1]Sum table'!$A:$F,6,FALSE),0)</f>
        <v>0</v>
      </c>
      <c r="F1523">
        <f>+IFERROR(VLOOKUP(B1523,'[1]Sum table'!$A:$G,7,FALSE),0)</f>
        <v>0</v>
      </c>
      <c r="O1523" t="s">
        <v>512</v>
      </c>
      <c r="P1523" s="606" t="s">
        <v>304</v>
      </c>
      <c r="R1523" t="str">
        <f t="shared" si="71"/>
        <v>ZK105</v>
      </c>
      <c r="S1523">
        <f t="shared" si="72"/>
        <v>0</v>
      </c>
      <c r="T1523">
        <f t="shared" si="72"/>
        <v>0</v>
      </c>
      <c r="U1523">
        <f t="shared" si="72"/>
        <v>0</v>
      </c>
    </row>
    <row r="1524" spans="1:21" x14ac:dyDescent="0.25">
      <c r="A1524" t="s">
        <v>2043</v>
      </c>
      <c r="B1524" t="str">
        <f t="shared" si="70"/>
        <v>ZK105.K122.C727</v>
      </c>
      <c r="C1524">
        <f>+IFERROR(VLOOKUP(B1524,'[1]Sum table'!$A:$D,4,FALSE),0)</f>
        <v>0</v>
      </c>
      <c r="D1524">
        <f>+IFERROR(VLOOKUP(B1524,'[1]Sum table'!$A:$E,5,FALSE),0)</f>
        <v>0</v>
      </c>
      <c r="E1524">
        <f>+IFERROR(VLOOKUP(B1524,'[1]Sum table'!$A:$F,6,FALSE),0)</f>
        <v>0</v>
      </c>
      <c r="F1524">
        <f>+IFERROR(VLOOKUP(B1524,'[1]Sum table'!$A:$G,7,FALSE),0)</f>
        <v>0</v>
      </c>
      <c r="O1524" t="s">
        <v>512</v>
      </c>
      <c r="P1524" s="606" t="s">
        <v>222</v>
      </c>
      <c r="R1524" t="str">
        <f t="shared" si="71"/>
        <v>ZK105</v>
      </c>
      <c r="S1524">
        <f t="shared" si="72"/>
        <v>0</v>
      </c>
      <c r="T1524">
        <f t="shared" si="72"/>
        <v>0</v>
      </c>
      <c r="U1524">
        <f t="shared" si="72"/>
        <v>0</v>
      </c>
    </row>
    <row r="1525" spans="1:21" x14ac:dyDescent="0.25">
      <c r="A1525" t="s">
        <v>2044</v>
      </c>
      <c r="B1525" t="str">
        <f t="shared" si="70"/>
        <v>ZK105.K123.C727</v>
      </c>
      <c r="C1525">
        <f>+IFERROR(VLOOKUP(B1525,'[1]Sum table'!$A:$D,4,FALSE),0)</f>
        <v>0</v>
      </c>
      <c r="D1525">
        <f>+IFERROR(VLOOKUP(B1525,'[1]Sum table'!$A:$E,5,FALSE),0)</f>
        <v>0</v>
      </c>
      <c r="E1525">
        <f>+IFERROR(VLOOKUP(B1525,'[1]Sum table'!$A:$F,6,FALSE),0)</f>
        <v>0</v>
      </c>
      <c r="F1525">
        <f>+IFERROR(VLOOKUP(B1525,'[1]Sum table'!$A:$G,7,FALSE),0)</f>
        <v>0</v>
      </c>
      <c r="O1525" t="s">
        <v>512</v>
      </c>
      <c r="P1525" s="606" t="s">
        <v>305</v>
      </c>
      <c r="R1525" t="str">
        <f t="shared" si="71"/>
        <v>ZK105</v>
      </c>
      <c r="S1525">
        <f t="shared" si="72"/>
        <v>0</v>
      </c>
      <c r="T1525">
        <f t="shared" si="72"/>
        <v>0</v>
      </c>
      <c r="U1525">
        <f t="shared" si="72"/>
        <v>0</v>
      </c>
    </row>
    <row r="1526" spans="1:21" x14ac:dyDescent="0.25">
      <c r="A1526" t="s">
        <v>2045</v>
      </c>
      <c r="B1526" t="str">
        <f t="shared" si="70"/>
        <v>ZK105.K124.C727</v>
      </c>
      <c r="C1526">
        <f>+IFERROR(VLOOKUP(B1526,'[1]Sum table'!$A:$D,4,FALSE),0)</f>
        <v>0</v>
      </c>
      <c r="D1526">
        <f>+IFERROR(VLOOKUP(B1526,'[1]Sum table'!$A:$E,5,FALSE),0)</f>
        <v>0</v>
      </c>
      <c r="E1526">
        <f>+IFERROR(VLOOKUP(B1526,'[1]Sum table'!$A:$F,6,FALSE),0)</f>
        <v>0</v>
      </c>
      <c r="F1526">
        <f>+IFERROR(VLOOKUP(B1526,'[1]Sum table'!$A:$G,7,FALSE),0)</f>
        <v>0</v>
      </c>
      <c r="O1526" t="s">
        <v>512</v>
      </c>
      <c r="P1526" s="606" t="s">
        <v>306</v>
      </c>
      <c r="R1526" t="str">
        <f t="shared" si="71"/>
        <v>ZK105</v>
      </c>
      <c r="S1526">
        <f t="shared" si="72"/>
        <v>0</v>
      </c>
      <c r="T1526">
        <f t="shared" si="72"/>
        <v>0</v>
      </c>
      <c r="U1526">
        <f t="shared" si="72"/>
        <v>0</v>
      </c>
    </row>
    <row r="1527" spans="1:21" x14ac:dyDescent="0.25">
      <c r="A1527" t="s">
        <v>2046</v>
      </c>
      <c r="B1527" t="str">
        <f t="shared" si="70"/>
        <v>ZK105.K125.C727</v>
      </c>
      <c r="C1527">
        <f>+IFERROR(VLOOKUP(B1527,'[1]Sum table'!$A:$D,4,FALSE),0)</f>
        <v>0</v>
      </c>
      <c r="D1527">
        <f>+IFERROR(VLOOKUP(B1527,'[1]Sum table'!$A:$E,5,FALSE),0)</f>
        <v>0</v>
      </c>
      <c r="E1527">
        <f>+IFERROR(VLOOKUP(B1527,'[1]Sum table'!$A:$F,6,FALSE),0)</f>
        <v>0</v>
      </c>
      <c r="F1527">
        <f>+IFERROR(VLOOKUP(B1527,'[1]Sum table'!$A:$G,7,FALSE),0)</f>
        <v>0</v>
      </c>
      <c r="O1527" t="s">
        <v>512</v>
      </c>
      <c r="P1527" s="607" t="s">
        <v>307</v>
      </c>
      <c r="R1527" t="str">
        <f t="shared" si="71"/>
        <v>ZK105</v>
      </c>
      <c r="S1527">
        <f t="shared" si="72"/>
        <v>0</v>
      </c>
      <c r="T1527">
        <f t="shared" si="72"/>
        <v>0</v>
      </c>
      <c r="U1527">
        <f t="shared" si="72"/>
        <v>0</v>
      </c>
    </row>
    <row r="1528" spans="1:21" x14ac:dyDescent="0.25">
      <c r="A1528" t="s">
        <v>2047</v>
      </c>
      <c r="B1528" t="str">
        <f t="shared" si="70"/>
        <v>ZK105.K126.C727</v>
      </c>
      <c r="C1528">
        <f>+IFERROR(VLOOKUP(B1528,'[1]Sum table'!$A:$D,4,FALSE),0)</f>
        <v>0</v>
      </c>
      <c r="D1528">
        <f>+IFERROR(VLOOKUP(B1528,'[1]Sum table'!$A:$E,5,FALSE),0)</f>
        <v>0</v>
      </c>
      <c r="E1528">
        <f>+IFERROR(VLOOKUP(B1528,'[1]Sum table'!$A:$F,6,FALSE),0)</f>
        <v>0</v>
      </c>
      <c r="F1528">
        <f>+IFERROR(VLOOKUP(B1528,'[1]Sum table'!$A:$G,7,FALSE),0)</f>
        <v>0</v>
      </c>
      <c r="O1528" t="s">
        <v>512</v>
      </c>
      <c r="P1528" s="607" t="s">
        <v>308</v>
      </c>
      <c r="R1528" t="str">
        <f t="shared" si="71"/>
        <v>ZK105</v>
      </c>
      <c r="S1528">
        <f t="shared" si="72"/>
        <v>0</v>
      </c>
      <c r="T1528">
        <f t="shared" si="72"/>
        <v>0</v>
      </c>
      <c r="U1528">
        <f t="shared" si="72"/>
        <v>0</v>
      </c>
    </row>
    <row r="1529" spans="1:21" x14ac:dyDescent="0.25">
      <c r="A1529" t="s">
        <v>2048</v>
      </c>
      <c r="B1529" t="str">
        <f t="shared" si="70"/>
        <v>ZK105.K127.C727</v>
      </c>
      <c r="C1529">
        <f>+IFERROR(VLOOKUP(B1529,'[1]Sum table'!$A:$D,4,FALSE),0)</f>
        <v>0</v>
      </c>
      <c r="D1529">
        <f>+IFERROR(VLOOKUP(B1529,'[1]Sum table'!$A:$E,5,FALSE),0)</f>
        <v>0</v>
      </c>
      <c r="E1529">
        <f>+IFERROR(VLOOKUP(B1529,'[1]Sum table'!$A:$F,6,FALSE),0)</f>
        <v>0</v>
      </c>
      <c r="F1529">
        <f>+IFERROR(VLOOKUP(B1529,'[1]Sum table'!$A:$G,7,FALSE),0)</f>
        <v>0</v>
      </c>
      <c r="O1529" t="s">
        <v>512</v>
      </c>
      <c r="P1529" s="607" t="s">
        <v>309</v>
      </c>
      <c r="R1529" t="str">
        <f t="shared" si="71"/>
        <v>ZK105</v>
      </c>
      <c r="S1529">
        <f t="shared" si="72"/>
        <v>0</v>
      </c>
      <c r="T1529">
        <f t="shared" si="72"/>
        <v>0</v>
      </c>
      <c r="U1529">
        <f t="shared" si="72"/>
        <v>0</v>
      </c>
    </row>
    <row r="1530" spans="1:21" x14ac:dyDescent="0.25">
      <c r="A1530" t="s">
        <v>2049</v>
      </c>
      <c r="B1530" t="str">
        <f t="shared" si="70"/>
        <v>ZK105.K128.C727</v>
      </c>
      <c r="C1530">
        <f>+IFERROR(VLOOKUP(B1530,'[1]Sum table'!$A:$D,4,FALSE),0)</f>
        <v>0</v>
      </c>
      <c r="D1530">
        <f>+IFERROR(VLOOKUP(B1530,'[1]Sum table'!$A:$E,5,FALSE),0)</f>
        <v>0</v>
      </c>
      <c r="E1530">
        <f>+IFERROR(VLOOKUP(B1530,'[1]Sum table'!$A:$F,6,FALSE),0)</f>
        <v>0</v>
      </c>
      <c r="F1530">
        <f>+IFERROR(VLOOKUP(B1530,'[1]Sum table'!$A:$G,7,FALSE),0)</f>
        <v>0</v>
      </c>
      <c r="O1530" t="s">
        <v>512</v>
      </c>
      <c r="P1530" s="607" t="s">
        <v>310</v>
      </c>
      <c r="R1530" t="str">
        <f t="shared" si="71"/>
        <v>ZK105</v>
      </c>
      <c r="S1530">
        <f t="shared" si="72"/>
        <v>0</v>
      </c>
      <c r="T1530">
        <f t="shared" si="72"/>
        <v>0</v>
      </c>
      <c r="U1530">
        <f t="shared" si="72"/>
        <v>0</v>
      </c>
    </row>
    <row r="1531" spans="1:21" x14ac:dyDescent="0.25">
      <c r="A1531" t="s">
        <v>2050</v>
      </c>
      <c r="B1531" t="str">
        <f t="shared" si="70"/>
        <v>ZK105.K129.C727</v>
      </c>
      <c r="C1531">
        <f>+IFERROR(VLOOKUP(B1531,'[1]Sum table'!$A:$D,4,FALSE),0)</f>
        <v>0</v>
      </c>
      <c r="D1531">
        <f>+IFERROR(VLOOKUP(B1531,'[1]Sum table'!$A:$E,5,FALSE),0)</f>
        <v>0</v>
      </c>
      <c r="E1531">
        <f>+IFERROR(VLOOKUP(B1531,'[1]Sum table'!$A:$F,6,FALSE),0)</f>
        <v>0</v>
      </c>
      <c r="F1531">
        <f>+IFERROR(VLOOKUP(B1531,'[1]Sum table'!$A:$G,7,FALSE),0)</f>
        <v>0</v>
      </c>
      <c r="O1531" t="s">
        <v>512</v>
      </c>
      <c r="P1531" s="607" t="s">
        <v>311</v>
      </c>
      <c r="R1531" t="str">
        <f t="shared" si="71"/>
        <v>ZK105</v>
      </c>
      <c r="S1531">
        <f t="shared" si="72"/>
        <v>0</v>
      </c>
      <c r="T1531">
        <f t="shared" si="72"/>
        <v>0</v>
      </c>
      <c r="U1531">
        <f t="shared" si="72"/>
        <v>0</v>
      </c>
    </row>
    <row r="1532" spans="1:21" x14ac:dyDescent="0.25">
      <c r="A1532" t="s">
        <v>2051</v>
      </c>
      <c r="B1532" t="str">
        <f t="shared" si="70"/>
        <v>ZK105.K130.C727</v>
      </c>
      <c r="C1532">
        <f>+IFERROR(VLOOKUP(B1532,'[1]Sum table'!$A:$D,4,FALSE),0)</f>
        <v>0</v>
      </c>
      <c r="D1532">
        <f>+IFERROR(VLOOKUP(B1532,'[1]Sum table'!$A:$E,5,FALSE),0)</f>
        <v>0</v>
      </c>
      <c r="E1532">
        <f>+IFERROR(VLOOKUP(B1532,'[1]Sum table'!$A:$F,6,FALSE),0)</f>
        <v>0</v>
      </c>
      <c r="F1532">
        <f>+IFERROR(VLOOKUP(B1532,'[1]Sum table'!$A:$G,7,FALSE),0)</f>
        <v>0</v>
      </c>
      <c r="O1532" t="s">
        <v>512</v>
      </c>
      <c r="P1532" s="606" t="s">
        <v>147</v>
      </c>
      <c r="R1532" t="str">
        <f t="shared" si="71"/>
        <v>ZK105</v>
      </c>
      <c r="S1532">
        <f t="shared" si="72"/>
        <v>0</v>
      </c>
      <c r="T1532">
        <f t="shared" si="72"/>
        <v>0</v>
      </c>
      <c r="U1532">
        <f t="shared" si="72"/>
        <v>0</v>
      </c>
    </row>
    <row r="1533" spans="1:21" x14ac:dyDescent="0.25">
      <c r="A1533" t="s">
        <v>2052</v>
      </c>
      <c r="B1533" t="str">
        <f t="shared" si="70"/>
        <v>ZK105.K131.C727</v>
      </c>
      <c r="C1533">
        <f>+IFERROR(VLOOKUP(B1533,'[1]Sum table'!$A:$D,4,FALSE),0)</f>
        <v>0</v>
      </c>
      <c r="D1533">
        <f>+IFERROR(VLOOKUP(B1533,'[1]Sum table'!$A:$E,5,FALSE),0)</f>
        <v>0</v>
      </c>
      <c r="E1533">
        <f>+IFERROR(VLOOKUP(B1533,'[1]Sum table'!$A:$F,6,FALSE),0)</f>
        <v>0</v>
      </c>
      <c r="F1533">
        <f>+IFERROR(VLOOKUP(B1533,'[1]Sum table'!$A:$G,7,FALSE),0)</f>
        <v>0</v>
      </c>
      <c r="O1533" t="s">
        <v>512</v>
      </c>
      <c r="P1533" s="606" t="s">
        <v>209</v>
      </c>
      <c r="R1533" t="str">
        <f t="shared" si="71"/>
        <v>ZK105</v>
      </c>
      <c r="S1533">
        <f t="shared" si="72"/>
        <v>0</v>
      </c>
      <c r="T1533">
        <f t="shared" si="72"/>
        <v>0</v>
      </c>
      <c r="U1533">
        <f t="shared" si="72"/>
        <v>0</v>
      </c>
    </row>
    <row r="1534" spans="1:21" x14ac:dyDescent="0.25">
      <c r="A1534" t="s">
        <v>2053</v>
      </c>
      <c r="B1534" t="str">
        <f t="shared" si="70"/>
        <v>ZK105.K132.C727</v>
      </c>
      <c r="C1534">
        <f>+IFERROR(VLOOKUP(B1534,'[1]Sum table'!$A:$D,4,FALSE),0)</f>
        <v>0</v>
      </c>
      <c r="D1534">
        <f>+IFERROR(VLOOKUP(B1534,'[1]Sum table'!$A:$E,5,FALSE),0)</f>
        <v>0</v>
      </c>
      <c r="E1534">
        <f>+IFERROR(VLOOKUP(B1534,'[1]Sum table'!$A:$F,6,FALSE),0)</f>
        <v>0</v>
      </c>
      <c r="F1534">
        <f>+IFERROR(VLOOKUP(B1534,'[1]Sum table'!$A:$G,7,FALSE),0)</f>
        <v>0</v>
      </c>
      <c r="O1534" t="s">
        <v>512</v>
      </c>
      <c r="P1534" s="606" t="s">
        <v>234</v>
      </c>
      <c r="R1534" t="str">
        <f t="shared" si="71"/>
        <v>ZK105</v>
      </c>
      <c r="S1534">
        <f t="shared" si="72"/>
        <v>0</v>
      </c>
      <c r="T1534">
        <f t="shared" si="72"/>
        <v>0</v>
      </c>
      <c r="U1534">
        <f t="shared" si="72"/>
        <v>0</v>
      </c>
    </row>
    <row r="1535" spans="1:21" x14ac:dyDescent="0.25">
      <c r="A1535" t="s">
        <v>2054</v>
      </c>
      <c r="B1535" t="str">
        <f t="shared" si="70"/>
        <v>ZK105.K133.C727</v>
      </c>
      <c r="C1535">
        <f>+IFERROR(VLOOKUP(B1535,'[1]Sum table'!$A:$D,4,FALSE),0)</f>
        <v>0</v>
      </c>
      <c r="D1535">
        <f>+IFERROR(VLOOKUP(B1535,'[1]Sum table'!$A:$E,5,FALSE),0)</f>
        <v>0</v>
      </c>
      <c r="E1535">
        <f>+IFERROR(VLOOKUP(B1535,'[1]Sum table'!$A:$F,6,FALSE),0)</f>
        <v>0</v>
      </c>
      <c r="F1535">
        <f>+IFERROR(VLOOKUP(B1535,'[1]Sum table'!$A:$G,7,FALSE),0)</f>
        <v>0</v>
      </c>
      <c r="O1535" t="s">
        <v>512</v>
      </c>
      <c r="P1535" s="606" t="s">
        <v>312</v>
      </c>
      <c r="R1535" t="str">
        <f t="shared" si="71"/>
        <v>ZK105</v>
      </c>
      <c r="S1535">
        <f t="shared" si="72"/>
        <v>0</v>
      </c>
      <c r="T1535">
        <f t="shared" si="72"/>
        <v>0</v>
      </c>
      <c r="U1535">
        <f t="shared" si="72"/>
        <v>0</v>
      </c>
    </row>
    <row r="1536" spans="1:21" x14ac:dyDescent="0.25">
      <c r="A1536" t="s">
        <v>2055</v>
      </c>
      <c r="B1536" t="str">
        <f t="shared" si="70"/>
        <v>ZK105.K134.C727</v>
      </c>
      <c r="C1536">
        <f>+IFERROR(VLOOKUP(B1536,'[1]Sum table'!$A:$D,4,FALSE),0)</f>
        <v>0</v>
      </c>
      <c r="D1536">
        <f>+IFERROR(VLOOKUP(B1536,'[1]Sum table'!$A:$E,5,FALSE),0)</f>
        <v>0</v>
      </c>
      <c r="E1536">
        <f>+IFERROR(VLOOKUP(B1536,'[1]Sum table'!$A:$F,6,FALSE),0)</f>
        <v>0</v>
      </c>
      <c r="F1536">
        <f>+IFERROR(VLOOKUP(B1536,'[1]Sum table'!$A:$G,7,FALSE),0)</f>
        <v>0</v>
      </c>
      <c r="O1536" t="s">
        <v>512</v>
      </c>
      <c r="P1536" s="606" t="s">
        <v>313</v>
      </c>
      <c r="R1536" t="str">
        <f t="shared" si="71"/>
        <v>ZK105</v>
      </c>
      <c r="S1536">
        <f t="shared" si="72"/>
        <v>0</v>
      </c>
      <c r="T1536">
        <f t="shared" si="72"/>
        <v>0</v>
      </c>
      <c r="U1536">
        <f t="shared" si="72"/>
        <v>0</v>
      </c>
    </row>
    <row r="1537" spans="1:21" x14ac:dyDescent="0.25">
      <c r="A1537" t="s">
        <v>2056</v>
      </c>
      <c r="B1537" t="str">
        <f t="shared" si="70"/>
        <v>ZK105.K135.C727</v>
      </c>
      <c r="C1537">
        <f>+IFERROR(VLOOKUP(B1537,'[1]Sum table'!$A:$D,4,FALSE),0)</f>
        <v>0</v>
      </c>
      <c r="D1537">
        <f>+IFERROR(VLOOKUP(B1537,'[1]Sum table'!$A:$E,5,FALSE),0)</f>
        <v>0</v>
      </c>
      <c r="E1537">
        <f>+IFERROR(VLOOKUP(B1537,'[1]Sum table'!$A:$F,6,FALSE),0)</f>
        <v>0</v>
      </c>
      <c r="F1537">
        <f>+IFERROR(VLOOKUP(B1537,'[1]Sum table'!$A:$G,7,FALSE),0)</f>
        <v>0</v>
      </c>
      <c r="O1537" t="s">
        <v>512</v>
      </c>
      <c r="P1537" s="606" t="s">
        <v>314</v>
      </c>
      <c r="R1537" t="str">
        <f t="shared" si="71"/>
        <v>ZK105</v>
      </c>
      <c r="S1537">
        <f t="shared" si="72"/>
        <v>0</v>
      </c>
      <c r="T1537">
        <f t="shared" si="72"/>
        <v>0</v>
      </c>
      <c r="U1537">
        <f t="shared" si="72"/>
        <v>0</v>
      </c>
    </row>
    <row r="1538" spans="1:21" x14ac:dyDescent="0.25">
      <c r="A1538" t="s">
        <v>2057</v>
      </c>
      <c r="B1538" t="str">
        <f t="shared" si="70"/>
        <v>ZK105.K136.C727</v>
      </c>
      <c r="C1538">
        <f>+IFERROR(VLOOKUP(B1538,'[1]Sum table'!$A:$D,4,FALSE),0)</f>
        <v>0</v>
      </c>
      <c r="D1538">
        <f>+IFERROR(VLOOKUP(B1538,'[1]Sum table'!$A:$E,5,FALSE),0)</f>
        <v>0</v>
      </c>
      <c r="E1538">
        <f>+IFERROR(VLOOKUP(B1538,'[1]Sum table'!$A:$F,6,FALSE),0)</f>
        <v>0</v>
      </c>
      <c r="F1538">
        <f>+IFERROR(VLOOKUP(B1538,'[1]Sum table'!$A:$G,7,FALSE),0)</f>
        <v>0</v>
      </c>
      <c r="O1538" t="s">
        <v>512</v>
      </c>
      <c r="P1538" s="606" t="s">
        <v>315</v>
      </c>
      <c r="R1538" t="str">
        <f t="shared" si="71"/>
        <v>ZK105</v>
      </c>
      <c r="S1538">
        <f t="shared" si="72"/>
        <v>0</v>
      </c>
      <c r="T1538">
        <f t="shared" si="72"/>
        <v>0</v>
      </c>
      <c r="U1538">
        <f t="shared" si="72"/>
        <v>0</v>
      </c>
    </row>
    <row r="1539" spans="1:21" x14ac:dyDescent="0.25">
      <c r="A1539" t="s">
        <v>2058</v>
      </c>
      <c r="B1539" t="str">
        <f t="shared" si="70"/>
        <v>ZK105.K137.C727</v>
      </c>
      <c r="C1539">
        <f>+IFERROR(VLOOKUP(B1539,'[1]Sum table'!$A:$D,4,FALSE),0)</f>
        <v>0</v>
      </c>
      <c r="D1539">
        <f>+IFERROR(VLOOKUP(B1539,'[1]Sum table'!$A:$E,5,FALSE),0)</f>
        <v>0</v>
      </c>
      <c r="E1539">
        <f>+IFERROR(VLOOKUP(B1539,'[1]Sum table'!$A:$F,6,FALSE),0)</f>
        <v>0</v>
      </c>
      <c r="F1539">
        <f>+IFERROR(VLOOKUP(B1539,'[1]Sum table'!$A:$G,7,FALSE),0)</f>
        <v>0</v>
      </c>
      <c r="O1539" t="s">
        <v>512</v>
      </c>
      <c r="P1539" s="606" t="s">
        <v>316</v>
      </c>
      <c r="R1539" t="str">
        <f t="shared" si="71"/>
        <v>ZK105</v>
      </c>
      <c r="S1539">
        <f t="shared" si="72"/>
        <v>0</v>
      </c>
      <c r="T1539">
        <f t="shared" si="72"/>
        <v>0</v>
      </c>
      <c r="U1539">
        <f t="shared" si="72"/>
        <v>0</v>
      </c>
    </row>
    <row r="1540" spans="1:21" x14ac:dyDescent="0.25">
      <c r="A1540" t="s">
        <v>2059</v>
      </c>
      <c r="B1540" t="str">
        <f t="shared" ref="B1540:B1603" si="73">+A1540&amp;"."&amp;$A$1</f>
        <v>ZK105.K138.C727</v>
      </c>
      <c r="C1540">
        <f>+IFERROR(VLOOKUP(B1540,'[1]Sum table'!$A:$D,4,FALSE),0)</f>
        <v>0</v>
      </c>
      <c r="D1540">
        <f>+IFERROR(VLOOKUP(B1540,'[1]Sum table'!$A:$E,5,FALSE),0)</f>
        <v>0</v>
      </c>
      <c r="E1540">
        <f>+IFERROR(VLOOKUP(B1540,'[1]Sum table'!$A:$F,6,FALSE),0)</f>
        <v>0</v>
      </c>
      <c r="F1540">
        <f>+IFERROR(VLOOKUP(B1540,'[1]Sum table'!$A:$G,7,FALSE),0)</f>
        <v>0</v>
      </c>
      <c r="O1540" t="s">
        <v>512</v>
      </c>
      <c r="P1540" s="606" t="s">
        <v>160</v>
      </c>
      <c r="R1540" t="str">
        <f t="shared" ref="R1540:R1603" si="74">+LEFT(B1540,5)</f>
        <v>ZK105</v>
      </c>
      <c r="S1540">
        <f t="shared" ref="S1540:U1603" si="75">+C1540</f>
        <v>0</v>
      </c>
      <c r="T1540">
        <f t="shared" si="75"/>
        <v>0</v>
      </c>
      <c r="U1540">
        <f t="shared" si="75"/>
        <v>0</v>
      </c>
    </row>
    <row r="1541" spans="1:21" x14ac:dyDescent="0.25">
      <c r="A1541" t="s">
        <v>2060</v>
      </c>
      <c r="B1541" t="str">
        <f t="shared" si="73"/>
        <v>ZK105.K139.C727</v>
      </c>
      <c r="C1541">
        <f>+IFERROR(VLOOKUP(B1541,'[1]Sum table'!$A:$D,4,FALSE),0)</f>
        <v>0</v>
      </c>
      <c r="D1541">
        <f>+IFERROR(VLOOKUP(B1541,'[1]Sum table'!$A:$E,5,FALSE),0)</f>
        <v>0</v>
      </c>
      <c r="E1541">
        <f>+IFERROR(VLOOKUP(B1541,'[1]Sum table'!$A:$F,6,FALSE),0)</f>
        <v>0</v>
      </c>
      <c r="F1541">
        <f>+IFERROR(VLOOKUP(B1541,'[1]Sum table'!$A:$G,7,FALSE),0)</f>
        <v>0</v>
      </c>
      <c r="O1541" t="s">
        <v>512</v>
      </c>
      <c r="P1541" s="606" t="s">
        <v>175</v>
      </c>
      <c r="R1541" t="str">
        <f t="shared" si="74"/>
        <v>ZK105</v>
      </c>
      <c r="S1541">
        <f t="shared" si="75"/>
        <v>0</v>
      </c>
      <c r="T1541">
        <f t="shared" si="75"/>
        <v>0</v>
      </c>
      <c r="U1541">
        <f t="shared" si="75"/>
        <v>0</v>
      </c>
    </row>
    <row r="1542" spans="1:21" x14ac:dyDescent="0.25">
      <c r="A1542" t="s">
        <v>2061</v>
      </c>
      <c r="B1542" t="str">
        <f t="shared" si="73"/>
        <v>ZK105.K140.C727</v>
      </c>
      <c r="C1542">
        <f>+IFERROR(VLOOKUP(B1542,'[1]Sum table'!$A:$D,4,FALSE),0)</f>
        <v>0</v>
      </c>
      <c r="D1542">
        <f>+IFERROR(VLOOKUP(B1542,'[1]Sum table'!$A:$E,5,FALSE),0)</f>
        <v>0</v>
      </c>
      <c r="E1542">
        <f>+IFERROR(VLOOKUP(B1542,'[1]Sum table'!$A:$F,6,FALSE),0)</f>
        <v>0</v>
      </c>
      <c r="F1542">
        <f>+IFERROR(VLOOKUP(B1542,'[1]Sum table'!$A:$G,7,FALSE),0)</f>
        <v>0</v>
      </c>
      <c r="O1542" t="s">
        <v>512</v>
      </c>
      <c r="P1542" s="606" t="s">
        <v>187</v>
      </c>
      <c r="R1542" t="str">
        <f t="shared" si="74"/>
        <v>ZK105</v>
      </c>
      <c r="S1542">
        <f t="shared" si="75"/>
        <v>0</v>
      </c>
      <c r="T1542">
        <f t="shared" si="75"/>
        <v>0</v>
      </c>
      <c r="U1542">
        <f t="shared" si="75"/>
        <v>0</v>
      </c>
    </row>
    <row r="1543" spans="1:21" x14ac:dyDescent="0.25">
      <c r="A1543" t="s">
        <v>2062</v>
      </c>
      <c r="B1543" t="str">
        <f t="shared" si="73"/>
        <v>ZK105.K141.C727</v>
      </c>
      <c r="C1543">
        <f>+IFERROR(VLOOKUP(B1543,'[1]Sum table'!$A:$D,4,FALSE),0)</f>
        <v>0</v>
      </c>
      <c r="D1543">
        <f>+IFERROR(VLOOKUP(B1543,'[1]Sum table'!$A:$E,5,FALSE),0)</f>
        <v>0</v>
      </c>
      <c r="E1543">
        <f>+IFERROR(VLOOKUP(B1543,'[1]Sum table'!$A:$F,6,FALSE),0)</f>
        <v>0</v>
      </c>
      <c r="F1543">
        <f>+IFERROR(VLOOKUP(B1543,'[1]Sum table'!$A:$G,7,FALSE),0)</f>
        <v>0</v>
      </c>
      <c r="O1543" t="s">
        <v>512</v>
      </c>
      <c r="P1543" s="607" t="s">
        <v>317</v>
      </c>
      <c r="R1543" t="str">
        <f t="shared" si="74"/>
        <v>ZK105</v>
      </c>
      <c r="S1543">
        <f t="shared" si="75"/>
        <v>0</v>
      </c>
      <c r="T1543">
        <f t="shared" si="75"/>
        <v>0</v>
      </c>
      <c r="U1543">
        <f t="shared" si="75"/>
        <v>0</v>
      </c>
    </row>
    <row r="1544" spans="1:21" x14ac:dyDescent="0.25">
      <c r="A1544" t="s">
        <v>2063</v>
      </c>
      <c r="B1544" t="str">
        <f t="shared" si="73"/>
        <v>ZK105.K142.C727</v>
      </c>
      <c r="C1544">
        <f>+IFERROR(VLOOKUP(B1544,'[1]Sum table'!$A:$D,4,FALSE),0)</f>
        <v>0</v>
      </c>
      <c r="D1544">
        <f>+IFERROR(VLOOKUP(B1544,'[1]Sum table'!$A:$E,5,FALSE),0)</f>
        <v>0</v>
      </c>
      <c r="E1544">
        <f>+IFERROR(VLOOKUP(B1544,'[1]Sum table'!$A:$F,6,FALSE),0)</f>
        <v>0</v>
      </c>
      <c r="F1544">
        <f>+IFERROR(VLOOKUP(B1544,'[1]Sum table'!$A:$G,7,FALSE),0)</f>
        <v>0</v>
      </c>
      <c r="O1544" t="s">
        <v>512</v>
      </c>
      <c r="P1544" s="607" t="s">
        <v>318</v>
      </c>
      <c r="R1544" t="str">
        <f t="shared" si="74"/>
        <v>ZK105</v>
      </c>
      <c r="S1544">
        <f t="shared" si="75"/>
        <v>0</v>
      </c>
      <c r="T1544">
        <f t="shared" si="75"/>
        <v>0</v>
      </c>
      <c r="U1544">
        <f t="shared" si="75"/>
        <v>0</v>
      </c>
    </row>
    <row r="1545" spans="1:21" x14ac:dyDescent="0.25">
      <c r="A1545" t="s">
        <v>2064</v>
      </c>
      <c r="B1545" t="str">
        <f t="shared" si="73"/>
        <v>ZK105.K143.C727</v>
      </c>
      <c r="C1545">
        <f>+IFERROR(VLOOKUP(B1545,'[1]Sum table'!$A:$D,4,FALSE),0)</f>
        <v>0</v>
      </c>
      <c r="D1545">
        <f>+IFERROR(VLOOKUP(B1545,'[1]Sum table'!$A:$E,5,FALSE),0)</f>
        <v>0</v>
      </c>
      <c r="E1545">
        <f>+IFERROR(VLOOKUP(B1545,'[1]Sum table'!$A:$F,6,FALSE),0)</f>
        <v>0</v>
      </c>
      <c r="F1545">
        <f>+IFERROR(VLOOKUP(B1545,'[1]Sum table'!$A:$G,7,FALSE),0)</f>
        <v>0</v>
      </c>
      <c r="O1545" t="s">
        <v>512</v>
      </c>
      <c r="P1545" s="607" t="s">
        <v>319</v>
      </c>
      <c r="R1545" t="str">
        <f t="shared" si="74"/>
        <v>ZK105</v>
      </c>
      <c r="S1545">
        <f t="shared" si="75"/>
        <v>0</v>
      </c>
      <c r="T1545">
        <f t="shared" si="75"/>
        <v>0</v>
      </c>
      <c r="U1545">
        <f t="shared" si="75"/>
        <v>0</v>
      </c>
    </row>
    <row r="1546" spans="1:21" x14ac:dyDescent="0.25">
      <c r="A1546" t="s">
        <v>2065</v>
      </c>
      <c r="B1546" t="str">
        <f t="shared" si="73"/>
        <v>ZK105.K144.C727</v>
      </c>
      <c r="C1546">
        <f>+IFERROR(VLOOKUP(B1546,'[1]Sum table'!$A:$D,4,FALSE),0)</f>
        <v>0</v>
      </c>
      <c r="D1546">
        <f>+IFERROR(VLOOKUP(B1546,'[1]Sum table'!$A:$E,5,FALSE),0)</f>
        <v>0</v>
      </c>
      <c r="E1546">
        <f>+IFERROR(VLOOKUP(B1546,'[1]Sum table'!$A:$F,6,FALSE),0)</f>
        <v>0</v>
      </c>
      <c r="F1546">
        <f>+IFERROR(VLOOKUP(B1546,'[1]Sum table'!$A:$G,7,FALSE),0)</f>
        <v>0</v>
      </c>
      <c r="O1546" t="s">
        <v>512</v>
      </c>
      <c r="P1546" s="607" t="s">
        <v>320</v>
      </c>
      <c r="R1546" t="str">
        <f t="shared" si="74"/>
        <v>ZK105</v>
      </c>
      <c r="S1546">
        <f t="shared" si="75"/>
        <v>0</v>
      </c>
      <c r="T1546">
        <f t="shared" si="75"/>
        <v>0</v>
      </c>
      <c r="U1546">
        <f t="shared" si="75"/>
        <v>0</v>
      </c>
    </row>
    <row r="1547" spans="1:21" x14ac:dyDescent="0.25">
      <c r="A1547" t="s">
        <v>2066</v>
      </c>
      <c r="B1547" t="str">
        <f t="shared" si="73"/>
        <v>ZK105.K145.C727</v>
      </c>
      <c r="C1547">
        <f>+IFERROR(VLOOKUP(B1547,'[1]Sum table'!$A:$D,4,FALSE),0)</f>
        <v>0</v>
      </c>
      <c r="D1547">
        <f>+IFERROR(VLOOKUP(B1547,'[1]Sum table'!$A:$E,5,FALSE),0)</f>
        <v>0</v>
      </c>
      <c r="E1547">
        <f>+IFERROR(VLOOKUP(B1547,'[1]Sum table'!$A:$F,6,FALSE),0)</f>
        <v>0</v>
      </c>
      <c r="F1547">
        <f>+IFERROR(VLOOKUP(B1547,'[1]Sum table'!$A:$G,7,FALSE),0)</f>
        <v>0</v>
      </c>
      <c r="O1547" t="s">
        <v>512</v>
      </c>
      <c r="P1547" s="607" t="s">
        <v>321</v>
      </c>
      <c r="R1547" t="str">
        <f t="shared" si="74"/>
        <v>ZK105</v>
      </c>
      <c r="S1547">
        <f t="shared" si="75"/>
        <v>0</v>
      </c>
      <c r="T1547">
        <f t="shared" si="75"/>
        <v>0</v>
      </c>
      <c r="U1547">
        <f t="shared" si="75"/>
        <v>0</v>
      </c>
    </row>
    <row r="1548" spans="1:21" x14ac:dyDescent="0.25">
      <c r="A1548" t="s">
        <v>2067</v>
      </c>
      <c r="B1548" t="str">
        <f t="shared" si="73"/>
        <v>ZK105.K146.C727</v>
      </c>
      <c r="C1548">
        <f>+IFERROR(VLOOKUP(B1548,'[1]Sum table'!$A:$D,4,FALSE),0)</f>
        <v>0</v>
      </c>
      <c r="D1548">
        <f>+IFERROR(VLOOKUP(B1548,'[1]Sum table'!$A:$E,5,FALSE),0)</f>
        <v>0</v>
      </c>
      <c r="E1548">
        <f>+IFERROR(VLOOKUP(B1548,'[1]Sum table'!$A:$F,6,FALSE),0)</f>
        <v>0</v>
      </c>
      <c r="F1548">
        <f>+IFERROR(VLOOKUP(B1548,'[1]Sum table'!$A:$G,7,FALSE),0)</f>
        <v>0</v>
      </c>
      <c r="O1548" t="s">
        <v>512</v>
      </c>
      <c r="P1548" s="607" t="s">
        <v>322</v>
      </c>
      <c r="R1548" t="str">
        <f t="shared" si="74"/>
        <v>ZK105</v>
      </c>
      <c r="S1548">
        <f t="shared" si="75"/>
        <v>0</v>
      </c>
      <c r="T1548">
        <f t="shared" si="75"/>
        <v>0</v>
      </c>
      <c r="U1548">
        <f t="shared" si="75"/>
        <v>0</v>
      </c>
    </row>
    <row r="1549" spans="1:21" x14ac:dyDescent="0.25">
      <c r="A1549" t="s">
        <v>2068</v>
      </c>
      <c r="B1549" t="str">
        <f t="shared" si="73"/>
        <v>ZK105.K147.C727</v>
      </c>
      <c r="C1549">
        <f>+IFERROR(VLOOKUP(B1549,'[1]Sum table'!$A:$D,4,FALSE),0)</f>
        <v>0</v>
      </c>
      <c r="D1549">
        <f>+IFERROR(VLOOKUP(B1549,'[1]Sum table'!$A:$E,5,FALSE),0)</f>
        <v>0</v>
      </c>
      <c r="E1549">
        <f>+IFERROR(VLOOKUP(B1549,'[1]Sum table'!$A:$F,6,FALSE),0)</f>
        <v>0</v>
      </c>
      <c r="F1549">
        <f>+IFERROR(VLOOKUP(B1549,'[1]Sum table'!$A:$G,7,FALSE),0)</f>
        <v>0</v>
      </c>
      <c r="O1549" t="s">
        <v>512</v>
      </c>
      <c r="P1549" s="606" t="s">
        <v>173</v>
      </c>
      <c r="R1549" t="str">
        <f t="shared" si="74"/>
        <v>ZK105</v>
      </c>
      <c r="S1549">
        <f t="shared" si="75"/>
        <v>0</v>
      </c>
      <c r="T1549">
        <f t="shared" si="75"/>
        <v>0</v>
      </c>
      <c r="U1549">
        <f t="shared" si="75"/>
        <v>0</v>
      </c>
    </row>
    <row r="1550" spans="1:21" x14ac:dyDescent="0.25">
      <c r="A1550" t="s">
        <v>2069</v>
      </c>
      <c r="B1550" t="str">
        <f t="shared" si="73"/>
        <v>ZK105.K148.C727</v>
      </c>
      <c r="C1550">
        <f>+IFERROR(VLOOKUP(B1550,'[1]Sum table'!$A:$D,4,FALSE),0)</f>
        <v>0</v>
      </c>
      <c r="D1550">
        <f>+IFERROR(VLOOKUP(B1550,'[1]Sum table'!$A:$E,5,FALSE),0)</f>
        <v>0</v>
      </c>
      <c r="E1550">
        <f>+IFERROR(VLOOKUP(B1550,'[1]Sum table'!$A:$F,6,FALSE),0)</f>
        <v>0</v>
      </c>
      <c r="F1550">
        <f>+IFERROR(VLOOKUP(B1550,'[1]Sum table'!$A:$G,7,FALSE),0)</f>
        <v>0</v>
      </c>
      <c r="O1550" t="s">
        <v>512</v>
      </c>
      <c r="P1550" s="606" t="s">
        <v>323</v>
      </c>
      <c r="R1550" t="str">
        <f t="shared" si="74"/>
        <v>ZK105</v>
      </c>
      <c r="S1550">
        <f t="shared" si="75"/>
        <v>0</v>
      </c>
      <c r="T1550">
        <f t="shared" si="75"/>
        <v>0</v>
      </c>
      <c r="U1550">
        <f t="shared" si="75"/>
        <v>0</v>
      </c>
    </row>
    <row r="1551" spans="1:21" x14ac:dyDescent="0.25">
      <c r="A1551" t="s">
        <v>2070</v>
      </c>
      <c r="B1551" t="str">
        <f t="shared" si="73"/>
        <v>ZK105.K149.C727</v>
      </c>
      <c r="C1551">
        <f>+IFERROR(VLOOKUP(B1551,'[1]Sum table'!$A:$D,4,FALSE),0)</f>
        <v>0</v>
      </c>
      <c r="D1551">
        <f>+IFERROR(VLOOKUP(B1551,'[1]Sum table'!$A:$E,5,FALSE),0)</f>
        <v>0</v>
      </c>
      <c r="E1551">
        <f>+IFERROR(VLOOKUP(B1551,'[1]Sum table'!$A:$F,6,FALSE),0)</f>
        <v>0</v>
      </c>
      <c r="F1551">
        <f>+IFERROR(VLOOKUP(B1551,'[1]Sum table'!$A:$G,7,FALSE),0)</f>
        <v>0</v>
      </c>
      <c r="O1551" t="s">
        <v>512</v>
      </c>
      <c r="P1551" s="606" t="s">
        <v>324</v>
      </c>
      <c r="R1551" t="str">
        <f t="shared" si="74"/>
        <v>ZK105</v>
      </c>
      <c r="S1551">
        <f t="shared" si="75"/>
        <v>0</v>
      </c>
      <c r="T1551">
        <f t="shared" si="75"/>
        <v>0</v>
      </c>
      <c r="U1551">
        <f t="shared" si="75"/>
        <v>0</v>
      </c>
    </row>
    <row r="1552" spans="1:21" x14ac:dyDescent="0.25">
      <c r="A1552" t="s">
        <v>2071</v>
      </c>
      <c r="B1552" t="str">
        <f t="shared" si="73"/>
        <v>ZK105.K150.C727</v>
      </c>
      <c r="C1552">
        <f>+IFERROR(VLOOKUP(B1552,'[1]Sum table'!$A:$D,4,FALSE),0)</f>
        <v>0</v>
      </c>
      <c r="D1552">
        <f>+IFERROR(VLOOKUP(B1552,'[1]Sum table'!$A:$E,5,FALSE),0)</f>
        <v>0</v>
      </c>
      <c r="E1552">
        <f>+IFERROR(VLOOKUP(B1552,'[1]Sum table'!$A:$F,6,FALSE),0)</f>
        <v>0</v>
      </c>
      <c r="F1552">
        <f>+IFERROR(VLOOKUP(B1552,'[1]Sum table'!$A:$G,7,FALSE),0)</f>
        <v>0</v>
      </c>
      <c r="O1552" t="s">
        <v>512</v>
      </c>
      <c r="P1552" s="607" t="s">
        <v>325</v>
      </c>
      <c r="R1552" t="str">
        <f t="shared" si="74"/>
        <v>ZK105</v>
      </c>
      <c r="S1552">
        <f t="shared" si="75"/>
        <v>0</v>
      </c>
      <c r="T1552">
        <f t="shared" si="75"/>
        <v>0</v>
      </c>
      <c r="U1552">
        <f t="shared" si="75"/>
        <v>0</v>
      </c>
    </row>
    <row r="1553" spans="1:21" x14ac:dyDescent="0.25">
      <c r="A1553" t="s">
        <v>2072</v>
      </c>
      <c r="B1553" t="str">
        <f t="shared" si="73"/>
        <v>ZK105.K151.C727</v>
      </c>
      <c r="C1553">
        <f>+IFERROR(VLOOKUP(B1553,'[1]Sum table'!$A:$D,4,FALSE),0)</f>
        <v>0</v>
      </c>
      <c r="D1553">
        <f>+IFERROR(VLOOKUP(B1553,'[1]Sum table'!$A:$E,5,FALSE),0)</f>
        <v>0</v>
      </c>
      <c r="E1553">
        <f>+IFERROR(VLOOKUP(B1553,'[1]Sum table'!$A:$F,6,FALSE),0)</f>
        <v>0</v>
      </c>
      <c r="F1553">
        <f>+IFERROR(VLOOKUP(B1553,'[1]Sum table'!$A:$G,7,FALSE),0)</f>
        <v>0</v>
      </c>
      <c r="O1553" t="s">
        <v>512</v>
      </c>
      <c r="P1553" s="607" t="s">
        <v>326</v>
      </c>
      <c r="R1553" t="str">
        <f t="shared" si="74"/>
        <v>ZK105</v>
      </c>
      <c r="S1553">
        <f t="shared" si="75"/>
        <v>0</v>
      </c>
      <c r="T1553">
        <f t="shared" si="75"/>
        <v>0</v>
      </c>
      <c r="U1553">
        <f t="shared" si="75"/>
        <v>0</v>
      </c>
    </row>
    <row r="1554" spans="1:21" x14ac:dyDescent="0.25">
      <c r="A1554" t="s">
        <v>2073</v>
      </c>
      <c r="B1554" t="str">
        <f t="shared" si="73"/>
        <v>ZK105.K152.C727</v>
      </c>
      <c r="C1554">
        <f>+IFERROR(VLOOKUP(B1554,'[1]Sum table'!$A:$D,4,FALSE),0)</f>
        <v>0</v>
      </c>
      <c r="D1554">
        <f>+IFERROR(VLOOKUP(B1554,'[1]Sum table'!$A:$E,5,FALSE),0)</f>
        <v>0</v>
      </c>
      <c r="E1554">
        <f>+IFERROR(VLOOKUP(B1554,'[1]Sum table'!$A:$F,6,FALSE),0)</f>
        <v>0</v>
      </c>
      <c r="F1554">
        <f>+IFERROR(VLOOKUP(B1554,'[1]Sum table'!$A:$G,7,FALSE),0)</f>
        <v>0</v>
      </c>
      <c r="O1554" t="s">
        <v>512</v>
      </c>
      <c r="P1554" s="607" t="s">
        <v>327</v>
      </c>
      <c r="R1554" t="str">
        <f t="shared" si="74"/>
        <v>ZK105</v>
      </c>
      <c r="S1554">
        <f t="shared" si="75"/>
        <v>0</v>
      </c>
      <c r="T1554">
        <f t="shared" si="75"/>
        <v>0</v>
      </c>
      <c r="U1554">
        <f t="shared" si="75"/>
        <v>0</v>
      </c>
    </row>
    <row r="1555" spans="1:21" x14ac:dyDescent="0.25">
      <c r="A1555" t="s">
        <v>2074</v>
      </c>
      <c r="B1555" t="str">
        <f t="shared" si="73"/>
        <v>ZK105.K153.C727</v>
      </c>
      <c r="C1555">
        <f>+IFERROR(VLOOKUP(B1555,'[1]Sum table'!$A:$D,4,FALSE),0)</f>
        <v>0</v>
      </c>
      <c r="D1555">
        <f>+IFERROR(VLOOKUP(B1555,'[1]Sum table'!$A:$E,5,FALSE),0)</f>
        <v>0</v>
      </c>
      <c r="E1555">
        <f>+IFERROR(VLOOKUP(B1555,'[1]Sum table'!$A:$F,6,FALSE),0)</f>
        <v>0</v>
      </c>
      <c r="F1555">
        <f>+IFERROR(VLOOKUP(B1555,'[1]Sum table'!$A:$G,7,FALSE),0)</f>
        <v>0</v>
      </c>
      <c r="O1555" t="s">
        <v>512</v>
      </c>
      <c r="P1555" s="607" t="s">
        <v>328</v>
      </c>
      <c r="R1555" t="str">
        <f t="shared" si="74"/>
        <v>ZK105</v>
      </c>
      <c r="S1555">
        <f t="shared" si="75"/>
        <v>0</v>
      </c>
      <c r="T1555">
        <f t="shared" si="75"/>
        <v>0</v>
      </c>
      <c r="U1555">
        <f t="shared" si="75"/>
        <v>0</v>
      </c>
    </row>
    <row r="1556" spans="1:21" x14ac:dyDescent="0.25">
      <c r="A1556" t="s">
        <v>2075</v>
      </c>
      <c r="B1556" t="str">
        <f t="shared" si="73"/>
        <v>ZK105.K154.C727</v>
      </c>
      <c r="C1556">
        <f>+IFERROR(VLOOKUP(B1556,'[1]Sum table'!$A:$D,4,FALSE),0)</f>
        <v>0</v>
      </c>
      <c r="D1556">
        <f>+IFERROR(VLOOKUP(B1556,'[1]Sum table'!$A:$E,5,FALSE),0)</f>
        <v>0</v>
      </c>
      <c r="E1556">
        <f>+IFERROR(VLOOKUP(B1556,'[1]Sum table'!$A:$F,6,FALSE),0)</f>
        <v>0</v>
      </c>
      <c r="F1556">
        <f>+IFERROR(VLOOKUP(B1556,'[1]Sum table'!$A:$G,7,FALSE),0)</f>
        <v>0</v>
      </c>
      <c r="O1556" t="s">
        <v>512</v>
      </c>
      <c r="P1556" s="607" t="s">
        <v>329</v>
      </c>
      <c r="R1556" t="str">
        <f t="shared" si="74"/>
        <v>ZK105</v>
      </c>
      <c r="S1556">
        <f t="shared" si="75"/>
        <v>0</v>
      </c>
      <c r="T1556">
        <f t="shared" si="75"/>
        <v>0</v>
      </c>
      <c r="U1556">
        <f t="shared" si="75"/>
        <v>0</v>
      </c>
    </row>
    <row r="1557" spans="1:21" x14ac:dyDescent="0.25">
      <c r="A1557" t="s">
        <v>2076</v>
      </c>
      <c r="B1557" t="str">
        <f t="shared" si="73"/>
        <v>ZK105.K155.C727</v>
      </c>
      <c r="C1557">
        <f>+IFERROR(VLOOKUP(B1557,'[1]Sum table'!$A:$D,4,FALSE),0)</f>
        <v>0</v>
      </c>
      <c r="D1557">
        <f>+IFERROR(VLOOKUP(B1557,'[1]Sum table'!$A:$E,5,FALSE),0)</f>
        <v>0</v>
      </c>
      <c r="E1557">
        <f>+IFERROR(VLOOKUP(B1557,'[1]Sum table'!$A:$F,6,FALSE),0)</f>
        <v>0</v>
      </c>
      <c r="F1557">
        <f>+IFERROR(VLOOKUP(B1557,'[1]Sum table'!$A:$G,7,FALSE),0)</f>
        <v>0</v>
      </c>
      <c r="O1557" t="s">
        <v>512</v>
      </c>
      <c r="P1557" s="607" t="s">
        <v>330</v>
      </c>
      <c r="R1557" t="str">
        <f t="shared" si="74"/>
        <v>ZK105</v>
      </c>
      <c r="S1557">
        <f t="shared" si="75"/>
        <v>0</v>
      </c>
      <c r="T1557">
        <f t="shared" si="75"/>
        <v>0</v>
      </c>
      <c r="U1557">
        <f t="shared" si="75"/>
        <v>0</v>
      </c>
    </row>
    <row r="1558" spans="1:21" x14ac:dyDescent="0.25">
      <c r="A1558" t="s">
        <v>2077</v>
      </c>
      <c r="B1558" t="str">
        <f t="shared" si="73"/>
        <v>ZK105.K156.C727</v>
      </c>
      <c r="C1558">
        <f>+IFERROR(VLOOKUP(B1558,'[1]Sum table'!$A:$D,4,FALSE),0)</f>
        <v>0</v>
      </c>
      <c r="D1558">
        <f>+IFERROR(VLOOKUP(B1558,'[1]Sum table'!$A:$E,5,FALSE),0)</f>
        <v>0</v>
      </c>
      <c r="E1558">
        <f>+IFERROR(VLOOKUP(B1558,'[1]Sum table'!$A:$F,6,FALSE),0)</f>
        <v>0</v>
      </c>
      <c r="F1558">
        <f>+IFERROR(VLOOKUP(B1558,'[1]Sum table'!$A:$G,7,FALSE),0)</f>
        <v>0</v>
      </c>
      <c r="O1558" t="s">
        <v>512</v>
      </c>
      <c r="P1558" s="607" t="s">
        <v>331</v>
      </c>
      <c r="R1558" t="str">
        <f t="shared" si="74"/>
        <v>ZK105</v>
      </c>
      <c r="S1558">
        <f t="shared" si="75"/>
        <v>0</v>
      </c>
      <c r="T1558">
        <f t="shared" si="75"/>
        <v>0</v>
      </c>
      <c r="U1558">
        <f t="shared" si="75"/>
        <v>0</v>
      </c>
    </row>
    <row r="1559" spans="1:21" x14ac:dyDescent="0.25">
      <c r="A1559" t="s">
        <v>2078</v>
      </c>
      <c r="B1559" t="str">
        <f t="shared" si="73"/>
        <v>ZK105.K157.C727</v>
      </c>
      <c r="C1559">
        <f>+IFERROR(VLOOKUP(B1559,'[1]Sum table'!$A:$D,4,FALSE),0)</f>
        <v>0</v>
      </c>
      <c r="D1559">
        <f>+IFERROR(VLOOKUP(B1559,'[1]Sum table'!$A:$E,5,FALSE),0)</f>
        <v>0</v>
      </c>
      <c r="E1559">
        <f>+IFERROR(VLOOKUP(B1559,'[1]Sum table'!$A:$F,6,FALSE),0)</f>
        <v>0</v>
      </c>
      <c r="F1559">
        <f>+IFERROR(VLOOKUP(B1559,'[1]Sum table'!$A:$G,7,FALSE),0)</f>
        <v>0</v>
      </c>
      <c r="O1559" t="s">
        <v>512</v>
      </c>
      <c r="P1559" s="607" t="s">
        <v>332</v>
      </c>
      <c r="R1559" t="str">
        <f t="shared" si="74"/>
        <v>ZK105</v>
      </c>
      <c r="S1559">
        <f t="shared" si="75"/>
        <v>0</v>
      </c>
      <c r="T1559">
        <f t="shared" si="75"/>
        <v>0</v>
      </c>
      <c r="U1559">
        <f t="shared" si="75"/>
        <v>0</v>
      </c>
    </row>
    <row r="1560" spans="1:21" x14ac:dyDescent="0.25">
      <c r="A1560" t="s">
        <v>2079</v>
      </c>
      <c r="B1560" t="str">
        <f t="shared" si="73"/>
        <v>ZK105.K158.C727</v>
      </c>
      <c r="C1560">
        <f>+IFERROR(VLOOKUP(B1560,'[1]Sum table'!$A:$D,4,FALSE),0)</f>
        <v>0</v>
      </c>
      <c r="D1560">
        <f>+IFERROR(VLOOKUP(B1560,'[1]Sum table'!$A:$E,5,FALSE),0)</f>
        <v>0</v>
      </c>
      <c r="E1560">
        <f>+IFERROR(VLOOKUP(B1560,'[1]Sum table'!$A:$F,6,FALSE),0)</f>
        <v>0</v>
      </c>
      <c r="F1560">
        <f>+IFERROR(VLOOKUP(B1560,'[1]Sum table'!$A:$G,7,FALSE),0)</f>
        <v>0</v>
      </c>
      <c r="O1560" t="s">
        <v>512</v>
      </c>
      <c r="P1560" s="607" t="s">
        <v>333</v>
      </c>
      <c r="R1560" t="str">
        <f t="shared" si="74"/>
        <v>ZK105</v>
      </c>
      <c r="S1560">
        <f t="shared" si="75"/>
        <v>0</v>
      </c>
      <c r="T1560">
        <f t="shared" si="75"/>
        <v>0</v>
      </c>
      <c r="U1560">
        <f t="shared" si="75"/>
        <v>0</v>
      </c>
    </row>
    <row r="1561" spans="1:21" x14ac:dyDescent="0.25">
      <c r="A1561" t="s">
        <v>2080</v>
      </c>
      <c r="B1561" t="str">
        <f t="shared" si="73"/>
        <v>ZK105.K159.C727</v>
      </c>
      <c r="C1561">
        <f>+IFERROR(VLOOKUP(B1561,'[1]Sum table'!$A:$D,4,FALSE),0)</f>
        <v>0</v>
      </c>
      <c r="D1561">
        <f>+IFERROR(VLOOKUP(B1561,'[1]Sum table'!$A:$E,5,FALSE),0)</f>
        <v>0</v>
      </c>
      <c r="E1561">
        <f>+IFERROR(VLOOKUP(B1561,'[1]Sum table'!$A:$F,6,FALSE),0)</f>
        <v>0</v>
      </c>
      <c r="F1561">
        <f>+IFERROR(VLOOKUP(B1561,'[1]Sum table'!$A:$G,7,FALSE),0)</f>
        <v>0</v>
      </c>
      <c r="O1561" t="s">
        <v>512</v>
      </c>
      <c r="P1561" s="607" t="s">
        <v>334</v>
      </c>
      <c r="R1561" t="str">
        <f t="shared" si="74"/>
        <v>ZK105</v>
      </c>
      <c r="S1561">
        <f t="shared" si="75"/>
        <v>0</v>
      </c>
      <c r="T1561">
        <f t="shared" si="75"/>
        <v>0</v>
      </c>
      <c r="U1561">
        <f t="shared" si="75"/>
        <v>0</v>
      </c>
    </row>
    <row r="1562" spans="1:21" x14ac:dyDescent="0.25">
      <c r="A1562" t="s">
        <v>2081</v>
      </c>
      <c r="B1562" t="str">
        <f t="shared" si="73"/>
        <v>ZK105.K160.C727</v>
      </c>
      <c r="C1562">
        <f>+IFERROR(VLOOKUP(B1562,'[1]Sum table'!$A:$D,4,FALSE),0)</f>
        <v>0</v>
      </c>
      <c r="D1562">
        <f>+IFERROR(VLOOKUP(B1562,'[1]Sum table'!$A:$E,5,FALSE),0)</f>
        <v>0</v>
      </c>
      <c r="E1562">
        <f>+IFERROR(VLOOKUP(B1562,'[1]Sum table'!$A:$F,6,FALSE),0)</f>
        <v>0</v>
      </c>
      <c r="F1562">
        <f>+IFERROR(VLOOKUP(B1562,'[1]Sum table'!$A:$G,7,FALSE),0)</f>
        <v>0</v>
      </c>
      <c r="O1562" t="s">
        <v>512</v>
      </c>
      <c r="P1562" s="606" t="s">
        <v>189</v>
      </c>
      <c r="R1562" t="str">
        <f t="shared" si="74"/>
        <v>ZK105</v>
      </c>
      <c r="S1562">
        <f t="shared" si="75"/>
        <v>0</v>
      </c>
      <c r="T1562">
        <f t="shared" si="75"/>
        <v>0</v>
      </c>
      <c r="U1562">
        <f t="shared" si="75"/>
        <v>0</v>
      </c>
    </row>
    <row r="1563" spans="1:21" x14ac:dyDescent="0.25">
      <c r="A1563" t="s">
        <v>2082</v>
      </c>
      <c r="B1563" t="str">
        <f t="shared" si="73"/>
        <v>ZK105.K161.C727</v>
      </c>
      <c r="C1563">
        <f>+IFERROR(VLOOKUP(B1563,'[1]Sum table'!$A:$D,4,FALSE),0)</f>
        <v>0</v>
      </c>
      <c r="D1563">
        <f>+IFERROR(VLOOKUP(B1563,'[1]Sum table'!$A:$E,5,FALSE),0)</f>
        <v>0</v>
      </c>
      <c r="E1563">
        <f>+IFERROR(VLOOKUP(B1563,'[1]Sum table'!$A:$F,6,FALSE),0)</f>
        <v>0</v>
      </c>
      <c r="F1563">
        <f>+IFERROR(VLOOKUP(B1563,'[1]Sum table'!$A:$G,7,FALSE),0)</f>
        <v>0</v>
      </c>
      <c r="O1563" t="s">
        <v>512</v>
      </c>
      <c r="P1563" s="606" t="s">
        <v>190</v>
      </c>
      <c r="R1563" t="str">
        <f t="shared" si="74"/>
        <v>ZK105</v>
      </c>
      <c r="S1563">
        <f t="shared" si="75"/>
        <v>0</v>
      </c>
      <c r="T1563">
        <f t="shared" si="75"/>
        <v>0</v>
      </c>
      <c r="U1563">
        <f t="shared" si="75"/>
        <v>0</v>
      </c>
    </row>
    <row r="1564" spans="1:21" x14ac:dyDescent="0.25">
      <c r="A1564" t="s">
        <v>2083</v>
      </c>
      <c r="B1564" t="str">
        <f t="shared" si="73"/>
        <v>ZK105.K162.C727</v>
      </c>
      <c r="C1564">
        <f>+IFERROR(VLOOKUP(B1564,'[1]Sum table'!$A:$D,4,FALSE),0)</f>
        <v>0</v>
      </c>
      <c r="D1564">
        <f>+IFERROR(VLOOKUP(B1564,'[1]Sum table'!$A:$E,5,FALSE),0)</f>
        <v>0</v>
      </c>
      <c r="E1564">
        <f>+IFERROR(VLOOKUP(B1564,'[1]Sum table'!$A:$F,6,FALSE),0)</f>
        <v>0</v>
      </c>
      <c r="F1564">
        <f>+IFERROR(VLOOKUP(B1564,'[1]Sum table'!$A:$G,7,FALSE),0)</f>
        <v>0</v>
      </c>
      <c r="O1564" t="s">
        <v>512</v>
      </c>
      <c r="P1564" s="606" t="s">
        <v>335</v>
      </c>
      <c r="R1564" t="str">
        <f t="shared" si="74"/>
        <v>ZK105</v>
      </c>
      <c r="S1564">
        <f t="shared" si="75"/>
        <v>0</v>
      </c>
      <c r="T1564">
        <f t="shared" si="75"/>
        <v>0</v>
      </c>
      <c r="U1564">
        <f t="shared" si="75"/>
        <v>0</v>
      </c>
    </row>
    <row r="1565" spans="1:21" x14ac:dyDescent="0.25">
      <c r="A1565" t="s">
        <v>2084</v>
      </c>
      <c r="B1565" t="str">
        <f t="shared" si="73"/>
        <v>ZK105.K163.C727</v>
      </c>
      <c r="C1565">
        <f>+IFERROR(VLOOKUP(B1565,'[1]Sum table'!$A:$D,4,FALSE),0)</f>
        <v>0</v>
      </c>
      <c r="D1565">
        <f>+IFERROR(VLOOKUP(B1565,'[1]Sum table'!$A:$E,5,FALSE),0)</f>
        <v>0</v>
      </c>
      <c r="E1565">
        <f>+IFERROR(VLOOKUP(B1565,'[1]Sum table'!$A:$F,6,FALSE),0)</f>
        <v>0</v>
      </c>
      <c r="F1565">
        <f>+IFERROR(VLOOKUP(B1565,'[1]Sum table'!$A:$G,7,FALSE),0)</f>
        <v>0</v>
      </c>
      <c r="O1565" t="s">
        <v>512</v>
      </c>
      <c r="P1565" s="606" t="s">
        <v>113</v>
      </c>
      <c r="R1565" t="str">
        <f t="shared" si="74"/>
        <v>ZK105</v>
      </c>
      <c r="S1565">
        <f t="shared" si="75"/>
        <v>0</v>
      </c>
      <c r="T1565">
        <f t="shared" si="75"/>
        <v>0</v>
      </c>
      <c r="U1565">
        <f t="shared" si="75"/>
        <v>0</v>
      </c>
    </row>
    <row r="1566" spans="1:21" x14ac:dyDescent="0.25">
      <c r="A1566" t="s">
        <v>2085</v>
      </c>
      <c r="B1566" t="str">
        <f t="shared" si="73"/>
        <v>ZK105.K164.C727</v>
      </c>
      <c r="C1566">
        <f>+IFERROR(VLOOKUP(B1566,'[1]Sum table'!$A:$D,4,FALSE),0)</f>
        <v>0</v>
      </c>
      <c r="D1566">
        <f>+IFERROR(VLOOKUP(B1566,'[1]Sum table'!$A:$E,5,FALSE),0)</f>
        <v>0</v>
      </c>
      <c r="E1566">
        <f>+IFERROR(VLOOKUP(B1566,'[1]Sum table'!$A:$F,6,FALSE),0)</f>
        <v>0</v>
      </c>
      <c r="F1566">
        <f>+IFERROR(VLOOKUP(B1566,'[1]Sum table'!$A:$G,7,FALSE),0)</f>
        <v>0</v>
      </c>
      <c r="O1566" t="s">
        <v>512</v>
      </c>
      <c r="P1566" s="606" t="s">
        <v>179</v>
      </c>
      <c r="R1566" t="str">
        <f t="shared" si="74"/>
        <v>ZK105</v>
      </c>
      <c r="S1566">
        <f t="shared" si="75"/>
        <v>0</v>
      </c>
      <c r="T1566">
        <f t="shared" si="75"/>
        <v>0</v>
      </c>
      <c r="U1566">
        <f t="shared" si="75"/>
        <v>0</v>
      </c>
    </row>
    <row r="1567" spans="1:21" x14ac:dyDescent="0.25">
      <c r="A1567" t="s">
        <v>2086</v>
      </c>
      <c r="B1567" t="str">
        <f t="shared" si="73"/>
        <v>ZK105.K165.C727</v>
      </c>
      <c r="C1567">
        <f>+IFERROR(VLOOKUP(B1567,'[1]Sum table'!$A:$D,4,FALSE),0)</f>
        <v>0</v>
      </c>
      <c r="D1567">
        <f>+IFERROR(VLOOKUP(B1567,'[1]Sum table'!$A:$E,5,FALSE),0)</f>
        <v>0</v>
      </c>
      <c r="E1567">
        <f>+IFERROR(VLOOKUP(B1567,'[1]Sum table'!$A:$F,6,FALSE),0)</f>
        <v>0</v>
      </c>
      <c r="F1567">
        <f>+IFERROR(VLOOKUP(B1567,'[1]Sum table'!$A:$G,7,FALSE),0)</f>
        <v>0</v>
      </c>
      <c r="O1567" t="s">
        <v>512</v>
      </c>
      <c r="P1567" s="606" t="s">
        <v>336</v>
      </c>
      <c r="R1567" t="str">
        <f t="shared" si="74"/>
        <v>ZK105</v>
      </c>
      <c r="S1567">
        <f t="shared" si="75"/>
        <v>0</v>
      </c>
      <c r="T1567">
        <f t="shared" si="75"/>
        <v>0</v>
      </c>
      <c r="U1567">
        <f t="shared" si="75"/>
        <v>0</v>
      </c>
    </row>
    <row r="1568" spans="1:21" x14ac:dyDescent="0.25">
      <c r="A1568" t="s">
        <v>2087</v>
      </c>
      <c r="B1568" t="str">
        <f t="shared" si="73"/>
        <v>ZK105.K166.C727</v>
      </c>
      <c r="C1568">
        <f>+IFERROR(VLOOKUP(B1568,'[1]Sum table'!$A:$D,4,FALSE),0)</f>
        <v>0</v>
      </c>
      <c r="D1568">
        <f>+IFERROR(VLOOKUP(B1568,'[1]Sum table'!$A:$E,5,FALSE),0)</f>
        <v>0</v>
      </c>
      <c r="E1568">
        <f>+IFERROR(VLOOKUP(B1568,'[1]Sum table'!$A:$F,6,FALSE),0)</f>
        <v>0</v>
      </c>
      <c r="F1568">
        <f>+IFERROR(VLOOKUP(B1568,'[1]Sum table'!$A:$G,7,FALSE),0)</f>
        <v>0</v>
      </c>
      <c r="O1568" t="s">
        <v>512</v>
      </c>
      <c r="P1568" s="607" t="s">
        <v>337</v>
      </c>
      <c r="R1568" t="str">
        <f t="shared" si="74"/>
        <v>ZK105</v>
      </c>
      <c r="S1568">
        <f t="shared" si="75"/>
        <v>0</v>
      </c>
      <c r="T1568">
        <f t="shared" si="75"/>
        <v>0</v>
      </c>
      <c r="U1568">
        <f t="shared" si="75"/>
        <v>0</v>
      </c>
    </row>
    <row r="1569" spans="1:21" x14ac:dyDescent="0.25">
      <c r="A1569" t="s">
        <v>2088</v>
      </c>
      <c r="B1569" t="str">
        <f t="shared" si="73"/>
        <v>ZK105.K167.C727</v>
      </c>
      <c r="C1569">
        <f>+IFERROR(VLOOKUP(B1569,'[1]Sum table'!$A:$D,4,FALSE),0)</f>
        <v>0</v>
      </c>
      <c r="D1569">
        <f>+IFERROR(VLOOKUP(B1569,'[1]Sum table'!$A:$E,5,FALSE),0)</f>
        <v>0</v>
      </c>
      <c r="E1569">
        <f>+IFERROR(VLOOKUP(B1569,'[1]Sum table'!$A:$F,6,FALSE),0)</f>
        <v>0</v>
      </c>
      <c r="F1569">
        <f>+IFERROR(VLOOKUP(B1569,'[1]Sum table'!$A:$G,7,FALSE),0)</f>
        <v>0</v>
      </c>
      <c r="O1569" t="s">
        <v>512</v>
      </c>
      <c r="P1569" s="607" t="s">
        <v>338</v>
      </c>
      <c r="R1569" t="str">
        <f t="shared" si="74"/>
        <v>ZK105</v>
      </c>
      <c r="S1569">
        <f t="shared" si="75"/>
        <v>0</v>
      </c>
      <c r="T1569">
        <f t="shared" si="75"/>
        <v>0</v>
      </c>
      <c r="U1569">
        <f t="shared" si="75"/>
        <v>0</v>
      </c>
    </row>
    <row r="1570" spans="1:21" x14ac:dyDescent="0.25">
      <c r="A1570" t="s">
        <v>2089</v>
      </c>
      <c r="B1570" t="str">
        <f t="shared" si="73"/>
        <v>ZK105.K168.C727</v>
      </c>
      <c r="C1570">
        <f>+IFERROR(VLOOKUP(B1570,'[1]Sum table'!$A:$D,4,FALSE),0)</f>
        <v>0</v>
      </c>
      <c r="D1570">
        <f>+IFERROR(VLOOKUP(B1570,'[1]Sum table'!$A:$E,5,FALSE),0)</f>
        <v>0</v>
      </c>
      <c r="E1570">
        <f>+IFERROR(VLOOKUP(B1570,'[1]Sum table'!$A:$F,6,FALSE),0)</f>
        <v>0</v>
      </c>
      <c r="F1570">
        <f>+IFERROR(VLOOKUP(B1570,'[1]Sum table'!$A:$G,7,FALSE),0)</f>
        <v>0</v>
      </c>
      <c r="O1570" t="s">
        <v>512</v>
      </c>
      <c r="P1570" s="607" t="s">
        <v>339</v>
      </c>
      <c r="R1570" t="str">
        <f t="shared" si="74"/>
        <v>ZK105</v>
      </c>
      <c r="S1570">
        <f t="shared" si="75"/>
        <v>0</v>
      </c>
      <c r="T1570">
        <f t="shared" si="75"/>
        <v>0</v>
      </c>
      <c r="U1570">
        <f t="shared" si="75"/>
        <v>0</v>
      </c>
    </row>
    <row r="1571" spans="1:21" x14ac:dyDescent="0.25">
      <c r="A1571" t="s">
        <v>2090</v>
      </c>
      <c r="B1571" t="str">
        <f t="shared" si="73"/>
        <v>ZK105.K169.C727</v>
      </c>
      <c r="C1571">
        <f>+IFERROR(VLOOKUP(B1571,'[1]Sum table'!$A:$D,4,FALSE),0)</f>
        <v>0</v>
      </c>
      <c r="D1571">
        <f>+IFERROR(VLOOKUP(B1571,'[1]Sum table'!$A:$E,5,FALSE),0)</f>
        <v>0</v>
      </c>
      <c r="E1571">
        <f>+IFERROR(VLOOKUP(B1571,'[1]Sum table'!$A:$F,6,FALSE),0)</f>
        <v>0</v>
      </c>
      <c r="F1571">
        <f>+IFERROR(VLOOKUP(B1571,'[1]Sum table'!$A:$G,7,FALSE),0)</f>
        <v>0</v>
      </c>
      <c r="O1571" t="s">
        <v>512</v>
      </c>
      <c r="P1571" s="607" t="s">
        <v>340</v>
      </c>
      <c r="R1571" t="str">
        <f t="shared" si="74"/>
        <v>ZK105</v>
      </c>
      <c r="S1571">
        <f t="shared" si="75"/>
        <v>0</v>
      </c>
      <c r="T1571">
        <f t="shared" si="75"/>
        <v>0</v>
      </c>
      <c r="U1571">
        <f t="shared" si="75"/>
        <v>0</v>
      </c>
    </row>
    <row r="1572" spans="1:21" x14ac:dyDescent="0.25">
      <c r="A1572" t="s">
        <v>2091</v>
      </c>
      <c r="B1572" t="str">
        <f t="shared" si="73"/>
        <v>ZK105.K170.C727</v>
      </c>
      <c r="C1572">
        <f>+IFERROR(VLOOKUP(B1572,'[1]Sum table'!$A:$D,4,FALSE),0)</f>
        <v>0</v>
      </c>
      <c r="D1572">
        <f>+IFERROR(VLOOKUP(B1572,'[1]Sum table'!$A:$E,5,FALSE),0)</f>
        <v>0</v>
      </c>
      <c r="E1572">
        <f>+IFERROR(VLOOKUP(B1572,'[1]Sum table'!$A:$F,6,FALSE),0)</f>
        <v>0</v>
      </c>
      <c r="F1572">
        <f>+IFERROR(VLOOKUP(B1572,'[1]Sum table'!$A:$G,7,FALSE),0)</f>
        <v>0</v>
      </c>
      <c r="O1572" t="s">
        <v>512</v>
      </c>
      <c r="P1572" s="607" t="s">
        <v>341</v>
      </c>
      <c r="R1572" t="str">
        <f t="shared" si="74"/>
        <v>ZK105</v>
      </c>
      <c r="S1572">
        <f t="shared" si="75"/>
        <v>0</v>
      </c>
      <c r="T1572">
        <f t="shared" si="75"/>
        <v>0</v>
      </c>
      <c r="U1572">
        <f t="shared" si="75"/>
        <v>0</v>
      </c>
    </row>
    <row r="1573" spans="1:21" x14ac:dyDescent="0.25">
      <c r="A1573" t="s">
        <v>2092</v>
      </c>
      <c r="B1573" t="str">
        <f t="shared" si="73"/>
        <v>ZK105.K171.C727</v>
      </c>
      <c r="C1573">
        <f>+IFERROR(VLOOKUP(B1573,'[1]Sum table'!$A:$D,4,FALSE),0)</f>
        <v>0</v>
      </c>
      <c r="D1573">
        <f>+IFERROR(VLOOKUP(B1573,'[1]Sum table'!$A:$E,5,FALSE),0)</f>
        <v>0</v>
      </c>
      <c r="E1573">
        <f>+IFERROR(VLOOKUP(B1573,'[1]Sum table'!$A:$F,6,FALSE),0)</f>
        <v>0</v>
      </c>
      <c r="F1573">
        <f>+IFERROR(VLOOKUP(B1573,'[1]Sum table'!$A:$G,7,FALSE),0)</f>
        <v>0</v>
      </c>
      <c r="O1573" t="s">
        <v>512</v>
      </c>
      <c r="P1573" s="607" t="s">
        <v>342</v>
      </c>
      <c r="R1573" t="str">
        <f t="shared" si="74"/>
        <v>ZK105</v>
      </c>
      <c r="S1573">
        <f t="shared" si="75"/>
        <v>0</v>
      </c>
      <c r="T1573">
        <f t="shared" si="75"/>
        <v>0</v>
      </c>
      <c r="U1573">
        <f t="shared" si="75"/>
        <v>0</v>
      </c>
    </row>
    <row r="1574" spans="1:21" x14ac:dyDescent="0.25">
      <c r="A1574" t="s">
        <v>2093</v>
      </c>
      <c r="B1574" t="str">
        <f t="shared" si="73"/>
        <v>ZK105.K172.C727</v>
      </c>
      <c r="C1574">
        <f>+IFERROR(VLOOKUP(B1574,'[1]Sum table'!$A:$D,4,FALSE),0)</f>
        <v>0</v>
      </c>
      <c r="D1574">
        <f>+IFERROR(VLOOKUP(B1574,'[1]Sum table'!$A:$E,5,FALSE),0)</f>
        <v>0</v>
      </c>
      <c r="E1574">
        <f>+IFERROR(VLOOKUP(B1574,'[1]Sum table'!$A:$F,6,FALSE),0)</f>
        <v>0</v>
      </c>
      <c r="F1574">
        <f>+IFERROR(VLOOKUP(B1574,'[1]Sum table'!$A:$G,7,FALSE),0)</f>
        <v>0</v>
      </c>
      <c r="O1574" t="s">
        <v>512</v>
      </c>
      <c r="P1574" s="606" t="s">
        <v>216</v>
      </c>
      <c r="R1574" t="str">
        <f t="shared" si="74"/>
        <v>ZK105</v>
      </c>
      <c r="S1574">
        <f t="shared" si="75"/>
        <v>0</v>
      </c>
      <c r="T1574">
        <f t="shared" si="75"/>
        <v>0</v>
      </c>
      <c r="U1574">
        <f t="shared" si="75"/>
        <v>0</v>
      </c>
    </row>
    <row r="1575" spans="1:21" x14ac:dyDescent="0.25">
      <c r="A1575" t="s">
        <v>2094</v>
      </c>
      <c r="B1575" t="str">
        <f t="shared" si="73"/>
        <v>ZK105.K173.C727</v>
      </c>
      <c r="C1575">
        <f>+IFERROR(VLOOKUP(B1575,'[1]Sum table'!$A:$D,4,FALSE),0)</f>
        <v>0</v>
      </c>
      <c r="D1575">
        <f>+IFERROR(VLOOKUP(B1575,'[1]Sum table'!$A:$E,5,FALSE),0)</f>
        <v>0</v>
      </c>
      <c r="E1575">
        <f>+IFERROR(VLOOKUP(B1575,'[1]Sum table'!$A:$F,6,FALSE),0)</f>
        <v>0</v>
      </c>
      <c r="F1575">
        <f>+IFERROR(VLOOKUP(B1575,'[1]Sum table'!$A:$G,7,FALSE),0)</f>
        <v>0</v>
      </c>
      <c r="O1575" t="s">
        <v>512</v>
      </c>
      <c r="P1575" s="606" t="s">
        <v>343</v>
      </c>
      <c r="R1575" t="str">
        <f t="shared" si="74"/>
        <v>ZK105</v>
      </c>
      <c r="S1575">
        <f t="shared" si="75"/>
        <v>0</v>
      </c>
      <c r="T1575">
        <f t="shared" si="75"/>
        <v>0</v>
      </c>
      <c r="U1575">
        <f t="shared" si="75"/>
        <v>0</v>
      </c>
    </row>
    <row r="1576" spans="1:21" x14ac:dyDescent="0.25">
      <c r="A1576" t="s">
        <v>2095</v>
      </c>
      <c r="B1576" t="str">
        <f t="shared" si="73"/>
        <v>ZK105.K174.C727</v>
      </c>
      <c r="C1576">
        <f>+IFERROR(VLOOKUP(B1576,'[1]Sum table'!$A:$D,4,FALSE),0)</f>
        <v>0</v>
      </c>
      <c r="D1576">
        <f>+IFERROR(VLOOKUP(B1576,'[1]Sum table'!$A:$E,5,FALSE),0)</f>
        <v>0</v>
      </c>
      <c r="E1576">
        <f>+IFERROR(VLOOKUP(B1576,'[1]Sum table'!$A:$F,6,FALSE),0)</f>
        <v>0</v>
      </c>
      <c r="F1576">
        <f>+IFERROR(VLOOKUP(B1576,'[1]Sum table'!$A:$G,7,FALSE),0)</f>
        <v>0</v>
      </c>
      <c r="O1576" t="s">
        <v>512</v>
      </c>
      <c r="P1576" s="607" t="s">
        <v>344</v>
      </c>
      <c r="R1576" t="str">
        <f t="shared" si="74"/>
        <v>ZK105</v>
      </c>
      <c r="S1576">
        <f t="shared" si="75"/>
        <v>0</v>
      </c>
      <c r="T1576">
        <f t="shared" si="75"/>
        <v>0</v>
      </c>
      <c r="U1576">
        <f t="shared" si="75"/>
        <v>0</v>
      </c>
    </row>
    <row r="1577" spans="1:21" x14ac:dyDescent="0.25">
      <c r="A1577" t="s">
        <v>2096</v>
      </c>
      <c r="B1577" t="str">
        <f t="shared" si="73"/>
        <v>ZK105.K175.C727</v>
      </c>
      <c r="C1577">
        <f>+IFERROR(VLOOKUP(B1577,'[1]Sum table'!$A:$D,4,FALSE),0)</f>
        <v>0</v>
      </c>
      <c r="D1577">
        <f>+IFERROR(VLOOKUP(B1577,'[1]Sum table'!$A:$E,5,FALSE),0)</f>
        <v>0</v>
      </c>
      <c r="E1577">
        <f>+IFERROR(VLOOKUP(B1577,'[1]Sum table'!$A:$F,6,FALSE),0)</f>
        <v>0</v>
      </c>
      <c r="F1577">
        <f>+IFERROR(VLOOKUP(B1577,'[1]Sum table'!$A:$G,7,FALSE),0)</f>
        <v>0</v>
      </c>
      <c r="O1577" t="s">
        <v>512</v>
      </c>
      <c r="P1577" s="607" t="s">
        <v>345</v>
      </c>
      <c r="R1577" t="str">
        <f t="shared" si="74"/>
        <v>ZK105</v>
      </c>
      <c r="S1577">
        <f t="shared" si="75"/>
        <v>0</v>
      </c>
      <c r="T1577">
        <f t="shared" si="75"/>
        <v>0</v>
      </c>
      <c r="U1577">
        <f t="shared" si="75"/>
        <v>0</v>
      </c>
    </row>
    <row r="1578" spans="1:21" x14ac:dyDescent="0.25">
      <c r="A1578" t="s">
        <v>2097</v>
      </c>
      <c r="B1578" t="str">
        <f t="shared" si="73"/>
        <v>ZK105.K176.C727</v>
      </c>
      <c r="C1578">
        <f>+IFERROR(VLOOKUP(B1578,'[1]Sum table'!$A:$D,4,FALSE),0)</f>
        <v>0</v>
      </c>
      <c r="D1578">
        <f>+IFERROR(VLOOKUP(B1578,'[1]Sum table'!$A:$E,5,FALSE),0)</f>
        <v>0</v>
      </c>
      <c r="E1578">
        <f>+IFERROR(VLOOKUP(B1578,'[1]Sum table'!$A:$F,6,FALSE),0)</f>
        <v>0</v>
      </c>
      <c r="F1578">
        <f>+IFERROR(VLOOKUP(B1578,'[1]Sum table'!$A:$G,7,FALSE),0)</f>
        <v>0</v>
      </c>
      <c r="O1578" t="s">
        <v>512</v>
      </c>
      <c r="P1578" s="607" t="s">
        <v>346</v>
      </c>
      <c r="R1578" t="str">
        <f t="shared" si="74"/>
        <v>ZK105</v>
      </c>
      <c r="S1578">
        <f t="shared" si="75"/>
        <v>0</v>
      </c>
      <c r="T1578">
        <f t="shared" si="75"/>
        <v>0</v>
      </c>
      <c r="U1578">
        <f t="shared" si="75"/>
        <v>0</v>
      </c>
    </row>
    <row r="1579" spans="1:21" x14ac:dyDescent="0.25">
      <c r="A1579" t="s">
        <v>2098</v>
      </c>
      <c r="B1579" t="str">
        <f t="shared" si="73"/>
        <v>ZK105.K177.C727</v>
      </c>
      <c r="C1579">
        <f>+IFERROR(VLOOKUP(B1579,'[1]Sum table'!$A:$D,4,FALSE),0)</f>
        <v>0</v>
      </c>
      <c r="D1579">
        <f>+IFERROR(VLOOKUP(B1579,'[1]Sum table'!$A:$E,5,FALSE),0)</f>
        <v>0</v>
      </c>
      <c r="E1579">
        <f>+IFERROR(VLOOKUP(B1579,'[1]Sum table'!$A:$F,6,FALSE),0)</f>
        <v>0</v>
      </c>
      <c r="F1579">
        <f>+IFERROR(VLOOKUP(B1579,'[1]Sum table'!$A:$G,7,FALSE),0)</f>
        <v>0</v>
      </c>
      <c r="O1579" t="s">
        <v>512</v>
      </c>
      <c r="P1579" s="606" t="s">
        <v>347</v>
      </c>
      <c r="R1579" t="str">
        <f t="shared" si="74"/>
        <v>ZK105</v>
      </c>
      <c r="S1579">
        <f t="shared" si="75"/>
        <v>0</v>
      </c>
      <c r="T1579">
        <f t="shared" si="75"/>
        <v>0</v>
      </c>
      <c r="U1579">
        <f t="shared" si="75"/>
        <v>0</v>
      </c>
    </row>
    <row r="1580" spans="1:21" x14ac:dyDescent="0.25">
      <c r="A1580" t="s">
        <v>2099</v>
      </c>
      <c r="B1580" t="str">
        <f t="shared" si="73"/>
        <v>ZK105.K178.C727</v>
      </c>
      <c r="C1580">
        <f>+IFERROR(VLOOKUP(B1580,'[1]Sum table'!$A:$D,4,FALSE),0)</f>
        <v>0</v>
      </c>
      <c r="D1580">
        <f>+IFERROR(VLOOKUP(B1580,'[1]Sum table'!$A:$E,5,FALSE),0)</f>
        <v>0</v>
      </c>
      <c r="E1580">
        <f>+IFERROR(VLOOKUP(B1580,'[1]Sum table'!$A:$F,6,FALSE),0)</f>
        <v>0</v>
      </c>
      <c r="F1580">
        <f>+IFERROR(VLOOKUP(B1580,'[1]Sum table'!$A:$G,7,FALSE),0)</f>
        <v>0</v>
      </c>
      <c r="O1580" t="s">
        <v>512</v>
      </c>
      <c r="P1580" s="606" t="s">
        <v>348</v>
      </c>
      <c r="R1580" t="str">
        <f t="shared" si="74"/>
        <v>ZK105</v>
      </c>
      <c r="S1580">
        <f t="shared" si="75"/>
        <v>0</v>
      </c>
      <c r="T1580">
        <f t="shared" si="75"/>
        <v>0</v>
      </c>
      <c r="U1580">
        <f t="shared" si="75"/>
        <v>0</v>
      </c>
    </row>
    <row r="1581" spans="1:21" x14ac:dyDescent="0.25">
      <c r="A1581" t="s">
        <v>2100</v>
      </c>
      <c r="B1581" t="str">
        <f t="shared" si="73"/>
        <v>ZK105.K179.C727</v>
      </c>
      <c r="C1581">
        <f>+IFERROR(VLOOKUP(B1581,'[1]Sum table'!$A:$D,4,FALSE),0)</f>
        <v>0</v>
      </c>
      <c r="D1581">
        <f>+IFERROR(VLOOKUP(B1581,'[1]Sum table'!$A:$E,5,FALSE),0)</f>
        <v>0</v>
      </c>
      <c r="E1581">
        <f>+IFERROR(VLOOKUP(B1581,'[1]Sum table'!$A:$F,6,FALSE),0)</f>
        <v>0</v>
      </c>
      <c r="F1581">
        <f>+IFERROR(VLOOKUP(B1581,'[1]Sum table'!$A:$G,7,FALSE),0)</f>
        <v>0</v>
      </c>
      <c r="O1581" t="s">
        <v>512</v>
      </c>
      <c r="P1581" s="606" t="s">
        <v>349</v>
      </c>
      <c r="R1581" t="str">
        <f t="shared" si="74"/>
        <v>ZK105</v>
      </c>
      <c r="S1581">
        <f t="shared" si="75"/>
        <v>0</v>
      </c>
      <c r="T1581">
        <f t="shared" si="75"/>
        <v>0</v>
      </c>
      <c r="U1581">
        <f t="shared" si="75"/>
        <v>0</v>
      </c>
    </row>
    <row r="1582" spans="1:21" x14ac:dyDescent="0.25">
      <c r="A1582" t="s">
        <v>2101</v>
      </c>
      <c r="B1582" t="str">
        <f t="shared" si="73"/>
        <v>ZK105.K180.C727</v>
      </c>
      <c r="C1582">
        <f>+IFERROR(VLOOKUP(B1582,'[1]Sum table'!$A:$D,4,FALSE),0)</f>
        <v>0</v>
      </c>
      <c r="D1582">
        <f>+IFERROR(VLOOKUP(B1582,'[1]Sum table'!$A:$E,5,FALSE),0)</f>
        <v>0</v>
      </c>
      <c r="E1582">
        <f>+IFERROR(VLOOKUP(B1582,'[1]Sum table'!$A:$F,6,FALSE),0)</f>
        <v>0</v>
      </c>
      <c r="F1582">
        <f>+IFERROR(VLOOKUP(B1582,'[1]Sum table'!$A:$G,7,FALSE),0)</f>
        <v>0</v>
      </c>
      <c r="O1582" t="s">
        <v>512</v>
      </c>
      <c r="P1582" s="606" t="s">
        <v>350</v>
      </c>
      <c r="R1582" t="str">
        <f t="shared" si="74"/>
        <v>ZK105</v>
      </c>
      <c r="S1582">
        <f t="shared" si="75"/>
        <v>0</v>
      </c>
      <c r="T1582">
        <f t="shared" si="75"/>
        <v>0</v>
      </c>
      <c r="U1582">
        <f t="shared" si="75"/>
        <v>0</v>
      </c>
    </row>
    <row r="1583" spans="1:21" x14ac:dyDescent="0.25">
      <c r="A1583" t="s">
        <v>2102</v>
      </c>
      <c r="B1583" t="str">
        <f t="shared" si="73"/>
        <v>ZK105.K181.C727</v>
      </c>
      <c r="C1583">
        <f>+IFERROR(VLOOKUP(B1583,'[1]Sum table'!$A:$D,4,FALSE),0)</f>
        <v>0</v>
      </c>
      <c r="D1583">
        <f>+IFERROR(VLOOKUP(B1583,'[1]Sum table'!$A:$E,5,FALSE),0)</f>
        <v>0</v>
      </c>
      <c r="E1583">
        <f>+IFERROR(VLOOKUP(B1583,'[1]Sum table'!$A:$F,6,FALSE),0)</f>
        <v>0</v>
      </c>
      <c r="F1583">
        <f>+IFERROR(VLOOKUP(B1583,'[1]Sum table'!$A:$G,7,FALSE),0)</f>
        <v>0</v>
      </c>
      <c r="O1583" t="s">
        <v>512</v>
      </c>
      <c r="P1583" s="607" t="s">
        <v>351</v>
      </c>
      <c r="R1583" t="str">
        <f t="shared" si="74"/>
        <v>ZK105</v>
      </c>
      <c r="S1583">
        <f t="shared" si="75"/>
        <v>0</v>
      </c>
      <c r="T1583">
        <f t="shared" si="75"/>
        <v>0</v>
      </c>
      <c r="U1583">
        <f t="shared" si="75"/>
        <v>0</v>
      </c>
    </row>
    <row r="1584" spans="1:21" x14ac:dyDescent="0.25">
      <c r="A1584" t="s">
        <v>2103</v>
      </c>
      <c r="B1584" t="str">
        <f t="shared" si="73"/>
        <v>ZK105.K182.C727</v>
      </c>
      <c r="C1584">
        <f>+IFERROR(VLOOKUP(B1584,'[1]Sum table'!$A:$D,4,FALSE),0)</f>
        <v>0</v>
      </c>
      <c r="D1584">
        <f>+IFERROR(VLOOKUP(B1584,'[1]Sum table'!$A:$E,5,FALSE),0)</f>
        <v>0</v>
      </c>
      <c r="E1584">
        <f>+IFERROR(VLOOKUP(B1584,'[1]Sum table'!$A:$F,6,FALSE),0)</f>
        <v>0</v>
      </c>
      <c r="F1584">
        <f>+IFERROR(VLOOKUP(B1584,'[1]Sum table'!$A:$G,7,FALSE),0)</f>
        <v>0</v>
      </c>
      <c r="O1584" t="s">
        <v>512</v>
      </c>
      <c r="P1584" s="607" t="s">
        <v>352</v>
      </c>
      <c r="R1584" t="str">
        <f t="shared" si="74"/>
        <v>ZK105</v>
      </c>
      <c r="S1584">
        <f t="shared" si="75"/>
        <v>0</v>
      </c>
      <c r="T1584">
        <f t="shared" si="75"/>
        <v>0</v>
      </c>
      <c r="U1584">
        <f t="shared" si="75"/>
        <v>0</v>
      </c>
    </row>
    <row r="1585" spans="1:21" x14ac:dyDescent="0.25">
      <c r="A1585" t="s">
        <v>2104</v>
      </c>
      <c r="B1585" t="str">
        <f t="shared" si="73"/>
        <v>ZK105.K183.C727</v>
      </c>
      <c r="C1585">
        <f>+IFERROR(VLOOKUP(B1585,'[1]Sum table'!$A:$D,4,FALSE),0)</f>
        <v>0</v>
      </c>
      <c r="D1585">
        <f>+IFERROR(VLOOKUP(B1585,'[1]Sum table'!$A:$E,5,FALSE),0)</f>
        <v>0</v>
      </c>
      <c r="E1585">
        <f>+IFERROR(VLOOKUP(B1585,'[1]Sum table'!$A:$F,6,FALSE),0)</f>
        <v>0</v>
      </c>
      <c r="F1585">
        <f>+IFERROR(VLOOKUP(B1585,'[1]Sum table'!$A:$G,7,FALSE),0)</f>
        <v>0</v>
      </c>
      <c r="O1585" t="s">
        <v>512</v>
      </c>
      <c r="P1585" s="606" t="s">
        <v>353</v>
      </c>
      <c r="R1585" t="str">
        <f t="shared" si="74"/>
        <v>ZK105</v>
      </c>
      <c r="S1585">
        <f t="shared" si="75"/>
        <v>0</v>
      </c>
      <c r="T1585">
        <f t="shared" si="75"/>
        <v>0</v>
      </c>
      <c r="U1585">
        <f t="shared" si="75"/>
        <v>0</v>
      </c>
    </row>
    <row r="1586" spans="1:21" x14ac:dyDescent="0.25">
      <c r="A1586" t="s">
        <v>2105</v>
      </c>
      <c r="B1586" t="str">
        <f t="shared" si="73"/>
        <v>ZK105.K184.C727</v>
      </c>
      <c r="C1586">
        <f>+IFERROR(VLOOKUP(B1586,'[1]Sum table'!$A:$D,4,FALSE),0)</f>
        <v>0</v>
      </c>
      <c r="D1586">
        <f>+IFERROR(VLOOKUP(B1586,'[1]Sum table'!$A:$E,5,FALSE),0)</f>
        <v>0</v>
      </c>
      <c r="E1586">
        <f>+IFERROR(VLOOKUP(B1586,'[1]Sum table'!$A:$F,6,FALSE),0)</f>
        <v>0</v>
      </c>
      <c r="F1586">
        <f>+IFERROR(VLOOKUP(B1586,'[1]Sum table'!$A:$G,7,FALSE),0)</f>
        <v>0</v>
      </c>
      <c r="O1586" t="s">
        <v>512</v>
      </c>
      <c r="P1586" s="606" t="s">
        <v>354</v>
      </c>
      <c r="R1586" t="str">
        <f t="shared" si="74"/>
        <v>ZK105</v>
      </c>
      <c r="S1586">
        <f t="shared" si="75"/>
        <v>0</v>
      </c>
      <c r="T1586">
        <f t="shared" si="75"/>
        <v>0</v>
      </c>
      <c r="U1586">
        <f t="shared" si="75"/>
        <v>0</v>
      </c>
    </row>
    <row r="1587" spans="1:21" x14ac:dyDescent="0.25">
      <c r="A1587" t="s">
        <v>2106</v>
      </c>
      <c r="B1587" t="str">
        <f t="shared" si="73"/>
        <v>ZK105.K185.C727</v>
      </c>
      <c r="C1587">
        <f>+IFERROR(VLOOKUP(B1587,'[1]Sum table'!$A:$D,4,FALSE),0)</f>
        <v>0</v>
      </c>
      <c r="D1587">
        <f>+IFERROR(VLOOKUP(B1587,'[1]Sum table'!$A:$E,5,FALSE),0)</f>
        <v>0</v>
      </c>
      <c r="E1587">
        <f>+IFERROR(VLOOKUP(B1587,'[1]Sum table'!$A:$F,6,FALSE),0)</f>
        <v>0</v>
      </c>
      <c r="F1587">
        <f>+IFERROR(VLOOKUP(B1587,'[1]Sum table'!$A:$G,7,FALSE),0)</f>
        <v>0</v>
      </c>
      <c r="O1587" t="s">
        <v>512</v>
      </c>
      <c r="P1587" s="607" t="s">
        <v>355</v>
      </c>
      <c r="R1587" t="str">
        <f t="shared" si="74"/>
        <v>ZK105</v>
      </c>
      <c r="S1587">
        <f t="shared" si="75"/>
        <v>0</v>
      </c>
      <c r="T1587">
        <f t="shared" si="75"/>
        <v>0</v>
      </c>
      <c r="U1587">
        <f t="shared" si="75"/>
        <v>0</v>
      </c>
    </row>
    <row r="1588" spans="1:21" x14ac:dyDescent="0.25">
      <c r="A1588" t="s">
        <v>2107</v>
      </c>
      <c r="B1588" t="str">
        <f t="shared" si="73"/>
        <v>ZK105.K186.C727</v>
      </c>
      <c r="C1588">
        <f>+IFERROR(VLOOKUP(B1588,'[1]Sum table'!$A:$D,4,FALSE),0)</f>
        <v>0</v>
      </c>
      <c r="D1588">
        <f>+IFERROR(VLOOKUP(B1588,'[1]Sum table'!$A:$E,5,FALSE),0)</f>
        <v>0</v>
      </c>
      <c r="E1588">
        <f>+IFERROR(VLOOKUP(B1588,'[1]Sum table'!$A:$F,6,FALSE),0)</f>
        <v>0</v>
      </c>
      <c r="F1588">
        <f>+IFERROR(VLOOKUP(B1588,'[1]Sum table'!$A:$G,7,FALSE),0)</f>
        <v>0</v>
      </c>
      <c r="O1588" t="s">
        <v>512</v>
      </c>
      <c r="P1588" s="607" t="s">
        <v>356</v>
      </c>
      <c r="R1588" t="str">
        <f t="shared" si="74"/>
        <v>ZK105</v>
      </c>
      <c r="S1588">
        <f t="shared" si="75"/>
        <v>0</v>
      </c>
      <c r="T1588">
        <f t="shared" si="75"/>
        <v>0</v>
      </c>
      <c r="U1588">
        <f t="shared" si="75"/>
        <v>0</v>
      </c>
    </row>
    <row r="1589" spans="1:21" x14ac:dyDescent="0.25">
      <c r="A1589" t="s">
        <v>2108</v>
      </c>
      <c r="B1589" t="str">
        <f t="shared" si="73"/>
        <v>ZK105.K187.C727</v>
      </c>
      <c r="C1589">
        <f>+IFERROR(VLOOKUP(B1589,'[1]Sum table'!$A:$D,4,FALSE),0)</f>
        <v>0</v>
      </c>
      <c r="D1589">
        <f>+IFERROR(VLOOKUP(B1589,'[1]Sum table'!$A:$E,5,FALSE),0)</f>
        <v>0</v>
      </c>
      <c r="E1589">
        <f>+IFERROR(VLOOKUP(B1589,'[1]Sum table'!$A:$F,6,FALSE),0)</f>
        <v>0</v>
      </c>
      <c r="F1589">
        <f>+IFERROR(VLOOKUP(B1589,'[1]Sum table'!$A:$G,7,FALSE),0)</f>
        <v>0</v>
      </c>
      <c r="O1589" t="s">
        <v>512</v>
      </c>
      <c r="P1589" s="606" t="s">
        <v>357</v>
      </c>
      <c r="R1589" t="str">
        <f t="shared" si="74"/>
        <v>ZK105</v>
      </c>
      <c r="S1589">
        <f t="shared" si="75"/>
        <v>0</v>
      </c>
      <c r="T1589">
        <f t="shared" si="75"/>
        <v>0</v>
      </c>
      <c r="U1589">
        <f t="shared" si="75"/>
        <v>0</v>
      </c>
    </row>
    <row r="1590" spans="1:21" x14ac:dyDescent="0.25">
      <c r="A1590" t="s">
        <v>2109</v>
      </c>
      <c r="B1590" t="str">
        <f t="shared" si="73"/>
        <v>ZK105.K188.C727</v>
      </c>
      <c r="C1590">
        <f>+IFERROR(VLOOKUP(B1590,'[1]Sum table'!$A:$D,4,FALSE),0)</f>
        <v>0</v>
      </c>
      <c r="D1590">
        <f>+IFERROR(VLOOKUP(B1590,'[1]Sum table'!$A:$E,5,FALSE),0)</f>
        <v>0</v>
      </c>
      <c r="E1590">
        <f>+IFERROR(VLOOKUP(B1590,'[1]Sum table'!$A:$F,6,FALSE),0)</f>
        <v>0</v>
      </c>
      <c r="F1590">
        <f>+IFERROR(VLOOKUP(B1590,'[1]Sum table'!$A:$G,7,FALSE),0)</f>
        <v>0</v>
      </c>
      <c r="O1590" t="s">
        <v>512</v>
      </c>
      <c r="P1590" s="606" t="s">
        <v>358</v>
      </c>
      <c r="R1590" t="str">
        <f t="shared" si="74"/>
        <v>ZK105</v>
      </c>
      <c r="S1590">
        <f t="shared" si="75"/>
        <v>0</v>
      </c>
      <c r="T1590">
        <f t="shared" si="75"/>
        <v>0</v>
      </c>
      <c r="U1590">
        <f t="shared" si="75"/>
        <v>0</v>
      </c>
    </row>
    <row r="1591" spans="1:21" x14ac:dyDescent="0.25">
      <c r="A1591" t="s">
        <v>2110</v>
      </c>
      <c r="B1591" t="str">
        <f t="shared" si="73"/>
        <v>ZK105.K189.C727</v>
      </c>
      <c r="C1591">
        <f>+IFERROR(VLOOKUP(B1591,'[1]Sum table'!$A:$D,4,FALSE),0)</f>
        <v>0</v>
      </c>
      <c r="D1591">
        <f>+IFERROR(VLOOKUP(B1591,'[1]Sum table'!$A:$E,5,FALSE),0)</f>
        <v>0</v>
      </c>
      <c r="E1591">
        <f>+IFERROR(VLOOKUP(B1591,'[1]Sum table'!$A:$F,6,FALSE),0)</f>
        <v>0</v>
      </c>
      <c r="F1591">
        <f>+IFERROR(VLOOKUP(B1591,'[1]Sum table'!$A:$G,7,FALSE),0)</f>
        <v>0</v>
      </c>
      <c r="O1591" t="s">
        <v>512</v>
      </c>
      <c r="P1591" s="606" t="s">
        <v>359</v>
      </c>
      <c r="R1591" t="str">
        <f t="shared" si="74"/>
        <v>ZK105</v>
      </c>
      <c r="S1591">
        <f t="shared" si="75"/>
        <v>0</v>
      </c>
      <c r="T1591">
        <f t="shared" si="75"/>
        <v>0</v>
      </c>
      <c r="U1591">
        <f t="shared" si="75"/>
        <v>0</v>
      </c>
    </row>
    <row r="1592" spans="1:21" x14ac:dyDescent="0.25">
      <c r="A1592" t="s">
        <v>2111</v>
      </c>
      <c r="B1592" t="str">
        <f t="shared" si="73"/>
        <v>ZK105.K190.C727</v>
      </c>
      <c r="C1592">
        <f>+IFERROR(VLOOKUP(B1592,'[1]Sum table'!$A:$D,4,FALSE),0)</f>
        <v>0</v>
      </c>
      <c r="D1592">
        <f>+IFERROR(VLOOKUP(B1592,'[1]Sum table'!$A:$E,5,FALSE),0)</f>
        <v>0</v>
      </c>
      <c r="E1592">
        <f>+IFERROR(VLOOKUP(B1592,'[1]Sum table'!$A:$F,6,FALSE),0)</f>
        <v>0</v>
      </c>
      <c r="F1592">
        <f>+IFERROR(VLOOKUP(B1592,'[1]Sum table'!$A:$G,7,FALSE),0)</f>
        <v>0</v>
      </c>
      <c r="O1592" t="s">
        <v>512</v>
      </c>
      <c r="P1592" s="607" t="s">
        <v>360</v>
      </c>
      <c r="R1592" t="str">
        <f t="shared" si="74"/>
        <v>ZK105</v>
      </c>
      <c r="S1592">
        <f t="shared" si="75"/>
        <v>0</v>
      </c>
      <c r="T1592">
        <f t="shared" si="75"/>
        <v>0</v>
      </c>
      <c r="U1592">
        <f t="shared" si="75"/>
        <v>0</v>
      </c>
    </row>
    <row r="1593" spans="1:21" x14ac:dyDescent="0.25">
      <c r="A1593" t="s">
        <v>2112</v>
      </c>
      <c r="B1593" t="str">
        <f t="shared" si="73"/>
        <v>ZK105.K191.C727</v>
      </c>
      <c r="C1593">
        <f>+IFERROR(VLOOKUP(B1593,'[1]Sum table'!$A:$D,4,FALSE),0)</f>
        <v>0</v>
      </c>
      <c r="D1593">
        <f>+IFERROR(VLOOKUP(B1593,'[1]Sum table'!$A:$E,5,FALSE),0)</f>
        <v>0</v>
      </c>
      <c r="E1593">
        <f>+IFERROR(VLOOKUP(B1593,'[1]Sum table'!$A:$F,6,FALSE),0)</f>
        <v>0</v>
      </c>
      <c r="F1593">
        <f>+IFERROR(VLOOKUP(B1593,'[1]Sum table'!$A:$G,7,FALSE),0)</f>
        <v>0</v>
      </c>
      <c r="O1593" t="s">
        <v>512</v>
      </c>
      <c r="P1593" s="607" t="s">
        <v>361</v>
      </c>
      <c r="R1593" t="str">
        <f t="shared" si="74"/>
        <v>ZK105</v>
      </c>
      <c r="S1593">
        <f t="shared" si="75"/>
        <v>0</v>
      </c>
      <c r="T1593">
        <f t="shared" si="75"/>
        <v>0</v>
      </c>
      <c r="U1593">
        <f t="shared" si="75"/>
        <v>0</v>
      </c>
    </row>
    <row r="1594" spans="1:21" x14ac:dyDescent="0.25">
      <c r="A1594" t="s">
        <v>2113</v>
      </c>
      <c r="B1594" t="str">
        <f t="shared" si="73"/>
        <v>ZK105.K192.C727</v>
      </c>
      <c r="C1594">
        <f>+IFERROR(VLOOKUP(B1594,'[1]Sum table'!$A:$D,4,FALSE),0)</f>
        <v>0</v>
      </c>
      <c r="D1594">
        <f>+IFERROR(VLOOKUP(B1594,'[1]Sum table'!$A:$E,5,FALSE),0)</f>
        <v>0</v>
      </c>
      <c r="E1594">
        <f>+IFERROR(VLOOKUP(B1594,'[1]Sum table'!$A:$F,6,FALSE),0)</f>
        <v>0</v>
      </c>
      <c r="F1594">
        <f>+IFERROR(VLOOKUP(B1594,'[1]Sum table'!$A:$G,7,FALSE),0)</f>
        <v>0</v>
      </c>
      <c r="O1594" t="s">
        <v>512</v>
      </c>
      <c r="P1594" s="607" t="s">
        <v>362</v>
      </c>
      <c r="R1594" t="str">
        <f t="shared" si="74"/>
        <v>ZK105</v>
      </c>
      <c r="S1594">
        <f t="shared" si="75"/>
        <v>0</v>
      </c>
      <c r="T1594">
        <f t="shared" si="75"/>
        <v>0</v>
      </c>
      <c r="U1594">
        <f t="shared" si="75"/>
        <v>0</v>
      </c>
    </row>
    <row r="1595" spans="1:21" x14ac:dyDescent="0.25">
      <c r="A1595" t="s">
        <v>2114</v>
      </c>
      <c r="B1595" t="str">
        <f t="shared" si="73"/>
        <v>ZK105.K193.C727</v>
      </c>
      <c r="C1595">
        <f>+IFERROR(VLOOKUP(B1595,'[1]Sum table'!$A:$D,4,FALSE),0)</f>
        <v>0</v>
      </c>
      <c r="D1595">
        <f>+IFERROR(VLOOKUP(B1595,'[1]Sum table'!$A:$E,5,FALSE),0)</f>
        <v>0</v>
      </c>
      <c r="E1595">
        <f>+IFERROR(VLOOKUP(B1595,'[1]Sum table'!$A:$F,6,FALSE),0)</f>
        <v>0</v>
      </c>
      <c r="F1595">
        <f>+IFERROR(VLOOKUP(B1595,'[1]Sum table'!$A:$G,7,FALSE),0)</f>
        <v>0</v>
      </c>
      <c r="O1595" t="s">
        <v>512</v>
      </c>
      <c r="P1595" s="607" t="s">
        <v>363</v>
      </c>
      <c r="R1595" t="str">
        <f t="shared" si="74"/>
        <v>ZK105</v>
      </c>
      <c r="S1595">
        <f t="shared" si="75"/>
        <v>0</v>
      </c>
      <c r="T1595">
        <f t="shared" si="75"/>
        <v>0</v>
      </c>
      <c r="U1595">
        <f t="shared" si="75"/>
        <v>0</v>
      </c>
    </row>
    <row r="1596" spans="1:21" x14ac:dyDescent="0.25">
      <c r="A1596" t="s">
        <v>2115</v>
      </c>
      <c r="B1596" t="str">
        <f t="shared" si="73"/>
        <v>ZK105.K194.C727</v>
      </c>
      <c r="C1596">
        <f>+IFERROR(VLOOKUP(B1596,'[1]Sum table'!$A:$D,4,FALSE),0)</f>
        <v>0</v>
      </c>
      <c r="D1596">
        <f>+IFERROR(VLOOKUP(B1596,'[1]Sum table'!$A:$E,5,FALSE),0)</f>
        <v>0</v>
      </c>
      <c r="E1596">
        <f>+IFERROR(VLOOKUP(B1596,'[1]Sum table'!$A:$F,6,FALSE),0)</f>
        <v>0</v>
      </c>
      <c r="F1596">
        <f>+IFERROR(VLOOKUP(B1596,'[1]Sum table'!$A:$G,7,FALSE),0)</f>
        <v>0</v>
      </c>
      <c r="O1596" t="s">
        <v>512</v>
      </c>
      <c r="P1596" s="607" t="s">
        <v>364</v>
      </c>
      <c r="R1596" t="str">
        <f t="shared" si="74"/>
        <v>ZK105</v>
      </c>
      <c r="S1596">
        <f t="shared" si="75"/>
        <v>0</v>
      </c>
      <c r="T1596">
        <f t="shared" si="75"/>
        <v>0</v>
      </c>
      <c r="U1596">
        <f t="shared" si="75"/>
        <v>0</v>
      </c>
    </row>
    <row r="1597" spans="1:21" x14ac:dyDescent="0.25">
      <c r="A1597" t="s">
        <v>2116</v>
      </c>
      <c r="B1597" t="str">
        <f t="shared" si="73"/>
        <v>ZK105.K195.C727</v>
      </c>
      <c r="C1597">
        <f>+IFERROR(VLOOKUP(B1597,'[1]Sum table'!$A:$D,4,FALSE),0)</f>
        <v>0</v>
      </c>
      <c r="D1597">
        <f>+IFERROR(VLOOKUP(B1597,'[1]Sum table'!$A:$E,5,FALSE),0)</f>
        <v>0</v>
      </c>
      <c r="E1597">
        <f>+IFERROR(VLOOKUP(B1597,'[1]Sum table'!$A:$F,6,FALSE),0)</f>
        <v>0</v>
      </c>
      <c r="F1597">
        <f>+IFERROR(VLOOKUP(B1597,'[1]Sum table'!$A:$G,7,FALSE),0)</f>
        <v>0</v>
      </c>
      <c r="O1597" t="s">
        <v>512</v>
      </c>
      <c r="P1597" s="607" t="s">
        <v>365</v>
      </c>
      <c r="R1597" t="str">
        <f t="shared" si="74"/>
        <v>ZK105</v>
      </c>
      <c r="S1597">
        <f t="shared" si="75"/>
        <v>0</v>
      </c>
      <c r="T1597">
        <f t="shared" si="75"/>
        <v>0</v>
      </c>
      <c r="U1597">
        <f t="shared" si="75"/>
        <v>0</v>
      </c>
    </row>
    <row r="1598" spans="1:21" x14ac:dyDescent="0.25">
      <c r="A1598" t="s">
        <v>2117</v>
      </c>
      <c r="B1598" t="str">
        <f t="shared" si="73"/>
        <v>ZK105.K196.C727</v>
      </c>
      <c r="C1598">
        <f>+IFERROR(VLOOKUP(B1598,'[1]Sum table'!$A:$D,4,FALSE),0)</f>
        <v>0</v>
      </c>
      <c r="D1598">
        <f>+IFERROR(VLOOKUP(B1598,'[1]Sum table'!$A:$E,5,FALSE),0)</f>
        <v>0</v>
      </c>
      <c r="E1598">
        <f>+IFERROR(VLOOKUP(B1598,'[1]Sum table'!$A:$F,6,FALSE),0)</f>
        <v>0</v>
      </c>
      <c r="F1598">
        <f>+IFERROR(VLOOKUP(B1598,'[1]Sum table'!$A:$G,7,FALSE),0)</f>
        <v>0</v>
      </c>
      <c r="O1598" t="s">
        <v>512</v>
      </c>
      <c r="P1598" s="607" t="s">
        <v>366</v>
      </c>
      <c r="R1598" t="str">
        <f t="shared" si="74"/>
        <v>ZK105</v>
      </c>
      <c r="S1598">
        <f t="shared" si="75"/>
        <v>0</v>
      </c>
      <c r="T1598">
        <f t="shared" si="75"/>
        <v>0</v>
      </c>
      <c r="U1598">
        <f t="shared" si="75"/>
        <v>0</v>
      </c>
    </row>
    <row r="1599" spans="1:21" x14ac:dyDescent="0.25">
      <c r="A1599" t="s">
        <v>2118</v>
      </c>
      <c r="B1599" t="str">
        <f t="shared" si="73"/>
        <v>ZK105.K197.C727</v>
      </c>
      <c r="C1599">
        <f>+IFERROR(VLOOKUP(B1599,'[1]Sum table'!$A:$D,4,FALSE),0)</f>
        <v>0</v>
      </c>
      <c r="D1599">
        <f>+IFERROR(VLOOKUP(B1599,'[1]Sum table'!$A:$E,5,FALSE),0)</f>
        <v>0</v>
      </c>
      <c r="E1599">
        <f>+IFERROR(VLOOKUP(B1599,'[1]Sum table'!$A:$F,6,FALSE),0)</f>
        <v>0</v>
      </c>
      <c r="F1599">
        <f>+IFERROR(VLOOKUP(B1599,'[1]Sum table'!$A:$G,7,FALSE),0)</f>
        <v>0</v>
      </c>
      <c r="O1599" t="s">
        <v>512</v>
      </c>
      <c r="P1599" s="607" t="s">
        <v>367</v>
      </c>
      <c r="R1599" t="str">
        <f t="shared" si="74"/>
        <v>ZK105</v>
      </c>
      <c r="S1599">
        <f t="shared" si="75"/>
        <v>0</v>
      </c>
      <c r="T1599">
        <f t="shared" si="75"/>
        <v>0</v>
      </c>
      <c r="U1599">
        <f t="shared" si="75"/>
        <v>0</v>
      </c>
    </row>
    <row r="1600" spans="1:21" x14ac:dyDescent="0.25">
      <c r="A1600" t="s">
        <v>2119</v>
      </c>
      <c r="B1600" t="str">
        <f t="shared" si="73"/>
        <v>ZK105.K198.C727</v>
      </c>
      <c r="C1600">
        <f>+IFERROR(VLOOKUP(B1600,'[1]Sum table'!$A:$D,4,FALSE),0)</f>
        <v>0</v>
      </c>
      <c r="D1600">
        <f>+IFERROR(VLOOKUP(B1600,'[1]Sum table'!$A:$E,5,FALSE),0)</f>
        <v>0</v>
      </c>
      <c r="E1600">
        <f>+IFERROR(VLOOKUP(B1600,'[1]Sum table'!$A:$F,6,FALSE),0)</f>
        <v>0</v>
      </c>
      <c r="F1600">
        <f>+IFERROR(VLOOKUP(B1600,'[1]Sum table'!$A:$G,7,FALSE),0)</f>
        <v>0</v>
      </c>
      <c r="O1600" t="s">
        <v>512</v>
      </c>
      <c r="P1600" s="607" t="s">
        <v>368</v>
      </c>
      <c r="R1600" t="str">
        <f t="shared" si="74"/>
        <v>ZK105</v>
      </c>
      <c r="S1600">
        <f t="shared" si="75"/>
        <v>0</v>
      </c>
      <c r="T1600">
        <f t="shared" si="75"/>
        <v>0</v>
      </c>
      <c r="U1600">
        <f t="shared" si="75"/>
        <v>0</v>
      </c>
    </row>
    <row r="1601" spans="1:21" x14ac:dyDescent="0.25">
      <c r="A1601" t="s">
        <v>2120</v>
      </c>
      <c r="B1601" t="str">
        <f t="shared" si="73"/>
        <v>ZK105.K199.C727</v>
      </c>
      <c r="C1601">
        <f>+IFERROR(VLOOKUP(B1601,'[1]Sum table'!$A:$D,4,FALSE),0)</f>
        <v>0</v>
      </c>
      <c r="D1601">
        <f>+IFERROR(VLOOKUP(B1601,'[1]Sum table'!$A:$E,5,FALSE),0)</f>
        <v>0</v>
      </c>
      <c r="E1601">
        <f>+IFERROR(VLOOKUP(B1601,'[1]Sum table'!$A:$F,6,FALSE),0)</f>
        <v>0</v>
      </c>
      <c r="F1601">
        <f>+IFERROR(VLOOKUP(B1601,'[1]Sum table'!$A:$G,7,FALSE),0)</f>
        <v>0</v>
      </c>
      <c r="O1601" t="s">
        <v>512</v>
      </c>
      <c r="P1601" s="607" t="s">
        <v>369</v>
      </c>
      <c r="R1601" t="str">
        <f t="shared" si="74"/>
        <v>ZK105</v>
      </c>
      <c r="S1601">
        <f t="shared" si="75"/>
        <v>0</v>
      </c>
      <c r="T1601">
        <f t="shared" si="75"/>
        <v>0</v>
      </c>
      <c r="U1601">
        <f t="shared" si="75"/>
        <v>0</v>
      </c>
    </row>
    <row r="1602" spans="1:21" x14ac:dyDescent="0.25">
      <c r="A1602" t="s">
        <v>2121</v>
      </c>
      <c r="B1602" t="str">
        <f t="shared" si="73"/>
        <v>ZK105.K200.C727</v>
      </c>
      <c r="C1602">
        <f>+IFERROR(VLOOKUP(B1602,'[1]Sum table'!$A:$D,4,FALSE),0)</f>
        <v>0</v>
      </c>
      <c r="D1602">
        <f>+IFERROR(VLOOKUP(B1602,'[1]Sum table'!$A:$E,5,FALSE),0)</f>
        <v>0</v>
      </c>
      <c r="E1602">
        <f>+IFERROR(VLOOKUP(B1602,'[1]Sum table'!$A:$F,6,FALSE),0)</f>
        <v>0</v>
      </c>
      <c r="F1602">
        <f>+IFERROR(VLOOKUP(B1602,'[1]Sum table'!$A:$G,7,FALSE),0)</f>
        <v>0</v>
      </c>
      <c r="O1602" t="s">
        <v>512</v>
      </c>
      <c r="P1602" s="607" t="s">
        <v>370</v>
      </c>
      <c r="R1602" t="str">
        <f t="shared" si="74"/>
        <v>ZK105</v>
      </c>
      <c r="S1602">
        <f t="shared" si="75"/>
        <v>0</v>
      </c>
      <c r="T1602">
        <f t="shared" si="75"/>
        <v>0</v>
      </c>
      <c r="U1602">
        <f t="shared" si="75"/>
        <v>0</v>
      </c>
    </row>
    <row r="1603" spans="1:21" ht="15.75" thickBot="1" x14ac:dyDescent="0.3">
      <c r="A1603" t="s">
        <v>2122</v>
      </c>
      <c r="B1603" t="str">
        <f t="shared" si="73"/>
        <v>ZK105.K201.C727</v>
      </c>
      <c r="C1603">
        <f>+IFERROR(VLOOKUP(B1603,'[1]Sum table'!$A:$D,4,FALSE),0)</f>
        <v>0</v>
      </c>
      <c r="D1603">
        <f>+IFERROR(VLOOKUP(B1603,'[1]Sum table'!$A:$E,5,FALSE),0)</f>
        <v>0</v>
      </c>
      <c r="E1603">
        <f>+IFERROR(VLOOKUP(B1603,'[1]Sum table'!$A:$F,6,FALSE),0)</f>
        <v>0</v>
      </c>
      <c r="F1603">
        <f>+IFERROR(VLOOKUP(B1603,'[1]Sum table'!$A:$G,7,FALSE),0)</f>
        <v>0</v>
      </c>
      <c r="O1603" t="s">
        <v>512</v>
      </c>
      <c r="P1603" s="609" t="s">
        <v>371</v>
      </c>
      <c r="R1603" t="str">
        <f t="shared" si="74"/>
        <v>ZK105</v>
      </c>
      <c r="S1603">
        <f t="shared" si="75"/>
        <v>0</v>
      </c>
      <c r="T1603">
        <f t="shared" si="75"/>
        <v>0</v>
      </c>
      <c r="U1603">
        <f t="shared" si="75"/>
        <v>0</v>
      </c>
    </row>
    <row r="1604" spans="1:21" x14ac:dyDescent="0.25">
      <c r="A1604" t="s">
        <v>2123</v>
      </c>
      <c r="B1604" t="str">
        <f t="shared" ref="B1604:B1667" si="76">+A1604&amp;"."&amp;$A$1</f>
        <v>ZK105.K202.C727</v>
      </c>
      <c r="C1604">
        <f>+IFERROR(VLOOKUP(B1604,'[1]Sum table'!$A:$D,4,FALSE),0)</f>
        <v>0</v>
      </c>
      <c r="D1604">
        <f>+IFERROR(VLOOKUP(B1604,'[1]Sum table'!$A:$E,5,FALSE),0)</f>
        <v>0</v>
      </c>
      <c r="E1604">
        <f>+IFERROR(VLOOKUP(B1604,'[1]Sum table'!$A:$F,6,FALSE),0)</f>
        <v>0</v>
      </c>
      <c r="F1604">
        <f>+IFERROR(VLOOKUP(B1604,'[1]Sum table'!$A:$G,7,FALSE),0)</f>
        <v>0</v>
      </c>
      <c r="O1604" t="s">
        <v>512</v>
      </c>
      <c r="P1604" s="610" t="s">
        <v>258</v>
      </c>
      <c r="R1604" t="str">
        <f t="shared" ref="R1604:R1667" si="77">+LEFT(B1604,5)</f>
        <v>ZK105</v>
      </c>
      <c r="S1604">
        <f t="shared" ref="S1604:U1667" si="78">+C1604</f>
        <v>0</v>
      </c>
      <c r="T1604">
        <f t="shared" si="78"/>
        <v>0</v>
      </c>
      <c r="U1604">
        <f t="shared" si="78"/>
        <v>0</v>
      </c>
    </row>
    <row r="1605" spans="1:21" x14ac:dyDescent="0.25">
      <c r="A1605" t="s">
        <v>2124</v>
      </c>
      <c r="B1605" t="str">
        <f t="shared" si="76"/>
        <v>ZK105.K203.C727</v>
      </c>
      <c r="C1605">
        <f>+IFERROR(VLOOKUP(B1605,'[1]Sum table'!$A:$D,4,FALSE),0)</f>
        <v>0</v>
      </c>
      <c r="D1605">
        <f>+IFERROR(VLOOKUP(B1605,'[1]Sum table'!$A:$E,5,FALSE),0)</f>
        <v>0</v>
      </c>
      <c r="E1605">
        <f>+IFERROR(VLOOKUP(B1605,'[1]Sum table'!$A:$F,6,FALSE),0)</f>
        <v>0</v>
      </c>
      <c r="F1605">
        <f>+IFERROR(VLOOKUP(B1605,'[1]Sum table'!$A:$G,7,FALSE),0)</f>
        <v>0</v>
      </c>
      <c r="O1605" t="s">
        <v>512</v>
      </c>
      <c r="P1605" s="610" t="s">
        <v>103</v>
      </c>
      <c r="R1605" t="str">
        <f t="shared" si="77"/>
        <v>ZK105</v>
      </c>
      <c r="S1605">
        <f t="shared" si="78"/>
        <v>0</v>
      </c>
      <c r="T1605">
        <f t="shared" si="78"/>
        <v>0</v>
      </c>
      <c r="U1605">
        <f t="shared" si="78"/>
        <v>0</v>
      </c>
    </row>
    <row r="1606" spans="1:21" x14ac:dyDescent="0.25">
      <c r="A1606" t="s">
        <v>2125</v>
      </c>
      <c r="B1606" t="str">
        <f t="shared" si="76"/>
        <v>ZK105.K204.C727</v>
      </c>
      <c r="C1606">
        <f>+IFERROR(VLOOKUP(B1606,'[1]Sum table'!$A:$D,4,FALSE),0)</f>
        <v>0</v>
      </c>
      <c r="D1606">
        <f>+IFERROR(VLOOKUP(B1606,'[1]Sum table'!$A:$E,5,FALSE),0)</f>
        <v>0</v>
      </c>
      <c r="E1606">
        <f>+IFERROR(VLOOKUP(B1606,'[1]Sum table'!$A:$F,6,FALSE),0)</f>
        <v>0</v>
      </c>
      <c r="F1606">
        <f>+IFERROR(VLOOKUP(B1606,'[1]Sum table'!$A:$G,7,FALSE),0)</f>
        <v>0</v>
      </c>
      <c r="O1606" t="s">
        <v>512</v>
      </c>
      <c r="P1606" s="610" t="s">
        <v>109</v>
      </c>
      <c r="R1606" t="str">
        <f t="shared" si="77"/>
        <v>ZK105</v>
      </c>
      <c r="S1606">
        <f t="shared" si="78"/>
        <v>0</v>
      </c>
      <c r="T1606">
        <f t="shared" si="78"/>
        <v>0</v>
      </c>
      <c r="U1606">
        <f t="shared" si="78"/>
        <v>0</v>
      </c>
    </row>
    <row r="1607" spans="1:21" x14ac:dyDescent="0.25">
      <c r="A1607" t="s">
        <v>2126</v>
      </c>
      <c r="B1607" t="str">
        <f t="shared" si="76"/>
        <v>ZK105.K205.C727</v>
      </c>
      <c r="C1607">
        <f>+IFERROR(VLOOKUP(B1607,'[1]Sum table'!$A:$D,4,FALSE),0)</f>
        <v>0</v>
      </c>
      <c r="D1607">
        <f>+IFERROR(VLOOKUP(B1607,'[1]Sum table'!$A:$E,5,FALSE),0)</f>
        <v>0</v>
      </c>
      <c r="E1607">
        <f>+IFERROR(VLOOKUP(B1607,'[1]Sum table'!$A:$F,6,FALSE),0)</f>
        <v>0</v>
      </c>
      <c r="F1607">
        <f>+IFERROR(VLOOKUP(B1607,'[1]Sum table'!$A:$G,7,FALSE),0)</f>
        <v>0</v>
      </c>
      <c r="O1607" t="s">
        <v>512</v>
      </c>
      <c r="P1607" s="610" t="s">
        <v>111</v>
      </c>
      <c r="R1607" t="str">
        <f t="shared" si="77"/>
        <v>ZK105</v>
      </c>
      <c r="S1607">
        <f t="shared" si="78"/>
        <v>0</v>
      </c>
      <c r="T1607">
        <f t="shared" si="78"/>
        <v>0</v>
      </c>
      <c r="U1607">
        <f t="shared" si="78"/>
        <v>0</v>
      </c>
    </row>
    <row r="1608" spans="1:21" x14ac:dyDescent="0.25">
      <c r="A1608" t="s">
        <v>2127</v>
      </c>
      <c r="B1608" t="str">
        <f t="shared" si="76"/>
        <v>ZK105.K206.C727</v>
      </c>
      <c r="C1608">
        <f>+IFERROR(VLOOKUP(B1608,'[1]Sum table'!$A:$D,4,FALSE),0)</f>
        <v>0</v>
      </c>
      <c r="D1608">
        <f>+IFERROR(VLOOKUP(B1608,'[1]Sum table'!$A:$E,5,FALSE),0)</f>
        <v>0</v>
      </c>
      <c r="E1608">
        <f>+IFERROR(VLOOKUP(B1608,'[1]Sum table'!$A:$F,6,FALSE),0)</f>
        <v>0</v>
      </c>
      <c r="F1608">
        <f>+IFERROR(VLOOKUP(B1608,'[1]Sum table'!$A:$G,7,FALSE),0)</f>
        <v>0</v>
      </c>
      <c r="O1608" t="s">
        <v>512</v>
      </c>
      <c r="P1608" s="608" t="s">
        <v>372</v>
      </c>
      <c r="R1608" t="str">
        <f t="shared" si="77"/>
        <v>ZK105</v>
      </c>
      <c r="S1608">
        <f t="shared" si="78"/>
        <v>0</v>
      </c>
      <c r="T1608">
        <f t="shared" si="78"/>
        <v>0</v>
      </c>
      <c r="U1608">
        <f t="shared" si="78"/>
        <v>0</v>
      </c>
    </row>
    <row r="1609" spans="1:21" x14ac:dyDescent="0.25">
      <c r="A1609" t="s">
        <v>2128</v>
      </c>
      <c r="B1609" t="str">
        <f t="shared" si="76"/>
        <v>ZK105.K207.C727</v>
      </c>
      <c r="C1609">
        <f>+IFERROR(VLOOKUP(B1609,'[1]Sum table'!$A:$D,4,FALSE),0)</f>
        <v>0</v>
      </c>
      <c r="D1609">
        <f>+IFERROR(VLOOKUP(B1609,'[1]Sum table'!$A:$E,5,FALSE),0)</f>
        <v>0</v>
      </c>
      <c r="E1609">
        <f>+IFERROR(VLOOKUP(B1609,'[1]Sum table'!$A:$F,6,FALSE),0)</f>
        <v>0</v>
      </c>
      <c r="F1609">
        <f>+IFERROR(VLOOKUP(B1609,'[1]Sum table'!$A:$G,7,FALSE),0)</f>
        <v>0</v>
      </c>
      <c r="O1609" t="s">
        <v>512</v>
      </c>
      <c r="P1609" s="608" t="s">
        <v>373</v>
      </c>
      <c r="R1609" t="str">
        <f t="shared" si="77"/>
        <v>ZK105</v>
      </c>
      <c r="S1609">
        <f t="shared" si="78"/>
        <v>0</v>
      </c>
      <c r="T1609">
        <f t="shared" si="78"/>
        <v>0</v>
      </c>
      <c r="U1609">
        <f t="shared" si="78"/>
        <v>0</v>
      </c>
    </row>
    <row r="1610" spans="1:21" x14ac:dyDescent="0.25">
      <c r="A1610" t="s">
        <v>2129</v>
      </c>
      <c r="B1610" t="str">
        <f t="shared" si="76"/>
        <v>ZK105.K208.C727</v>
      </c>
      <c r="C1610">
        <f>+IFERROR(VLOOKUP(B1610,'[1]Sum table'!$A:$D,4,FALSE),0)</f>
        <v>0</v>
      </c>
      <c r="D1610">
        <f>+IFERROR(VLOOKUP(B1610,'[1]Sum table'!$A:$E,5,FALSE),0)</f>
        <v>0</v>
      </c>
      <c r="E1610">
        <f>+IFERROR(VLOOKUP(B1610,'[1]Sum table'!$A:$F,6,FALSE),0)</f>
        <v>0</v>
      </c>
      <c r="F1610">
        <f>+IFERROR(VLOOKUP(B1610,'[1]Sum table'!$A:$G,7,FALSE),0)</f>
        <v>0</v>
      </c>
      <c r="O1610" t="s">
        <v>512</v>
      </c>
      <c r="P1610" s="608" t="s">
        <v>374</v>
      </c>
      <c r="R1610" t="str">
        <f t="shared" si="77"/>
        <v>ZK105</v>
      </c>
      <c r="S1610">
        <f t="shared" si="78"/>
        <v>0</v>
      </c>
      <c r="T1610">
        <f t="shared" si="78"/>
        <v>0</v>
      </c>
      <c r="U1610">
        <f t="shared" si="78"/>
        <v>0</v>
      </c>
    </row>
    <row r="1611" spans="1:21" x14ac:dyDescent="0.25">
      <c r="A1611" t="s">
        <v>2130</v>
      </c>
      <c r="B1611" t="str">
        <f t="shared" si="76"/>
        <v>ZK105.K209.C727</v>
      </c>
      <c r="C1611">
        <f>+IFERROR(VLOOKUP(B1611,'[1]Sum table'!$A:$D,4,FALSE),0)</f>
        <v>0</v>
      </c>
      <c r="D1611">
        <f>+IFERROR(VLOOKUP(B1611,'[1]Sum table'!$A:$E,5,FALSE),0)</f>
        <v>0</v>
      </c>
      <c r="E1611">
        <f>+IFERROR(VLOOKUP(B1611,'[1]Sum table'!$A:$F,6,FALSE),0)</f>
        <v>0</v>
      </c>
      <c r="F1611">
        <f>+IFERROR(VLOOKUP(B1611,'[1]Sum table'!$A:$G,7,FALSE),0)</f>
        <v>0</v>
      </c>
      <c r="O1611" t="s">
        <v>512</v>
      </c>
      <c r="P1611" s="610" t="s">
        <v>77</v>
      </c>
      <c r="R1611" t="str">
        <f t="shared" si="77"/>
        <v>ZK105</v>
      </c>
      <c r="S1611">
        <f t="shared" si="78"/>
        <v>0</v>
      </c>
      <c r="T1611">
        <f t="shared" si="78"/>
        <v>0</v>
      </c>
      <c r="U1611">
        <f t="shared" si="78"/>
        <v>0</v>
      </c>
    </row>
    <row r="1612" spans="1:21" x14ac:dyDescent="0.25">
      <c r="A1612" t="s">
        <v>2131</v>
      </c>
      <c r="B1612" t="str">
        <f t="shared" si="76"/>
        <v>ZK105.K210.C727</v>
      </c>
      <c r="C1612">
        <f>+IFERROR(VLOOKUP(B1612,'[1]Sum table'!$A:$D,4,FALSE),0)</f>
        <v>0</v>
      </c>
      <c r="D1612">
        <f>+IFERROR(VLOOKUP(B1612,'[1]Sum table'!$A:$E,5,FALSE),0)</f>
        <v>0</v>
      </c>
      <c r="E1612">
        <f>+IFERROR(VLOOKUP(B1612,'[1]Sum table'!$A:$F,6,FALSE),0)</f>
        <v>0</v>
      </c>
      <c r="F1612">
        <f>+IFERROR(VLOOKUP(B1612,'[1]Sum table'!$A:$G,7,FALSE),0)</f>
        <v>0</v>
      </c>
      <c r="O1612" t="s">
        <v>512</v>
      </c>
      <c r="P1612" s="610" t="s">
        <v>79</v>
      </c>
      <c r="R1612" t="str">
        <f t="shared" si="77"/>
        <v>ZK105</v>
      </c>
      <c r="S1612">
        <f t="shared" si="78"/>
        <v>0</v>
      </c>
      <c r="T1612">
        <f t="shared" si="78"/>
        <v>0</v>
      </c>
      <c r="U1612">
        <f t="shared" si="78"/>
        <v>0</v>
      </c>
    </row>
    <row r="1613" spans="1:21" x14ac:dyDescent="0.25">
      <c r="A1613" t="s">
        <v>2132</v>
      </c>
      <c r="B1613" t="str">
        <f t="shared" si="76"/>
        <v>ZK105.K211.C727</v>
      </c>
      <c r="C1613">
        <f>+IFERROR(VLOOKUP(B1613,'[1]Sum table'!$A:$D,4,FALSE),0)</f>
        <v>0</v>
      </c>
      <c r="D1613">
        <f>+IFERROR(VLOOKUP(B1613,'[1]Sum table'!$A:$E,5,FALSE),0)</f>
        <v>0</v>
      </c>
      <c r="E1613">
        <f>+IFERROR(VLOOKUP(B1613,'[1]Sum table'!$A:$F,6,FALSE),0)</f>
        <v>0</v>
      </c>
      <c r="F1613">
        <f>+IFERROR(VLOOKUP(B1613,'[1]Sum table'!$A:$G,7,FALSE),0)</f>
        <v>0</v>
      </c>
      <c r="O1613" t="s">
        <v>512</v>
      </c>
      <c r="P1613" s="610" t="s">
        <v>81</v>
      </c>
      <c r="R1613" t="str">
        <f t="shared" si="77"/>
        <v>ZK105</v>
      </c>
      <c r="S1613">
        <f t="shared" si="78"/>
        <v>0</v>
      </c>
      <c r="T1613">
        <f t="shared" si="78"/>
        <v>0</v>
      </c>
      <c r="U1613">
        <f t="shared" si="78"/>
        <v>0</v>
      </c>
    </row>
    <row r="1614" spans="1:21" x14ac:dyDescent="0.25">
      <c r="A1614" t="s">
        <v>2133</v>
      </c>
      <c r="B1614" t="str">
        <f t="shared" si="76"/>
        <v>ZK105.K212.C727</v>
      </c>
      <c r="C1614">
        <f>+IFERROR(VLOOKUP(B1614,'[1]Sum table'!$A:$D,4,FALSE),0)</f>
        <v>0</v>
      </c>
      <c r="D1614">
        <f>+IFERROR(VLOOKUP(B1614,'[1]Sum table'!$A:$E,5,FALSE),0)</f>
        <v>0</v>
      </c>
      <c r="E1614">
        <f>+IFERROR(VLOOKUP(B1614,'[1]Sum table'!$A:$F,6,FALSE),0)</f>
        <v>0</v>
      </c>
      <c r="F1614">
        <f>+IFERROR(VLOOKUP(B1614,'[1]Sum table'!$A:$G,7,FALSE),0)</f>
        <v>0</v>
      </c>
      <c r="O1614" t="s">
        <v>512</v>
      </c>
      <c r="P1614" s="610" t="s">
        <v>83</v>
      </c>
      <c r="R1614" t="str">
        <f t="shared" si="77"/>
        <v>ZK105</v>
      </c>
      <c r="S1614">
        <f t="shared" si="78"/>
        <v>0</v>
      </c>
      <c r="T1614">
        <f t="shared" si="78"/>
        <v>0</v>
      </c>
      <c r="U1614">
        <f t="shared" si="78"/>
        <v>0</v>
      </c>
    </row>
    <row r="1615" spans="1:21" x14ac:dyDescent="0.25">
      <c r="A1615" t="s">
        <v>2134</v>
      </c>
      <c r="B1615" t="str">
        <f t="shared" si="76"/>
        <v>ZK105.K213.C727</v>
      </c>
      <c r="C1615">
        <f>+IFERROR(VLOOKUP(B1615,'[1]Sum table'!$A:$D,4,FALSE),0)</f>
        <v>0</v>
      </c>
      <c r="D1615">
        <f>+IFERROR(VLOOKUP(B1615,'[1]Sum table'!$A:$E,5,FALSE),0)</f>
        <v>0</v>
      </c>
      <c r="E1615">
        <f>+IFERROR(VLOOKUP(B1615,'[1]Sum table'!$A:$F,6,FALSE),0)</f>
        <v>0</v>
      </c>
      <c r="F1615">
        <f>+IFERROR(VLOOKUP(B1615,'[1]Sum table'!$A:$G,7,FALSE),0)</f>
        <v>0</v>
      </c>
      <c r="O1615" t="s">
        <v>512</v>
      </c>
      <c r="P1615" s="610" t="s">
        <v>85</v>
      </c>
      <c r="R1615" t="str">
        <f t="shared" si="77"/>
        <v>ZK105</v>
      </c>
      <c r="S1615">
        <f t="shared" si="78"/>
        <v>0</v>
      </c>
      <c r="T1615">
        <f t="shared" si="78"/>
        <v>0</v>
      </c>
      <c r="U1615">
        <f t="shared" si="78"/>
        <v>0</v>
      </c>
    </row>
    <row r="1616" spans="1:21" x14ac:dyDescent="0.25">
      <c r="A1616" t="s">
        <v>2135</v>
      </c>
      <c r="B1616" t="str">
        <f t="shared" si="76"/>
        <v>ZK105.K214.C727</v>
      </c>
      <c r="C1616">
        <f>+IFERROR(VLOOKUP(B1616,'[1]Sum table'!$A:$D,4,FALSE),0)</f>
        <v>0</v>
      </c>
      <c r="D1616">
        <f>+IFERROR(VLOOKUP(B1616,'[1]Sum table'!$A:$E,5,FALSE),0)</f>
        <v>0</v>
      </c>
      <c r="E1616">
        <f>+IFERROR(VLOOKUP(B1616,'[1]Sum table'!$A:$F,6,FALSE),0)</f>
        <v>0</v>
      </c>
      <c r="F1616">
        <f>+IFERROR(VLOOKUP(B1616,'[1]Sum table'!$A:$G,7,FALSE),0)</f>
        <v>0</v>
      </c>
      <c r="O1616" t="s">
        <v>512</v>
      </c>
      <c r="P1616" s="610" t="s">
        <v>87</v>
      </c>
      <c r="R1616" t="str">
        <f t="shared" si="77"/>
        <v>ZK105</v>
      </c>
      <c r="S1616">
        <f t="shared" si="78"/>
        <v>0</v>
      </c>
      <c r="T1616">
        <f t="shared" si="78"/>
        <v>0</v>
      </c>
      <c r="U1616">
        <f t="shared" si="78"/>
        <v>0</v>
      </c>
    </row>
    <row r="1617" spans="1:21" x14ac:dyDescent="0.25">
      <c r="A1617" t="s">
        <v>2136</v>
      </c>
      <c r="B1617" t="str">
        <f t="shared" si="76"/>
        <v>ZK105.K215.C727</v>
      </c>
      <c r="C1617">
        <f>+IFERROR(VLOOKUP(B1617,'[1]Sum table'!$A:$D,4,FALSE),0)</f>
        <v>0</v>
      </c>
      <c r="D1617">
        <f>+IFERROR(VLOOKUP(B1617,'[1]Sum table'!$A:$E,5,FALSE),0)</f>
        <v>0</v>
      </c>
      <c r="E1617">
        <f>+IFERROR(VLOOKUP(B1617,'[1]Sum table'!$A:$F,6,FALSE),0)</f>
        <v>0</v>
      </c>
      <c r="F1617">
        <f>+IFERROR(VLOOKUP(B1617,'[1]Sum table'!$A:$G,7,FALSE),0)</f>
        <v>0</v>
      </c>
      <c r="O1617" t="s">
        <v>512</v>
      </c>
      <c r="P1617" s="610" t="s">
        <v>89</v>
      </c>
      <c r="R1617" t="str">
        <f t="shared" si="77"/>
        <v>ZK105</v>
      </c>
      <c r="S1617">
        <f t="shared" si="78"/>
        <v>0</v>
      </c>
      <c r="T1617">
        <f t="shared" si="78"/>
        <v>0</v>
      </c>
      <c r="U1617">
        <f t="shared" si="78"/>
        <v>0</v>
      </c>
    </row>
    <row r="1618" spans="1:21" x14ac:dyDescent="0.25">
      <c r="A1618" t="s">
        <v>2137</v>
      </c>
      <c r="B1618" t="str">
        <f t="shared" si="76"/>
        <v>ZK105.K216.C727</v>
      </c>
      <c r="C1618">
        <f>+IFERROR(VLOOKUP(B1618,'[1]Sum table'!$A:$D,4,FALSE),0)</f>
        <v>0</v>
      </c>
      <c r="D1618">
        <f>+IFERROR(VLOOKUP(B1618,'[1]Sum table'!$A:$E,5,FALSE),0)</f>
        <v>0</v>
      </c>
      <c r="E1618">
        <f>+IFERROR(VLOOKUP(B1618,'[1]Sum table'!$A:$F,6,FALSE),0)</f>
        <v>0</v>
      </c>
      <c r="F1618">
        <f>+IFERROR(VLOOKUP(B1618,'[1]Sum table'!$A:$G,7,FALSE),0)</f>
        <v>0</v>
      </c>
      <c r="O1618" t="s">
        <v>512</v>
      </c>
      <c r="P1618" s="610" t="s">
        <v>91</v>
      </c>
      <c r="R1618" t="str">
        <f t="shared" si="77"/>
        <v>ZK105</v>
      </c>
      <c r="S1618">
        <f t="shared" si="78"/>
        <v>0</v>
      </c>
      <c r="T1618">
        <f t="shared" si="78"/>
        <v>0</v>
      </c>
      <c r="U1618">
        <f t="shared" si="78"/>
        <v>0</v>
      </c>
    </row>
    <row r="1619" spans="1:21" x14ac:dyDescent="0.25">
      <c r="A1619" t="s">
        <v>2138</v>
      </c>
      <c r="B1619" t="str">
        <f t="shared" si="76"/>
        <v>ZK105.K217.C727</v>
      </c>
      <c r="C1619">
        <f>+IFERROR(VLOOKUP(B1619,'[1]Sum table'!$A:$D,4,FALSE),0)</f>
        <v>0</v>
      </c>
      <c r="D1619">
        <f>+IFERROR(VLOOKUP(B1619,'[1]Sum table'!$A:$E,5,FALSE),0)</f>
        <v>0</v>
      </c>
      <c r="E1619">
        <f>+IFERROR(VLOOKUP(B1619,'[1]Sum table'!$A:$F,6,FALSE),0)</f>
        <v>0</v>
      </c>
      <c r="F1619">
        <f>+IFERROR(VLOOKUP(B1619,'[1]Sum table'!$A:$G,7,FALSE),0)</f>
        <v>0</v>
      </c>
      <c r="O1619" t="s">
        <v>512</v>
      </c>
      <c r="P1619" s="610" t="s">
        <v>93</v>
      </c>
      <c r="R1619" t="str">
        <f t="shared" si="77"/>
        <v>ZK105</v>
      </c>
      <c r="S1619">
        <f t="shared" si="78"/>
        <v>0</v>
      </c>
      <c r="T1619">
        <f t="shared" si="78"/>
        <v>0</v>
      </c>
      <c r="U1619">
        <f t="shared" si="78"/>
        <v>0</v>
      </c>
    </row>
    <row r="1620" spans="1:21" x14ac:dyDescent="0.25">
      <c r="A1620" t="s">
        <v>2139</v>
      </c>
      <c r="B1620" t="str">
        <f t="shared" si="76"/>
        <v>ZK105.K218.C727</v>
      </c>
      <c r="C1620">
        <f>+IFERROR(VLOOKUP(B1620,'[1]Sum table'!$A:$D,4,FALSE),0)</f>
        <v>0</v>
      </c>
      <c r="D1620">
        <f>+IFERROR(VLOOKUP(B1620,'[1]Sum table'!$A:$E,5,FALSE),0)</f>
        <v>0</v>
      </c>
      <c r="E1620">
        <f>+IFERROR(VLOOKUP(B1620,'[1]Sum table'!$A:$F,6,FALSE),0)</f>
        <v>0</v>
      </c>
      <c r="F1620">
        <f>+IFERROR(VLOOKUP(B1620,'[1]Sum table'!$A:$G,7,FALSE),0)</f>
        <v>0</v>
      </c>
      <c r="O1620" t="s">
        <v>512</v>
      </c>
      <c r="P1620" s="610" t="s">
        <v>95</v>
      </c>
      <c r="R1620" t="str">
        <f t="shared" si="77"/>
        <v>ZK105</v>
      </c>
      <c r="S1620">
        <f t="shared" si="78"/>
        <v>0</v>
      </c>
      <c r="T1620">
        <f t="shared" si="78"/>
        <v>0</v>
      </c>
      <c r="U1620">
        <f t="shared" si="78"/>
        <v>0</v>
      </c>
    </row>
    <row r="1621" spans="1:21" x14ac:dyDescent="0.25">
      <c r="A1621" t="s">
        <v>2140</v>
      </c>
      <c r="B1621" t="str">
        <f t="shared" si="76"/>
        <v>ZK105.K219.C727</v>
      </c>
      <c r="C1621">
        <f>+IFERROR(VLOOKUP(B1621,'[1]Sum table'!$A:$D,4,FALSE),0)</f>
        <v>0</v>
      </c>
      <c r="D1621">
        <f>+IFERROR(VLOOKUP(B1621,'[1]Sum table'!$A:$E,5,FALSE),0)</f>
        <v>0</v>
      </c>
      <c r="E1621">
        <f>+IFERROR(VLOOKUP(B1621,'[1]Sum table'!$A:$F,6,FALSE),0)</f>
        <v>0</v>
      </c>
      <c r="F1621">
        <f>+IFERROR(VLOOKUP(B1621,'[1]Sum table'!$A:$G,7,FALSE),0)</f>
        <v>0</v>
      </c>
      <c r="O1621" t="s">
        <v>512</v>
      </c>
      <c r="P1621" s="610" t="s">
        <v>97</v>
      </c>
      <c r="R1621" t="str">
        <f t="shared" si="77"/>
        <v>ZK105</v>
      </c>
      <c r="S1621">
        <f t="shared" si="78"/>
        <v>0</v>
      </c>
      <c r="T1621">
        <f t="shared" si="78"/>
        <v>0</v>
      </c>
      <c r="U1621">
        <f t="shared" si="78"/>
        <v>0</v>
      </c>
    </row>
    <row r="1622" spans="1:21" x14ac:dyDescent="0.25">
      <c r="A1622" t="s">
        <v>2141</v>
      </c>
      <c r="B1622" t="str">
        <f t="shared" si="76"/>
        <v>ZK105.K220.C727</v>
      </c>
      <c r="C1622">
        <f>+IFERROR(VLOOKUP(B1622,'[1]Sum table'!$A:$D,4,FALSE),0)</f>
        <v>0</v>
      </c>
      <c r="D1622">
        <f>+IFERROR(VLOOKUP(B1622,'[1]Sum table'!$A:$E,5,FALSE),0)</f>
        <v>0</v>
      </c>
      <c r="E1622">
        <f>+IFERROR(VLOOKUP(B1622,'[1]Sum table'!$A:$F,6,FALSE),0)</f>
        <v>0</v>
      </c>
      <c r="F1622">
        <f>+IFERROR(VLOOKUP(B1622,'[1]Sum table'!$A:$G,7,FALSE),0)</f>
        <v>0</v>
      </c>
      <c r="O1622" t="s">
        <v>512</v>
      </c>
      <c r="P1622" s="610" t="s">
        <v>99</v>
      </c>
      <c r="R1622" t="str">
        <f t="shared" si="77"/>
        <v>ZK105</v>
      </c>
      <c r="S1622">
        <f t="shared" si="78"/>
        <v>0</v>
      </c>
      <c r="T1622">
        <f t="shared" si="78"/>
        <v>0</v>
      </c>
      <c r="U1622">
        <f t="shared" si="78"/>
        <v>0</v>
      </c>
    </row>
    <row r="1623" spans="1:21" x14ac:dyDescent="0.25">
      <c r="A1623" t="s">
        <v>2142</v>
      </c>
      <c r="B1623" t="str">
        <f t="shared" si="76"/>
        <v>ZK105.K221.C727</v>
      </c>
      <c r="C1623">
        <f>+IFERROR(VLOOKUP(B1623,'[1]Sum table'!$A:$D,4,FALSE),0)</f>
        <v>0</v>
      </c>
      <c r="D1623">
        <f>+IFERROR(VLOOKUP(B1623,'[1]Sum table'!$A:$E,5,FALSE),0)</f>
        <v>0</v>
      </c>
      <c r="E1623">
        <f>+IFERROR(VLOOKUP(B1623,'[1]Sum table'!$A:$F,6,FALSE),0)</f>
        <v>0</v>
      </c>
      <c r="F1623">
        <f>+IFERROR(VLOOKUP(B1623,'[1]Sum table'!$A:$G,7,FALSE),0)</f>
        <v>0</v>
      </c>
      <c r="O1623" t="s">
        <v>512</v>
      </c>
      <c r="P1623" s="610" t="s">
        <v>101</v>
      </c>
      <c r="R1623" t="str">
        <f t="shared" si="77"/>
        <v>ZK105</v>
      </c>
      <c r="S1623">
        <f t="shared" si="78"/>
        <v>0</v>
      </c>
      <c r="T1623">
        <f t="shared" si="78"/>
        <v>0</v>
      </c>
      <c r="U1623">
        <f t="shared" si="78"/>
        <v>0</v>
      </c>
    </row>
    <row r="1624" spans="1:21" x14ac:dyDescent="0.25">
      <c r="A1624" t="s">
        <v>2143</v>
      </c>
      <c r="B1624" t="str">
        <f t="shared" si="76"/>
        <v>ZK105.K222.C727</v>
      </c>
      <c r="C1624">
        <f>+IFERROR(VLOOKUP(B1624,'[1]Sum table'!$A:$D,4,FALSE),0)</f>
        <v>0</v>
      </c>
      <c r="D1624">
        <f>+IFERROR(VLOOKUP(B1624,'[1]Sum table'!$A:$E,5,FALSE),0)</f>
        <v>0</v>
      </c>
      <c r="E1624">
        <f>+IFERROR(VLOOKUP(B1624,'[1]Sum table'!$A:$F,6,FALSE),0)</f>
        <v>0</v>
      </c>
      <c r="F1624">
        <f>+IFERROR(VLOOKUP(B1624,'[1]Sum table'!$A:$G,7,FALSE),0)</f>
        <v>0</v>
      </c>
      <c r="O1624" t="s">
        <v>512</v>
      </c>
      <c r="P1624" s="608" t="s">
        <v>375</v>
      </c>
      <c r="R1624" t="str">
        <f t="shared" si="77"/>
        <v>ZK105</v>
      </c>
      <c r="S1624">
        <f t="shared" si="78"/>
        <v>0</v>
      </c>
      <c r="T1624">
        <f t="shared" si="78"/>
        <v>0</v>
      </c>
      <c r="U1624">
        <f t="shared" si="78"/>
        <v>0</v>
      </c>
    </row>
    <row r="1625" spans="1:21" x14ac:dyDescent="0.25">
      <c r="A1625" t="s">
        <v>2144</v>
      </c>
      <c r="B1625" t="str">
        <f t="shared" si="76"/>
        <v>ZK105.K223.C727</v>
      </c>
      <c r="C1625">
        <f>+IFERROR(VLOOKUP(B1625,'[1]Sum table'!$A:$D,4,FALSE),0)</f>
        <v>0</v>
      </c>
      <c r="D1625">
        <f>+IFERROR(VLOOKUP(B1625,'[1]Sum table'!$A:$E,5,FALSE),0)</f>
        <v>0</v>
      </c>
      <c r="E1625">
        <f>+IFERROR(VLOOKUP(B1625,'[1]Sum table'!$A:$F,6,FALSE),0)</f>
        <v>0</v>
      </c>
      <c r="F1625">
        <f>+IFERROR(VLOOKUP(B1625,'[1]Sum table'!$A:$G,7,FALSE),0)</f>
        <v>0</v>
      </c>
      <c r="O1625" t="s">
        <v>512</v>
      </c>
      <c r="P1625" s="608" t="s">
        <v>376</v>
      </c>
      <c r="R1625" t="str">
        <f t="shared" si="77"/>
        <v>ZK105</v>
      </c>
      <c r="S1625">
        <f t="shared" si="78"/>
        <v>0</v>
      </c>
      <c r="T1625">
        <f t="shared" si="78"/>
        <v>0</v>
      </c>
      <c r="U1625">
        <f t="shared" si="78"/>
        <v>0</v>
      </c>
    </row>
    <row r="1626" spans="1:21" x14ac:dyDescent="0.25">
      <c r="A1626" t="s">
        <v>2145</v>
      </c>
      <c r="B1626" t="str">
        <f t="shared" si="76"/>
        <v>ZK105.K224.C727</v>
      </c>
      <c r="C1626">
        <f>+IFERROR(VLOOKUP(B1626,'[1]Sum table'!$A:$D,4,FALSE),0)</f>
        <v>0</v>
      </c>
      <c r="D1626">
        <f>+IFERROR(VLOOKUP(B1626,'[1]Sum table'!$A:$E,5,FALSE),0)</f>
        <v>0</v>
      </c>
      <c r="E1626">
        <f>+IFERROR(VLOOKUP(B1626,'[1]Sum table'!$A:$F,6,FALSE),0)</f>
        <v>0</v>
      </c>
      <c r="F1626">
        <f>+IFERROR(VLOOKUP(B1626,'[1]Sum table'!$A:$G,7,FALSE),0)</f>
        <v>0</v>
      </c>
      <c r="O1626" t="s">
        <v>512</v>
      </c>
      <c r="P1626" s="608" t="s">
        <v>377</v>
      </c>
      <c r="R1626" t="str">
        <f t="shared" si="77"/>
        <v>ZK105</v>
      </c>
      <c r="S1626">
        <f t="shared" si="78"/>
        <v>0</v>
      </c>
      <c r="T1626">
        <f t="shared" si="78"/>
        <v>0</v>
      </c>
      <c r="U1626">
        <f t="shared" si="78"/>
        <v>0</v>
      </c>
    </row>
    <row r="1627" spans="1:21" x14ac:dyDescent="0.25">
      <c r="A1627" t="s">
        <v>2146</v>
      </c>
      <c r="B1627" t="str">
        <f t="shared" si="76"/>
        <v>ZK105.K225.C727</v>
      </c>
      <c r="C1627">
        <f>+IFERROR(VLOOKUP(B1627,'[1]Sum table'!$A:$D,4,FALSE),0)</f>
        <v>0</v>
      </c>
      <c r="D1627">
        <f>+IFERROR(VLOOKUP(B1627,'[1]Sum table'!$A:$E,5,FALSE),0)</f>
        <v>0</v>
      </c>
      <c r="E1627">
        <f>+IFERROR(VLOOKUP(B1627,'[1]Sum table'!$A:$F,6,FALSE),0)</f>
        <v>0</v>
      </c>
      <c r="F1627">
        <f>+IFERROR(VLOOKUP(B1627,'[1]Sum table'!$A:$G,7,FALSE),0)</f>
        <v>0</v>
      </c>
      <c r="O1627" t="s">
        <v>512</v>
      </c>
      <c r="P1627" s="610" t="s">
        <v>115</v>
      </c>
      <c r="R1627" t="str">
        <f t="shared" si="77"/>
        <v>ZK105</v>
      </c>
      <c r="S1627">
        <f t="shared" si="78"/>
        <v>0</v>
      </c>
      <c r="T1627">
        <f t="shared" si="78"/>
        <v>0</v>
      </c>
      <c r="U1627">
        <f t="shared" si="78"/>
        <v>0</v>
      </c>
    </row>
    <row r="1628" spans="1:21" x14ac:dyDescent="0.25">
      <c r="A1628" t="s">
        <v>2147</v>
      </c>
      <c r="B1628" t="str">
        <f t="shared" si="76"/>
        <v>ZK105.K226.C727</v>
      </c>
      <c r="C1628">
        <f>+IFERROR(VLOOKUP(B1628,'[1]Sum table'!$A:$D,4,FALSE),0)</f>
        <v>0</v>
      </c>
      <c r="D1628">
        <f>+IFERROR(VLOOKUP(B1628,'[1]Sum table'!$A:$E,5,FALSE),0)</f>
        <v>0</v>
      </c>
      <c r="E1628">
        <f>+IFERROR(VLOOKUP(B1628,'[1]Sum table'!$A:$F,6,FALSE),0)</f>
        <v>0</v>
      </c>
      <c r="F1628">
        <f>+IFERROR(VLOOKUP(B1628,'[1]Sum table'!$A:$G,7,FALSE),0)</f>
        <v>0</v>
      </c>
      <c r="O1628" t="s">
        <v>512</v>
      </c>
      <c r="P1628" s="610" t="s">
        <v>117</v>
      </c>
      <c r="R1628" t="str">
        <f t="shared" si="77"/>
        <v>ZK105</v>
      </c>
      <c r="S1628">
        <f t="shared" si="78"/>
        <v>0</v>
      </c>
      <c r="T1628">
        <f t="shared" si="78"/>
        <v>0</v>
      </c>
      <c r="U1628">
        <f t="shared" si="78"/>
        <v>0</v>
      </c>
    </row>
    <row r="1629" spans="1:21" x14ac:dyDescent="0.25">
      <c r="A1629" t="s">
        <v>2148</v>
      </c>
      <c r="B1629" t="str">
        <f t="shared" si="76"/>
        <v>ZK105.K227.C727</v>
      </c>
      <c r="C1629">
        <f>+IFERROR(VLOOKUP(B1629,'[1]Sum table'!$A:$D,4,FALSE),0)</f>
        <v>0</v>
      </c>
      <c r="D1629">
        <f>+IFERROR(VLOOKUP(B1629,'[1]Sum table'!$A:$E,5,FALSE),0)</f>
        <v>0</v>
      </c>
      <c r="E1629">
        <f>+IFERROR(VLOOKUP(B1629,'[1]Sum table'!$A:$F,6,FALSE),0)</f>
        <v>0</v>
      </c>
      <c r="F1629">
        <f>+IFERROR(VLOOKUP(B1629,'[1]Sum table'!$A:$G,7,FALSE),0)</f>
        <v>0</v>
      </c>
      <c r="O1629" t="s">
        <v>512</v>
      </c>
      <c r="P1629" s="610" t="s">
        <v>119</v>
      </c>
      <c r="R1629" t="str">
        <f t="shared" si="77"/>
        <v>ZK105</v>
      </c>
      <c r="S1629">
        <f t="shared" si="78"/>
        <v>0</v>
      </c>
      <c r="T1629">
        <f t="shared" si="78"/>
        <v>0</v>
      </c>
      <c r="U1629">
        <f t="shared" si="78"/>
        <v>0</v>
      </c>
    </row>
    <row r="1630" spans="1:21" x14ac:dyDescent="0.25">
      <c r="A1630" t="s">
        <v>2149</v>
      </c>
      <c r="B1630" t="str">
        <f t="shared" si="76"/>
        <v>ZK105.K228.C727</v>
      </c>
      <c r="C1630">
        <f>+IFERROR(VLOOKUP(B1630,'[1]Sum table'!$A:$D,4,FALSE),0)</f>
        <v>0</v>
      </c>
      <c r="D1630">
        <f>+IFERROR(VLOOKUP(B1630,'[1]Sum table'!$A:$E,5,FALSE),0)</f>
        <v>0</v>
      </c>
      <c r="E1630">
        <f>+IFERROR(VLOOKUP(B1630,'[1]Sum table'!$A:$F,6,FALSE),0)</f>
        <v>0</v>
      </c>
      <c r="F1630">
        <f>+IFERROR(VLOOKUP(B1630,'[1]Sum table'!$A:$G,7,FALSE),0)</f>
        <v>0</v>
      </c>
      <c r="O1630" t="s">
        <v>512</v>
      </c>
      <c r="P1630" s="610" t="s">
        <v>121</v>
      </c>
      <c r="R1630" t="str">
        <f t="shared" si="77"/>
        <v>ZK105</v>
      </c>
      <c r="S1630">
        <f t="shared" si="78"/>
        <v>0</v>
      </c>
      <c r="T1630">
        <f t="shared" si="78"/>
        <v>0</v>
      </c>
      <c r="U1630">
        <f t="shared" si="78"/>
        <v>0</v>
      </c>
    </row>
    <row r="1631" spans="1:21" x14ac:dyDescent="0.25">
      <c r="A1631" t="s">
        <v>2150</v>
      </c>
      <c r="B1631" t="str">
        <f t="shared" si="76"/>
        <v>ZK105.K229.C727</v>
      </c>
      <c r="C1631">
        <f>+IFERROR(VLOOKUP(B1631,'[1]Sum table'!$A:$D,4,FALSE),0)</f>
        <v>0</v>
      </c>
      <c r="D1631">
        <f>+IFERROR(VLOOKUP(B1631,'[1]Sum table'!$A:$E,5,FALSE),0)</f>
        <v>0</v>
      </c>
      <c r="E1631">
        <f>+IFERROR(VLOOKUP(B1631,'[1]Sum table'!$A:$F,6,FALSE),0)</f>
        <v>0</v>
      </c>
      <c r="F1631">
        <f>+IFERROR(VLOOKUP(B1631,'[1]Sum table'!$A:$G,7,FALSE),0)</f>
        <v>0</v>
      </c>
      <c r="O1631" t="s">
        <v>512</v>
      </c>
      <c r="P1631" s="610" t="s">
        <v>123</v>
      </c>
      <c r="R1631" t="str">
        <f t="shared" si="77"/>
        <v>ZK105</v>
      </c>
      <c r="S1631">
        <f t="shared" si="78"/>
        <v>0</v>
      </c>
      <c r="T1631">
        <f t="shared" si="78"/>
        <v>0</v>
      </c>
      <c r="U1631">
        <f t="shared" si="78"/>
        <v>0</v>
      </c>
    </row>
    <row r="1632" spans="1:21" x14ac:dyDescent="0.25">
      <c r="A1632" t="s">
        <v>2151</v>
      </c>
      <c r="B1632" t="str">
        <f t="shared" si="76"/>
        <v>ZK105.K230.C727</v>
      </c>
      <c r="C1632">
        <f>+IFERROR(VLOOKUP(B1632,'[1]Sum table'!$A:$D,4,FALSE),0)</f>
        <v>0</v>
      </c>
      <c r="D1632">
        <f>+IFERROR(VLOOKUP(B1632,'[1]Sum table'!$A:$E,5,FALSE),0)</f>
        <v>0</v>
      </c>
      <c r="E1632">
        <f>+IFERROR(VLOOKUP(B1632,'[1]Sum table'!$A:$F,6,FALSE),0)</f>
        <v>0</v>
      </c>
      <c r="F1632">
        <f>+IFERROR(VLOOKUP(B1632,'[1]Sum table'!$A:$G,7,FALSE),0)</f>
        <v>0</v>
      </c>
      <c r="O1632" t="s">
        <v>512</v>
      </c>
      <c r="P1632" s="608" t="s">
        <v>378</v>
      </c>
      <c r="R1632" t="str">
        <f t="shared" si="77"/>
        <v>ZK105</v>
      </c>
      <c r="S1632">
        <f t="shared" si="78"/>
        <v>0</v>
      </c>
      <c r="T1632">
        <f t="shared" si="78"/>
        <v>0</v>
      </c>
      <c r="U1632">
        <f t="shared" si="78"/>
        <v>0</v>
      </c>
    </row>
    <row r="1633" spans="1:21" x14ac:dyDescent="0.25">
      <c r="A1633" t="s">
        <v>2152</v>
      </c>
      <c r="B1633" t="str">
        <f t="shared" si="76"/>
        <v>ZK105.K231.C727</v>
      </c>
      <c r="C1633">
        <f>+IFERROR(VLOOKUP(B1633,'[1]Sum table'!$A:$D,4,FALSE),0)</f>
        <v>0</v>
      </c>
      <c r="D1633">
        <f>+IFERROR(VLOOKUP(B1633,'[1]Sum table'!$A:$E,5,FALSE),0)</f>
        <v>0</v>
      </c>
      <c r="E1633">
        <f>+IFERROR(VLOOKUP(B1633,'[1]Sum table'!$A:$F,6,FALSE),0)</f>
        <v>0</v>
      </c>
      <c r="F1633">
        <f>+IFERROR(VLOOKUP(B1633,'[1]Sum table'!$A:$G,7,FALSE),0)</f>
        <v>0</v>
      </c>
      <c r="O1633" t="s">
        <v>512</v>
      </c>
      <c r="P1633" s="608" t="s">
        <v>379</v>
      </c>
      <c r="R1633" t="str">
        <f t="shared" si="77"/>
        <v>ZK105</v>
      </c>
      <c r="S1633">
        <f t="shared" si="78"/>
        <v>0</v>
      </c>
      <c r="T1633">
        <f t="shared" si="78"/>
        <v>0</v>
      </c>
      <c r="U1633">
        <f t="shared" si="78"/>
        <v>0</v>
      </c>
    </row>
    <row r="1634" spans="1:21" x14ac:dyDescent="0.25">
      <c r="A1634" t="s">
        <v>2153</v>
      </c>
      <c r="B1634" t="str">
        <f t="shared" si="76"/>
        <v>ZK105.K232.C727</v>
      </c>
      <c r="C1634">
        <f>+IFERROR(VLOOKUP(B1634,'[1]Sum table'!$A:$D,4,FALSE),0)</f>
        <v>0</v>
      </c>
      <c r="D1634">
        <f>+IFERROR(VLOOKUP(B1634,'[1]Sum table'!$A:$E,5,FALSE),0)</f>
        <v>0</v>
      </c>
      <c r="E1634">
        <f>+IFERROR(VLOOKUP(B1634,'[1]Sum table'!$A:$F,6,FALSE),0)</f>
        <v>0</v>
      </c>
      <c r="F1634">
        <f>+IFERROR(VLOOKUP(B1634,'[1]Sum table'!$A:$G,7,FALSE),0)</f>
        <v>0</v>
      </c>
      <c r="O1634" t="s">
        <v>512</v>
      </c>
      <c r="P1634" s="608" t="s">
        <v>380</v>
      </c>
      <c r="R1634" t="str">
        <f t="shared" si="77"/>
        <v>ZK105</v>
      </c>
      <c r="S1634">
        <f t="shared" si="78"/>
        <v>0</v>
      </c>
      <c r="T1634">
        <f t="shared" si="78"/>
        <v>0</v>
      </c>
      <c r="U1634">
        <f t="shared" si="78"/>
        <v>0</v>
      </c>
    </row>
    <row r="1635" spans="1:21" x14ac:dyDescent="0.25">
      <c r="A1635" t="s">
        <v>2154</v>
      </c>
      <c r="B1635" t="str">
        <f t="shared" si="76"/>
        <v>ZK105.K233.C727</v>
      </c>
      <c r="C1635">
        <f>+IFERROR(VLOOKUP(B1635,'[1]Sum table'!$A:$D,4,FALSE),0)</f>
        <v>0</v>
      </c>
      <c r="D1635">
        <f>+IFERROR(VLOOKUP(B1635,'[1]Sum table'!$A:$E,5,FALSE),0)</f>
        <v>0</v>
      </c>
      <c r="E1635">
        <f>+IFERROR(VLOOKUP(B1635,'[1]Sum table'!$A:$F,6,FALSE),0)</f>
        <v>0</v>
      </c>
      <c r="F1635">
        <f>+IFERROR(VLOOKUP(B1635,'[1]Sum table'!$A:$G,7,FALSE),0)</f>
        <v>0</v>
      </c>
      <c r="O1635" t="s">
        <v>512</v>
      </c>
      <c r="P1635" s="610" t="s">
        <v>125</v>
      </c>
      <c r="R1635" t="str">
        <f t="shared" si="77"/>
        <v>ZK105</v>
      </c>
      <c r="S1635">
        <f t="shared" si="78"/>
        <v>0</v>
      </c>
      <c r="T1635">
        <f t="shared" si="78"/>
        <v>0</v>
      </c>
      <c r="U1635">
        <f t="shared" si="78"/>
        <v>0</v>
      </c>
    </row>
    <row r="1636" spans="1:21" x14ac:dyDescent="0.25">
      <c r="A1636" t="s">
        <v>2155</v>
      </c>
      <c r="B1636" t="str">
        <f t="shared" si="76"/>
        <v>ZK105.K234.C727</v>
      </c>
      <c r="C1636">
        <f>+IFERROR(VLOOKUP(B1636,'[1]Sum table'!$A:$D,4,FALSE),0)</f>
        <v>0</v>
      </c>
      <c r="D1636">
        <f>+IFERROR(VLOOKUP(B1636,'[1]Sum table'!$A:$E,5,FALSE),0)</f>
        <v>0</v>
      </c>
      <c r="E1636">
        <f>+IFERROR(VLOOKUP(B1636,'[1]Sum table'!$A:$F,6,FALSE),0)</f>
        <v>0</v>
      </c>
      <c r="F1636">
        <f>+IFERROR(VLOOKUP(B1636,'[1]Sum table'!$A:$G,7,FALSE),0)</f>
        <v>0</v>
      </c>
      <c r="O1636" t="s">
        <v>512</v>
      </c>
      <c r="P1636" s="610" t="s">
        <v>127</v>
      </c>
      <c r="R1636" t="str">
        <f t="shared" si="77"/>
        <v>ZK105</v>
      </c>
      <c r="S1636">
        <f t="shared" si="78"/>
        <v>0</v>
      </c>
      <c r="T1636">
        <f t="shared" si="78"/>
        <v>0</v>
      </c>
      <c r="U1636">
        <f t="shared" si="78"/>
        <v>0</v>
      </c>
    </row>
    <row r="1637" spans="1:21" x14ac:dyDescent="0.25">
      <c r="A1637" t="s">
        <v>2156</v>
      </c>
      <c r="B1637" t="str">
        <f t="shared" si="76"/>
        <v>ZK105.K235.C727</v>
      </c>
      <c r="C1637">
        <f>+IFERROR(VLOOKUP(B1637,'[1]Sum table'!$A:$D,4,FALSE),0)</f>
        <v>0</v>
      </c>
      <c r="D1637">
        <f>+IFERROR(VLOOKUP(B1637,'[1]Sum table'!$A:$E,5,FALSE),0)</f>
        <v>0</v>
      </c>
      <c r="E1637">
        <f>+IFERROR(VLOOKUP(B1637,'[1]Sum table'!$A:$F,6,FALSE),0)</f>
        <v>0</v>
      </c>
      <c r="F1637">
        <f>+IFERROR(VLOOKUP(B1637,'[1]Sum table'!$A:$G,7,FALSE),0)</f>
        <v>0</v>
      </c>
      <c r="O1637" t="s">
        <v>512</v>
      </c>
      <c r="P1637" s="610" t="s">
        <v>129</v>
      </c>
      <c r="R1637" t="str">
        <f t="shared" si="77"/>
        <v>ZK105</v>
      </c>
      <c r="S1637">
        <f t="shared" si="78"/>
        <v>0</v>
      </c>
      <c r="T1637">
        <f t="shared" si="78"/>
        <v>0</v>
      </c>
      <c r="U1637">
        <f t="shared" si="78"/>
        <v>0</v>
      </c>
    </row>
    <row r="1638" spans="1:21" x14ac:dyDescent="0.25">
      <c r="A1638" t="s">
        <v>2157</v>
      </c>
      <c r="B1638" t="str">
        <f t="shared" si="76"/>
        <v>ZK105.K236.C727</v>
      </c>
      <c r="C1638">
        <f>+IFERROR(VLOOKUP(B1638,'[1]Sum table'!$A:$D,4,FALSE),0)</f>
        <v>0</v>
      </c>
      <c r="D1638">
        <f>+IFERROR(VLOOKUP(B1638,'[1]Sum table'!$A:$E,5,FALSE),0)</f>
        <v>0</v>
      </c>
      <c r="E1638">
        <f>+IFERROR(VLOOKUP(B1638,'[1]Sum table'!$A:$F,6,FALSE),0)</f>
        <v>0</v>
      </c>
      <c r="F1638">
        <f>+IFERROR(VLOOKUP(B1638,'[1]Sum table'!$A:$G,7,FALSE),0)</f>
        <v>0</v>
      </c>
      <c r="O1638" t="s">
        <v>512</v>
      </c>
      <c r="P1638" s="608" t="s">
        <v>381</v>
      </c>
      <c r="R1638" t="str">
        <f t="shared" si="77"/>
        <v>ZK105</v>
      </c>
      <c r="S1638">
        <f t="shared" si="78"/>
        <v>0</v>
      </c>
      <c r="T1638">
        <f t="shared" si="78"/>
        <v>0</v>
      </c>
      <c r="U1638">
        <f t="shared" si="78"/>
        <v>0</v>
      </c>
    </row>
    <row r="1639" spans="1:21" x14ac:dyDescent="0.25">
      <c r="A1639" t="s">
        <v>2158</v>
      </c>
      <c r="B1639" t="str">
        <f t="shared" si="76"/>
        <v>ZK105.K237.C727</v>
      </c>
      <c r="C1639">
        <f>+IFERROR(VLOOKUP(B1639,'[1]Sum table'!$A:$D,4,FALSE),0)</f>
        <v>0</v>
      </c>
      <c r="D1639">
        <f>+IFERROR(VLOOKUP(B1639,'[1]Sum table'!$A:$E,5,FALSE),0)</f>
        <v>0</v>
      </c>
      <c r="E1639">
        <f>+IFERROR(VLOOKUP(B1639,'[1]Sum table'!$A:$F,6,FALSE),0)</f>
        <v>0</v>
      </c>
      <c r="F1639">
        <f>+IFERROR(VLOOKUP(B1639,'[1]Sum table'!$A:$G,7,FALSE),0)</f>
        <v>0</v>
      </c>
      <c r="O1639" t="s">
        <v>512</v>
      </c>
      <c r="P1639" s="608" t="s">
        <v>382</v>
      </c>
      <c r="R1639" t="str">
        <f t="shared" si="77"/>
        <v>ZK105</v>
      </c>
      <c r="S1639">
        <f t="shared" si="78"/>
        <v>0</v>
      </c>
      <c r="T1639">
        <f t="shared" si="78"/>
        <v>0</v>
      </c>
      <c r="U1639">
        <f t="shared" si="78"/>
        <v>0</v>
      </c>
    </row>
    <row r="1640" spans="1:21" x14ac:dyDescent="0.25">
      <c r="A1640" t="s">
        <v>2159</v>
      </c>
      <c r="B1640" t="str">
        <f t="shared" si="76"/>
        <v>ZK105.K238.C727</v>
      </c>
      <c r="C1640">
        <f>+IFERROR(VLOOKUP(B1640,'[1]Sum table'!$A:$D,4,FALSE),0)</f>
        <v>0</v>
      </c>
      <c r="D1640">
        <f>+IFERROR(VLOOKUP(B1640,'[1]Sum table'!$A:$E,5,FALSE),0)</f>
        <v>0</v>
      </c>
      <c r="E1640">
        <f>+IFERROR(VLOOKUP(B1640,'[1]Sum table'!$A:$F,6,FALSE),0)</f>
        <v>0</v>
      </c>
      <c r="F1640">
        <f>+IFERROR(VLOOKUP(B1640,'[1]Sum table'!$A:$G,7,FALSE),0)</f>
        <v>0</v>
      </c>
      <c r="O1640" t="s">
        <v>512</v>
      </c>
      <c r="P1640" s="608" t="s">
        <v>383</v>
      </c>
      <c r="R1640" t="str">
        <f t="shared" si="77"/>
        <v>ZK105</v>
      </c>
      <c r="S1640">
        <f t="shared" si="78"/>
        <v>0</v>
      </c>
      <c r="T1640">
        <f t="shared" si="78"/>
        <v>0</v>
      </c>
      <c r="U1640">
        <f t="shared" si="78"/>
        <v>0</v>
      </c>
    </row>
    <row r="1641" spans="1:21" x14ac:dyDescent="0.25">
      <c r="A1641" t="s">
        <v>2160</v>
      </c>
      <c r="B1641" t="str">
        <f t="shared" si="76"/>
        <v>ZK105.K239.C727</v>
      </c>
      <c r="C1641">
        <f>+IFERROR(VLOOKUP(B1641,'[1]Sum table'!$A:$D,4,FALSE),0)</f>
        <v>0</v>
      </c>
      <c r="D1641">
        <f>+IFERROR(VLOOKUP(B1641,'[1]Sum table'!$A:$E,5,FALSE),0)</f>
        <v>0</v>
      </c>
      <c r="E1641">
        <f>+IFERROR(VLOOKUP(B1641,'[1]Sum table'!$A:$F,6,FALSE),0)</f>
        <v>0</v>
      </c>
      <c r="F1641">
        <f>+IFERROR(VLOOKUP(B1641,'[1]Sum table'!$A:$G,7,FALSE),0)</f>
        <v>0</v>
      </c>
      <c r="O1641" t="s">
        <v>512</v>
      </c>
      <c r="P1641" s="610" t="s">
        <v>131</v>
      </c>
      <c r="R1641" t="str">
        <f t="shared" si="77"/>
        <v>ZK105</v>
      </c>
      <c r="S1641">
        <f t="shared" si="78"/>
        <v>0</v>
      </c>
      <c r="T1641">
        <f t="shared" si="78"/>
        <v>0</v>
      </c>
      <c r="U1641">
        <f t="shared" si="78"/>
        <v>0</v>
      </c>
    </row>
    <row r="1642" spans="1:21" x14ac:dyDescent="0.25">
      <c r="A1642" t="s">
        <v>2161</v>
      </c>
      <c r="B1642" t="str">
        <f t="shared" si="76"/>
        <v>ZK105.K240.C727</v>
      </c>
      <c r="C1642">
        <f>+IFERROR(VLOOKUP(B1642,'[1]Sum table'!$A:$D,4,FALSE),0)</f>
        <v>0</v>
      </c>
      <c r="D1642">
        <f>+IFERROR(VLOOKUP(B1642,'[1]Sum table'!$A:$E,5,FALSE),0)</f>
        <v>0</v>
      </c>
      <c r="E1642">
        <f>+IFERROR(VLOOKUP(B1642,'[1]Sum table'!$A:$F,6,FALSE),0)</f>
        <v>0</v>
      </c>
      <c r="F1642">
        <f>+IFERROR(VLOOKUP(B1642,'[1]Sum table'!$A:$G,7,FALSE),0)</f>
        <v>0</v>
      </c>
      <c r="O1642" t="s">
        <v>512</v>
      </c>
      <c r="P1642" s="610" t="s">
        <v>133</v>
      </c>
      <c r="R1642" t="str">
        <f t="shared" si="77"/>
        <v>ZK105</v>
      </c>
      <c r="S1642">
        <f t="shared" si="78"/>
        <v>0</v>
      </c>
      <c r="T1642">
        <f t="shared" si="78"/>
        <v>0</v>
      </c>
      <c r="U1642">
        <f t="shared" si="78"/>
        <v>0</v>
      </c>
    </row>
    <row r="1643" spans="1:21" x14ac:dyDescent="0.25">
      <c r="A1643" t="s">
        <v>2162</v>
      </c>
      <c r="B1643" t="str">
        <f t="shared" si="76"/>
        <v>ZK105.K241.C727</v>
      </c>
      <c r="C1643">
        <f>+IFERROR(VLOOKUP(B1643,'[1]Sum table'!$A:$D,4,FALSE),0)</f>
        <v>0</v>
      </c>
      <c r="D1643">
        <f>+IFERROR(VLOOKUP(B1643,'[1]Sum table'!$A:$E,5,FALSE),0)</f>
        <v>0</v>
      </c>
      <c r="E1643">
        <f>+IFERROR(VLOOKUP(B1643,'[1]Sum table'!$A:$F,6,FALSE),0)</f>
        <v>0</v>
      </c>
      <c r="F1643">
        <f>+IFERROR(VLOOKUP(B1643,'[1]Sum table'!$A:$G,7,FALSE),0)</f>
        <v>0</v>
      </c>
      <c r="O1643" t="s">
        <v>512</v>
      </c>
      <c r="P1643" s="610" t="s">
        <v>135</v>
      </c>
      <c r="R1643" t="str">
        <f t="shared" si="77"/>
        <v>ZK105</v>
      </c>
      <c r="S1643">
        <f t="shared" si="78"/>
        <v>0</v>
      </c>
      <c r="T1643">
        <f t="shared" si="78"/>
        <v>0</v>
      </c>
      <c r="U1643">
        <f t="shared" si="78"/>
        <v>0</v>
      </c>
    </row>
    <row r="1644" spans="1:21" x14ac:dyDescent="0.25">
      <c r="A1644" t="s">
        <v>2163</v>
      </c>
      <c r="B1644" t="str">
        <f t="shared" si="76"/>
        <v>ZK105.K242.C727</v>
      </c>
      <c r="C1644">
        <f>+IFERROR(VLOOKUP(B1644,'[1]Sum table'!$A:$D,4,FALSE),0)</f>
        <v>0</v>
      </c>
      <c r="D1644">
        <f>+IFERROR(VLOOKUP(B1644,'[1]Sum table'!$A:$E,5,FALSE),0)</f>
        <v>0</v>
      </c>
      <c r="E1644">
        <f>+IFERROR(VLOOKUP(B1644,'[1]Sum table'!$A:$F,6,FALSE),0)</f>
        <v>0</v>
      </c>
      <c r="F1644">
        <f>+IFERROR(VLOOKUP(B1644,'[1]Sum table'!$A:$G,7,FALSE),0)</f>
        <v>0</v>
      </c>
      <c r="O1644" t="s">
        <v>512</v>
      </c>
      <c r="P1644" s="610" t="s">
        <v>137</v>
      </c>
      <c r="R1644" t="str">
        <f t="shared" si="77"/>
        <v>ZK105</v>
      </c>
      <c r="S1644">
        <f t="shared" si="78"/>
        <v>0</v>
      </c>
      <c r="T1644">
        <f t="shared" si="78"/>
        <v>0</v>
      </c>
      <c r="U1644">
        <f t="shared" si="78"/>
        <v>0</v>
      </c>
    </row>
    <row r="1645" spans="1:21" x14ac:dyDescent="0.25">
      <c r="A1645" t="s">
        <v>2164</v>
      </c>
      <c r="B1645" t="str">
        <f t="shared" si="76"/>
        <v>ZK105.K243.C727</v>
      </c>
      <c r="C1645">
        <f>+IFERROR(VLOOKUP(B1645,'[1]Sum table'!$A:$D,4,FALSE),0)</f>
        <v>0</v>
      </c>
      <c r="D1645">
        <f>+IFERROR(VLOOKUP(B1645,'[1]Sum table'!$A:$E,5,FALSE),0)</f>
        <v>0</v>
      </c>
      <c r="E1645">
        <f>+IFERROR(VLOOKUP(B1645,'[1]Sum table'!$A:$F,6,FALSE),0)</f>
        <v>0</v>
      </c>
      <c r="F1645">
        <f>+IFERROR(VLOOKUP(B1645,'[1]Sum table'!$A:$G,7,FALSE),0)</f>
        <v>0</v>
      </c>
      <c r="O1645" t="s">
        <v>512</v>
      </c>
      <c r="P1645" s="608" t="s">
        <v>384</v>
      </c>
      <c r="R1645" t="str">
        <f t="shared" si="77"/>
        <v>ZK105</v>
      </c>
      <c r="S1645">
        <f t="shared" si="78"/>
        <v>0</v>
      </c>
      <c r="T1645">
        <f t="shared" si="78"/>
        <v>0</v>
      </c>
      <c r="U1645">
        <f t="shared" si="78"/>
        <v>0</v>
      </c>
    </row>
    <row r="1646" spans="1:21" x14ac:dyDescent="0.25">
      <c r="A1646" t="s">
        <v>2165</v>
      </c>
      <c r="B1646" t="str">
        <f t="shared" si="76"/>
        <v>ZK105.K244.C727</v>
      </c>
      <c r="C1646">
        <f>+IFERROR(VLOOKUP(B1646,'[1]Sum table'!$A:$D,4,FALSE),0)</f>
        <v>0</v>
      </c>
      <c r="D1646">
        <f>+IFERROR(VLOOKUP(B1646,'[1]Sum table'!$A:$E,5,FALSE),0)</f>
        <v>0</v>
      </c>
      <c r="E1646">
        <f>+IFERROR(VLOOKUP(B1646,'[1]Sum table'!$A:$F,6,FALSE),0)</f>
        <v>0</v>
      </c>
      <c r="F1646">
        <f>+IFERROR(VLOOKUP(B1646,'[1]Sum table'!$A:$G,7,FALSE),0)</f>
        <v>0</v>
      </c>
      <c r="O1646" t="s">
        <v>512</v>
      </c>
      <c r="P1646" s="608" t="s">
        <v>385</v>
      </c>
      <c r="R1646" t="str">
        <f t="shared" si="77"/>
        <v>ZK105</v>
      </c>
      <c r="S1646">
        <f t="shared" si="78"/>
        <v>0</v>
      </c>
      <c r="T1646">
        <f t="shared" si="78"/>
        <v>0</v>
      </c>
      <c r="U1646">
        <f t="shared" si="78"/>
        <v>0</v>
      </c>
    </row>
    <row r="1647" spans="1:21" x14ac:dyDescent="0.25">
      <c r="A1647" t="s">
        <v>2166</v>
      </c>
      <c r="B1647" t="str">
        <f t="shared" si="76"/>
        <v>ZK105.K245.C727</v>
      </c>
      <c r="C1647">
        <f>+IFERROR(VLOOKUP(B1647,'[1]Sum table'!$A:$D,4,FALSE),0)</f>
        <v>0</v>
      </c>
      <c r="D1647">
        <f>+IFERROR(VLOOKUP(B1647,'[1]Sum table'!$A:$E,5,FALSE),0)</f>
        <v>0</v>
      </c>
      <c r="E1647">
        <f>+IFERROR(VLOOKUP(B1647,'[1]Sum table'!$A:$F,6,FALSE),0)</f>
        <v>0</v>
      </c>
      <c r="F1647">
        <f>+IFERROR(VLOOKUP(B1647,'[1]Sum table'!$A:$G,7,FALSE),0)</f>
        <v>0</v>
      </c>
      <c r="O1647" t="s">
        <v>512</v>
      </c>
      <c r="P1647" s="608" t="s">
        <v>386</v>
      </c>
      <c r="R1647" t="str">
        <f t="shared" si="77"/>
        <v>ZK105</v>
      </c>
      <c r="S1647">
        <f t="shared" si="78"/>
        <v>0</v>
      </c>
      <c r="T1647">
        <f t="shared" si="78"/>
        <v>0</v>
      </c>
      <c r="U1647">
        <f t="shared" si="78"/>
        <v>0</v>
      </c>
    </row>
    <row r="1648" spans="1:21" x14ac:dyDescent="0.25">
      <c r="A1648" t="s">
        <v>2167</v>
      </c>
      <c r="B1648" t="str">
        <f t="shared" si="76"/>
        <v>ZK105.K246.C727</v>
      </c>
      <c r="C1648">
        <f>+IFERROR(VLOOKUP(B1648,'[1]Sum table'!$A:$D,4,FALSE),0)</f>
        <v>0</v>
      </c>
      <c r="D1648">
        <f>+IFERROR(VLOOKUP(B1648,'[1]Sum table'!$A:$E,5,FALSE),0)</f>
        <v>0</v>
      </c>
      <c r="E1648">
        <f>+IFERROR(VLOOKUP(B1648,'[1]Sum table'!$A:$F,6,FALSE),0)</f>
        <v>0</v>
      </c>
      <c r="F1648">
        <f>+IFERROR(VLOOKUP(B1648,'[1]Sum table'!$A:$G,7,FALSE),0)</f>
        <v>0</v>
      </c>
      <c r="O1648" t="s">
        <v>512</v>
      </c>
      <c r="P1648" s="610" t="s">
        <v>139</v>
      </c>
      <c r="R1648" t="str">
        <f t="shared" si="77"/>
        <v>ZK105</v>
      </c>
      <c r="S1648">
        <f t="shared" si="78"/>
        <v>0</v>
      </c>
      <c r="T1648">
        <f t="shared" si="78"/>
        <v>0</v>
      </c>
      <c r="U1648">
        <f t="shared" si="78"/>
        <v>0</v>
      </c>
    </row>
    <row r="1649" spans="1:21" x14ac:dyDescent="0.25">
      <c r="A1649" t="s">
        <v>2168</v>
      </c>
      <c r="B1649" t="str">
        <f t="shared" si="76"/>
        <v>ZK105.K247.C727</v>
      </c>
      <c r="C1649">
        <f>+IFERROR(VLOOKUP(B1649,'[1]Sum table'!$A:$D,4,FALSE),0)</f>
        <v>0</v>
      </c>
      <c r="D1649">
        <f>+IFERROR(VLOOKUP(B1649,'[1]Sum table'!$A:$E,5,FALSE),0)</f>
        <v>0</v>
      </c>
      <c r="E1649">
        <f>+IFERROR(VLOOKUP(B1649,'[1]Sum table'!$A:$F,6,FALSE),0)</f>
        <v>0</v>
      </c>
      <c r="F1649">
        <f>+IFERROR(VLOOKUP(B1649,'[1]Sum table'!$A:$G,7,FALSE),0)</f>
        <v>0</v>
      </c>
      <c r="O1649" t="s">
        <v>512</v>
      </c>
      <c r="P1649" s="610" t="s">
        <v>141</v>
      </c>
      <c r="R1649" t="str">
        <f t="shared" si="77"/>
        <v>ZK105</v>
      </c>
      <c r="S1649">
        <f t="shared" si="78"/>
        <v>0</v>
      </c>
      <c r="T1649">
        <f t="shared" si="78"/>
        <v>0</v>
      </c>
      <c r="U1649">
        <f t="shared" si="78"/>
        <v>0</v>
      </c>
    </row>
    <row r="1650" spans="1:21" x14ac:dyDescent="0.25">
      <c r="A1650" t="s">
        <v>2169</v>
      </c>
      <c r="B1650" t="str">
        <f t="shared" si="76"/>
        <v>ZK105.K248.C727</v>
      </c>
      <c r="C1650">
        <f>+IFERROR(VLOOKUP(B1650,'[1]Sum table'!$A:$D,4,FALSE),0)</f>
        <v>0</v>
      </c>
      <c r="D1650">
        <f>+IFERROR(VLOOKUP(B1650,'[1]Sum table'!$A:$E,5,FALSE),0)</f>
        <v>0</v>
      </c>
      <c r="E1650">
        <f>+IFERROR(VLOOKUP(B1650,'[1]Sum table'!$A:$F,6,FALSE),0)</f>
        <v>0</v>
      </c>
      <c r="F1650">
        <f>+IFERROR(VLOOKUP(B1650,'[1]Sum table'!$A:$G,7,FALSE),0)</f>
        <v>0</v>
      </c>
      <c r="O1650" t="s">
        <v>512</v>
      </c>
      <c r="P1650" s="610" t="s">
        <v>143</v>
      </c>
      <c r="R1650" t="str">
        <f t="shared" si="77"/>
        <v>ZK105</v>
      </c>
      <c r="S1650">
        <f t="shared" si="78"/>
        <v>0</v>
      </c>
      <c r="T1650">
        <f t="shared" si="78"/>
        <v>0</v>
      </c>
      <c r="U1650">
        <f t="shared" si="78"/>
        <v>0</v>
      </c>
    </row>
    <row r="1651" spans="1:21" x14ac:dyDescent="0.25">
      <c r="A1651" t="s">
        <v>2170</v>
      </c>
      <c r="B1651" t="str">
        <f t="shared" si="76"/>
        <v>ZK105.K249.C727</v>
      </c>
      <c r="C1651">
        <f>+IFERROR(VLOOKUP(B1651,'[1]Sum table'!$A:$D,4,FALSE),0)</f>
        <v>0</v>
      </c>
      <c r="D1651">
        <f>+IFERROR(VLOOKUP(B1651,'[1]Sum table'!$A:$E,5,FALSE),0)</f>
        <v>0</v>
      </c>
      <c r="E1651">
        <f>+IFERROR(VLOOKUP(B1651,'[1]Sum table'!$A:$F,6,FALSE),0)</f>
        <v>0</v>
      </c>
      <c r="F1651">
        <f>+IFERROR(VLOOKUP(B1651,'[1]Sum table'!$A:$G,7,FALSE),0)</f>
        <v>0</v>
      </c>
      <c r="O1651" t="s">
        <v>512</v>
      </c>
      <c r="P1651" s="610" t="s">
        <v>145</v>
      </c>
      <c r="R1651" t="str">
        <f t="shared" si="77"/>
        <v>ZK105</v>
      </c>
      <c r="S1651">
        <f t="shared" si="78"/>
        <v>0</v>
      </c>
      <c r="T1651">
        <f t="shared" si="78"/>
        <v>0</v>
      </c>
      <c r="U1651">
        <f t="shared" si="78"/>
        <v>0</v>
      </c>
    </row>
    <row r="1652" spans="1:21" x14ac:dyDescent="0.25">
      <c r="A1652" t="s">
        <v>2171</v>
      </c>
      <c r="B1652" t="str">
        <f t="shared" si="76"/>
        <v>ZK105.K250.C727</v>
      </c>
      <c r="C1652">
        <f>+IFERROR(VLOOKUP(B1652,'[1]Sum table'!$A:$D,4,FALSE),0)</f>
        <v>0</v>
      </c>
      <c r="D1652">
        <f>+IFERROR(VLOOKUP(B1652,'[1]Sum table'!$A:$E,5,FALSE),0)</f>
        <v>0</v>
      </c>
      <c r="E1652">
        <f>+IFERROR(VLOOKUP(B1652,'[1]Sum table'!$A:$F,6,FALSE),0)</f>
        <v>0</v>
      </c>
      <c r="F1652">
        <f>+IFERROR(VLOOKUP(B1652,'[1]Sum table'!$A:$G,7,FALSE),0)</f>
        <v>0</v>
      </c>
      <c r="O1652" t="s">
        <v>512</v>
      </c>
      <c r="P1652" s="610" t="s">
        <v>149</v>
      </c>
      <c r="R1652" t="str">
        <f t="shared" si="77"/>
        <v>ZK105</v>
      </c>
      <c r="S1652">
        <f t="shared" si="78"/>
        <v>0</v>
      </c>
      <c r="T1652">
        <f t="shared" si="78"/>
        <v>0</v>
      </c>
      <c r="U1652">
        <f t="shared" si="78"/>
        <v>0</v>
      </c>
    </row>
    <row r="1653" spans="1:21" x14ac:dyDescent="0.25">
      <c r="A1653" t="s">
        <v>2172</v>
      </c>
      <c r="B1653" t="str">
        <f t="shared" si="76"/>
        <v>ZK105.K251.C727</v>
      </c>
      <c r="C1653">
        <f>+IFERROR(VLOOKUP(B1653,'[1]Sum table'!$A:$D,4,FALSE),0)</f>
        <v>0</v>
      </c>
      <c r="D1653">
        <f>+IFERROR(VLOOKUP(B1653,'[1]Sum table'!$A:$E,5,FALSE),0)</f>
        <v>0</v>
      </c>
      <c r="E1653">
        <f>+IFERROR(VLOOKUP(B1653,'[1]Sum table'!$A:$F,6,FALSE),0)</f>
        <v>0</v>
      </c>
      <c r="F1653">
        <f>+IFERROR(VLOOKUP(B1653,'[1]Sum table'!$A:$G,7,FALSE),0)</f>
        <v>0</v>
      </c>
      <c r="O1653" t="s">
        <v>512</v>
      </c>
      <c r="P1653" s="610" t="s">
        <v>151</v>
      </c>
      <c r="R1653" t="str">
        <f t="shared" si="77"/>
        <v>ZK105</v>
      </c>
      <c r="S1653">
        <f t="shared" si="78"/>
        <v>0</v>
      </c>
      <c r="T1653">
        <f t="shared" si="78"/>
        <v>0</v>
      </c>
      <c r="U1653">
        <f t="shared" si="78"/>
        <v>0</v>
      </c>
    </row>
    <row r="1654" spans="1:21" x14ac:dyDescent="0.25">
      <c r="A1654" t="s">
        <v>2173</v>
      </c>
      <c r="B1654" t="str">
        <f t="shared" si="76"/>
        <v>ZK105.K252.C727</v>
      </c>
      <c r="C1654">
        <f>+IFERROR(VLOOKUP(B1654,'[1]Sum table'!$A:$D,4,FALSE),0)</f>
        <v>0</v>
      </c>
      <c r="D1654">
        <f>+IFERROR(VLOOKUP(B1654,'[1]Sum table'!$A:$E,5,FALSE),0)</f>
        <v>0</v>
      </c>
      <c r="E1654">
        <f>+IFERROR(VLOOKUP(B1654,'[1]Sum table'!$A:$F,6,FALSE),0)</f>
        <v>0</v>
      </c>
      <c r="F1654">
        <f>+IFERROR(VLOOKUP(B1654,'[1]Sum table'!$A:$G,7,FALSE),0)</f>
        <v>0</v>
      </c>
      <c r="O1654" t="s">
        <v>512</v>
      </c>
      <c r="P1654" s="610" t="s">
        <v>152</v>
      </c>
      <c r="R1654" t="str">
        <f t="shared" si="77"/>
        <v>ZK105</v>
      </c>
      <c r="S1654">
        <f t="shared" si="78"/>
        <v>0</v>
      </c>
      <c r="T1654">
        <f t="shared" si="78"/>
        <v>0</v>
      </c>
      <c r="U1654">
        <f t="shared" si="78"/>
        <v>0</v>
      </c>
    </row>
    <row r="1655" spans="1:21" x14ac:dyDescent="0.25">
      <c r="A1655" t="s">
        <v>2174</v>
      </c>
      <c r="B1655" t="str">
        <f t="shared" si="76"/>
        <v>ZK105.K253.C727</v>
      </c>
      <c r="C1655">
        <f>+IFERROR(VLOOKUP(B1655,'[1]Sum table'!$A:$D,4,FALSE),0)</f>
        <v>0</v>
      </c>
      <c r="D1655">
        <f>+IFERROR(VLOOKUP(B1655,'[1]Sum table'!$A:$E,5,FALSE),0)</f>
        <v>0</v>
      </c>
      <c r="E1655">
        <f>+IFERROR(VLOOKUP(B1655,'[1]Sum table'!$A:$F,6,FALSE),0)</f>
        <v>0</v>
      </c>
      <c r="F1655">
        <f>+IFERROR(VLOOKUP(B1655,'[1]Sum table'!$A:$G,7,FALSE),0)</f>
        <v>0</v>
      </c>
      <c r="O1655" t="s">
        <v>512</v>
      </c>
      <c r="P1655" s="610" t="s">
        <v>154</v>
      </c>
      <c r="R1655" t="str">
        <f t="shared" si="77"/>
        <v>ZK105</v>
      </c>
      <c r="S1655">
        <f t="shared" si="78"/>
        <v>0</v>
      </c>
      <c r="T1655">
        <f t="shared" si="78"/>
        <v>0</v>
      </c>
      <c r="U1655">
        <f t="shared" si="78"/>
        <v>0</v>
      </c>
    </row>
    <row r="1656" spans="1:21" x14ac:dyDescent="0.25">
      <c r="A1656" t="s">
        <v>2175</v>
      </c>
      <c r="B1656" t="str">
        <f t="shared" si="76"/>
        <v>ZK105.K254.C727</v>
      </c>
      <c r="C1656">
        <f>+IFERROR(VLOOKUP(B1656,'[1]Sum table'!$A:$D,4,FALSE),0)</f>
        <v>0</v>
      </c>
      <c r="D1656">
        <f>+IFERROR(VLOOKUP(B1656,'[1]Sum table'!$A:$E,5,FALSE),0)</f>
        <v>0</v>
      </c>
      <c r="E1656">
        <f>+IFERROR(VLOOKUP(B1656,'[1]Sum table'!$A:$F,6,FALSE),0)</f>
        <v>0</v>
      </c>
      <c r="F1656">
        <f>+IFERROR(VLOOKUP(B1656,'[1]Sum table'!$A:$G,7,FALSE),0)</f>
        <v>0</v>
      </c>
      <c r="O1656" t="s">
        <v>512</v>
      </c>
      <c r="P1656" s="610" t="s">
        <v>156</v>
      </c>
      <c r="R1656" t="str">
        <f t="shared" si="77"/>
        <v>ZK105</v>
      </c>
      <c r="S1656">
        <f t="shared" si="78"/>
        <v>0</v>
      </c>
      <c r="T1656">
        <f t="shared" si="78"/>
        <v>0</v>
      </c>
      <c r="U1656">
        <f t="shared" si="78"/>
        <v>0</v>
      </c>
    </row>
    <row r="1657" spans="1:21" x14ac:dyDescent="0.25">
      <c r="A1657" t="s">
        <v>2176</v>
      </c>
      <c r="B1657" t="str">
        <f t="shared" si="76"/>
        <v>ZK105.K255.C727</v>
      </c>
      <c r="C1657">
        <f>+IFERROR(VLOOKUP(B1657,'[1]Sum table'!$A:$D,4,FALSE),0)</f>
        <v>0</v>
      </c>
      <c r="D1657">
        <f>+IFERROR(VLOOKUP(B1657,'[1]Sum table'!$A:$E,5,FALSE),0)</f>
        <v>0</v>
      </c>
      <c r="E1657">
        <f>+IFERROR(VLOOKUP(B1657,'[1]Sum table'!$A:$F,6,FALSE),0)</f>
        <v>0</v>
      </c>
      <c r="F1657">
        <f>+IFERROR(VLOOKUP(B1657,'[1]Sum table'!$A:$G,7,FALSE),0)</f>
        <v>0</v>
      </c>
      <c r="O1657" t="s">
        <v>512</v>
      </c>
      <c r="P1657" s="610" t="s">
        <v>158</v>
      </c>
      <c r="R1657" t="str">
        <f t="shared" si="77"/>
        <v>ZK105</v>
      </c>
      <c r="S1657">
        <f t="shared" si="78"/>
        <v>0</v>
      </c>
      <c r="T1657">
        <f t="shared" si="78"/>
        <v>0</v>
      </c>
      <c r="U1657">
        <f t="shared" si="78"/>
        <v>0</v>
      </c>
    </row>
    <row r="1658" spans="1:21" x14ac:dyDescent="0.25">
      <c r="A1658" t="s">
        <v>2177</v>
      </c>
      <c r="B1658" t="str">
        <f t="shared" si="76"/>
        <v>ZK105.K256.C727</v>
      </c>
      <c r="C1658">
        <f>+IFERROR(VLOOKUP(B1658,'[1]Sum table'!$A:$D,4,FALSE),0)</f>
        <v>0</v>
      </c>
      <c r="D1658">
        <f>+IFERROR(VLOOKUP(B1658,'[1]Sum table'!$A:$E,5,FALSE),0)</f>
        <v>0</v>
      </c>
      <c r="E1658">
        <f>+IFERROR(VLOOKUP(B1658,'[1]Sum table'!$A:$F,6,FALSE),0)</f>
        <v>0</v>
      </c>
      <c r="F1658">
        <f>+IFERROR(VLOOKUP(B1658,'[1]Sum table'!$A:$G,7,FALSE),0)</f>
        <v>0</v>
      </c>
      <c r="O1658" t="s">
        <v>512</v>
      </c>
      <c r="P1658" s="608" t="s">
        <v>387</v>
      </c>
      <c r="R1658" t="str">
        <f t="shared" si="77"/>
        <v>ZK105</v>
      </c>
      <c r="S1658">
        <f t="shared" si="78"/>
        <v>0</v>
      </c>
      <c r="T1658">
        <f t="shared" si="78"/>
        <v>0</v>
      </c>
      <c r="U1658">
        <f t="shared" si="78"/>
        <v>0</v>
      </c>
    </row>
    <row r="1659" spans="1:21" x14ac:dyDescent="0.25">
      <c r="A1659" t="s">
        <v>2178</v>
      </c>
      <c r="B1659" t="str">
        <f t="shared" si="76"/>
        <v>ZK105.K257.C727</v>
      </c>
      <c r="C1659">
        <f>+IFERROR(VLOOKUP(B1659,'[1]Sum table'!$A:$D,4,FALSE),0)</f>
        <v>0</v>
      </c>
      <c r="D1659">
        <f>+IFERROR(VLOOKUP(B1659,'[1]Sum table'!$A:$E,5,FALSE),0)</f>
        <v>0</v>
      </c>
      <c r="E1659">
        <f>+IFERROR(VLOOKUP(B1659,'[1]Sum table'!$A:$F,6,FALSE),0)</f>
        <v>0</v>
      </c>
      <c r="F1659">
        <f>+IFERROR(VLOOKUP(B1659,'[1]Sum table'!$A:$G,7,FALSE),0)</f>
        <v>0</v>
      </c>
      <c r="O1659" t="s">
        <v>512</v>
      </c>
      <c r="P1659" s="608" t="s">
        <v>388</v>
      </c>
      <c r="R1659" t="str">
        <f t="shared" si="77"/>
        <v>ZK105</v>
      </c>
      <c r="S1659">
        <f t="shared" si="78"/>
        <v>0</v>
      </c>
      <c r="T1659">
        <f t="shared" si="78"/>
        <v>0</v>
      </c>
      <c r="U1659">
        <f t="shared" si="78"/>
        <v>0</v>
      </c>
    </row>
    <row r="1660" spans="1:21" x14ac:dyDescent="0.25">
      <c r="A1660" t="s">
        <v>2179</v>
      </c>
      <c r="B1660" t="str">
        <f t="shared" si="76"/>
        <v>ZK105.K258.C727</v>
      </c>
      <c r="C1660">
        <f>+IFERROR(VLOOKUP(B1660,'[1]Sum table'!$A:$D,4,FALSE),0)</f>
        <v>0</v>
      </c>
      <c r="D1660">
        <f>+IFERROR(VLOOKUP(B1660,'[1]Sum table'!$A:$E,5,FALSE),0)</f>
        <v>0</v>
      </c>
      <c r="E1660">
        <f>+IFERROR(VLOOKUP(B1660,'[1]Sum table'!$A:$F,6,FALSE),0)</f>
        <v>0</v>
      </c>
      <c r="F1660">
        <f>+IFERROR(VLOOKUP(B1660,'[1]Sum table'!$A:$G,7,FALSE),0)</f>
        <v>0</v>
      </c>
      <c r="O1660" t="s">
        <v>512</v>
      </c>
      <c r="P1660" s="608" t="s">
        <v>389</v>
      </c>
      <c r="R1660" t="str">
        <f t="shared" si="77"/>
        <v>ZK105</v>
      </c>
      <c r="S1660">
        <f t="shared" si="78"/>
        <v>0</v>
      </c>
      <c r="T1660">
        <f t="shared" si="78"/>
        <v>0</v>
      </c>
      <c r="U1660">
        <f t="shared" si="78"/>
        <v>0</v>
      </c>
    </row>
    <row r="1661" spans="1:21" x14ac:dyDescent="0.25">
      <c r="A1661" t="s">
        <v>2180</v>
      </c>
      <c r="B1661" t="str">
        <f t="shared" si="76"/>
        <v>ZK105.K259.C727</v>
      </c>
      <c r="C1661">
        <f>+IFERROR(VLOOKUP(B1661,'[1]Sum table'!$A:$D,4,FALSE),0)</f>
        <v>0</v>
      </c>
      <c r="D1661">
        <f>+IFERROR(VLOOKUP(B1661,'[1]Sum table'!$A:$E,5,FALSE),0)</f>
        <v>0</v>
      </c>
      <c r="E1661">
        <f>+IFERROR(VLOOKUP(B1661,'[1]Sum table'!$A:$F,6,FALSE),0)</f>
        <v>0</v>
      </c>
      <c r="F1661">
        <f>+IFERROR(VLOOKUP(B1661,'[1]Sum table'!$A:$G,7,FALSE),0)</f>
        <v>0</v>
      </c>
      <c r="O1661" t="s">
        <v>512</v>
      </c>
      <c r="P1661" s="610" t="s">
        <v>162</v>
      </c>
      <c r="R1661" t="str">
        <f t="shared" si="77"/>
        <v>ZK105</v>
      </c>
      <c r="S1661">
        <f t="shared" si="78"/>
        <v>0</v>
      </c>
      <c r="T1661">
        <f t="shared" si="78"/>
        <v>0</v>
      </c>
      <c r="U1661">
        <f t="shared" si="78"/>
        <v>0</v>
      </c>
    </row>
    <row r="1662" spans="1:21" x14ac:dyDescent="0.25">
      <c r="A1662" t="s">
        <v>2181</v>
      </c>
      <c r="B1662" t="str">
        <f t="shared" si="76"/>
        <v>ZK105.K260.C727</v>
      </c>
      <c r="C1662">
        <f>+IFERROR(VLOOKUP(B1662,'[1]Sum table'!$A:$D,4,FALSE),0)</f>
        <v>0</v>
      </c>
      <c r="D1662">
        <f>+IFERROR(VLOOKUP(B1662,'[1]Sum table'!$A:$E,5,FALSE),0)</f>
        <v>0</v>
      </c>
      <c r="E1662">
        <f>+IFERROR(VLOOKUP(B1662,'[1]Sum table'!$A:$F,6,FALSE),0)</f>
        <v>0</v>
      </c>
      <c r="F1662">
        <f>+IFERROR(VLOOKUP(B1662,'[1]Sum table'!$A:$G,7,FALSE),0)</f>
        <v>0</v>
      </c>
      <c r="O1662" t="s">
        <v>512</v>
      </c>
      <c r="P1662" s="610" t="s">
        <v>164</v>
      </c>
      <c r="R1662" t="str">
        <f t="shared" si="77"/>
        <v>ZK105</v>
      </c>
      <c r="S1662">
        <f t="shared" si="78"/>
        <v>0</v>
      </c>
      <c r="T1662">
        <f t="shared" si="78"/>
        <v>0</v>
      </c>
      <c r="U1662">
        <f t="shared" si="78"/>
        <v>0</v>
      </c>
    </row>
    <row r="1663" spans="1:21" x14ac:dyDescent="0.25">
      <c r="A1663" t="s">
        <v>2182</v>
      </c>
      <c r="B1663" t="str">
        <f t="shared" si="76"/>
        <v>ZK105.K261.C727</v>
      </c>
      <c r="C1663">
        <f>+IFERROR(VLOOKUP(B1663,'[1]Sum table'!$A:$D,4,FALSE),0)</f>
        <v>0</v>
      </c>
      <c r="D1663">
        <f>+IFERROR(VLOOKUP(B1663,'[1]Sum table'!$A:$E,5,FALSE),0)</f>
        <v>0</v>
      </c>
      <c r="E1663">
        <f>+IFERROR(VLOOKUP(B1663,'[1]Sum table'!$A:$F,6,FALSE),0)</f>
        <v>0</v>
      </c>
      <c r="F1663">
        <f>+IFERROR(VLOOKUP(B1663,'[1]Sum table'!$A:$G,7,FALSE),0)</f>
        <v>0</v>
      </c>
      <c r="O1663" t="s">
        <v>512</v>
      </c>
      <c r="P1663" s="610" t="s">
        <v>166</v>
      </c>
      <c r="R1663" t="str">
        <f t="shared" si="77"/>
        <v>ZK105</v>
      </c>
      <c r="S1663">
        <f t="shared" si="78"/>
        <v>0</v>
      </c>
      <c r="T1663">
        <f t="shared" si="78"/>
        <v>0</v>
      </c>
      <c r="U1663">
        <f t="shared" si="78"/>
        <v>0</v>
      </c>
    </row>
    <row r="1664" spans="1:21" x14ac:dyDescent="0.25">
      <c r="A1664" t="s">
        <v>2183</v>
      </c>
      <c r="B1664" t="str">
        <f t="shared" si="76"/>
        <v>ZK105.K262.C727</v>
      </c>
      <c r="C1664">
        <f>+IFERROR(VLOOKUP(B1664,'[1]Sum table'!$A:$D,4,FALSE),0)</f>
        <v>0</v>
      </c>
      <c r="D1664">
        <f>+IFERROR(VLOOKUP(B1664,'[1]Sum table'!$A:$E,5,FALSE),0)</f>
        <v>0</v>
      </c>
      <c r="E1664">
        <f>+IFERROR(VLOOKUP(B1664,'[1]Sum table'!$A:$F,6,FALSE),0)</f>
        <v>0</v>
      </c>
      <c r="F1664">
        <f>+IFERROR(VLOOKUP(B1664,'[1]Sum table'!$A:$G,7,FALSE),0)</f>
        <v>0</v>
      </c>
      <c r="O1664" t="s">
        <v>512</v>
      </c>
      <c r="P1664" s="610" t="s">
        <v>168</v>
      </c>
      <c r="R1664" t="str">
        <f t="shared" si="77"/>
        <v>ZK105</v>
      </c>
      <c r="S1664">
        <f t="shared" si="78"/>
        <v>0</v>
      </c>
      <c r="T1664">
        <f t="shared" si="78"/>
        <v>0</v>
      </c>
      <c r="U1664">
        <f t="shared" si="78"/>
        <v>0</v>
      </c>
    </row>
    <row r="1665" spans="1:21" x14ac:dyDescent="0.25">
      <c r="A1665" t="s">
        <v>2184</v>
      </c>
      <c r="B1665" t="str">
        <f t="shared" si="76"/>
        <v>ZK105.K263.C727</v>
      </c>
      <c r="C1665">
        <f>+IFERROR(VLOOKUP(B1665,'[1]Sum table'!$A:$D,4,FALSE),0)</f>
        <v>0</v>
      </c>
      <c r="D1665">
        <f>+IFERROR(VLOOKUP(B1665,'[1]Sum table'!$A:$E,5,FALSE),0)</f>
        <v>0</v>
      </c>
      <c r="E1665">
        <f>+IFERROR(VLOOKUP(B1665,'[1]Sum table'!$A:$F,6,FALSE),0)</f>
        <v>0</v>
      </c>
      <c r="F1665">
        <f>+IFERROR(VLOOKUP(B1665,'[1]Sum table'!$A:$G,7,FALSE),0)</f>
        <v>0</v>
      </c>
      <c r="O1665" t="s">
        <v>512</v>
      </c>
      <c r="P1665" s="610" t="s">
        <v>170</v>
      </c>
      <c r="R1665" t="str">
        <f t="shared" si="77"/>
        <v>ZK105</v>
      </c>
      <c r="S1665">
        <f t="shared" si="78"/>
        <v>0</v>
      </c>
      <c r="T1665">
        <f t="shared" si="78"/>
        <v>0</v>
      </c>
      <c r="U1665">
        <f t="shared" si="78"/>
        <v>0</v>
      </c>
    </row>
    <row r="1666" spans="1:21" x14ac:dyDescent="0.25">
      <c r="A1666" t="s">
        <v>2185</v>
      </c>
      <c r="B1666" t="str">
        <f t="shared" si="76"/>
        <v>ZK105.K264.C727</v>
      </c>
      <c r="C1666">
        <f>+IFERROR(VLOOKUP(B1666,'[1]Sum table'!$A:$D,4,FALSE),0)</f>
        <v>0</v>
      </c>
      <c r="D1666">
        <f>+IFERROR(VLOOKUP(B1666,'[1]Sum table'!$A:$E,5,FALSE),0)</f>
        <v>0</v>
      </c>
      <c r="E1666">
        <f>+IFERROR(VLOOKUP(B1666,'[1]Sum table'!$A:$F,6,FALSE),0)</f>
        <v>0</v>
      </c>
      <c r="F1666">
        <f>+IFERROR(VLOOKUP(B1666,'[1]Sum table'!$A:$G,7,FALSE),0)</f>
        <v>0</v>
      </c>
      <c r="O1666" t="s">
        <v>512</v>
      </c>
      <c r="P1666" s="608" t="s">
        <v>390</v>
      </c>
      <c r="R1666" t="str">
        <f t="shared" si="77"/>
        <v>ZK105</v>
      </c>
      <c r="S1666">
        <f t="shared" si="78"/>
        <v>0</v>
      </c>
      <c r="T1666">
        <f t="shared" si="78"/>
        <v>0</v>
      </c>
      <c r="U1666">
        <f t="shared" si="78"/>
        <v>0</v>
      </c>
    </row>
    <row r="1667" spans="1:21" x14ac:dyDescent="0.25">
      <c r="A1667" t="s">
        <v>2186</v>
      </c>
      <c r="B1667" t="str">
        <f t="shared" si="76"/>
        <v>ZK105.K265.C727</v>
      </c>
      <c r="C1667">
        <f>+IFERROR(VLOOKUP(B1667,'[1]Sum table'!$A:$D,4,FALSE),0)</f>
        <v>0</v>
      </c>
      <c r="D1667">
        <f>+IFERROR(VLOOKUP(B1667,'[1]Sum table'!$A:$E,5,FALSE),0)</f>
        <v>0</v>
      </c>
      <c r="E1667">
        <f>+IFERROR(VLOOKUP(B1667,'[1]Sum table'!$A:$F,6,FALSE),0)</f>
        <v>0</v>
      </c>
      <c r="F1667">
        <f>+IFERROR(VLOOKUP(B1667,'[1]Sum table'!$A:$G,7,FALSE),0)</f>
        <v>0</v>
      </c>
      <c r="O1667" t="s">
        <v>512</v>
      </c>
      <c r="P1667" s="608" t="s">
        <v>391</v>
      </c>
      <c r="R1667" t="str">
        <f t="shared" si="77"/>
        <v>ZK105</v>
      </c>
      <c r="S1667">
        <f t="shared" si="78"/>
        <v>0</v>
      </c>
      <c r="T1667">
        <f t="shared" si="78"/>
        <v>0</v>
      </c>
      <c r="U1667">
        <f t="shared" si="78"/>
        <v>0</v>
      </c>
    </row>
    <row r="1668" spans="1:21" x14ac:dyDescent="0.25">
      <c r="A1668" t="s">
        <v>2187</v>
      </c>
      <c r="B1668" t="str">
        <f t="shared" ref="B1668:B1731" si="79">+A1668&amp;"."&amp;$A$1</f>
        <v>ZK105.K266.C727</v>
      </c>
      <c r="C1668">
        <f>+IFERROR(VLOOKUP(B1668,'[1]Sum table'!$A:$D,4,FALSE),0)</f>
        <v>0</v>
      </c>
      <c r="D1668">
        <f>+IFERROR(VLOOKUP(B1668,'[1]Sum table'!$A:$E,5,FALSE),0)</f>
        <v>0</v>
      </c>
      <c r="E1668">
        <f>+IFERROR(VLOOKUP(B1668,'[1]Sum table'!$A:$F,6,FALSE),0)</f>
        <v>0</v>
      </c>
      <c r="F1668">
        <f>+IFERROR(VLOOKUP(B1668,'[1]Sum table'!$A:$G,7,FALSE),0)</f>
        <v>0</v>
      </c>
      <c r="O1668" t="s">
        <v>512</v>
      </c>
      <c r="P1668" s="608" t="s">
        <v>392</v>
      </c>
      <c r="R1668" t="str">
        <f t="shared" ref="R1668:R1731" si="80">+LEFT(B1668,5)</f>
        <v>ZK105</v>
      </c>
      <c r="S1668">
        <f t="shared" ref="S1668:U1731" si="81">+C1668</f>
        <v>0</v>
      </c>
      <c r="T1668">
        <f t="shared" si="81"/>
        <v>0</v>
      </c>
      <c r="U1668">
        <f t="shared" si="81"/>
        <v>0</v>
      </c>
    </row>
    <row r="1669" spans="1:21" x14ac:dyDescent="0.25">
      <c r="A1669" t="s">
        <v>2188</v>
      </c>
      <c r="B1669" t="str">
        <f t="shared" si="79"/>
        <v>ZK105.K267.C727</v>
      </c>
      <c r="C1669">
        <f>+IFERROR(VLOOKUP(B1669,'[1]Sum table'!$A:$D,4,FALSE),0)</f>
        <v>0</v>
      </c>
      <c r="D1669">
        <f>+IFERROR(VLOOKUP(B1669,'[1]Sum table'!$A:$E,5,FALSE),0)</f>
        <v>0</v>
      </c>
      <c r="E1669">
        <f>+IFERROR(VLOOKUP(B1669,'[1]Sum table'!$A:$F,6,FALSE),0)</f>
        <v>0</v>
      </c>
      <c r="F1669">
        <f>+IFERROR(VLOOKUP(B1669,'[1]Sum table'!$A:$G,7,FALSE),0)</f>
        <v>0</v>
      </c>
      <c r="O1669" t="s">
        <v>512</v>
      </c>
      <c r="P1669" s="610" t="s">
        <v>177</v>
      </c>
      <c r="R1669" t="str">
        <f t="shared" si="80"/>
        <v>ZK105</v>
      </c>
      <c r="S1669">
        <f t="shared" si="81"/>
        <v>0</v>
      </c>
      <c r="T1669">
        <f t="shared" si="81"/>
        <v>0</v>
      </c>
      <c r="U1669">
        <f t="shared" si="81"/>
        <v>0</v>
      </c>
    </row>
    <row r="1670" spans="1:21" x14ac:dyDescent="0.25">
      <c r="A1670" t="s">
        <v>2189</v>
      </c>
      <c r="B1670" t="str">
        <f t="shared" si="79"/>
        <v>ZK105.K268.C727</v>
      </c>
      <c r="C1670">
        <f>+IFERROR(VLOOKUP(B1670,'[1]Sum table'!$A:$D,4,FALSE),0)</f>
        <v>0</v>
      </c>
      <c r="D1670">
        <f>+IFERROR(VLOOKUP(B1670,'[1]Sum table'!$A:$E,5,FALSE),0)</f>
        <v>0</v>
      </c>
      <c r="E1670">
        <f>+IFERROR(VLOOKUP(B1670,'[1]Sum table'!$A:$F,6,FALSE),0)</f>
        <v>0</v>
      </c>
      <c r="F1670">
        <f>+IFERROR(VLOOKUP(B1670,'[1]Sum table'!$A:$G,7,FALSE),0)</f>
        <v>0</v>
      </c>
      <c r="O1670" t="s">
        <v>512</v>
      </c>
      <c r="P1670" s="610" t="s">
        <v>181</v>
      </c>
      <c r="R1670" t="str">
        <f t="shared" si="80"/>
        <v>ZK105</v>
      </c>
      <c r="S1670">
        <f t="shared" si="81"/>
        <v>0</v>
      </c>
      <c r="T1670">
        <f t="shared" si="81"/>
        <v>0</v>
      </c>
      <c r="U1670">
        <f t="shared" si="81"/>
        <v>0</v>
      </c>
    </row>
    <row r="1671" spans="1:21" x14ac:dyDescent="0.25">
      <c r="A1671" t="s">
        <v>2190</v>
      </c>
      <c r="B1671" t="str">
        <f t="shared" si="79"/>
        <v>ZK105.K269.C727</v>
      </c>
      <c r="C1671">
        <f>+IFERROR(VLOOKUP(B1671,'[1]Sum table'!$A:$D,4,FALSE),0)</f>
        <v>0</v>
      </c>
      <c r="D1671">
        <f>+IFERROR(VLOOKUP(B1671,'[1]Sum table'!$A:$E,5,FALSE),0)</f>
        <v>0</v>
      </c>
      <c r="E1671">
        <f>+IFERROR(VLOOKUP(B1671,'[1]Sum table'!$A:$F,6,FALSE),0)</f>
        <v>0</v>
      </c>
      <c r="F1671">
        <f>+IFERROR(VLOOKUP(B1671,'[1]Sum table'!$A:$G,7,FALSE),0)</f>
        <v>0</v>
      </c>
      <c r="O1671" t="s">
        <v>512</v>
      </c>
      <c r="P1671" s="608" t="s">
        <v>393</v>
      </c>
      <c r="R1671" t="str">
        <f t="shared" si="80"/>
        <v>ZK105</v>
      </c>
      <c r="S1671">
        <f t="shared" si="81"/>
        <v>0</v>
      </c>
      <c r="T1671">
        <f t="shared" si="81"/>
        <v>0</v>
      </c>
      <c r="U1671">
        <f t="shared" si="81"/>
        <v>0</v>
      </c>
    </row>
    <row r="1672" spans="1:21" x14ac:dyDescent="0.25">
      <c r="A1672" t="s">
        <v>2191</v>
      </c>
      <c r="B1672" t="str">
        <f t="shared" si="79"/>
        <v>ZK105.K270.C727</v>
      </c>
      <c r="C1672">
        <f>+IFERROR(VLOOKUP(B1672,'[1]Sum table'!$A:$D,4,FALSE),0)</f>
        <v>0</v>
      </c>
      <c r="D1672">
        <f>+IFERROR(VLOOKUP(B1672,'[1]Sum table'!$A:$E,5,FALSE),0)</f>
        <v>0</v>
      </c>
      <c r="E1672">
        <f>+IFERROR(VLOOKUP(B1672,'[1]Sum table'!$A:$F,6,FALSE),0)</f>
        <v>0</v>
      </c>
      <c r="F1672">
        <f>+IFERROR(VLOOKUP(B1672,'[1]Sum table'!$A:$G,7,FALSE),0)</f>
        <v>0</v>
      </c>
      <c r="O1672" t="s">
        <v>512</v>
      </c>
      <c r="P1672" s="608" t="s">
        <v>394</v>
      </c>
      <c r="R1672" t="str">
        <f t="shared" si="80"/>
        <v>ZK105</v>
      </c>
      <c r="S1672">
        <f t="shared" si="81"/>
        <v>0</v>
      </c>
      <c r="T1672">
        <f t="shared" si="81"/>
        <v>0</v>
      </c>
      <c r="U1672">
        <f t="shared" si="81"/>
        <v>0</v>
      </c>
    </row>
    <row r="1673" spans="1:21" x14ac:dyDescent="0.25">
      <c r="A1673" t="s">
        <v>2192</v>
      </c>
      <c r="B1673" t="str">
        <f t="shared" si="79"/>
        <v>ZK105.K271.C727</v>
      </c>
      <c r="C1673">
        <f>+IFERROR(VLOOKUP(B1673,'[1]Sum table'!$A:$D,4,FALSE),0)</f>
        <v>0</v>
      </c>
      <c r="D1673">
        <f>+IFERROR(VLOOKUP(B1673,'[1]Sum table'!$A:$E,5,FALSE),0)</f>
        <v>0</v>
      </c>
      <c r="E1673">
        <f>+IFERROR(VLOOKUP(B1673,'[1]Sum table'!$A:$F,6,FALSE),0)</f>
        <v>0</v>
      </c>
      <c r="F1673">
        <f>+IFERROR(VLOOKUP(B1673,'[1]Sum table'!$A:$G,7,FALSE),0)</f>
        <v>0</v>
      </c>
      <c r="O1673" t="s">
        <v>512</v>
      </c>
      <c r="P1673" s="608" t="s">
        <v>395</v>
      </c>
      <c r="R1673" t="str">
        <f t="shared" si="80"/>
        <v>ZK105</v>
      </c>
      <c r="S1673">
        <f t="shared" si="81"/>
        <v>0</v>
      </c>
      <c r="T1673">
        <f t="shared" si="81"/>
        <v>0</v>
      </c>
      <c r="U1673">
        <f t="shared" si="81"/>
        <v>0</v>
      </c>
    </row>
    <row r="1674" spans="1:21" x14ac:dyDescent="0.25">
      <c r="A1674" t="s">
        <v>2193</v>
      </c>
      <c r="B1674" t="str">
        <f t="shared" si="79"/>
        <v>ZK105.K272.C727</v>
      </c>
      <c r="C1674">
        <f>+IFERROR(VLOOKUP(B1674,'[1]Sum table'!$A:$D,4,FALSE),0)</f>
        <v>0</v>
      </c>
      <c r="D1674">
        <f>+IFERROR(VLOOKUP(B1674,'[1]Sum table'!$A:$E,5,FALSE),0)</f>
        <v>0</v>
      </c>
      <c r="E1674">
        <f>+IFERROR(VLOOKUP(B1674,'[1]Sum table'!$A:$F,6,FALSE),0)</f>
        <v>0</v>
      </c>
      <c r="F1674">
        <f>+IFERROR(VLOOKUP(B1674,'[1]Sum table'!$A:$G,7,FALSE),0)</f>
        <v>0</v>
      </c>
      <c r="O1674" t="s">
        <v>512</v>
      </c>
      <c r="P1674" s="610" t="s">
        <v>183</v>
      </c>
      <c r="R1674" t="str">
        <f t="shared" si="80"/>
        <v>ZK105</v>
      </c>
      <c r="S1674">
        <f t="shared" si="81"/>
        <v>0</v>
      </c>
      <c r="T1674">
        <f t="shared" si="81"/>
        <v>0</v>
      </c>
      <c r="U1674">
        <f t="shared" si="81"/>
        <v>0</v>
      </c>
    </row>
    <row r="1675" spans="1:21" x14ac:dyDescent="0.25">
      <c r="A1675" t="s">
        <v>2194</v>
      </c>
      <c r="B1675" t="str">
        <f t="shared" si="79"/>
        <v>ZK105.K273.C727</v>
      </c>
      <c r="C1675">
        <f>+IFERROR(VLOOKUP(B1675,'[1]Sum table'!$A:$D,4,FALSE),0)</f>
        <v>0</v>
      </c>
      <c r="D1675">
        <f>+IFERROR(VLOOKUP(B1675,'[1]Sum table'!$A:$E,5,FALSE),0)</f>
        <v>0</v>
      </c>
      <c r="E1675">
        <f>+IFERROR(VLOOKUP(B1675,'[1]Sum table'!$A:$F,6,FALSE),0)</f>
        <v>0</v>
      </c>
      <c r="F1675">
        <f>+IFERROR(VLOOKUP(B1675,'[1]Sum table'!$A:$G,7,FALSE),0)</f>
        <v>0</v>
      </c>
      <c r="O1675" t="s">
        <v>512</v>
      </c>
      <c r="P1675" s="610" t="s">
        <v>185</v>
      </c>
      <c r="R1675" t="str">
        <f t="shared" si="80"/>
        <v>ZK105</v>
      </c>
      <c r="S1675">
        <f t="shared" si="81"/>
        <v>0</v>
      </c>
      <c r="T1675">
        <f t="shared" si="81"/>
        <v>0</v>
      </c>
      <c r="U1675">
        <f t="shared" si="81"/>
        <v>0</v>
      </c>
    </row>
    <row r="1676" spans="1:21" x14ac:dyDescent="0.25">
      <c r="A1676" t="s">
        <v>2195</v>
      </c>
      <c r="B1676" t="str">
        <f t="shared" si="79"/>
        <v>ZK105.K274.C727</v>
      </c>
      <c r="C1676">
        <f>+IFERROR(VLOOKUP(B1676,'[1]Sum table'!$A:$D,4,FALSE),0)</f>
        <v>0</v>
      </c>
      <c r="D1676">
        <f>+IFERROR(VLOOKUP(B1676,'[1]Sum table'!$A:$E,5,FALSE),0)</f>
        <v>0</v>
      </c>
      <c r="E1676">
        <f>+IFERROR(VLOOKUP(B1676,'[1]Sum table'!$A:$F,6,FALSE),0)</f>
        <v>0</v>
      </c>
      <c r="F1676">
        <f>+IFERROR(VLOOKUP(B1676,'[1]Sum table'!$A:$G,7,FALSE),0)</f>
        <v>0</v>
      </c>
      <c r="O1676" t="s">
        <v>512</v>
      </c>
      <c r="P1676" s="610" t="s">
        <v>193</v>
      </c>
      <c r="R1676" t="str">
        <f t="shared" si="80"/>
        <v>ZK105</v>
      </c>
      <c r="S1676">
        <f t="shared" si="81"/>
        <v>0</v>
      </c>
      <c r="T1676">
        <f t="shared" si="81"/>
        <v>0</v>
      </c>
      <c r="U1676">
        <f t="shared" si="81"/>
        <v>0</v>
      </c>
    </row>
    <row r="1677" spans="1:21" x14ac:dyDescent="0.25">
      <c r="A1677" t="s">
        <v>2196</v>
      </c>
      <c r="B1677" t="str">
        <f t="shared" si="79"/>
        <v>ZK105.K275.C727</v>
      </c>
      <c r="C1677">
        <f>+IFERROR(VLOOKUP(B1677,'[1]Sum table'!$A:$D,4,FALSE),0)</f>
        <v>0</v>
      </c>
      <c r="D1677">
        <f>+IFERROR(VLOOKUP(B1677,'[1]Sum table'!$A:$E,5,FALSE),0)</f>
        <v>0</v>
      </c>
      <c r="E1677">
        <f>+IFERROR(VLOOKUP(B1677,'[1]Sum table'!$A:$F,6,FALSE),0)</f>
        <v>0</v>
      </c>
      <c r="F1677">
        <f>+IFERROR(VLOOKUP(B1677,'[1]Sum table'!$A:$G,7,FALSE),0)</f>
        <v>0</v>
      </c>
      <c r="O1677" t="s">
        <v>512</v>
      </c>
      <c r="P1677" s="610" t="s">
        <v>195</v>
      </c>
      <c r="R1677" t="str">
        <f t="shared" si="80"/>
        <v>ZK105</v>
      </c>
      <c r="S1677">
        <f t="shared" si="81"/>
        <v>0</v>
      </c>
      <c r="T1677">
        <f t="shared" si="81"/>
        <v>0</v>
      </c>
      <c r="U1677">
        <f t="shared" si="81"/>
        <v>0</v>
      </c>
    </row>
    <row r="1678" spans="1:21" x14ac:dyDescent="0.25">
      <c r="A1678" t="s">
        <v>2197</v>
      </c>
      <c r="B1678" t="str">
        <f t="shared" si="79"/>
        <v>ZK105.K276.C727</v>
      </c>
      <c r="C1678">
        <f>+IFERROR(VLOOKUP(B1678,'[1]Sum table'!$A:$D,4,FALSE),0)</f>
        <v>0</v>
      </c>
      <c r="D1678">
        <f>+IFERROR(VLOOKUP(B1678,'[1]Sum table'!$A:$E,5,FALSE),0)</f>
        <v>0</v>
      </c>
      <c r="E1678">
        <f>+IFERROR(VLOOKUP(B1678,'[1]Sum table'!$A:$F,6,FALSE),0)</f>
        <v>0</v>
      </c>
      <c r="F1678">
        <f>+IFERROR(VLOOKUP(B1678,'[1]Sum table'!$A:$G,7,FALSE),0)</f>
        <v>0</v>
      </c>
      <c r="O1678" t="s">
        <v>512</v>
      </c>
      <c r="P1678" s="610" t="s">
        <v>197</v>
      </c>
      <c r="R1678" t="str">
        <f t="shared" si="80"/>
        <v>ZK105</v>
      </c>
      <c r="S1678">
        <f t="shared" si="81"/>
        <v>0</v>
      </c>
      <c r="T1678">
        <f t="shared" si="81"/>
        <v>0</v>
      </c>
      <c r="U1678">
        <f t="shared" si="81"/>
        <v>0</v>
      </c>
    </row>
    <row r="1679" spans="1:21" x14ac:dyDescent="0.25">
      <c r="A1679" t="s">
        <v>2198</v>
      </c>
      <c r="B1679" t="str">
        <f t="shared" si="79"/>
        <v>ZK105.K277.C727</v>
      </c>
      <c r="C1679">
        <f>+IFERROR(VLOOKUP(B1679,'[1]Sum table'!$A:$D,4,FALSE),0)</f>
        <v>0</v>
      </c>
      <c r="D1679">
        <f>+IFERROR(VLOOKUP(B1679,'[1]Sum table'!$A:$E,5,FALSE),0)</f>
        <v>0</v>
      </c>
      <c r="E1679">
        <f>+IFERROR(VLOOKUP(B1679,'[1]Sum table'!$A:$F,6,FALSE),0)</f>
        <v>0</v>
      </c>
      <c r="F1679">
        <f>+IFERROR(VLOOKUP(B1679,'[1]Sum table'!$A:$G,7,FALSE),0)</f>
        <v>0</v>
      </c>
      <c r="O1679" t="s">
        <v>512</v>
      </c>
      <c r="P1679" s="608" t="s">
        <v>396</v>
      </c>
      <c r="R1679" t="str">
        <f t="shared" si="80"/>
        <v>ZK105</v>
      </c>
      <c r="S1679">
        <f t="shared" si="81"/>
        <v>0</v>
      </c>
      <c r="T1679">
        <f t="shared" si="81"/>
        <v>0</v>
      </c>
      <c r="U1679">
        <f t="shared" si="81"/>
        <v>0</v>
      </c>
    </row>
    <row r="1680" spans="1:21" x14ac:dyDescent="0.25">
      <c r="A1680" t="s">
        <v>2199</v>
      </c>
      <c r="B1680" t="str">
        <f t="shared" si="79"/>
        <v>ZK105.K278.C727</v>
      </c>
      <c r="C1680">
        <f>+IFERROR(VLOOKUP(B1680,'[1]Sum table'!$A:$D,4,FALSE),0)</f>
        <v>0</v>
      </c>
      <c r="D1680">
        <f>+IFERROR(VLOOKUP(B1680,'[1]Sum table'!$A:$E,5,FALSE),0)</f>
        <v>0</v>
      </c>
      <c r="E1680">
        <f>+IFERROR(VLOOKUP(B1680,'[1]Sum table'!$A:$F,6,FALSE),0)</f>
        <v>0</v>
      </c>
      <c r="F1680">
        <f>+IFERROR(VLOOKUP(B1680,'[1]Sum table'!$A:$G,7,FALSE),0)</f>
        <v>0</v>
      </c>
      <c r="O1680" t="s">
        <v>512</v>
      </c>
      <c r="P1680" s="608" t="s">
        <v>397</v>
      </c>
      <c r="R1680" t="str">
        <f t="shared" si="80"/>
        <v>ZK105</v>
      </c>
      <c r="S1680">
        <f t="shared" si="81"/>
        <v>0</v>
      </c>
      <c r="T1680">
        <f t="shared" si="81"/>
        <v>0</v>
      </c>
      <c r="U1680">
        <f t="shared" si="81"/>
        <v>0</v>
      </c>
    </row>
    <row r="1681" spans="1:21" x14ac:dyDescent="0.25">
      <c r="A1681" t="s">
        <v>2200</v>
      </c>
      <c r="B1681" t="str">
        <f t="shared" si="79"/>
        <v>ZK105.K279.C727</v>
      </c>
      <c r="C1681">
        <f>+IFERROR(VLOOKUP(B1681,'[1]Sum table'!$A:$D,4,FALSE),0)</f>
        <v>0</v>
      </c>
      <c r="D1681">
        <f>+IFERROR(VLOOKUP(B1681,'[1]Sum table'!$A:$E,5,FALSE),0)</f>
        <v>0</v>
      </c>
      <c r="E1681">
        <f>+IFERROR(VLOOKUP(B1681,'[1]Sum table'!$A:$F,6,FALSE),0)</f>
        <v>0</v>
      </c>
      <c r="F1681">
        <f>+IFERROR(VLOOKUP(B1681,'[1]Sum table'!$A:$G,7,FALSE),0)</f>
        <v>0</v>
      </c>
      <c r="O1681" t="s">
        <v>512</v>
      </c>
      <c r="P1681" s="608" t="s">
        <v>398</v>
      </c>
      <c r="R1681" t="str">
        <f t="shared" si="80"/>
        <v>ZK105</v>
      </c>
      <c r="S1681">
        <f t="shared" si="81"/>
        <v>0</v>
      </c>
      <c r="T1681">
        <f t="shared" si="81"/>
        <v>0</v>
      </c>
      <c r="U1681">
        <f t="shared" si="81"/>
        <v>0</v>
      </c>
    </row>
    <row r="1682" spans="1:21" x14ac:dyDescent="0.25">
      <c r="A1682" t="s">
        <v>2201</v>
      </c>
      <c r="B1682" t="str">
        <f t="shared" si="79"/>
        <v>ZK105.K280.C727</v>
      </c>
      <c r="C1682">
        <f>+IFERROR(VLOOKUP(B1682,'[1]Sum table'!$A:$D,4,FALSE),0)</f>
        <v>0</v>
      </c>
      <c r="D1682">
        <f>+IFERROR(VLOOKUP(B1682,'[1]Sum table'!$A:$E,5,FALSE),0)</f>
        <v>0</v>
      </c>
      <c r="E1682">
        <f>+IFERROR(VLOOKUP(B1682,'[1]Sum table'!$A:$F,6,FALSE),0)</f>
        <v>0</v>
      </c>
      <c r="F1682">
        <f>+IFERROR(VLOOKUP(B1682,'[1]Sum table'!$A:$G,7,FALSE),0)</f>
        <v>0</v>
      </c>
      <c r="O1682" t="s">
        <v>512</v>
      </c>
      <c r="P1682" s="610" t="s">
        <v>199</v>
      </c>
      <c r="R1682" t="str">
        <f t="shared" si="80"/>
        <v>ZK105</v>
      </c>
      <c r="S1682">
        <f t="shared" si="81"/>
        <v>0</v>
      </c>
      <c r="T1682">
        <f t="shared" si="81"/>
        <v>0</v>
      </c>
      <c r="U1682">
        <f t="shared" si="81"/>
        <v>0</v>
      </c>
    </row>
    <row r="1683" spans="1:21" x14ac:dyDescent="0.25">
      <c r="A1683" t="s">
        <v>2202</v>
      </c>
      <c r="B1683" t="str">
        <f t="shared" si="79"/>
        <v>ZK105.K281.C727</v>
      </c>
      <c r="C1683">
        <f>+IFERROR(VLOOKUP(B1683,'[1]Sum table'!$A:$D,4,FALSE),0)</f>
        <v>0</v>
      </c>
      <c r="D1683">
        <f>+IFERROR(VLOOKUP(B1683,'[1]Sum table'!$A:$E,5,FALSE),0)</f>
        <v>0</v>
      </c>
      <c r="E1683">
        <f>+IFERROR(VLOOKUP(B1683,'[1]Sum table'!$A:$F,6,FALSE),0)</f>
        <v>0</v>
      </c>
      <c r="F1683">
        <f>+IFERROR(VLOOKUP(B1683,'[1]Sum table'!$A:$G,7,FALSE),0)</f>
        <v>0</v>
      </c>
      <c r="O1683" t="s">
        <v>512</v>
      </c>
      <c r="P1683" s="610" t="s">
        <v>201</v>
      </c>
      <c r="R1683" t="str">
        <f t="shared" si="80"/>
        <v>ZK105</v>
      </c>
      <c r="S1683">
        <f t="shared" si="81"/>
        <v>0</v>
      </c>
      <c r="T1683">
        <f t="shared" si="81"/>
        <v>0</v>
      </c>
      <c r="U1683">
        <f t="shared" si="81"/>
        <v>0</v>
      </c>
    </row>
    <row r="1684" spans="1:21" x14ac:dyDescent="0.25">
      <c r="A1684" t="s">
        <v>2203</v>
      </c>
      <c r="B1684" t="str">
        <f t="shared" si="79"/>
        <v>ZK105.K282.C727</v>
      </c>
      <c r="C1684">
        <f>+IFERROR(VLOOKUP(B1684,'[1]Sum table'!$A:$D,4,FALSE),0)</f>
        <v>0</v>
      </c>
      <c r="D1684">
        <f>+IFERROR(VLOOKUP(B1684,'[1]Sum table'!$A:$E,5,FALSE),0)</f>
        <v>0</v>
      </c>
      <c r="E1684">
        <f>+IFERROR(VLOOKUP(B1684,'[1]Sum table'!$A:$F,6,FALSE),0)</f>
        <v>0</v>
      </c>
      <c r="F1684">
        <f>+IFERROR(VLOOKUP(B1684,'[1]Sum table'!$A:$G,7,FALSE),0)</f>
        <v>0</v>
      </c>
      <c r="O1684" t="s">
        <v>512</v>
      </c>
      <c r="P1684" s="610" t="s">
        <v>203</v>
      </c>
      <c r="R1684" t="str">
        <f t="shared" si="80"/>
        <v>ZK105</v>
      </c>
      <c r="S1684">
        <f t="shared" si="81"/>
        <v>0</v>
      </c>
      <c r="T1684">
        <f t="shared" si="81"/>
        <v>0</v>
      </c>
      <c r="U1684">
        <f t="shared" si="81"/>
        <v>0</v>
      </c>
    </row>
    <row r="1685" spans="1:21" x14ac:dyDescent="0.25">
      <c r="A1685" t="s">
        <v>2204</v>
      </c>
      <c r="B1685" t="str">
        <f t="shared" si="79"/>
        <v>ZK105.K283.C727</v>
      </c>
      <c r="C1685">
        <f>+IFERROR(VLOOKUP(B1685,'[1]Sum table'!$A:$D,4,FALSE),0)</f>
        <v>0</v>
      </c>
      <c r="D1685">
        <f>+IFERROR(VLOOKUP(B1685,'[1]Sum table'!$A:$E,5,FALSE),0)</f>
        <v>0</v>
      </c>
      <c r="E1685">
        <f>+IFERROR(VLOOKUP(B1685,'[1]Sum table'!$A:$F,6,FALSE),0)</f>
        <v>0</v>
      </c>
      <c r="F1685">
        <f>+IFERROR(VLOOKUP(B1685,'[1]Sum table'!$A:$G,7,FALSE),0)</f>
        <v>0</v>
      </c>
      <c r="O1685" t="s">
        <v>512</v>
      </c>
      <c r="P1685" s="610" t="s">
        <v>205</v>
      </c>
      <c r="R1685" t="str">
        <f t="shared" si="80"/>
        <v>ZK105</v>
      </c>
      <c r="S1685">
        <f t="shared" si="81"/>
        <v>0</v>
      </c>
      <c r="T1685">
        <f t="shared" si="81"/>
        <v>0</v>
      </c>
      <c r="U1685">
        <f t="shared" si="81"/>
        <v>0</v>
      </c>
    </row>
    <row r="1686" spans="1:21" x14ac:dyDescent="0.25">
      <c r="A1686" t="s">
        <v>2205</v>
      </c>
      <c r="B1686" t="str">
        <f t="shared" si="79"/>
        <v>ZK105.K284.C727</v>
      </c>
      <c r="C1686">
        <f>+IFERROR(VLOOKUP(B1686,'[1]Sum table'!$A:$D,4,FALSE),0)</f>
        <v>0</v>
      </c>
      <c r="D1686">
        <f>+IFERROR(VLOOKUP(B1686,'[1]Sum table'!$A:$E,5,FALSE),0)</f>
        <v>0</v>
      </c>
      <c r="E1686">
        <f>+IFERROR(VLOOKUP(B1686,'[1]Sum table'!$A:$F,6,FALSE),0)</f>
        <v>0</v>
      </c>
      <c r="F1686">
        <f>+IFERROR(VLOOKUP(B1686,'[1]Sum table'!$A:$G,7,FALSE),0)</f>
        <v>0</v>
      </c>
      <c r="O1686" t="s">
        <v>512</v>
      </c>
      <c r="P1686" s="610" t="s">
        <v>207</v>
      </c>
      <c r="R1686" t="str">
        <f t="shared" si="80"/>
        <v>ZK105</v>
      </c>
      <c r="S1686">
        <f t="shared" si="81"/>
        <v>0</v>
      </c>
      <c r="T1686">
        <f t="shared" si="81"/>
        <v>0</v>
      </c>
      <c r="U1686">
        <f t="shared" si="81"/>
        <v>0</v>
      </c>
    </row>
    <row r="1687" spans="1:21" x14ac:dyDescent="0.25">
      <c r="A1687" t="s">
        <v>2206</v>
      </c>
      <c r="B1687" t="str">
        <f t="shared" si="79"/>
        <v>ZK105.K285.C727</v>
      </c>
      <c r="C1687">
        <f>+IFERROR(VLOOKUP(B1687,'[1]Sum table'!$A:$D,4,FALSE),0)</f>
        <v>0</v>
      </c>
      <c r="D1687">
        <f>+IFERROR(VLOOKUP(B1687,'[1]Sum table'!$A:$E,5,FALSE),0)</f>
        <v>0</v>
      </c>
      <c r="E1687">
        <f>+IFERROR(VLOOKUP(B1687,'[1]Sum table'!$A:$F,6,FALSE),0)</f>
        <v>0</v>
      </c>
      <c r="F1687">
        <f>+IFERROR(VLOOKUP(B1687,'[1]Sum table'!$A:$G,7,FALSE),0)</f>
        <v>0</v>
      </c>
      <c r="O1687" t="s">
        <v>512</v>
      </c>
      <c r="P1687" s="610" t="s">
        <v>212</v>
      </c>
      <c r="R1687" t="str">
        <f t="shared" si="80"/>
        <v>ZK105</v>
      </c>
      <c r="S1687">
        <f t="shared" si="81"/>
        <v>0</v>
      </c>
      <c r="T1687">
        <f t="shared" si="81"/>
        <v>0</v>
      </c>
      <c r="U1687">
        <f t="shared" si="81"/>
        <v>0</v>
      </c>
    </row>
    <row r="1688" spans="1:21" x14ac:dyDescent="0.25">
      <c r="A1688" t="s">
        <v>2207</v>
      </c>
      <c r="B1688" t="str">
        <f t="shared" si="79"/>
        <v>ZK105.K286.C727</v>
      </c>
      <c r="C1688">
        <f>+IFERROR(VLOOKUP(B1688,'[1]Sum table'!$A:$D,4,FALSE),0)</f>
        <v>0</v>
      </c>
      <c r="D1688">
        <f>+IFERROR(VLOOKUP(B1688,'[1]Sum table'!$A:$E,5,FALSE),0)</f>
        <v>0</v>
      </c>
      <c r="E1688">
        <f>+IFERROR(VLOOKUP(B1688,'[1]Sum table'!$A:$F,6,FALSE),0)</f>
        <v>0</v>
      </c>
      <c r="F1688">
        <f>+IFERROR(VLOOKUP(B1688,'[1]Sum table'!$A:$G,7,FALSE),0)</f>
        <v>0</v>
      </c>
      <c r="O1688" t="s">
        <v>512</v>
      </c>
      <c r="P1688" s="608" t="s">
        <v>399</v>
      </c>
      <c r="R1688" t="str">
        <f t="shared" si="80"/>
        <v>ZK105</v>
      </c>
      <c r="S1688">
        <f t="shared" si="81"/>
        <v>0</v>
      </c>
      <c r="T1688">
        <f t="shared" si="81"/>
        <v>0</v>
      </c>
      <c r="U1688">
        <f t="shared" si="81"/>
        <v>0</v>
      </c>
    </row>
    <row r="1689" spans="1:21" x14ac:dyDescent="0.25">
      <c r="A1689" t="s">
        <v>2208</v>
      </c>
      <c r="B1689" t="str">
        <f t="shared" si="79"/>
        <v>ZK105.K287.C727</v>
      </c>
      <c r="C1689">
        <f>+IFERROR(VLOOKUP(B1689,'[1]Sum table'!$A:$D,4,FALSE),0)</f>
        <v>0</v>
      </c>
      <c r="D1689">
        <f>+IFERROR(VLOOKUP(B1689,'[1]Sum table'!$A:$E,5,FALSE),0)</f>
        <v>0</v>
      </c>
      <c r="E1689">
        <f>+IFERROR(VLOOKUP(B1689,'[1]Sum table'!$A:$F,6,FALSE),0)</f>
        <v>0</v>
      </c>
      <c r="F1689">
        <f>+IFERROR(VLOOKUP(B1689,'[1]Sum table'!$A:$G,7,FALSE),0)</f>
        <v>0</v>
      </c>
      <c r="O1689" t="s">
        <v>512</v>
      </c>
      <c r="P1689" s="608" t="s">
        <v>400</v>
      </c>
      <c r="R1689" t="str">
        <f t="shared" si="80"/>
        <v>ZK105</v>
      </c>
      <c r="S1689">
        <f t="shared" si="81"/>
        <v>0</v>
      </c>
      <c r="T1689">
        <f t="shared" si="81"/>
        <v>0</v>
      </c>
      <c r="U1689">
        <f t="shared" si="81"/>
        <v>0</v>
      </c>
    </row>
    <row r="1690" spans="1:21" x14ac:dyDescent="0.25">
      <c r="A1690" t="s">
        <v>2209</v>
      </c>
      <c r="B1690" t="str">
        <f t="shared" si="79"/>
        <v>ZK105.K288.C727</v>
      </c>
      <c r="C1690">
        <f>+IFERROR(VLOOKUP(B1690,'[1]Sum table'!$A:$D,4,FALSE),0)</f>
        <v>0</v>
      </c>
      <c r="D1690">
        <f>+IFERROR(VLOOKUP(B1690,'[1]Sum table'!$A:$E,5,FALSE),0)</f>
        <v>0</v>
      </c>
      <c r="E1690">
        <f>+IFERROR(VLOOKUP(B1690,'[1]Sum table'!$A:$F,6,FALSE),0)</f>
        <v>0</v>
      </c>
      <c r="F1690">
        <f>+IFERROR(VLOOKUP(B1690,'[1]Sum table'!$A:$G,7,FALSE),0)</f>
        <v>0</v>
      </c>
      <c r="O1690" t="s">
        <v>512</v>
      </c>
      <c r="P1690" s="608" t="s">
        <v>401</v>
      </c>
      <c r="R1690" t="str">
        <f t="shared" si="80"/>
        <v>ZK105</v>
      </c>
      <c r="S1690">
        <f t="shared" si="81"/>
        <v>0</v>
      </c>
      <c r="T1690">
        <f t="shared" si="81"/>
        <v>0</v>
      </c>
      <c r="U1690">
        <f t="shared" si="81"/>
        <v>0</v>
      </c>
    </row>
    <row r="1691" spans="1:21" x14ac:dyDescent="0.25">
      <c r="A1691" t="s">
        <v>2210</v>
      </c>
      <c r="B1691" t="str">
        <f t="shared" si="79"/>
        <v>ZK105.K289.C727</v>
      </c>
      <c r="C1691">
        <f>+IFERROR(VLOOKUP(B1691,'[1]Sum table'!$A:$D,4,FALSE),0)</f>
        <v>0</v>
      </c>
      <c r="D1691">
        <f>+IFERROR(VLOOKUP(B1691,'[1]Sum table'!$A:$E,5,FALSE),0)</f>
        <v>0</v>
      </c>
      <c r="E1691">
        <f>+IFERROR(VLOOKUP(B1691,'[1]Sum table'!$A:$F,6,FALSE),0)</f>
        <v>0</v>
      </c>
      <c r="F1691">
        <f>+IFERROR(VLOOKUP(B1691,'[1]Sum table'!$A:$G,7,FALSE),0)</f>
        <v>0</v>
      </c>
      <c r="O1691" t="s">
        <v>512</v>
      </c>
      <c r="P1691" s="610" t="s">
        <v>218</v>
      </c>
      <c r="R1691" t="str">
        <f t="shared" si="80"/>
        <v>ZK105</v>
      </c>
      <c r="S1691">
        <f t="shared" si="81"/>
        <v>0</v>
      </c>
      <c r="T1691">
        <f t="shared" si="81"/>
        <v>0</v>
      </c>
      <c r="U1691">
        <f t="shared" si="81"/>
        <v>0</v>
      </c>
    </row>
    <row r="1692" spans="1:21" x14ac:dyDescent="0.25">
      <c r="A1692" t="s">
        <v>2211</v>
      </c>
      <c r="B1692" t="str">
        <f t="shared" si="79"/>
        <v>ZK105.K290.C727</v>
      </c>
      <c r="C1692">
        <f>+IFERROR(VLOOKUP(B1692,'[1]Sum table'!$A:$D,4,FALSE),0)</f>
        <v>0</v>
      </c>
      <c r="D1692">
        <f>+IFERROR(VLOOKUP(B1692,'[1]Sum table'!$A:$E,5,FALSE),0)</f>
        <v>0</v>
      </c>
      <c r="E1692">
        <f>+IFERROR(VLOOKUP(B1692,'[1]Sum table'!$A:$F,6,FALSE),0)</f>
        <v>0</v>
      </c>
      <c r="F1692">
        <f>+IFERROR(VLOOKUP(B1692,'[1]Sum table'!$A:$G,7,FALSE),0)</f>
        <v>0</v>
      </c>
      <c r="O1692" t="s">
        <v>512</v>
      </c>
      <c r="P1692" s="610" t="s">
        <v>220</v>
      </c>
      <c r="R1692" t="str">
        <f t="shared" si="80"/>
        <v>ZK105</v>
      </c>
      <c r="S1692">
        <f t="shared" si="81"/>
        <v>0</v>
      </c>
      <c r="T1692">
        <f t="shared" si="81"/>
        <v>0</v>
      </c>
      <c r="U1692">
        <f t="shared" si="81"/>
        <v>0</v>
      </c>
    </row>
    <row r="1693" spans="1:21" x14ac:dyDescent="0.25">
      <c r="A1693" t="s">
        <v>2212</v>
      </c>
      <c r="B1693" t="str">
        <f t="shared" si="79"/>
        <v>ZK105.K291.C727</v>
      </c>
      <c r="C1693">
        <f>+IFERROR(VLOOKUP(B1693,'[1]Sum table'!$A:$D,4,FALSE),0)</f>
        <v>0</v>
      </c>
      <c r="D1693">
        <f>+IFERROR(VLOOKUP(B1693,'[1]Sum table'!$A:$E,5,FALSE),0)</f>
        <v>0</v>
      </c>
      <c r="E1693">
        <f>+IFERROR(VLOOKUP(B1693,'[1]Sum table'!$A:$F,6,FALSE),0)</f>
        <v>0</v>
      </c>
      <c r="F1693">
        <f>+IFERROR(VLOOKUP(B1693,'[1]Sum table'!$A:$G,7,FALSE),0)</f>
        <v>0</v>
      </c>
      <c r="O1693" t="s">
        <v>512</v>
      </c>
      <c r="P1693" s="610" t="s">
        <v>224</v>
      </c>
      <c r="R1693" t="str">
        <f t="shared" si="80"/>
        <v>ZK105</v>
      </c>
      <c r="S1693">
        <f t="shared" si="81"/>
        <v>0</v>
      </c>
      <c r="T1693">
        <f t="shared" si="81"/>
        <v>0</v>
      </c>
      <c r="U1693">
        <f t="shared" si="81"/>
        <v>0</v>
      </c>
    </row>
    <row r="1694" spans="1:21" x14ac:dyDescent="0.25">
      <c r="A1694" t="s">
        <v>2213</v>
      </c>
      <c r="B1694" t="str">
        <f t="shared" si="79"/>
        <v>ZK105.K292.C727</v>
      </c>
      <c r="C1694">
        <f>+IFERROR(VLOOKUP(B1694,'[1]Sum table'!$A:$D,4,FALSE),0)</f>
        <v>0</v>
      </c>
      <c r="D1694">
        <f>+IFERROR(VLOOKUP(B1694,'[1]Sum table'!$A:$E,5,FALSE),0)</f>
        <v>0</v>
      </c>
      <c r="E1694">
        <f>+IFERROR(VLOOKUP(B1694,'[1]Sum table'!$A:$F,6,FALSE),0)</f>
        <v>0</v>
      </c>
      <c r="F1694">
        <f>+IFERROR(VLOOKUP(B1694,'[1]Sum table'!$A:$G,7,FALSE),0)</f>
        <v>0</v>
      </c>
      <c r="O1694" t="s">
        <v>512</v>
      </c>
      <c r="P1694" s="608" t="s">
        <v>402</v>
      </c>
      <c r="R1694" t="str">
        <f t="shared" si="80"/>
        <v>ZK105</v>
      </c>
      <c r="S1694">
        <f t="shared" si="81"/>
        <v>0</v>
      </c>
      <c r="T1694">
        <f t="shared" si="81"/>
        <v>0</v>
      </c>
      <c r="U1694">
        <f t="shared" si="81"/>
        <v>0</v>
      </c>
    </row>
    <row r="1695" spans="1:21" x14ac:dyDescent="0.25">
      <c r="A1695" t="s">
        <v>2214</v>
      </c>
      <c r="B1695" t="str">
        <f t="shared" si="79"/>
        <v>ZK105.K293.C727</v>
      </c>
      <c r="C1695">
        <f>+IFERROR(VLOOKUP(B1695,'[1]Sum table'!$A:$D,4,FALSE),0)</f>
        <v>0</v>
      </c>
      <c r="D1695">
        <f>+IFERROR(VLOOKUP(B1695,'[1]Sum table'!$A:$E,5,FALSE),0)</f>
        <v>0</v>
      </c>
      <c r="E1695">
        <f>+IFERROR(VLOOKUP(B1695,'[1]Sum table'!$A:$F,6,FALSE),0)</f>
        <v>0</v>
      </c>
      <c r="F1695">
        <f>+IFERROR(VLOOKUP(B1695,'[1]Sum table'!$A:$G,7,FALSE),0)</f>
        <v>0</v>
      </c>
      <c r="O1695" t="s">
        <v>512</v>
      </c>
      <c r="P1695" s="608" t="s">
        <v>403</v>
      </c>
      <c r="R1695" t="str">
        <f t="shared" si="80"/>
        <v>ZK105</v>
      </c>
      <c r="S1695">
        <f t="shared" si="81"/>
        <v>0</v>
      </c>
      <c r="T1695">
        <f t="shared" si="81"/>
        <v>0</v>
      </c>
      <c r="U1695">
        <f t="shared" si="81"/>
        <v>0</v>
      </c>
    </row>
    <row r="1696" spans="1:21" x14ac:dyDescent="0.25">
      <c r="A1696" t="s">
        <v>2215</v>
      </c>
      <c r="B1696" t="str">
        <f t="shared" si="79"/>
        <v>ZK105.K294.C727</v>
      </c>
      <c r="C1696">
        <f>+IFERROR(VLOOKUP(B1696,'[1]Sum table'!$A:$D,4,FALSE),0)</f>
        <v>0</v>
      </c>
      <c r="D1696">
        <f>+IFERROR(VLOOKUP(B1696,'[1]Sum table'!$A:$E,5,FALSE),0)</f>
        <v>0</v>
      </c>
      <c r="E1696">
        <f>+IFERROR(VLOOKUP(B1696,'[1]Sum table'!$A:$F,6,FALSE),0)</f>
        <v>0</v>
      </c>
      <c r="F1696">
        <f>+IFERROR(VLOOKUP(B1696,'[1]Sum table'!$A:$G,7,FALSE),0)</f>
        <v>0</v>
      </c>
      <c r="O1696" t="s">
        <v>512</v>
      </c>
      <c r="P1696" s="608" t="s">
        <v>404</v>
      </c>
      <c r="R1696" t="str">
        <f t="shared" si="80"/>
        <v>ZK105</v>
      </c>
      <c r="S1696">
        <f t="shared" si="81"/>
        <v>0</v>
      </c>
      <c r="T1696">
        <f t="shared" si="81"/>
        <v>0</v>
      </c>
      <c r="U1696">
        <f t="shared" si="81"/>
        <v>0</v>
      </c>
    </row>
    <row r="1697" spans="1:21" x14ac:dyDescent="0.25">
      <c r="A1697" t="s">
        <v>2216</v>
      </c>
      <c r="B1697" t="str">
        <f t="shared" si="79"/>
        <v>ZK105.K295.C727</v>
      </c>
      <c r="C1697">
        <f>+IFERROR(VLOOKUP(B1697,'[1]Sum table'!$A:$D,4,FALSE),0)</f>
        <v>0</v>
      </c>
      <c r="D1697">
        <f>+IFERROR(VLOOKUP(B1697,'[1]Sum table'!$A:$E,5,FALSE),0)</f>
        <v>0</v>
      </c>
      <c r="E1697">
        <f>+IFERROR(VLOOKUP(B1697,'[1]Sum table'!$A:$F,6,FALSE),0)</f>
        <v>0</v>
      </c>
      <c r="F1697">
        <f>+IFERROR(VLOOKUP(B1697,'[1]Sum table'!$A:$G,7,FALSE),0)</f>
        <v>0</v>
      </c>
      <c r="O1697" t="s">
        <v>512</v>
      </c>
      <c r="P1697" s="610" t="s">
        <v>226</v>
      </c>
      <c r="R1697" t="str">
        <f t="shared" si="80"/>
        <v>ZK105</v>
      </c>
      <c r="S1697">
        <f t="shared" si="81"/>
        <v>0</v>
      </c>
      <c r="T1697">
        <f t="shared" si="81"/>
        <v>0</v>
      </c>
      <c r="U1697">
        <f t="shared" si="81"/>
        <v>0</v>
      </c>
    </row>
    <row r="1698" spans="1:21" x14ac:dyDescent="0.25">
      <c r="A1698" t="s">
        <v>2217</v>
      </c>
      <c r="B1698" t="str">
        <f t="shared" si="79"/>
        <v>ZK105.K296.C727</v>
      </c>
      <c r="C1698">
        <f>+IFERROR(VLOOKUP(B1698,'[1]Sum table'!$A:$D,4,FALSE),0)</f>
        <v>0</v>
      </c>
      <c r="D1698">
        <f>+IFERROR(VLOOKUP(B1698,'[1]Sum table'!$A:$E,5,FALSE),0)</f>
        <v>0</v>
      </c>
      <c r="E1698">
        <f>+IFERROR(VLOOKUP(B1698,'[1]Sum table'!$A:$F,6,FALSE),0)</f>
        <v>0</v>
      </c>
      <c r="F1698">
        <f>+IFERROR(VLOOKUP(B1698,'[1]Sum table'!$A:$G,7,FALSE),0)</f>
        <v>0</v>
      </c>
      <c r="O1698" t="s">
        <v>512</v>
      </c>
      <c r="P1698" s="610" t="s">
        <v>228</v>
      </c>
      <c r="R1698" t="str">
        <f t="shared" si="80"/>
        <v>ZK105</v>
      </c>
      <c r="S1698">
        <f t="shared" si="81"/>
        <v>0</v>
      </c>
      <c r="T1698">
        <f t="shared" si="81"/>
        <v>0</v>
      </c>
      <c r="U1698">
        <f t="shared" si="81"/>
        <v>0</v>
      </c>
    </row>
    <row r="1699" spans="1:21" x14ac:dyDescent="0.25">
      <c r="A1699" t="s">
        <v>2218</v>
      </c>
      <c r="B1699" t="str">
        <f t="shared" si="79"/>
        <v>ZK105.K297.C727</v>
      </c>
      <c r="C1699">
        <f>+IFERROR(VLOOKUP(B1699,'[1]Sum table'!$A:$D,4,FALSE),0)</f>
        <v>0</v>
      </c>
      <c r="D1699">
        <f>+IFERROR(VLOOKUP(B1699,'[1]Sum table'!$A:$E,5,FALSE),0)</f>
        <v>0</v>
      </c>
      <c r="E1699">
        <f>+IFERROR(VLOOKUP(B1699,'[1]Sum table'!$A:$F,6,FALSE),0)</f>
        <v>0</v>
      </c>
      <c r="F1699">
        <f>+IFERROR(VLOOKUP(B1699,'[1]Sum table'!$A:$G,7,FALSE),0)</f>
        <v>0</v>
      </c>
      <c r="O1699" t="s">
        <v>512</v>
      </c>
      <c r="P1699" s="610" t="s">
        <v>230</v>
      </c>
      <c r="R1699" t="str">
        <f t="shared" si="80"/>
        <v>ZK105</v>
      </c>
      <c r="S1699">
        <f t="shared" si="81"/>
        <v>0</v>
      </c>
      <c r="T1699">
        <f t="shared" si="81"/>
        <v>0</v>
      </c>
      <c r="U1699">
        <f t="shared" si="81"/>
        <v>0</v>
      </c>
    </row>
    <row r="1700" spans="1:21" x14ac:dyDescent="0.25">
      <c r="A1700" t="s">
        <v>2219</v>
      </c>
      <c r="B1700" t="str">
        <f t="shared" si="79"/>
        <v>ZK105.K298.C727</v>
      </c>
      <c r="C1700">
        <f>+IFERROR(VLOOKUP(B1700,'[1]Sum table'!$A:$D,4,FALSE),0)</f>
        <v>0</v>
      </c>
      <c r="D1700">
        <f>+IFERROR(VLOOKUP(B1700,'[1]Sum table'!$A:$E,5,FALSE),0)</f>
        <v>0</v>
      </c>
      <c r="E1700">
        <f>+IFERROR(VLOOKUP(B1700,'[1]Sum table'!$A:$F,6,FALSE),0)</f>
        <v>0</v>
      </c>
      <c r="F1700">
        <f>+IFERROR(VLOOKUP(B1700,'[1]Sum table'!$A:$G,7,FALSE),0)</f>
        <v>0</v>
      </c>
      <c r="O1700" t="s">
        <v>512</v>
      </c>
      <c r="P1700" s="608" t="s">
        <v>405</v>
      </c>
      <c r="R1700" t="str">
        <f t="shared" si="80"/>
        <v>ZK105</v>
      </c>
      <c r="S1700">
        <f t="shared" si="81"/>
        <v>0</v>
      </c>
      <c r="T1700">
        <f t="shared" si="81"/>
        <v>0</v>
      </c>
      <c r="U1700">
        <f t="shared" si="81"/>
        <v>0</v>
      </c>
    </row>
    <row r="1701" spans="1:21" x14ac:dyDescent="0.25">
      <c r="A1701" t="s">
        <v>2220</v>
      </c>
      <c r="B1701" t="str">
        <f t="shared" si="79"/>
        <v>ZK105.K299.C727</v>
      </c>
      <c r="C1701">
        <f>+IFERROR(VLOOKUP(B1701,'[1]Sum table'!$A:$D,4,FALSE),0)</f>
        <v>0</v>
      </c>
      <c r="D1701">
        <f>+IFERROR(VLOOKUP(B1701,'[1]Sum table'!$A:$E,5,FALSE),0)</f>
        <v>0</v>
      </c>
      <c r="E1701">
        <f>+IFERROR(VLOOKUP(B1701,'[1]Sum table'!$A:$F,6,FALSE),0)</f>
        <v>0</v>
      </c>
      <c r="F1701">
        <f>+IFERROR(VLOOKUP(B1701,'[1]Sum table'!$A:$G,7,FALSE),0)</f>
        <v>0</v>
      </c>
      <c r="O1701" t="s">
        <v>512</v>
      </c>
      <c r="P1701" s="608" t="s">
        <v>406</v>
      </c>
      <c r="R1701" t="str">
        <f t="shared" si="80"/>
        <v>ZK105</v>
      </c>
      <c r="S1701">
        <f t="shared" si="81"/>
        <v>0</v>
      </c>
      <c r="T1701">
        <f t="shared" si="81"/>
        <v>0</v>
      </c>
      <c r="U1701">
        <f t="shared" si="81"/>
        <v>0</v>
      </c>
    </row>
    <row r="1702" spans="1:21" x14ac:dyDescent="0.25">
      <c r="A1702" t="s">
        <v>2221</v>
      </c>
      <c r="B1702" t="str">
        <f t="shared" si="79"/>
        <v>ZK105.K300.C727</v>
      </c>
      <c r="C1702">
        <f>+IFERROR(VLOOKUP(B1702,'[1]Sum table'!$A:$D,4,FALSE),0)</f>
        <v>0</v>
      </c>
      <c r="D1702">
        <f>+IFERROR(VLOOKUP(B1702,'[1]Sum table'!$A:$E,5,FALSE),0)</f>
        <v>0</v>
      </c>
      <c r="E1702">
        <f>+IFERROR(VLOOKUP(B1702,'[1]Sum table'!$A:$F,6,FALSE),0)</f>
        <v>0</v>
      </c>
      <c r="F1702">
        <f>+IFERROR(VLOOKUP(B1702,'[1]Sum table'!$A:$G,7,FALSE),0)</f>
        <v>0</v>
      </c>
      <c r="O1702" t="s">
        <v>512</v>
      </c>
      <c r="P1702" s="608" t="s">
        <v>407</v>
      </c>
      <c r="R1702" t="str">
        <f t="shared" si="80"/>
        <v>ZK105</v>
      </c>
      <c r="S1702">
        <f t="shared" si="81"/>
        <v>0</v>
      </c>
      <c r="T1702">
        <f t="shared" si="81"/>
        <v>0</v>
      </c>
      <c r="U1702">
        <f t="shared" si="81"/>
        <v>0</v>
      </c>
    </row>
    <row r="1703" spans="1:21" ht="15.75" thickBot="1" x14ac:dyDescent="0.3">
      <c r="A1703" t="s">
        <v>2222</v>
      </c>
      <c r="B1703" t="str">
        <f t="shared" si="79"/>
        <v>ZK105.K301.C727</v>
      </c>
      <c r="C1703">
        <f>+IFERROR(VLOOKUP(B1703,'[1]Sum table'!$A:$D,4,FALSE),0)</f>
        <v>0</v>
      </c>
      <c r="D1703">
        <f>+IFERROR(VLOOKUP(B1703,'[1]Sum table'!$A:$E,5,FALSE),0)</f>
        <v>0</v>
      </c>
      <c r="E1703">
        <f>+IFERROR(VLOOKUP(B1703,'[1]Sum table'!$A:$F,6,FALSE),0)</f>
        <v>0</v>
      </c>
      <c r="F1703">
        <f>+IFERROR(VLOOKUP(B1703,'[1]Sum table'!$A:$G,7,FALSE),0)</f>
        <v>0</v>
      </c>
      <c r="O1703" t="s">
        <v>512</v>
      </c>
      <c r="P1703" s="610" t="s">
        <v>232</v>
      </c>
      <c r="R1703" t="str">
        <f t="shared" si="80"/>
        <v>ZK105</v>
      </c>
      <c r="S1703">
        <f t="shared" si="81"/>
        <v>0</v>
      </c>
      <c r="T1703">
        <f t="shared" si="81"/>
        <v>0</v>
      </c>
      <c r="U1703">
        <f t="shared" si="81"/>
        <v>0</v>
      </c>
    </row>
    <row r="1704" spans="1:21" x14ac:dyDescent="0.25">
      <c r="A1704" t="s">
        <v>2223</v>
      </c>
      <c r="B1704" t="str">
        <f t="shared" si="79"/>
        <v>ZK105.K302.C727</v>
      </c>
      <c r="C1704">
        <f>+IFERROR(VLOOKUP(B1704,'[1]Sum table'!$A:$D,4,FALSE),0)</f>
        <v>0</v>
      </c>
      <c r="D1704">
        <f>+IFERROR(VLOOKUP(B1704,'[1]Sum table'!$A:$E,5,FALSE),0)</f>
        <v>0</v>
      </c>
      <c r="E1704">
        <f>+IFERROR(VLOOKUP(B1704,'[1]Sum table'!$A:$F,6,FALSE),0)</f>
        <v>0</v>
      </c>
      <c r="F1704">
        <f>+IFERROR(VLOOKUP(B1704,'[1]Sum table'!$A:$G,7,FALSE),0)</f>
        <v>0</v>
      </c>
      <c r="O1704" t="s">
        <v>512</v>
      </c>
      <c r="P1704" s="605" t="s">
        <v>408</v>
      </c>
      <c r="R1704" t="str">
        <f t="shared" si="80"/>
        <v>ZK105</v>
      </c>
      <c r="S1704">
        <f t="shared" si="81"/>
        <v>0</v>
      </c>
      <c r="T1704">
        <f t="shared" si="81"/>
        <v>0</v>
      </c>
      <c r="U1704">
        <f t="shared" si="81"/>
        <v>0</v>
      </c>
    </row>
    <row r="1705" spans="1:21" x14ac:dyDescent="0.25">
      <c r="A1705" t="s">
        <v>2224</v>
      </c>
      <c r="B1705" t="str">
        <f t="shared" si="79"/>
        <v>ZK105.K303.C727</v>
      </c>
      <c r="C1705">
        <f>+IFERROR(VLOOKUP(B1705,'[1]Sum table'!$A:$D,4,FALSE),0)</f>
        <v>0</v>
      </c>
      <c r="D1705">
        <f>+IFERROR(VLOOKUP(B1705,'[1]Sum table'!$A:$E,5,FALSE),0)</f>
        <v>0</v>
      </c>
      <c r="E1705">
        <f>+IFERROR(VLOOKUP(B1705,'[1]Sum table'!$A:$F,6,FALSE),0)</f>
        <v>0</v>
      </c>
      <c r="F1705">
        <f>+IFERROR(VLOOKUP(B1705,'[1]Sum table'!$A:$G,7,FALSE),0)</f>
        <v>0</v>
      </c>
      <c r="O1705" t="s">
        <v>512</v>
      </c>
      <c r="P1705" s="606" t="s">
        <v>409</v>
      </c>
      <c r="R1705" t="str">
        <f t="shared" si="80"/>
        <v>ZK105</v>
      </c>
      <c r="S1705">
        <f t="shared" si="81"/>
        <v>0</v>
      </c>
      <c r="T1705">
        <f t="shared" si="81"/>
        <v>0</v>
      </c>
      <c r="U1705">
        <f t="shared" si="81"/>
        <v>0</v>
      </c>
    </row>
    <row r="1706" spans="1:21" x14ac:dyDescent="0.25">
      <c r="A1706" t="s">
        <v>2225</v>
      </c>
      <c r="B1706" t="str">
        <f t="shared" si="79"/>
        <v>ZK105.K304.C727</v>
      </c>
      <c r="C1706">
        <f>+IFERROR(VLOOKUP(B1706,'[1]Sum table'!$A:$D,4,FALSE),0)</f>
        <v>0</v>
      </c>
      <c r="D1706">
        <f>+IFERROR(VLOOKUP(B1706,'[1]Sum table'!$A:$E,5,FALSE),0)</f>
        <v>0</v>
      </c>
      <c r="E1706">
        <f>+IFERROR(VLOOKUP(B1706,'[1]Sum table'!$A:$F,6,FALSE),0)</f>
        <v>0</v>
      </c>
      <c r="F1706">
        <f>+IFERROR(VLOOKUP(B1706,'[1]Sum table'!$A:$G,7,FALSE),0)</f>
        <v>0</v>
      </c>
      <c r="O1706" t="s">
        <v>512</v>
      </c>
      <c r="P1706" s="606" t="s">
        <v>410</v>
      </c>
      <c r="R1706" t="str">
        <f t="shared" si="80"/>
        <v>ZK105</v>
      </c>
      <c r="S1706">
        <f t="shared" si="81"/>
        <v>0</v>
      </c>
      <c r="T1706">
        <f t="shared" si="81"/>
        <v>0</v>
      </c>
      <c r="U1706">
        <f t="shared" si="81"/>
        <v>0</v>
      </c>
    </row>
    <row r="1707" spans="1:21" x14ac:dyDescent="0.25">
      <c r="A1707" t="s">
        <v>2226</v>
      </c>
      <c r="B1707" t="str">
        <f t="shared" si="79"/>
        <v>ZK105.K305.C727</v>
      </c>
      <c r="C1707">
        <f>+IFERROR(VLOOKUP(B1707,'[1]Sum table'!$A:$D,4,FALSE),0)</f>
        <v>0</v>
      </c>
      <c r="D1707">
        <f>+IFERROR(VLOOKUP(B1707,'[1]Sum table'!$A:$E,5,FALSE),0)</f>
        <v>0</v>
      </c>
      <c r="E1707">
        <f>+IFERROR(VLOOKUP(B1707,'[1]Sum table'!$A:$F,6,FALSE),0)</f>
        <v>0</v>
      </c>
      <c r="F1707">
        <f>+IFERROR(VLOOKUP(B1707,'[1]Sum table'!$A:$G,7,FALSE),0)</f>
        <v>0</v>
      </c>
      <c r="O1707" t="s">
        <v>512</v>
      </c>
      <c r="P1707" s="606" t="s">
        <v>411</v>
      </c>
      <c r="R1707" t="str">
        <f t="shared" si="80"/>
        <v>ZK105</v>
      </c>
      <c r="S1707">
        <f t="shared" si="81"/>
        <v>0</v>
      </c>
      <c r="T1707">
        <f t="shared" si="81"/>
        <v>0</v>
      </c>
      <c r="U1707">
        <f t="shared" si="81"/>
        <v>0</v>
      </c>
    </row>
    <row r="1708" spans="1:21" x14ac:dyDescent="0.25">
      <c r="A1708" t="s">
        <v>2227</v>
      </c>
      <c r="B1708" t="str">
        <f t="shared" si="79"/>
        <v>ZK105.K306.C727</v>
      </c>
      <c r="C1708">
        <f>+IFERROR(VLOOKUP(B1708,'[1]Sum table'!$A:$D,4,FALSE),0)</f>
        <v>0</v>
      </c>
      <c r="D1708">
        <f>+IFERROR(VLOOKUP(B1708,'[1]Sum table'!$A:$E,5,FALSE),0)</f>
        <v>0</v>
      </c>
      <c r="E1708">
        <f>+IFERROR(VLOOKUP(B1708,'[1]Sum table'!$A:$F,6,FALSE),0)</f>
        <v>0</v>
      </c>
      <c r="F1708">
        <f>+IFERROR(VLOOKUP(B1708,'[1]Sum table'!$A:$G,7,FALSE),0)</f>
        <v>0</v>
      </c>
      <c r="O1708" t="s">
        <v>512</v>
      </c>
      <c r="P1708" s="606" t="s">
        <v>412</v>
      </c>
      <c r="R1708" t="str">
        <f t="shared" si="80"/>
        <v>ZK105</v>
      </c>
      <c r="S1708">
        <f t="shared" si="81"/>
        <v>0</v>
      </c>
      <c r="T1708">
        <f t="shared" si="81"/>
        <v>0</v>
      </c>
      <c r="U1708">
        <f t="shared" si="81"/>
        <v>0</v>
      </c>
    </row>
    <row r="1709" spans="1:21" x14ac:dyDescent="0.25">
      <c r="A1709" t="s">
        <v>2228</v>
      </c>
      <c r="B1709" t="str">
        <f t="shared" si="79"/>
        <v>ZK105.K307.C727</v>
      </c>
      <c r="C1709">
        <f>+IFERROR(VLOOKUP(B1709,'[1]Sum table'!$A:$D,4,FALSE),0)</f>
        <v>0</v>
      </c>
      <c r="D1709">
        <f>+IFERROR(VLOOKUP(B1709,'[1]Sum table'!$A:$E,5,FALSE),0)</f>
        <v>0</v>
      </c>
      <c r="E1709">
        <f>+IFERROR(VLOOKUP(B1709,'[1]Sum table'!$A:$F,6,FALSE),0)</f>
        <v>0</v>
      </c>
      <c r="F1709">
        <f>+IFERROR(VLOOKUP(B1709,'[1]Sum table'!$A:$G,7,FALSE),0)</f>
        <v>0</v>
      </c>
      <c r="O1709" t="s">
        <v>512</v>
      </c>
      <c r="P1709" s="606" t="s">
        <v>413</v>
      </c>
      <c r="R1709" t="str">
        <f t="shared" si="80"/>
        <v>ZK105</v>
      </c>
      <c r="S1709">
        <f t="shared" si="81"/>
        <v>0</v>
      </c>
      <c r="T1709">
        <f t="shared" si="81"/>
        <v>0</v>
      </c>
      <c r="U1709">
        <f t="shared" si="81"/>
        <v>0</v>
      </c>
    </row>
    <row r="1710" spans="1:21" x14ac:dyDescent="0.25">
      <c r="A1710" t="s">
        <v>2229</v>
      </c>
      <c r="B1710" t="str">
        <f t="shared" si="79"/>
        <v>ZK105.K308.C727</v>
      </c>
      <c r="C1710">
        <f>+IFERROR(VLOOKUP(B1710,'[1]Sum table'!$A:$D,4,FALSE),0)</f>
        <v>0</v>
      </c>
      <c r="D1710">
        <f>+IFERROR(VLOOKUP(B1710,'[1]Sum table'!$A:$E,5,FALSE),0)</f>
        <v>0</v>
      </c>
      <c r="E1710">
        <f>+IFERROR(VLOOKUP(B1710,'[1]Sum table'!$A:$F,6,FALSE),0)</f>
        <v>0</v>
      </c>
      <c r="F1710">
        <f>+IFERROR(VLOOKUP(B1710,'[1]Sum table'!$A:$G,7,FALSE),0)</f>
        <v>0</v>
      </c>
      <c r="O1710" t="s">
        <v>512</v>
      </c>
      <c r="P1710" s="606" t="s">
        <v>414</v>
      </c>
      <c r="R1710" t="str">
        <f t="shared" si="80"/>
        <v>ZK105</v>
      </c>
      <c r="S1710">
        <f t="shared" si="81"/>
        <v>0</v>
      </c>
      <c r="T1710">
        <f t="shared" si="81"/>
        <v>0</v>
      </c>
      <c r="U1710">
        <f t="shared" si="81"/>
        <v>0</v>
      </c>
    </row>
    <row r="1711" spans="1:21" x14ac:dyDescent="0.25">
      <c r="A1711" t="s">
        <v>2230</v>
      </c>
      <c r="B1711" t="str">
        <f t="shared" si="79"/>
        <v>ZK105.K309.C727</v>
      </c>
      <c r="C1711">
        <f>+IFERROR(VLOOKUP(B1711,'[1]Sum table'!$A:$D,4,FALSE),0)</f>
        <v>0</v>
      </c>
      <c r="D1711">
        <f>+IFERROR(VLOOKUP(B1711,'[1]Sum table'!$A:$E,5,FALSE),0)</f>
        <v>0</v>
      </c>
      <c r="E1711">
        <f>+IFERROR(VLOOKUP(B1711,'[1]Sum table'!$A:$F,6,FALSE),0)</f>
        <v>0</v>
      </c>
      <c r="F1711">
        <f>+IFERROR(VLOOKUP(B1711,'[1]Sum table'!$A:$G,7,FALSE),0)</f>
        <v>0</v>
      </c>
      <c r="O1711" t="s">
        <v>512</v>
      </c>
      <c r="P1711" s="606" t="s">
        <v>415</v>
      </c>
      <c r="R1711" t="str">
        <f t="shared" si="80"/>
        <v>ZK105</v>
      </c>
      <c r="S1711">
        <f t="shared" si="81"/>
        <v>0</v>
      </c>
      <c r="T1711">
        <f t="shared" si="81"/>
        <v>0</v>
      </c>
      <c r="U1711">
        <f t="shared" si="81"/>
        <v>0</v>
      </c>
    </row>
    <row r="1712" spans="1:21" x14ac:dyDescent="0.25">
      <c r="A1712" t="s">
        <v>2231</v>
      </c>
      <c r="B1712" t="str">
        <f t="shared" si="79"/>
        <v>ZK105.K310.C727</v>
      </c>
      <c r="C1712">
        <f>+IFERROR(VLOOKUP(B1712,'[1]Sum table'!$A:$D,4,FALSE),0)</f>
        <v>0</v>
      </c>
      <c r="D1712">
        <f>+IFERROR(VLOOKUP(B1712,'[1]Sum table'!$A:$E,5,FALSE),0)</f>
        <v>0</v>
      </c>
      <c r="E1712">
        <f>+IFERROR(VLOOKUP(B1712,'[1]Sum table'!$A:$F,6,FALSE),0)</f>
        <v>0</v>
      </c>
      <c r="F1712">
        <f>+IFERROR(VLOOKUP(B1712,'[1]Sum table'!$A:$G,7,FALSE),0)</f>
        <v>0</v>
      </c>
      <c r="O1712" t="s">
        <v>512</v>
      </c>
      <c r="P1712" s="606" t="s">
        <v>416</v>
      </c>
      <c r="R1712" t="str">
        <f t="shared" si="80"/>
        <v>ZK105</v>
      </c>
      <c r="S1712">
        <f t="shared" si="81"/>
        <v>0</v>
      </c>
      <c r="T1712">
        <f t="shared" si="81"/>
        <v>0</v>
      </c>
      <c r="U1712">
        <f t="shared" si="81"/>
        <v>0</v>
      </c>
    </row>
    <row r="1713" spans="1:21" x14ac:dyDescent="0.25">
      <c r="A1713" t="s">
        <v>2232</v>
      </c>
      <c r="B1713" t="str">
        <f t="shared" si="79"/>
        <v>ZK105.K311.C727</v>
      </c>
      <c r="C1713">
        <f>+IFERROR(VLOOKUP(B1713,'[1]Sum table'!$A:$D,4,FALSE),0)</f>
        <v>0</v>
      </c>
      <c r="D1713">
        <f>+IFERROR(VLOOKUP(B1713,'[1]Sum table'!$A:$E,5,FALSE),0)</f>
        <v>0</v>
      </c>
      <c r="E1713">
        <f>+IFERROR(VLOOKUP(B1713,'[1]Sum table'!$A:$F,6,FALSE),0)</f>
        <v>0</v>
      </c>
      <c r="F1713">
        <f>+IFERROR(VLOOKUP(B1713,'[1]Sum table'!$A:$G,7,FALSE),0)</f>
        <v>0</v>
      </c>
      <c r="O1713" t="s">
        <v>512</v>
      </c>
      <c r="P1713" s="606" t="s">
        <v>417</v>
      </c>
      <c r="R1713" t="str">
        <f t="shared" si="80"/>
        <v>ZK105</v>
      </c>
      <c r="S1713">
        <f t="shared" si="81"/>
        <v>0</v>
      </c>
      <c r="T1713">
        <f t="shared" si="81"/>
        <v>0</v>
      </c>
      <c r="U1713">
        <f t="shared" si="81"/>
        <v>0</v>
      </c>
    </row>
    <row r="1714" spans="1:21" x14ac:dyDescent="0.25">
      <c r="A1714" t="s">
        <v>2233</v>
      </c>
      <c r="B1714" t="str">
        <f t="shared" si="79"/>
        <v>ZK105.K312.C727</v>
      </c>
      <c r="C1714">
        <f>+IFERROR(VLOOKUP(B1714,'[1]Sum table'!$A:$D,4,FALSE),0)</f>
        <v>0</v>
      </c>
      <c r="D1714">
        <f>+IFERROR(VLOOKUP(B1714,'[1]Sum table'!$A:$E,5,FALSE),0)</f>
        <v>0</v>
      </c>
      <c r="E1714">
        <f>+IFERROR(VLOOKUP(B1714,'[1]Sum table'!$A:$F,6,FALSE),0)</f>
        <v>0</v>
      </c>
      <c r="F1714">
        <f>+IFERROR(VLOOKUP(B1714,'[1]Sum table'!$A:$G,7,FALSE),0)</f>
        <v>0</v>
      </c>
      <c r="O1714" t="s">
        <v>512</v>
      </c>
      <c r="P1714" s="606" t="s">
        <v>418</v>
      </c>
      <c r="R1714" t="str">
        <f t="shared" si="80"/>
        <v>ZK105</v>
      </c>
      <c r="S1714">
        <f t="shared" si="81"/>
        <v>0</v>
      </c>
      <c r="T1714">
        <f t="shared" si="81"/>
        <v>0</v>
      </c>
      <c r="U1714">
        <f t="shared" si="81"/>
        <v>0</v>
      </c>
    </row>
    <row r="1715" spans="1:21" x14ac:dyDescent="0.25">
      <c r="A1715" t="s">
        <v>2234</v>
      </c>
      <c r="B1715" t="str">
        <f t="shared" si="79"/>
        <v>ZK105.K313.C727</v>
      </c>
      <c r="C1715">
        <f>+IFERROR(VLOOKUP(B1715,'[1]Sum table'!$A:$D,4,FALSE),0)</f>
        <v>0</v>
      </c>
      <c r="D1715">
        <f>+IFERROR(VLOOKUP(B1715,'[1]Sum table'!$A:$E,5,FALSE),0)</f>
        <v>0</v>
      </c>
      <c r="E1715">
        <f>+IFERROR(VLOOKUP(B1715,'[1]Sum table'!$A:$F,6,FALSE),0)</f>
        <v>0</v>
      </c>
      <c r="F1715">
        <f>+IFERROR(VLOOKUP(B1715,'[1]Sum table'!$A:$G,7,FALSE),0)</f>
        <v>0</v>
      </c>
      <c r="O1715" t="s">
        <v>512</v>
      </c>
      <c r="P1715" s="607" t="s">
        <v>419</v>
      </c>
      <c r="R1715" t="str">
        <f t="shared" si="80"/>
        <v>ZK105</v>
      </c>
      <c r="S1715">
        <f t="shared" si="81"/>
        <v>0</v>
      </c>
      <c r="T1715">
        <f t="shared" si="81"/>
        <v>0</v>
      </c>
      <c r="U1715">
        <f t="shared" si="81"/>
        <v>0</v>
      </c>
    </row>
    <row r="1716" spans="1:21" x14ac:dyDescent="0.25">
      <c r="A1716" t="s">
        <v>2235</v>
      </c>
      <c r="B1716" t="str">
        <f t="shared" si="79"/>
        <v>ZK105.K314.C727</v>
      </c>
      <c r="C1716">
        <f>+IFERROR(VLOOKUP(B1716,'[1]Sum table'!$A:$D,4,FALSE),0)</f>
        <v>0</v>
      </c>
      <c r="D1716">
        <f>+IFERROR(VLOOKUP(B1716,'[1]Sum table'!$A:$E,5,FALSE),0)</f>
        <v>0</v>
      </c>
      <c r="E1716">
        <f>+IFERROR(VLOOKUP(B1716,'[1]Sum table'!$A:$F,6,FALSE),0)</f>
        <v>0</v>
      </c>
      <c r="F1716">
        <f>+IFERROR(VLOOKUP(B1716,'[1]Sum table'!$A:$G,7,FALSE),0)</f>
        <v>0</v>
      </c>
      <c r="O1716" t="s">
        <v>512</v>
      </c>
      <c r="P1716" s="607" t="s">
        <v>420</v>
      </c>
      <c r="R1716" t="str">
        <f t="shared" si="80"/>
        <v>ZK105</v>
      </c>
      <c r="S1716">
        <f t="shared" si="81"/>
        <v>0</v>
      </c>
      <c r="T1716">
        <f t="shared" si="81"/>
        <v>0</v>
      </c>
      <c r="U1716">
        <f t="shared" si="81"/>
        <v>0</v>
      </c>
    </row>
    <row r="1717" spans="1:21" x14ac:dyDescent="0.25">
      <c r="A1717" t="s">
        <v>2236</v>
      </c>
      <c r="B1717" t="str">
        <f t="shared" si="79"/>
        <v>ZK105.K315.C727</v>
      </c>
      <c r="C1717">
        <f>+IFERROR(VLOOKUP(B1717,'[1]Sum table'!$A:$D,4,FALSE),0)</f>
        <v>0</v>
      </c>
      <c r="D1717">
        <f>+IFERROR(VLOOKUP(B1717,'[1]Sum table'!$A:$E,5,FALSE),0)</f>
        <v>0</v>
      </c>
      <c r="E1717">
        <f>+IFERROR(VLOOKUP(B1717,'[1]Sum table'!$A:$F,6,FALSE),0)</f>
        <v>0</v>
      </c>
      <c r="F1717">
        <f>+IFERROR(VLOOKUP(B1717,'[1]Sum table'!$A:$G,7,FALSE),0)</f>
        <v>0</v>
      </c>
      <c r="O1717" t="s">
        <v>512</v>
      </c>
      <c r="P1717" s="607" t="s">
        <v>421</v>
      </c>
      <c r="R1717" t="str">
        <f t="shared" si="80"/>
        <v>ZK105</v>
      </c>
      <c r="S1717">
        <f t="shared" si="81"/>
        <v>0</v>
      </c>
      <c r="T1717">
        <f t="shared" si="81"/>
        <v>0</v>
      </c>
      <c r="U1717">
        <f t="shared" si="81"/>
        <v>0</v>
      </c>
    </row>
    <row r="1718" spans="1:21" x14ac:dyDescent="0.25">
      <c r="A1718" t="s">
        <v>2237</v>
      </c>
      <c r="B1718" t="str">
        <f t="shared" si="79"/>
        <v>ZK105.K316.C727</v>
      </c>
      <c r="C1718">
        <f>+IFERROR(VLOOKUP(B1718,'[1]Sum table'!$A:$D,4,FALSE),0)</f>
        <v>0</v>
      </c>
      <c r="D1718">
        <f>+IFERROR(VLOOKUP(B1718,'[1]Sum table'!$A:$E,5,FALSE),0)</f>
        <v>0</v>
      </c>
      <c r="E1718">
        <f>+IFERROR(VLOOKUP(B1718,'[1]Sum table'!$A:$F,6,FALSE),0)</f>
        <v>0</v>
      </c>
      <c r="F1718">
        <f>+IFERROR(VLOOKUP(B1718,'[1]Sum table'!$A:$G,7,FALSE),0)</f>
        <v>0</v>
      </c>
      <c r="O1718" t="s">
        <v>512</v>
      </c>
      <c r="P1718" s="607" t="s">
        <v>422</v>
      </c>
      <c r="R1718" t="str">
        <f t="shared" si="80"/>
        <v>ZK105</v>
      </c>
      <c r="S1718">
        <f t="shared" si="81"/>
        <v>0</v>
      </c>
      <c r="T1718">
        <f t="shared" si="81"/>
        <v>0</v>
      </c>
      <c r="U1718">
        <f t="shared" si="81"/>
        <v>0</v>
      </c>
    </row>
    <row r="1719" spans="1:21" x14ac:dyDescent="0.25">
      <c r="A1719" t="s">
        <v>2238</v>
      </c>
      <c r="B1719" t="str">
        <f t="shared" si="79"/>
        <v>ZK105.K317.C727</v>
      </c>
      <c r="C1719">
        <f>+IFERROR(VLOOKUP(B1719,'[1]Sum table'!$A:$D,4,FALSE),0)</f>
        <v>0</v>
      </c>
      <c r="D1719">
        <f>+IFERROR(VLOOKUP(B1719,'[1]Sum table'!$A:$E,5,FALSE),0)</f>
        <v>0</v>
      </c>
      <c r="E1719">
        <f>+IFERROR(VLOOKUP(B1719,'[1]Sum table'!$A:$F,6,FALSE),0)</f>
        <v>0</v>
      </c>
      <c r="F1719">
        <f>+IFERROR(VLOOKUP(B1719,'[1]Sum table'!$A:$G,7,FALSE),0)</f>
        <v>0</v>
      </c>
      <c r="O1719" t="s">
        <v>512</v>
      </c>
      <c r="P1719" s="607" t="s">
        <v>423</v>
      </c>
      <c r="R1719" t="str">
        <f t="shared" si="80"/>
        <v>ZK105</v>
      </c>
      <c r="S1719">
        <f t="shared" si="81"/>
        <v>0</v>
      </c>
      <c r="T1719">
        <f t="shared" si="81"/>
        <v>0</v>
      </c>
      <c r="U1719">
        <f t="shared" si="81"/>
        <v>0</v>
      </c>
    </row>
    <row r="1720" spans="1:21" x14ac:dyDescent="0.25">
      <c r="A1720" t="s">
        <v>2239</v>
      </c>
      <c r="B1720" t="str">
        <f t="shared" si="79"/>
        <v>ZK105.K318.C727</v>
      </c>
      <c r="C1720">
        <f>+IFERROR(VLOOKUP(B1720,'[1]Sum table'!$A:$D,4,FALSE),0)</f>
        <v>0</v>
      </c>
      <c r="D1720">
        <f>+IFERROR(VLOOKUP(B1720,'[1]Sum table'!$A:$E,5,FALSE),0)</f>
        <v>0</v>
      </c>
      <c r="E1720">
        <f>+IFERROR(VLOOKUP(B1720,'[1]Sum table'!$A:$F,6,FALSE),0)</f>
        <v>0</v>
      </c>
      <c r="F1720">
        <f>+IFERROR(VLOOKUP(B1720,'[1]Sum table'!$A:$G,7,FALSE),0)</f>
        <v>0</v>
      </c>
      <c r="O1720" t="s">
        <v>512</v>
      </c>
      <c r="P1720" s="606" t="s">
        <v>424</v>
      </c>
      <c r="R1720" t="str">
        <f t="shared" si="80"/>
        <v>ZK105</v>
      </c>
      <c r="S1720">
        <f t="shared" si="81"/>
        <v>0</v>
      </c>
      <c r="T1720">
        <f t="shared" si="81"/>
        <v>0</v>
      </c>
      <c r="U1720">
        <f t="shared" si="81"/>
        <v>0</v>
      </c>
    </row>
    <row r="1721" spans="1:21" x14ac:dyDescent="0.25">
      <c r="A1721" t="s">
        <v>2240</v>
      </c>
      <c r="B1721" t="str">
        <f t="shared" si="79"/>
        <v>ZK105.K319.C727</v>
      </c>
      <c r="C1721">
        <f>+IFERROR(VLOOKUP(B1721,'[1]Sum table'!$A:$D,4,FALSE),0)</f>
        <v>0</v>
      </c>
      <c r="D1721">
        <f>+IFERROR(VLOOKUP(B1721,'[1]Sum table'!$A:$E,5,FALSE),0)</f>
        <v>0</v>
      </c>
      <c r="E1721">
        <f>+IFERROR(VLOOKUP(B1721,'[1]Sum table'!$A:$F,6,FALSE),0)</f>
        <v>0</v>
      </c>
      <c r="F1721">
        <f>+IFERROR(VLOOKUP(B1721,'[1]Sum table'!$A:$G,7,FALSE),0)</f>
        <v>0</v>
      </c>
      <c r="O1721" t="s">
        <v>512</v>
      </c>
      <c r="P1721" s="606" t="s">
        <v>425</v>
      </c>
      <c r="R1721" t="str">
        <f t="shared" si="80"/>
        <v>ZK105</v>
      </c>
      <c r="S1721">
        <f t="shared" si="81"/>
        <v>0</v>
      </c>
      <c r="T1721">
        <f t="shared" si="81"/>
        <v>0</v>
      </c>
      <c r="U1721">
        <f t="shared" si="81"/>
        <v>0</v>
      </c>
    </row>
    <row r="1722" spans="1:21" x14ac:dyDescent="0.25">
      <c r="A1722" t="s">
        <v>2241</v>
      </c>
      <c r="B1722" t="str">
        <f t="shared" si="79"/>
        <v>ZK105.K320.C727</v>
      </c>
      <c r="C1722">
        <f>+IFERROR(VLOOKUP(B1722,'[1]Sum table'!$A:$D,4,FALSE),0)</f>
        <v>0</v>
      </c>
      <c r="D1722">
        <f>+IFERROR(VLOOKUP(B1722,'[1]Sum table'!$A:$E,5,FALSE),0)</f>
        <v>0</v>
      </c>
      <c r="E1722">
        <f>+IFERROR(VLOOKUP(B1722,'[1]Sum table'!$A:$F,6,FALSE),0)</f>
        <v>0</v>
      </c>
      <c r="F1722">
        <f>+IFERROR(VLOOKUP(B1722,'[1]Sum table'!$A:$G,7,FALSE),0)</f>
        <v>0</v>
      </c>
      <c r="O1722" t="s">
        <v>512</v>
      </c>
      <c r="P1722" s="606" t="s">
        <v>426</v>
      </c>
      <c r="R1722" t="str">
        <f t="shared" si="80"/>
        <v>ZK105</v>
      </c>
      <c r="S1722">
        <f t="shared" si="81"/>
        <v>0</v>
      </c>
      <c r="T1722">
        <f t="shared" si="81"/>
        <v>0</v>
      </c>
      <c r="U1722">
        <f t="shared" si="81"/>
        <v>0</v>
      </c>
    </row>
    <row r="1723" spans="1:21" x14ac:dyDescent="0.25">
      <c r="A1723" t="s">
        <v>2242</v>
      </c>
      <c r="B1723" t="str">
        <f t="shared" si="79"/>
        <v>ZK105.K321.C727</v>
      </c>
      <c r="C1723">
        <f>+IFERROR(VLOOKUP(B1723,'[1]Sum table'!$A:$D,4,FALSE),0)</f>
        <v>0</v>
      </c>
      <c r="D1723">
        <f>+IFERROR(VLOOKUP(B1723,'[1]Sum table'!$A:$E,5,FALSE),0)</f>
        <v>0</v>
      </c>
      <c r="E1723">
        <f>+IFERROR(VLOOKUP(B1723,'[1]Sum table'!$A:$F,6,FALSE),0)</f>
        <v>0</v>
      </c>
      <c r="F1723">
        <f>+IFERROR(VLOOKUP(B1723,'[1]Sum table'!$A:$G,7,FALSE),0)</f>
        <v>0</v>
      </c>
      <c r="O1723" t="s">
        <v>512</v>
      </c>
      <c r="P1723" s="606" t="s">
        <v>427</v>
      </c>
      <c r="R1723" t="str">
        <f t="shared" si="80"/>
        <v>ZK105</v>
      </c>
      <c r="S1723">
        <f t="shared" si="81"/>
        <v>0</v>
      </c>
      <c r="T1723">
        <f t="shared" si="81"/>
        <v>0</v>
      </c>
      <c r="U1723">
        <f t="shared" si="81"/>
        <v>0</v>
      </c>
    </row>
    <row r="1724" spans="1:21" x14ac:dyDescent="0.25">
      <c r="A1724" t="s">
        <v>2243</v>
      </c>
      <c r="B1724" t="str">
        <f t="shared" si="79"/>
        <v>ZK105.K322.C727</v>
      </c>
      <c r="C1724">
        <f>+IFERROR(VLOOKUP(B1724,'[1]Sum table'!$A:$D,4,FALSE),0)</f>
        <v>0</v>
      </c>
      <c r="D1724">
        <f>+IFERROR(VLOOKUP(B1724,'[1]Sum table'!$A:$E,5,FALSE),0)</f>
        <v>0</v>
      </c>
      <c r="E1724">
        <f>+IFERROR(VLOOKUP(B1724,'[1]Sum table'!$A:$F,6,FALSE),0)</f>
        <v>0</v>
      </c>
      <c r="F1724">
        <f>+IFERROR(VLOOKUP(B1724,'[1]Sum table'!$A:$G,7,FALSE),0)</f>
        <v>0</v>
      </c>
      <c r="O1724" t="s">
        <v>512</v>
      </c>
      <c r="P1724" s="607" t="s">
        <v>428</v>
      </c>
      <c r="R1724" t="str">
        <f t="shared" si="80"/>
        <v>ZK105</v>
      </c>
      <c r="S1724">
        <f t="shared" si="81"/>
        <v>0</v>
      </c>
      <c r="T1724">
        <f t="shared" si="81"/>
        <v>0</v>
      </c>
      <c r="U1724">
        <f t="shared" si="81"/>
        <v>0</v>
      </c>
    </row>
    <row r="1725" spans="1:21" x14ac:dyDescent="0.25">
      <c r="A1725" t="s">
        <v>2244</v>
      </c>
      <c r="B1725" t="str">
        <f t="shared" si="79"/>
        <v>ZK105.K323.C727</v>
      </c>
      <c r="C1725">
        <f>+IFERROR(VLOOKUP(B1725,'[1]Sum table'!$A:$D,4,FALSE),0)</f>
        <v>0</v>
      </c>
      <c r="D1725">
        <f>+IFERROR(VLOOKUP(B1725,'[1]Sum table'!$A:$E,5,FALSE),0)</f>
        <v>0</v>
      </c>
      <c r="E1725">
        <f>+IFERROR(VLOOKUP(B1725,'[1]Sum table'!$A:$F,6,FALSE),0)</f>
        <v>0</v>
      </c>
      <c r="F1725">
        <f>+IFERROR(VLOOKUP(B1725,'[1]Sum table'!$A:$G,7,FALSE),0)</f>
        <v>0</v>
      </c>
      <c r="O1725" t="s">
        <v>512</v>
      </c>
      <c r="P1725" s="607" t="s">
        <v>429</v>
      </c>
      <c r="R1725" t="str">
        <f t="shared" si="80"/>
        <v>ZK105</v>
      </c>
      <c r="S1725">
        <f t="shared" si="81"/>
        <v>0</v>
      </c>
      <c r="T1725">
        <f t="shared" si="81"/>
        <v>0</v>
      </c>
      <c r="U1725">
        <f t="shared" si="81"/>
        <v>0</v>
      </c>
    </row>
    <row r="1726" spans="1:21" x14ac:dyDescent="0.25">
      <c r="A1726" t="s">
        <v>2245</v>
      </c>
      <c r="B1726" t="str">
        <f t="shared" si="79"/>
        <v>ZK105.K324.C727</v>
      </c>
      <c r="C1726">
        <f>+IFERROR(VLOOKUP(B1726,'[1]Sum table'!$A:$D,4,FALSE),0)</f>
        <v>0</v>
      </c>
      <c r="D1726">
        <f>+IFERROR(VLOOKUP(B1726,'[1]Sum table'!$A:$E,5,FALSE),0)</f>
        <v>0</v>
      </c>
      <c r="E1726">
        <f>+IFERROR(VLOOKUP(B1726,'[1]Sum table'!$A:$F,6,FALSE),0)</f>
        <v>0</v>
      </c>
      <c r="F1726">
        <f>+IFERROR(VLOOKUP(B1726,'[1]Sum table'!$A:$G,7,FALSE),0)</f>
        <v>0</v>
      </c>
      <c r="O1726" t="s">
        <v>512</v>
      </c>
      <c r="P1726" s="607" t="s">
        <v>430</v>
      </c>
      <c r="R1726" t="str">
        <f t="shared" si="80"/>
        <v>ZK105</v>
      </c>
      <c r="S1726">
        <f t="shared" si="81"/>
        <v>0</v>
      </c>
      <c r="T1726">
        <f t="shared" si="81"/>
        <v>0</v>
      </c>
      <c r="U1726">
        <f t="shared" si="81"/>
        <v>0</v>
      </c>
    </row>
    <row r="1727" spans="1:21" x14ac:dyDescent="0.25">
      <c r="A1727" t="s">
        <v>2246</v>
      </c>
      <c r="B1727" t="str">
        <f t="shared" si="79"/>
        <v>ZK105.K325.C727</v>
      </c>
      <c r="C1727">
        <f>+IFERROR(VLOOKUP(B1727,'[1]Sum table'!$A:$D,4,FALSE),0)</f>
        <v>0</v>
      </c>
      <c r="D1727">
        <f>+IFERROR(VLOOKUP(B1727,'[1]Sum table'!$A:$E,5,FALSE),0)</f>
        <v>0</v>
      </c>
      <c r="E1727">
        <f>+IFERROR(VLOOKUP(B1727,'[1]Sum table'!$A:$F,6,FALSE),0)</f>
        <v>0</v>
      </c>
      <c r="F1727">
        <f>+IFERROR(VLOOKUP(B1727,'[1]Sum table'!$A:$G,7,FALSE),0)</f>
        <v>0</v>
      </c>
      <c r="O1727" t="s">
        <v>512</v>
      </c>
      <c r="P1727" s="607" t="s">
        <v>431</v>
      </c>
      <c r="R1727" t="str">
        <f t="shared" si="80"/>
        <v>ZK105</v>
      </c>
      <c r="S1727">
        <f t="shared" si="81"/>
        <v>0</v>
      </c>
      <c r="T1727">
        <f t="shared" si="81"/>
        <v>0</v>
      </c>
      <c r="U1727">
        <f t="shared" si="81"/>
        <v>0</v>
      </c>
    </row>
    <row r="1728" spans="1:21" x14ac:dyDescent="0.25">
      <c r="A1728" t="s">
        <v>2247</v>
      </c>
      <c r="B1728" t="str">
        <f t="shared" si="79"/>
        <v>ZK105.K326.C727</v>
      </c>
      <c r="C1728">
        <f>+IFERROR(VLOOKUP(B1728,'[1]Sum table'!$A:$D,4,FALSE),0)</f>
        <v>0</v>
      </c>
      <c r="D1728">
        <f>+IFERROR(VLOOKUP(B1728,'[1]Sum table'!$A:$E,5,FALSE),0)</f>
        <v>0</v>
      </c>
      <c r="E1728">
        <f>+IFERROR(VLOOKUP(B1728,'[1]Sum table'!$A:$F,6,FALSE),0)</f>
        <v>0</v>
      </c>
      <c r="F1728">
        <f>+IFERROR(VLOOKUP(B1728,'[1]Sum table'!$A:$G,7,FALSE),0)</f>
        <v>0</v>
      </c>
      <c r="O1728" t="s">
        <v>512</v>
      </c>
      <c r="P1728" s="606" t="s">
        <v>432</v>
      </c>
      <c r="R1728" t="str">
        <f t="shared" si="80"/>
        <v>ZK105</v>
      </c>
      <c r="S1728">
        <f t="shared" si="81"/>
        <v>0</v>
      </c>
      <c r="T1728">
        <f t="shared" si="81"/>
        <v>0</v>
      </c>
      <c r="U1728">
        <f t="shared" si="81"/>
        <v>0</v>
      </c>
    </row>
    <row r="1729" spans="1:21" x14ac:dyDescent="0.25">
      <c r="A1729" t="s">
        <v>2248</v>
      </c>
      <c r="B1729" t="str">
        <f t="shared" si="79"/>
        <v>ZK105.K327.C727</v>
      </c>
      <c r="C1729">
        <f>+IFERROR(VLOOKUP(B1729,'[1]Sum table'!$A:$D,4,FALSE),0)</f>
        <v>0</v>
      </c>
      <c r="D1729">
        <f>+IFERROR(VLOOKUP(B1729,'[1]Sum table'!$A:$E,5,FALSE),0)</f>
        <v>0</v>
      </c>
      <c r="E1729">
        <f>+IFERROR(VLOOKUP(B1729,'[1]Sum table'!$A:$F,6,FALSE),0)</f>
        <v>0</v>
      </c>
      <c r="F1729">
        <f>+IFERROR(VLOOKUP(B1729,'[1]Sum table'!$A:$G,7,FALSE),0)</f>
        <v>0</v>
      </c>
      <c r="O1729" t="s">
        <v>512</v>
      </c>
      <c r="P1729" s="606" t="s">
        <v>433</v>
      </c>
      <c r="R1729" t="str">
        <f t="shared" si="80"/>
        <v>ZK105</v>
      </c>
      <c r="S1729">
        <f t="shared" si="81"/>
        <v>0</v>
      </c>
      <c r="T1729">
        <f t="shared" si="81"/>
        <v>0</v>
      </c>
      <c r="U1729">
        <f t="shared" si="81"/>
        <v>0</v>
      </c>
    </row>
    <row r="1730" spans="1:21" x14ac:dyDescent="0.25">
      <c r="A1730" t="s">
        <v>2249</v>
      </c>
      <c r="B1730" t="str">
        <f t="shared" si="79"/>
        <v>ZK105.K328.C727</v>
      </c>
      <c r="C1730">
        <f>+IFERROR(VLOOKUP(B1730,'[1]Sum table'!$A:$D,4,FALSE),0)</f>
        <v>0</v>
      </c>
      <c r="D1730">
        <f>+IFERROR(VLOOKUP(B1730,'[1]Sum table'!$A:$E,5,FALSE),0)</f>
        <v>0</v>
      </c>
      <c r="E1730">
        <f>+IFERROR(VLOOKUP(B1730,'[1]Sum table'!$A:$F,6,FALSE),0)</f>
        <v>0</v>
      </c>
      <c r="F1730">
        <f>+IFERROR(VLOOKUP(B1730,'[1]Sum table'!$A:$G,7,FALSE),0)</f>
        <v>0</v>
      </c>
      <c r="O1730" t="s">
        <v>512</v>
      </c>
      <c r="P1730" s="606" t="s">
        <v>434</v>
      </c>
      <c r="R1730" t="str">
        <f t="shared" si="80"/>
        <v>ZK105</v>
      </c>
      <c r="S1730">
        <f t="shared" si="81"/>
        <v>0</v>
      </c>
      <c r="T1730">
        <f t="shared" si="81"/>
        <v>0</v>
      </c>
      <c r="U1730">
        <f t="shared" si="81"/>
        <v>0</v>
      </c>
    </row>
    <row r="1731" spans="1:21" x14ac:dyDescent="0.25">
      <c r="A1731" t="s">
        <v>2250</v>
      </c>
      <c r="B1731" t="str">
        <f t="shared" si="79"/>
        <v>ZK105.K329.C727</v>
      </c>
      <c r="C1731">
        <f>+IFERROR(VLOOKUP(B1731,'[1]Sum table'!$A:$D,4,FALSE),0)</f>
        <v>0</v>
      </c>
      <c r="D1731">
        <f>+IFERROR(VLOOKUP(B1731,'[1]Sum table'!$A:$E,5,FALSE),0)</f>
        <v>0</v>
      </c>
      <c r="E1731">
        <f>+IFERROR(VLOOKUP(B1731,'[1]Sum table'!$A:$F,6,FALSE),0)</f>
        <v>0</v>
      </c>
      <c r="F1731">
        <f>+IFERROR(VLOOKUP(B1731,'[1]Sum table'!$A:$G,7,FALSE),0)</f>
        <v>0</v>
      </c>
      <c r="O1731" t="s">
        <v>512</v>
      </c>
      <c r="P1731" s="606" t="s">
        <v>435</v>
      </c>
      <c r="R1731" t="str">
        <f t="shared" si="80"/>
        <v>ZK105</v>
      </c>
      <c r="S1731">
        <f t="shared" si="81"/>
        <v>0</v>
      </c>
      <c r="T1731">
        <f t="shared" si="81"/>
        <v>0</v>
      </c>
      <c r="U1731">
        <f t="shared" si="81"/>
        <v>0</v>
      </c>
    </row>
    <row r="1732" spans="1:21" x14ac:dyDescent="0.25">
      <c r="A1732" t="s">
        <v>2251</v>
      </c>
      <c r="B1732" t="str">
        <f t="shared" ref="B1732:B1795" si="82">+A1732&amp;"."&amp;$A$1</f>
        <v>ZK105.K330.C727</v>
      </c>
      <c r="C1732">
        <f>+IFERROR(VLOOKUP(B1732,'[1]Sum table'!$A:$D,4,FALSE),0)</f>
        <v>0</v>
      </c>
      <c r="D1732">
        <f>+IFERROR(VLOOKUP(B1732,'[1]Sum table'!$A:$E,5,FALSE),0)</f>
        <v>0</v>
      </c>
      <c r="E1732">
        <f>+IFERROR(VLOOKUP(B1732,'[1]Sum table'!$A:$F,6,FALSE),0)</f>
        <v>0</v>
      </c>
      <c r="F1732">
        <f>+IFERROR(VLOOKUP(B1732,'[1]Sum table'!$A:$G,7,FALSE),0)</f>
        <v>0</v>
      </c>
      <c r="O1732" t="s">
        <v>512</v>
      </c>
      <c r="P1732" s="606" t="s">
        <v>436</v>
      </c>
      <c r="R1732" t="str">
        <f t="shared" ref="R1732:R1795" si="83">+LEFT(B1732,5)</f>
        <v>ZK105</v>
      </c>
      <c r="S1732">
        <f t="shared" ref="S1732:U1795" si="84">+C1732</f>
        <v>0</v>
      </c>
      <c r="T1732">
        <f t="shared" si="84"/>
        <v>0</v>
      </c>
      <c r="U1732">
        <f t="shared" si="84"/>
        <v>0</v>
      </c>
    </row>
    <row r="1733" spans="1:21" x14ac:dyDescent="0.25">
      <c r="A1733" t="s">
        <v>2252</v>
      </c>
      <c r="B1733" t="str">
        <f t="shared" si="82"/>
        <v>ZK105.K331.C727</v>
      </c>
      <c r="C1733">
        <f>+IFERROR(VLOOKUP(B1733,'[1]Sum table'!$A:$D,4,FALSE),0)</f>
        <v>0</v>
      </c>
      <c r="D1733">
        <f>+IFERROR(VLOOKUP(B1733,'[1]Sum table'!$A:$E,5,FALSE),0)</f>
        <v>0</v>
      </c>
      <c r="E1733">
        <f>+IFERROR(VLOOKUP(B1733,'[1]Sum table'!$A:$F,6,FALSE),0)</f>
        <v>0</v>
      </c>
      <c r="F1733">
        <f>+IFERROR(VLOOKUP(B1733,'[1]Sum table'!$A:$G,7,FALSE),0)</f>
        <v>0</v>
      </c>
      <c r="O1733" t="s">
        <v>512</v>
      </c>
      <c r="P1733" s="606" t="s">
        <v>437</v>
      </c>
      <c r="R1733" t="str">
        <f t="shared" si="83"/>
        <v>ZK105</v>
      </c>
      <c r="S1733">
        <f t="shared" si="84"/>
        <v>0</v>
      </c>
      <c r="T1733">
        <f t="shared" si="84"/>
        <v>0</v>
      </c>
      <c r="U1733">
        <f t="shared" si="84"/>
        <v>0</v>
      </c>
    </row>
    <row r="1734" spans="1:21" x14ac:dyDescent="0.25">
      <c r="A1734" t="s">
        <v>2253</v>
      </c>
      <c r="B1734" t="str">
        <f t="shared" si="82"/>
        <v>ZK105.K332.C727</v>
      </c>
      <c r="C1734">
        <f>+IFERROR(VLOOKUP(B1734,'[1]Sum table'!$A:$D,4,FALSE),0)</f>
        <v>0</v>
      </c>
      <c r="D1734">
        <f>+IFERROR(VLOOKUP(B1734,'[1]Sum table'!$A:$E,5,FALSE),0)</f>
        <v>0</v>
      </c>
      <c r="E1734">
        <f>+IFERROR(VLOOKUP(B1734,'[1]Sum table'!$A:$F,6,FALSE),0)</f>
        <v>0</v>
      </c>
      <c r="F1734">
        <f>+IFERROR(VLOOKUP(B1734,'[1]Sum table'!$A:$G,7,FALSE),0)</f>
        <v>0</v>
      </c>
      <c r="O1734" t="s">
        <v>512</v>
      </c>
      <c r="P1734" s="607" t="s">
        <v>438</v>
      </c>
      <c r="R1734" t="str">
        <f t="shared" si="83"/>
        <v>ZK105</v>
      </c>
      <c r="S1734">
        <f t="shared" si="84"/>
        <v>0</v>
      </c>
      <c r="T1734">
        <f t="shared" si="84"/>
        <v>0</v>
      </c>
      <c r="U1734">
        <f t="shared" si="84"/>
        <v>0</v>
      </c>
    </row>
    <row r="1735" spans="1:21" x14ac:dyDescent="0.25">
      <c r="A1735" t="s">
        <v>2254</v>
      </c>
      <c r="B1735" t="str">
        <f t="shared" si="82"/>
        <v>ZK105.K333.C727</v>
      </c>
      <c r="C1735">
        <f>+IFERROR(VLOOKUP(B1735,'[1]Sum table'!$A:$D,4,FALSE),0)</f>
        <v>0</v>
      </c>
      <c r="D1735">
        <f>+IFERROR(VLOOKUP(B1735,'[1]Sum table'!$A:$E,5,FALSE),0)</f>
        <v>0</v>
      </c>
      <c r="E1735">
        <f>+IFERROR(VLOOKUP(B1735,'[1]Sum table'!$A:$F,6,FALSE),0)</f>
        <v>0</v>
      </c>
      <c r="F1735">
        <f>+IFERROR(VLOOKUP(B1735,'[1]Sum table'!$A:$G,7,FALSE),0)</f>
        <v>0</v>
      </c>
      <c r="O1735" t="s">
        <v>512</v>
      </c>
      <c r="P1735" s="607" t="s">
        <v>439</v>
      </c>
      <c r="R1735" t="str">
        <f t="shared" si="83"/>
        <v>ZK105</v>
      </c>
      <c r="S1735">
        <f t="shared" si="84"/>
        <v>0</v>
      </c>
      <c r="T1735">
        <f t="shared" si="84"/>
        <v>0</v>
      </c>
      <c r="U1735">
        <f t="shared" si="84"/>
        <v>0</v>
      </c>
    </row>
    <row r="1736" spans="1:21" x14ac:dyDescent="0.25">
      <c r="A1736" t="s">
        <v>2255</v>
      </c>
      <c r="B1736" t="str">
        <f t="shared" si="82"/>
        <v>ZK105.K334.C727</v>
      </c>
      <c r="C1736">
        <f>+IFERROR(VLOOKUP(B1736,'[1]Sum table'!$A:$D,4,FALSE),0)</f>
        <v>0</v>
      </c>
      <c r="D1736">
        <f>+IFERROR(VLOOKUP(B1736,'[1]Sum table'!$A:$E,5,FALSE),0)</f>
        <v>0</v>
      </c>
      <c r="E1736">
        <f>+IFERROR(VLOOKUP(B1736,'[1]Sum table'!$A:$F,6,FALSE),0)</f>
        <v>0</v>
      </c>
      <c r="F1736">
        <f>+IFERROR(VLOOKUP(B1736,'[1]Sum table'!$A:$G,7,FALSE),0)</f>
        <v>0</v>
      </c>
      <c r="O1736" t="s">
        <v>512</v>
      </c>
      <c r="P1736" s="607" t="s">
        <v>440</v>
      </c>
      <c r="R1736" t="str">
        <f t="shared" si="83"/>
        <v>ZK105</v>
      </c>
      <c r="S1736">
        <f t="shared" si="84"/>
        <v>0</v>
      </c>
      <c r="T1736">
        <f t="shared" si="84"/>
        <v>0</v>
      </c>
      <c r="U1736">
        <f t="shared" si="84"/>
        <v>0</v>
      </c>
    </row>
    <row r="1737" spans="1:21" x14ac:dyDescent="0.25">
      <c r="A1737" t="s">
        <v>2256</v>
      </c>
      <c r="B1737" t="str">
        <f t="shared" si="82"/>
        <v>ZK105.K335.C727</v>
      </c>
      <c r="C1737">
        <f>+IFERROR(VLOOKUP(B1737,'[1]Sum table'!$A:$D,4,FALSE),0)</f>
        <v>0</v>
      </c>
      <c r="D1737">
        <f>+IFERROR(VLOOKUP(B1737,'[1]Sum table'!$A:$E,5,FALSE),0)</f>
        <v>0</v>
      </c>
      <c r="E1737">
        <f>+IFERROR(VLOOKUP(B1737,'[1]Sum table'!$A:$F,6,FALSE),0)</f>
        <v>0</v>
      </c>
      <c r="F1737">
        <f>+IFERROR(VLOOKUP(B1737,'[1]Sum table'!$A:$G,7,FALSE),0)</f>
        <v>0</v>
      </c>
      <c r="O1737" t="s">
        <v>512</v>
      </c>
      <c r="P1737" s="607" t="s">
        <v>441</v>
      </c>
      <c r="R1737" t="str">
        <f t="shared" si="83"/>
        <v>ZK105</v>
      </c>
      <c r="S1737">
        <f t="shared" si="84"/>
        <v>0</v>
      </c>
      <c r="T1737">
        <f t="shared" si="84"/>
        <v>0</v>
      </c>
      <c r="U1737">
        <f t="shared" si="84"/>
        <v>0</v>
      </c>
    </row>
    <row r="1738" spans="1:21" x14ac:dyDescent="0.25">
      <c r="A1738" t="s">
        <v>2257</v>
      </c>
      <c r="B1738" t="str">
        <f t="shared" si="82"/>
        <v>ZK105.K336.C727</v>
      </c>
      <c r="C1738">
        <f>+IFERROR(VLOOKUP(B1738,'[1]Sum table'!$A:$D,4,FALSE),0)</f>
        <v>0</v>
      </c>
      <c r="D1738">
        <f>+IFERROR(VLOOKUP(B1738,'[1]Sum table'!$A:$E,5,FALSE),0)</f>
        <v>0</v>
      </c>
      <c r="E1738">
        <f>+IFERROR(VLOOKUP(B1738,'[1]Sum table'!$A:$F,6,FALSE),0)</f>
        <v>0</v>
      </c>
      <c r="F1738">
        <f>+IFERROR(VLOOKUP(B1738,'[1]Sum table'!$A:$G,7,FALSE),0)</f>
        <v>0</v>
      </c>
      <c r="O1738" t="s">
        <v>512</v>
      </c>
      <c r="P1738" s="606" t="s">
        <v>442</v>
      </c>
      <c r="R1738" t="str">
        <f t="shared" si="83"/>
        <v>ZK105</v>
      </c>
      <c r="S1738">
        <f t="shared" si="84"/>
        <v>0</v>
      </c>
      <c r="T1738">
        <f t="shared" si="84"/>
        <v>0</v>
      </c>
      <c r="U1738">
        <f t="shared" si="84"/>
        <v>0</v>
      </c>
    </row>
    <row r="1739" spans="1:21" x14ac:dyDescent="0.25">
      <c r="A1739" t="s">
        <v>2258</v>
      </c>
      <c r="B1739" t="str">
        <f t="shared" si="82"/>
        <v>ZK105.K337.C727</v>
      </c>
      <c r="C1739">
        <f>+IFERROR(VLOOKUP(B1739,'[1]Sum table'!$A:$D,4,FALSE),0)</f>
        <v>0</v>
      </c>
      <c r="D1739">
        <f>+IFERROR(VLOOKUP(B1739,'[1]Sum table'!$A:$E,5,FALSE),0)</f>
        <v>0</v>
      </c>
      <c r="E1739">
        <f>+IFERROR(VLOOKUP(B1739,'[1]Sum table'!$A:$F,6,FALSE),0)</f>
        <v>0</v>
      </c>
      <c r="F1739">
        <f>+IFERROR(VLOOKUP(B1739,'[1]Sum table'!$A:$G,7,FALSE),0)</f>
        <v>0</v>
      </c>
      <c r="O1739" t="s">
        <v>512</v>
      </c>
      <c r="P1739" s="606" t="s">
        <v>443</v>
      </c>
      <c r="R1739" t="str">
        <f t="shared" si="83"/>
        <v>ZK105</v>
      </c>
      <c r="S1739">
        <f t="shared" si="84"/>
        <v>0</v>
      </c>
      <c r="T1739">
        <f t="shared" si="84"/>
        <v>0</v>
      </c>
      <c r="U1739">
        <f t="shared" si="84"/>
        <v>0</v>
      </c>
    </row>
    <row r="1740" spans="1:21" x14ac:dyDescent="0.25">
      <c r="A1740" t="s">
        <v>2259</v>
      </c>
      <c r="B1740" t="str">
        <f t="shared" si="82"/>
        <v>ZK105.K338.C727</v>
      </c>
      <c r="C1740">
        <f>+IFERROR(VLOOKUP(B1740,'[1]Sum table'!$A:$D,4,FALSE),0)</f>
        <v>0</v>
      </c>
      <c r="D1740">
        <f>+IFERROR(VLOOKUP(B1740,'[1]Sum table'!$A:$E,5,FALSE),0)</f>
        <v>0</v>
      </c>
      <c r="E1740">
        <f>+IFERROR(VLOOKUP(B1740,'[1]Sum table'!$A:$F,6,FALSE),0)</f>
        <v>0</v>
      </c>
      <c r="F1740">
        <f>+IFERROR(VLOOKUP(B1740,'[1]Sum table'!$A:$G,7,FALSE),0)</f>
        <v>0</v>
      </c>
      <c r="O1740" t="s">
        <v>512</v>
      </c>
      <c r="P1740" s="606" t="s">
        <v>444</v>
      </c>
      <c r="R1740" t="str">
        <f t="shared" si="83"/>
        <v>ZK105</v>
      </c>
      <c r="S1740">
        <f t="shared" si="84"/>
        <v>0</v>
      </c>
      <c r="T1740">
        <f t="shared" si="84"/>
        <v>0</v>
      </c>
      <c r="U1740">
        <f t="shared" si="84"/>
        <v>0</v>
      </c>
    </row>
    <row r="1741" spans="1:21" x14ac:dyDescent="0.25">
      <c r="A1741" t="s">
        <v>2260</v>
      </c>
      <c r="B1741" t="str">
        <f t="shared" si="82"/>
        <v>ZK105.K339.C727</v>
      </c>
      <c r="C1741">
        <f>+IFERROR(VLOOKUP(B1741,'[1]Sum table'!$A:$D,4,FALSE),0)</f>
        <v>0</v>
      </c>
      <c r="D1741">
        <f>+IFERROR(VLOOKUP(B1741,'[1]Sum table'!$A:$E,5,FALSE),0)</f>
        <v>0</v>
      </c>
      <c r="E1741">
        <f>+IFERROR(VLOOKUP(B1741,'[1]Sum table'!$A:$F,6,FALSE),0)</f>
        <v>0</v>
      </c>
      <c r="F1741">
        <f>+IFERROR(VLOOKUP(B1741,'[1]Sum table'!$A:$G,7,FALSE),0)</f>
        <v>0</v>
      </c>
      <c r="O1741" t="s">
        <v>512</v>
      </c>
      <c r="P1741" s="607" t="s">
        <v>445</v>
      </c>
      <c r="R1741" t="str">
        <f t="shared" si="83"/>
        <v>ZK105</v>
      </c>
      <c r="S1741">
        <f t="shared" si="84"/>
        <v>0</v>
      </c>
      <c r="T1741">
        <f t="shared" si="84"/>
        <v>0</v>
      </c>
      <c r="U1741">
        <f t="shared" si="84"/>
        <v>0</v>
      </c>
    </row>
    <row r="1742" spans="1:21" x14ac:dyDescent="0.25">
      <c r="A1742" t="s">
        <v>2261</v>
      </c>
      <c r="B1742" t="str">
        <f t="shared" si="82"/>
        <v>ZK105.K340.C727</v>
      </c>
      <c r="C1742">
        <f>+IFERROR(VLOOKUP(B1742,'[1]Sum table'!$A:$D,4,FALSE),0)</f>
        <v>0</v>
      </c>
      <c r="D1742">
        <f>+IFERROR(VLOOKUP(B1742,'[1]Sum table'!$A:$E,5,FALSE),0)</f>
        <v>0</v>
      </c>
      <c r="E1742">
        <f>+IFERROR(VLOOKUP(B1742,'[1]Sum table'!$A:$F,6,FALSE),0)</f>
        <v>0</v>
      </c>
      <c r="F1742">
        <f>+IFERROR(VLOOKUP(B1742,'[1]Sum table'!$A:$G,7,FALSE),0)</f>
        <v>0</v>
      </c>
      <c r="O1742" t="s">
        <v>512</v>
      </c>
      <c r="P1742" s="607" t="s">
        <v>446</v>
      </c>
      <c r="R1742" t="str">
        <f t="shared" si="83"/>
        <v>ZK105</v>
      </c>
      <c r="S1742">
        <f t="shared" si="84"/>
        <v>0</v>
      </c>
      <c r="T1742">
        <f t="shared" si="84"/>
        <v>0</v>
      </c>
      <c r="U1742">
        <f t="shared" si="84"/>
        <v>0</v>
      </c>
    </row>
    <row r="1743" spans="1:21" x14ac:dyDescent="0.25">
      <c r="A1743" t="s">
        <v>2262</v>
      </c>
      <c r="B1743" t="str">
        <f t="shared" si="82"/>
        <v>ZK105.K341.C727</v>
      </c>
      <c r="C1743">
        <f>+IFERROR(VLOOKUP(B1743,'[1]Sum table'!$A:$D,4,FALSE),0)</f>
        <v>0</v>
      </c>
      <c r="D1743">
        <f>+IFERROR(VLOOKUP(B1743,'[1]Sum table'!$A:$E,5,FALSE),0)</f>
        <v>0</v>
      </c>
      <c r="E1743">
        <f>+IFERROR(VLOOKUP(B1743,'[1]Sum table'!$A:$F,6,FALSE),0)</f>
        <v>0</v>
      </c>
      <c r="F1743">
        <f>+IFERROR(VLOOKUP(B1743,'[1]Sum table'!$A:$G,7,FALSE),0)</f>
        <v>0</v>
      </c>
      <c r="O1743" t="s">
        <v>512</v>
      </c>
      <c r="P1743" s="607" t="s">
        <v>447</v>
      </c>
      <c r="R1743" t="str">
        <f t="shared" si="83"/>
        <v>ZK105</v>
      </c>
      <c r="S1743">
        <f t="shared" si="84"/>
        <v>0</v>
      </c>
      <c r="T1743">
        <f t="shared" si="84"/>
        <v>0</v>
      </c>
      <c r="U1743">
        <f t="shared" si="84"/>
        <v>0</v>
      </c>
    </row>
    <row r="1744" spans="1:21" x14ac:dyDescent="0.25">
      <c r="A1744" t="s">
        <v>2263</v>
      </c>
      <c r="B1744" t="str">
        <f t="shared" si="82"/>
        <v>ZK105.K342.C727</v>
      </c>
      <c r="C1744">
        <f>+IFERROR(VLOOKUP(B1744,'[1]Sum table'!$A:$D,4,FALSE),0)</f>
        <v>0</v>
      </c>
      <c r="D1744">
        <f>+IFERROR(VLOOKUP(B1744,'[1]Sum table'!$A:$E,5,FALSE),0)</f>
        <v>0</v>
      </c>
      <c r="E1744">
        <f>+IFERROR(VLOOKUP(B1744,'[1]Sum table'!$A:$F,6,FALSE),0)</f>
        <v>0</v>
      </c>
      <c r="F1744">
        <f>+IFERROR(VLOOKUP(B1744,'[1]Sum table'!$A:$G,7,FALSE),0)</f>
        <v>0</v>
      </c>
      <c r="O1744" t="s">
        <v>512</v>
      </c>
      <c r="P1744" s="607" t="s">
        <v>448</v>
      </c>
      <c r="R1744" t="str">
        <f t="shared" si="83"/>
        <v>ZK105</v>
      </c>
      <c r="S1744">
        <f t="shared" si="84"/>
        <v>0</v>
      </c>
      <c r="T1744">
        <f t="shared" si="84"/>
        <v>0</v>
      </c>
      <c r="U1744">
        <f t="shared" si="84"/>
        <v>0</v>
      </c>
    </row>
    <row r="1745" spans="1:21" x14ac:dyDescent="0.25">
      <c r="A1745" t="s">
        <v>2264</v>
      </c>
      <c r="B1745" t="str">
        <f t="shared" si="82"/>
        <v>ZK105.K343.C727</v>
      </c>
      <c r="C1745">
        <f>+IFERROR(VLOOKUP(B1745,'[1]Sum table'!$A:$D,4,FALSE),0)</f>
        <v>0</v>
      </c>
      <c r="D1745">
        <f>+IFERROR(VLOOKUP(B1745,'[1]Sum table'!$A:$E,5,FALSE),0)</f>
        <v>0</v>
      </c>
      <c r="E1745">
        <f>+IFERROR(VLOOKUP(B1745,'[1]Sum table'!$A:$F,6,FALSE),0)</f>
        <v>0</v>
      </c>
      <c r="F1745">
        <f>+IFERROR(VLOOKUP(B1745,'[1]Sum table'!$A:$G,7,FALSE),0)</f>
        <v>0</v>
      </c>
      <c r="O1745" t="s">
        <v>512</v>
      </c>
      <c r="P1745" s="606" t="s">
        <v>449</v>
      </c>
      <c r="R1745" t="str">
        <f t="shared" si="83"/>
        <v>ZK105</v>
      </c>
      <c r="S1745">
        <f t="shared" si="84"/>
        <v>0</v>
      </c>
      <c r="T1745">
        <f t="shared" si="84"/>
        <v>0</v>
      </c>
      <c r="U1745">
        <f t="shared" si="84"/>
        <v>0</v>
      </c>
    </row>
    <row r="1746" spans="1:21" x14ac:dyDescent="0.25">
      <c r="A1746" t="s">
        <v>2265</v>
      </c>
      <c r="B1746" t="str">
        <f t="shared" si="82"/>
        <v>ZK105.K344.C727</v>
      </c>
      <c r="C1746">
        <f>+IFERROR(VLOOKUP(B1746,'[1]Sum table'!$A:$D,4,FALSE),0)</f>
        <v>0</v>
      </c>
      <c r="D1746">
        <f>+IFERROR(VLOOKUP(B1746,'[1]Sum table'!$A:$E,5,FALSE),0)</f>
        <v>0</v>
      </c>
      <c r="E1746">
        <f>+IFERROR(VLOOKUP(B1746,'[1]Sum table'!$A:$F,6,FALSE),0)</f>
        <v>0</v>
      </c>
      <c r="F1746">
        <f>+IFERROR(VLOOKUP(B1746,'[1]Sum table'!$A:$G,7,FALSE),0)</f>
        <v>0</v>
      </c>
      <c r="O1746" t="s">
        <v>512</v>
      </c>
      <c r="P1746" s="606" t="s">
        <v>450</v>
      </c>
      <c r="R1746" t="str">
        <f t="shared" si="83"/>
        <v>ZK105</v>
      </c>
      <c r="S1746">
        <f t="shared" si="84"/>
        <v>0</v>
      </c>
      <c r="T1746">
        <f t="shared" si="84"/>
        <v>0</v>
      </c>
      <c r="U1746">
        <f t="shared" si="84"/>
        <v>0</v>
      </c>
    </row>
    <row r="1747" spans="1:21" x14ac:dyDescent="0.25">
      <c r="A1747" t="s">
        <v>2266</v>
      </c>
      <c r="B1747" t="str">
        <f t="shared" si="82"/>
        <v>ZK105.K345.C727</v>
      </c>
      <c r="C1747">
        <f>+IFERROR(VLOOKUP(B1747,'[1]Sum table'!$A:$D,4,FALSE),0)</f>
        <v>0</v>
      </c>
      <c r="D1747">
        <f>+IFERROR(VLOOKUP(B1747,'[1]Sum table'!$A:$E,5,FALSE),0)</f>
        <v>0</v>
      </c>
      <c r="E1747">
        <f>+IFERROR(VLOOKUP(B1747,'[1]Sum table'!$A:$F,6,FALSE),0)</f>
        <v>0</v>
      </c>
      <c r="F1747">
        <f>+IFERROR(VLOOKUP(B1747,'[1]Sum table'!$A:$G,7,FALSE),0)</f>
        <v>0</v>
      </c>
      <c r="O1747" t="s">
        <v>512</v>
      </c>
      <c r="P1747" s="606" t="s">
        <v>451</v>
      </c>
      <c r="R1747" t="str">
        <f t="shared" si="83"/>
        <v>ZK105</v>
      </c>
      <c r="S1747">
        <f t="shared" si="84"/>
        <v>0</v>
      </c>
      <c r="T1747">
        <f t="shared" si="84"/>
        <v>0</v>
      </c>
      <c r="U1747">
        <f t="shared" si="84"/>
        <v>0</v>
      </c>
    </row>
    <row r="1748" spans="1:21" x14ac:dyDescent="0.25">
      <c r="A1748" t="s">
        <v>2267</v>
      </c>
      <c r="B1748" t="str">
        <f t="shared" si="82"/>
        <v>ZK105.K346.C727</v>
      </c>
      <c r="C1748">
        <f>+IFERROR(VLOOKUP(B1748,'[1]Sum table'!$A:$D,4,FALSE),0)</f>
        <v>0</v>
      </c>
      <c r="D1748">
        <f>+IFERROR(VLOOKUP(B1748,'[1]Sum table'!$A:$E,5,FALSE),0)</f>
        <v>0</v>
      </c>
      <c r="E1748">
        <f>+IFERROR(VLOOKUP(B1748,'[1]Sum table'!$A:$F,6,FALSE),0)</f>
        <v>0</v>
      </c>
      <c r="F1748">
        <f>+IFERROR(VLOOKUP(B1748,'[1]Sum table'!$A:$G,7,FALSE),0)</f>
        <v>0</v>
      </c>
      <c r="O1748" t="s">
        <v>512</v>
      </c>
      <c r="P1748" s="606" t="s">
        <v>452</v>
      </c>
      <c r="R1748" t="str">
        <f t="shared" si="83"/>
        <v>ZK105</v>
      </c>
      <c r="S1748">
        <f t="shared" si="84"/>
        <v>0</v>
      </c>
      <c r="T1748">
        <f t="shared" si="84"/>
        <v>0</v>
      </c>
      <c r="U1748">
        <f t="shared" si="84"/>
        <v>0</v>
      </c>
    </row>
    <row r="1749" spans="1:21" x14ac:dyDescent="0.25">
      <c r="A1749" t="s">
        <v>2268</v>
      </c>
      <c r="B1749" t="str">
        <f t="shared" si="82"/>
        <v>ZK105.K347.C727</v>
      </c>
      <c r="C1749">
        <f>+IFERROR(VLOOKUP(B1749,'[1]Sum table'!$A:$D,4,FALSE),0)</f>
        <v>0</v>
      </c>
      <c r="D1749">
        <f>+IFERROR(VLOOKUP(B1749,'[1]Sum table'!$A:$E,5,FALSE),0)</f>
        <v>0</v>
      </c>
      <c r="E1749">
        <f>+IFERROR(VLOOKUP(B1749,'[1]Sum table'!$A:$F,6,FALSE),0)</f>
        <v>0</v>
      </c>
      <c r="F1749">
        <f>+IFERROR(VLOOKUP(B1749,'[1]Sum table'!$A:$G,7,FALSE),0)</f>
        <v>0</v>
      </c>
      <c r="O1749" t="s">
        <v>512</v>
      </c>
      <c r="P1749" s="607" t="s">
        <v>453</v>
      </c>
      <c r="R1749" t="str">
        <f t="shared" si="83"/>
        <v>ZK105</v>
      </c>
      <c r="S1749">
        <f t="shared" si="84"/>
        <v>0</v>
      </c>
      <c r="T1749">
        <f t="shared" si="84"/>
        <v>0</v>
      </c>
      <c r="U1749">
        <f t="shared" si="84"/>
        <v>0</v>
      </c>
    </row>
    <row r="1750" spans="1:21" x14ac:dyDescent="0.25">
      <c r="A1750" t="s">
        <v>2269</v>
      </c>
      <c r="B1750" t="str">
        <f t="shared" si="82"/>
        <v>ZK105.K348.C727</v>
      </c>
      <c r="C1750">
        <f>+IFERROR(VLOOKUP(B1750,'[1]Sum table'!$A:$D,4,FALSE),0)</f>
        <v>0</v>
      </c>
      <c r="D1750">
        <f>+IFERROR(VLOOKUP(B1750,'[1]Sum table'!$A:$E,5,FALSE),0)</f>
        <v>0</v>
      </c>
      <c r="E1750">
        <f>+IFERROR(VLOOKUP(B1750,'[1]Sum table'!$A:$F,6,FALSE),0)</f>
        <v>0</v>
      </c>
      <c r="F1750">
        <f>+IFERROR(VLOOKUP(B1750,'[1]Sum table'!$A:$G,7,FALSE),0)</f>
        <v>0</v>
      </c>
      <c r="O1750" t="s">
        <v>512</v>
      </c>
      <c r="P1750" s="607" t="s">
        <v>454</v>
      </c>
      <c r="R1750" t="str">
        <f t="shared" si="83"/>
        <v>ZK105</v>
      </c>
      <c r="S1750">
        <f t="shared" si="84"/>
        <v>0</v>
      </c>
      <c r="T1750">
        <f t="shared" si="84"/>
        <v>0</v>
      </c>
      <c r="U1750">
        <f t="shared" si="84"/>
        <v>0</v>
      </c>
    </row>
    <row r="1751" spans="1:21" x14ac:dyDescent="0.25">
      <c r="A1751" t="s">
        <v>2270</v>
      </c>
      <c r="B1751" t="str">
        <f t="shared" si="82"/>
        <v>ZK105.K349.C727</v>
      </c>
      <c r="C1751">
        <f>+IFERROR(VLOOKUP(B1751,'[1]Sum table'!$A:$D,4,FALSE),0)</f>
        <v>0</v>
      </c>
      <c r="D1751">
        <f>+IFERROR(VLOOKUP(B1751,'[1]Sum table'!$A:$E,5,FALSE),0)</f>
        <v>0</v>
      </c>
      <c r="E1751">
        <f>+IFERROR(VLOOKUP(B1751,'[1]Sum table'!$A:$F,6,FALSE),0)</f>
        <v>0</v>
      </c>
      <c r="F1751">
        <f>+IFERROR(VLOOKUP(B1751,'[1]Sum table'!$A:$G,7,FALSE),0)</f>
        <v>0</v>
      </c>
      <c r="O1751" t="s">
        <v>512</v>
      </c>
      <c r="P1751" s="607" t="s">
        <v>455</v>
      </c>
      <c r="R1751" t="str">
        <f t="shared" si="83"/>
        <v>ZK105</v>
      </c>
      <c r="S1751">
        <f t="shared" si="84"/>
        <v>0</v>
      </c>
      <c r="T1751">
        <f t="shared" si="84"/>
        <v>0</v>
      </c>
      <c r="U1751">
        <f t="shared" si="84"/>
        <v>0</v>
      </c>
    </row>
    <row r="1752" spans="1:21" x14ac:dyDescent="0.25">
      <c r="A1752" t="s">
        <v>2271</v>
      </c>
      <c r="B1752" t="str">
        <f t="shared" si="82"/>
        <v>ZK105.K350.C727</v>
      </c>
      <c r="C1752">
        <f>+IFERROR(VLOOKUP(B1752,'[1]Sum table'!$A:$D,4,FALSE),0)</f>
        <v>0</v>
      </c>
      <c r="D1752">
        <f>+IFERROR(VLOOKUP(B1752,'[1]Sum table'!$A:$E,5,FALSE),0)</f>
        <v>0</v>
      </c>
      <c r="E1752">
        <f>+IFERROR(VLOOKUP(B1752,'[1]Sum table'!$A:$F,6,FALSE),0)</f>
        <v>0</v>
      </c>
      <c r="F1752">
        <f>+IFERROR(VLOOKUP(B1752,'[1]Sum table'!$A:$G,7,FALSE),0)</f>
        <v>0</v>
      </c>
      <c r="O1752" t="s">
        <v>512</v>
      </c>
      <c r="P1752" s="607" t="s">
        <v>456</v>
      </c>
      <c r="R1752" t="str">
        <f t="shared" si="83"/>
        <v>ZK105</v>
      </c>
      <c r="S1752">
        <f t="shared" si="84"/>
        <v>0</v>
      </c>
      <c r="T1752">
        <f t="shared" si="84"/>
        <v>0</v>
      </c>
      <c r="U1752">
        <f t="shared" si="84"/>
        <v>0</v>
      </c>
    </row>
    <row r="1753" spans="1:21" x14ac:dyDescent="0.25">
      <c r="A1753" t="s">
        <v>2272</v>
      </c>
      <c r="B1753" t="str">
        <f t="shared" si="82"/>
        <v>ZK105.K351.C727</v>
      </c>
      <c r="C1753">
        <f>+IFERROR(VLOOKUP(B1753,'[1]Sum table'!$A:$D,4,FALSE),0)</f>
        <v>0</v>
      </c>
      <c r="D1753">
        <f>+IFERROR(VLOOKUP(B1753,'[1]Sum table'!$A:$E,5,FALSE),0)</f>
        <v>0</v>
      </c>
      <c r="E1753">
        <f>+IFERROR(VLOOKUP(B1753,'[1]Sum table'!$A:$F,6,FALSE),0)</f>
        <v>0</v>
      </c>
      <c r="F1753">
        <f>+IFERROR(VLOOKUP(B1753,'[1]Sum table'!$A:$G,7,FALSE),0)</f>
        <v>0</v>
      </c>
      <c r="O1753" t="s">
        <v>512</v>
      </c>
      <c r="P1753" s="606" t="s">
        <v>457</v>
      </c>
      <c r="R1753" t="str">
        <f t="shared" si="83"/>
        <v>ZK105</v>
      </c>
      <c r="S1753">
        <f t="shared" si="84"/>
        <v>0</v>
      </c>
      <c r="T1753">
        <f t="shared" si="84"/>
        <v>0</v>
      </c>
      <c r="U1753">
        <f t="shared" si="84"/>
        <v>0</v>
      </c>
    </row>
    <row r="1754" spans="1:21" x14ac:dyDescent="0.25">
      <c r="A1754" t="s">
        <v>2273</v>
      </c>
      <c r="B1754" t="str">
        <f t="shared" si="82"/>
        <v>ZK105.K352.C727</v>
      </c>
      <c r="C1754">
        <f>+IFERROR(VLOOKUP(B1754,'[1]Sum table'!$A:$D,4,FALSE),0)</f>
        <v>0</v>
      </c>
      <c r="D1754">
        <f>+IFERROR(VLOOKUP(B1754,'[1]Sum table'!$A:$E,5,FALSE),0)</f>
        <v>0</v>
      </c>
      <c r="E1754">
        <f>+IFERROR(VLOOKUP(B1754,'[1]Sum table'!$A:$F,6,FALSE),0)</f>
        <v>0</v>
      </c>
      <c r="F1754">
        <f>+IFERROR(VLOOKUP(B1754,'[1]Sum table'!$A:$G,7,FALSE),0)</f>
        <v>0</v>
      </c>
      <c r="O1754" t="s">
        <v>512</v>
      </c>
      <c r="P1754" s="606" t="s">
        <v>458</v>
      </c>
      <c r="R1754" t="str">
        <f t="shared" si="83"/>
        <v>ZK105</v>
      </c>
      <c r="S1754">
        <f t="shared" si="84"/>
        <v>0</v>
      </c>
      <c r="T1754">
        <f t="shared" si="84"/>
        <v>0</v>
      </c>
      <c r="U1754">
        <f t="shared" si="84"/>
        <v>0</v>
      </c>
    </row>
    <row r="1755" spans="1:21" x14ac:dyDescent="0.25">
      <c r="A1755" t="s">
        <v>2274</v>
      </c>
      <c r="B1755" t="str">
        <f t="shared" si="82"/>
        <v>ZK105.K353.C727</v>
      </c>
      <c r="C1755">
        <f>+IFERROR(VLOOKUP(B1755,'[1]Sum table'!$A:$D,4,FALSE),0)</f>
        <v>0</v>
      </c>
      <c r="D1755">
        <f>+IFERROR(VLOOKUP(B1755,'[1]Sum table'!$A:$E,5,FALSE),0)</f>
        <v>0</v>
      </c>
      <c r="E1755">
        <f>+IFERROR(VLOOKUP(B1755,'[1]Sum table'!$A:$F,6,FALSE),0)</f>
        <v>0</v>
      </c>
      <c r="F1755">
        <f>+IFERROR(VLOOKUP(B1755,'[1]Sum table'!$A:$G,7,FALSE),0)</f>
        <v>0</v>
      </c>
      <c r="O1755" t="s">
        <v>512</v>
      </c>
      <c r="P1755" s="606" t="s">
        <v>459</v>
      </c>
      <c r="R1755" t="str">
        <f t="shared" si="83"/>
        <v>ZK105</v>
      </c>
      <c r="S1755">
        <f t="shared" si="84"/>
        <v>0</v>
      </c>
      <c r="T1755">
        <f t="shared" si="84"/>
        <v>0</v>
      </c>
      <c r="U1755">
        <f t="shared" si="84"/>
        <v>0</v>
      </c>
    </row>
    <row r="1756" spans="1:21" x14ac:dyDescent="0.25">
      <c r="A1756" t="s">
        <v>2275</v>
      </c>
      <c r="B1756" t="str">
        <f t="shared" si="82"/>
        <v>ZK105.K354.C727</v>
      </c>
      <c r="C1756">
        <f>+IFERROR(VLOOKUP(B1756,'[1]Sum table'!$A:$D,4,FALSE),0)</f>
        <v>0</v>
      </c>
      <c r="D1756">
        <f>+IFERROR(VLOOKUP(B1756,'[1]Sum table'!$A:$E,5,FALSE),0)</f>
        <v>0</v>
      </c>
      <c r="E1756">
        <f>+IFERROR(VLOOKUP(B1756,'[1]Sum table'!$A:$F,6,FALSE),0)</f>
        <v>0</v>
      </c>
      <c r="F1756">
        <f>+IFERROR(VLOOKUP(B1756,'[1]Sum table'!$A:$G,7,FALSE),0)</f>
        <v>0</v>
      </c>
      <c r="O1756" t="s">
        <v>512</v>
      </c>
      <c r="P1756" s="606" t="s">
        <v>460</v>
      </c>
      <c r="R1756" t="str">
        <f t="shared" si="83"/>
        <v>ZK105</v>
      </c>
      <c r="S1756">
        <f t="shared" si="84"/>
        <v>0</v>
      </c>
      <c r="T1756">
        <f t="shared" si="84"/>
        <v>0</v>
      </c>
      <c r="U1756">
        <f t="shared" si="84"/>
        <v>0</v>
      </c>
    </row>
    <row r="1757" spans="1:21" x14ac:dyDescent="0.25">
      <c r="A1757" t="s">
        <v>2276</v>
      </c>
      <c r="B1757" t="str">
        <f t="shared" si="82"/>
        <v>ZK105.K355.C727</v>
      </c>
      <c r="C1757">
        <f>+IFERROR(VLOOKUP(B1757,'[1]Sum table'!$A:$D,4,FALSE),0)</f>
        <v>0</v>
      </c>
      <c r="D1757">
        <f>+IFERROR(VLOOKUP(B1757,'[1]Sum table'!$A:$E,5,FALSE),0)</f>
        <v>0</v>
      </c>
      <c r="E1757">
        <f>+IFERROR(VLOOKUP(B1757,'[1]Sum table'!$A:$F,6,FALSE),0)</f>
        <v>0</v>
      </c>
      <c r="F1757">
        <f>+IFERROR(VLOOKUP(B1757,'[1]Sum table'!$A:$G,7,FALSE),0)</f>
        <v>0</v>
      </c>
      <c r="O1757" t="s">
        <v>512</v>
      </c>
      <c r="P1757" s="606" t="s">
        <v>461</v>
      </c>
      <c r="R1757" t="str">
        <f t="shared" si="83"/>
        <v>ZK105</v>
      </c>
      <c r="S1757">
        <f t="shared" si="84"/>
        <v>0</v>
      </c>
      <c r="T1757">
        <f t="shared" si="84"/>
        <v>0</v>
      </c>
      <c r="U1757">
        <f t="shared" si="84"/>
        <v>0</v>
      </c>
    </row>
    <row r="1758" spans="1:21" x14ac:dyDescent="0.25">
      <c r="A1758" t="s">
        <v>2277</v>
      </c>
      <c r="B1758" t="str">
        <f t="shared" si="82"/>
        <v>ZK105.K356.C727</v>
      </c>
      <c r="C1758">
        <f>+IFERROR(VLOOKUP(B1758,'[1]Sum table'!$A:$D,4,FALSE),0)</f>
        <v>0</v>
      </c>
      <c r="D1758">
        <f>+IFERROR(VLOOKUP(B1758,'[1]Sum table'!$A:$E,5,FALSE),0)</f>
        <v>0</v>
      </c>
      <c r="E1758">
        <f>+IFERROR(VLOOKUP(B1758,'[1]Sum table'!$A:$F,6,FALSE),0)</f>
        <v>0</v>
      </c>
      <c r="F1758">
        <f>+IFERROR(VLOOKUP(B1758,'[1]Sum table'!$A:$G,7,FALSE),0)</f>
        <v>0</v>
      </c>
      <c r="O1758" t="s">
        <v>512</v>
      </c>
      <c r="P1758" s="606" t="s">
        <v>462</v>
      </c>
      <c r="R1758" t="str">
        <f t="shared" si="83"/>
        <v>ZK105</v>
      </c>
      <c r="S1758">
        <f t="shared" si="84"/>
        <v>0</v>
      </c>
      <c r="T1758">
        <f t="shared" si="84"/>
        <v>0</v>
      </c>
      <c r="U1758">
        <f t="shared" si="84"/>
        <v>0</v>
      </c>
    </row>
    <row r="1759" spans="1:21" x14ac:dyDescent="0.25">
      <c r="A1759" t="s">
        <v>2278</v>
      </c>
      <c r="B1759" t="str">
        <f t="shared" si="82"/>
        <v>ZK105.K357.C727</v>
      </c>
      <c r="C1759">
        <f>+IFERROR(VLOOKUP(B1759,'[1]Sum table'!$A:$D,4,FALSE),0)</f>
        <v>0</v>
      </c>
      <c r="D1759">
        <f>+IFERROR(VLOOKUP(B1759,'[1]Sum table'!$A:$E,5,FALSE),0)</f>
        <v>0</v>
      </c>
      <c r="E1759">
        <f>+IFERROR(VLOOKUP(B1759,'[1]Sum table'!$A:$F,6,FALSE),0)</f>
        <v>0</v>
      </c>
      <c r="F1759">
        <f>+IFERROR(VLOOKUP(B1759,'[1]Sum table'!$A:$G,7,FALSE),0)</f>
        <v>0</v>
      </c>
      <c r="O1759" t="s">
        <v>512</v>
      </c>
      <c r="P1759" s="606" t="s">
        <v>463</v>
      </c>
      <c r="R1759" t="str">
        <f t="shared" si="83"/>
        <v>ZK105</v>
      </c>
      <c r="S1759">
        <f t="shared" si="84"/>
        <v>0</v>
      </c>
      <c r="T1759">
        <f t="shared" si="84"/>
        <v>0</v>
      </c>
      <c r="U1759">
        <f t="shared" si="84"/>
        <v>0</v>
      </c>
    </row>
    <row r="1760" spans="1:21" x14ac:dyDescent="0.25">
      <c r="A1760" t="s">
        <v>2279</v>
      </c>
      <c r="B1760" t="str">
        <f t="shared" si="82"/>
        <v>ZK105.K358.C727</v>
      </c>
      <c r="C1760">
        <f>+IFERROR(VLOOKUP(B1760,'[1]Sum table'!$A:$D,4,FALSE),0)</f>
        <v>0</v>
      </c>
      <c r="D1760">
        <f>+IFERROR(VLOOKUP(B1760,'[1]Sum table'!$A:$E,5,FALSE),0)</f>
        <v>0</v>
      </c>
      <c r="E1760">
        <f>+IFERROR(VLOOKUP(B1760,'[1]Sum table'!$A:$F,6,FALSE),0)</f>
        <v>0</v>
      </c>
      <c r="F1760">
        <f>+IFERROR(VLOOKUP(B1760,'[1]Sum table'!$A:$G,7,FALSE),0)</f>
        <v>0</v>
      </c>
      <c r="O1760" t="s">
        <v>512</v>
      </c>
      <c r="P1760" s="606" t="s">
        <v>464</v>
      </c>
      <c r="R1760" t="str">
        <f t="shared" si="83"/>
        <v>ZK105</v>
      </c>
      <c r="S1760">
        <f t="shared" si="84"/>
        <v>0</v>
      </c>
      <c r="T1760">
        <f t="shared" si="84"/>
        <v>0</v>
      </c>
      <c r="U1760">
        <f t="shared" si="84"/>
        <v>0</v>
      </c>
    </row>
    <row r="1761" spans="1:21" x14ac:dyDescent="0.25">
      <c r="A1761" t="s">
        <v>2280</v>
      </c>
      <c r="B1761" t="str">
        <f t="shared" si="82"/>
        <v>ZK105.K359.C727</v>
      </c>
      <c r="C1761">
        <f>+IFERROR(VLOOKUP(B1761,'[1]Sum table'!$A:$D,4,FALSE),0)</f>
        <v>0</v>
      </c>
      <c r="D1761">
        <f>+IFERROR(VLOOKUP(B1761,'[1]Sum table'!$A:$E,5,FALSE),0)</f>
        <v>0</v>
      </c>
      <c r="E1761">
        <f>+IFERROR(VLOOKUP(B1761,'[1]Sum table'!$A:$F,6,FALSE),0)</f>
        <v>0</v>
      </c>
      <c r="F1761">
        <f>+IFERROR(VLOOKUP(B1761,'[1]Sum table'!$A:$G,7,FALSE),0)</f>
        <v>0</v>
      </c>
      <c r="O1761" t="s">
        <v>512</v>
      </c>
      <c r="P1761" s="607" t="s">
        <v>465</v>
      </c>
      <c r="R1761" t="str">
        <f t="shared" si="83"/>
        <v>ZK105</v>
      </c>
      <c r="S1761">
        <f t="shared" si="84"/>
        <v>0</v>
      </c>
      <c r="T1761">
        <f t="shared" si="84"/>
        <v>0</v>
      </c>
      <c r="U1761">
        <f t="shared" si="84"/>
        <v>0</v>
      </c>
    </row>
    <row r="1762" spans="1:21" x14ac:dyDescent="0.25">
      <c r="A1762" t="s">
        <v>2281</v>
      </c>
      <c r="B1762" t="str">
        <f t="shared" si="82"/>
        <v>ZK105.K360.C727</v>
      </c>
      <c r="C1762">
        <f>+IFERROR(VLOOKUP(B1762,'[1]Sum table'!$A:$D,4,FALSE),0)</f>
        <v>0</v>
      </c>
      <c r="D1762">
        <f>+IFERROR(VLOOKUP(B1762,'[1]Sum table'!$A:$E,5,FALSE),0)</f>
        <v>0</v>
      </c>
      <c r="E1762">
        <f>+IFERROR(VLOOKUP(B1762,'[1]Sum table'!$A:$F,6,FALSE),0)</f>
        <v>0</v>
      </c>
      <c r="F1762">
        <f>+IFERROR(VLOOKUP(B1762,'[1]Sum table'!$A:$G,7,FALSE),0)</f>
        <v>0</v>
      </c>
      <c r="O1762" t="s">
        <v>512</v>
      </c>
      <c r="P1762" s="607" t="s">
        <v>466</v>
      </c>
      <c r="R1762" t="str">
        <f t="shared" si="83"/>
        <v>ZK105</v>
      </c>
      <c r="S1762">
        <f t="shared" si="84"/>
        <v>0</v>
      </c>
      <c r="T1762">
        <f t="shared" si="84"/>
        <v>0</v>
      </c>
      <c r="U1762">
        <f t="shared" si="84"/>
        <v>0</v>
      </c>
    </row>
    <row r="1763" spans="1:21" x14ac:dyDescent="0.25">
      <c r="A1763" t="s">
        <v>2282</v>
      </c>
      <c r="B1763" t="str">
        <f t="shared" si="82"/>
        <v>ZK105.K361.C727</v>
      </c>
      <c r="C1763">
        <f>+IFERROR(VLOOKUP(B1763,'[1]Sum table'!$A:$D,4,FALSE),0)</f>
        <v>0</v>
      </c>
      <c r="D1763">
        <f>+IFERROR(VLOOKUP(B1763,'[1]Sum table'!$A:$E,5,FALSE),0)</f>
        <v>0</v>
      </c>
      <c r="E1763">
        <f>+IFERROR(VLOOKUP(B1763,'[1]Sum table'!$A:$F,6,FALSE),0)</f>
        <v>0</v>
      </c>
      <c r="F1763">
        <f>+IFERROR(VLOOKUP(B1763,'[1]Sum table'!$A:$G,7,FALSE),0)</f>
        <v>0</v>
      </c>
      <c r="O1763" t="s">
        <v>512</v>
      </c>
      <c r="P1763" s="607" t="s">
        <v>467</v>
      </c>
      <c r="R1763" t="str">
        <f t="shared" si="83"/>
        <v>ZK105</v>
      </c>
      <c r="S1763">
        <f t="shared" si="84"/>
        <v>0</v>
      </c>
      <c r="T1763">
        <f t="shared" si="84"/>
        <v>0</v>
      </c>
      <c r="U1763">
        <f t="shared" si="84"/>
        <v>0</v>
      </c>
    </row>
    <row r="1764" spans="1:21" x14ac:dyDescent="0.25">
      <c r="A1764" t="s">
        <v>2283</v>
      </c>
      <c r="B1764" t="str">
        <f t="shared" si="82"/>
        <v>ZK105.K362.C727</v>
      </c>
      <c r="C1764">
        <f>+IFERROR(VLOOKUP(B1764,'[1]Sum table'!$A:$D,4,FALSE),0)</f>
        <v>0</v>
      </c>
      <c r="D1764">
        <f>+IFERROR(VLOOKUP(B1764,'[1]Sum table'!$A:$E,5,FALSE),0)</f>
        <v>0</v>
      </c>
      <c r="E1764">
        <f>+IFERROR(VLOOKUP(B1764,'[1]Sum table'!$A:$F,6,FALSE),0)</f>
        <v>0</v>
      </c>
      <c r="F1764">
        <f>+IFERROR(VLOOKUP(B1764,'[1]Sum table'!$A:$G,7,FALSE),0)</f>
        <v>0</v>
      </c>
      <c r="O1764" t="s">
        <v>512</v>
      </c>
      <c r="P1764" s="607" t="s">
        <v>468</v>
      </c>
      <c r="R1764" t="str">
        <f t="shared" si="83"/>
        <v>ZK105</v>
      </c>
      <c r="S1764">
        <f t="shared" si="84"/>
        <v>0</v>
      </c>
      <c r="T1764">
        <f t="shared" si="84"/>
        <v>0</v>
      </c>
      <c r="U1764">
        <f t="shared" si="84"/>
        <v>0</v>
      </c>
    </row>
    <row r="1765" spans="1:21" x14ac:dyDescent="0.25">
      <c r="A1765" t="s">
        <v>2284</v>
      </c>
      <c r="B1765" t="str">
        <f t="shared" si="82"/>
        <v>ZK105.K363.C727</v>
      </c>
      <c r="C1765">
        <f>+IFERROR(VLOOKUP(B1765,'[1]Sum table'!$A:$D,4,FALSE),0)</f>
        <v>0</v>
      </c>
      <c r="D1765">
        <f>+IFERROR(VLOOKUP(B1765,'[1]Sum table'!$A:$E,5,FALSE),0)</f>
        <v>0</v>
      </c>
      <c r="E1765">
        <f>+IFERROR(VLOOKUP(B1765,'[1]Sum table'!$A:$F,6,FALSE),0)</f>
        <v>0</v>
      </c>
      <c r="F1765">
        <f>+IFERROR(VLOOKUP(B1765,'[1]Sum table'!$A:$G,7,FALSE),0)</f>
        <v>0</v>
      </c>
      <c r="O1765" t="s">
        <v>512</v>
      </c>
      <c r="P1765" s="607" t="s">
        <v>469</v>
      </c>
      <c r="R1765" t="str">
        <f t="shared" si="83"/>
        <v>ZK105</v>
      </c>
      <c r="S1765">
        <f t="shared" si="84"/>
        <v>0</v>
      </c>
      <c r="T1765">
        <f t="shared" si="84"/>
        <v>0</v>
      </c>
      <c r="U1765">
        <f t="shared" si="84"/>
        <v>0</v>
      </c>
    </row>
    <row r="1766" spans="1:21" x14ac:dyDescent="0.25">
      <c r="A1766" t="s">
        <v>2285</v>
      </c>
      <c r="B1766" t="str">
        <f t="shared" si="82"/>
        <v>ZK105.K364.C727</v>
      </c>
      <c r="C1766">
        <f>+IFERROR(VLOOKUP(B1766,'[1]Sum table'!$A:$D,4,FALSE),0)</f>
        <v>0</v>
      </c>
      <c r="D1766">
        <f>+IFERROR(VLOOKUP(B1766,'[1]Sum table'!$A:$E,5,FALSE),0)</f>
        <v>0</v>
      </c>
      <c r="E1766">
        <f>+IFERROR(VLOOKUP(B1766,'[1]Sum table'!$A:$F,6,FALSE),0)</f>
        <v>0</v>
      </c>
      <c r="F1766">
        <f>+IFERROR(VLOOKUP(B1766,'[1]Sum table'!$A:$G,7,FALSE),0)</f>
        <v>0</v>
      </c>
      <c r="O1766" t="s">
        <v>512</v>
      </c>
      <c r="P1766" s="607" t="s">
        <v>470</v>
      </c>
      <c r="R1766" t="str">
        <f t="shared" si="83"/>
        <v>ZK105</v>
      </c>
      <c r="S1766">
        <f t="shared" si="84"/>
        <v>0</v>
      </c>
      <c r="T1766">
        <f t="shared" si="84"/>
        <v>0</v>
      </c>
      <c r="U1766">
        <f t="shared" si="84"/>
        <v>0</v>
      </c>
    </row>
    <row r="1767" spans="1:21" x14ac:dyDescent="0.25">
      <c r="A1767" t="s">
        <v>2286</v>
      </c>
      <c r="B1767" t="str">
        <f t="shared" si="82"/>
        <v>ZK105.K365.C727</v>
      </c>
      <c r="C1767">
        <f>+IFERROR(VLOOKUP(B1767,'[1]Sum table'!$A:$D,4,FALSE),0)</f>
        <v>0</v>
      </c>
      <c r="D1767">
        <f>+IFERROR(VLOOKUP(B1767,'[1]Sum table'!$A:$E,5,FALSE),0)</f>
        <v>0</v>
      </c>
      <c r="E1767">
        <f>+IFERROR(VLOOKUP(B1767,'[1]Sum table'!$A:$F,6,FALSE),0)</f>
        <v>0</v>
      </c>
      <c r="F1767">
        <f>+IFERROR(VLOOKUP(B1767,'[1]Sum table'!$A:$G,7,FALSE),0)</f>
        <v>0</v>
      </c>
      <c r="O1767" t="s">
        <v>512</v>
      </c>
      <c r="P1767" s="607" t="s">
        <v>471</v>
      </c>
      <c r="R1767" t="str">
        <f t="shared" si="83"/>
        <v>ZK105</v>
      </c>
      <c r="S1767">
        <f t="shared" si="84"/>
        <v>0</v>
      </c>
      <c r="T1767">
        <f t="shared" si="84"/>
        <v>0</v>
      </c>
      <c r="U1767">
        <f t="shared" si="84"/>
        <v>0</v>
      </c>
    </row>
    <row r="1768" spans="1:21" x14ac:dyDescent="0.25">
      <c r="A1768" t="s">
        <v>2287</v>
      </c>
      <c r="B1768" t="str">
        <f t="shared" si="82"/>
        <v>ZK105.K366.C727</v>
      </c>
      <c r="C1768">
        <f>+IFERROR(VLOOKUP(B1768,'[1]Sum table'!$A:$D,4,FALSE),0)</f>
        <v>0</v>
      </c>
      <c r="D1768">
        <f>+IFERROR(VLOOKUP(B1768,'[1]Sum table'!$A:$E,5,FALSE),0)</f>
        <v>0</v>
      </c>
      <c r="E1768">
        <f>+IFERROR(VLOOKUP(B1768,'[1]Sum table'!$A:$F,6,FALSE),0)</f>
        <v>0</v>
      </c>
      <c r="F1768">
        <f>+IFERROR(VLOOKUP(B1768,'[1]Sum table'!$A:$G,7,FALSE),0)</f>
        <v>0</v>
      </c>
      <c r="O1768" t="s">
        <v>512</v>
      </c>
      <c r="P1768" s="607" t="s">
        <v>472</v>
      </c>
      <c r="R1768" t="str">
        <f t="shared" si="83"/>
        <v>ZK105</v>
      </c>
      <c r="S1768">
        <f t="shared" si="84"/>
        <v>0</v>
      </c>
      <c r="T1768">
        <f t="shared" si="84"/>
        <v>0</v>
      </c>
      <c r="U1768">
        <f t="shared" si="84"/>
        <v>0</v>
      </c>
    </row>
    <row r="1769" spans="1:21" x14ac:dyDescent="0.25">
      <c r="A1769" t="s">
        <v>2288</v>
      </c>
      <c r="B1769" t="str">
        <f t="shared" si="82"/>
        <v>ZK105.K367.C727</v>
      </c>
      <c r="C1769">
        <f>+IFERROR(VLOOKUP(B1769,'[1]Sum table'!$A:$D,4,FALSE),0)</f>
        <v>0</v>
      </c>
      <c r="D1769">
        <f>+IFERROR(VLOOKUP(B1769,'[1]Sum table'!$A:$E,5,FALSE),0)</f>
        <v>0</v>
      </c>
      <c r="E1769">
        <f>+IFERROR(VLOOKUP(B1769,'[1]Sum table'!$A:$F,6,FALSE),0)</f>
        <v>0</v>
      </c>
      <c r="F1769">
        <f>+IFERROR(VLOOKUP(B1769,'[1]Sum table'!$A:$G,7,FALSE),0)</f>
        <v>0</v>
      </c>
      <c r="O1769" t="s">
        <v>512</v>
      </c>
      <c r="P1769" s="607" t="s">
        <v>473</v>
      </c>
      <c r="R1769" t="str">
        <f t="shared" si="83"/>
        <v>ZK105</v>
      </c>
      <c r="S1769">
        <f t="shared" si="84"/>
        <v>0</v>
      </c>
      <c r="T1769">
        <f t="shared" si="84"/>
        <v>0</v>
      </c>
      <c r="U1769">
        <f t="shared" si="84"/>
        <v>0</v>
      </c>
    </row>
    <row r="1770" spans="1:21" x14ac:dyDescent="0.25">
      <c r="A1770" t="s">
        <v>2289</v>
      </c>
      <c r="B1770" t="str">
        <f t="shared" si="82"/>
        <v>ZK105.K368.C727</v>
      </c>
      <c r="C1770">
        <f>+IFERROR(VLOOKUP(B1770,'[1]Sum table'!$A:$D,4,FALSE),0)</f>
        <v>0</v>
      </c>
      <c r="D1770">
        <f>+IFERROR(VLOOKUP(B1770,'[1]Sum table'!$A:$E,5,FALSE),0)</f>
        <v>0</v>
      </c>
      <c r="E1770">
        <f>+IFERROR(VLOOKUP(B1770,'[1]Sum table'!$A:$F,6,FALSE),0)</f>
        <v>0</v>
      </c>
      <c r="F1770">
        <f>+IFERROR(VLOOKUP(B1770,'[1]Sum table'!$A:$G,7,FALSE),0)</f>
        <v>0</v>
      </c>
      <c r="O1770" t="s">
        <v>512</v>
      </c>
      <c r="P1770" s="607" t="s">
        <v>474</v>
      </c>
      <c r="R1770" t="str">
        <f t="shared" si="83"/>
        <v>ZK105</v>
      </c>
      <c r="S1770">
        <f t="shared" si="84"/>
        <v>0</v>
      </c>
      <c r="T1770">
        <f t="shared" si="84"/>
        <v>0</v>
      </c>
      <c r="U1770">
        <f t="shared" si="84"/>
        <v>0</v>
      </c>
    </row>
    <row r="1771" spans="1:21" x14ac:dyDescent="0.25">
      <c r="A1771" t="s">
        <v>2290</v>
      </c>
      <c r="B1771" t="str">
        <f t="shared" si="82"/>
        <v>ZK105.K369.C727</v>
      </c>
      <c r="C1771">
        <f>+IFERROR(VLOOKUP(B1771,'[1]Sum table'!$A:$D,4,FALSE),0)</f>
        <v>0</v>
      </c>
      <c r="D1771">
        <f>+IFERROR(VLOOKUP(B1771,'[1]Sum table'!$A:$E,5,FALSE),0)</f>
        <v>0</v>
      </c>
      <c r="E1771">
        <f>+IFERROR(VLOOKUP(B1771,'[1]Sum table'!$A:$F,6,FALSE),0)</f>
        <v>0</v>
      </c>
      <c r="F1771">
        <f>+IFERROR(VLOOKUP(B1771,'[1]Sum table'!$A:$G,7,FALSE),0)</f>
        <v>0</v>
      </c>
      <c r="O1771" t="s">
        <v>512</v>
      </c>
      <c r="P1771" s="607" t="s">
        <v>475</v>
      </c>
      <c r="R1771" t="str">
        <f t="shared" si="83"/>
        <v>ZK105</v>
      </c>
      <c r="S1771">
        <f t="shared" si="84"/>
        <v>0</v>
      </c>
      <c r="T1771">
        <f t="shared" si="84"/>
        <v>0</v>
      </c>
      <c r="U1771">
        <f t="shared" si="84"/>
        <v>0</v>
      </c>
    </row>
    <row r="1772" spans="1:21" x14ac:dyDescent="0.25">
      <c r="A1772" t="s">
        <v>2291</v>
      </c>
      <c r="B1772" t="str">
        <f t="shared" si="82"/>
        <v>ZK105.K370.C727</v>
      </c>
      <c r="C1772">
        <f>+IFERROR(VLOOKUP(B1772,'[1]Sum table'!$A:$D,4,FALSE),0)</f>
        <v>0</v>
      </c>
      <c r="D1772">
        <f>+IFERROR(VLOOKUP(B1772,'[1]Sum table'!$A:$E,5,FALSE),0)</f>
        <v>0</v>
      </c>
      <c r="E1772">
        <f>+IFERROR(VLOOKUP(B1772,'[1]Sum table'!$A:$F,6,FALSE),0)</f>
        <v>0</v>
      </c>
      <c r="F1772">
        <f>+IFERROR(VLOOKUP(B1772,'[1]Sum table'!$A:$G,7,FALSE),0)</f>
        <v>0</v>
      </c>
      <c r="O1772" t="s">
        <v>512</v>
      </c>
      <c r="P1772" s="607" t="s">
        <v>476</v>
      </c>
      <c r="R1772" t="str">
        <f t="shared" si="83"/>
        <v>ZK105</v>
      </c>
      <c r="S1772">
        <f t="shared" si="84"/>
        <v>0</v>
      </c>
      <c r="T1772">
        <f t="shared" si="84"/>
        <v>0</v>
      </c>
      <c r="U1772">
        <f t="shared" si="84"/>
        <v>0</v>
      </c>
    </row>
    <row r="1773" spans="1:21" x14ac:dyDescent="0.25">
      <c r="A1773" t="s">
        <v>2292</v>
      </c>
      <c r="B1773" t="str">
        <f t="shared" si="82"/>
        <v>ZK105.K371.C727</v>
      </c>
      <c r="C1773">
        <f>+IFERROR(VLOOKUP(B1773,'[1]Sum table'!$A:$D,4,FALSE),0)</f>
        <v>0</v>
      </c>
      <c r="D1773">
        <f>+IFERROR(VLOOKUP(B1773,'[1]Sum table'!$A:$E,5,FALSE),0)</f>
        <v>0</v>
      </c>
      <c r="E1773">
        <f>+IFERROR(VLOOKUP(B1773,'[1]Sum table'!$A:$F,6,FALSE),0)</f>
        <v>0</v>
      </c>
      <c r="F1773">
        <f>+IFERROR(VLOOKUP(B1773,'[1]Sum table'!$A:$G,7,FALSE),0)</f>
        <v>0</v>
      </c>
      <c r="O1773" t="s">
        <v>512</v>
      </c>
      <c r="P1773" s="607" t="s">
        <v>477</v>
      </c>
      <c r="R1773" t="str">
        <f t="shared" si="83"/>
        <v>ZK105</v>
      </c>
      <c r="S1773">
        <f t="shared" si="84"/>
        <v>0</v>
      </c>
      <c r="T1773">
        <f t="shared" si="84"/>
        <v>0</v>
      </c>
      <c r="U1773">
        <f t="shared" si="84"/>
        <v>0</v>
      </c>
    </row>
    <row r="1774" spans="1:21" x14ac:dyDescent="0.25">
      <c r="A1774" t="s">
        <v>2293</v>
      </c>
      <c r="B1774" t="str">
        <f t="shared" si="82"/>
        <v>ZK105.K372.C727</v>
      </c>
      <c r="C1774">
        <f>+IFERROR(VLOOKUP(B1774,'[1]Sum table'!$A:$D,4,FALSE),0)</f>
        <v>0</v>
      </c>
      <c r="D1774">
        <f>+IFERROR(VLOOKUP(B1774,'[1]Sum table'!$A:$E,5,FALSE),0)</f>
        <v>0</v>
      </c>
      <c r="E1774">
        <f>+IFERROR(VLOOKUP(B1774,'[1]Sum table'!$A:$F,6,FALSE),0)</f>
        <v>0</v>
      </c>
      <c r="F1774">
        <f>+IFERROR(VLOOKUP(B1774,'[1]Sum table'!$A:$G,7,FALSE),0)</f>
        <v>0</v>
      </c>
      <c r="O1774" t="s">
        <v>512</v>
      </c>
      <c r="P1774" s="607" t="s">
        <v>478</v>
      </c>
      <c r="R1774" t="str">
        <f t="shared" si="83"/>
        <v>ZK105</v>
      </c>
      <c r="S1774">
        <f t="shared" si="84"/>
        <v>0</v>
      </c>
      <c r="T1774">
        <f t="shared" si="84"/>
        <v>0</v>
      </c>
      <c r="U1774">
        <f t="shared" si="84"/>
        <v>0</v>
      </c>
    </row>
    <row r="1775" spans="1:21" x14ac:dyDescent="0.25">
      <c r="A1775" t="s">
        <v>2294</v>
      </c>
      <c r="B1775" t="str">
        <f t="shared" si="82"/>
        <v>ZK105.K373.C727</v>
      </c>
      <c r="C1775">
        <f>+IFERROR(VLOOKUP(B1775,'[1]Sum table'!$A:$D,4,FALSE),0)</f>
        <v>0</v>
      </c>
      <c r="D1775">
        <f>+IFERROR(VLOOKUP(B1775,'[1]Sum table'!$A:$E,5,FALSE),0)</f>
        <v>0</v>
      </c>
      <c r="E1775">
        <f>+IFERROR(VLOOKUP(B1775,'[1]Sum table'!$A:$F,6,FALSE),0)</f>
        <v>0</v>
      </c>
      <c r="F1775">
        <f>+IFERROR(VLOOKUP(B1775,'[1]Sum table'!$A:$G,7,FALSE),0)</f>
        <v>0</v>
      </c>
      <c r="O1775" t="s">
        <v>512</v>
      </c>
      <c r="P1775" s="607" t="s">
        <v>479</v>
      </c>
      <c r="R1775" t="str">
        <f t="shared" si="83"/>
        <v>ZK105</v>
      </c>
      <c r="S1775">
        <f t="shared" si="84"/>
        <v>0</v>
      </c>
      <c r="T1775">
        <f t="shared" si="84"/>
        <v>0</v>
      </c>
      <c r="U1775">
        <f t="shared" si="84"/>
        <v>0</v>
      </c>
    </row>
    <row r="1776" spans="1:21" x14ac:dyDescent="0.25">
      <c r="A1776" t="s">
        <v>2295</v>
      </c>
      <c r="B1776" t="str">
        <f t="shared" si="82"/>
        <v>ZK105.K374.C727</v>
      </c>
      <c r="C1776">
        <f>+IFERROR(VLOOKUP(B1776,'[1]Sum table'!$A:$D,4,FALSE),0)</f>
        <v>0</v>
      </c>
      <c r="D1776">
        <f>+IFERROR(VLOOKUP(B1776,'[1]Sum table'!$A:$E,5,FALSE),0)</f>
        <v>0</v>
      </c>
      <c r="E1776">
        <f>+IFERROR(VLOOKUP(B1776,'[1]Sum table'!$A:$F,6,FALSE),0)</f>
        <v>0</v>
      </c>
      <c r="F1776">
        <f>+IFERROR(VLOOKUP(B1776,'[1]Sum table'!$A:$G,7,FALSE),0)</f>
        <v>0</v>
      </c>
      <c r="O1776" t="s">
        <v>512</v>
      </c>
      <c r="P1776" s="607" t="s">
        <v>480</v>
      </c>
      <c r="R1776" t="str">
        <f t="shared" si="83"/>
        <v>ZK105</v>
      </c>
      <c r="S1776">
        <f t="shared" si="84"/>
        <v>0</v>
      </c>
      <c r="T1776">
        <f t="shared" si="84"/>
        <v>0</v>
      </c>
      <c r="U1776">
        <f t="shared" si="84"/>
        <v>0</v>
      </c>
    </row>
    <row r="1777" spans="1:21" x14ac:dyDescent="0.25">
      <c r="A1777" t="s">
        <v>2296</v>
      </c>
      <c r="B1777" t="str">
        <f t="shared" si="82"/>
        <v>ZK105.K375.C727</v>
      </c>
      <c r="C1777">
        <f>+IFERROR(VLOOKUP(B1777,'[1]Sum table'!$A:$D,4,FALSE),0)</f>
        <v>0</v>
      </c>
      <c r="D1777">
        <f>+IFERROR(VLOOKUP(B1777,'[1]Sum table'!$A:$E,5,FALSE),0)</f>
        <v>0</v>
      </c>
      <c r="E1777">
        <f>+IFERROR(VLOOKUP(B1777,'[1]Sum table'!$A:$F,6,FALSE),0)</f>
        <v>0</v>
      </c>
      <c r="F1777">
        <f>+IFERROR(VLOOKUP(B1777,'[1]Sum table'!$A:$G,7,FALSE),0)</f>
        <v>0</v>
      </c>
      <c r="O1777" t="s">
        <v>512</v>
      </c>
      <c r="P1777" s="607" t="s">
        <v>481</v>
      </c>
      <c r="R1777" t="str">
        <f t="shared" si="83"/>
        <v>ZK105</v>
      </c>
      <c r="S1777">
        <f t="shared" si="84"/>
        <v>0</v>
      </c>
      <c r="T1777">
        <f t="shared" si="84"/>
        <v>0</v>
      </c>
      <c r="U1777">
        <f t="shared" si="84"/>
        <v>0</v>
      </c>
    </row>
    <row r="1778" spans="1:21" x14ac:dyDescent="0.25">
      <c r="A1778" t="s">
        <v>2297</v>
      </c>
      <c r="B1778" t="str">
        <f t="shared" si="82"/>
        <v>ZK105.K376.C727</v>
      </c>
      <c r="C1778">
        <f>+IFERROR(VLOOKUP(B1778,'[1]Sum table'!$A:$D,4,FALSE),0)</f>
        <v>0</v>
      </c>
      <c r="D1778">
        <f>+IFERROR(VLOOKUP(B1778,'[1]Sum table'!$A:$E,5,FALSE),0)</f>
        <v>0</v>
      </c>
      <c r="E1778">
        <f>+IFERROR(VLOOKUP(B1778,'[1]Sum table'!$A:$F,6,FALSE),0)</f>
        <v>0</v>
      </c>
      <c r="F1778">
        <f>+IFERROR(VLOOKUP(B1778,'[1]Sum table'!$A:$G,7,FALSE),0)</f>
        <v>0</v>
      </c>
      <c r="O1778" t="s">
        <v>512</v>
      </c>
      <c r="P1778" s="607" t="s">
        <v>482</v>
      </c>
      <c r="R1778" t="str">
        <f t="shared" si="83"/>
        <v>ZK105</v>
      </c>
      <c r="S1778">
        <f t="shared" si="84"/>
        <v>0</v>
      </c>
      <c r="T1778">
        <f t="shared" si="84"/>
        <v>0</v>
      </c>
      <c r="U1778">
        <f t="shared" si="84"/>
        <v>0</v>
      </c>
    </row>
    <row r="1779" spans="1:21" x14ac:dyDescent="0.25">
      <c r="A1779" t="s">
        <v>2298</v>
      </c>
      <c r="B1779" t="str">
        <f t="shared" si="82"/>
        <v>ZK105.K377.C727</v>
      </c>
      <c r="C1779">
        <f>+IFERROR(VLOOKUP(B1779,'[1]Sum table'!$A:$D,4,FALSE),0)</f>
        <v>0</v>
      </c>
      <c r="D1779">
        <f>+IFERROR(VLOOKUP(B1779,'[1]Sum table'!$A:$E,5,FALSE),0)</f>
        <v>0</v>
      </c>
      <c r="E1779">
        <f>+IFERROR(VLOOKUP(B1779,'[1]Sum table'!$A:$F,6,FALSE),0)</f>
        <v>0</v>
      </c>
      <c r="F1779">
        <f>+IFERROR(VLOOKUP(B1779,'[1]Sum table'!$A:$G,7,FALSE),0)</f>
        <v>0</v>
      </c>
      <c r="O1779" t="s">
        <v>512</v>
      </c>
      <c r="P1779" s="607" t="s">
        <v>483</v>
      </c>
      <c r="R1779" t="str">
        <f t="shared" si="83"/>
        <v>ZK105</v>
      </c>
      <c r="S1779">
        <f t="shared" si="84"/>
        <v>0</v>
      </c>
      <c r="T1779">
        <f t="shared" si="84"/>
        <v>0</v>
      </c>
      <c r="U1779">
        <f t="shared" si="84"/>
        <v>0</v>
      </c>
    </row>
    <row r="1780" spans="1:21" x14ac:dyDescent="0.25">
      <c r="A1780" t="s">
        <v>2299</v>
      </c>
      <c r="B1780" t="str">
        <f t="shared" si="82"/>
        <v>ZK105.K378.C727</v>
      </c>
      <c r="C1780">
        <f>+IFERROR(VLOOKUP(B1780,'[1]Sum table'!$A:$D,4,FALSE),0)</f>
        <v>0</v>
      </c>
      <c r="D1780">
        <f>+IFERROR(VLOOKUP(B1780,'[1]Sum table'!$A:$E,5,FALSE),0)</f>
        <v>0</v>
      </c>
      <c r="E1780">
        <f>+IFERROR(VLOOKUP(B1780,'[1]Sum table'!$A:$F,6,FALSE),0)</f>
        <v>0</v>
      </c>
      <c r="F1780">
        <f>+IFERROR(VLOOKUP(B1780,'[1]Sum table'!$A:$G,7,FALSE),0)</f>
        <v>0</v>
      </c>
      <c r="O1780" t="s">
        <v>512</v>
      </c>
      <c r="P1780" s="607" t="s">
        <v>484</v>
      </c>
      <c r="R1780" t="str">
        <f t="shared" si="83"/>
        <v>ZK105</v>
      </c>
      <c r="S1780">
        <f t="shared" si="84"/>
        <v>0</v>
      </c>
      <c r="T1780">
        <f t="shared" si="84"/>
        <v>0</v>
      </c>
      <c r="U1780">
        <f t="shared" si="84"/>
        <v>0</v>
      </c>
    </row>
    <row r="1781" spans="1:21" x14ac:dyDescent="0.25">
      <c r="A1781" t="s">
        <v>2300</v>
      </c>
      <c r="B1781" t="str">
        <f t="shared" si="82"/>
        <v>ZK105.K379.C727</v>
      </c>
      <c r="C1781">
        <f>+IFERROR(VLOOKUP(B1781,'[1]Sum table'!$A:$D,4,FALSE),0)</f>
        <v>0</v>
      </c>
      <c r="D1781">
        <f>+IFERROR(VLOOKUP(B1781,'[1]Sum table'!$A:$E,5,FALSE),0)</f>
        <v>0</v>
      </c>
      <c r="E1781">
        <f>+IFERROR(VLOOKUP(B1781,'[1]Sum table'!$A:$F,6,FALSE),0)</f>
        <v>0</v>
      </c>
      <c r="F1781">
        <f>+IFERROR(VLOOKUP(B1781,'[1]Sum table'!$A:$G,7,FALSE),0)</f>
        <v>0</v>
      </c>
      <c r="O1781" t="s">
        <v>512</v>
      </c>
      <c r="P1781" s="607" t="s">
        <v>485</v>
      </c>
      <c r="R1781" t="str">
        <f t="shared" si="83"/>
        <v>ZK105</v>
      </c>
      <c r="S1781">
        <f t="shared" si="84"/>
        <v>0</v>
      </c>
      <c r="T1781">
        <f t="shared" si="84"/>
        <v>0</v>
      </c>
      <c r="U1781">
        <f t="shared" si="84"/>
        <v>0</v>
      </c>
    </row>
    <row r="1782" spans="1:21" x14ac:dyDescent="0.25">
      <c r="A1782" t="s">
        <v>2301</v>
      </c>
      <c r="B1782" t="str">
        <f t="shared" si="82"/>
        <v>ZK105.K380.C727</v>
      </c>
      <c r="C1782">
        <f>+IFERROR(VLOOKUP(B1782,'[1]Sum table'!$A:$D,4,FALSE),0)</f>
        <v>0</v>
      </c>
      <c r="D1782">
        <f>+IFERROR(VLOOKUP(B1782,'[1]Sum table'!$A:$E,5,FALSE),0)</f>
        <v>0</v>
      </c>
      <c r="E1782">
        <f>+IFERROR(VLOOKUP(B1782,'[1]Sum table'!$A:$F,6,FALSE),0)</f>
        <v>0</v>
      </c>
      <c r="F1782">
        <f>+IFERROR(VLOOKUP(B1782,'[1]Sum table'!$A:$G,7,FALSE),0)</f>
        <v>0</v>
      </c>
      <c r="O1782" t="s">
        <v>512</v>
      </c>
      <c r="P1782" s="607" t="s">
        <v>486</v>
      </c>
      <c r="R1782" t="str">
        <f t="shared" si="83"/>
        <v>ZK105</v>
      </c>
      <c r="S1782">
        <f t="shared" si="84"/>
        <v>0</v>
      </c>
      <c r="T1782">
        <f t="shared" si="84"/>
        <v>0</v>
      </c>
      <c r="U1782">
        <f t="shared" si="84"/>
        <v>0</v>
      </c>
    </row>
    <row r="1783" spans="1:21" x14ac:dyDescent="0.25">
      <c r="A1783" t="s">
        <v>2302</v>
      </c>
      <c r="B1783" t="str">
        <f t="shared" si="82"/>
        <v>ZK105.K381.C727</v>
      </c>
      <c r="C1783">
        <f>+IFERROR(VLOOKUP(B1783,'[1]Sum table'!$A:$D,4,FALSE),0)</f>
        <v>0</v>
      </c>
      <c r="D1783">
        <f>+IFERROR(VLOOKUP(B1783,'[1]Sum table'!$A:$E,5,FALSE),0)</f>
        <v>0</v>
      </c>
      <c r="E1783">
        <f>+IFERROR(VLOOKUP(B1783,'[1]Sum table'!$A:$F,6,FALSE),0)</f>
        <v>0</v>
      </c>
      <c r="F1783">
        <f>+IFERROR(VLOOKUP(B1783,'[1]Sum table'!$A:$G,7,FALSE),0)</f>
        <v>0</v>
      </c>
      <c r="O1783" t="s">
        <v>512</v>
      </c>
      <c r="P1783" s="607" t="s">
        <v>487</v>
      </c>
      <c r="R1783" t="str">
        <f t="shared" si="83"/>
        <v>ZK105</v>
      </c>
      <c r="S1783">
        <f t="shared" si="84"/>
        <v>0</v>
      </c>
      <c r="T1783">
        <f t="shared" si="84"/>
        <v>0</v>
      </c>
      <c r="U1783">
        <f t="shared" si="84"/>
        <v>0</v>
      </c>
    </row>
    <row r="1784" spans="1:21" x14ac:dyDescent="0.25">
      <c r="A1784" t="s">
        <v>2303</v>
      </c>
      <c r="B1784" t="str">
        <f t="shared" si="82"/>
        <v>ZK105.K382.C727</v>
      </c>
      <c r="C1784">
        <f>+IFERROR(VLOOKUP(B1784,'[1]Sum table'!$A:$D,4,FALSE),0)</f>
        <v>0</v>
      </c>
      <c r="D1784">
        <f>+IFERROR(VLOOKUP(B1784,'[1]Sum table'!$A:$E,5,FALSE),0)</f>
        <v>0</v>
      </c>
      <c r="E1784">
        <f>+IFERROR(VLOOKUP(B1784,'[1]Sum table'!$A:$F,6,FALSE),0)</f>
        <v>0</v>
      </c>
      <c r="F1784">
        <f>+IFERROR(VLOOKUP(B1784,'[1]Sum table'!$A:$G,7,FALSE),0)</f>
        <v>0</v>
      </c>
      <c r="O1784" t="s">
        <v>512</v>
      </c>
      <c r="P1784" s="607" t="s">
        <v>488</v>
      </c>
      <c r="R1784" t="str">
        <f t="shared" si="83"/>
        <v>ZK105</v>
      </c>
      <c r="S1784">
        <f t="shared" si="84"/>
        <v>0</v>
      </c>
      <c r="T1784">
        <f t="shared" si="84"/>
        <v>0</v>
      </c>
      <c r="U1784">
        <f t="shared" si="84"/>
        <v>0</v>
      </c>
    </row>
    <row r="1785" spans="1:21" x14ac:dyDescent="0.25">
      <c r="A1785" t="s">
        <v>2304</v>
      </c>
      <c r="B1785" t="str">
        <f t="shared" si="82"/>
        <v>ZK105.K383.C727</v>
      </c>
      <c r="C1785">
        <f>+IFERROR(VLOOKUP(B1785,'[1]Sum table'!$A:$D,4,FALSE),0)</f>
        <v>0</v>
      </c>
      <c r="D1785">
        <f>+IFERROR(VLOOKUP(B1785,'[1]Sum table'!$A:$E,5,FALSE),0)</f>
        <v>0</v>
      </c>
      <c r="E1785">
        <f>+IFERROR(VLOOKUP(B1785,'[1]Sum table'!$A:$F,6,FALSE),0)</f>
        <v>0</v>
      </c>
      <c r="F1785">
        <f>+IFERROR(VLOOKUP(B1785,'[1]Sum table'!$A:$G,7,FALSE),0)</f>
        <v>0</v>
      </c>
      <c r="O1785" t="s">
        <v>512</v>
      </c>
      <c r="P1785" s="607" t="s">
        <v>489</v>
      </c>
      <c r="R1785" t="str">
        <f t="shared" si="83"/>
        <v>ZK105</v>
      </c>
      <c r="S1785">
        <f t="shared" si="84"/>
        <v>0</v>
      </c>
      <c r="T1785">
        <f t="shared" si="84"/>
        <v>0</v>
      </c>
      <c r="U1785">
        <f t="shared" si="84"/>
        <v>0</v>
      </c>
    </row>
    <row r="1786" spans="1:21" x14ac:dyDescent="0.25">
      <c r="A1786" t="s">
        <v>2305</v>
      </c>
      <c r="B1786" t="str">
        <f t="shared" si="82"/>
        <v>ZK105.K384.C727</v>
      </c>
      <c r="C1786">
        <f>+IFERROR(VLOOKUP(B1786,'[1]Sum table'!$A:$D,4,FALSE),0)</f>
        <v>0</v>
      </c>
      <c r="D1786">
        <f>+IFERROR(VLOOKUP(B1786,'[1]Sum table'!$A:$E,5,FALSE),0)</f>
        <v>0</v>
      </c>
      <c r="E1786">
        <f>+IFERROR(VLOOKUP(B1786,'[1]Sum table'!$A:$F,6,FALSE),0)</f>
        <v>0</v>
      </c>
      <c r="F1786">
        <f>+IFERROR(VLOOKUP(B1786,'[1]Sum table'!$A:$G,7,FALSE),0)</f>
        <v>0</v>
      </c>
      <c r="O1786" t="s">
        <v>512</v>
      </c>
      <c r="P1786" s="607" t="s">
        <v>490</v>
      </c>
      <c r="R1786" t="str">
        <f t="shared" si="83"/>
        <v>ZK105</v>
      </c>
      <c r="S1786">
        <f t="shared" si="84"/>
        <v>0</v>
      </c>
      <c r="T1786">
        <f t="shared" si="84"/>
        <v>0</v>
      </c>
      <c r="U1786">
        <f t="shared" si="84"/>
        <v>0</v>
      </c>
    </row>
    <row r="1787" spans="1:21" x14ac:dyDescent="0.25">
      <c r="A1787" t="s">
        <v>2306</v>
      </c>
      <c r="B1787" t="str">
        <f t="shared" si="82"/>
        <v>ZK105.K385.C727</v>
      </c>
      <c r="C1787">
        <f>+IFERROR(VLOOKUP(B1787,'[1]Sum table'!$A:$D,4,FALSE),0)</f>
        <v>0</v>
      </c>
      <c r="D1787">
        <f>+IFERROR(VLOOKUP(B1787,'[1]Sum table'!$A:$E,5,FALSE),0)</f>
        <v>0</v>
      </c>
      <c r="E1787">
        <f>+IFERROR(VLOOKUP(B1787,'[1]Sum table'!$A:$F,6,FALSE),0)</f>
        <v>0</v>
      </c>
      <c r="F1787">
        <f>+IFERROR(VLOOKUP(B1787,'[1]Sum table'!$A:$G,7,FALSE),0)</f>
        <v>0</v>
      </c>
      <c r="O1787" t="s">
        <v>512</v>
      </c>
      <c r="P1787" s="607" t="s">
        <v>491</v>
      </c>
      <c r="R1787" t="str">
        <f t="shared" si="83"/>
        <v>ZK105</v>
      </c>
      <c r="S1787">
        <f t="shared" si="84"/>
        <v>0</v>
      </c>
      <c r="T1787">
        <f t="shared" si="84"/>
        <v>0</v>
      </c>
      <c r="U1787">
        <f t="shared" si="84"/>
        <v>0</v>
      </c>
    </row>
    <row r="1788" spans="1:21" x14ac:dyDescent="0.25">
      <c r="A1788" t="s">
        <v>2307</v>
      </c>
      <c r="B1788" t="str">
        <f t="shared" si="82"/>
        <v>ZK105.K386.C727</v>
      </c>
      <c r="C1788">
        <f>+IFERROR(VLOOKUP(B1788,'[1]Sum table'!$A:$D,4,FALSE),0)</f>
        <v>0</v>
      </c>
      <c r="D1788">
        <f>+IFERROR(VLOOKUP(B1788,'[1]Sum table'!$A:$E,5,FALSE),0)</f>
        <v>0</v>
      </c>
      <c r="E1788">
        <f>+IFERROR(VLOOKUP(B1788,'[1]Sum table'!$A:$F,6,FALSE),0)</f>
        <v>0</v>
      </c>
      <c r="F1788">
        <f>+IFERROR(VLOOKUP(B1788,'[1]Sum table'!$A:$G,7,FALSE),0)</f>
        <v>0</v>
      </c>
      <c r="O1788" t="s">
        <v>512</v>
      </c>
      <c r="P1788" s="607" t="s">
        <v>492</v>
      </c>
      <c r="R1788" t="str">
        <f t="shared" si="83"/>
        <v>ZK105</v>
      </c>
      <c r="S1788">
        <f t="shared" si="84"/>
        <v>0</v>
      </c>
      <c r="T1788">
        <f t="shared" si="84"/>
        <v>0</v>
      </c>
      <c r="U1788">
        <f t="shared" si="84"/>
        <v>0</v>
      </c>
    </row>
    <row r="1789" spans="1:21" x14ac:dyDescent="0.25">
      <c r="A1789" t="s">
        <v>2308</v>
      </c>
      <c r="B1789" t="str">
        <f t="shared" si="82"/>
        <v>ZK105.K387.C727</v>
      </c>
      <c r="C1789">
        <f>+IFERROR(VLOOKUP(B1789,'[1]Sum table'!$A:$D,4,FALSE),0)</f>
        <v>0</v>
      </c>
      <c r="D1789">
        <f>+IFERROR(VLOOKUP(B1789,'[1]Sum table'!$A:$E,5,FALSE),0)</f>
        <v>0</v>
      </c>
      <c r="E1789">
        <f>+IFERROR(VLOOKUP(B1789,'[1]Sum table'!$A:$F,6,FALSE),0)</f>
        <v>0</v>
      </c>
      <c r="F1789">
        <f>+IFERROR(VLOOKUP(B1789,'[1]Sum table'!$A:$G,7,FALSE),0)</f>
        <v>0</v>
      </c>
      <c r="O1789" t="s">
        <v>512</v>
      </c>
      <c r="P1789" s="607" t="s">
        <v>493</v>
      </c>
      <c r="R1789" t="str">
        <f t="shared" si="83"/>
        <v>ZK105</v>
      </c>
      <c r="S1789">
        <f t="shared" si="84"/>
        <v>0</v>
      </c>
      <c r="T1789">
        <f t="shared" si="84"/>
        <v>0</v>
      </c>
      <c r="U1789">
        <f t="shared" si="84"/>
        <v>0</v>
      </c>
    </row>
    <row r="1790" spans="1:21" x14ac:dyDescent="0.25">
      <c r="A1790" t="s">
        <v>2309</v>
      </c>
      <c r="B1790" t="str">
        <f t="shared" si="82"/>
        <v>ZK105.K388.C727</v>
      </c>
      <c r="C1790">
        <f>+IFERROR(VLOOKUP(B1790,'[1]Sum table'!$A:$D,4,FALSE),0)</f>
        <v>0</v>
      </c>
      <c r="D1790">
        <f>+IFERROR(VLOOKUP(B1790,'[1]Sum table'!$A:$E,5,FALSE),0)</f>
        <v>0</v>
      </c>
      <c r="E1790">
        <f>+IFERROR(VLOOKUP(B1790,'[1]Sum table'!$A:$F,6,FALSE),0)</f>
        <v>0</v>
      </c>
      <c r="F1790">
        <f>+IFERROR(VLOOKUP(B1790,'[1]Sum table'!$A:$G,7,FALSE),0)</f>
        <v>0</v>
      </c>
      <c r="O1790" t="s">
        <v>512</v>
      </c>
      <c r="P1790" s="607" t="s">
        <v>494</v>
      </c>
      <c r="R1790" t="str">
        <f t="shared" si="83"/>
        <v>ZK105</v>
      </c>
      <c r="S1790">
        <f t="shared" si="84"/>
        <v>0</v>
      </c>
      <c r="T1790">
        <f t="shared" si="84"/>
        <v>0</v>
      </c>
      <c r="U1790">
        <f t="shared" si="84"/>
        <v>0</v>
      </c>
    </row>
    <row r="1791" spans="1:21" x14ac:dyDescent="0.25">
      <c r="A1791" t="s">
        <v>2310</v>
      </c>
      <c r="B1791" t="str">
        <f t="shared" si="82"/>
        <v>ZK105.K389.C727</v>
      </c>
      <c r="C1791">
        <f>+IFERROR(VLOOKUP(B1791,'[1]Sum table'!$A:$D,4,FALSE),0)</f>
        <v>0</v>
      </c>
      <c r="D1791">
        <f>+IFERROR(VLOOKUP(B1791,'[1]Sum table'!$A:$E,5,FALSE),0)</f>
        <v>0</v>
      </c>
      <c r="E1791">
        <f>+IFERROR(VLOOKUP(B1791,'[1]Sum table'!$A:$F,6,FALSE),0)</f>
        <v>0</v>
      </c>
      <c r="F1791">
        <f>+IFERROR(VLOOKUP(B1791,'[1]Sum table'!$A:$G,7,FALSE),0)</f>
        <v>0</v>
      </c>
      <c r="O1791" t="s">
        <v>512</v>
      </c>
      <c r="P1791" s="607" t="s">
        <v>495</v>
      </c>
      <c r="R1791" t="str">
        <f t="shared" si="83"/>
        <v>ZK105</v>
      </c>
      <c r="S1791">
        <f t="shared" si="84"/>
        <v>0</v>
      </c>
      <c r="T1791">
        <f t="shared" si="84"/>
        <v>0</v>
      </c>
      <c r="U1791">
        <f t="shared" si="84"/>
        <v>0</v>
      </c>
    </row>
    <row r="1792" spans="1:21" x14ac:dyDescent="0.25">
      <c r="A1792" t="s">
        <v>2311</v>
      </c>
      <c r="B1792" t="str">
        <f t="shared" si="82"/>
        <v>ZK105.K390.C727</v>
      </c>
      <c r="C1792">
        <f>+IFERROR(VLOOKUP(B1792,'[1]Sum table'!$A:$D,4,FALSE),0)</f>
        <v>0</v>
      </c>
      <c r="D1792">
        <f>+IFERROR(VLOOKUP(B1792,'[1]Sum table'!$A:$E,5,FALSE),0)</f>
        <v>0</v>
      </c>
      <c r="E1792">
        <f>+IFERROR(VLOOKUP(B1792,'[1]Sum table'!$A:$F,6,FALSE),0)</f>
        <v>0</v>
      </c>
      <c r="F1792">
        <f>+IFERROR(VLOOKUP(B1792,'[1]Sum table'!$A:$G,7,FALSE),0)</f>
        <v>0</v>
      </c>
      <c r="O1792" t="s">
        <v>512</v>
      </c>
      <c r="P1792" s="607" t="s">
        <v>496</v>
      </c>
      <c r="R1792" t="str">
        <f t="shared" si="83"/>
        <v>ZK105</v>
      </c>
      <c r="S1792">
        <f t="shared" si="84"/>
        <v>0</v>
      </c>
      <c r="T1792">
        <f t="shared" si="84"/>
        <v>0</v>
      </c>
      <c r="U1792">
        <f t="shared" si="84"/>
        <v>0</v>
      </c>
    </row>
    <row r="1793" spans="1:21" x14ac:dyDescent="0.25">
      <c r="A1793" t="s">
        <v>2312</v>
      </c>
      <c r="B1793" t="str">
        <f t="shared" si="82"/>
        <v>ZK105.K391.C727</v>
      </c>
      <c r="C1793">
        <f>+IFERROR(VLOOKUP(B1793,'[1]Sum table'!$A:$D,4,FALSE),0)</f>
        <v>0</v>
      </c>
      <c r="D1793">
        <f>+IFERROR(VLOOKUP(B1793,'[1]Sum table'!$A:$E,5,FALSE),0)</f>
        <v>0</v>
      </c>
      <c r="E1793">
        <f>+IFERROR(VLOOKUP(B1793,'[1]Sum table'!$A:$F,6,FALSE),0)</f>
        <v>0</v>
      </c>
      <c r="F1793">
        <f>+IFERROR(VLOOKUP(B1793,'[1]Sum table'!$A:$G,7,FALSE),0)</f>
        <v>0</v>
      </c>
      <c r="O1793" t="s">
        <v>512</v>
      </c>
      <c r="P1793" s="607" t="s">
        <v>497</v>
      </c>
      <c r="R1793" t="str">
        <f t="shared" si="83"/>
        <v>ZK105</v>
      </c>
      <c r="S1793">
        <f t="shared" si="84"/>
        <v>0</v>
      </c>
      <c r="T1793">
        <f t="shared" si="84"/>
        <v>0</v>
      </c>
      <c r="U1793">
        <f t="shared" si="84"/>
        <v>0</v>
      </c>
    </row>
    <row r="1794" spans="1:21" x14ac:dyDescent="0.25">
      <c r="A1794" t="s">
        <v>2313</v>
      </c>
      <c r="B1794" t="str">
        <f t="shared" si="82"/>
        <v>ZK105.K392.C727</v>
      </c>
      <c r="C1794">
        <f>+IFERROR(VLOOKUP(B1794,'[1]Sum table'!$A:$D,4,FALSE),0)</f>
        <v>0</v>
      </c>
      <c r="D1794">
        <f>+IFERROR(VLOOKUP(B1794,'[1]Sum table'!$A:$E,5,FALSE),0)</f>
        <v>0</v>
      </c>
      <c r="E1794">
        <f>+IFERROR(VLOOKUP(B1794,'[1]Sum table'!$A:$F,6,FALSE),0)</f>
        <v>0</v>
      </c>
      <c r="F1794">
        <f>+IFERROR(VLOOKUP(B1794,'[1]Sum table'!$A:$G,7,FALSE),0)</f>
        <v>0</v>
      </c>
      <c r="O1794" t="s">
        <v>512</v>
      </c>
      <c r="P1794" s="607" t="s">
        <v>498</v>
      </c>
      <c r="R1794" t="str">
        <f t="shared" si="83"/>
        <v>ZK105</v>
      </c>
      <c r="S1794">
        <f t="shared" si="84"/>
        <v>0</v>
      </c>
      <c r="T1794">
        <f t="shared" si="84"/>
        <v>0</v>
      </c>
      <c r="U1794">
        <f t="shared" si="84"/>
        <v>0</v>
      </c>
    </row>
    <row r="1795" spans="1:21" x14ac:dyDescent="0.25">
      <c r="A1795" t="s">
        <v>2314</v>
      </c>
      <c r="B1795" t="str">
        <f t="shared" si="82"/>
        <v>ZK105.K393.C727</v>
      </c>
      <c r="C1795">
        <f>+IFERROR(VLOOKUP(B1795,'[1]Sum table'!$A:$D,4,FALSE),0)</f>
        <v>0</v>
      </c>
      <c r="D1795">
        <f>+IFERROR(VLOOKUP(B1795,'[1]Sum table'!$A:$E,5,FALSE),0)</f>
        <v>0</v>
      </c>
      <c r="E1795">
        <f>+IFERROR(VLOOKUP(B1795,'[1]Sum table'!$A:$F,6,FALSE),0)</f>
        <v>0</v>
      </c>
      <c r="F1795">
        <f>+IFERROR(VLOOKUP(B1795,'[1]Sum table'!$A:$G,7,FALSE),0)</f>
        <v>0</v>
      </c>
      <c r="O1795" t="s">
        <v>512</v>
      </c>
      <c r="P1795" s="607" t="s">
        <v>499</v>
      </c>
      <c r="R1795" t="str">
        <f t="shared" si="83"/>
        <v>ZK105</v>
      </c>
      <c r="S1795">
        <f t="shared" si="84"/>
        <v>0</v>
      </c>
      <c r="T1795">
        <f t="shared" si="84"/>
        <v>0</v>
      </c>
      <c r="U1795">
        <f t="shared" si="84"/>
        <v>0</v>
      </c>
    </row>
    <row r="1796" spans="1:21" x14ac:dyDescent="0.25">
      <c r="A1796" t="s">
        <v>2315</v>
      </c>
      <c r="B1796" t="str">
        <f t="shared" ref="B1796:B1859" si="85">+A1796&amp;"."&amp;$A$1</f>
        <v>ZK105.K394.C727</v>
      </c>
      <c r="C1796">
        <f>+IFERROR(VLOOKUP(B1796,'[1]Sum table'!$A:$D,4,FALSE),0)</f>
        <v>0</v>
      </c>
      <c r="D1796">
        <f>+IFERROR(VLOOKUP(B1796,'[1]Sum table'!$A:$E,5,FALSE),0)</f>
        <v>0</v>
      </c>
      <c r="E1796">
        <f>+IFERROR(VLOOKUP(B1796,'[1]Sum table'!$A:$F,6,FALSE),0)</f>
        <v>0</v>
      </c>
      <c r="F1796">
        <f>+IFERROR(VLOOKUP(B1796,'[1]Sum table'!$A:$G,7,FALSE),0)</f>
        <v>0</v>
      </c>
      <c r="O1796" t="s">
        <v>512</v>
      </c>
      <c r="P1796" s="607" t="s">
        <v>500</v>
      </c>
      <c r="R1796" t="str">
        <f t="shared" ref="R1796:R1859" si="86">+LEFT(B1796,5)</f>
        <v>ZK105</v>
      </c>
      <c r="S1796">
        <f t="shared" ref="S1796:U1859" si="87">+C1796</f>
        <v>0</v>
      </c>
      <c r="T1796">
        <f t="shared" si="87"/>
        <v>0</v>
      </c>
      <c r="U1796">
        <f t="shared" si="87"/>
        <v>0</v>
      </c>
    </row>
    <row r="1797" spans="1:21" x14ac:dyDescent="0.25">
      <c r="A1797" t="s">
        <v>2316</v>
      </c>
      <c r="B1797" t="str">
        <f t="shared" si="85"/>
        <v>ZK105.K395.C727</v>
      </c>
      <c r="C1797">
        <f>+IFERROR(VLOOKUP(B1797,'[1]Sum table'!$A:$D,4,FALSE),0)</f>
        <v>0</v>
      </c>
      <c r="D1797">
        <f>+IFERROR(VLOOKUP(B1797,'[1]Sum table'!$A:$E,5,FALSE),0)</f>
        <v>0</v>
      </c>
      <c r="E1797">
        <f>+IFERROR(VLOOKUP(B1797,'[1]Sum table'!$A:$F,6,FALSE),0)</f>
        <v>0</v>
      </c>
      <c r="F1797">
        <f>+IFERROR(VLOOKUP(B1797,'[1]Sum table'!$A:$G,7,FALSE),0)</f>
        <v>0</v>
      </c>
      <c r="O1797" t="s">
        <v>512</v>
      </c>
      <c r="P1797" s="607" t="s">
        <v>501</v>
      </c>
      <c r="R1797" t="str">
        <f t="shared" si="86"/>
        <v>ZK105</v>
      </c>
      <c r="S1797">
        <f t="shared" si="87"/>
        <v>0</v>
      </c>
      <c r="T1797">
        <f t="shared" si="87"/>
        <v>0</v>
      </c>
      <c r="U1797">
        <f t="shared" si="87"/>
        <v>0</v>
      </c>
    </row>
    <row r="1798" spans="1:21" x14ac:dyDescent="0.25">
      <c r="A1798" t="s">
        <v>2317</v>
      </c>
      <c r="B1798" t="str">
        <f t="shared" si="85"/>
        <v>ZK105.K396.C727</v>
      </c>
      <c r="C1798">
        <f>+IFERROR(VLOOKUP(B1798,'[1]Sum table'!$A:$D,4,FALSE),0)</f>
        <v>0</v>
      </c>
      <c r="D1798">
        <f>+IFERROR(VLOOKUP(B1798,'[1]Sum table'!$A:$E,5,FALSE),0)</f>
        <v>0</v>
      </c>
      <c r="E1798">
        <f>+IFERROR(VLOOKUP(B1798,'[1]Sum table'!$A:$F,6,FALSE),0)</f>
        <v>0</v>
      </c>
      <c r="F1798">
        <f>+IFERROR(VLOOKUP(B1798,'[1]Sum table'!$A:$G,7,FALSE),0)</f>
        <v>0</v>
      </c>
      <c r="O1798" t="s">
        <v>512</v>
      </c>
      <c r="P1798" s="607" t="s">
        <v>502</v>
      </c>
      <c r="R1798" t="str">
        <f t="shared" si="86"/>
        <v>ZK105</v>
      </c>
      <c r="S1798">
        <f t="shared" si="87"/>
        <v>0</v>
      </c>
      <c r="T1798">
        <f t="shared" si="87"/>
        <v>0</v>
      </c>
      <c r="U1798">
        <f t="shared" si="87"/>
        <v>0</v>
      </c>
    </row>
    <row r="1799" spans="1:21" x14ac:dyDescent="0.25">
      <c r="A1799" t="s">
        <v>2318</v>
      </c>
      <c r="B1799" t="str">
        <f t="shared" si="85"/>
        <v>ZK105.K397.C727</v>
      </c>
      <c r="C1799">
        <f>+IFERROR(VLOOKUP(B1799,'[1]Sum table'!$A:$D,4,FALSE),0)</f>
        <v>0</v>
      </c>
      <c r="D1799">
        <f>+IFERROR(VLOOKUP(B1799,'[1]Sum table'!$A:$E,5,FALSE),0)</f>
        <v>0</v>
      </c>
      <c r="E1799">
        <f>+IFERROR(VLOOKUP(B1799,'[1]Sum table'!$A:$F,6,FALSE),0)</f>
        <v>0</v>
      </c>
      <c r="F1799">
        <f>+IFERROR(VLOOKUP(B1799,'[1]Sum table'!$A:$G,7,FALSE),0)</f>
        <v>0</v>
      </c>
      <c r="O1799" t="s">
        <v>512</v>
      </c>
      <c r="P1799" s="607" t="s">
        <v>503</v>
      </c>
      <c r="R1799" t="str">
        <f t="shared" si="86"/>
        <v>ZK105</v>
      </c>
      <c r="S1799">
        <f t="shared" si="87"/>
        <v>0</v>
      </c>
      <c r="T1799">
        <f t="shared" si="87"/>
        <v>0</v>
      </c>
      <c r="U1799">
        <f t="shared" si="87"/>
        <v>0</v>
      </c>
    </row>
    <row r="1800" spans="1:21" x14ac:dyDescent="0.25">
      <c r="A1800" t="s">
        <v>2319</v>
      </c>
      <c r="B1800" t="str">
        <f t="shared" si="85"/>
        <v>ZK105.K398.C727</v>
      </c>
      <c r="C1800">
        <f>+IFERROR(VLOOKUP(B1800,'[1]Sum table'!$A:$D,4,FALSE),0)</f>
        <v>0</v>
      </c>
      <c r="D1800">
        <f>+IFERROR(VLOOKUP(B1800,'[1]Sum table'!$A:$E,5,FALSE),0)</f>
        <v>0</v>
      </c>
      <c r="E1800">
        <f>+IFERROR(VLOOKUP(B1800,'[1]Sum table'!$A:$F,6,FALSE),0)</f>
        <v>0</v>
      </c>
      <c r="F1800">
        <f>+IFERROR(VLOOKUP(B1800,'[1]Sum table'!$A:$G,7,FALSE),0)</f>
        <v>0</v>
      </c>
      <c r="O1800" t="s">
        <v>512</v>
      </c>
      <c r="P1800" s="607" t="s">
        <v>504</v>
      </c>
      <c r="R1800" t="str">
        <f t="shared" si="86"/>
        <v>ZK105</v>
      </c>
      <c r="S1800">
        <f t="shared" si="87"/>
        <v>0</v>
      </c>
      <c r="T1800">
        <f t="shared" si="87"/>
        <v>0</v>
      </c>
      <c r="U1800">
        <f t="shared" si="87"/>
        <v>0</v>
      </c>
    </row>
    <row r="1801" spans="1:21" x14ac:dyDescent="0.25">
      <c r="A1801" t="s">
        <v>2320</v>
      </c>
      <c r="B1801" t="str">
        <f t="shared" si="85"/>
        <v>ZK105.K399.C727</v>
      </c>
      <c r="C1801">
        <f>+IFERROR(VLOOKUP(B1801,'[1]Sum table'!$A:$D,4,FALSE),0)</f>
        <v>0</v>
      </c>
      <c r="D1801">
        <f>+IFERROR(VLOOKUP(B1801,'[1]Sum table'!$A:$E,5,FALSE),0)</f>
        <v>0</v>
      </c>
      <c r="E1801">
        <f>+IFERROR(VLOOKUP(B1801,'[1]Sum table'!$A:$F,6,FALSE),0)</f>
        <v>0</v>
      </c>
      <c r="F1801">
        <f>+IFERROR(VLOOKUP(B1801,'[1]Sum table'!$A:$G,7,FALSE),0)</f>
        <v>0</v>
      </c>
      <c r="O1801" t="s">
        <v>512</v>
      </c>
      <c r="P1801" s="607" t="s">
        <v>505</v>
      </c>
      <c r="R1801" t="str">
        <f t="shared" si="86"/>
        <v>ZK105</v>
      </c>
      <c r="S1801">
        <f t="shared" si="87"/>
        <v>0</v>
      </c>
      <c r="T1801">
        <f t="shared" si="87"/>
        <v>0</v>
      </c>
      <c r="U1801">
        <f t="shared" si="87"/>
        <v>0</v>
      </c>
    </row>
    <row r="1802" spans="1:21" x14ac:dyDescent="0.25">
      <c r="A1802" t="s">
        <v>2321</v>
      </c>
      <c r="B1802" t="str">
        <f t="shared" si="85"/>
        <v>ZK106.K100.C727</v>
      </c>
      <c r="C1802">
        <f>+IFERROR(VLOOKUP(B1802,'[1]Sum table'!$A:$D,4,FALSE),0)</f>
        <v>0</v>
      </c>
      <c r="D1802">
        <f>+IFERROR(VLOOKUP(B1802,'[1]Sum table'!$A:$E,5,FALSE),0)</f>
        <v>0</v>
      </c>
      <c r="E1802">
        <f>+IFERROR(VLOOKUP(B1802,'[1]Sum table'!$A:$F,6,FALSE),0)</f>
        <v>0</v>
      </c>
      <c r="F1802">
        <f>+IFERROR(VLOOKUP(B1802,'[1]Sum table'!$A:$G,7,FALSE),0)</f>
        <v>0</v>
      </c>
      <c r="O1802" t="s">
        <v>512</v>
      </c>
      <c r="P1802" s="607" t="s">
        <v>506</v>
      </c>
      <c r="R1802" t="str">
        <f t="shared" si="86"/>
        <v>ZK106</v>
      </c>
      <c r="S1802">
        <f t="shared" si="87"/>
        <v>0</v>
      </c>
      <c r="T1802">
        <f t="shared" si="87"/>
        <v>0</v>
      </c>
      <c r="U1802">
        <f t="shared" si="87"/>
        <v>0</v>
      </c>
    </row>
    <row r="1803" spans="1:21" ht="15.75" thickBot="1" x14ac:dyDescent="0.3">
      <c r="A1803" t="s">
        <v>2322</v>
      </c>
      <c r="B1803" t="str">
        <f t="shared" si="85"/>
        <v>ZK106.K101.C727</v>
      </c>
      <c r="C1803">
        <f>+IFERROR(VLOOKUP(B1803,'[1]Sum table'!$A:$D,4,FALSE),0)</f>
        <v>0</v>
      </c>
      <c r="D1803">
        <f>+IFERROR(VLOOKUP(B1803,'[1]Sum table'!$A:$E,5,FALSE),0)</f>
        <v>0</v>
      </c>
      <c r="E1803">
        <f>+IFERROR(VLOOKUP(B1803,'[1]Sum table'!$A:$F,6,FALSE),0)</f>
        <v>0</v>
      </c>
      <c r="F1803">
        <f>+IFERROR(VLOOKUP(B1803,'[1]Sum table'!$A:$G,7,FALSE),0)</f>
        <v>0</v>
      </c>
      <c r="O1803" t="s">
        <v>512</v>
      </c>
      <c r="P1803" s="609" t="s">
        <v>507</v>
      </c>
      <c r="R1803" t="str">
        <f t="shared" si="86"/>
        <v>ZK106</v>
      </c>
      <c r="S1803">
        <f t="shared" si="87"/>
        <v>0</v>
      </c>
      <c r="T1803">
        <f t="shared" si="87"/>
        <v>0</v>
      </c>
      <c r="U1803">
        <f t="shared" si="87"/>
        <v>0</v>
      </c>
    </row>
    <row r="1804" spans="1:21" x14ac:dyDescent="0.25">
      <c r="A1804" t="s">
        <v>2323</v>
      </c>
      <c r="B1804" t="str">
        <f t="shared" si="85"/>
        <v>ZK106.K102.C727</v>
      </c>
      <c r="C1804">
        <f>+IFERROR(VLOOKUP(B1804,'[1]Sum table'!$A:$D,4,FALSE),0)</f>
        <v>0</v>
      </c>
      <c r="D1804">
        <f>+IFERROR(VLOOKUP(B1804,'[1]Sum table'!$A:$E,5,FALSE),0)</f>
        <v>0</v>
      </c>
      <c r="E1804">
        <f>+IFERROR(VLOOKUP(B1804,'[1]Sum table'!$A:$F,6,FALSE),0)</f>
        <v>0</v>
      </c>
      <c r="F1804">
        <f>+IFERROR(VLOOKUP(B1804,'[1]Sum table'!$A:$G,7,FALSE),0)</f>
        <v>0</v>
      </c>
      <c r="O1804" t="s">
        <v>513</v>
      </c>
      <c r="P1804" s="605" t="s">
        <v>289</v>
      </c>
      <c r="R1804" t="str">
        <f t="shared" si="86"/>
        <v>ZK106</v>
      </c>
      <c r="S1804">
        <f t="shared" si="87"/>
        <v>0</v>
      </c>
      <c r="T1804">
        <f t="shared" si="87"/>
        <v>0</v>
      </c>
      <c r="U1804">
        <f t="shared" si="87"/>
        <v>0</v>
      </c>
    </row>
    <row r="1805" spans="1:21" x14ac:dyDescent="0.25">
      <c r="A1805" t="s">
        <v>2324</v>
      </c>
      <c r="B1805" t="str">
        <f t="shared" si="85"/>
        <v>ZK106.K103.C727</v>
      </c>
      <c r="C1805">
        <f>+IFERROR(VLOOKUP(B1805,'[1]Sum table'!$A:$D,4,FALSE),0)</f>
        <v>0</v>
      </c>
      <c r="D1805">
        <f>+IFERROR(VLOOKUP(B1805,'[1]Sum table'!$A:$E,5,FALSE),0)</f>
        <v>0</v>
      </c>
      <c r="E1805">
        <f>+IFERROR(VLOOKUP(B1805,'[1]Sum table'!$A:$F,6,FALSE),0)</f>
        <v>0</v>
      </c>
      <c r="F1805">
        <f>+IFERROR(VLOOKUP(B1805,'[1]Sum table'!$A:$G,7,FALSE),0)</f>
        <v>0</v>
      </c>
      <c r="O1805" t="s">
        <v>513</v>
      </c>
      <c r="P1805" s="606" t="s">
        <v>290</v>
      </c>
      <c r="R1805" t="str">
        <f t="shared" si="86"/>
        <v>ZK106</v>
      </c>
      <c r="S1805">
        <f t="shared" si="87"/>
        <v>0</v>
      </c>
      <c r="T1805">
        <f t="shared" si="87"/>
        <v>0</v>
      </c>
      <c r="U1805">
        <f t="shared" si="87"/>
        <v>0</v>
      </c>
    </row>
    <row r="1806" spans="1:21" x14ac:dyDescent="0.25">
      <c r="A1806" t="s">
        <v>2325</v>
      </c>
      <c r="B1806" t="str">
        <f t="shared" si="85"/>
        <v>ZK106.K104.C727</v>
      </c>
      <c r="C1806">
        <f>+IFERROR(VLOOKUP(B1806,'[1]Sum table'!$A:$D,4,FALSE),0)</f>
        <v>0</v>
      </c>
      <c r="D1806">
        <f>+IFERROR(VLOOKUP(B1806,'[1]Sum table'!$A:$E,5,FALSE),0)</f>
        <v>0</v>
      </c>
      <c r="E1806">
        <f>+IFERROR(VLOOKUP(B1806,'[1]Sum table'!$A:$F,6,FALSE),0)</f>
        <v>0</v>
      </c>
      <c r="F1806">
        <f>+IFERROR(VLOOKUP(B1806,'[1]Sum table'!$A:$G,7,FALSE),0)</f>
        <v>0</v>
      </c>
      <c r="O1806" t="s">
        <v>513</v>
      </c>
      <c r="P1806" s="606" t="s">
        <v>291</v>
      </c>
      <c r="R1806" t="str">
        <f t="shared" si="86"/>
        <v>ZK106</v>
      </c>
      <c r="S1806">
        <f t="shared" si="87"/>
        <v>0</v>
      </c>
      <c r="T1806">
        <f t="shared" si="87"/>
        <v>0</v>
      </c>
      <c r="U1806">
        <f t="shared" si="87"/>
        <v>0</v>
      </c>
    </row>
    <row r="1807" spans="1:21" x14ac:dyDescent="0.25">
      <c r="A1807" t="s">
        <v>2326</v>
      </c>
      <c r="B1807" t="str">
        <f t="shared" si="85"/>
        <v>ZK106.K105.C727</v>
      </c>
      <c r="C1807">
        <f>+IFERROR(VLOOKUP(B1807,'[1]Sum table'!$A:$D,4,FALSE),0)</f>
        <v>0</v>
      </c>
      <c r="D1807">
        <f>+IFERROR(VLOOKUP(B1807,'[1]Sum table'!$A:$E,5,FALSE),0)</f>
        <v>0</v>
      </c>
      <c r="E1807">
        <f>+IFERROR(VLOOKUP(B1807,'[1]Sum table'!$A:$F,6,FALSE),0)</f>
        <v>0</v>
      </c>
      <c r="F1807">
        <f>+IFERROR(VLOOKUP(B1807,'[1]Sum table'!$A:$G,7,FALSE),0)</f>
        <v>0</v>
      </c>
      <c r="O1807" t="s">
        <v>513</v>
      </c>
      <c r="P1807" s="606" t="s">
        <v>292</v>
      </c>
      <c r="R1807" t="str">
        <f t="shared" si="86"/>
        <v>ZK106</v>
      </c>
      <c r="S1807">
        <f t="shared" si="87"/>
        <v>0</v>
      </c>
      <c r="T1807">
        <f t="shared" si="87"/>
        <v>0</v>
      </c>
      <c r="U1807">
        <f t="shared" si="87"/>
        <v>0</v>
      </c>
    </row>
    <row r="1808" spans="1:21" x14ac:dyDescent="0.25">
      <c r="A1808" t="s">
        <v>2327</v>
      </c>
      <c r="B1808" t="str">
        <f t="shared" si="85"/>
        <v>ZK106.K106.C727</v>
      </c>
      <c r="C1808">
        <f>+IFERROR(VLOOKUP(B1808,'[1]Sum table'!$A:$D,4,FALSE),0)</f>
        <v>0</v>
      </c>
      <c r="D1808">
        <f>+IFERROR(VLOOKUP(B1808,'[1]Sum table'!$A:$E,5,FALSE),0)</f>
        <v>0</v>
      </c>
      <c r="E1808">
        <f>+IFERROR(VLOOKUP(B1808,'[1]Sum table'!$A:$F,6,FALSE),0)</f>
        <v>0</v>
      </c>
      <c r="F1808">
        <f>+IFERROR(VLOOKUP(B1808,'[1]Sum table'!$A:$G,7,FALSE),0)</f>
        <v>0</v>
      </c>
      <c r="O1808" t="s">
        <v>513</v>
      </c>
      <c r="P1808" s="606" t="s">
        <v>293</v>
      </c>
      <c r="R1808" t="str">
        <f t="shared" si="86"/>
        <v>ZK106</v>
      </c>
      <c r="S1808">
        <f t="shared" si="87"/>
        <v>0</v>
      </c>
      <c r="T1808">
        <f t="shared" si="87"/>
        <v>0</v>
      </c>
      <c r="U1808">
        <f t="shared" si="87"/>
        <v>0</v>
      </c>
    </row>
    <row r="1809" spans="1:21" x14ac:dyDescent="0.25">
      <c r="A1809" t="s">
        <v>2328</v>
      </c>
      <c r="B1809" t="str">
        <f t="shared" si="85"/>
        <v>ZK106.K107.C727</v>
      </c>
      <c r="C1809">
        <f>+IFERROR(VLOOKUP(B1809,'[1]Sum table'!$A:$D,4,FALSE),0)</f>
        <v>0</v>
      </c>
      <c r="D1809">
        <f>+IFERROR(VLOOKUP(B1809,'[1]Sum table'!$A:$E,5,FALSE),0)</f>
        <v>0</v>
      </c>
      <c r="E1809">
        <f>+IFERROR(VLOOKUP(B1809,'[1]Sum table'!$A:$F,6,FALSE),0)</f>
        <v>0</v>
      </c>
      <c r="F1809">
        <f>+IFERROR(VLOOKUP(B1809,'[1]Sum table'!$A:$G,7,FALSE),0)</f>
        <v>0</v>
      </c>
      <c r="O1809" t="s">
        <v>513</v>
      </c>
      <c r="P1809" s="606" t="s">
        <v>214</v>
      </c>
      <c r="R1809" t="str">
        <f t="shared" si="86"/>
        <v>ZK106</v>
      </c>
      <c r="S1809">
        <f t="shared" si="87"/>
        <v>0</v>
      </c>
      <c r="T1809">
        <f t="shared" si="87"/>
        <v>0</v>
      </c>
      <c r="U1809">
        <f t="shared" si="87"/>
        <v>0</v>
      </c>
    </row>
    <row r="1810" spans="1:21" x14ac:dyDescent="0.25">
      <c r="A1810" t="s">
        <v>2329</v>
      </c>
      <c r="B1810" t="str">
        <f t="shared" si="85"/>
        <v>ZK106.K108.C727</v>
      </c>
      <c r="C1810">
        <f>+IFERROR(VLOOKUP(B1810,'[1]Sum table'!$A:$D,4,FALSE),0)</f>
        <v>0</v>
      </c>
      <c r="D1810">
        <f>+IFERROR(VLOOKUP(B1810,'[1]Sum table'!$A:$E,5,FALSE),0)</f>
        <v>0</v>
      </c>
      <c r="E1810">
        <f>+IFERROR(VLOOKUP(B1810,'[1]Sum table'!$A:$F,6,FALSE),0)</f>
        <v>0</v>
      </c>
      <c r="F1810">
        <f>+IFERROR(VLOOKUP(B1810,'[1]Sum table'!$A:$G,7,FALSE),0)</f>
        <v>0</v>
      </c>
      <c r="O1810" t="s">
        <v>513</v>
      </c>
      <c r="P1810" s="606" t="s">
        <v>210</v>
      </c>
      <c r="R1810" t="str">
        <f t="shared" si="86"/>
        <v>ZK106</v>
      </c>
      <c r="S1810">
        <f t="shared" si="87"/>
        <v>0</v>
      </c>
      <c r="T1810">
        <f t="shared" si="87"/>
        <v>0</v>
      </c>
      <c r="U1810">
        <f t="shared" si="87"/>
        <v>0</v>
      </c>
    </row>
    <row r="1811" spans="1:21" x14ac:dyDescent="0.25">
      <c r="A1811" t="s">
        <v>2330</v>
      </c>
      <c r="B1811" t="str">
        <f t="shared" si="85"/>
        <v>ZK106.K109.C727</v>
      </c>
      <c r="C1811">
        <f>+IFERROR(VLOOKUP(B1811,'[1]Sum table'!$A:$D,4,FALSE),0)</f>
        <v>0</v>
      </c>
      <c r="D1811">
        <f>+IFERROR(VLOOKUP(B1811,'[1]Sum table'!$A:$E,5,FALSE),0)</f>
        <v>0</v>
      </c>
      <c r="E1811">
        <f>+IFERROR(VLOOKUP(B1811,'[1]Sum table'!$A:$F,6,FALSE),0)</f>
        <v>0</v>
      </c>
      <c r="F1811">
        <f>+IFERROR(VLOOKUP(B1811,'[1]Sum table'!$A:$G,7,FALSE),0)</f>
        <v>0</v>
      </c>
      <c r="O1811" t="s">
        <v>513</v>
      </c>
      <c r="P1811" s="606" t="s">
        <v>294</v>
      </c>
      <c r="R1811" t="str">
        <f t="shared" si="86"/>
        <v>ZK106</v>
      </c>
      <c r="S1811">
        <f t="shared" si="87"/>
        <v>0</v>
      </c>
      <c r="T1811">
        <f t="shared" si="87"/>
        <v>0</v>
      </c>
      <c r="U1811">
        <f t="shared" si="87"/>
        <v>0</v>
      </c>
    </row>
    <row r="1812" spans="1:21" x14ac:dyDescent="0.25">
      <c r="A1812" t="s">
        <v>2331</v>
      </c>
      <c r="B1812" t="str">
        <f t="shared" si="85"/>
        <v>ZK106.K110.C727</v>
      </c>
      <c r="C1812">
        <f>+IFERROR(VLOOKUP(B1812,'[1]Sum table'!$A:$D,4,FALSE),0)</f>
        <v>0</v>
      </c>
      <c r="D1812">
        <f>+IFERROR(VLOOKUP(B1812,'[1]Sum table'!$A:$E,5,FALSE),0)</f>
        <v>0</v>
      </c>
      <c r="E1812">
        <f>+IFERROR(VLOOKUP(B1812,'[1]Sum table'!$A:$F,6,FALSE),0)</f>
        <v>0</v>
      </c>
      <c r="F1812">
        <f>+IFERROR(VLOOKUP(B1812,'[1]Sum table'!$A:$G,7,FALSE),0)</f>
        <v>0</v>
      </c>
      <c r="O1812" t="s">
        <v>513</v>
      </c>
      <c r="P1812" s="607" t="s">
        <v>295</v>
      </c>
      <c r="R1812" t="str">
        <f t="shared" si="86"/>
        <v>ZK106</v>
      </c>
      <c r="S1812">
        <f t="shared" si="87"/>
        <v>0</v>
      </c>
      <c r="T1812">
        <f t="shared" si="87"/>
        <v>0</v>
      </c>
      <c r="U1812">
        <f t="shared" si="87"/>
        <v>0</v>
      </c>
    </row>
    <row r="1813" spans="1:21" x14ac:dyDescent="0.25">
      <c r="A1813" t="s">
        <v>2332</v>
      </c>
      <c r="B1813" t="str">
        <f t="shared" si="85"/>
        <v>ZK106.K111.C727</v>
      </c>
      <c r="C1813">
        <f>+IFERROR(VLOOKUP(B1813,'[1]Sum table'!$A:$D,4,FALSE),0)</f>
        <v>0</v>
      </c>
      <c r="D1813">
        <f>+IFERROR(VLOOKUP(B1813,'[1]Sum table'!$A:$E,5,FALSE),0)</f>
        <v>0</v>
      </c>
      <c r="E1813">
        <f>+IFERROR(VLOOKUP(B1813,'[1]Sum table'!$A:$F,6,FALSE),0)</f>
        <v>0</v>
      </c>
      <c r="F1813">
        <f>+IFERROR(VLOOKUP(B1813,'[1]Sum table'!$A:$G,7,FALSE),0)</f>
        <v>0</v>
      </c>
      <c r="O1813" t="s">
        <v>513</v>
      </c>
      <c r="P1813" s="608" t="s">
        <v>296</v>
      </c>
      <c r="R1813" t="str">
        <f t="shared" si="86"/>
        <v>ZK106</v>
      </c>
      <c r="S1813">
        <f t="shared" si="87"/>
        <v>0</v>
      </c>
      <c r="T1813">
        <f t="shared" si="87"/>
        <v>0</v>
      </c>
      <c r="U1813">
        <f t="shared" si="87"/>
        <v>0</v>
      </c>
    </row>
    <row r="1814" spans="1:21" x14ac:dyDescent="0.25">
      <c r="A1814" t="s">
        <v>2333</v>
      </c>
      <c r="B1814" t="str">
        <f t="shared" si="85"/>
        <v>ZK106.K112.C727</v>
      </c>
      <c r="C1814">
        <f>+IFERROR(VLOOKUP(B1814,'[1]Sum table'!$A:$D,4,FALSE),0)</f>
        <v>0</v>
      </c>
      <c r="D1814">
        <f>+IFERROR(VLOOKUP(B1814,'[1]Sum table'!$A:$E,5,FALSE),0)</f>
        <v>0</v>
      </c>
      <c r="E1814">
        <f>+IFERROR(VLOOKUP(B1814,'[1]Sum table'!$A:$F,6,FALSE),0)</f>
        <v>0</v>
      </c>
      <c r="F1814">
        <f>+IFERROR(VLOOKUP(B1814,'[1]Sum table'!$A:$G,7,FALSE),0)</f>
        <v>0</v>
      </c>
      <c r="O1814" t="s">
        <v>513</v>
      </c>
      <c r="P1814" s="607" t="s">
        <v>297</v>
      </c>
      <c r="R1814" t="str">
        <f t="shared" si="86"/>
        <v>ZK106</v>
      </c>
      <c r="S1814">
        <f t="shared" si="87"/>
        <v>0</v>
      </c>
      <c r="T1814">
        <f t="shared" si="87"/>
        <v>0</v>
      </c>
      <c r="U1814">
        <f t="shared" si="87"/>
        <v>0</v>
      </c>
    </row>
    <row r="1815" spans="1:21" x14ac:dyDescent="0.25">
      <c r="A1815" t="s">
        <v>2334</v>
      </c>
      <c r="B1815" t="str">
        <f t="shared" si="85"/>
        <v>ZK106.K113.C727</v>
      </c>
      <c r="C1815">
        <f>+IFERROR(VLOOKUP(B1815,'[1]Sum table'!$A:$D,4,FALSE),0)</f>
        <v>0</v>
      </c>
      <c r="D1815">
        <f>+IFERROR(VLOOKUP(B1815,'[1]Sum table'!$A:$E,5,FALSE),0)</f>
        <v>0</v>
      </c>
      <c r="E1815">
        <f>+IFERROR(VLOOKUP(B1815,'[1]Sum table'!$A:$F,6,FALSE),0)</f>
        <v>0</v>
      </c>
      <c r="F1815">
        <f>+IFERROR(VLOOKUP(B1815,'[1]Sum table'!$A:$G,7,FALSE),0)</f>
        <v>0</v>
      </c>
      <c r="O1815" t="s">
        <v>513</v>
      </c>
      <c r="P1815" s="607" t="s">
        <v>298</v>
      </c>
      <c r="R1815" t="str">
        <f t="shared" si="86"/>
        <v>ZK106</v>
      </c>
      <c r="S1815">
        <f t="shared" si="87"/>
        <v>0</v>
      </c>
      <c r="T1815">
        <f t="shared" si="87"/>
        <v>0</v>
      </c>
      <c r="U1815">
        <f t="shared" si="87"/>
        <v>0</v>
      </c>
    </row>
    <row r="1816" spans="1:21" x14ac:dyDescent="0.25">
      <c r="A1816" t="s">
        <v>2335</v>
      </c>
      <c r="B1816" t="str">
        <f t="shared" si="85"/>
        <v>ZK106.K114.C727</v>
      </c>
      <c r="C1816">
        <f>+IFERROR(VLOOKUP(B1816,'[1]Sum table'!$A:$D,4,FALSE),0)</f>
        <v>0</v>
      </c>
      <c r="D1816">
        <f>+IFERROR(VLOOKUP(B1816,'[1]Sum table'!$A:$E,5,FALSE),0)</f>
        <v>0</v>
      </c>
      <c r="E1816">
        <f>+IFERROR(VLOOKUP(B1816,'[1]Sum table'!$A:$F,6,FALSE),0)</f>
        <v>0</v>
      </c>
      <c r="F1816">
        <f>+IFERROR(VLOOKUP(B1816,'[1]Sum table'!$A:$G,7,FALSE),0)</f>
        <v>0</v>
      </c>
      <c r="O1816" t="s">
        <v>513</v>
      </c>
      <c r="P1816" s="607" t="s">
        <v>299</v>
      </c>
      <c r="R1816" t="str">
        <f t="shared" si="86"/>
        <v>ZK106</v>
      </c>
      <c r="S1816">
        <f t="shared" si="87"/>
        <v>0</v>
      </c>
      <c r="T1816">
        <f t="shared" si="87"/>
        <v>0</v>
      </c>
      <c r="U1816">
        <f t="shared" si="87"/>
        <v>0</v>
      </c>
    </row>
    <row r="1817" spans="1:21" x14ac:dyDescent="0.25">
      <c r="A1817" t="s">
        <v>2336</v>
      </c>
      <c r="B1817" t="str">
        <f t="shared" si="85"/>
        <v>ZK106.K115.C727</v>
      </c>
      <c r="C1817">
        <f>+IFERROR(VLOOKUP(B1817,'[1]Sum table'!$A:$D,4,FALSE),0)</f>
        <v>0</v>
      </c>
      <c r="D1817">
        <f>+IFERROR(VLOOKUP(B1817,'[1]Sum table'!$A:$E,5,FALSE),0)</f>
        <v>0</v>
      </c>
      <c r="E1817">
        <f>+IFERROR(VLOOKUP(B1817,'[1]Sum table'!$A:$F,6,FALSE),0)</f>
        <v>0</v>
      </c>
      <c r="F1817">
        <f>+IFERROR(VLOOKUP(B1817,'[1]Sum table'!$A:$G,7,FALSE),0)</f>
        <v>0</v>
      </c>
      <c r="O1817" t="s">
        <v>513</v>
      </c>
      <c r="P1817" s="607" t="s">
        <v>300</v>
      </c>
      <c r="R1817" t="str">
        <f t="shared" si="86"/>
        <v>ZK106</v>
      </c>
      <c r="S1817">
        <f t="shared" si="87"/>
        <v>0</v>
      </c>
      <c r="T1817">
        <f t="shared" si="87"/>
        <v>0</v>
      </c>
      <c r="U1817">
        <f t="shared" si="87"/>
        <v>0</v>
      </c>
    </row>
    <row r="1818" spans="1:21" x14ac:dyDescent="0.25">
      <c r="A1818" t="s">
        <v>2337</v>
      </c>
      <c r="B1818" t="str">
        <f t="shared" si="85"/>
        <v>ZK106.K116.C727</v>
      </c>
      <c r="C1818">
        <f>+IFERROR(VLOOKUP(B1818,'[1]Sum table'!$A:$D,4,FALSE),0)</f>
        <v>0</v>
      </c>
      <c r="D1818">
        <f>+IFERROR(VLOOKUP(B1818,'[1]Sum table'!$A:$E,5,FALSE),0)</f>
        <v>0</v>
      </c>
      <c r="E1818">
        <f>+IFERROR(VLOOKUP(B1818,'[1]Sum table'!$A:$F,6,FALSE),0)</f>
        <v>0</v>
      </c>
      <c r="F1818">
        <f>+IFERROR(VLOOKUP(B1818,'[1]Sum table'!$A:$G,7,FALSE),0)</f>
        <v>0</v>
      </c>
      <c r="O1818" t="s">
        <v>513</v>
      </c>
      <c r="P1818" s="606" t="s">
        <v>301</v>
      </c>
      <c r="R1818" t="str">
        <f t="shared" si="86"/>
        <v>ZK106</v>
      </c>
      <c r="S1818">
        <f t="shared" si="87"/>
        <v>0</v>
      </c>
      <c r="T1818">
        <f t="shared" si="87"/>
        <v>0</v>
      </c>
      <c r="U1818">
        <f t="shared" si="87"/>
        <v>0</v>
      </c>
    </row>
    <row r="1819" spans="1:21" x14ac:dyDescent="0.25">
      <c r="A1819" t="s">
        <v>2338</v>
      </c>
      <c r="B1819" t="str">
        <f t="shared" si="85"/>
        <v>ZK106.K117.C727</v>
      </c>
      <c r="C1819">
        <f>+IFERROR(VLOOKUP(B1819,'[1]Sum table'!$A:$D,4,FALSE),0)</f>
        <v>0</v>
      </c>
      <c r="D1819">
        <f>+IFERROR(VLOOKUP(B1819,'[1]Sum table'!$A:$E,5,FALSE),0)</f>
        <v>0</v>
      </c>
      <c r="E1819">
        <f>+IFERROR(VLOOKUP(B1819,'[1]Sum table'!$A:$F,6,FALSE),0)</f>
        <v>0</v>
      </c>
      <c r="F1819">
        <f>+IFERROR(VLOOKUP(B1819,'[1]Sum table'!$A:$G,7,FALSE),0)</f>
        <v>0</v>
      </c>
      <c r="O1819" t="s">
        <v>513</v>
      </c>
      <c r="P1819" s="606" t="s">
        <v>107</v>
      </c>
      <c r="R1819" t="str">
        <f t="shared" si="86"/>
        <v>ZK106</v>
      </c>
      <c r="S1819">
        <f t="shared" si="87"/>
        <v>0</v>
      </c>
      <c r="T1819">
        <f t="shared" si="87"/>
        <v>0</v>
      </c>
      <c r="U1819">
        <f t="shared" si="87"/>
        <v>0</v>
      </c>
    </row>
    <row r="1820" spans="1:21" x14ac:dyDescent="0.25">
      <c r="A1820" t="s">
        <v>2339</v>
      </c>
      <c r="B1820" t="str">
        <f t="shared" si="85"/>
        <v>ZK106.K118.C727</v>
      </c>
      <c r="C1820">
        <f>+IFERROR(VLOOKUP(B1820,'[1]Sum table'!$A:$D,4,FALSE),0)</f>
        <v>0</v>
      </c>
      <c r="D1820">
        <f>+IFERROR(VLOOKUP(B1820,'[1]Sum table'!$A:$E,5,FALSE),0)</f>
        <v>0</v>
      </c>
      <c r="E1820">
        <f>+IFERROR(VLOOKUP(B1820,'[1]Sum table'!$A:$F,6,FALSE),0)</f>
        <v>0</v>
      </c>
      <c r="F1820">
        <f>+IFERROR(VLOOKUP(B1820,'[1]Sum table'!$A:$G,7,FALSE),0)</f>
        <v>0</v>
      </c>
      <c r="O1820" t="s">
        <v>513</v>
      </c>
      <c r="P1820" s="606" t="s">
        <v>105</v>
      </c>
      <c r="R1820" t="str">
        <f t="shared" si="86"/>
        <v>ZK106</v>
      </c>
      <c r="S1820">
        <f t="shared" si="87"/>
        <v>0</v>
      </c>
      <c r="T1820">
        <f t="shared" si="87"/>
        <v>0</v>
      </c>
      <c r="U1820">
        <f t="shared" si="87"/>
        <v>0</v>
      </c>
    </row>
    <row r="1821" spans="1:21" x14ac:dyDescent="0.25">
      <c r="A1821" t="s">
        <v>2340</v>
      </c>
      <c r="B1821" t="str">
        <f t="shared" si="85"/>
        <v>ZK106.K119.C727</v>
      </c>
      <c r="C1821">
        <f>+IFERROR(VLOOKUP(B1821,'[1]Sum table'!$A:$D,4,FALSE),0)</f>
        <v>0</v>
      </c>
      <c r="D1821">
        <f>+IFERROR(VLOOKUP(B1821,'[1]Sum table'!$A:$E,5,FALSE),0)</f>
        <v>0</v>
      </c>
      <c r="E1821">
        <f>+IFERROR(VLOOKUP(B1821,'[1]Sum table'!$A:$F,6,FALSE),0)</f>
        <v>0</v>
      </c>
      <c r="F1821">
        <f>+IFERROR(VLOOKUP(B1821,'[1]Sum table'!$A:$G,7,FALSE),0)</f>
        <v>0</v>
      </c>
      <c r="O1821" t="s">
        <v>513</v>
      </c>
      <c r="P1821" s="606" t="s">
        <v>302</v>
      </c>
      <c r="R1821" t="str">
        <f t="shared" si="86"/>
        <v>ZK106</v>
      </c>
      <c r="S1821">
        <f t="shared" si="87"/>
        <v>0</v>
      </c>
      <c r="T1821">
        <f t="shared" si="87"/>
        <v>0</v>
      </c>
      <c r="U1821">
        <f t="shared" si="87"/>
        <v>0</v>
      </c>
    </row>
    <row r="1822" spans="1:21" x14ac:dyDescent="0.25">
      <c r="A1822" t="s">
        <v>2341</v>
      </c>
      <c r="B1822" t="str">
        <f t="shared" si="85"/>
        <v>ZK106.K120.C727</v>
      </c>
      <c r="C1822">
        <f>+IFERROR(VLOOKUP(B1822,'[1]Sum table'!$A:$D,4,FALSE),0)</f>
        <v>0</v>
      </c>
      <c r="D1822">
        <f>+IFERROR(VLOOKUP(B1822,'[1]Sum table'!$A:$E,5,FALSE),0)</f>
        <v>0</v>
      </c>
      <c r="E1822">
        <f>+IFERROR(VLOOKUP(B1822,'[1]Sum table'!$A:$F,6,FALSE),0)</f>
        <v>0</v>
      </c>
      <c r="F1822">
        <f>+IFERROR(VLOOKUP(B1822,'[1]Sum table'!$A:$G,7,FALSE),0)</f>
        <v>0</v>
      </c>
      <c r="O1822" t="s">
        <v>513</v>
      </c>
      <c r="P1822" s="606" t="s">
        <v>303</v>
      </c>
      <c r="R1822" t="str">
        <f t="shared" si="86"/>
        <v>ZK106</v>
      </c>
      <c r="S1822">
        <f t="shared" si="87"/>
        <v>0</v>
      </c>
      <c r="T1822">
        <f t="shared" si="87"/>
        <v>0</v>
      </c>
      <c r="U1822">
        <f t="shared" si="87"/>
        <v>0</v>
      </c>
    </row>
    <row r="1823" spans="1:21" x14ac:dyDescent="0.25">
      <c r="A1823" t="s">
        <v>2342</v>
      </c>
      <c r="B1823" t="str">
        <f t="shared" si="85"/>
        <v>ZK106.K121.C727</v>
      </c>
      <c r="C1823">
        <f>+IFERROR(VLOOKUP(B1823,'[1]Sum table'!$A:$D,4,FALSE),0)</f>
        <v>0</v>
      </c>
      <c r="D1823">
        <f>+IFERROR(VLOOKUP(B1823,'[1]Sum table'!$A:$E,5,FALSE),0)</f>
        <v>0</v>
      </c>
      <c r="E1823">
        <f>+IFERROR(VLOOKUP(B1823,'[1]Sum table'!$A:$F,6,FALSE),0)</f>
        <v>0</v>
      </c>
      <c r="F1823">
        <f>+IFERROR(VLOOKUP(B1823,'[1]Sum table'!$A:$G,7,FALSE),0)</f>
        <v>0</v>
      </c>
      <c r="O1823" t="s">
        <v>513</v>
      </c>
      <c r="P1823" s="606" t="s">
        <v>304</v>
      </c>
      <c r="R1823" t="str">
        <f t="shared" si="86"/>
        <v>ZK106</v>
      </c>
      <c r="S1823">
        <f t="shared" si="87"/>
        <v>0</v>
      </c>
      <c r="T1823">
        <f t="shared" si="87"/>
        <v>0</v>
      </c>
      <c r="U1823">
        <f t="shared" si="87"/>
        <v>0</v>
      </c>
    </row>
    <row r="1824" spans="1:21" x14ac:dyDescent="0.25">
      <c r="A1824" t="s">
        <v>2343</v>
      </c>
      <c r="B1824" t="str">
        <f t="shared" si="85"/>
        <v>ZK106.K122.C727</v>
      </c>
      <c r="C1824">
        <f>+IFERROR(VLOOKUP(B1824,'[1]Sum table'!$A:$D,4,FALSE),0)</f>
        <v>0</v>
      </c>
      <c r="D1824">
        <f>+IFERROR(VLOOKUP(B1824,'[1]Sum table'!$A:$E,5,FALSE),0)</f>
        <v>0</v>
      </c>
      <c r="E1824">
        <f>+IFERROR(VLOOKUP(B1824,'[1]Sum table'!$A:$F,6,FALSE),0)</f>
        <v>0</v>
      </c>
      <c r="F1824">
        <f>+IFERROR(VLOOKUP(B1824,'[1]Sum table'!$A:$G,7,FALSE),0)</f>
        <v>0</v>
      </c>
      <c r="O1824" t="s">
        <v>513</v>
      </c>
      <c r="P1824" s="606" t="s">
        <v>222</v>
      </c>
      <c r="R1824" t="str">
        <f t="shared" si="86"/>
        <v>ZK106</v>
      </c>
      <c r="S1824">
        <f t="shared" si="87"/>
        <v>0</v>
      </c>
      <c r="T1824">
        <f t="shared" si="87"/>
        <v>0</v>
      </c>
      <c r="U1824">
        <f t="shared" si="87"/>
        <v>0</v>
      </c>
    </row>
    <row r="1825" spans="1:21" x14ac:dyDescent="0.25">
      <c r="A1825" t="s">
        <v>2344</v>
      </c>
      <c r="B1825" t="str">
        <f t="shared" si="85"/>
        <v>ZK106.K123.C727</v>
      </c>
      <c r="C1825">
        <f>+IFERROR(VLOOKUP(B1825,'[1]Sum table'!$A:$D,4,FALSE),0)</f>
        <v>0</v>
      </c>
      <c r="D1825">
        <f>+IFERROR(VLOOKUP(B1825,'[1]Sum table'!$A:$E,5,FALSE),0)</f>
        <v>0</v>
      </c>
      <c r="E1825">
        <f>+IFERROR(VLOOKUP(B1825,'[1]Sum table'!$A:$F,6,FALSE),0)</f>
        <v>0</v>
      </c>
      <c r="F1825">
        <f>+IFERROR(VLOOKUP(B1825,'[1]Sum table'!$A:$G,7,FALSE),0)</f>
        <v>0</v>
      </c>
      <c r="O1825" t="s">
        <v>513</v>
      </c>
      <c r="P1825" s="606" t="s">
        <v>305</v>
      </c>
      <c r="R1825" t="str">
        <f t="shared" si="86"/>
        <v>ZK106</v>
      </c>
      <c r="S1825">
        <f t="shared" si="87"/>
        <v>0</v>
      </c>
      <c r="T1825">
        <f t="shared" si="87"/>
        <v>0</v>
      </c>
      <c r="U1825">
        <f t="shared" si="87"/>
        <v>0</v>
      </c>
    </row>
    <row r="1826" spans="1:21" x14ac:dyDescent="0.25">
      <c r="A1826" t="s">
        <v>2345</v>
      </c>
      <c r="B1826" t="str">
        <f t="shared" si="85"/>
        <v>ZK106.K124.C727</v>
      </c>
      <c r="C1826">
        <f>+IFERROR(VLOOKUP(B1826,'[1]Sum table'!$A:$D,4,FALSE),0)</f>
        <v>0</v>
      </c>
      <c r="D1826">
        <f>+IFERROR(VLOOKUP(B1826,'[1]Sum table'!$A:$E,5,FALSE),0)</f>
        <v>0</v>
      </c>
      <c r="E1826">
        <f>+IFERROR(VLOOKUP(B1826,'[1]Sum table'!$A:$F,6,FALSE),0)</f>
        <v>0</v>
      </c>
      <c r="F1826">
        <f>+IFERROR(VLOOKUP(B1826,'[1]Sum table'!$A:$G,7,FALSE),0)</f>
        <v>0</v>
      </c>
      <c r="O1826" t="s">
        <v>513</v>
      </c>
      <c r="P1826" s="606" t="s">
        <v>306</v>
      </c>
      <c r="R1826" t="str">
        <f t="shared" si="86"/>
        <v>ZK106</v>
      </c>
      <c r="S1826">
        <f t="shared" si="87"/>
        <v>0</v>
      </c>
      <c r="T1826">
        <f t="shared" si="87"/>
        <v>0</v>
      </c>
      <c r="U1826">
        <f t="shared" si="87"/>
        <v>0</v>
      </c>
    </row>
    <row r="1827" spans="1:21" x14ac:dyDescent="0.25">
      <c r="A1827" t="s">
        <v>2346</v>
      </c>
      <c r="B1827" t="str">
        <f t="shared" si="85"/>
        <v>ZK106.K125.C727</v>
      </c>
      <c r="C1827">
        <f>+IFERROR(VLOOKUP(B1827,'[1]Sum table'!$A:$D,4,FALSE),0)</f>
        <v>0</v>
      </c>
      <c r="D1827">
        <f>+IFERROR(VLOOKUP(B1827,'[1]Sum table'!$A:$E,5,FALSE),0)</f>
        <v>0</v>
      </c>
      <c r="E1827">
        <f>+IFERROR(VLOOKUP(B1827,'[1]Sum table'!$A:$F,6,FALSE),0)</f>
        <v>0</v>
      </c>
      <c r="F1827">
        <f>+IFERROR(VLOOKUP(B1827,'[1]Sum table'!$A:$G,7,FALSE),0)</f>
        <v>0</v>
      </c>
      <c r="O1827" t="s">
        <v>513</v>
      </c>
      <c r="P1827" s="607" t="s">
        <v>307</v>
      </c>
      <c r="R1827" t="str">
        <f t="shared" si="86"/>
        <v>ZK106</v>
      </c>
      <c r="S1827">
        <f t="shared" si="87"/>
        <v>0</v>
      </c>
      <c r="T1827">
        <f t="shared" si="87"/>
        <v>0</v>
      </c>
      <c r="U1827">
        <f t="shared" si="87"/>
        <v>0</v>
      </c>
    </row>
    <row r="1828" spans="1:21" x14ac:dyDescent="0.25">
      <c r="A1828" t="s">
        <v>2347</v>
      </c>
      <c r="B1828" t="str">
        <f t="shared" si="85"/>
        <v>ZK106.K126.C727</v>
      </c>
      <c r="C1828">
        <f>+IFERROR(VLOOKUP(B1828,'[1]Sum table'!$A:$D,4,FALSE),0)</f>
        <v>0</v>
      </c>
      <c r="D1828">
        <f>+IFERROR(VLOOKUP(B1828,'[1]Sum table'!$A:$E,5,FALSE),0)</f>
        <v>0</v>
      </c>
      <c r="E1828">
        <f>+IFERROR(VLOOKUP(B1828,'[1]Sum table'!$A:$F,6,FALSE),0)</f>
        <v>0</v>
      </c>
      <c r="F1828">
        <f>+IFERROR(VLOOKUP(B1828,'[1]Sum table'!$A:$G,7,FALSE),0)</f>
        <v>0</v>
      </c>
      <c r="O1828" t="s">
        <v>513</v>
      </c>
      <c r="P1828" s="607" t="s">
        <v>308</v>
      </c>
      <c r="R1828" t="str">
        <f t="shared" si="86"/>
        <v>ZK106</v>
      </c>
      <c r="S1828">
        <f t="shared" si="87"/>
        <v>0</v>
      </c>
      <c r="T1828">
        <f t="shared" si="87"/>
        <v>0</v>
      </c>
      <c r="U1828">
        <f t="shared" si="87"/>
        <v>0</v>
      </c>
    </row>
    <row r="1829" spans="1:21" x14ac:dyDescent="0.25">
      <c r="A1829" t="s">
        <v>2348</v>
      </c>
      <c r="B1829" t="str">
        <f t="shared" si="85"/>
        <v>ZK106.K127.C727</v>
      </c>
      <c r="C1829">
        <f>+IFERROR(VLOOKUP(B1829,'[1]Sum table'!$A:$D,4,FALSE),0)</f>
        <v>0</v>
      </c>
      <c r="D1829">
        <f>+IFERROR(VLOOKUP(B1829,'[1]Sum table'!$A:$E,5,FALSE),0)</f>
        <v>0</v>
      </c>
      <c r="E1829">
        <f>+IFERROR(VLOOKUP(B1829,'[1]Sum table'!$A:$F,6,FALSE),0)</f>
        <v>0</v>
      </c>
      <c r="F1829">
        <f>+IFERROR(VLOOKUP(B1829,'[1]Sum table'!$A:$G,7,FALSE),0)</f>
        <v>0</v>
      </c>
      <c r="O1829" t="s">
        <v>513</v>
      </c>
      <c r="P1829" s="607" t="s">
        <v>309</v>
      </c>
      <c r="R1829" t="str">
        <f t="shared" si="86"/>
        <v>ZK106</v>
      </c>
      <c r="S1829">
        <f t="shared" si="87"/>
        <v>0</v>
      </c>
      <c r="T1829">
        <f t="shared" si="87"/>
        <v>0</v>
      </c>
      <c r="U1829">
        <f t="shared" si="87"/>
        <v>0</v>
      </c>
    </row>
    <row r="1830" spans="1:21" x14ac:dyDescent="0.25">
      <c r="A1830" t="s">
        <v>2349</v>
      </c>
      <c r="B1830" t="str">
        <f t="shared" si="85"/>
        <v>ZK106.K128.C727</v>
      </c>
      <c r="C1830">
        <f>+IFERROR(VLOOKUP(B1830,'[1]Sum table'!$A:$D,4,FALSE),0)</f>
        <v>0</v>
      </c>
      <c r="D1830">
        <f>+IFERROR(VLOOKUP(B1830,'[1]Sum table'!$A:$E,5,FALSE),0)</f>
        <v>0</v>
      </c>
      <c r="E1830">
        <f>+IFERROR(VLOOKUP(B1830,'[1]Sum table'!$A:$F,6,FALSE),0)</f>
        <v>0</v>
      </c>
      <c r="F1830">
        <f>+IFERROR(VLOOKUP(B1830,'[1]Sum table'!$A:$G,7,FALSE),0)</f>
        <v>0</v>
      </c>
      <c r="O1830" t="s">
        <v>513</v>
      </c>
      <c r="P1830" s="607" t="s">
        <v>310</v>
      </c>
      <c r="R1830" t="str">
        <f t="shared" si="86"/>
        <v>ZK106</v>
      </c>
      <c r="S1830">
        <f t="shared" si="87"/>
        <v>0</v>
      </c>
      <c r="T1830">
        <f t="shared" si="87"/>
        <v>0</v>
      </c>
      <c r="U1830">
        <f t="shared" si="87"/>
        <v>0</v>
      </c>
    </row>
    <row r="1831" spans="1:21" x14ac:dyDescent="0.25">
      <c r="A1831" t="s">
        <v>2350</v>
      </c>
      <c r="B1831" t="str">
        <f t="shared" si="85"/>
        <v>ZK106.K129.C727</v>
      </c>
      <c r="C1831">
        <f>+IFERROR(VLOOKUP(B1831,'[1]Sum table'!$A:$D,4,FALSE),0)</f>
        <v>0</v>
      </c>
      <c r="D1831">
        <f>+IFERROR(VLOOKUP(B1831,'[1]Sum table'!$A:$E,5,FALSE),0)</f>
        <v>0</v>
      </c>
      <c r="E1831">
        <f>+IFERROR(VLOOKUP(B1831,'[1]Sum table'!$A:$F,6,FALSE),0)</f>
        <v>0</v>
      </c>
      <c r="F1831">
        <f>+IFERROR(VLOOKUP(B1831,'[1]Sum table'!$A:$G,7,FALSE),0)</f>
        <v>0</v>
      </c>
      <c r="O1831" t="s">
        <v>513</v>
      </c>
      <c r="P1831" s="607" t="s">
        <v>311</v>
      </c>
      <c r="R1831" t="str">
        <f t="shared" si="86"/>
        <v>ZK106</v>
      </c>
      <c r="S1831">
        <f t="shared" si="87"/>
        <v>0</v>
      </c>
      <c r="T1831">
        <f t="shared" si="87"/>
        <v>0</v>
      </c>
      <c r="U1831">
        <f t="shared" si="87"/>
        <v>0</v>
      </c>
    </row>
    <row r="1832" spans="1:21" x14ac:dyDescent="0.25">
      <c r="A1832" t="s">
        <v>2351</v>
      </c>
      <c r="B1832" t="str">
        <f t="shared" si="85"/>
        <v>ZK106.K130.C727</v>
      </c>
      <c r="C1832">
        <f>+IFERROR(VLOOKUP(B1832,'[1]Sum table'!$A:$D,4,FALSE),0)</f>
        <v>0</v>
      </c>
      <c r="D1832">
        <f>+IFERROR(VLOOKUP(B1832,'[1]Sum table'!$A:$E,5,FALSE),0)</f>
        <v>0</v>
      </c>
      <c r="E1832">
        <f>+IFERROR(VLOOKUP(B1832,'[1]Sum table'!$A:$F,6,FALSE),0)</f>
        <v>0</v>
      </c>
      <c r="F1832">
        <f>+IFERROR(VLOOKUP(B1832,'[1]Sum table'!$A:$G,7,FALSE),0)</f>
        <v>0</v>
      </c>
      <c r="O1832" t="s">
        <v>513</v>
      </c>
      <c r="P1832" s="606" t="s">
        <v>147</v>
      </c>
      <c r="R1832" t="str">
        <f t="shared" si="86"/>
        <v>ZK106</v>
      </c>
      <c r="S1832">
        <f t="shared" si="87"/>
        <v>0</v>
      </c>
      <c r="T1832">
        <f t="shared" si="87"/>
        <v>0</v>
      </c>
      <c r="U1832">
        <f t="shared" si="87"/>
        <v>0</v>
      </c>
    </row>
    <row r="1833" spans="1:21" x14ac:dyDescent="0.25">
      <c r="A1833" t="s">
        <v>2352</v>
      </c>
      <c r="B1833" t="str">
        <f t="shared" si="85"/>
        <v>ZK106.K131.C727</v>
      </c>
      <c r="C1833">
        <f>+IFERROR(VLOOKUP(B1833,'[1]Sum table'!$A:$D,4,FALSE),0)</f>
        <v>0</v>
      </c>
      <c r="D1833">
        <f>+IFERROR(VLOOKUP(B1833,'[1]Sum table'!$A:$E,5,FALSE),0)</f>
        <v>0</v>
      </c>
      <c r="E1833">
        <f>+IFERROR(VLOOKUP(B1833,'[1]Sum table'!$A:$F,6,FALSE),0)</f>
        <v>0</v>
      </c>
      <c r="F1833">
        <f>+IFERROR(VLOOKUP(B1833,'[1]Sum table'!$A:$G,7,FALSE),0)</f>
        <v>0</v>
      </c>
      <c r="O1833" t="s">
        <v>513</v>
      </c>
      <c r="P1833" s="606" t="s">
        <v>209</v>
      </c>
      <c r="R1833" t="str">
        <f t="shared" si="86"/>
        <v>ZK106</v>
      </c>
      <c r="S1833">
        <f t="shared" si="87"/>
        <v>0</v>
      </c>
      <c r="T1833">
        <f t="shared" si="87"/>
        <v>0</v>
      </c>
      <c r="U1833">
        <f t="shared" si="87"/>
        <v>0</v>
      </c>
    </row>
    <row r="1834" spans="1:21" x14ac:dyDescent="0.25">
      <c r="A1834" t="s">
        <v>2353</v>
      </c>
      <c r="B1834" t="str">
        <f t="shared" si="85"/>
        <v>ZK106.K132.C727</v>
      </c>
      <c r="C1834">
        <f>+IFERROR(VLOOKUP(B1834,'[1]Sum table'!$A:$D,4,FALSE),0)</f>
        <v>0</v>
      </c>
      <c r="D1834">
        <f>+IFERROR(VLOOKUP(B1834,'[1]Sum table'!$A:$E,5,FALSE),0)</f>
        <v>0</v>
      </c>
      <c r="E1834">
        <f>+IFERROR(VLOOKUP(B1834,'[1]Sum table'!$A:$F,6,FALSE),0)</f>
        <v>0</v>
      </c>
      <c r="F1834">
        <f>+IFERROR(VLOOKUP(B1834,'[1]Sum table'!$A:$G,7,FALSE),0)</f>
        <v>0</v>
      </c>
      <c r="O1834" t="s">
        <v>513</v>
      </c>
      <c r="P1834" s="606" t="s">
        <v>234</v>
      </c>
      <c r="R1834" t="str">
        <f t="shared" si="86"/>
        <v>ZK106</v>
      </c>
      <c r="S1834">
        <f t="shared" si="87"/>
        <v>0</v>
      </c>
      <c r="T1834">
        <f t="shared" si="87"/>
        <v>0</v>
      </c>
      <c r="U1834">
        <f t="shared" si="87"/>
        <v>0</v>
      </c>
    </row>
    <row r="1835" spans="1:21" x14ac:dyDescent="0.25">
      <c r="A1835" t="s">
        <v>2354</v>
      </c>
      <c r="B1835" t="str">
        <f t="shared" si="85"/>
        <v>ZK106.K133.C727</v>
      </c>
      <c r="C1835">
        <f>+IFERROR(VLOOKUP(B1835,'[1]Sum table'!$A:$D,4,FALSE),0)</f>
        <v>0</v>
      </c>
      <c r="D1835">
        <f>+IFERROR(VLOOKUP(B1835,'[1]Sum table'!$A:$E,5,FALSE),0)</f>
        <v>0</v>
      </c>
      <c r="E1835">
        <f>+IFERROR(VLOOKUP(B1835,'[1]Sum table'!$A:$F,6,FALSE),0)</f>
        <v>0</v>
      </c>
      <c r="F1835">
        <f>+IFERROR(VLOOKUP(B1835,'[1]Sum table'!$A:$G,7,FALSE),0)</f>
        <v>0</v>
      </c>
      <c r="O1835" t="s">
        <v>513</v>
      </c>
      <c r="P1835" s="606" t="s">
        <v>312</v>
      </c>
      <c r="R1835" t="str">
        <f t="shared" si="86"/>
        <v>ZK106</v>
      </c>
      <c r="S1835">
        <f t="shared" si="87"/>
        <v>0</v>
      </c>
      <c r="T1835">
        <f t="shared" si="87"/>
        <v>0</v>
      </c>
      <c r="U1835">
        <f t="shared" si="87"/>
        <v>0</v>
      </c>
    </row>
    <row r="1836" spans="1:21" x14ac:dyDescent="0.25">
      <c r="A1836" t="s">
        <v>2355</v>
      </c>
      <c r="B1836" t="str">
        <f t="shared" si="85"/>
        <v>ZK106.K134.C727</v>
      </c>
      <c r="C1836">
        <f>+IFERROR(VLOOKUP(B1836,'[1]Sum table'!$A:$D,4,FALSE),0)</f>
        <v>0</v>
      </c>
      <c r="D1836">
        <f>+IFERROR(VLOOKUP(B1836,'[1]Sum table'!$A:$E,5,FALSE),0)</f>
        <v>0</v>
      </c>
      <c r="E1836">
        <f>+IFERROR(VLOOKUP(B1836,'[1]Sum table'!$A:$F,6,FALSE),0)</f>
        <v>0</v>
      </c>
      <c r="F1836">
        <f>+IFERROR(VLOOKUP(B1836,'[1]Sum table'!$A:$G,7,FALSE),0)</f>
        <v>0</v>
      </c>
      <c r="O1836" t="s">
        <v>513</v>
      </c>
      <c r="P1836" s="606" t="s">
        <v>313</v>
      </c>
      <c r="R1836" t="str">
        <f t="shared" si="86"/>
        <v>ZK106</v>
      </c>
      <c r="S1836">
        <f t="shared" si="87"/>
        <v>0</v>
      </c>
      <c r="T1836">
        <f t="shared" si="87"/>
        <v>0</v>
      </c>
      <c r="U1836">
        <f t="shared" si="87"/>
        <v>0</v>
      </c>
    </row>
    <row r="1837" spans="1:21" x14ac:dyDescent="0.25">
      <c r="A1837" t="s">
        <v>2356</v>
      </c>
      <c r="B1837" t="str">
        <f t="shared" si="85"/>
        <v>ZK106.K135.C727</v>
      </c>
      <c r="C1837">
        <f>+IFERROR(VLOOKUP(B1837,'[1]Sum table'!$A:$D,4,FALSE),0)</f>
        <v>0</v>
      </c>
      <c r="D1837">
        <f>+IFERROR(VLOOKUP(B1837,'[1]Sum table'!$A:$E,5,FALSE),0)</f>
        <v>0</v>
      </c>
      <c r="E1837">
        <f>+IFERROR(VLOOKUP(B1837,'[1]Sum table'!$A:$F,6,FALSE),0)</f>
        <v>0</v>
      </c>
      <c r="F1837">
        <f>+IFERROR(VLOOKUP(B1837,'[1]Sum table'!$A:$G,7,FALSE),0)</f>
        <v>0</v>
      </c>
      <c r="O1837" t="s">
        <v>513</v>
      </c>
      <c r="P1837" s="606" t="s">
        <v>314</v>
      </c>
      <c r="R1837" t="str">
        <f t="shared" si="86"/>
        <v>ZK106</v>
      </c>
      <c r="S1837">
        <f t="shared" si="87"/>
        <v>0</v>
      </c>
      <c r="T1837">
        <f t="shared" si="87"/>
        <v>0</v>
      </c>
      <c r="U1837">
        <f t="shared" si="87"/>
        <v>0</v>
      </c>
    </row>
    <row r="1838" spans="1:21" x14ac:dyDescent="0.25">
      <c r="A1838" t="s">
        <v>2357</v>
      </c>
      <c r="B1838" t="str">
        <f t="shared" si="85"/>
        <v>ZK106.K136.C727</v>
      </c>
      <c r="C1838">
        <f>+IFERROR(VLOOKUP(B1838,'[1]Sum table'!$A:$D,4,FALSE),0)</f>
        <v>0</v>
      </c>
      <c r="D1838">
        <f>+IFERROR(VLOOKUP(B1838,'[1]Sum table'!$A:$E,5,FALSE),0)</f>
        <v>0</v>
      </c>
      <c r="E1838">
        <f>+IFERROR(VLOOKUP(B1838,'[1]Sum table'!$A:$F,6,FALSE),0)</f>
        <v>0</v>
      </c>
      <c r="F1838">
        <f>+IFERROR(VLOOKUP(B1838,'[1]Sum table'!$A:$G,7,FALSE),0)</f>
        <v>0</v>
      </c>
      <c r="O1838" t="s">
        <v>513</v>
      </c>
      <c r="P1838" s="606" t="s">
        <v>315</v>
      </c>
      <c r="R1838" t="str">
        <f t="shared" si="86"/>
        <v>ZK106</v>
      </c>
      <c r="S1838">
        <f t="shared" si="87"/>
        <v>0</v>
      </c>
      <c r="T1838">
        <f t="shared" si="87"/>
        <v>0</v>
      </c>
      <c r="U1838">
        <f t="shared" si="87"/>
        <v>0</v>
      </c>
    </row>
    <row r="1839" spans="1:21" x14ac:dyDescent="0.25">
      <c r="A1839" t="s">
        <v>2358</v>
      </c>
      <c r="B1839" t="str">
        <f t="shared" si="85"/>
        <v>ZK106.K137.C727</v>
      </c>
      <c r="C1839">
        <f>+IFERROR(VLOOKUP(B1839,'[1]Sum table'!$A:$D,4,FALSE),0)</f>
        <v>0</v>
      </c>
      <c r="D1839">
        <f>+IFERROR(VLOOKUP(B1839,'[1]Sum table'!$A:$E,5,FALSE),0)</f>
        <v>0</v>
      </c>
      <c r="E1839">
        <f>+IFERROR(VLOOKUP(B1839,'[1]Sum table'!$A:$F,6,FALSE),0)</f>
        <v>0</v>
      </c>
      <c r="F1839">
        <f>+IFERROR(VLOOKUP(B1839,'[1]Sum table'!$A:$G,7,FALSE),0)</f>
        <v>0</v>
      </c>
      <c r="O1839" t="s">
        <v>513</v>
      </c>
      <c r="P1839" s="606" t="s">
        <v>316</v>
      </c>
      <c r="R1839" t="str">
        <f t="shared" si="86"/>
        <v>ZK106</v>
      </c>
      <c r="S1839">
        <f t="shared" si="87"/>
        <v>0</v>
      </c>
      <c r="T1839">
        <f t="shared" si="87"/>
        <v>0</v>
      </c>
      <c r="U1839">
        <f t="shared" si="87"/>
        <v>0</v>
      </c>
    </row>
    <row r="1840" spans="1:21" x14ac:dyDescent="0.25">
      <c r="A1840" t="s">
        <v>2359</v>
      </c>
      <c r="B1840" t="str">
        <f t="shared" si="85"/>
        <v>ZK106.K138.C727</v>
      </c>
      <c r="C1840">
        <f>+IFERROR(VLOOKUP(B1840,'[1]Sum table'!$A:$D,4,FALSE),0)</f>
        <v>0</v>
      </c>
      <c r="D1840">
        <f>+IFERROR(VLOOKUP(B1840,'[1]Sum table'!$A:$E,5,FALSE),0)</f>
        <v>0</v>
      </c>
      <c r="E1840">
        <f>+IFERROR(VLOOKUP(B1840,'[1]Sum table'!$A:$F,6,FALSE),0)</f>
        <v>0</v>
      </c>
      <c r="F1840">
        <f>+IFERROR(VLOOKUP(B1840,'[1]Sum table'!$A:$G,7,FALSE),0)</f>
        <v>0</v>
      </c>
      <c r="O1840" t="s">
        <v>513</v>
      </c>
      <c r="P1840" s="606" t="s">
        <v>160</v>
      </c>
      <c r="R1840" t="str">
        <f t="shared" si="86"/>
        <v>ZK106</v>
      </c>
      <c r="S1840">
        <f t="shared" si="87"/>
        <v>0</v>
      </c>
      <c r="T1840">
        <f t="shared" si="87"/>
        <v>0</v>
      </c>
      <c r="U1840">
        <f t="shared" si="87"/>
        <v>0</v>
      </c>
    </row>
    <row r="1841" spans="1:21" x14ac:dyDescent="0.25">
      <c r="A1841" t="s">
        <v>2360</v>
      </c>
      <c r="B1841" t="str">
        <f t="shared" si="85"/>
        <v>ZK106.K139.C727</v>
      </c>
      <c r="C1841">
        <f>+IFERROR(VLOOKUP(B1841,'[1]Sum table'!$A:$D,4,FALSE),0)</f>
        <v>0</v>
      </c>
      <c r="D1841">
        <f>+IFERROR(VLOOKUP(B1841,'[1]Sum table'!$A:$E,5,FALSE),0)</f>
        <v>0</v>
      </c>
      <c r="E1841">
        <f>+IFERROR(VLOOKUP(B1841,'[1]Sum table'!$A:$F,6,FALSE),0)</f>
        <v>0</v>
      </c>
      <c r="F1841">
        <f>+IFERROR(VLOOKUP(B1841,'[1]Sum table'!$A:$G,7,FALSE),0)</f>
        <v>0</v>
      </c>
      <c r="O1841" t="s">
        <v>513</v>
      </c>
      <c r="P1841" s="606" t="s">
        <v>175</v>
      </c>
      <c r="R1841" t="str">
        <f t="shared" si="86"/>
        <v>ZK106</v>
      </c>
      <c r="S1841">
        <f t="shared" si="87"/>
        <v>0</v>
      </c>
      <c r="T1841">
        <f t="shared" si="87"/>
        <v>0</v>
      </c>
      <c r="U1841">
        <f t="shared" si="87"/>
        <v>0</v>
      </c>
    </row>
    <row r="1842" spans="1:21" x14ac:dyDescent="0.25">
      <c r="A1842" t="s">
        <v>2361</v>
      </c>
      <c r="B1842" t="str">
        <f t="shared" si="85"/>
        <v>ZK106.K140.C727</v>
      </c>
      <c r="C1842">
        <f>+IFERROR(VLOOKUP(B1842,'[1]Sum table'!$A:$D,4,FALSE),0)</f>
        <v>0</v>
      </c>
      <c r="D1842">
        <f>+IFERROR(VLOOKUP(B1842,'[1]Sum table'!$A:$E,5,FALSE),0)</f>
        <v>0</v>
      </c>
      <c r="E1842">
        <f>+IFERROR(VLOOKUP(B1842,'[1]Sum table'!$A:$F,6,FALSE),0)</f>
        <v>0</v>
      </c>
      <c r="F1842">
        <f>+IFERROR(VLOOKUP(B1842,'[1]Sum table'!$A:$G,7,FALSE),0)</f>
        <v>0</v>
      </c>
      <c r="O1842" t="s">
        <v>513</v>
      </c>
      <c r="P1842" s="606" t="s">
        <v>187</v>
      </c>
      <c r="R1842" t="str">
        <f t="shared" si="86"/>
        <v>ZK106</v>
      </c>
      <c r="S1842">
        <f t="shared" si="87"/>
        <v>0</v>
      </c>
      <c r="T1842">
        <f t="shared" si="87"/>
        <v>0</v>
      </c>
      <c r="U1842">
        <f t="shared" si="87"/>
        <v>0</v>
      </c>
    </row>
    <row r="1843" spans="1:21" x14ac:dyDescent="0.25">
      <c r="A1843" t="s">
        <v>2362</v>
      </c>
      <c r="B1843" t="str">
        <f t="shared" si="85"/>
        <v>ZK106.K141.C727</v>
      </c>
      <c r="C1843">
        <f>+IFERROR(VLOOKUP(B1843,'[1]Sum table'!$A:$D,4,FALSE),0)</f>
        <v>0</v>
      </c>
      <c r="D1843">
        <f>+IFERROR(VLOOKUP(B1843,'[1]Sum table'!$A:$E,5,FALSE),0)</f>
        <v>0</v>
      </c>
      <c r="E1843">
        <f>+IFERROR(VLOOKUP(B1843,'[1]Sum table'!$A:$F,6,FALSE),0)</f>
        <v>0</v>
      </c>
      <c r="F1843">
        <f>+IFERROR(VLOOKUP(B1843,'[1]Sum table'!$A:$G,7,FALSE),0)</f>
        <v>0</v>
      </c>
      <c r="O1843" t="s">
        <v>513</v>
      </c>
      <c r="P1843" s="607" t="s">
        <v>317</v>
      </c>
      <c r="R1843" t="str">
        <f t="shared" si="86"/>
        <v>ZK106</v>
      </c>
      <c r="S1843">
        <f t="shared" si="87"/>
        <v>0</v>
      </c>
      <c r="T1843">
        <f t="shared" si="87"/>
        <v>0</v>
      </c>
      <c r="U1843">
        <f t="shared" si="87"/>
        <v>0</v>
      </c>
    </row>
    <row r="1844" spans="1:21" x14ac:dyDescent="0.25">
      <c r="A1844" t="s">
        <v>2363</v>
      </c>
      <c r="B1844" t="str">
        <f t="shared" si="85"/>
        <v>ZK106.K142.C727</v>
      </c>
      <c r="C1844">
        <f>+IFERROR(VLOOKUP(B1844,'[1]Sum table'!$A:$D,4,FALSE),0)</f>
        <v>0</v>
      </c>
      <c r="D1844">
        <f>+IFERROR(VLOOKUP(B1844,'[1]Sum table'!$A:$E,5,FALSE),0)</f>
        <v>0</v>
      </c>
      <c r="E1844">
        <f>+IFERROR(VLOOKUP(B1844,'[1]Sum table'!$A:$F,6,FALSE),0)</f>
        <v>0</v>
      </c>
      <c r="F1844">
        <f>+IFERROR(VLOOKUP(B1844,'[1]Sum table'!$A:$G,7,FALSE),0)</f>
        <v>0</v>
      </c>
      <c r="O1844" t="s">
        <v>513</v>
      </c>
      <c r="P1844" s="607" t="s">
        <v>318</v>
      </c>
      <c r="R1844" t="str">
        <f t="shared" si="86"/>
        <v>ZK106</v>
      </c>
      <c r="S1844">
        <f t="shared" si="87"/>
        <v>0</v>
      </c>
      <c r="T1844">
        <f t="shared" si="87"/>
        <v>0</v>
      </c>
      <c r="U1844">
        <f t="shared" si="87"/>
        <v>0</v>
      </c>
    </row>
    <row r="1845" spans="1:21" x14ac:dyDescent="0.25">
      <c r="A1845" t="s">
        <v>2364</v>
      </c>
      <c r="B1845" t="str">
        <f t="shared" si="85"/>
        <v>ZK106.K143.C727</v>
      </c>
      <c r="C1845">
        <f>+IFERROR(VLOOKUP(B1845,'[1]Sum table'!$A:$D,4,FALSE),0)</f>
        <v>0</v>
      </c>
      <c r="D1845">
        <f>+IFERROR(VLOOKUP(B1845,'[1]Sum table'!$A:$E,5,FALSE),0)</f>
        <v>0</v>
      </c>
      <c r="E1845">
        <f>+IFERROR(VLOOKUP(B1845,'[1]Sum table'!$A:$F,6,FALSE),0)</f>
        <v>0</v>
      </c>
      <c r="F1845">
        <f>+IFERROR(VLOOKUP(B1845,'[1]Sum table'!$A:$G,7,FALSE),0)</f>
        <v>0</v>
      </c>
      <c r="O1845" t="s">
        <v>513</v>
      </c>
      <c r="P1845" s="607" t="s">
        <v>319</v>
      </c>
      <c r="R1845" t="str">
        <f t="shared" si="86"/>
        <v>ZK106</v>
      </c>
      <c r="S1845">
        <f t="shared" si="87"/>
        <v>0</v>
      </c>
      <c r="T1845">
        <f t="shared" si="87"/>
        <v>0</v>
      </c>
      <c r="U1845">
        <f t="shared" si="87"/>
        <v>0</v>
      </c>
    </row>
    <row r="1846" spans="1:21" x14ac:dyDescent="0.25">
      <c r="A1846" t="s">
        <v>2365</v>
      </c>
      <c r="B1846" t="str">
        <f t="shared" si="85"/>
        <v>ZK106.K144.C727</v>
      </c>
      <c r="C1846">
        <f>+IFERROR(VLOOKUP(B1846,'[1]Sum table'!$A:$D,4,FALSE),0)</f>
        <v>0</v>
      </c>
      <c r="D1846">
        <f>+IFERROR(VLOOKUP(B1846,'[1]Sum table'!$A:$E,5,FALSE),0)</f>
        <v>0</v>
      </c>
      <c r="E1846">
        <f>+IFERROR(VLOOKUP(B1846,'[1]Sum table'!$A:$F,6,FALSE),0)</f>
        <v>0</v>
      </c>
      <c r="F1846">
        <f>+IFERROR(VLOOKUP(B1846,'[1]Sum table'!$A:$G,7,FALSE),0)</f>
        <v>0</v>
      </c>
      <c r="O1846" t="s">
        <v>513</v>
      </c>
      <c r="P1846" s="607" t="s">
        <v>320</v>
      </c>
      <c r="R1846" t="str">
        <f t="shared" si="86"/>
        <v>ZK106</v>
      </c>
      <c r="S1846">
        <f t="shared" si="87"/>
        <v>0</v>
      </c>
      <c r="T1846">
        <f t="shared" si="87"/>
        <v>0</v>
      </c>
      <c r="U1846">
        <f t="shared" si="87"/>
        <v>0</v>
      </c>
    </row>
    <row r="1847" spans="1:21" x14ac:dyDescent="0.25">
      <c r="A1847" t="s">
        <v>2366</v>
      </c>
      <c r="B1847" t="str">
        <f t="shared" si="85"/>
        <v>ZK106.K145.C727</v>
      </c>
      <c r="C1847">
        <f>+IFERROR(VLOOKUP(B1847,'[1]Sum table'!$A:$D,4,FALSE),0)</f>
        <v>0</v>
      </c>
      <c r="D1847">
        <f>+IFERROR(VLOOKUP(B1847,'[1]Sum table'!$A:$E,5,FALSE),0)</f>
        <v>0</v>
      </c>
      <c r="E1847">
        <f>+IFERROR(VLOOKUP(B1847,'[1]Sum table'!$A:$F,6,FALSE),0)</f>
        <v>0</v>
      </c>
      <c r="F1847">
        <f>+IFERROR(VLOOKUP(B1847,'[1]Sum table'!$A:$G,7,FALSE),0)</f>
        <v>0</v>
      </c>
      <c r="O1847" t="s">
        <v>513</v>
      </c>
      <c r="P1847" s="607" t="s">
        <v>321</v>
      </c>
      <c r="R1847" t="str">
        <f t="shared" si="86"/>
        <v>ZK106</v>
      </c>
      <c r="S1847">
        <f t="shared" si="87"/>
        <v>0</v>
      </c>
      <c r="T1847">
        <f t="shared" si="87"/>
        <v>0</v>
      </c>
      <c r="U1847">
        <f t="shared" si="87"/>
        <v>0</v>
      </c>
    </row>
    <row r="1848" spans="1:21" x14ac:dyDescent="0.25">
      <c r="A1848" t="s">
        <v>2367</v>
      </c>
      <c r="B1848" t="str">
        <f t="shared" si="85"/>
        <v>ZK106.K146.C727</v>
      </c>
      <c r="C1848">
        <f>+IFERROR(VLOOKUP(B1848,'[1]Sum table'!$A:$D,4,FALSE),0)</f>
        <v>0</v>
      </c>
      <c r="D1848">
        <f>+IFERROR(VLOOKUP(B1848,'[1]Sum table'!$A:$E,5,FALSE),0)</f>
        <v>0</v>
      </c>
      <c r="E1848">
        <f>+IFERROR(VLOOKUP(B1848,'[1]Sum table'!$A:$F,6,FALSE),0)</f>
        <v>0</v>
      </c>
      <c r="F1848">
        <f>+IFERROR(VLOOKUP(B1848,'[1]Sum table'!$A:$G,7,FALSE),0)</f>
        <v>0</v>
      </c>
      <c r="O1848" t="s">
        <v>513</v>
      </c>
      <c r="P1848" s="607" t="s">
        <v>322</v>
      </c>
      <c r="R1848" t="str">
        <f t="shared" si="86"/>
        <v>ZK106</v>
      </c>
      <c r="S1848">
        <f t="shared" si="87"/>
        <v>0</v>
      </c>
      <c r="T1848">
        <f t="shared" si="87"/>
        <v>0</v>
      </c>
      <c r="U1848">
        <f t="shared" si="87"/>
        <v>0</v>
      </c>
    </row>
    <row r="1849" spans="1:21" x14ac:dyDescent="0.25">
      <c r="A1849" t="s">
        <v>2368</v>
      </c>
      <c r="B1849" t="str">
        <f t="shared" si="85"/>
        <v>ZK106.K147.C727</v>
      </c>
      <c r="C1849">
        <f>+IFERROR(VLOOKUP(B1849,'[1]Sum table'!$A:$D,4,FALSE),0)</f>
        <v>0</v>
      </c>
      <c r="D1849">
        <f>+IFERROR(VLOOKUP(B1849,'[1]Sum table'!$A:$E,5,FALSE),0)</f>
        <v>0</v>
      </c>
      <c r="E1849">
        <f>+IFERROR(VLOOKUP(B1849,'[1]Sum table'!$A:$F,6,FALSE),0)</f>
        <v>0</v>
      </c>
      <c r="F1849">
        <f>+IFERROR(VLOOKUP(B1849,'[1]Sum table'!$A:$G,7,FALSE),0)</f>
        <v>0</v>
      </c>
      <c r="O1849" t="s">
        <v>513</v>
      </c>
      <c r="P1849" s="606" t="s">
        <v>173</v>
      </c>
      <c r="R1849" t="str">
        <f t="shared" si="86"/>
        <v>ZK106</v>
      </c>
      <c r="S1849">
        <f t="shared" si="87"/>
        <v>0</v>
      </c>
      <c r="T1849">
        <f t="shared" si="87"/>
        <v>0</v>
      </c>
      <c r="U1849">
        <f t="shared" si="87"/>
        <v>0</v>
      </c>
    </row>
    <row r="1850" spans="1:21" x14ac:dyDescent="0.25">
      <c r="A1850" t="s">
        <v>2369</v>
      </c>
      <c r="B1850" t="str">
        <f t="shared" si="85"/>
        <v>ZK106.K148.C727</v>
      </c>
      <c r="C1850">
        <f>+IFERROR(VLOOKUP(B1850,'[1]Sum table'!$A:$D,4,FALSE),0)</f>
        <v>0</v>
      </c>
      <c r="D1850">
        <f>+IFERROR(VLOOKUP(B1850,'[1]Sum table'!$A:$E,5,FALSE),0)</f>
        <v>0</v>
      </c>
      <c r="E1850">
        <f>+IFERROR(VLOOKUP(B1850,'[1]Sum table'!$A:$F,6,FALSE),0)</f>
        <v>0</v>
      </c>
      <c r="F1850">
        <f>+IFERROR(VLOOKUP(B1850,'[1]Sum table'!$A:$G,7,FALSE),0)</f>
        <v>0</v>
      </c>
      <c r="O1850" t="s">
        <v>513</v>
      </c>
      <c r="P1850" s="606" t="s">
        <v>323</v>
      </c>
      <c r="R1850" t="str">
        <f t="shared" si="86"/>
        <v>ZK106</v>
      </c>
      <c r="S1850">
        <f t="shared" si="87"/>
        <v>0</v>
      </c>
      <c r="T1850">
        <f t="shared" si="87"/>
        <v>0</v>
      </c>
      <c r="U1850">
        <f t="shared" si="87"/>
        <v>0</v>
      </c>
    </row>
    <row r="1851" spans="1:21" x14ac:dyDescent="0.25">
      <c r="A1851" t="s">
        <v>2370</v>
      </c>
      <c r="B1851" t="str">
        <f t="shared" si="85"/>
        <v>ZK106.K149.C727</v>
      </c>
      <c r="C1851">
        <f>+IFERROR(VLOOKUP(B1851,'[1]Sum table'!$A:$D,4,FALSE),0)</f>
        <v>0</v>
      </c>
      <c r="D1851">
        <f>+IFERROR(VLOOKUP(B1851,'[1]Sum table'!$A:$E,5,FALSE),0)</f>
        <v>0</v>
      </c>
      <c r="E1851">
        <f>+IFERROR(VLOOKUP(B1851,'[1]Sum table'!$A:$F,6,FALSE),0)</f>
        <v>0</v>
      </c>
      <c r="F1851">
        <f>+IFERROR(VLOOKUP(B1851,'[1]Sum table'!$A:$G,7,FALSE),0)</f>
        <v>0</v>
      </c>
      <c r="O1851" t="s">
        <v>513</v>
      </c>
      <c r="P1851" s="606" t="s">
        <v>324</v>
      </c>
      <c r="R1851" t="str">
        <f t="shared" si="86"/>
        <v>ZK106</v>
      </c>
      <c r="S1851">
        <f t="shared" si="87"/>
        <v>0</v>
      </c>
      <c r="T1851">
        <f t="shared" si="87"/>
        <v>0</v>
      </c>
      <c r="U1851">
        <f t="shared" si="87"/>
        <v>0</v>
      </c>
    </row>
    <row r="1852" spans="1:21" x14ac:dyDescent="0.25">
      <c r="A1852" t="s">
        <v>2371</v>
      </c>
      <c r="B1852" t="str">
        <f t="shared" si="85"/>
        <v>ZK106.K150.C727</v>
      </c>
      <c r="C1852">
        <f>+IFERROR(VLOOKUP(B1852,'[1]Sum table'!$A:$D,4,FALSE),0)</f>
        <v>0</v>
      </c>
      <c r="D1852">
        <f>+IFERROR(VLOOKUP(B1852,'[1]Sum table'!$A:$E,5,FALSE),0)</f>
        <v>0</v>
      </c>
      <c r="E1852">
        <f>+IFERROR(VLOOKUP(B1852,'[1]Sum table'!$A:$F,6,FALSE),0)</f>
        <v>0</v>
      </c>
      <c r="F1852">
        <f>+IFERROR(VLOOKUP(B1852,'[1]Sum table'!$A:$G,7,FALSE),0)</f>
        <v>0</v>
      </c>
      <c r="O1852" t="s">
        <v>513</v>
      </c>
      <c r="P1852" s="607" t="s">
        <v>325</v>
      </c>
      <c r="R1852" t="str">
        <f t="shared" si="86"/>
        <v>ZK106</v>
      </c>
      <c r="S1852">
        <f t="shared" si="87"/>
        <v>0</v>
      </c>
      <c r="T1852">
        <f t="shared" si="87"/>
        <v>0</v>
      </c>
      <c r="U1852">
        <f t="shared" si="87"/>
        <v>0</v>
      </c>
    </row>
    <row r="1853" spans="1:21" x14ac:dyDescent="0.25">
      <c r="A1853" t="s">
        <v>2372</v>
      </c>
      <c r="B1853" t="str">
        <f t="shared" si="85"/>
        <v>ZK106.K151.C727</v>
      </c>
      <c r="C1853">
        <f>+IFERROR(VLOOKUP(B1853,'[1]Sum table'!$A:$D,4,FALSE),0)</f>
        <v>0</v>
      </c>
      <c r="D1853">
        <f>+IFERROR(VLOOKUP(B1853,'[1]Sum table'!$A:$E,5,FALSE),0)</f>
        <v>0</v>
      </c>
      <c r="E1853">
        <f>+IFERROR(VLOOKUP(B1853,'[1]Sum table'!$A:$F,6,FALSE),0)</f>
        <v>0</v>
      </c>
      <c r="F1853">
        <f>+IFERROR(VLOOKUP(B1853,'[1]Sum table'!$A:$G,7,FALSE),0)</f>
        <v>0</v>
      </c>
      <c r="O1853" t="s">
        <v>513</v>
      </c>
      <c r="P1853" s="607" t="s">
        <v>326</v>
      </c>
      <c r="R1853" t="str">
        <f t="shared" si="86"/>
        <v>ZK106</v>
      </c>
      <c r="S1853">
        <f t="shared" si="87"/>
        <v>0</v>
      </c>
      <c r="T1853">
        <f t="shared" si="87"/>
        <v>0</v>
      </c>
      <c r="U1853">
        <f t="shared" si="87"/>
        <v>0</v>
      </c>
    </row>
    <row r="1854" spans="1:21" x14ac:dyDescent="0.25">
      <c r="A1854" t="s">
        <v>2373</v>
      </c>
      <c r="B1854" t="str">
        <f t="shared" si="85"/>
        <v>ZK106.K152.C727</v>
      </c>
      <c r="C1854">
        <f>+IFERROR(VLOOKUP(B1854,'[1]Sum table'!$A:$D,4,FALSE),0)</f>
        <v>0</v>
      </c>
      <c r="D1854">
        <f>+IFERROR(VLOOKUP(B1854,'[1]Sum table'!$A:$E,5,FALSE),0)</f>
        <v>0</v>
      </c>
      <c r="E1854">
        <f>+IFERROR(VLOOKUP(B1854,'[1]Sum table'!$A:$F,6,FALSE),0)</f>
        <v>0</v>
      </c>
      <c r="F1854">
        <f>+IFERROR(VLOOKUP(B1854,'[1]Sum table'!$A:$G,7,FALSE),0)</f>
        <v>0</v>
      </c>
      <c r="O1854" t="s">
        <v>513</v>
      </c>
      <c r="P1854" s="607" t="s">
        <v>327</v>
      </c>
      <c r="R1854" t="str">
        <f t="shared" si="86"/>
        <v>ZK106</v>
      </c>
      <c r="S1854">
        <f t="shared" si="87"/>
        <v>0</v>
      </c>
      <c r="T1854">
        <f t="shared" si="87"/>
        <v>0</v>
      </c>
      <c r="U1854">
        <f t="shared" si="87"/>
        <v>0</v>
      </c>
    </row>
    <row r="1855" spans="1:21" x14ac:dyDescent="0.25">
      <c r="A1855" t="s">
        <v>2374</v>
      </c>
      <c r="B1855" t="str">
        <f t="shared" si="85"/>
        <v>ZK106.K153.C727</v>
      </c>
      <c r="C1855">
        <f>+IFERROR(VLOOKUP(B1855,'[1]Sum table'!$A:$D,4,FALSE),0)</f>
        <v>0</v>
      </c>
      <c r="D1855">
        <f>+IFERROR(VLOOKUP(B1855,'[1]Sum table'!$A:$E,5,FALSE),0)</f>
        <v>0</v>
      </c>
      <c r="E1855">
        <f>+IFERROR(VLOOKUP(B1855,'[1]Sum table'!$A:$F,6,FALSE),0)</f>
        <v>0</v>
      </c>
      <c r="F1855">
        <f>+IFERROR(VLOOKUP(B1855,'[1]Sum table'!$A:$G,7,FALSE),0)</f>
        <v>0</v>
      </c>
      <c r="O1855" t="s">
        <v>513</v>
      </c>
      <c r="P1855" s="607" t="s">
        <v>328</v>
      </c>
      <c r="R1855" t="str">
        <f t="shared" si="86"/>
        <v>ZK106</v>
      </c>
      <c r="S1855">
        <f t="shared" si="87"/>
        <v>0</v>
      </c>
      <c r="T1855">
        <f t="shared" si="87"/>
        <v>0</v>
      </c>
      <c r="U1855">
        <f t="shared" si="87"/>
        <v>0</v>
      </c>
    </row>
    <row r="1856" spans="1:21" x14ac:dyDescent="0.25">
      <c r="A1856" t="s">
        <v>2375</v>
      </c>
      <c r="B1856" t="str">
        <f t="shared" si="85"/>
        <v>ZK106.K154.C727</v>
      </c>
      <c r="C1856">
        <f>+IFERROR(VLOOKUP(B1856,'[1]Sum table'!$A:$D,4,FALSE),0)</f>
        <v>0</v>
      </c>
      <c r="D1856">
        <f>+IFERROR(VLOOKUP(B1856,'[1]Sum table'!$A:$E,5,FALSE),0)</f>
        <v>0</v>
      </c>
      <c r="E1856">
        <f>+IFERROR(VLOOKUP(B1856,'[1]Sum table'!$A:$F,6,FALSE),0)</f>
        <v>0</v>
      </c>
      <c r="F1856">
        <f>+IFERROR(VLOOKUP(B1856,'[1]Sum table'!$A:$G,7,FALSE),0)</f>
        <v>0</v>
      </c>
      <c r="O1856" t="s">
        <v>513</v>
      </c>
      <c r="P1856" s="607" t="s">
        <v>329</v>
      </c>
      <c r="R1856" t="str">
        <f t="shared" si="86"/>
        <v>ZK106</v>
      </c>
      <c r="S1856">
        <f t="shared" si="87"/>
        <v>0</v>
      </c>
      <c r="T1856">
        <f t="shared" si="87"/>
        <v>0</v>
      </c>
      <c r="U1856">
        <f t="shared" si="87"/>
        <v>0</v>
      </c>
    </row>
    <row r="1857" spans="1:21" x14ac:dyDescent="0.25">
      <c r="A1857" t="s">
        <v>2376</v>
      </c>
      <c r="B1857" t="str">
        <f t="shared" si="85"/>
        <v>ZK106.K155.C727</v>
      </c>
      <c r="C1857">
        <f>+IFERROR(VLOOKUP(B1857,'[1]Sum table'!$A:$D,4,FALSE),0)</f>
        <v>0</v>
      </c>
      <c r="D1857">
        <f>+IFERROR(VLOOKUP(B1857,'[1]Sum table'!$A:$E,5,FALSE),0)</f>
        <v>0</v>
      </c>
      <c r="E1857">
        <f>+IFERROR(VLOOKUP(B1857,'[1]Sum table'!$A:$F,6,FALSE),0)</f>
        <v>0</v>
      </c>
      <c r="F1857">
        <f>+IFERROR(VLOOKUP(B1857,'[1]Sum table'!$A:$G,7,FALSE),0)</f>
        <v>0</v>
      </c>
      <c r="O1857" t="s">
        <v>513</v>
      </c>
      <c r="P1857" s="607" t="s">
        <v>330</v>
      </c>
      <c r="R1857" t="str">
        <f t="shared" si="86"/>
        <v>ZK106</v>
      </c>
      <c r="S1857">
        <f t="shared" si="87"/>
        <v>0</v>
      </c>
      <c r="T1857">
        <f t="shared" si="87"/>
        <v>0</v>
      </c>
      <c r="U1857">
        <f t="shared" si="87"/>
        <v>0</v>
      </c>
    </row>
    <row r="1858" spans="1:21" x14ac:dyDescent="0.25">
      <c r="A1858" t="s">
        <v>2377</v>
      </c>
      <c r="B1858" t="str">
        <f t="shared" si="85"/>
        <v>ZK106.K156.C727</v>
      </c>
      <c r="C1858">
        <f>+IFERROR(VLOOKUP(B1858,'[1]Sum table'!$A:$D,4,FALSE),0)</f>
        <v>0</v>
      </c>
      <c r="D1858">
        <f>+IFERROR(VLOOKUP(B1858,'[1]Sum table'!$A:$E,5,FALSE),0)</f>
        <v>0</v>
      </c>
      <c r="E1858">
        <f>+IFERROR(VLOOKUP(B1858,'[1]Sum table'!$A:$F,6,FALSE),0)</f>
        <v>0</v>
      </c>
      <c r="F1858">
        <f>+IFERROR(VLOOKUP(B1858,'[1]Sum table'!$A:$G,7,FALSE),0)</f>
        <v>0</v>
      </c>
      <c r="O1858" t="s">
        <v>513</v>
      </c>
      <c r="P1858" s="607" t="s">
        <v>331</v>
      </c>
      <c r="R1858" t="str">
        <f t="shared" si="86"/>
        <v>ZK106</v>
      </c>
      <c r="S1858">
        <f t="shared" si="87"/>
        <v>0</v>
      </c>
      <c r="T1858">
        <f t="shared" si="87"/>
        <v>0</v>
      </c>
      <c r="U1858">
        <f t="shared" si="87"/>
        <v>0</v>
      </c>
    </row>
    <row r="1859" spans="1:21" x14ac:dyDescent="0.25">
      <c r="A1859" t="s">
        <v>2378</v>
      </c>
      <c r="B1859" t="str">
        <f t="shared" si="85"/>
        <v>ZK106.K157.C727</v>
      </c>
      <c r="C1859">
        <f>+IFERROR(VLOOKUP(B1859,'[1]Sum table'!$A:$D,4,FALSE),0)</f>
        <v>0</v>
      </c>
      <c r="D1859">
        <f>+IFERROR(VLOOKUP(B1859,'[1]Sum table'!$A:$E,5,FALSE),0)</f>
        <v>0</v>
      </c>
      <c r="E1859">
        <f>+IFERROR(VLOOKUP(B1859,'[1]Sum table'!$A:$F,6,FALSE),0)</f>
        <v>0</v>
      </c>
      <c r="F1859">
        <f>+IFERROR(VLOOKUP(B1859,'[1]Sum table'!$A:$G,7,FALSE),0)</f>
        <v>0</v>
      </c>
      <c r="O1859" t="s">
        <v>513</v>
      </c>
      <c r="P1859" s="607" t="s">
        <v>332</v>
      </c>
      <c r="R1859" t="str">
        <f t="shared" si="86"/>
        <v>ZK106</v>
      </c>
      <c r="S1859">
        <f t="shared" si="87"/>
        <v>0</v>
      </c>
      <c r="T1859">
        <f t="shared" si="87"/>
        <v>0</v>
      </c>
      <c r="U1859">
        <f t="shared" si="87"/>
        <v>0</v>
      </c>
    </row>
    <row r="1860" spans="1:21" x14ac:dyDescent="0.25">
      <c r="A1860" t="s">
        <v>2379</v>
      </c>
      <c r="B1860" t="str">
        <f t="shared" ref="B1860:B1923" si="88">+A1860&amp;"."&amp;$A$1</f>
        <v>ZK106.K158.C727</v>
      </c>
      <c r="C1860">
        <f>+IFERROR(VLOOKUP(B1860,'[1]Sum table'!$A:$D,4,FALSE),0)</f>
        <v>0</v>
      </c>
      <c r="D1860">
        <f>+IFERROR(VLOOKUP(B1860,'[1]Sum table'!$A:$E,5,FALSE),0)</f>
        <v>0</v>
      </c>
      <c r="E1860">
        <f>+IFERROR(VLOOKUP(B1860,'[1]Sum table'!$A:$F,6,FALSE),0)</f>
        <v>0</v>
      </c>
      <c r="F1860">
        <f>+IFERROR(VLOOKUP(B1860,'[1]Sum table'!$A:$G,7,FALSE),0)</f>
        <v>0</v>
      </c>
      <c r="O1860" t="s">
        <v>513</v>
      </c>
      <c r="P1860" s="607" t="s">
        <v>333</v>
      </c>
      <c r="R1860" t="str">
        <f t="shared" ref="R1860:R1923" si="89">+LEFT(B1860,5)</f>
        <v>ZK106</v>
      </c>
      <c r="S1860">
        <f t="shared" ref="S1860:U1923" si="90">+C1860</f>
        <v>0</v>
      </c>
      <c r="T1860">
        <f t="shared" si="90"/>
        <v>0</v>
      </c>
      <c r="U1860">
        <f t="shared" si="90"/>
        <v>0</v>
      </c>
    </row>
    <row r="1861" spans="1:21" x14ac:dyDescent="0.25">
      <c r="A1861" t="s">
        <v>2380</v>
      </c>
      <c r="B1861" t="str">
        <f t="shared" si="88"/>
        <v>ZK106.K159.C727</v>
      </c>
      <c r="C1861">
        <f>+IFERROR(VLOOKUP(B1861,'[1]Sum table'!$A:$D,4,FALSE),0)</f>
        <v>0</v>
      </c>
      <c r="D1861">
        <f>+IFERROR(VLOOKUP(B1861,'[1]Sum table'!$A:$E,5,FALSE),0)</f>
        <v>0</v>
      </c>
      <c r="E1861">
        <f>+IFERROR(VLOOKUP(B1861,'[1]Sum table'!$A:$F,6,FALSE),0)</f>
        <v>0</v>
      </c>
      <c r="F1861">
        <f>+IFERROR(VLOOKUP(B1861,'[1]Sum table'!$A:$G,7,FALSE),0)</f>
        <v>0</v>
      </c>
      <c r="O1861" t="s">
        <v>513</v>
      </c>
      <c r="P1861" s="607" t="s">
        <v>334</v>
      </c>
      <c r="R1861" t="str">
        <f t="shared" si="89"/>
        <v>ZK106</v>
      </c>
      <c r="S1861">
        <f t="shared" si="90"/>
        <v>0</v>
      </c>
      <c r="T1861">
        <f t="shared" si="90"/>
        <v>0</v>
      </c>
      <c r="U1861">
        <f t="shared" si="90"/>
        <v>0</v>
      </c>
    </row>
    <row r="1862" spans="1:21" x14ac:dyDescent="0.25">
      <c r="A1862" t="s">
        <v>2381</v>
      </c>
      <c r="B1862" t="str">
        <f t="shared" si="88"/>
        <v>ZK106.K160.C727</v>
      </c>
      <c r="C1862">
        <f>+IFERROR(VLOOKUP(B1862,'[1]Sum table'!$A:$D,4,FALSE),0)</f>
        <v>0</v>
      </c>
      <c r="D1862">
        <f>+IFERROR(VLOOKUP(B1862,'[1]Sum table'!$A:$E,5,FALSE),0)</f>
        <v>0</v>
      </c>
      <c r="E1862">
        <f>+IFERROR(VLOOKUP(B1862,'[1]Sum table'!$A:$F,6,FALSE),0)</f>
        <v>0</v>
      </c>
      <c r="F1862">
        <f>+IFERROR(VLOOKUP(B1862,'[1]Sum table'!$A:$G,7,FALSE),0)</f>
        <v>0</v>
      </c>
      <c r="O1862" t="s">
        <v>513</v>
      </c>
      <c r="P1862" s="606" t="s">
        <v>189</v>
      </c>
      <c r="R1862" t="str">
        <f t="shared" si="89"/>
        <v>ZK106</v>
      </c>
      <c r="S1862">
        <f t="shared" si="90"/>
        <v>0</v>
      </c>
      <c r="T1862">
        <f t="shared" si="90"/>
        <v>0</v>
      </c>
      <c r="U1862">
        <f t="shared" si="90"/>
        <v>0</v>
      </c>
    </row>
    <row r="1863" spans="1:21" x14ac:dyDescent="0.25">
      <c r="A1863" t="s">
        <v>2382</v>
      </c>
      <c r="B1863" t="str">
        <f t="shared" si="88"/>
        <v>ZK106.K161.C727</v>
      </c>
      <c r="C1863">
        <f>+IFERROR(VLOOKUP(B1863,'[1]Sum table'!$A:$D,4,FALSE),0)</f>
        <v>0</v>
      </c>
      <c r="D1863">
        <f>+IFERROR(VLOOKUP(B1863,'[1]Sum table'!$A:$E,5,FALSE),0)</f>
        <v>0</v>
      </c>
      <c r="E1863">
        <f>+IFERROR(VLOOKUP(B1863,'[1]Sum table'!$A:$F,6,FALSE),0)</f>
        <v>0</v>
      </c>
      <c r="F1863">
        <f>+IFERROR(VLOOKUP(B1863,'[1]Sum table'!$A:$G,7,FALSE),0)</f>
        <v>0</v>
      </c>
      <c r="O1863" t="s">
        <v>513</v>
      </c>
      <c r="P1863" s="606" t="s">
        <v>190</v>
      </c>
      <c r="R1863" t="str">
        <f t="shared" si="89"/>
        <v>ZK106</v>
      </c>
      <c r="S1863">
        <f t="shared" si="90"/>
        <v>0</v>
      </c>
      <c r="T1863">
        <f t="shared" si="90"/>
        <v>0</v>
      </c>
      <c r="U1863">
        <f t="shared" si="90"/>
        <v>0</v>
      </c>
    </row>
    <row r="1864" spans="1:21" x14ac:dyDescent="0.25">
      <c r="A1864" t="s">
        <v>2383</v>
      </c>
      <c r="B1864" t="str">
        <f t="shared" si="88"/>
        <v>ZK106.K162.C727</v>
      </c>
      <c r="C1864">
        <f>+IFERROR(VLOOKUP(B1864,'[1]Sum table'!$A:$D,4,FALSE),0)</f>
        <v>0</v>
      </c>
      <c r="D1864">
        <f>+IFERROR(VLOOKUP(B1864,'[1]Sum table'!$A:$E,5,FALSE),0)</f>
        <v>0</v>
      </c>
      <c r="E1864">
        <f>+IFERROR(VLOOKUP(B1864,'[1]Sum table'!$A:$F,6,FALSE),0)</f>
        <v>0</v>
      </c>
      <c r="F1864">
        <f>+IFERROR(VLOOKUP(B1864,'[1]Sum table'!$A:$G,7,FALSE),0)</f>
        <v>0</v>
      </c>
      <c r="O1864" t="s">
        <v>513</v>
      </c>
      <c r="P1864" s="606" t="s">
        <v>335</v>
      </c>
      <c r="R1864" t="str">
        <f t="shared" si="89"/>
        <v>ZK106</v>
      </c>
      <c r="S1864">
        <f t="shared" si="90"/>
        <v>0</v>
      </c>
      <c r="T1864">
        <f t="shared" si="90"/>
        <v>0</v>
      </c>
      <c r="U1864">
        <f t="shared" si="90"/>
        <v>0</v>
      </c>
    </row>
    <row r="1865" spans="1:21" x14ac:dyDescent="0.25">
      <c r="A1865" t="s">
        <v>2384</v>
      </c>
      <c r="B1865" t="str">
        <f t="shared" si="88"/>
        <v>ZK106.K163.C727</v>
      </c>
      <c r="C1865">
        <f>+IFERROR(VLOOKUP(B1865,'[1]Sum table'!$A:$D,4,FALSE),0)</f>
        <v>0</v>
      </c>
      <c r="D1865">
        <f>+IFERROR(VLOOKUP(B1865,'[1]Sum table'!$A:$E,5,FALSE),0)</f>
        <v>0</v>
      </c>
      <c r="E1865">
        <f>+IFERROR(VLOOKUP(B1865,'[1]Sum table'!$A:$F,6,FALSE),0)</f>
        <v>0</v>
      </c>
      <c r="F1865">
        <f>+IFERROR(VLOOKUP(B1865,'[1]Sum table'!$A:$G,7,FALSE),0)</f>
        <v>0</v>
      </c>
      <c r="O1865" t="s">
        <v>513</v>
      </c>
      <c r="P1865" s="606" t="s">
        <v>113</v>
      </c>
      <c r="R1865" t="str">
        <f t="shared" si="89"/>
        <v>ZK106</v>
      </c>
      <c r="S1865">
        <f t="shared" si="90"/>
        <v>0</v>
      </c>
      <c r="T1865">
        <f t="shared" si="90"/>
        <v>0</v>
      </c>
      <c r="U1865">
        <f t="shared" si="90"/>
        <v>0</v>
      </c>
    </row>
    <row r="1866" spans="1:21" x14ac:dyDescent="0.25">
      <c r="A1866" t="s">
        <v>2385</v>
      </c>
      <c r="B1866" t="str">
        <f t="shared" si="88"/>
        <v>ZK106.K164.C727</v>
      </c>
      <c r="C1866">
        <f>+IFERROR(VLOOKUP(B1866,'[1]Sum table'!$A:$D,4,FALSE),0)</f>
        <v>0</v>
      </c>
      <c r="D1866">
        <f>+IFERROR(VLOOKUP(B1866,'[1]Sum table'!$A:$E,5,FALSE),0)</f>
        <v>0</v>
      </c>
      <c r="E1866">
        <f>+IFERROR(VLOOKUP(B1866,'[1]Sum table'!$A:$F,6,FALSE),0)</f>
        <v>0</v>
      </c>
      <c r="F1866">
        <f>+IFERROR(VLOOKUP(B1866,'[1]Sum table'!$A:$G,7,FALSE),0)</f>
        <v>0</v>
      </c>
      <c r="O1866" t="s">
        <v>513</v>
      </c>
      <c r="P1866" s="606" t="s">
        <v>179</v>
      </c>
      <c r="R1866" t="str">
        <f t="shared" si="89"/>
        <v>ZK106</v>
      </c>
      <c r="S1866">
        <f t="shared" si="90"/>
        <v>0</v>
      </c>
      <c r="T1866">
        <f t="shared" si="90"/>
        <v>0</v>
      </c>
      <c r="U1866">
        <f t="shared" si="90"/>
        <v>0</v>
      </c>
    </row>
    <row r="1867" spans="1:21" x14ac:dyDescent="0.25">
      <c r="A1867" t="s">
        <v>2386</v>
      </c>
      <c r="B1867" t="str">
        <f t="shared" si="88"/>
        <v>ZK106.K165.C727</v>
      </c>
      <c r="C1867">
        <f>+IFERROR(VLOOKUP(B1867,'[1]Sum table'!$A:$D,4,FALSE),0)</f>
        <v>0</v>
      </c>
      <c r="D1867">
        <f>+IFERROR(VLOOKUP(B1867,'[1]Sum table'!$A:$E,5,FALSE),0)</f>
        <v>0</v>
      </c>
      <c r="E1867">
        <f>+IFERROR(VLOOKUP(B1867,'[1]Sum table'!$A:$F,6,FALSE),0)</f>
        <v>0</v>
      </c>
      <c r="F1867">
        <f>+IFERROR(VLOOKUP(B1867,'[1]Sum table'!$A:$G,7,FALSE),0)</f>
        <v>0</v>
      </c>
      <c r="O1867" t="s">
        <v>513</v>
      </c>
      <c r="P1867" s="606" t="s">
        <v>336</v>
      </c>
      <c r="R1867" t="str">
        <f t="shared" si="89"/>
        <v>ZK106</v>
      </c>
      <c r="S1867">
        <f t="shared" si="90"/>
        <v>0</v>
      </c>
      <c r="T1867">
        <f t="shared" si="90"/>
        <v>0</v>
      </c>
      <c r="U1867">
        <f t="shared" si="90"/>
        <v>0</v>
      </c>
    </row>
    <row r="1868" spans="1:21" x14ac:dyDescent="0.25">
      <c r="A1868" t="s">
        <v>2387</v>
      </c>
      <c r="B1868" t="str">
        <f t="shared" si="88"/>
        <v>ZK106.K166.C727</v>
      </c>
      <c r="C1868">
        <f>+IFERROR(VLOOKUP(B1868,'[1]Sum table'!$A:$D,4,FALSE),0)</f>
        <v>0</v>
      </c>
      <c r="D1868">
        <f>+IFERROR(VLOOKUP(B1868,'[1]Sum table'!$A:$E,5,FALSE),0)</f>
        <v>0</v>
      </c>
      <c r="E1868">
        <f>+IFERROR(VLOOKUP(B1868,'[1]Sum table'!$A:$F,6,FALSE),0)</f>
        <v>0</v>
      </c>
      <c r="F1868">
        <f>+IFERROR(VLOOKUP(B1868,'[1]Sum table'!$A:$G,7,FALSE),0)</f>
        <v>0</v>
      </c>
      <c r="O1868" t="s">
        <v>513</v>
      </c>
      <c r="P1868" s="607" t="s">
        <v>337</v>
      </c>
      <c r="R1868" t="str">
        <f t="shared" si="89"/>
        <v>ZK106</v>
      </c>
      <c r="S1868">
        <f t="shared" si="90"/>
        <v>0</v>
      </c>
      <c r="T1868">
        <f t="shared" si="90"/>
        <v>0</v>
      </c>
      <c r="U1868">
        <f t="shared" si="90"/>
        <v>0</v>
      </c>
    </row>
    <row r="1869" spans="1:21" x14ac:dyDescent="0.25">
      <c r="A1869" t="s">
        <v>2388</v>
      </c>
      <c r="B1869" t="str">
        <f t="shared" si="88"/>
        <v>ZK106.K167.C727</v>
      </c>
      <c r="C1869">
        <f>+IFERROR(VLOOKUP(B1869,'[1]Sum table'!$A:$D,4,FALSE),0)</f>
        <v>0</v>
      </c>
      <c r="D1869">
        <f>+IFERROR(VLOOKUP(B1869,'[1]Sum table'!$A:$E,5,FALSE),0)</f>
        <v>0</v>
      </c>
      <c r="E1869">
        <f>+IFERROR(VLOOKUP(B1869,'[1]Sum table'!$A:$F,6,FALSE),0)</f>
        <v>0</v>
      </c>
      <c r="F1869">
        <f>+IFERROR(VLOOKUP(B1869,'[1]Sum table'!$A:$G,7,FALSE),0)</f>
        <v>0</v>
      </c>
      <c r="O1869" t="s">
        <v>513</v>
      </c>
      <c r="P1869" s="607" t="s">
        <v>338</v>
      </c>
      <c r="R1869" t="str">
        <f t="shared" si="89"/>
        <v>ZK106</v>
      </c>
      <c r="S1869">
        <f t="shared" si="90"/>
        <v>0</v>
      </c>
      <c r="T1869">
        <f t="shared" si="90"/>
        <v>0</v>
      </c>
      <c r="U1869">
        <f t="shared" si="90"/>
        <v>0</v>
      </c>
    </row>
    <row r="1870" spans="1:21" x14ac:dyDescent="0.25">
      <c r="A1870" t="s">
        <v>2389</v>
      </c>
      <c r="B1870" t="str">
        <f t="shared" si="88"/>
        <v>ZK106.K168.C727</v>
      </c>
      <c r="C1870">
        <f>+IFERROR(VLOOKUP(B1870,'[1]Sum table'!$A:$D,4,FALSE),0)</f>
        <v>0</v>
      </c>
      <c r="D1870">
        <f>+IFERROR(VLOOKUP(B1870,'[1]Sum table'!$A:$E,5,FALSE),0)</f>
        <v>0</v>
      </c>
      <c r="E1870">
        <f>+IFERROR(VLOOKUP(B1870,'[1]Sum table'!$A:$F,6,FALSE),0)</f>
        <v>0</v>
      </c>
      <c r="F1870">
        <f>+IFERROR(VLOOKUP(B1870,'[1]Sum table'!$A:$G,7,FALSE),0)</f>
        <v>0</v>
      </c>
      <c r="O1870" t="s">
        <v>513</v>
      </c>
      <c r="P1870" s="607" t="s">
        <v>339</v>
      </c>
      <c r="R1870" t="str">
        <f t="shared" si="89"/>
        <v>ZK106</v>
      </c>
      <c r="S1870">
        <f t="shared" si="90"/>
        <v>0</v>
      </c>
      <c r="T1870">
        <f t="shared" si="90"/>
        <v>0</v>
      </c>
      <c r="U1870">
        <f t="shared" si="90"/>
        <v>0</v>
      </c>
    </row>
    <row r="1871" spans="1:21" x14ac:dyDescent="0.25">
      <c r="A1871" t="s">
        <v>2390</v>
      </c>
      <c r="B1871" t="str">
        <f t="shared" si="88"/>
        <v>ZK106.K169.C727</v>
      </c>
      <c r="C1871">
        <f>+IFERROR(VLOOKUP(B1871,'[1]Sum table'!$A:$D,4,FALSE),0)</f>
        <v>0</v>
      </c>
      <c r="D1871">
        <f>+IFERROR(VLOOKUP(B1871,'[1]Sum table'!$A:$E,5,FALSE),0)</f>
        <v>0</v>
      </c>
      <c r="E1871">
        <f>+IFERROR(VLOOKUP(B1871,'[1]Sum table'!$A:$F,6,FALSE),0)</f>
        <v>0</v>
      </c>
      <c r="F1871">
        <f>+IFERROR(VLOOKUP(B1871,'[1]Sum table'!$A:$G,7,FALSE),0)</f>
        <v>0</v>
      </c>
      <c r="O1871" t="s">
        <v>513</v>
      </c>
      <c r="P1871" s="607" t="s">
        <v>340</v>
      </c>
      <c r="R1871" t="str">
        <f t="shared" si="89"/>
        <v>ZK106</v>
      </c>
      <c r="S1871">
        <f t="shared" si="90"/>
        <v>0</v>
      </c>
      <c r="T1871">
        <f t="shared" si="90"/>
        <v>0</v>
      </c>
      <c r="U1871">
        <f t="shared" si="90"/>
        <v>0</v>
      </c>
    </row>
    <row r="1872" spans="1:21" x14ac:dyDescent="0.25">
      <c r="A1872" t="s">
        <v>2391</v>
      </c>
      <c r="B1872" t="str">
        <f t="shared" si="88"/>
        <v>ZK106.K170.C727</v>
      </c>
      <c r="C1872">
        <f>+IFERROR(VLOOKUP(B1872,'[1]Sum table'!$A:$D,4,FALSE),0)</f>
        <v>0</v>
      </c>
      <c r="D1872">
        <f>+IFERROR(VLOOKUP(B1872,'[1]Sum table'!$A:$E,5,FALSE),0)</f>
        <v>0</v>
      </c>
      <c r="E1872">
        <f>+IFERROR(VLOOKUP(B1872,'[1]Sum table'!$A:$F,6,FALSE),0)</f>
        <v>0</v>
      </c>
      <c r="F1872">
        <f>+IFERROR(VLOOKUP(B1872,'[1]Sum table'!$A:$G,7,FALSE),0)</f>
        <v>0</v>
      </c>
      <c r="O1872" t="s">
        <v>513</v>
      </c>
      <c r="P1872" s="607" t="s">
        <v>341</v>
      </c>
      <c r="R1872" t="str">
        <f t="shared" si="89"/>
        <v>ZK106</v>
      </c>
      <c r="S1872">
        <f t="shared" si="90"/>
        <v>0</v>
      </c>
      <c r="T1872">
        <f t="shared" si="90"/>
        <v>0</v>
      </c>
      <c r="U1872">
        <f t="shared" si="90"/>
        <v>0</v>
      </c>
    </row>
    <row r="1873" spans="1:21" x14ac:dyDescent="0.25">
      <c r="A1873" t="s">
        <v>2392</v>
      </c>
      <c r="B1873" t="str">
        <f t="shared" si="88"/>
        <v>ZK106.K171.C727</v>
      </c>
      <c r="C1873">
        <f>+IFERROR(VLOOKUP(B1873,'[1]Sum table'!$A:$D,4,FALSE),0)</f>
        <v>0</v>
      </c>
      <c r="D1873">
        <f>+IFERROR(VLOOKUP(B1873,'[1]Sum table'!$A:$E,5,FALSE),0)</f>
        <v>0</v>
      </c>
      <c r="E1873">
        <f>+IFERROR(VLOOKUP(B1873,'[1]Sum table'!$A:$F,6,FALSE),0)</f>
        <v>0</v>
      </c>
      <c r="F1873">
        <f>+IFERROR(VLOOKUP(B1873,'[1]Sum table'!$A:$G,7,FALSE),0)</f>
        <v>0</v>
      </c>
      <c r="O1873" t="s">
        <v>513</v>
      </c>
      <c r="P1873" s="607" t="s">
        <v>342</v>
      </c>
      <c r="R1873" t="str">
        <f t="shared" si="89"/>
        <v>ZK106</v>
      </c>
      <c r="S1873">
        <f t="shared" si="90"/>
        <v>0</v>
      </c>
      <c r="T1873">
        <f t="shared" si="90"/>
        <v>0</v>
      </c>
      <c r="U1873">
        <f t="shared" si="90"/>
        <v>0</v>
      </c>
    </row>
    <row r="1874" spans="1:21" x14ac:dyDescent="0.25">
      <c r="A1874" t="s">
        <v>2393</v>
      </c>
      <c r="B1874" t="str">
        <f t="shared" si="88"/>
        <v>ZK106.K172.C727</v>
      </c>
      <c r="C1874">
        <f>+IFERROR(VLOOKUP(B1874,'[1]Sum table'!$A:$D,4,FALSE),0)</f>
        <v>0</v>
      </c>
      <c r="D1874">
        <f>+IFERROR(VLOOKUP(B1874,'[1]Sum table'!$A:$E,5,FALSE),0)</f>
        <v>0</v>
      </c>
      <c r="E1874">
        <f>+IFERROR(VLOOKUP(B1874,'[1]Sum table'!$A:$F,6,FALSE),0)</f>
        <v>0</v>
      </c>
      <c r="F1874">
        <f>+IFERROR(VLOOKUP(B1874,'[1]Sum table'!$A:$G,7,FALSE),0)</f>
        <v>0</v>
      </c>
      <c r="O1874" t="s">
        <v>513</v>
      </c>
      <c r="P1874" s="606" t="s">
        <v>216</v>
      </c>
      <c r="R1874" t="str">
        <f t="shared" si="89"/>
        <v>ZK106</v>
      </c>
      <c r="S1874">
        <f t="shared" si="90"/>
        <v>0</v>
      </c>
      <c r="T1874">
        <f t="shared" si="90"/>
        <v>0</v>
      </c>
      <c r="U1874">
        <f t="shared" si="90"/>
        <v>0</v>
      </c>
    </row>
    <row r="1875" spans="1:21" x14ac:dyDescent="0.25">
      <c r="A1875" t="s">
        <v>2394</v>
      </c>
      <c r="B1875" t="str">
        <f t="shared" si="88"/>
        <v>ZK106.K173.C727</v>
      </c>
      <c r="C1875">
        <f>+IFERROR(VLOOKUP(B1875,'[1]Sum table'!$A:$D,4,FALSE),0)</f>
        <v>0</v>
      </c>
      <c r="D1875">
        <f>+IFERROR(VLOOKUP(B1875,'[1]Sum table'!$A:$E,5,FALSE),0)</f>
        <v>0</v>
      </c>
      <c r="E1875">
        <f>+IFERROR(VLOOKUP(B1875,'[1]Sum table'!$A:$F,6,FALSE),0)</f>
        <v>0</v>
      </c>
      <c r="F1875">
        <f>+IFERROR(VLOOKUP(B1875,'[1]Sum table'!$A:$G,7,FALSE),0)</f>
        <v>0</v>
      </c>
      <c r="O1875" t="s">
        <v>513</v>
      </c>
      <c r="P1875" s="606" t="s">
        <v>343</v>
      </c>
      <c r="R1875" t="str">
        <f t="shared" si="89"/>
        <v>ZK106</v>
      </c>
      <c r="S1875">
        <f t="shared" si="90"/>
        <v>0</v>
      </c>
      <c r="T1875">
        <f t="shared" si="90"/>
        <v>0</v>
      </c>
      <c r="U1875">
        <f t="shared" si="90"/>
        <v>0</v>
      </c>
    </row>
    <row r="1876" spans="1:21" x14ac:dyDescent="0.25">
      <c r="A1876" t="s">
        <v>2395</v>
      </c>
      <c r="B1876" t="str">
        <f t="shared" si="88"/>
        <v>ZK106.K174.C727</v>
      </c>
      <c r="C1876">
        <f>+IFERROR(VLOOKUP(B1876,'[1]Sum table'!$A:$D,4,FALSE),0)</f>
        <v>0</v>
      </c>
      <c r="D1876">
        <f>+IFERROR(VLOOKUP(B1876,'[1]Sum table'!$A:$E,5,FALSE),0)</f>
        <v>0</v>
      </c>
      <c r="E1876">
        <f>+IFERROR(VLOOKUP(B1876,'[1]Sum table'!$A:$F,6,FALSE),0)</f>
        <v>0</v>
      </c>
      <c r="F1876">
        <f>+IFERROR(VLOOKUP(B1876,'[1]Sum table'!$A:$G,7,FALSE),0)</f>
        <v>0</v>
      </c>
      <c r="O1876" t="s">
        <v>513</v>
      </c>
      <c r="P1876" s="607" t="s">
        <v>344</v>
      </c>
      <c r="R1876" t="str">
        <f t="shared" si="89"/>
        <v>ZK106</v>
      </c>
      <c r="S1876">
        <f t="shared" si="90"/>
        <v>0</v>
      </c>
      <c r="T1876">
        <f t="shared" si="90"/>
        <v>0</v>
      </c>
      <c r="U1876">
        <f t="shared" si="90"/>
        <v>0</v>
      </c>
    </row>
    <row r="1877" spans="1:21" x14ac:dyDescent="0.25">
      <c r="A1877" t="s">
        <v>2396</v>
      </c>
      <c r="B1877" t="str">
        <f t="shared" si="88"/>
        <v>ZK106.K175.C727</v>
      </c>
      <c r="C1877">
        <f>+IFERROR(VLOOKUP(B1877,'[1]Sum table'!$A:$D,4,FALSE),0)</f>
        <v>0</v>
      </c>
      <c r="D1877">
        <f>+IFERROR(VLOOKUP(B1877,'[1]Sum table'!$A:$E,5,FALSE),0)</f>
        <v>0</v>
      </c>
      <c r="E1877">
        <f>+IFERROR(VLOOKUP(B1877,'[1]Sum table'!$A:$F,6,FALSE),0)</f>
        <v>0</v>
      </c>
      <c r="F1877">
        <f>+IFERROR(VLOOKUP(B1877,'[1]Sum table'!$A:$G,7,FALSE),0)</f>
        <v>0</v>
      </c>
      <c r="O1877" t="s">
        <v>513</v>
      </c>
      <c r="P1877" s="607" t="s">
        <v>345</v>
      </c>
      <c r="R1877" t="str">
        <f t="shared" si="89"/>
        <v>ZK106</v>
      </c>
      <c r="S1877">
        <f t="shared" si="90"/>
        <v>0</v>
      </c>
      <c r="T1877">
        <f t="shared" si="90"/>
        <v>0</v>
      </c>
      <c r="U1877">
        <f t="shared" si="90"/>
        <v>0</v>
      </c>
    </row>
    <row r="1878" spans="1:21" x14ac:dyDescent="0.25">
      <c r="A1878" t="s">
        <v>2397</v>
      </c>
      <c r="B1878" t="str">
        <f t="shared" si="88"/>
        <v>ZK106.K176.C727</v>
      </c>
      <c r="C1878">
        <f>+IFERROR(VLOOKUP(B1878,'[1]Sum table'!$A:$D,4,FALSE),0)</f>
        <v>0</v>
      </c>
      <c r="D1878">
        <f>+IFERROR(VLOOKUP(B1878,'[1]Sum table'!$A:$E,5,FALSE),0)</f>
        <v>0</v>
      </c>
      <c r="E1878">
        <f>+IFERROR(VLOOKUP(B1878,'[1]Sum table'!$A:$F,6,FALSE),0)</f>
        <v>0</v>
      </c>
      <c r="F1878">
        <f>+IFERROR(VLOOKUP(B1878,'[1]Sum table'!$A:$G,7,FALSE),0)</f>
        <v>0</v>
      </c>
      <c r="O1878" t="s">
        <v>513</v>
      </c>
      <c r="P1878" s="607" t="s">
        <v>346</v>
      </c>
      <c r="R1878" t="str">
        <f t="shared" si="89"/>
        <v>ZK106</v>
      </c>
      <c r="S1878">
        <f t="shared" si="90"/>
        <v>0</v>
      </c>
      <c r="T1878">
        <f t="shared" si="90"/>
        <v>0</v>
      </c>
      <c r="U1878">
        <f t="shared" si="90"/>
        <v>0</v>
      </c>
    </row>
    <row r="1879" spans="1:21" x14ac:dyDescent="0.25">
      <c r="A1879" t="s">
        <v>2398</v>
      </c>
      <c r="B1879" t="str">
        <f t="shared" si="88"/>
        <v>ZK106.K177.C727</v>
      </c>
      <c r="C1879">
        <f>+IFERROR(VLOOKUP(B1879,'[1]Sum table'!$A:$D,4,FALSE),0)</f>
        <v>0</v>
      </c>
      <c r="D1879">
        <f>+IFERROR(VLOOKUP(B1879,'[1]Sum table'!$A:$E,5,FALSE),0)</f>
        <v>0</v>
      </c>
      <c r="E1879">
        <f>+IFERROR(VLOOKUP(B1879,'[1]Sum table'!$A:$F,6,FALSE),0)</f>
        <v>0</v>
      </c>
      <c r="F1879">
        <f>+IFERROR(VLOOKUP(B1879,'[1]Sum table'!$A:$G,7,FALSE),0)</f>
        <v>0</v>
      </c>
      <c r="O1879" t="s">
        <v>513</v>
      </c>
      <c r="P1879" s="606" t="s">
        <v>347</v>
      </c>
      <c r="R1879" t="str">
        <f t="shared" si="89"/>
        <v>ZK106</v>
      </c>
      <c r="S1879">
        <f t="shared" si="90"/>
        <v>0</v>
      </c>
      <c r="T1879">
        <f t="shared" si="90"/>
        <v>0</v>
      </c>
      <c r="U1879">
        <f t="shared" si="90"/>
        <v>0</v>
      </c>
    </row>
    <row r="1880" spans="1:21" x14ac:dyDescent="0.25">
      <c r="A1880" t="s">
        <v>2399</v>
      </c>
      <c r="B1880" t="str">
        <f t="shared" si="88"/>
        <v>ZK106.K178.C727</v>
      </c>
      <c r="C1880">
        <f>+IFERROR(VLOOKUP(B1880,'[1]Sum table'!$A:$D,4,FALSE),0)</f>
        <v>0</v>
      </c>
      <c r="D1880">
        <f>+IFERROR(VLOOKUP(B1880,'[1]Sum table'!$A:$E,5,FALSE),0)</f>
        <v>0</v>
      </c>
      <c r="E1880">
        <f>+IFERROR(VLOOKUP(B1880,'[1]Sum table'!$A:$F,6,FALSE),0)</f>
        <v>0</v>
      </c>
      <c r="F1880">
        <f>+IFERROR(VLOOKUP(B1880,'[1]Sum table'!$A:$G,7,FALSE),0)</f>
        <v>0</v>
      </c>
      <c r="O1880" t="s">
        <v>513</v>
      </c>
      <c r="P1880" s="606" t="s">
        <v>348</v>
      </c>
      <c r="R1880" t="str">
        <f t="shared" si="89"/>
        <v>ZK106</v>
      </c>
      <c r="S1880">
        <f t="shared" si="90"/>
        <v>0</v>
      </c>
      <c r="T1880">
        <f t="shared" si="90"/>
        <v>0</v>
      </c>
      <c r="U1880">
        <f t="shared" si="90"/>
        <v>0</v>
      </c>
    </row>
    <row r="1881" spans="1:21" x14ac:dyDescent="0.25">
      <c r="A1881" t="s">
        <v>2400</v>
      </c>
      <c r="B1881" t="str">
        <f t="shared" si="88"/>
        <v>ZK106.K179.C727</v>
      </c>
      <c r="C1881">
        <f>+IFERROR(VLOOKUP(B1881,'[1]Sum table'!$A:$D,4,FALSE),0)</f>
        <v>0</v>
      </c>
      <c r="D1881">
        <f>+IFERROR(VLOOKUP(B1881,'[1]Sum table'!$A:$E,5,FALSE),0)</f>
        <v>0</v>
      </c>
      <c r="E1881">
        <f>+IFERROR(VLOOKUP(B1881,'[1]Sum table'!$A:$F,6,FALSE),0)</f>
        <v>0</v>
      </c>
      <c r="F1881">
        <f>+IFERROR(VLOOKUP(B1881,'[1]Sum table'!$A:$G,7,FALSE),0)</f>
        <v>0</v>
      </c>
      <c r="O1881" t="s">
        <v>513</v>
      </c>
      <c r="P1881" s="606" t="s">
        <v>349</v>
      </c>
      <c r="R1881" t="str">
        <f t="shared" si="89"/>
        <v>ZK106</v>
      </c>
      <c r="S1881">
        <f t="shared" si="90"/>
        <v>0</v>
      </c>
      <c r="T1881">
        <f t="shared" si="90"/>
        <v>0</v>
      </c>
      <c r="U1881">
        <f t="shared" si="90"/>
        <v>0</v>
      </c>
    </row>
    <row r="1882" spans="1:21" x14ac:dyDescent="0.25">
      <c r="A1882" t="s">
        <v>2401</v>
      </c>
      <c r="B1882" t="str">
        <f t="shared" si="88"/>
        <v>ZK106.K180.C727</v>
      </c>
      <c r="C1882">
        <f>+IFERROR(VLOOKUP(B1882,'[1]Sum table'!$A:$D,4,FALSE),0)</f>
        <v>0</v>
      </c>
      <c r="D1882">
        <f>+IFERROR(VLOOKUP(B1882,'[1]Sum table'!$A:$E,5,FALSE),0)</f>
        <v>0</v>
      </c>
      <c r="E1882">
        <f>+IFERROR(VLOOKUP(B1882,'[1]Sum table'!$A:$F,6,FALSE),0)</f>
        <v>0</v>
      </c>
      <c r="F1882">
        <f>+IFERROR(VLOOKUP(B1882,'[1]Sum table'!$A:$G,7,FALSE),0)</f>
        <v>0</v>
      </c>
      <c r="O1882" t="s">
        <v>513</v>
      </c>
      <c r="P1882" s="606" t="s">
        <v>350</v>
      </c>
      <c r="R1882" t="str">
        <f t="shared" si="89"/>
        <v>ZK106</v>
      </c>
      <c r="S1882">
        <f t="shared" si="90"/>
        <v>0</v>
      </c>
      <c r="T1882">
        <f t="shared" si="90"/>
        <v>0</v>
      </c>
      <c r="U1882">
        <f t="shared" si="90"/>
        <v>0</v>
      </c>
    </row>
    <row r="1883" spans="1:21" x14ac:dyDescent="0.25">
      <c r="A1883" t="s">
        <v>2402</v>
      </c>
      <c r="B1883" t="str">
        <f t="shared" si="88"/>
        <v>ZK106.K181.C727</v>
      </c>
      <c r="C1883">
        <f>+IFERROR(VLOOKUP(B1883,'[1]Sum table'!$A:$D,4,FALSE),0)</f>
        <v>0</v>
      </c>
      <c r="D1883">
        <f>+IFERROR(VLOOKUP(B1883,'[1]Sum table'!$A:$E,5,FALSE),0)</f>
        <v>0</v>
      </c>
      <c r="E1883">
        <f>+IFERROR(VLOOKUP(B1883,'[1]Sum table'!$A:$F,6,FALSE),0)</f>
        <v>0</v>
      </c>
      <c r="F1883">
        <f>+IFERROR(VLOOKUP(B1883,'[1]Sum table'!$A:$G,7,FALSE),0)</f>
        <v>0</v>
      </c>
      <c r="O1883" t="s">
        <v>513</v>
      </c>
      <c r="P1883" s="607" t="s">
        <v>351</v>
      </c>
      <c r="R1883" t="str">
        <f t="shared" si="89"/>
        <v>ZK106</v>
      </c>
      <c r="S1883">
        <f t="shared" si="90"/>
        <v>0</v>
      </c>
      <c r="T1883">
        <f t="shared" si="90"/>
        <v>0</v>
      </c>
      <c r="U1883">
        <f t="shared" si="90"/>
        <v>0</v>
      </c>
    </row>
    <row r="1884" spans="1:21" x14ac:dyDescent="0.25">
      <c r="A1884" t="s">
        <v>2403</v>
      </c>
      <c r="B1884" t="str">
        <f t="shared" si="88"/>
        <v>ZK106.K182.C727</v>
      </c>
      <c r="C1884">
        <f>+IFERROR(VLOOKUP(B1884,'[1]Sum table'!$A:$D,4,FALSE),0)</f>
        <v>0</v>
      </c>
      <c r="D1884">
        <f>+IFERROR(VLOOKUP(B1884,'[1]Sum table'!$A:$E,5,FALSE),0)</f>
        <v>0</v>
      </c>
      <c r="E1884">
        <f>+IFERROR(VLOOKUP(B1884,'[1]Sum table'!$A:$F,6,FALSE),0)</f>
        <v>0</v>
      </c>
      <c r="F1884">
        <f>+IFERROR(VLOOKUP(B1884,'[1]Sum table'!$A:$G,7,FALSE),0)</f>
        <v>0</v>
      </c>
      <c r="O1884" t="s">
        <v>513</v>
      </c>
      <c r="P1884" s="607" t="s">
        <v>352</v>
      </c>
      <c r="R1884" t="str">
        <f t="shared" si="89"/>
        <v>ZK106</v>
      </c>
      <c r="S1884">
        <f t="shared" si="90"/>
        <v>0</v>
      </c>
      <c r="T1884">
        <f t="shared" si="90"/>
        <v>0</v>
      </c>
      <c r="U1884">
        <f t="shared" si="90"/>
        <v>0</v>
      </c>
    </row>
    <row r="1885" spans="1:21" x14ac:dyDescent="0.25">
      <c r="A1885" t="s">
        <v>2404</v>
      </c>
      <c r="B1885" t="str">
        <f t="shared" si="88"/>
        <v>ZK106.K183.C727</v>
      </c>
      <c r="C1885">
        <f>+IFERROR(VLOOKUP(B1885,'[1]Sum table'!$A:$D,4,FALSE),0)</f>
        <v>0</v>
      </c>
      <c r="D1885">
        <f>+IFERROR(VLOOKUP(B1885,'[1]Sum table'!$A:$E,5,FALSE),0)</f>
        <v>0</v>
      </c>
      <c r="E1885">
        <f>+IFERROR(VLOOKUP(B1885,'[1]Sum table'!$A:$F,6,FALSE),0)</f>
        <v>0</v>
      </c>
      <c r="F1885">
        <f>+IFERROR(VLOOKUP(B1885,'[1]Sum table'!$A:$G,7,FALSE),0)</f>
        <v>0</v>
      </c>
      <c r="O1885" t="s">
        <v>513</v>
      </c>
      <c r="P1885" s="606" t="s">
        <v>353</v>
      </c>
      <c r="R1885" t="str">
        <f t="shared" si="89"/>
        <v>ZK106</v>
      </c>
      <c r="S1885">
        <f t="shared" si="90"/>
        <v>0</v>
      </c>
      <c r="T1885">
        <f t="shared" si="90"/>
        <v>0</v>
      </c>
      <c r="U1885">
        <f t="shared" si="90"/>
        <v>0</v>
      </c>
    </row>
    <row r="1886" spans="1:21" x14ac:dyDescent="0.25">
      <c r="A1886" t="s">
        <v>2405</v>
      </c>
      <c r="B1886" t="str">
        <f t="shared" si="88"/>
        <v>ZK106.K184.C727</v>
      </c>
      <c r="C1886">
        <f>+IFERROR(VLOOKUP(B1886,'[1]Sum table'!$A:$D,4,FALSE),0)</f>
        <v>0</v>
      </c>
      <c r="D1886">
        <f>+IFERROR(VLOOKUP(B1886,'[1]Sum table'!$A:$E,5,FALSE),0)</f>
        <v>0</v>
      </c>
      <c r="E1886">
        <f>+IFERROR(VLOOKUP(B1886,'[1]Sum table'!$A:$F,6,FALSE),0)</f>
        <v>0</v>
      </c>
      <c r="F1886">
        <f>+IFERROR(VLOOKUP(B1886,'[1]Sum table'!$A:$G,7,FALSE),0)</f>
        <v>0</v>
      </c>
      <c r="O1886" t="s">
        <v>513</v>
      </c>
      <c r="P1886" s="606" t="s">
        <v>354</v>
      </c>
      <c r="R1886" t="str">
        <f t="shared" si="89"/>
        <v>ZK106</v>
      </c>
      <c r="S1886">
        <f t="shared" si="90"/>
        <v>0</v>
      </c>
      <c r="T1886">
        <f t="shared" si="90"/>
        <v>0</v>
      </c>
      <c r="U1886">
        <f t="shared" si="90"/>
        <v>0</v>
      </c>
    </row>
    <row r="1887" spans="1:21" x14ac:dyDescent="0.25">
      <c r="A1887" t="s">
        <v>2406</v>
      </c>
      <c r="B1887" t="str">
        <f t="shared" si="88"/>
        <v>ZK106.K185.C727</v>
      </c>
      <c r="C1887">
        <f>+IFERROR(VLOOKUP(B1887,'[1]Sum table'!$A:$D,4,FALSE),0)</f>
        <v>0</v>
      </c>
      <c r="D1887">
        <f>+IFERROR(VLOOKUP(B1887,'[1]Sum table'!$A:$E,5,FALSE),0)</f>
        <v>0</v>
      </c>
      <c r="E1887">
        <f>+IFERROR(VLOOKUP(B1887,'[1]Sum table'!$A:$F,6,FALSE),0)</f>
        <v>0</v>
      </c>
      <c r="F1887">
        <f>+IFERROR(VLOOKUP(B1887,'[1]Sum table'!$A:$G,7,FALSE),0)</f>
        <v>0</v>
      </c>
      <c r="O1887" t="s">
        <v>513</v>
      </c>
      <c r="P1887" s="607" t="s">
        <v>355</v>
      </c>
      <c r="R1887" t="str">
        <f t="shared" si="89"/>
        <v>ZK106</v>
      </c>
      <c r="S1887">
        <f t="shared" si="90"/>
        <v>0</v>
      </c>
      <c r="T1887">
        <f t="shared" si="90"/>
        <v>0</v>
      </c>
      <c r="U1887">
        <f t="shared" si="90"/>
        <v>0</v>
      </c>
    </row>
    <row r="1888" spans="1:21" x14ac:dyDescent="0.25">
      <c r="A1888" t="s">
        <v>2407</v>
      </c>
      <c r="B1888" t="str">
        <f t="shared" si="88"/>
        <v>ZK106.K186.C727</v>
      </c>
      <c r="C1888">
        <f>+IFERROR(VLOOKUP(B1888,'[1]Sum table'!$A:$D,4,FALSE),0)</f>
        <v>0</v>
      </c>
      <c r="D1888">
        <f>+IFERROR(VLOOKUP(B1888,'[1]Sum table'!$A:$E,5,FALSE),0)</f>
        <v>0</v>
      </c>
      <c r="E1888">
        <f>+IFERROR(VLOOKUP(B1888,'[1]Sum table'!$A:$F,6,FALSE),0)</f>
        <v>0</v>
      </c>
      <c r="F1888">
        <f>+IFERROR(VLOOKUP(B1888,'[1]Sum table'!$A:$G,7,FALSE),0)</f>
        <v>0</v>
      </c>
      <c r="O1888" t="s">
        <v>513</v>
      </c>
      <c r="P1888" s="607" t="s">
        <v>356</v>
      </c>
      <c r="R1888" t="str">
        <f t="shared" si="89"/>
        <v>ZK106</v>
      </c>
      <c r="S1888">
        <f t="shared" si="90"/>
        <v>0</v>
      </c>
      <c r="T1888">
        <f t="shared" si="90"/>
        <v>0</v>
      </c>
      <c r="U1888">
        <f t="shared" si="90"/>
        <v>0</v>
      </c>
    </row>
    <row r="1889" spans="1:21" x14ac:dyDescent="0.25">
      <c r="A1889" t="s">
        <v>2408</v>
      </c>
      <c r="B1889" t="str">
        <f t="shared" si="88"/>
        <v>ZK106.K187.C727</v>
      </c>
      <c r="C1889">
        <f>+IFERROR(VLOOKUP(B1889,'[1]Sum table'!$A:$D,4,FALSE),0)</f>
        <v>0</v>
      </c>
      <c r="D1889">
        <f>+IFERROR(VLOOKUP(B1889,'[1]Sum table'!$A:$E,5,FALSE),0)</f>
        <v>0</v>
      </c>
      <c r="E1889">
        <f>+IFERROR(VLOOKUP(B1889,'[1]Sum table'!$A:$F,6,FALSE),0)</f>
        <v>0</v>
      </c>
      <c r="F1889">
        <f>+IFERROR(VLOOKUP(B1889,'[1]Sum table'!$A:$G,7,FALSE),0)</f>
        <v>0</v>
      </c>
      <c r="O1889" t="s">
        <v>513</v>
      </c>
      <c r="P1889" s="606" t="s">
        <v>357</v>
      </c>
      <c r="R1889" t="str">
        <f t="shared" si="89"/>
        <v>ZK106</v>
      </c>
      <c r="S1889">
        <f t="shared" si="90"/>
        <v>0</v>
      </c>
      <c r="T1889">
        <f t="shared" si="90"/>
        <v>0</v>
      </c>
      <c r="U1889">
        <f t="shared" si="90"/>
        <v>0</v>
      </c>
    </row>
    <row r="1890" spans="1:21" x14ac:dyDescent="0.25">
      <c r="A1890" t="s">
        <v>2409</v>
      </c>
      <c r="B1890" t="str">
        <f t="shared" si="88"/>
        <v>ZK106.K188.C727</v>
      </c>
      <c r="C1890">
        <f>+IFERROR(VLOOKUP(B1890,'[1]Sum table'!$A:$D,4,FALSE),0)</f>
        <v>0</v>
      </c>
      <c r="D1890">
        <f>+IFERROR(VLOOKUP(B1890,'[1]Sum table'!$A:$E,5,FALSE),0)</f>
        <v>0</v>
      </c>
      <c r="E1890">
        <f>+IFERROR(VLOOKUP(B1890,'[1]Sum table'!$A:$F,6,FALSE),0)</f>
        <v>0</v>
      </c>
      <c r="F1890">
        <f>+IFERROR(VLOOKUP(B1890,'[1]Sum table'!$A:$G,7,FALSE),0)</f>
        <v>0</v>
      </c>
      <c r="O1890" t="s">
        <v>513</v>
      </c>
      <c r="P1890" s="606" t="s">
        <v>358</v>
      </c>
      <c r="R1890" t="str">
        <f t="shared" si="89"/>
        <v>ZK106</v>
      </c>
      <c r="S1890">
        <f t="shared" si="90"/>
        <v>0</v>
      </c>
      <c r="T1890">
        <f t="shared" si="90"/>
        <v>0</v>
      </c>
      <c r="U1890">
        <f t="shared" si="90"/>
        <v>0</v>
      </c>
    </row>
    <row r="1891" spans="1:21" x14ac:dyDescent="0.25">
      <c r="A1891" t="s">
        <v>2410</v>
      </c>
      <c r="B1891" t="str">
        <f t="shared" si="88"/>
        <v>ZK106.K189.C727</v>
      </c>
      <c r="C1891">
        <f>+IFERROR(VLOOKUP(B1891,'[1]Sum table'!$A:$D,4,FALSE),0)</f>
        <v>0</v>
      </c>
      <c r="D1891">
        <f>+IFERROR(VLOOKUP(B1891,'[1]Sum table'!$A:$E,5,FALSE),0)</f>
        <v>0</v>
      </c>
      <c r="E1891">
        <f>+IFERROR(VLOOKUP(B1891,'[1]Sum table'!$A:$F,6,FALSE),0)</f>
        <v>0</v>
      </c>
      <c r="F1891">
        <f>+IFERROR(VLOOKUP(B1891,'[1]Sum table'!$A:$G,7,FALSE),0)</f>
        <v>0</v>
      </c>
      <c r="O1891" t="s">
        <v>513</v>
      </c>
      <c r="P1891" s="606" t="s">
        <v>359</v>
      </c>
      <c r="R1891" t="str">
        <f t="shared" si="89"/>
        <v>ZK106</v>
      </c>
      <c r="S1891">
        <f t="shared" si="90"/>
        <v>0</v>
      </c>
      <c r="T1891">
        <f t="shared" si="90"/>
        <v>0</v>
      </c>
      <c r="U1891">
        <f t="shared" si="90"/>
        <v>0</v>
      </c>
    </row>
    <row r="1892" spans="1:21" x14ac:dyDescent="0.25">
      <c r="A1892" t="s">
        <v>2411</v>
      </c>
      <c r="B1892" t="str">
        <f t="shared" si="88"/>
        <v>ZK106.K190.C727</v>
      </c>
      <c r="C1892">
        <f>+IFERROR(VLOOKUP(B1892,'[1]Sum table'!$A:$D,4,FALSE),0)</f>
        <v>0</v>
      </c>
      <c r="D1892">
        <f>+IFERROR(VLOOKUP(B1892,'[1]Sum table'!$A:$E,5,FALSE),0)</f>
        <v>0</v>
      </c>
      <c r="E1892">
        <f>+IFERROR(VLOOKUP(B1892,'[1]Sum table'!$A:$F,6,FALSE),0)</f>
        <v>0</v>
      </c>
      <c r="F1892">
        <f>+IFERROR(VLOOKUP(B1892,'[1]Sum table'!$A:$G,7,FALSE),0)</f>
        <v>0</v>
      </c>
      <c r="O1892" t="s">
        <v>513</v>
      </c>
      <c r="P1892" s="607" t="s">
        <v>360</v>
      </c>
      <c r="R1892" t="str">
        <f t="shared" si="89"/>
        <v>ZK106</v>
      </c>
      <c r="S1892">
        <f t="shared" si="90"/>
        <v>0</v>
      </c>
      <c r="T1892">
        <f t="shared" si="90"/>
        <v>0</v>
      </c>
      <c r="U1892">
        <f t="shared" si="90"/>
        <v>0</v>
      </c>
    </row>
    <row r="1893" spans="1:21" x14ac:dyDescent="0.25">
      <c r="A1893" t="s">
        <v>2412</v>
      </c>
      <c r="B1893" t="str">
        <f t="shared" si="88"/>
        <v>ZK106.K191.C727</v>
      </c>
      <c r="C1893">
        <f>+IFERROR(VLOOKUP(B1893,'[1]Sum table'!$A:$D,4,FALSE),0)</f>
        <v>0</v>
      </c>
      <c r="D1893">
        <f>+IFERROR(VLOOKUP(B1893,'[1]Sum table'!$A:$E,5,FALSE),0)</f>
        <v>0</v>
      </c>
      <c r="E1893">
        <f>+IFERROR(VLOOKUP(B1893,'[1]Sum table'!$A:$F,6,FALSE),0)</f>
        <v>0</v>
      </c>
      <c r="F1893">
        <f>+IFERROR(VLOOKUP(B1893,'[1]Sum table'!$A:$G,7,FALSE),0)</f>
        <v>0</v>
      </c>
      <c r="O1893" t="s">
        <v>513</v>
      </c>
      <c r="P1893" s="607" t="s">
        <v>361</v>
      </c>
      <c r="R1893" t="str">
        <f t="shared" si="89"/>
        <v>ZK106</v>
      </c>
      <c r="S1893">
        <f t="shared" si="90"/>
        <v>0</v>
      </c>
      <c r="T1893">
        <f t="shared" si="90"/>
        <v>0</v>
      </c>
      <c r="U1893">
        <f t="shared" si="90"/>
        <v>0</v>
      </c>
    </row>
    <row r="1894" spans="1:21" x14ac:dyDescent="0.25">
      <c r="A1894" t="s">
        <v>2413</v>
      </c>
      <c r="B1894" t="str">
        <f t="shared" si="88"/>
        <v>ZK106.K192.C727</v>
      </c>
      <c r="C1894">
        <f>+IFERROR(VLOOKUP(B1894,'[1]Sum table'!$A:$D,4,FALSE),0)</f>
        <v>0</v>
      </c>
      <c r="D1894">
        <f>+IFERROR(VLOOKUP(B1894,'[1]Sum table'!$A:$E,5,FALSE),0)</f>
        <v>0</v>
      </c>
      <c r="E1894">
        <f>+IFERROR(VLOOKUP(B1894,'[1]Sum table'!$A:$F,6,FALSE),0)</f>
        <v>0</v>
      </c>
      <c r="F1894">
        <f>+IFERROR(VLOOKUP(B1894,'[1]Sum table'!$A:$G,7,FALSE),0)</f>
        <v>0</v>
      </c>
      <c r="O1894" t="s">
        <v>513</v>
      </c>
      <c r="P1894" s="607" t="s">
        <v>362</v>
      </c>
      <c r="R1894" t="str">
        <f t="shared" si="89"/>
        <v>ZK106</v>
      </c>
      <c r="S1894">
        <f t="shared" si="90"/>
        <v>0</v>
      </c>
      <c r="T1894">
        <f t="shared" si="90"/>
        <v>0</v>
      </c>
      <c r="U1894">
        <f t="shared" si="90"/>
        <v>0</v>
      </c>
    </row>
    <row r="1895" spans="1:21" x14ac:dyDescent="0.25">
      <c r="A1895" t="s">
        <v>2414</v>
      </c>
      <c r="B1895" t="str">
        <f t="shared" si="88"/>
        <v>ZK106.K193.C727</v>
      </c>
      <c r="C1895">
        <f>+IFERROR(VLOOKUP(B1895,'[1]Sum table'!$A:$D,4,FALSE),0)</f>
        <v>0</v>
      </c>
      <c r="D1895">
        <f>+IFERROR(VLOOKUP(B1895,'[1]Sum table'!$A:$E,5,FALSE),0)</f>
        <v>0</v>
      </c>
      <c r="E1895">
        <f>+IFERROR(VLOOKUP(B1895,'[1]Sum table'!$A:$F,6,FALSE),0)</f>
        <v>0</v>
      </c>
      <c r="F1895">
        <f>+IFERROR(VLOOKUP(B1895,'[1]Sum table'!$A:$G,7,FALSE),0)</f>
        <v>0</v>
      </c>
      <c r="O1895" t="s">
        <v>513</v>
      </c>
      <c r="P1895" s="607" t="s">
        <v>363</v>
      </c>
      <c r="R1895" t="str">
        <f t="shared" si="89"/>
        <v>ZK106</v>
      </c>
      <c r="S1895">
        <f t="shared" si="90"/>
        <v>0</v>
      </c>
      <c r="T1895">
        <f t="shared" si="90"/>
        <v>0</v>
      </c>
      <c r="U1895">
        <f t="shared" si="90"/>
        <v>0</v>
      </c>
    </row>
    <row r="1896" spans="1:21" x14ac:dyDescent="0.25">
      <c r="A1896" t="s">
        <v>2415</v>
      </c>
      <c r="B1896" t="str">
        <f t="shared" si="88"/>
        <v>ZK106.K194.C727</v>
      </c>
      <c r="C1896">
        <f>+IFERROR(VLOOKUP(B1896,'[1]Sum table'!$A:$D,4,FALSE),0)</f>
        <v>0</v>
      </c>
      <c r="D1896">
        <f>+IFERROR(VLOOKUP(B1896,'[1]Sum table'!$A:$E,5,FALSE),0)</f>
        <v>0</v>
      </c>
      <c r="E1896">
        <f>+IFERROR(VLOOKUP(B1896,'[1]Sum table'!$A:$F,6,FALSE),0)</f>
        <v>0</v>
      </c>
      <c r="F1896">
        <f>+IFERROR(VLOOKUP(B1896,'[1]Sum table'!$A:$G,7,FALSE),0)</f>
        <v>0</v>
      </c>
      <c r="O1896" t="s">
        <v>513</v>
      </c>
      <c r="P1896" s="607" t="s">
        <v>364</v>
      </c>
      <c r="R1896" t="str">
        <f t="shared" si="89"/>
        <v>ZK106</v>
      </c>
      <c r="S1896">
        <f t="shared" si="90"/>
        <v>0</v>
      </c>
      <c r="T1896">
        <f t="shared" si="90"/>
        <v>0</v>
      </c>
      <c r="U1896">
        <f t="shared" si="90"/>
        <v>0</v>
      </c>
    </row>
    <row r="1897" spans="1:21" x14ac:dyDescent="0.25">
      <c r="A1897" t="s">
        <v>2416</v>
      </c>
      <c r="B1897" t="str">
        <f t="shared" si="88"/>
        <v>ZK106.K195.C727</v>
      </c>
      <c r="C1897">
        <f>+IFERROR(VLOOKUP(B1897,'[1]Sum table'!$A:$D,4,FALSE),0)</f>
        <v>0</v>
      </c>
      <c r="D1897">
        <f>+IFERROR(VLOOKUP(B1897,'[1]Sum table'!$A:$E,5,FALSE),0)</f>
        <v>0</v>
      </c>
      <c r="E1897">
        <f>+IFERROR(VLOOKUP(B1897,'[1]Sum table'!$A:$F,6,FALSE),0)</f>
        <v>0</v>
      </c>
      <c r="F1897">
        <f>+IFERROR(VLOOKUP(B1897,'[1]Sum table'!$A:$G,7,FALSE),0)</f>
        <v>0</v>
      </c>
      <c r="O1897" t="s">
        <v>513</v>
      </c>
      <c r="P1897" s="607" t="s">
        <v>365</v>
      </c>
      <c r="R1897" t="str">
        <f t="shared" si="89"/>
        <v>ZK106</v>
      </c>
      <c r="S1897">
        <f t="shared" si="90"/>
        <v>0</v>
      </c>
      <c r="T1897">
        <f t="shared" si="90"/>
        <v>0</v>
      </c>
      <c r="U1897">
        <f t="shared" si="90"/>
        <v>0</v>
      </c>
    </row>
    <row r="1898" spans="1:21" x14ac:dyDescent="0.25">
      <c r="A1898" t="s">
        <v>2417</v>
      </c>
      <c r="B1898" t="str">
        <f t="shared" si="88"/>
        <v>ZK106.K196.C727</v>
      </c>
      <c r="C1898">
        <f>+IFERROR(VLOOKUP(B1898,'[1]Sum table'!$A:$D,4,FALSE),0)</f>
        <v>0</v>
      </c>
      <c r="D1898">
        <f>+IFERROR(VLOOKUP(B1898,'[1]Sum table'!$A:$E,5,FALSE),0)</f>
        <v>0</v>
      </c>
      <c r="E1898">
        <f>+IFERROR(VLOOKUP(B1898,'[1]Sum table'!$A:$F,6,FALSE),0)</f>
        <v>0</v>
      </c>
      <c r="F1898">
        <f>+IFERROR(VLOOKUP(B1898,'[1]Sum table'!$A:$G,7,FALSE),0)</f>
        <v>0</v>
      </c>
      <c r="O1898" t="s">
        <v>513</v>
      </c>
      <c r="P1898" s="607" t="s">
        <v>366</v>
      </c>
      <c r="R1898" t="str">
        <f t="shared" si="89"/>
        <v>ZK106</v>
      </c>
      <c r="S1898">
        <f t="shared" si="90"/>
        <v>0</v>
      </c>
      <c r="T1898">
        <f t="shared" si="90"/>
        <v>0</v>
      </c>
      <c r="U1898">
        <f t="shared" si="90"/>
        <v>0</v>
      </c>
    </row>
    <row r="1899" spans="1:21" x14ac:dyDescent="0.25">
      <c r="A1899" t="s">
        <v>2418</v>
      </c>
      <c r="B1899" t="str">
        <f t="shared" si="88"/>
        <v>ZK106.K197.C727</v>
      </c>
      <c r="C1899">
        <f>+IFERROR(VLOOKUP(B1899,'[1]Sum table'!$A:$D,4,FALSE),0)</f>
        <v>0</v>
      </c>
      <c r="D1899">
        <f>+IFERROR(VLOOKUP(B1899,'[1]Sum table'!$A:$E,5,FALSE),0)</f>
        <v>0</v>
      </c>
      <c r="E1899">
        <f>+IFERROR(VLOOKUP(B1899,'[1]Sum table'!$A:$F,6,FALSE),0)</f>
        <v>0</v>
      </c>
      <c r="F1899">
        <f>+IFERROR(VLOOKUP(B1899,'[1]Sum table'!$A:$G,7,FALSE),0)</f>
        <v>0</v>
      </c>
      <c r="O1899" t="s">
        <v>513</v>
      </c>
      <c r="P1899" s="607" t="s">
        <v>367</v>
      </c>
      <c r="R1899" t="str">
        <f t="shared" si="89"/>
        <v>ZK106</v>
      </c>
      <c r="S1899">
        <f t="shared" si="90"/>
        <v>0</v>
      </c>
      <c r="T1899">
        <f t="shared" si="90"/>
        <v>0</v>
      </c>
      <c r="U1899">
        <f t="shared" si="90"/>
        <v>0</v>
      </c>
    </row>
    <row r="1900" spans="1:21" x14ac:dyDescent="0.25">
      <c r="A1900" t="s">
        <v>2419</v>
      </c>
      <c r="B1900" t="str">
        <f t="shared" si="88"/>
        <v>ZK106.K198.C727</v>
      </c>
      <c r="C1900">
        <f>+IFERROR(VLOOKUP(B1900,'[1]Sum table'!$A:$D,4,FALSE),0)</f>
        <v>0</v>
      </c>
      <c r="D1900">
        <f>+IFERROR(VLOOKUP(B1900,'[1]Sum table'!$A:$E,5,FALSE),0)</f>
        <v>0</v>
      </c>
      <c r="E1900">
        <f>+IFERROR(VLOOKUP(B1900,'[1]Sum table'!$A:$F,6,FALSE),0)</f>
        <v>0</v>
      </c>
      <c r="F1900">
        <f>+IFERROR(VLOOKUP(B1900,'[1]Sum table'!$A:$G,7,FALSE),0)</f>
        <v>0</v>
      </c>
      <c r="O1900" t="s">
        <v>513</v>
      </c>
      <c r="P1900" s="607" t="s">
        <v>368</v>
      </c>
      <c r="R1900" t="str">
        <f t="shared" si="89"/>
        <v>ZK106</v>
      </c>
      <c r="S1900">
        <f t="shared" si="90"/>
        <v>0</v>
      </c>
      <c r="T1900">
        <f t="shared" si="90"/>
        <v>0</v>
      </c>
      <c r="U1900">
        <f t="shared" si="90"/>
        <v>0</v>
      </c>
    </row>
    <row r="1901" spans="1:21" x14ac:dyDescent="0.25">
      <c r="A1901" t="s">
        <v>2420</v>
      </c>
      <c r="B1901" t="str">
        <f t="shared" si="88"/>
        <v>ZK106.K199.C727</v>
      </c>
      <c r="C1901">
        <f>+IFERROR(VLOOKUP(B1901,'[1]Sum table'!$A:$D,4,FALSE),0)</f>
        <v>0</v>
      </c>
      <c r="D1901">
        <f>+IFERROR(VLOOKUP(B1901,'[1]Sum table'!$A:$E,5,FALSE),0)</f>
        <v>0</v>
      </c>
      <c r="E1901">
        <f>+IFERROR(VLOOKUP(B1901,'[1]Sum table'!$A:$F,6,FALSE),0)</f>
        <v>0</v>
      </c>
      <c r="F1901">
        <f>+IFERROR(VLOOKUP(B1901,'[1]Sum table'!$A:$G,7,FALSE),0)</f>
        <v>0</v>
      </c>
      <c r="O1901" t="s">
        <v>513</v>
      </c>
      <c r="P1901" s="607" t="s">
        <v>369</v>
      </c>
      <c r="R1901" t="str">
        <f t="shared" si="89"/>
        <v>ZK106</v>
      </c>
      <c r="S1901">
        <f t="shared" si="90"/>
        <v>0</v>
      </c>
      <c r="T1901">
        <f t="shared" si="90"/>
        <v>0</v>
      </c>
      <c r="U1901">
        <f t="shared" si="90"/>
        <v>0</v>
      </c>
    </row>
    <row r="1902" spans="1:21" x14ac:dyDescent="0.25">
      <c r="A1902" t="s">
        <v>2421</v>
      </c>
      <c r="B1902" t="str">
        <f t="shared" si="88"/>
        <v>ZK106.K200.C727</v>
      </c>
      <c r="C1902">
        <f>+IFERROR(VLOOKUP(B1902,'[1]Sum table'!$A:$D,4,FALSE),0)</f>
        <v>0</v>
      </c>
      <c r="D1902">
        <f>+IFERROR(VLOOKUP(B1902,'[1]Sum table'!$A:$E,5,FALSE),0)</f>
        <v>0</v>
      </c>
      <c r="E1902">
        <f>+IFERROR(VLOOKUP(B1902,'[1]Sum table'!$A:$F,6,FALSE),0)</f>
        <v>0</v>
      </c>
      <c r="F1902">
        <f>+IFERROR(VLOOKUP(B1902,'[1]Sum table'!$A:$G,7,FALSE),0)</f>
        <v>0</v>
      </c>
      <c r="O1902" t="s">
        <v>513</v>
      </c>
      <c r="P1902" s="607" t="s">
        <v>370</v>
      </c>
      <c r="R1902" t="str">
        <f t="shared" si="89"/>
        <v>ZK106</v>
      </c>
      <c r="S1902">
        <f t="shared" si="90"/>
        <v>0</v>
      </c>
      <c r="T1902">
        <f t="shared" si="90"/>
        <v>0</v>
      </c>
      <c r="U1902">
        <f t="shared" si="90"/>
        <v>0</v>
      </c>
    </row>
    <row r="1903" spans="1:21" ht="15.75" thickBot="1" x14ac:dyDescent="0.3">
      <c r="A1903" t="s">
        <v>2422</v>
      </c>
      <c r="B1903" t="str">
        <f t="shared" si="88"/>
        <v>ZK106.K201.C727</v>
      </c>
      <c r="C1903">
        <f>+IFERROR(VLOOKUP(B1903,'[1]Sum table'!$A:$D,4,FALSE),0)</f>
        <v>0</v>
      </c>
      <c r="D1903">
        <f>+IFERROR(VLOOKUP(B1903,'[1]Sum table'!$A:$E,5,FALSE),0)</f>
        <v>0</v>
      </c>
      <c r="E1903">
        <f>+IFERROR(VLOOKUP(B1903,'[1]Sum table'!$A:$F,6,FALSE),0)</f>
        <v>0</v>
      </c>
      <c r="F1903">
        <f>+IFERROR(VLOOKUP(B1903,'[1]Sum table'!$A:$G,7,FALSE),0)</f>
        <v>0</v>
      </c>
      <c r="O1903" t="s">
        <v>513</v>
      </c>
      <c r="P1903" s="609" t="s">
        <v>371</v>
      </c>
      <c r="R1903" t="str">
        <f t="shared" si="89"/>
        <v>ZK106</v>
      </c>
      <c r="S1903">
        <f t="shared" si="90"/>
        <v>0</v>
      </c>
      <c r="T1903">
        <f t="shared" si="90"/>
        <v>0</v>
      </c>
      <c r="U1903">
        <f t="shared" si="90"/>
        <v>0</v>
      </c>
    </row>
    <row r="1904" spans="1:21" x14ac:dyDescent="0.25">
      <c r="A1904" t="s">
        <v>2423</v>
      </c>
      <c r="B1904" t="str">
        <f t="shared" si="88"/>
        <v>ZK106.K202.C727</v>
      </c>
      <c r="C1904">
        <f>+IFERROR(VLOOKUP(B1904,'[1]Sum table'!$A:$D,4,FALSE),0)</f>
        <v>0</v>
      </c>
      <c r="D1904">
        <f>+IFERROR(VLOOKUP(B1904,'[1]Sum table'!$A:$E,5,FALSE),0)</f>
        <v>0</v>
      </c>
      <c r="E1904">
        <f>+IFERROR(VLOOKUP(B1904,'[1]Sum table'!$A:$F,6,FALSE),0)</f>
        <v>0</v>
      </c>
      <c r="F1904">
        <f>+IFERROR(VLOOKUP(B1904,'[1]Sum table'!$A:$G,7,FALSE),0)</f>
        <v>0</v>
      </c>
      <c r="O1904" t="s">
        <v>513</v>
      </c>
      <c r="P1904" s="610" t="s">
        <v>258</v>
      </c>
      <c r="R1904" t="str">
        <f t="shared" si="89"/>
        <v>ZK106</v>
      </c>
      <c r="S1904">
        <f t="shared" si="90"/>
        <v>0</v>
      </c>
      <c r="T1904">
        <f t="shared" si="90"/>
        <v>0</v>
      </c>
      <c r="U1904">
        <f t="shared" si="90"/>
        <v>0</v>
      </c>
    </row>
    <row r="1905" spans="1:21" x14ac:dyDescent="0.25">
      <c r="A1905" t="s">
        <v>2424</v>
      </c>
      <c r="B1905" t="str">
        <f t="shared" si="88"/>
        <v>ZK106.K203.C727</v>
      </c>
      <c r="C1905">
        <f>+IFERROR(VLOOKUP(B1905,'[1]Sum table'!$A:$D,4,FALSE),0)</f>
        <v>0</v>
      </c>
      <c r="D1905">
        <f>+IFERROR(VLOOKUP(B1905,'[1]Sum table'!$A:$E,5,FALSE),0)</f>
        <v>0</v>
      </c>
      <c r="E1905">
        <f>+IFERROR(VLOOKUP(B1905,'[1]Sum table'!$A:$F,6,FALSE),0)</f>
        <v>0</v>
      </c>
      <c r="F1905">
        <f>+IFERROR(VLOOKUP(B1905,'[1]Sum table'!$A:$G,7,FALSE),0)</f>
        <v>0</v>
      </c>
      <c r="O1905" t="s">
        <v>513</v>
      </c>
      <c r="P1905" s="610" t="s">
        <v>103</v>
      </c>
      <c r="R1905" t="str">
        <f t="shared" si="89"/>
        <v>ZK106</v>
      </c>
      <c r="S1905">
        <f t="shared" si="90"/>
        <v>0</v>
      </c>
      <c r="T1905">
        <f t="shared" si="90"/>
        <v>0</v>
      </c>
      <c r="U1905">
        <f t="shared" si="90"/>
        <v>0</v>
      </c>
    </row>
    <row r="1906" spans="1:21" x14ac:dyDescent="0.25">
      <c r="A1906" t="s">
        <v>2425</v>
      </c>
      <c r="B1906" t="str">
        <f t="shared" si="88"/>
        <v>ZK106.K204.C727</v>
      </c>
      <c r="C1906">
        <f>+IFERROR(VLOOKUP(B1906,'[1]Sum table'!$A:$D,4,FALSE),0)</f>
        <v>0</v>
      </c>
      <c r="D1906">
        <f>+IFERROR(VLOOKUP(B1906,'[1]Sum table'!$A:$E,5,FALSE),0)</f>
        <v>0</v>
      </c>
      <c r="E1906">
        <f>+IFERROR(VLOOKUP(B1906,'[1]Sum table'!$A:$F,6,FALSE),0)</f>
        <v>0</v>
      </c>
      <c r="F1906">
        <f>+IFERROR(VLOOKUP(B1906,'[1]Sum table'!$A:$G,7,FALSE),0)</f>
        <v>0</v>
      </c>
      <c r="O1906" t="s">
        <v>513</v>
      </c>
      <c r="P1906" s="610" t="s">
        <v>109</v>
      </c>
      <c r="R1906" t="str">
        <f t="shared" si="89"/>
        <v>ZK106</v>
      </c>
      <c r="S1906">
        <f t="shared" si="90"/>
        <v>0</v>
      </c>
      <c r="T1906">
        <f t="shared" si="90"/>
        <v>0</v>
      </c>
      <c r="U1906">
        <f t="shared" si="90"/>
        <v>0</v>
      </c>
    </row>
    <row r="1907" spans="1:21" x14ac:dyDescent="0.25">
      <c r="A1907" t="s">
        <v>2426</v>
      </c>
      <c r="B1907" t="str">
        <f t="shared" si="88"/>
        <v>ZK106.K205.C727</v>
      </c>
      <c r="C1907">
        <f>+IFERROR(VLOOKUP(B1907,'[1]Sum table'!$A:$D,4,FALSE),0)</f>
        <v>0</v>
      </c>
      <c r="D1907">
        <f>+IFERROR(VLOOKUP(B1907,'[1]Sum table'!$A:$E,5,FALSE),0)</f>
        <v>0</v>
      </c>
      <c r="E1907">
        <f>+IFERROR(VLOOKUP(B1907,'[1]Sum table'!$A:$F,6,FALSE),0)</f>
        <v>0</v>
      </c>
      <c r="F1907">
        <f>+IFERROR(VLOOKUP(B1907,'[1]Sum table'!$A:$G,7,FALSE),0)</f>
        <v>0</v>
      </c>
      <c r="O1907" t="s">
        <v>513</v>
      </c>
      <c r="P1907" s="610" t="s">
        <v>111</v>
      </c>
      <c r="R1907" t="str">
        <f t="shared" si="89"/>
        <v>ZK106</v>
      </c>
      <c r="S1907">
        <f t="shared" si="90"/>
        <v>0</v>
      </c>
      <c r="T1907">
        <f t="shared" si="90"/>
        <v>0</v>
      </c>
      <c r="U1907">
        <f t="shared" si="90"/>
        <v>0</v>
      </c>
    </row>
    <row r="1908" spans="1:21" x14ac:dyDescent="0.25">
      <c r="A1908" t="s">
        <v>2427</v>
      </c>
      <c r="B1908" t="str">
        <f t="shared" si="88"/>
        <v>ZK106.K206.C727</v>
      </c>
      <c r="C1908">
        <f>+IFERROR(VLOOKUP(B1908,'[1]Sum table'!$A:$D,4,FALSE),0)</f>
        <v>0</v>
      </c>
      <c r="D1908">
        <f>+IFERROR(VLOOKUP(B1908,'[1]Sum table'!$A:$E,5,FALSE),0)</f>
        <v>0</v>
      </c>
      <c r="E1908">
        <f>+IFERROR(VLOOKUP(B1908,'[1]Sum table'!$A:$F,6,FALSE),0)</f>
        <v>0</v>
      </c>
      <c r="F1908">
        <f>+IFERROR(VLOOKUP(B1908,'[1]Sum table'!$A:$G,7,FALSE),0)</f>
        <v>0</v>
      </c>
      <c r="O1908" t="s">
        <v>513</v>
      </c>
      <c r="P1908" s="608" t="s">
        <v>372</v>
      </c>
      <c r="R1908" t="str">
        <f t="shared" si="89"/>
        <v>ZK106</v>
      </c>
      <c r="S1908">
        <f t="shared" si="90"/>
        <v>0</v>
      </c>
      <c r="T1908">
        <f t="shared" si="90"/>
        <v>0</v>
      </c>
      <c r="U1908">
        <f t="shared" si="90"/>
        <v>0</v>
      </c>
    </row>
    <row r="1909" spans="1:21" x14ac:dyDescent="0.25">
      <c r="A1909" t="s">
        <v>2428</v>
      </c>
      <c r="B1909" t="str">
        <f t="shared" si="88"/>
        <v>ZK106.K207.C727</v>
      </c>
      <c r="C1909">
        <f>+IFERROR(VLOOKUP(B1909,'[1]Sum table'!$A:$D,4,FALSE),0)</f>
        <v>0</v>
      </c>
      <c r="D1909">
        <f>+IFERROR(VLOOKUP(B1909,'[1]Sum table'!$A:$E,5,FALSE),0)</f>
        <v>0</v>
      </c>
      <c r="E1909">
        <f>+IFERROR(VLOOKUP(B1909,'[1]Sum table'!$A:$F,6,FALSE),0)</f>
        <v>0</v>
      </c>
      <c r="F1909">
        <f>+IFERROR(VLOOKUP(B1909,'[1]Sum table'!$A:$G,7,FALSE),0)</f>
        <v>0</v>
      </c>
      <c r="O1909" t="s">
        <v>513</v>
      </c>
      <c r="P1909" s="608" t="s">
        <v>373</v>
      </c>
      <c r="R1909" t="str">
        <f t="shared" si="89"/>
        <v>ZK106</v>
      </c>
      <c r="S1909">
        <f t="shared" si="90"/>
        <v>0</v>
      </c>
      <c r="T1909">
        <f t="shared" si="90"/>
        <v>0</v>
      </c>
      <c r="U1909">
        <f t="shared" si="90"/>
        <v>0</v>
      </c>
    </row>
    <row r="1910" spans="1:21" x14ac:dyDescent="0.25">
      <c r="A1910" t="s">
        <v>2429</v>
      </c>
      <c r="B1910" t="str">
        <f t="shared" si="88"/>
        <v>ZK106.K208.C727</v>
      </c>
      <c r="C1910">
        <f>+IFERROR(VLOOKUP(B1910,'[1]Sum table'!$A:$D,4,FALSE),0)</f>
        <v>0</v>
      </c>
      <c r="D1910">
        <f>+IFERROR(VLOOKUP(B1910,'[1]Sum table'!$A:$E,5,FALSE),0)</f>
        <v>0</v>
      </c>
      <c r="E1910">
        <f>+IFERROR(VLOOKUP(B1910,'[1]Sum table'!$A:$F,6,FALSE),0)</f>
        <v>0</v>
      </c>
      <c r="F1910">
        <f>+IFERROR(VLOOKUP(B1910,'[1]Sum table'!$A:$G,7,FALSE),0)</f>
        <v>0</v>
      </c>
      <c r="O1910" t="s">
        <v>513</v>
      </c>
      <c r="P1910" s="608" t="s">
        <v>374</v>
      </c>
      <c r="R1910" t="str">
        <f t="shared" si="89"/>
        <v>ZK106</v>
      </c>
      <c r="S1910">
        <f t="shared" si="90"/>
        <v>0</v>
      </c>
      <c r="T1910">
        <f t="shared" si="90"/>
        <v>0</v>
      </c>
      <c r="U1910">
        <f t="shared" si="90"/>
        <v>0</v>
      </c>
    </row>
    <row r="1911" spans="1:21" x14ac:dyDescent="0.25">
      <c r="A1911" t="s">
        <v>2430</v>
      </c>
      <c r="B1911" t="str">
        <f t="shared" si="88"/>
        <v>ZK106.K209.C727</v>
      </c>
      <c r="C1911">
        <f>+IFERROR(VLOOKUP(B1911,'[1]Sum table'!$A:$D,4,FALSE),0)</f>
        <v>0</v>
      </c>
      <c r="D1911">
        <f>+IFERROR(VLOOKUP(B1911,'[1]Sum table'!$A:$E,5,FALSE),0)</f>
        <v>0</v>
      </c>
      <c r="E1911">
        <f>+IFERROR(VLOOKUP(B1911,'[1]Sum table'!$A:$F,6,FALSE),0)</f>
        <v>0</v>
      </c>
      <c r="F1911">
        <f>+IFERROR(VLOOKUP(B1911,'[1]Sum table'!$A:$G,7,FALSE),0)</f>
        <v>0</v>
      </c>
      <c r="O1911" t="s">
        <v>513</v>
      </c>
      <c r="P1911" s="610" t="s">
        <v>77</v>
      </c>
      <c r="R1911" t="str">
        <f t="shared" si="89"/>
        <v>ZK106</v>
      </c>
      <c r="S1911">
        <f t="shared" si="90"/>
        <v>0</v>
      </c>
      <c r="T1911">
        <f t="shared" si="90"/>
        <v>0</v>
      </c>
      <c r="U1911">
        <f t="shared" si="90"/>
        <v>0</v>
      </c>
    </row>
    <row r="1912" spans="1:21" x14ac:dyDescent="0.25">
      <c r="A1912" t="s">
        <v>2431</v>
      </c>
      <c r="B1912" t="str">
        <f t="shared" si="88"/>
        <v>ZK106.K210.C727</v>
      </c>
      <c r="C1912">
        <f>+IFERROR(VLOOKUP(B1912,'[1]Sum table'!$A:$D,4,FALSE),0)</f>
        <v>0</v>
      </c>
      <c r="D1912">
        <f>+IFERROR(VLOOKUP(B1912,'[1]Sum table'!$A:$E,5,FALSE),0)</f>
        <v>0</v>
      </c>
      <c r="E1912">
        <f>+IFERROR(VLOOKUP(B1912,'[1]Sum table'!$A:$F,6,FALSE),0)</f>
        <v>0</v>
      </c>
      <c r="F1912">
        <f>+IFERROR(VLOOKUP(B1912,'[1]Sum table'!$A:$G,7,FALSE),0)</f>
        <v>0</v>
      </c>
      <c r="O1912" t="s">
        <v>513</v>
      </c>
      <c r="P1912" s="610" t="s">
        <v>79</v>
      </c>
      <c r="R1912" t="str">
        <f t="shared" si="89"/>
        <v>ZK106</v>
      </c>
      <c r="S1912">
        <f t="shared" si="90"/>
        <v>0</v>
      </c>
      <c r="T1912">
        <f t="shared" si="90"/>
        <v>0</v>
      </c>
      <c r="U1912">
        <f t="shared" si="90"/>
        <v>0</v>
      </c>
    </row>
    <row r="1913" spans="1:21" x14ac:dyDescent="0.25">
      <c r="A1913" t="s">
        <v>2432</v>
      </c>
      <c r="B1913" t="str">
        <f t="shared" si="88"/>
        <v>ZK106.K211.C727</v>
      </c>
      <c r="C1913">
        <f>+IFERROR(VLOOKUP(B1913,'[1]Sum table'!$A:$D,4,FALSE),0)</f>
        <v>0</v>
      </c>
      <c r="D1913">
        <f>+IFERROR(VLOOKUP(B1913,'[1]Sum table'!$A:$E,5,FALSE),0)</f>
        <v>0</v>
      </c>
      <c r="E1913">
        <f>+IFERROR(VLOOKUP(B1913,'[1]Sum table'!$A:$F,6,FALSE),0)</f>
        <v>0</v>
      </c>
      <c r="F1913">
        <f>+IFERROR(VLOOKUP(B1913,'[1]Sum table'!$A:$G,7,FALSE),0)</f>
        <v>0</v>
      </c>
      <c r="O1913" t="s">
        <v>513</v>
      </c>
      <c r="P1913" s="610" t="s">
        <v>81</v>
      </c>
      <c r="R1913" t="str">
        <f t="shared" si="89"/>
        <v>ZK106</v>
      </c>
      <c r="S1913">
        <f t="shared" si="90"/>
        <v>0</v>
      </c>
      <c r="T1913">
        <f t="shared" si="90"/>
        <v>0</v>
      </c>
      <c r="U1913">
        <f t="shared" si="90"/>
        <v>0</v>
      </c>
    </row>
    <row r="1914" spans="1:21" x14ac:dyDescent="0.25">
      <c r="A1914" t="s">
        <v>2433</v>
      </c>
      <c r="B1914" t="str">
        <f t="shared" si="88"/>
        <v>ZK106.K212.C727</v>
      </c>
      <c r="C1914">
        <f>+IFERROR(VLOOKUP(B1914,'[1]Sum table'!$A:$D,4,FALSE),0)</f>
        <v>0</v>
      </c>
      <c r="D1914">
        <f>+IFERROR(VLOOKUP(B1914,'[1]Sum table'!$A:$E,5,FALSE),0)</f>
        <v>0</v>
      </c>
      <c r="E1914">
        <f>+IFERROR(VLOOKUP(B1914,'[1]Sum table'!$A:$F,6,FALSE),0)</f>
        <v>0</v>
      </c>
      <c r="F1914">
        <f>+IFERROR(VLOOKUP(B1914,'[1]Sum table'!$A:$G,7,FALSE),0)</f>
        <v>0</v>
      </c>
      <c r="O1914" t="s">
        <v>513</v>
      </c>
      <c r="P1914" s="610" t="s">
        <v>83</v>
      </c>
      <c r="R1914" t="str">
        <f t="shared" si="89"/>
        <v>ZK106</v>
      </c>
      <c r="S1914">
        <f t="shared" si="90"/>
        <v>0</v>
      </c>
      <c r="T1914">
        <f t="shared" si="90"/>
        <v>0</v>
      </c>
      <c r="U1914">
        <f t="shared" si="90"/>
        <v>0</v>
      </c>
    </row>
    <row r="1915" spans="1:21" x14ac:dyDescent="0.25">
      <c r="A1915" t="s">
        <v>2434</v>
      </c>
      <c r="B1915" t="str">
        <f t="shared" si="88"/>
        <v>ZK106.K213.C727</v>
      </c>
      <c r="C1915">
        <f>+IFERROR(VLOOKUP(B1915,'[1]Sum table'!$A:$D,4,FALSE),0)</f>
        <v>0</v>
      </c>
      <c r="D1915">
        <f>+IFERROR(VLOOKUP(B1915,'[1]Sum table'!$A:$E,5,FALSE),0)</f>
        <v>0</v>
      </c>
      <c r="E1915">
        <f>+IFERROR(VLOOKUP(B1915,'[1]Sum table'!$A:$F,6,FALSE),0)</f>
        <v>0</v>
      </c>
      <c r="F1915">
        <f>+IFERROR(VLOOKUP(B1915,'[1]Sum table'!$A:$G,7,FALSE),0)</f>
        <v>0</v>
      </c>
      <c r="O1915" t="s">
        <v>513</v>
      </c>
      <c r="P1915" s="610" t="s">
        <v>85</v>
      </c>
      <c r="R1915" t="str">
        <f t="shared" si="89"/>
        <v>ZK106</v>
      </c>
      <c r="S1915">
        <f t="shared" si="90"/>
        <v>0</v>
      </c>
      <c r="T1915">
        <f t="shared" si="90"/>
        <v>0</v>
      </c>
      <c r="U1915">
        <f t="shared" si="90"/>
        <v>0</v>
      </c>
    </row>
    <row r="1916" spans="1:21" x14ac:dyDescent="0.25">
      <c r="A1916" t="s">
        <v>2435</v>
      </c>
      <c r="B1916" t="str">
        <f t="shared" si="88"/>
        <v>ZK106.K214.C727</v>
      </c>
      <c r="C1916">
        <f>+IFERROR(VLOOKUP(B1916,'[1]Sum table'!$A:$D,4,FALSE),0)</f>
        <v>0</v>
      </c>
      <c r="D1916">
        <f>+IFERROR(VLOOKUP(B1916,'[1]Sum table'!$A:$E,5,FALSE),0)</f>
        <v>0</v>
      </c>
      <c r="E1916">
        <f>+IFERROR(VLOOKUP(B1916,'[1]Sum table'!$A:$F,6,FALSE),0)</f>
        <v>0</v>
      </c>
      <c r="F1916">
        <f>+IFERROR(VLOOKUP(B1916,'[1]Sum table'!$A:$G,7,FALSE),0)</f>
        <v>0</v>
      </c>
      <c r="O1916" t="s">
        <v>513</v>
      </c>
      <c r="P1916" s="610" t="s">
        <v>87</v>
      </c>
      <c r="R1916" t="str">
        <f t="shared" si="89"/>
        <v>ZK106</v>
      </c>
      <c r="S1916">
        <f t="shared" si="90"/>
        <v>0</v>
      </c>
      <c r="T1916">
        <f t="shared" si="90"/>
        <v>0</v>
      </c>
      <c r="U1916">
        <f t="shared" si="90"/>
        <v>0</v>
      </c>
    </row>
    <row r="1917" spans="1:21" x14ac:dyDescent="0.25">
      <c r="A1917" t="s">
        <v>2436</v>
      </c>
      <c r="B1917" t="str">
        <f t="shared" si="88"/>
        <v>ZK106.K215.C727</v>
      </c>
      <c r="C1917">
        <f>+IFERROR(VLOOKUP(B1917,'[1]Sum table'!$A:$D,4,FALSE),0)</f>
        <v>0</v>
      </c>
      <c r="D1917">
        <f>+IFERROR(VLOOKUP(B1917,'[1]Sum table'!$A:$E,5,FALSE),0)</f>
        <v>0</v>
      </c>
      <c r="E1917">
        <f>+IFERROR(VLOOKUP(B1917,'[1]Sum table'!$A:$F,6,FALSE),0)</f>
        <v>0</v>
      </c>
      <c r="F1917">
        <f>+IFERROR(VLOOKUP(B1917,'[1]Sum table'!$A:$G,7,FALSE),0)</f>
        <v>0</v>
      </c>
      <c r="O1917" t="s">
        <v>513</v>
      </c>
      <c r="P1917" s="610" t="s">
        <v>89</v>
      </c>
      <c r="R1917" t="str">
        <f t="shared" si="89"/>
        <v>ZK106</v>
      </c>
      <c r="S1917">
        <f t="shared" si="90"/>
        <v>0</v>
      </c>
      <c r="T1917">
        <f t="shared" si="90"/>
        <v>0</v>
      </c>
      <c r="U1917">
        <f t="shared" si="90"/>
        <v>0</v>
      </c>
    </row>
    <row r="1918" spans="1:21" x14ac:dyDescent="0.25">
      <c r="A1918" t="s">
        <v>2437</v>
      </c>
      <c r="B1918" t="str">
        <f t="shared" si="88"/>
        <v>ZK106.K216.C727</v>
      </c>
      <c r="C1918">
        <f>+IFERROR(VLOOKUP(B1918,'[1]Sum table'!$A:$D,4,FALSE),0)</f>
        <v>0</v>
      </c>
      <c r="D1918">
        <f>+IFERROR(VLOOKUP(B1918,'[1]Sum table'!$A:$E,5,FALSE),0)</f>
        <v>0</v>
      </c>
      <c r="E1918">
        <f>+IFERROR(VLOOKUP(B1918,'[1]Sum table'!$A:$F,6,FALSE),0)</f>
        <v>0</v>
      </c>
      <c r="F1918">
        <f>+IFERROR(VLOOKUP(B1918,'[1]Sum table'!$A:$G,7,FALSE),0)</f>
        <v>0</v>
      </c>
      <c r="O1918" t="s">
        <v>513</v>
      </c>
      <c r="P1918" s="610" t="s">
        <v>91</v>
      </c>
      <c r="R1918" t="str">
        <f t="shared" si="89"/>
        <v>ZK106</v>
      </c>
      <c r="S1918">
        <f t="shared" si="90"/>
        <v>0</v>
      </c>
      <c r="T1918">
        <f t="shared" si="90"/>
        <v>0</v>
      </c>
      <c r="U1918">
        <f t="shared" si="90"/>
        <v>0</v>
      </c>
    </row>
    <row r="1919" spans="1:21" x14ac:dyDescent="0.25">
      <c r="A1919" t="s">
        <v>2438</v>
      </c>
      <c r="B1919" t="str">
        <f t="shared" si="88"/>
        <v>ZK106.K217.C727</v>
      </c>
      <c r="C1919">
        <f>+IFERROR(VLOOKUP(B1919,'[1]Sum table'!$A:$D,4,FALSE),0)</f>
        <v>0</v>
      </c>
      <c r="D1919">
        <f>+IFERROR(VLOOKUP(B1919,'[1]Sum table'!$A:$E,5,FALSE),0)</f>
        <v>0</v>
      </c>
      <c r="E1919">
        <f>+IFERROR(VLOOKUP(B1919,'[1]Sum table'!$A:$F,6,FALSE),0)</f>
        <v>0</v>
      </c>
      <c r="F1919">
        <f>+IFERROR(VLOOKUP(B1919,'[1]Sum table'!$A:$G,7,FALSE),0)</f>
        <v>0</v>
      </c>
      <c r="O1919" t="s">
        <v>513</v>
      </c>
      <c r="P1919" s="610" t="s">
        <v>93</v>
      </c>
      <c r="R1919" t="str">
        <f t="shared" si="89"/>
        <v>ZK106</v>
      </c>
      <c r="S1919">
        <f t="shared" si="90"/>
        <v>0</v>
      </c>
      <c r="T1919">
        <f t="shared" si="90"/>
        <v>0</v>
      </c>
      <c r="U1919">
        <f t="shared" si="90"/>
        <v>0</v>
      </c>
    </row>
    <row r="1920" spans="1:21" x14ac:dyDescent="0.25">
      <c r="A1920" t="s">
        <v>2439</v>
      </c>
      <c r="B1920" t="str">
        <f t="shared" si="88"/>
        <v>ZK106.K218.C727</v>
      </c>
      <c r="C1920">
        <f>+IFERROR(VLOOKUP(B1920,'[1]Sum table'!$A:$D,4,FALSE),0)</f>
        <v>0</v>
      </c>
      <c r="D1920">
        <f>+IFERROR(VLOOKUP(B1920,'[1]Sum table'!$A:$E,5,FALSE),0)</f>
        <v>0</v>
      </c>
      <c r="E1920">
        <f>+IFERROR(VLOOKUP(B1920,'[1]Sum table'!$A:$F,6,FALSE),0)</f>
        <v>0</v>
      </c>
      <c r="F1920">
        <f>+IFERROR(VLOOKUP(B1920,'[1]Sum table'!$A:$G,7,FALSE),0)</f>
        <v>0</v>
      </c>
      <c r="O1920" t="s">
        <v>513</v>
      </c>
      <c r="P1920" s="610" t="s">
        <v>95</v>
      </c>
      <c r="R1920" t="str">
        <f t="shared" si="89"/>
        <v>ZK106</v>
      </c>
      <c r="S1920">
        <f t="shared" si="90"/>
        <v>0</v>
      </c>
      <c r="T1920">
        <f t="shared" si="90"/>
        <v>0</v>
      </c>
      <c r="U1920">
        <f t="shared" si="90"/>
        <v>0</v>
      </c>
    </row>
    <row r="1921" spans="1:21" x14ac:dyDescent="0.25">
      <c r="A1921" t="s">
        <v>2440</v>
      </c>
      <c r="B1921" t="str">
        <f t="shared" si="88"/>
        <v>ZK106.K219.C727</v>
      </c>
      <c r="C1921">
        <f>+IFERROR(VLOOKUP(B1921,'[1]Sum table'!$A:$D,4,FALSE),0)</f>
        <v>0</v>
      </c>
      <c r="D1921">
        <f>+IFERROR(VLOOKUP(B1921,'[1]Sum table'!$A:$E,5,FALSE),0)</f>
        <v>0</v>
      </c>
      <c r="E1921">
        <f>+IFERROR(VLOOKUP(B1921,'[1]Sum table'!$A:$F,6,FALSE),0)</f>
        <v>0</v>
      </c>
      <c r="F1921">
        <f>+IFERROR(VLOOKUP(B1921,'[1]Sum table'!$A:$G,7,FALSE),0)</f>
        <v>0</v>
      </c>
      <c r="O1921" t="s">
        <v>513</v>
      </c>
      <c r="P1921" s="610" t="s">
        <v>97</v>
      </c>
      <c r="R1921" t="str">
        <f t="shared" si="89"/>
        <v>ZK106</v>
      </c>
      <c r="S1921">
        <f t="shared" si="90"/>
        <v>0</v>
      </c>
      <c r="T1921">
        <f t="shared" si="90"/>
        <v>0</v>
      </c>
      <c r="U1921">
        <f t="shared" si="90"/>
        <v>0</v>
      </c>
    </row>
    <row r="1922" spans="1:21" x14ac:dyDescent="0.25">
      <c r="A1922" t="s">
        <v>2441</v>
      </c>
      <c r="B1922" t="str">
        <f t="shared" si="88"/>
        <v>ZK106.K220.C727</v>
      </c>
      <c r="C1922">
        <f>+IFERROR(VLOOKUP(B1922,'[1]Sum table'!$A:$D,4,FALSE),0)</f>
        <v>0</v>
      </c>
      <c r="D1922">
        <f>+IFERROR(VLOOKUP(B1922,'[1]Sum table'!$A:$E,5,FALSE),0)</f>
        <v>0</v>
      </c>
      <c r="E1922">
        <f>+IFERROR(VLOOKUP(B1922,'[1]Sum table'!$A:$F,6,FALSE),0)</f>
        <v>0</v>
      </c>
      <c r="F1922">
        <f>+IFERROR(VLOOKUP(B1922,'[1]Sum table'!$A:$G,7,FALSE),0)</f>
        <v>0</v>
      </c>
      <c r="O1922" t="s">
        <v>513</v>
      </c>
      <c r="P1922" s="610" t="s">
        <v>99</v>
      </c>
      <c r="R1922" t="str">
        <f t="shared" si="89"/>
        <v>ZK106</v>
      </c>
      <c r="S1922">
        <f t="shared" si="90"/>
        <v>0</v>
      </c>
      <c r="T1922">
        <f t="shared" si="90"/>
        <v>0</v>
      </c>
      <c r="U1922">
        <f t="shared" si="90"/>
        <v>0</v>
      </c>
    </row>
    <row r="1923" spans="1:21" x14ac:dyDescent="0.25">
      <c r="A1923" t="s">
        <v>2442</v>
      </c>
      <c r="B1923" t="str">
        <f t="shared" si="88"/>
        <v>ZK106.K221.C727</v>
      </c>
      <c r="C1923">
        <f>+IFERROR(VLOOKUP(B1923,'[1]Sum table'!$A:$D,4,FALSE),0)</f>
        <v>0</v>
      </c>
      <c r="D1923">
        <f>+IFERROR(VLOOKUP(B1923,'[1]Sum table'!$A:$E,5,FALSE),0)</f>
        <v>0</v>
      </c>
      <c r="E1923">
        <f>+IFERROR(VLOOKUP(B1923,'[1]Sum table'!$A:$F,6,FALSE),0)</f>
        <v>0</v>
      </c>
      <c r="F1923">
        <f>+IFERROR(VLOOKUP(B1923,'[1]Sum table'!$A:$G,7,FALSE),0)</f>
        <v>0</v>
      </c>
      <c r="O1923" t="s">
        <v>513</v>
      </c>
      <c r="P1923" s="610" t="s">
        <v>101</v>
      </c>
      <c r="R1923" t="str">
        <f t="shared" si="89"/>
        <v>ZK106</v>
      </c>
      <c r="S1923">
        <f t="shared" si="90"/>
        <v>0</v>
      </c>
      <c r="T1923">
        <f t="shared" si="90"/>
        <v>0</v>
      </c>
      <c r="U1923">
        <f t="shared" si="90"/>
        <v>0</v>
      </c>
    </row>
    <row r="1924" spans="1:21" x14ac:dyDescent="0.25">
      <c r="A1924" t="s">
        <v>2443</v>
      </c>
      <c r="B1924" t="str">
        <f t="shared" ref="B1924:B1987" si="91">+A1924&amp;"."&amp;$A$1</f>
        <v>ZK106.K222.C727</v>
      </c>
      <c r="C1924">
        <f>+IFERROR(VLOOKUP(B1924,'[1]Sum table'!$A:$D,4,FALSE),0)</f>
        <v>0</v>
      </c>
      <c r="D1924">
        <f>+IFERROR(VLOOKUP(B1924,'[1]Sum table'!$A:$E,5,FALSE),0)</f>
        <v>0</v>
      </c>
      <c r="E1924">
        <f>+IFERROR(VLOOKUP(B1924,'[1]Sum table'!$A:$F,6,FALSE),0)</f>
        <v>0</v>
      </c>
      <c r="F1924">
        <f>+IFERROR(VLOOKUP(B1924,'[1]Sum table'!$A:$G,7,FALSE),0)</f>
        <v>0</v>
      </c>
      <c r="O1924" t="s">
        <v>513</v>
      </c>
      <c r="P1924" s="608" t="s">
        <v>375</v>
      </c>
      <c r="R1924" t="str">
        <f t="shared" ref="R1924:R1987" si="92">+LEFT(B1924,5)</f>
        <v>ZK106</v>
      </c>
      <c r="S1924">
        <f t="shared" ref="S1924:U1987" si="93">+C1924</f>
        <v>0</v>
      </c>
      <c r="T1924">
        <f t="shared" si="93"/>
        <v>0</v>
      </c>
      <c r="U1924">
        <f t="shared" si="93"/>
        <v>0</v>
      </c>
    </row>
    <row r="1925" spans="1:21" x14ac:dyDescent="0.25">
      <c r="A1925" t="s">
        <v>2444</v>
      </c>
      <c r="B1925" t="str">
        <f t="shared" si="91"/>
        <v>ZK106.K223.C727</v>
      </c>
      <c r="C1925">
        <f>+IFERROR(VLOOKUP(B1925,'[1]Sum table'!$A:$D,4,FALSE),0)</f>
        <v>0</v>
      </c>
      <c r="D1925">
        <f>+IFERROR(VLOOKUP(B1925,'[1]Sum table'!$A:$E,5,FALSE),0)</f>
        <v>0</v>
      </c>
      <c r="E1925">
        <f>+IFERROR(VLOOKUP(B1925,'[1]Sum table'!$A:$F,6,FALSE),0)</f>
        <v>0</v>
      </c>
      <c r="F1925">
        <f>+IFERROR(VLOOKUP(B1925,'[1]Sum table'!$A:$G,7,FALSE),0)</f>
        <v>0</v>
      </c>
      <c r="O1925" t="s">
        <v>513</v>
      </c>
      <c r="P1925" s="608" t="s">
        <v>376</v>
      </c>
      <c r="R1925" t="str">
        <f t="shared" si="92"/>
        <v>ZK106</v>
      </c>
      <c r="S1925">
        <f t="shared" si="93"/>
        <v>0</v>
      </c>
      <c r="T1925">
        <f t="shared" si="93"/>
        <v>0</v>
      </c>
      <c r="U1925">
        <f t="shared" si="93"/>
        <v>0</v>
      </c>
    </row>
    <row r="1926" spans="1:21" x14ac:dyDescent="0.25">
      <c r="A1926" t="s">
        <v>2445</v>
      </c>
      <c r="B1926" t="str">
        <f t="shared" si="91"/>
        <v>ZK106.K224.C727</v>
      </c>
      <c r="C1926">
        <f>+IFERROR(VLOOKUP(B1926,'[1]Sum table'!$A:$D,4,FALSE),0)</f>
        <v>0</v>
      </c>
      <c r="D1926">
        <f>+IFERROR(VLOOKUP(B1926,'[1]Sum table'!$A:$E,5,FALSE),0)</f>
        <v>0</v>
      </c>
      <c r="E1926">
        <f>+IFERROR(VLOOKUP(B1926,'[1]Sum table'!$A:$F,6,FALSE),0)</f>
        <v>0</v>
      </c>
      <c r="F1926">
        <f>+IFERROR(VLOOKUP(B1926,'[1]Sum table'!$A:$G,7,FALSE),0)</f>
        <v>0</v>
      </c>
      <c r="O1926" t="s">
        <v>513</v>
      </c>
      <c r="P1926" s="608" t="s">
        <v>377</v>
      </c>
      <c r="R1926" t="str">
        <f t="shared" si="92"/>
        <v>ZK106</v>
      </c>
      <c r="S1926">
        <f t="shared" si="93"/>
        <v>0</v>
      </c>
      <c r="T1926">
        <f t="shared" si="93"/>
        <v>0</v>
      </c>
      <c r="U1926">
        <f t="shared" si="93"/>
        <v>0</v>
      </c>
    </row>
    <row r="1927" spans="1:21" x14ac:dyDescent="0.25">
      <c r="A1927" t="s">
        <v>2446</v>
      </c>
      <c r="B1927" t="str">
        <f t="shared" si="91"/>
        <v>ZK106.K225.C727</v>
      </c>
      <c r="C1927">
        <f>+IFERROR(VLOOKUP(B1927,'[1]Sum table'!$A:$D,4,FALSE),0)</f>
        <v>0</v>
      </c>
      <c r="D1927">
        <f>+IFERROR(VLOOKUP(B1927,'[1]Sum table'!$A:$E,5,FALSE),0)</f>
        <v>0</v>
      </c>
      <c r="E1927">
        <f>+IFERROR(VLOOKUP(B1927,'[1]Sum table'!$A:$F,6,FALSE),0)</f>
        <v>0</v>
      </c>
      <c r="F1927">
        <f>+IFERROR(VLOOKUP(B1927,'[1]Sum table'!$A:$G,7,FALSE),0)</f>
        <v>0</v>
      </c>
      <c r="O1927" t="s">
        <v>513</v>
      </c>
      <c r="P1927" s="610" t="s">
        <v>115</v>
      </c>
      <c r="R1927" t="str">
        <f t="shared" si="92"/>
        <v>ZK106</v>
      </c>
      <c r="S1927">
        <f t="shared" si="93"/>
        <v>0</v>
      </c>
      <c r="T1927">
        <f t="shared" si="93"/>
        <v>0</v>
      </c>
      <c r="U1927">
        <f t="shared" si="93"/>
        <v>0</v>
      </c>
    </row>
    <row r="1928" spans="1:21" x14ac:dyDescent="0.25">
      <c r="A1928" t="s">
        <v>2447</v>
      </c>
      <c r="B1928" t="str">
        <f t="shared" si="91"/>
        <v>ZK106.K226.C727</v>
      </c>
      <c r="C1928">
        <f>+IFERROR(VLOOKUP(B1928,'[1]Sum table'!$A:$D,4,FALSE),0)</f>
        <v>0</v>
      </c>
      <c r="D1928">
        <f>+IFERROR(VLOOKUP(B1928,'[1]Sum table'!$A:$E,5,FALSE),0)</f>
        <v>0</v>
      </c>
      <c r="E1928">
        <f>+IFERROR(VLOOKUP(B1928,'[1]Sum table'!$A:$F,6,FALSE),0)</f>
        <v>0</v>
      </c>
      <c r="F1928">
        <f>+IFERROR(VLOOKUP(B1928,'[1]Sum table'!$A:$G,7,FALSE),0)</f>
        <v>0</v>
      </c>
      <c r="O1928" t="s">
        <v>513</v>
      </c>
      <c r="P1928" s="610" t="s">
        <v>117</v>
      </c>
      <c r="R1928" t="str">
        <f t="shared" si="92"/>
        <v>ZK106</v>
      </c>
      <c r="S1928">
        <f t="shared" si="93"/>
        <v>0</v>
      </c>
      <c r="T1928">
        <f t="shared" si="93"/>
        <v>0</v>
      </c>
      <c r="U1928">
        <f t="shared" si="93"/>
        <v>0</v>
      </c>
    </row>
    <row r="1929" spans="1:21" x14ac:dyDescent="0.25">
      <c r="A1929" t="s">
        <v>2448</v>
      </c>
      <c r="B1929" t="str">
        <f t="shared" si="91"/>
        <v>ZK106.K227.C727</v>
      </c>
      <c r="C1929">
        <f>+IFERROR(VLOOKUP(B1929,'[1]Sum table'!$A:$D,4,FALSE),0)</f>
        <v>0</v>
      </c>
      <c r="D1929">
        <f>+IFERROR(VLOOKUP(B1929,'[1]Sum table'!$A:$E,5,FALSE),0)</f>
        <v>0</v>
      </c>
      <c r="E1929">
        <f>+IFERROR(VLOOKUP(B1929,'[1]Sum table'!$A:$F,6,FALSE),0)</f>
        <v>0</v>
      </c>
      <c r="F1929">
        <f>+IFERROR(VLOOKUP(B1929,'[1]Sum table'!$A:$G,7,FALSE),0)</f>
        <v>0</v>
      </c>
      <c r="O1929" t="s">
        <v>513</v>
      </c>
      <c r="P1929" s="610" t="s">
        <v>119</v>
      </c>
      <c r="R1929" t="str">
        <f t="shared" si="92"/>
        <v>ZK106</v>
      </c>
      <c r="S1929">
        <f t="shared" si="93"/>
        <v>0</v>
      </c>
      <c r="T1929">
        <f t="shared" si="93"/>
        <v>0</v>
      </c>
      <c r="U1929">
        <f t="shared" si="93"/>
        <v>0</v>
      </c>
    </row>
    <row r="1930" spans="1:21" x14ac:dyDescent="0.25">
      <c r="A1930" t="s">
        <v>2449</v>
      </c>
      <c r="B1930" t="str">
        <f t="shared" si="91"/>
        <v>ZK106.K228.C727</v>
      </c>
      <c r="C1930">
        <f>+IFERROR(VLOOKUP(B1930,'[1]Sum table'!$A:$D,4,FALSE),0)</f>
        <v>0</v>
      </c>
      <c r="D1930">
        <f>+IFERROR(VLOOKUP(B1930,'[1]Sum table'!$A:$E,5,FALSE),0)</f>
        <v>0</v>
      </c>
      <c r="E1930">
        <f>+IFERROR(VLOOKUP(B1930,'[1]Sum table'!$A:$F,6,FALSE),0)</f>
        <v>0</v>
      </c>
      <c r="F1930">
        <f>+IFERROR(VLOOKUP(B1930,'[1]Sum table'!$A:$G,7,FALSE),0)</f>
        <v>0</v>
      </c>
      <c r="O1930" t="s">
        <v>513</v>
      </c>
      <c r="P1930" s="610" t="s">
        <v>121</v>
      </c>
      <c r="R1930" t="str">
        <f t="shared" si="92"/>
        <v>ZK106</v>
      </c>
      <c r="S1930">
        <f t="shared" si="93"/>
        <v>0</v>
      </c>
      <c r="T1930">
        <f t="shared" si="93"/>
        <v>0</v>
      </c>
      <c r="U1930">
        <f t="shared" si="93"/>
        <v>0</v>
      </c>
    </row>
    <row r="1931" spans="1:21" x14ac:dyDescent="0.25">
      <c r="A1931" t="s">
        <v>2450</v>
      </c>
      <c r="B1931" t="str">
        <f t="shared" si="91"/>
        <v>ZK106.K229.C727</v>
      </c>
      <c r="C1931">
        <f>+IFERROR(VLOOKUP(B1931,'[1]Sum table'!$A:$D,4,FALSE),0)</f>
        <v>0</v>
      </c>
      <c r="D1931">
        <f>+IFERROR(VLOOKUP(B1931,'[1]Sum table'!$A:$E,5,FALSE),0)</f>
        <v>0</v>
      </c>
      <c r="E1931">
        <f>+IFERROR(VLOOKUP(B1931,'[1]Sum table'!$A:$F,6,FALSE),0)</f>
        <v>0</v>
      </c>
      <c r="F1931">
        <f>+IFERROR(VLOOKUP(B1931,'[1]Sum table'!$A:$G,7,FALSE),0)</f>
        <v>0</v>
      </c>
      <c r="O1931" t="s">
        <v>513</v>
      </c>
      <c r="P1931" s="610" t="s">
        <v>123</v>
      </c>
      <c r="R1931" t="str">
        <f t="shared" si="92"/>
        <v>ZK106</v>
      </c>
      <c r="S1931">
        <f t="shared" si="93"/>
        <v>0</v>
      </c>
      <c r="T1931">
        <f t="shared" si="93"/>
        <v>0</v>
      </c>
      <c r="U1931">
        <f t="shared" si="93"/>
        <v>0</v>
      </c>
    </row>
    <row r="1932" spans="1:21" x14ac:dyDescent="0.25">
      <c r="A1932" t="s">
        <v>2451</v>
      </c>
      <c r="B1932" t="str">
        <f t="shared" si="91"/>
        <v>ZK106.K230.C727</v>
      </c>
      <c r="C1932">
        <f>+IFERROR(VLOOKUP(B1932,'[1]Sum table'!$A:$D,4,FALSE),0)</f>
        <v>0</v>
      </c>
      <c r="D1932">
        <f>+IFERROR(VLOOKUP(B1932,'[1]Sum table'!$A:$E,5,FALSE),0)</f>
        <v>0</v>
      </c>
      <c r="E1932">
        <f>+IFERROR(VLOOKUP(B1932,'[1]Sum table'!$A:$F,6,FALSE),0)</f>
        <v>0</v>
      </c>
      <c r="F1932">
        <f>+IFERROR(VLOOKUP(B1932,'[1]Sum table'!$A:$G,7,FALSE),0)</f>
        <v>0</v>
      </c>
      <c r="O1932" t="s">
        <v>513</v>
      </c>
      <c r="P1932" s="608" t="s">
        <v>378</v>
      </c>
      <c r="R1932" t="str">
        <f t="shared" si="92"/>
        <v>ZK106</v>
      </c>
      <c r="S1932">
        <f t="shared" si="93"/>
        <v>0</v>
      </c>
      <c r="T1932">
        <f t="shared" si="93"/>
        <v>0</v>
      </c>
      <c r="U1932">
        <f t="shared" si="93"/>
        <v>0</v>
      </c>
    </row>
    <row r="1933" spans="1:21" x14ac:dyDescent="0.25">
      <c r="A1933" t="s">
        <v>2452</v>
      </c>
      <c r="B1933" t="str">
        <f t="shared" si="91"/>
        <v>ZK106.K231.C727</v>
      </c>
      <c r="C1933">
        <f>+IFERROR(VLOOKUP(B1933,'[1]Sum table'!$A:$D,4,FALSE),0)</f>
        <v>0</v>
      </c>
      <c r="D1933">
        <f>+IFERROR(VLOOKUP(B1933,'[1]Sum table'!$A:$E,5,FALSE),0)</f>
        <v>0</v>
      </c>
      <c r="E1933">
        <f>+IFERROR(VLOOKUP(B1933,'[1]Sum table'!$A:$F,6,FALSE),0)</f>
        <v>0</v>
      </c>
      <c r="F1933">
        <f>+IFERROR(VLOOKUP(B1933,'[1]Sum table'!$A:$G,7,FALSE),0)</f>
        <v>0</v>
      </c>
      <c r="O1933" t="s">
        <v>513</v>
      </c>
      <c r="P1933" s="608" t="s">
        <v>379</v>
      </c>
      <c r="R1933" t="str">
        <f t="shared" si="92"/>
        <v>ZK106</v>
      </c>
      <c r="S1933">
        <f t="shared" si="93"/>
        <v>0</v>
      </c>
      <c r="T1933">
        <f t="shared" si="93"/>
        <v>0</v>
      </c>
      <c r="U1933">
        <f t="shared" si="93"/>
        <v>0</v>
      </c>
    </row>
    <row r="1934" spans="1:21" x14ac:dyDescent="0.25">
      <c r="A1934" t="s">
        <v>2453</v>
      </c>
      <c r="B1934" t="str">
        <f t="shared" si="91"/>
        <v>ZK106.K232.C727</v>
      </c>
      <c r="C1934">
        <f>+IFERROR(VLOOKUP(B1934,'[1]Sum table'!$A:$D,4,FALSE),0)</f>
        <v>0</v>
      </c>
      <c r="D1934">
        <f>+IFERROR(VLOOKUP(B1934,'[1]Sum table'!$A:$E,5,FALSE),0)</f>
        <v>0</v>
      </c>
      <c r="E1934">
        <f>+IFERROR(VLOOKUP(B1934,'[1]Sum table'!$A:$F,6,FALSE),0)</f>
        <v>0</v>
      </c>
      <c r="F1934">
        <f>+IFERROR(VLOOKUP(B1934,'[1]Sum table'!$A:$G,7,FALSE),0)</f>
        <v>0</v>
      </c>
      <c r="O1934" t="s">
        <v>513</v>
      </c>
      <c r="P1934" s="608" t="s">
        <v>380</v>
      </c>
      <c r="R1934" t="str">
        <f t="shared" si="92"/>
        <v>ZK106</v>
      </c>
      <c r="S1934">
        <f t="shared" si="93"/>
        <v>0</v>
      </c>
      <c r="T1934">
        <f t="shared" si="93"/>
        <v>0</v>
      </c>
      <c r="U1934">
        <f t="shared" si="93"/>
        <v>0</v>
      </c>
    </row>
    <row r="1935" spans="1:21" x14ac:dyDescent="0.25">
      <c r="A1935" t="s">
        <v>2454</v>
      </c>
      <c r="B1935" t="str">
        <f t="shared" si="91"/>
        <v>ZK106.K233.C727</v>
      </c>
      <c r="C1935">
        <f>+IFERROR(VLOOKUP(B1935,'[1]Sum table'!$A:$D,4,FALSE),0)</f>
        <v>0</v>
      </c>
      <c r="D1935">
        <f>+IFERROR(VLOOKUP(B1935,'[1]Sum table'!$A:$E,5,FALSE),0)</f>
        <v>0</v>
      </c>
      <c r="E1935">
        <f>+IFERROR(VLOOKUP(B1935,'[1]Sum table'!$A:$F,6,FALSE),0)</f>
        <v>0</v>
      </c>
      <c r="F1935">
        <f>+IFERROR(VLOOKUP(B1935,'[1]Sum table'!$A:$G,7,FALSE),0)</f>
        <v>0</v>
      </c>
      <c r="O1935" t="s">
        <v>513</v>
      </c>
      <c r="P1935" s="610" t="s">
        <v>125</v>
      </c>
      <c r="R1935" t="str">
        <f t="shared" si="92"/>
        <v>ZK106</v>
      </c>
      <c r="S1935">
        <f t="shared" si="93"/>
        <v>0</v>
      </c>
      <c r="T1935">
        <f t="shared" si="93"/>
        <v>0</v>
      </c>
      <c r="U1935">
        <f t="shared" si="93"/>
        <v>0</v>
      </c>
    </row>
    <row r="1936" spans="1:21" x14ac:dyDescent="0.25">
      <c r="A1936" t="s">
        <v>2455</v>
      </c>
      <c r="B1936" t="str">
        <f t="shared" si="91"/>
        <v>ZK106.K234.C727</v>
      </c>
      <c r="C1936">
        <f>+IFERROR(VLOOKUP(B1936,'[1]Sum table'!$A:$D,4,FALSE),0)</f>
        <v>0</v>
      </c>
      <c r="D1936">
        <f>+IFERROR(VLOOKUP(B1936,'[1]Sum table'!$A:$E,5,FALSE),0)</f>
        <v>0</v>
      </c>
      <c r="E1936">
        <f>+IFERROR(VLOOKUP(B1936,'[1]Sum table'!$A:$F,6,FALSE),0)</f>
        <v>0</v>
      </c>
      <c r="F1936">
        <f>+IFERROR(VLOOKUP(B1936,'[1]Sum table'!$A:$G,7,FALSE),0)</f>
        <v>0</v>
      </c>
      <c r="O1936" t="s">
        <v>513</v>
      </c>
      <c r="P1936" s="610" t="s">
        <v>127</v>
      </c>
      <c r="R1936" t="str">
        <f t="shared" si="92"/>
        <v>ZK106</v>
      </c>
      <c r="S1936">
        <f t="shared" si="93"/>
        <v>0</v>
      </c>
      <c r="T1936">
        <f t="shared" si="93"/>
        <v>0</v>
      </c>
      <c r="U1936">
        <f t="shared" si="93"/>
        <v>0</v>
      </c>
    </row>
    <row r="1937" spans="1:21" x14ac:dyDescent="0.25">
      <c r="A1937" t="s">
        <v>2456</v>
      </c>
      <c r="B1937" t="str">
        <f t="shared" si="91"/>
        <v>ZK106.K235.C727</v>
      </c>
      <c r="C1937">
        <f>+IFERROR(VLOOKUP(B1937,'[1]Sum table'!$A:$D,4,FALSE),0)</f>
        <v>0</v>
      </c>
      <c r="D1937">
        <f>+IFERROR(VLOOKUP(B1937,'[1]Sum table'!$A:$E,5,FALSE),0)</f>
        <v>0</v>
      </c>
      <c r="E1937">
        <f>+IFERROR(VLOOKUP(B1937,'[1]Sum table'!$A:$F,6,FALSE),0)</f>
        <v>0</v>
      </c>
      <c r="F1937">
        <f>+IFERROR(VLOOKUP(B1937,'[1]Sum table'!$A:$G,7,FALSE),0)</f>
        <v>0</v>
      </c>
      <c r="O1937" t="s">
        <v>513</v>
      </c>
      <c r="P1937" s="610" t="s">
        <v>129</v>
      </c>
      <c r="R1937" t="str">
        <f t="shared" si="92"/>
        <v>ZK106</v>
      </c>
      <c r="S1937">
        <f t="shared" si="93"/>
        <v>0</v>
      </c>
      <c r="T1937">
        <f t="shared" si="93"/>
        <v>0</v>
      </c>
      <c r="U1937">
        <f t="shared" si="93"/>
        <v>0</v>
      </c>
    </row>
    <row r="1938" spans="1:21" x14ac:dyDescent="0.25">
      <c r="A1938" t="s">
        <v>2457</v>
      </c>
      <c r="B1938" t="str">
        <f t="shared" si="91"/>
        <v>ZK106.K236.C727</v>
      </c>
      <c r="C1938">
        <f>+IFERROR(VLOOKUP(B1938,'[1]Sum table'!$A:$D,4,FALSE),0)</f>
        <v>0</v>
      </c>
      <c r="D1938">
        <f>+IFERROR(VLOOKUP(B1938,'[1]Sum table'!$A:$E,5,FALSE),0)</f>
        <v>0</v>
      </c>
      <c r="E1938">
        <f>+IFERROR(VLOOKUP(B1938,'[1]Sum table'!$A:$F,6,FALSE),0)</f>
        <v>0</v>
      </c>
      <c r="F1938">
        <f>+IFERROR(VLOOKUP(B1938,'[1]Sum table'!$A:$G,7,FALSE),0)</f>
        <v>0</v>
      </c>
      <c r="O1938" t="s">
        <v>513</v>
      </c>
      <c r="P1938" s="608" t="s">
        <v>381</v>
      </c>
      <c r="R1938" t="str">
        <f t="shared" si="92"/>
        <v>ZK106</v>
      </c>
      <c r="S1938">
        <f t="shared" si="93"/>
        <v>0</v>
      </c>
      <c r="T1938">
        <f t="shared" si="93"/>
        <v>0</v>
      </c>
      <c r="U1938">
        <f t="shared" si="93"/>
        <v>0</v>
      </c>
    </row>
    <row r="1939" spans="1:21" x14ac:dyDescent="0.25">
      <c r="A1939" t="s">
        <v>2458</v>
      </c>
      <c r="B1939" t="str">
        <f t="shared" si="91"/>
        <v>ZK106.K237.C727</v>
      </c>
      <c r="C1939">
        <f>+IFERROR(VLOOKUP(B1939,'[1]Sum table'!$A:$D,4,FALSE),0)</f>
        <v>0</v>
      </c>
      <c r="D1939">
        <f>+IFERROR(VLOOKUP(B1939,'[1]Sum table'!$A:$E,5,FALSE),0)</f>
        <v>0</v>
      </c>
      <c r="E1939">
        <f>+IFERROR(VLOOKUP(B1939,'[1]Sum table'!$A:$F,6,FALSE),0)</f>
        <v>0</v>
      </c>
      <c r="F1939">
        <f>+IFERROR(VLOOKUP(B1939,'[1]Sum table'!$A:$G,7,FALSE),0)</f>
        <v>0</v>
      </c>
      <c r="O1939" t="s">
        <v>513</v>
      </c>
      <c r="P1939" s="608" t="s">
        <v>382</v>
      </c>
      <c r="R1939" t="str">
        <f t="shared" si="92"/>
        <v>ZK106</v>
      </c>
      <c r="S1939">
        <f t="shared" si="93"/>
        <v>0</v>
      </c>
      <c r="T1939">
        <f t="shared" si="93"/>
        <v>0</v>
      </c>
      <c r="U1939">
        <f t="shared" si="93"/>
        <v>0</v>
      </c>
    </row>
    <row r="1940" spans="1:21" x14ac:dyDescent="0.25">
      <c r="A1940" t="s">
        <v>2459</v>
      </c>
      <c r="B1940" t="str">
        <f t="shared" si="91"/>
        <v>ZK106.K238.C727</v>
      </c>
      <c r="C1940">
        <f>+IFERROR(VLOOKUP(B1940,'[1]Sum table'!$A:$D,4,FALSE),0)</f>
        <v>0</v>
      </c>
      <c r="D1940">
        <f>+IFERROR(VLOOKUP(B1940,'[1]Sum table'!$A:$E,5,FALSE),0)</f>
        <v>0</v>
      </c>
      <c r="E1940">
        <f>+IFERROR(VLOOKUP(B1940,'[1]Sum table'!$A:$F,6,FALSE),0)</f>
        <v>0</v>
      </c>
      <c r="F1940">
        <f>+IFERROR(VLOOKUP(B1940,'[1]Sum table'!$A:$G,7,FALSE),0)</f>
        <v>0</v>
      </c>
      <c r="O1940" t="s">
        <v>513</v>
      </c>
      <c r="P1940" s="608" t="s">
        <v>383</v>
      </c>
      <c r="R1940" t="str">
        <f t="shared" si="92"/>
        <v>ZK106</v>
      </c>
      <c r="S1940">
        <f t="shared" si="93"/>
        <v>0</v>
      </c>
      <c r="T1940">
        <f t="shared" si="93"/>
        <v>0</v>
      </c>
      <c r="U1940">
        <f t="shared" si="93"/>
        <v>0</v>
      </c>
    </row>
    <row r="1941" spans="1:21" x14ac:dyDescent="0.25">
      <c r="A1941" t="s">
        <v>2460</v>
      </c>
      <c r="B1941" t="str">
        <f t="shared" si="91"/>
        <v>ZK106.K239.C727</v>
      </c>
      <c r="C1941">
        <f>+IFERROR(VLOOKUP(B1941,'[1]Sum table'!$A:$D,4,FALSE),0)</f>
        <v>0</v>
      </c>
      <c r="D1941">
        <f>+IFERROR(VLOOKUP(B1941,'[1]Sum table'!$A:$E,5,FALSE),0)</f>
        <v>0</v>
      </c>
      <c r="E1941">
        <f>+IFERROR(VLOOKUP(B1941,'[1]Sum table'!$A:$F,6,FALSE),0)</f>
        <v>0</v>
      </c>
      <c r="F1941">
        <f>+IFERROR(VLOOKUP(B1941,'[1]Sum table'!$A:$G,7,FALSE),0)</f>
        <v>0</v>
      </c>
      <c r="O1941" t="s">
        <v>513</v>
      </c>
      <c r="P1941" s="610" t="s">
        <v>131</v>
      </c>
      <c r="R1941" t="str">
        <f t="shared" si="92"/>
        <v>ZK106</v>
      </c>
      <c r="S1941">
        <f t="shared" si="93"/>
        <v>0</v>
      </c>
      <c r="T1941">
        <f t="shared" si="93"/>
        <v>0</v>
      </c>
      <c r="U1941">
        <f t="shared" si="93"/>
        <v>0</v>
      </c>
    </row>
    <row r="1942" spans="1:21" x14ac:dyDescent="0.25">
      <c r="A1942" t="s">
        <v>2461</v>
      </c>
      <c r="B1942" t="str">
        <f t="shared" si="91"/>
        <v>ZK106.K240.C727</v>
      </c>
      <c r="C1942">
        <f>+IFERROR(VLOOKUP(B1942,'[1]Sum table'!$A:$D,4,FALSE),0)</f>
        <v>0</v>
      </c>
      <c r="D1942">
        <f>+IFERROR(VLOOKUP(B1942,'[1]Sum table'!$A:$E,5,FALSE),0)</f>
        <v>0</v>
      </c>
      <c r="E1942">
        <f>+IFERROR(VLOOKUP(B1942,'[1]Sum table'!$A:$F,6,FALSE),0)</f>
        <v>0</v>
      </c>
      <c r="F1942">
        <f>+IFERROR(VLOOKUP(B1942,'[1]Sum table'!$A:$G,7,FALSE),0)</f>
        <v>0</v>
      </c>
      <c r="O1942" t="s">
        <v>513</v>
      </c>
      <c r="P1942" s="610" t="s">
        <v>133</v>
      </c>
      <c r="R1942" t="str">
        <f t="shared" si="92"/>
        <v>ZK106</v>
      </c>
      <c r="S1942">
        <f t="shared" si="93"/>
        <v>0</v>
      </c>
      <c r="T1942">
        <f t="shared" si="93"/>
        <v>0</v>
      </c>
      <c r="U1942">
        <f t="shared" si="93"/>
        <v>0</v>
      </c>
    </row>
    <row r="1943" spans="1:21" x14ac:dyDescent="0.25">
      <c r="A1943" t="s">
        <v>2462</v>
      </c>
      <c r="B1943" t="str">
        <f t="shared" si="91"/>
        <v>ZK106.K241.C727</v>
      </c>
      <c r="C1943">
        <f>+IFERROR(VLOOKUP(B1943,'[1]Sum table'!$A:$D,4,FALSE),0)</f>
        <v>0</v>
      </c>
      <c r="D1943">
        <f>+IFERROR(VLOOKUP(B1943,'[1]Sum table'!$A:$E,5,FALSE),0)</f>
        <v>0</v>
      </c>
      <c r="E1943">
        <f>+IFERROR(VLOOKUP(B1943,'[1]Sum table'!$A:$F,6,FALSE),0)</f>
        <v>0</v>
      </c>
      <c r="F1943">
        <f>+IFERROR(VLOOKUP(B1943,'[1]Sum table'!$A:$G,7,FALSE),0)</f>
        <v>0</v>
      </c>
      <c r="O1943" t="s">
        <v>513</v>
      </c>
      <c r="P1943" s="610" t="s">
        <v>135</v>
      </c>
      <c r="R1943" t="str">
        <f t="shared" si="92"/>
        <v>ZK106</v>
      </c>
      <c r="S1943">
        <f t="shared" si="93"/>
        <v>0</v>
      </c>
      <c r="T1943">
        <f t="shared" si="93"/>
        <v>0</v>
      </c>
      <c r="U1943">
        <f t="shared" si="93"/>
        <v>0</v>
      </c>
    </row>
    <row r="1944" spans="1:21" x14ac:dyDescent="0.25">
      <c r="A1944" t="s">
        <v>2463</v>
      </c>
      <c r="B1944" t="str">
        <f t="shared" si="91"/>
        <v>ZK106.K242.C727</v>
      </c>
      <c r="C1944">
        <f>+IFERROR(VLOOKUP(B1944,'[1]Sum table'!$A:$D,4,FALSE),0)</f>
        <v>0</v>
      </c>
      <c r="D1944">
        <f>+IFERROR(VLOOKUP(B1944,'[1]Sum table'!$A:$E,5,FALSE),0)</f>
        <v>0</v>
      </c>
      <c r="E1944">
        <f>+IFERROR(VLOOKUP(B1944,'[1]Sum table'!$A:$F,6,FALSE),0)</f>
        <v>0</v>
      </c>
      <c r="F1944">
        <f>+IFERROR(VLOOKUP(B1944,'[1]Sum table'!$A:$G,7,FALSE),0)</f>
        <v>0</v>
      </c>
      <c r="O1944" t="s">
        <v>513</v>
      </c>
      <c r="P1944" s="610" t="s">
        <v>137</v>
      </c>
      <c r="R1944" t="str">
        <f t="shared" si="92"/>
        <v>ZK106</v>
      </c>
      <c r="S1944">
        <f t="shared" si="93"/>
        <v>0</v>
      </c>
      <c r="T1944">
        <f t="shared" si="93"/>
        <v>0</v>
      </c>
      <c r="U1944">
        <f t="shared" si="93"/>
        <v>0</v>
      </c>
    </row>
    <row r="1945" spans="1:21" x14ac:dyDescent="0.25">
      <c r="A1945" t="s">
        <v>2464</v>
      </c>
      <c r="B1945" t="str">
        <f t="shared" si="91"/>
        <v>ZK106.K243.C727</v>
      </c>
      <c r="C1945">
        <f>+IFERROR(VLOOKUP(B1945,'[1]Sum table'!$A:$D,4,FALSE),0)</f>
        <v>0</v>
      </c>
      <c r="D1945">
        <f>+IFERROR(VLOOKUP(B1945,'[1]Sum table'!$A:$E,5,FALSE),0)</f>
        <v>0</v>
      </c>
      <c r="E1945">
        <f>+IFERROR(VLOOKUP(B1945,'[1]Sum table'!$A:$F,6,FALSE),0)</f>
        <v>0</v>
      </c>
      <c r="F1945">
        <f>+IFERROR(VLOOKUP(B1945,'[1]Sum table'!$A:$G,7,FALSE),0)</f>
        <v>0</v>
      </c>
      <c r="O1945" t="s">
        <v>513</v>
      </c>
      <c r="P1945" s="608" t="s">
        <v>384</v>
      </c>
      <c r="R1945" t="str">
        <f t="shared" si="92"/>
        <v>ZK106</v>
      </c>
      <c r="S1945">
        <f t="shared" si="93"/>
        <v>0</v>
      </c>
      <c r="T1945">
        <f t="shared" si="93"/>
        <v>0</v>
      </c>
      <c r="U1945">
        <f t="shared" si="93"/>
        <v>0</v>
      </c>
    </row>
    <row r="1946" spans="1:21" x14ac:dyDescent="0.25">
      <c r="A1946" t="s">
        <v>2465</v>
      </c>
      <c r="B1946" t="str">
        <f t="shared" si="91"/>
        <v>ZK106.K244.C727</v>
      </c>
      <c r="C1946">
        <f>+IFERROR(VLOOKUP(B1946,'[1]Sum table'!$A:$D,4,FALSE),0)</f>
        <v>0</v>
      </c>
      <c r="D1946">
        <f>+IFERROR(VLOOKUP(B1946,'[1]Sum table'!$A:$E,5,FALSE),0)</f>
        <v>0</v>
      </c>
      <c r="E1946">
        <f>+IFERROR(VLOOKUP(B1946,'[1]Sum table'!$A:$F,6,FALSE),0)</f>
        <v>0</v>
      </c>
      <c r="F1946">
        <f>+IFERROR(VLOOKUP(B1946,'[1]Sum table'!$A:$G,7,FALSE),0)</f>
        <v>0</v>
      </c>
      <c r="O1946" t="s">
        <v>513</v>
      </c>
      <c r="P1946" s="608" t="s">
        <v>385</v>
      </c>
      <c r="R1946" t="str">
        <f t="shared" si="92"/>
        <v>ZK106</v>
      </c>
      <c r="S1946">
        <f t="shared" si="93"/>
        <v>0</v>
      </c>
      <c r="T1946">
        <f t="shared" si="93"/>
        <v>0</v>
      </c>
      <c r="U1946">
        <f t="shared" si="93"/>
        <v>0</v>
      </c>
    </row>
    <row r="1947" spans="1:21" x14ac:dyDescent="0.25">
      <c r="A1947" t="s">
        <v>2466</v>
      </c>
      <c r="B1947" t="str">
        <f t="shared" si="91"/>
        <v>ZK106.K245.C727</v>
      </c>
      <c r="C1947">
        <f>+IFERROR(VLOOKUP(B1947,'[1]Sum table'!$A:$D,4,FALSE),0)</f>
        <v>0</v>
      </c>
      <c r="D1947">
        <f>+IFERROR(VLOOKUP(B1947,'[1]Sum table'!$A:$E,5,FALSE),0)</f>
        <v>0</v>
      </c>
      <c r="E1947">
        <f>+IFERROR(VLOOKUP(B1947,'[1]Sum table'!$A:$F,6,FALSE),0)</f>
        <v>0</v>
      </c>
      <c r="F1947">
        <f>+IFERROR(VLOOKUP(B1947,'[1]Sum table'!$A:$G,7,FALSE),0)</f>
        <v>0</v>
      </c>
      <c r="O1947" t="s">
        <v>513</v>
      </c>
      <c r="P1947" s="608" t="s">
        <v>386</v>
      </c>
      <c r="R1947" t="str">
        <f t="shared" si="92"/>
        <v>ZK106</v>
      </c>
      <c r="S1947">
        <f t="shared" si="93"/>
        <v>0</v>
      </c>
      <c r="T1947">
        <f t="shared" si="93"/>
        <v>0</v>
      </c>
      <c r="U1947">
        <f t="shared" si="93"/>
        <v>0</v>
      </c>
    </row>
    <row r="1948" spans="1:21" x14ac:dyDescent="0.25">
      <c r="A1948" t="s">
        <v>2467</v>
      </c>
      <c r="B1948" t="str">
        <f t="shared" si="91"/>
        <v>ZK106.K246.C727</v>
      </c>
      <c r="C1948">
        <f>+IFERROR(VLOOKUP(B1948,'[1]Sum table'!$A:$D,4,FALSE),0)</f>
        <v>0</v>
      </c>
      <c r="D1948">
        <f>+IFERROR(VLOOKUP(B1948,'[1]Sum table'!$A:$E,5,FALSE),0)</f>
        <v>0</v>
      </c>
      <c r="E1948">
        <f>+IFERROR(VLOOKUP(B1948,'[1]Sum table'!$A:$F,6,FALSE),0)</f>
        <v>0</v>
      </c>
      <c r="F1948">
        <f>+IFERROR(VLOOKUP(B1948,'[1]Sum table'!$A:$G,7,FALSE),0)</f>
        <v>0</v>
      </c>
      <c r="O1948" t="s">
        <v>513</v>
      </c>
      <c r="P1948" s="610" t="s">
        <v>139</v>
      </c>
      <c r="R1948" t="str">
        <f t="shared" si="92"/>
        <v>ZK106</v>
      </c>
      <c r="S1948">
        <f t="shared" si="93"/>
        <v>0</v>
      </c>
      <c r="T1948">
        <f t="shared" si="93"/>
        <v>0</v>
      </c>
      <c r="U1948">
        <f t="shared" si="93"/>
        <v>0</v>
      </c>
    </row>
    <row r="1949" spans="1:21" x14ac:dyDescent="0.25">
      <c r="A1949" t="s">
        <v>2468</v>
      </c>
      <c r="B1949" t="str">
        <f t="shared" si="91"/>
        <v>ZK106.K247.C727</v>
      </c>
      <c r="C1949">
        <f>+IFERROR(VLOOKUP(B1949,'[1]Sum table'!$A:$D,4,FALSE),0)</f>
        <v>0</v>
      </c>
      <c r="D1949">
        <f>+IFERROR(VLOOKUP(B1949,'[1]Sum table'!$A:$E,5,FALSE),0)</f>
        <v>0</v>
      </c>
      <c r="E1949">
        <f>+IFERROR(VLOOKUP(B1949,'[1]Sum table'!$A:$F,6,FALSE),0)</f>
        <v>488</v>
      </c>
      <c r="F1949">
        <f>+IFERROR(VLOOKUP(B1949,'[1]Sum table'!$A:$G,7,FALSE),0)</f>
        <v>0</v>
      </c>
      <c r="O1949" t="s">
        <v>513</v>
      </c>
      <c r="P1949" s="610" t="s">
        <v>141</v>
      </c>
      <c r="R1949" t="str">
        <f t="shared" si="92"/>
        <v>ZK106</v>
      </c>
      <c r="S1949">
        <f t="shared" si="93"/>
        <v>0</v>
      </c>
      <c r="T1949">
        <f t="shared" si="93"/>
        <v>0</v>
      </c>
      <c r="U1949">
        <f t="shared" si="93"/>
        <v>488</v>
      </c>
    </row>
    <row r="1950" spans="1:21" x14ac:dyDescent="0.25">
      <c r="A1950" t="s">
        <v>2469</v>
      </c>
      <c r="B1950" t="str">
        <f t="shared" si="91"/>
        <v>ZK106.K248.C727</v>
      </c>
      <c r="C1950">
        <f>+IFERROR(VLOOKUP(B1950,'[1]Sum table'!$A:$D,4,FALSE),0)</f>
        <v>0</v>
      </c>
      <c r="D1950">
        <f>+IFERROR(VLOOKUP(B1950,'[1]Sum table'!$A:$E,5,FALSE),0)</f>
        <v>0</v>
      </c>
      <c r="E1950">
        <f>+IFERROR(VLOOKUP(B1950,'[1]Sum table'!$A:$F,6,FALSE),0)</f>
        <v>19633.03</v>
      </c>
      <c r="F1950">
        <f>+IFERROR(VLOOKUP(B1950,'[1]Sum table'!$A:$G,7,FALSE),0)</f>
        <v>0</v>
      </c>
      <c r="O1950" t="s">
        <v>513</v>
      </c>
      <c r="P1950" s="610" t="s">
        <v>143</v>
      </c>
      <c r="R1950" t="str">
        <f t="shared" si="92"/>
        <v>ZK106</v>
      </c>
      <c r="S1950">
        <f t="shared" si="93"/>
        <v>0</v>
      </c>
      <c r="T1950">
        <f t="shared" si="93"/>
        <v>0</v>
      </c>
      <c r="U1950">
        <f t="shared" si="93"/>
        <v>19633.03</v>
      </c>
    </row>
    <row r="1951" spans="1:21" x14ac:dyDescent="0.25">
      <c r="A1951" t="s">
        <v>2470</v>
      </c>
      <c r="B1951" t="str">
        <f t="shared" si="91"/>
        <v>ZK106.K249.C727</v>
      </c>
      <c r="C1951">
        <f>+IFERROR(VLOOKUP(B1951,'[1]Sum table'!$A:$D,4,FALSE),0)</f>
        <v>0</v>
      </c>
      <c r="D1951">
        <f>+IFERROR(VLOOKUP(B1951,'[1]Sum table'!$A:$E,5,FALSE),0)</f>
        <v>0</v>
      </c>
      <c r="E1951">
        <f>+IFERROR(VLOOKUP(B1951,'[1]Sum table'!$A:$F,6,FALSE),0)</f>
        <v>0</v>
      </c>
      <c r="F1951">
        <f>+IFERROR(VLOOKUP(B1951,'[1]Sum table'!$A:$G,7,FALSE),0)</f>
        <v>0</v>
      </c>
      <c r="O1951" t="s">
        <v>513</v>
      </c>
      <c r="P1951" s="610" t="s">
        <v>145</v>
      </c>
      <c r="R1951" t="str">
        <f t="shared" si="92"/>
        <v>ZK106</v>
      </c>
      <c r="S1951">
        <f t="shared" si="93"/>
        <v>0</v>
      </c>
      <c r="T1951">
        <f t="shared" si="93"/>
        <v>0</v>
      </c>
      <c r="U1951">
        <f t="shared" si="93"/>
        <v>0</v>
      </c>
    </row>
    <row r="1952" spans="1:21" x14ac:dyDescent="0.25">
      <c r="A1952" t="s">
        <v>2471</v>
      </c>
      <c r="B1952" t="str">
        <f t="shared" si="91"/>
        <v>ZK106.K250.C727</v>
      </c>
      <c r="C1952">
        <f>+IFERROR(VLOOKUP(B1952,'[1]Sum table'!$A:$D,4,FALSE),0)</f>
        <v>0</v>
      </c>
      <c r="D1952">
        <f>+IFERROR(VLOOKUP(B1952,'[1]Sum table'!$A:$E,5,FALSE),0)</f>
        <v>0</v>
      </c>
      <c r="E1952">
        <f>+IFERROR(VLOOKUP(B1952,'[1]Sum table'!$A:$F,6,FALSE),0)</f>
        <v>0</v>
      </c>
      <c r="F1952">
        <f>+IFERROR(VLOOKUP(B1952,'[1]Sum table'!$A:$G,7,FALSE),0)</f>
        <v>0</v>
      </c>
      <c r="O1952" t="s">
        <v>513</v>
      </c>
      <c r="P1952" s="610" t="s">
        <v>149</v>
      </c>
      <c r="R1952" t="str">
        <f t="shared" si="92"/>
        <v>ZK106</v>
      </c>
      <c r="S1952">
        <f t="shared" si="93"/>
        <v>0</v>
      </c>
      <c r="T1952">
        <f t="shared" si="93"/>
        <v>0</v>
      </c>
      <c r="U1952">
        <f t="shared" si="93"/>
        <v>0</v>
      </c>
    </row>
    <row r="1953" spans="1:21" x14ac:dyDescent="0.25">
      <c r="A1953" t="s">
        <v>2472</v>
      </c>
      <c r="B1953" t="str">
        <f t="shared" si="91"/>
        <v>ZK106.K251.C727</v>
      </c>
      <c r="C1953">
        <f>+IFERROR(VLOOKUP(B1953,'[1]Sum table'!$A:$D,4,FALSE),0)</f>
        <v>0</v>
      </c>
      <c r="D1953">
        <f>+IFERROR(VLOOKUP(B1953,'[1]Sum table'!$A:$E,5,FALSE),0)</f>
        <v>0</v>
      </c>
      <c r="E1953">
        <f>+IFERROR(VLOOKUP(B1953,'[1]Sum table'!$A:$F,6,FALSE),0)</f>
        <v>0</v>
      </c>
      <c r="F1953">
        <f>+IFERROR(VLOOKUP(B1953,'[1]Sum table'!$A:$G,7,FALSE),0)</f>
        <v>0</v>
      </c>
      <c r="O1953" t="s">
        <v>513</v>
      </c>
      <c r="P1953" s="610" t="s">
        <v>151</v>
      </c>
      <c r="R1953" t="str">
        <f t="shared" si="92"/>
        <v>ZK106</v>
      </c>
      <c r="S1953">
        <f t="shared" si="93"/>
        <v>0</v>
      </c>
      <c r="T1953">
        <f t="shared" si="93"/>
        <v>0</v>
      </c>
      <c r="U1953">
        <f t="shared" si="93"/>
        <v>0</v>
      </c>
    </row>
    <row r="1954" spans="1:21" x14ac:dyDescent="0.25">
      <c r="A1954" t="s">
        <v>2473</v>
      </c>
      <c r="B1954" t="str">
        <f t="shared" si="91"/>
        <v>ZK106.K252.C727</v>
      </c>
      <c r="C1954">
        <f>+IFERROR(VLOOKUP(B1954,'[1]Sum table'!$A:$D,4,FALSE),0)</f>
        <v>0</v>
      </c>
      <c r="D1954">
        <f>+IFERROR(VLOOKUP(B1954,'[1]Sum table'!$A:$E,5,FALSE),0)</f>
        <v>0</v>
      </c>
      <c r="E1954">
        <f>+IFERROR(VLOOKUP(B1954,'[1]Sum table'!$A:$F,6,FALSE),0)</f>
        <v>0</v>
      </c>
      <c r="F1954">
        <f>+IFERROR(VLOOKUP(B1954,'[1]Sum table'!$A:$G,7,FALSE),0)</f>
        <v>0</v>
      </c>
      <c r="O1954" t="s">
        <v>513</v>
      </c>
      <c r="P1954" s="610" t="s">
        <v>152</v>
      </c>
      <c r="R1954" t="str">
        <f t="shared" si="92"/>
        <v>ZK106</v>
      </c>
      <c r="S1954">
        <f t="shared" si="93"/>
        <v>0</v>
      </c>
      <c r="T1954">
        <f t="shared" si="93"/>
        <v>0</v>
      </c>
      <c r="U1954">
        <f t="shared" si="93"/>
        <v>0</v>
      </c>
    </row>
    <row r="1955" spans="1:21" x14ac:dyDescent="0.25">
      <c r="A1955" t="s">
        <v>2474</v>
      </c>
      <c r="B1955" t="str">
        <f t="shared" si="91"/>
        <v>ZK106.K253.C727</v>
      </c>
      <c r="C1955">
        <f>+IFERROR(VLOOKUP(B1955,'[1]Sum table'!$A:$D,4,FALSE),0)</f>
        <v>0</v>
      </c>
      <c r="D1955">
        <f>+IFERROR(VLOOKUP(B1955,'[1]Sum table'!$A:$E,5,FALSE),0)</f>
        <v>0</v>
      </c>
      <c r="E1955">
        <f>+IFERROR(VLOOKUP(B1955,'[1]Sum table'!$A:$F,6,FALSE),0)</f>
        <v>0</v>
      </c>
      <c r="F1955">
        <f>+IFERROR(VLOOKUP(B1955,'[1]Sum table'!$A:$G,7,FALSE),0)</f>
        <v>0</v>
      </c>
      <c r="O1955" t="s">
        <v>513</v>
      </c>
      <c r="P1955" s="610" t="s">
        <v>154</v>
      </c>
      <c r="R1955" t="str">
        <f t="shared" si="92"/>
        <v>ZK106</v>
      </c>
      <c r="S1955">
        <f t="shared" si="93"/>
        <v>0</v>
      </c>
      <c r="T1955">
        <f t="shared" si="93"/>
        <v>0</v>
      </c>
      <c r="U1955">
        <f t="shared" si="93"/>
        <v>0</v>
      </c>
    </row>
    <row r="1956" spans="1:21" x14ac:dyDescent="0.25">
      <c r="A1956" t="s">
        <v>2475</v>
      </c>
      <c r="B1956" t="str">
        <f t="shared" si="91"/>
        <v>ZK106.K254.C727</v>
      </c>
      <c r="C1956">
        <f>+IFERROR(VLOOKUP(B1956,'[1]Sum table'!$A:$D,4,FALSE),0)</f>
        <v>0</v>
      </c>
      <c r="D1956">
        <f>+IFERROR(VLOOKUP(B1956,'[1]Sum table'!$A:$E,5,FALSE),0)</f>
        <v>0</v>
      </c>
      <c r="E1956">
        <f>+IFERROR(VLOOKUP(B1956,'[1]Sum table'!$A:$F,6,FALSE),0)</f>
        <v>0</v>
      </c>
      <c r="F1956">
        <f>+IFERROR(VLOOKUP(B1956,'[1]Sum table'!$A:$G,7,FALSE),0)</f>
        <v>0</v>
      </c>
      <c r="O1956" t="s">
        <v>513</v>
      </c>
      <c r="P1956" s="610" t="s">
        <v>156</v>
      </c>
      <c r="R1956" t="str">
        <f t="shared" si="92"/>
        <v>ZK106</v>
      </c>
      <c r="S1956">
        <f t="shared" si="93"/>
        <v>0</v>
      </c>
      <c r="T1956">
        <f t="shared" si="93"/>
        <v>0</v>
      </c>
      <c r="U1956">
        <f t="shared" si="93"/>
        <v>0</v>
      </c>
    </row>
    <row r="1957" spans="1:21" x14ac:dyDescent="0.25">
      <c r="A1957" t="s">
        <v>2476</v>
      </c>
      <c r="B1957" t="str">
        <f t="shared" si="91"/>
        <v>ZK106.K255.C727</v>
      </c>
      <c r="C1957">
        <f>+IFERROR(VLOOKUP(B1957,'[1]Sum table'!$A:$D,4,FALSE),0)</f>
        <v>0</v>
      </c>
      <c r="D1957">
        <f>+IFERROR(VLOOKUP(B1957,'[1]Sum table'!$A:$E,5,FALSE),0)</f>
        <v>0</v>
      </c>
      <c r="E1957">
        <f>+IFERROR(VLOOKUP(B1957,'[1]Sum table'!$A:$F,6,FALSE),0)</f>
        <v>0</v>
      </c>
      <c r="F1957">
        <f>+IFERROR(VLOOKUP(B1957,'[1]Sum table'!$A:$G,7,FALSE),0)</f>
        <v>0</v>
      </c>
      <c r="O1957" t="s">
        <v>513</v>
      </c>
      <c r="P1957" s="610" t="s">
        <v>158</v>
      </c>
      <c r="R1957" t="str">
        <f t="shared" si="92"/>
        <v>ZK106</v>
      </c>
      <c r="S1957">
        <f t="shared" si="93"/>
        <v>0</v>
      </c>
      <c r="T1957">
        <f t="shared" si="93"/>
        <v>0</v>
      </c>
      <c r="U1957">
        <f t="shared" si="93"/>
        <v>0</v>
      </c>
    </row>
    <row r="1958" spans="1:21" x14ac:dyDescent="0.25">
      <c r="A1958" t="s">
        <v>2477</v>
      </c>
      <c r="B1958" t="str">
        <f t="shared" si="91"/>
        <v>ZK106.K256.C727</v>
      </c>
      <c r="C1958">
        <f>+IFERROR(VLOOKUP(B1958,'[1]Sum table'!$A:$D,4,FALSE),0)</f>
        <v>0</v>
      </c>
      <c r="D1958">
        <f>+IFERROR(VLOOKUP(B1958,'[1]Sum table'!$A:$E,5,FALSE),0)</f>
        <v>0</v>
      </c>
      <c r="E1958">
        <f>+IFERROR(VLOOKUP(B1958,'[1]Sum table'!$A:$F,6,FALSE),0)</f>
        <v>0</v>
      </c>
      <c r="F1958">
        <f>+IFERROR(VLOOKUP(B1958,'[1]Sum table'!$A:$G,7,FALSE),0)</f>
        <v>0</v>
      </c>
      <c r="O1958" t="s">
        <v>513</v>
      </c>
      <c r="P1958" s="608" t="s">
        <v>387</v>
      </c>
      <c r="R1958" t="str">
        <f t="shared" si="92"/>
        <v>ZK106</v>
      </c>
      <c r="S1958">
        <f t="shared" si="93"/>
        <v>0</v>
      </c>
      <c r="T1958">
        <f t="shared" si="93"/>
        <v>0</v>
      </c>
      <c r="U1958">
        <f t="shared" si="93"/>
        <v>0</v>
      </c>
    </row>
    <row r="1959" spans="1:21" x14ac:dyDescent="0.25">
      <c r="A1959" t="s">
        <v>2478</v>
      </c>
      <c r="B1959" t="str">
        <f t="shared" si="91"/>
        <v>ZK106.K257.C727</v>
      </c>
      <c r="C1959">
        <f>+IFERROR(VLOOKUP(B1959,'[1]Sum table'!$A:$D,4,FALSE),0)</f>
        <v>0</v>
      </c>
      <c r="D1959">
        <f>+IFERROR(VLOOKUP(B1959,'[1]Sum table'!$A:$E,5,FALSE),0)</f>
        <v>0</v>
      </c>
      <c r="E1959">
        <f>+IFERROR(VLOOKUP(B1959,'[1]Sum table'!$A:$F,6,FALSE),0)</f>
        <v>0</v>
      </c>
      <c r="F1959">
        <f>+IFERROR(VLOOKUP(B1959,'[1]Sum table'!$A:$G,7,FALSE),0)</f>
        <v>0</v>
      </c>
      <c r="O1959" t="s">
        <v>513</v>
      </c>
      <c r="P1959" s="608" t="s">
        <v>388</v>
      </c>
      <c r="R1959" t="str">
        <f t="shared" si="92"/>
        <v>ZK106</v>
      </c>
      <c r="S1959">
        <f t="shared" si="93"/>
        <v>0</v>
      </c>
      <c r="T1959">
        <f t="shared" si="93"/>
        <v>0</v>
      </c>
      <c r="U1959">
        <f t="shared" si="93"/>
        <v>0</v>
      </c>
    </row>
    <row r="1960" spans="1:21" x14ac:dyDescent="0.25">
      <c r="A1960" t="s">
        <v>2479</v>
      </c>
      <c r="B1960" t="str">
        <f t="shared" si="91"/>
        <v>ZK106.K258.C727</v>
      </c>
      <c r="C1960">
        <f>+IFERROR(VLOOKUP(B1960,'[1]Sum table'!$A:$D,4,FALSE),0)</f>
        <v>0</v>
      </c>
      <c r="D1960">
        <f>+IFERROR(VLOOKUP(B1960,'[1]Sum table'!$A:$E,5,FALSE),0)</f>
        <v>0</v>
      </c>
      <c r="E1960">
        <f>+IFERROR(VLOOKUP(B1960,'[1]Sum table'!$A:$F,6,FALSE),0)</f>
        <v>0</v>
      </c>
      <c r="F1960">
        <f>+IFERROR(VLOOKUP(B1960,'[1]Sum table'!$A:$G,7,FALSE),0)</f>
        <v>0</v>
      </c>
      <c r="O1960" t="s">
        <v>513</v>
      </c>
      <c r="P1960" s="608" t="s">
        <v>389</v>
      </c>
      <c r="R1960" t="str">
        <f t="shared" si="92"/>
        <v>ZK106</v>
      </c>
      <c r="S1960">
        <f t="shared" si="93"/>
        <v>0</v>
      </c>
      <c r="T1960">
        <f t="shared" si="93"/>
        <v>0</v>
      </c>
      <c r="U1960">
        <f t="shared" si="93"/>
        <v>0</v>
      </c>
    </row>
    <row r="1961" spans="1:21" x14ac:dyDescent="0.25">
      <c r="A1961" t="s">
        <v>2480</v>
      </c>
      <c r="B1961" t="str">
        <f t="shared" si="91"/>
        <v>ZK106.K259.C727</v>
      </c>
      <c r="C1961">
        <f>+IFERROR(VLOOKUP(B1961,'[1]Sum table'!$A:$D,4,FALSE),0)</f>
        <v>0</v>
      </c>
      <c r="D1961">
        <f>+IFERROR(VLOOKUP(B1961,'[1]Sum table'!$A:$E,5,FALSE),0)</f>
        <v>0</v>
      </c>
      <c r="E1961">
        <f>+IFERROR(VLOOKUP(B1961,'[1]Sum table'!$A:$F,6,FALSE),0)</f>
        <v>0</v>
      </c>
      <c r="F1961">
        <f>+IFERROR(VLOOKUP(B1961,'[1]Sum table'!$A:$G,7,FALSE),0)</f>
        <v>0</v>
      </c>
      <c r="O1961" t="s">
        <v>513</v>
      </c>
      <c r="P1961" s="610" t="s">
        <v>162</v>
      </c>
      <c r="R1961" t="str">
        <f t="shared" si="92"/>
        <v>ZK106</v>
      </c>
      <c r="S1961">
        <f t="shared" si="93"/>
        <v>0</v>
      </c>
      <c r="T1961">
        <f t="shared" si="93"/>
        <v>0</v>
      </c>
      <c r="U1961">
        <f t="shared" si="93"/>
        <v>0</v>
      </c>
    </row>
    <row r="1962" spans="1:21" x14ac:dyDescent="0.25">
      <c r="A1962" t="s">
        <v>2481</v>
      </c>
      <c r="B1962" t="str">
        <f t="shared" si="91"/>
        <v>ZK106.K260.C727</v>
      </c>
      <c r="C1962">
        <f>+IFERROR(VLOOKUP(B1962,'[1]Sum table'!$A:$D,4,FALSE),0)</f>
        <v>0</v>
      </c>
      <c r="D1962">
        <f>+IFERROR(VLOOKUP(B1962,'[1]Sum table'!$A:$E,5,FALSE),0)</f>
        <v>0</v>
      </c>
      <c r="E1962">
        <f>+IFERROR(VLOOKUP(B1962,'[1]Sum table'!$A:$F,6,FALSE),0)</f>
        <v>0</v>
      </c>
      <c r="F1962">
        <f>+IFERROR(VLOOKUP(B1962,'[1]Sum table'!$A:$G,7,FALSE),0)</f>
        <v>0</v>
      </c>
      <c r="O1962" t="s">
        <v>513</v>
      </c>
      <c r="P1962" s="610" t="s">
        <v>164</v>
      </c>
      <c r="R1962" t="str">
        <f t="shared" si="92"/>
        <v>ZK106</v>
      </c>
      <c r="S1962">
        <f t="shared" si="93"/>
        <v>0</v>
      </c>
      <c r="T1962">
        <f t="shared" si="93"/>
        <v>0</v>
      </c>
      <c r="U1962">
        <f t="shared" si="93"/>
        <v>0</v>
      </c>
    </row>
    <row r="1963" spans="1:21" x14ac:dyDescent="0.25">
      <c r="A1963" t="s">
        <v>2482</v>
      </c>
      <c r="B1963" t="str">
        <f t="shared" si="91"/>
        <v>ZK106.K261.C727</v>
      </c>
      <c r="C1963">
        <f>+IFERROR(VLOOKUP(B1963,'[1]Sum table'!$A:$D,4,FALSE),0)</f>
        <v>0</v>
      </c>
      <c r="D1963">
        <f>+IFERROR(VLOOKUP(B1963,'[1]Sum table'!$A:$E,5,FALSE),0)</f>
        <v>0</v>
      </c>
      <c r="E1963">
        <f>+IFERROR(VLOOKUP(B1963,'[1]Sum table'!$A:$F,6,FALSE),0)</f>
        <v>0</v>
      </c>
      <c r="F1963">
        <f>+IFERROR(VLOOKUP(B1963,'[1]Sum table'!$A:$G,7,FALSE),0)</f>
        <v>0</v>
      </c>
      <c r="O1963" t="s">
        <v>513</v>
      </c>
      <c r="P1963" s="610" t="s">
        <v>166</v>
      </c>
      <c r="R1963" t="str">
        <f t="shared" si="92"/>
        <v>ZK106</v>
      </c>
      <c r="S1963">
        <f t="shared" si="93"/>
        <v>0</v>
      </c>
      <c r="T1963">
        <f t="shared" si="93"/>
        <v>0</v>
      </c>
      <c r="U1963">
        <f t="shared" si="93"/>
        <v>0</v>
      </c>
    </row>
    <row r="1964" spans="1:21" x14ac:dyDescent="0.25">
      <c r="A1964" t="s">
        <v>2483</v>
      </c>
      <c r="B1964" t="str">
        <f t="shared" si="91"/>
        <v>ZK106.K262.C727</v>
      </c>
      <c r="C1964">
        <f>+IFERROR(VLOOKUP(B1964,'[1]Sum table'!$A:$D,4,FALSE),0)</f>
        <v>0</v>
      </c>
      <c r="D1964">
        <f>+IFERROR(VLOOKUP(B1964,'[1]Sum table'!$A:$E,5,FALSE),0)</f>
        <v>0</v>
      </c>
      <c r="E1964">
        <f>+IFERROR(VLOOKUP(B1964,'[1]Sum table'!$A:$F,6,FALSE),0)</f>
        <v>0</v>
      </c>
      <c r="F1964">
        <f>+IFERROR(VLOOKUP(B1964,'[1]Sum table'!$A:$G,7,FALSE),0)</f>
        <v>0</v>
      </c>
      <c r="O1964" t="s">
        <v>513</v>
      </c>
      <c r="P1964" s="610" t="s">
        <v>168</v>
      </c>
      <c r="R1964" t="str">
        <f t="shared" si="92"/>
        <v>ZK106</v>
      </c>
      <c r="S1964">
        <f t="shared" si="93"/>
        <v>0</v>
      </c>
      <c r="T1964">
        <f t="shared" si="93"/>
        <v>0</v>
      </c>
      <c r="U1964">
        <f t="shared" si="93"/>
        <v>0</v>
      </c>
    </row>
    <row r="1965" spans="1:21" x14ac:dyDescent="0.25">
      <c r="A1965" t="s">
        <v>2484</v>
      </c>
      <c r="B1965" t="str">
        <f t="shared" si="91"/>
        <v>ZK106.K263.C727</v>
      </c>
      <c r="C1965">
        <f>+IFERROR(VLOOKUP(B1965,'[1]Sum table'!$A:$D,4,FALSE),0)</f>
        <v>0</v>
      </c>
      <c r="D1965">
        <f>+IFERROR(VLOOKUP(B1965,'[1]Sum table'!$A:$E,5,FALSE),0)</f>
        <v>0</v>
      </c>
      <c r="E1965">
        <f>+IFERROR(VLOOKUP(B1965,'[1]Sum table'!$A:$F,6,FALSE),0)</f>
        <v>0</v>
      </c>
      <c r="F1965">
        <f>+IFERROR(VLOOKUP(B1965,'[1]Sum table'!$A:$G,7,FALSE),0)</f>
        <v>0</v>
      </c>
      <c r="O1965" t="s">
        <v>513</v>
      </c>
      <c r="P1965" s="610" t="s">
        <v>170</v>
      </c>
      <c r="R1965" t="str">
        <f t="shared" si="92"/>
        <v>ZK106</v>
      </c>
      <c r="S1965">
        <f t="shared" si="93"/>
        <v>0</v>
      </c>
      <c r="T1965">
        <f t="shared" si="93"/>
        <v>0</v>
      </c>
      <c r="U1965">
        <f t="shared" si="93"/>
        <v>0</v>
      </c>
    </row>
    <row r="1966" spans="1:21" x14ac:dyDescent="0.25">
      <c r="A1966" t="s">
        <v>2485</v>
      </c>
      <c r="B1966" t="str">
        <f t="shared" si="91"/>
        <v>ZK106.K264.C727</v>
      </c>
      <c r="C1966">
        <f>+IFERROR(VLOOKUP(B1966,'[1]Sum table'!$A:$D,4,FALSE),0)</f>
        <v>0</v>
      </c>
      <c r="D1966">
        <f>+IFERROR(VLOOKUP(B1966,'[1]Sum table'!$A:$E,5,FALSE),0)</f>
        <v>0</v>
      </c>
      <c r="E1966">
        <f>+IFERROR(VLOOKUP(B1966,'[1]Sum table'!$A:$F,6,FALSE),0)</f>
        <v>0</v>
      </c>
      <c r="F1966">
        <f>+IFERROR(VLOOKUP(B1966,'[1]Sum table'!$A:$G,7,FALSE),0)</f>
        <v>0</v>
      </c>
      <c r="O1966" t="s">
        <v>513</v>
      </c>
      <c r="P1966" s="608" t="s">
        <v>390</v>
      </c>
      <c r="R1966" t="str">
        <f t="shared" si="92"/>
        <v>ZK106</v>
      </c>
      <c r="S1966">
        <f t="shared" si="93"/>
        <v>0</v>
      </c>
      <c r="T1966">
        <f t="shared" si="93"/>
        <v>0</v>
      </c>
      <c r="U1966">
        <f t="shared" si="93"/>
        <v>0</v>
      </c>
    </row>
    <row r="1967" spans="1:21" x14ac:dyDescent="0.25">
      <c r="A1967" t="s">
        <v>2486</v>
      </c>
      <c r="B1967" t="str">
        <f t="shared" si="91"/>
        <v>ZK106.K265.C727</v>
      </c>
      <c r="C1967">
        <f>+IFERROR(VLOOKUP(B1967,'[1]Sum table'!$A:$D,4,FALSE),0)</f>
        <v>0</v>
      </c>
      <c r="D1967">
        <f>+IFERROR(VLOOKUP(B1967,'[1]Sum table'!$A:$E,5,FALSE),0)</f>
        <v>0</v>
      </c>
      <c r="E1967">
        <f>+IFERROR(VLOOKUP(B1967,'[1]Sum table'!$A:$F,6,FALSE),0)</f>
        <v>0</v>
      </c>
      <c r="F1967">
        <f>+IFERROR(VLOOKUP(B1967,'[1]Sum table'!$A:$G,7,FALSE),0)</f>
        <v>0</v>
      </c>
      <c r="O1967" t="s">
        <v>513</v>
      </c>
      <c r="P1967" s="608" t="s">
        <v>391</v>
      </c>
      <c r="R1967" t="str">
        <f t="shared" si="92"/>
        <v>ZK106</v>
      </c>
      <c r="S1967">
        <f t="shared" si="93"/>
        <v>0</v>
      </c>
      <c r="T1967">
        <f t="shared" si="93"/>
        <v>0</v>
      </c>
      <c r="U1967">
        <f t="shared" si="93"/>
        <v>0</v>
      </c>
    </row>
    <row r="1968" spans="1:21" x14ac:dyDescent="0.25">
      <c r="A1968" t="s">
        <v>2487</v>
      </c>
      <c r="B1968" t="str">
        <f t="shared" si="91"/>
        <v>ZK106.K266.C727</v>
      </c>
      <c r="C1968">
        <f>+IFERROR(VLOOKUP(B1968,'[1]Sum table'!$A:$D,4,FALSE),0)</f>
        <v>0</v>
      </c>
      <c r="D1968">
        <f>+IFERROR(VLOOKUP(B1968,'[1]Sum table'!$A:$E,5,FALSE),0)</f>
        <v>0</v>
      </c>
      <c r="E1968">
        <f>+IFERROR(VLOOKUP(B1968,'[1]Sum table'!$A:$F,6,FALSE),0)</f>
        <v>0</v>
      </c>
      <c r="F1968">
        <f>+IFERROR(VLOOKUP(B1968,'[1]Sum table'!$A:$G,7,FALSE),0)</f>
        <v>0</v>
      </c>
      <c r="O1968" t="s">
        <v>513</v>
      </c>
      <c r="P1968" s="608" t="s">
        <v>392</v>
      </c>
      <c r="R1968" t="str">
        <f t="shared" si="92"/>
        <v>ZK106</v>
      </c>
      <c r="S1968">
        <f t="shared" si="93"/>
        <v>0</v>
      </c>
      <c r="T1968">
        <f t="shared" si="93"/>
        <v>0</v>
      </c>
      <c r="U1968">
        <f t="shared" si="93"/>
        <v>0</v>
      </c>
    </row>
    <row r="1969" spans="1:21" x14ac:dyDescent="0.25">
      <c r="A1969" t="s">
        <v>2488</v>
      </c>
      <c r="B1969" t="str">
        <f t="shared" si="91"/>
        <v>ZK106.K267.C727</v>
      </c>
      <c r="C1969">
        <f>+IFERROR(VLOOKUP(B1969,'[1]Sum table'!$A:$D,4,FALSE),0)</f>
        <v>0</v>
      </c>
      <c r="D1969">
        <f>+IFERROR(VLOOKUP(B1969,'[1]Sum table'!$A:$E,5,FALSE),0)</f>
        <v>0</v>
      </c>
      <c r="E1969">
        <f>+IFERROR(VLOOKUP(B1969,'[1]Sum table'!$A:$F,6,FALSE),0)</f>
        <v>0</v>
      </c>
      <c r="F1969">
        <f>+IFERROR(VLOOKUP(B1969,'[1]Sum table'!$A:$G,7,FALSE),0)</f>
        <v>0</v>
      </c>
      <c r="O1969" t="s">
        <v>513</v>
      </c>
      <c r="P1969" s="610" t="s">
        <v>177</v>
      </c>
      <c r="R1969" t="str">
        <f t="shared" si="92"/>
        <v>ZK106</v>
      </c>
      <c r="S1969">
        <f t="shared" si="93"/>
        <v>0</v>
      </c>
      <c r="T1969">
        <f t="shared" si="93"/>
        <v>0</v>
      </c>
      <c r="U1969">
        <f t="shared" si="93"/>
        <v>0</v>
      </c>
    </row>
    <row r="1970" spans="1:21" x14ac:dyDescent="0.25">
      <c r="A1970" t="s">
        <v>2489</v>
      </c>
      <c r="B1970" t="str">
        <f t="shared" si="91"/>
        <v>ZK106.K268.C727</v>
      </c>
      <c r="C1970">
        <f>+IFERROR(VLOOKUP(B1970,'[1]Sum table'!$A:$D,4,FALSE),0)</f>
        <v>0</v>
      </c>
      <c r="D1970">
        <f>+IFERROR(VLOOKUP(B1970,'[1]Sum table'!$A:$E,5,FALSE),0)</f>
        <v>0</v>
      </c>
      <c r="E1970">
        <f>+IFERROR(VLOOKUP(B1970,'[1]Sum table'!$A:$F,6,FALSE),0)</f>
        <v>0</v>
      </c>
      <c r="F1970">
        <f>+IFERROR(VLOOKUP(B1970,'[1]Sum table'!$A:$G,7,FALSE),0)</f>
        <v>0</v>
      </c>
      <c r="O1970" t="s">
        <v>513</v>
      </c>
      <c r="P1970" s="610" t="s">
        <v>181</v>
      </c>
      <c r="R1970" t="str">
        <f t="shared" si="92"/>
        <v>ZK106</v>
      </c>
      <c r="S1970">
        <f t="shared" si="93"/>
        <v>0</v>
      </c>
      <c r="T1970">
        <f t="shared" si="93"/>
        <v>0</v>
      </c>
      <c r="U1970">
        <f t="shared" si="93"/>
        <v>0</v>
      </c>
    </row>
    <row r="1971" spans="1:21" x14ac:dyDescent="0.25">
      <c r="A1971" t="s">
        <v>2490</v>
      </c>
      <c r="B1971" t="str">
        <f t="shared" si="91"/>
        <v>ZK106.K269.C727</v>
      </c>
      <c r="C1971">
        <f>+IFERROR(VLOOKUP(B1971,'[1]Sum table'!$A:$D,4,FALSE),0)</f>
        <v>0</v>
      </c>
      <c r="D1971">
        <f>+IFERROR(VLOOKUP(B1971,'[1]Sum table'!$A:$E,5,FALSE),0)</f>
        <v>0</v>
      </c>
      <c r="E1971">
        <f>+IFERROR(VLOOKUP(B1971,'[1]Sum table'!$A:$F,6,FALSE),0)</f>
        <v>0</v>
      </c>
      <c r="F1971">
        <f>+IFERROR(VLOOKUP(B1971,'[1]Sum table'!$A:$G,7,FALSE),0)</f>
        <v>0</v>
      </c>
      <c r="O1971" t="s">
        <v>513</v>
      </c>
      <c r="P1971" s="608" t="s">
        <v>393</v>
      </c>
      <c r="R1971" t="str">
        <f t="shared" si="92"/>
        <v>ZK106</v>
      </c>
      <c r="S1971">
        <f t="shared" si="93"/>
        <v>0</v>
      </c>
      <c r="T1971">
        <f t="shared" si="93"/>
        <v>0</v>
      </c>
      <c r="U1971">
        <f t="shared" si="93"/>
        <v>0</v>
      </c>
    </row>
    <row r="1972" spans="1:21" x14ac:dyDescent="0.25">
      <c r="A1972" t="s">
        <v>2491</v>
      </c>
      <c r="B1972" t="str">
        <f t="shared" si="91"/>
        <v>ZK106.K270.C727</v>
      </c>
      <c r="C1972">
        <f>+IFERROR(VLOOKUP(B1972,'[1]Sum table'!$A:$D,4,FALSE),0)</f>
        <v>0</v>
      </c>
      <c r="D1972">
        <f>+IFERROR(VLOOKUP(B1972,'[1]Sum table'!$A:$E,5,FALSE),0)</f>
        <v>0</v>
      </c>
      <c r="E1972">
        <f>+IFERROR(VLOOKUP(B1972,'[1]Sum table'!$A:$F,6,FALSE),0)</f>
        <v>0</v>
      </c>
      <c r="F1972">
        <f>+IFERROR(VLOOKUP(B1972,'[1]Sum table'!$A:$G,7,FALSE),0)</f>
        <v>0</v>
      </c>
      <c r="O1972" t="s">
        <v>513</v>
      </c>
      <c r="P1972" s="608" t="s">
        <v>394</v>
      </c>
      <c r="R1972" t="str">
        <f t="shared" si="92"/>
        <v>ZK106</v>
      </c>
      <c r="S1972">
        <f t="shared" si="93"/>
        <v>0</v>
      </c>
      <c r="T1972">
        <f t="shared" si="93"/>
        <v>0</v>
      </c>
      <c r="U1972">
        <f t="shared" si="93"/>
        <v>0</v>
      </c>
    </row>
    <row r="1973" spans="1:21" x14ac:dyDescent="0.25">
      <c r="A1973" t="s">
        <v>2492</v>
      </c>
      <c r="B1973" t="str">
        <f t="shared" si="91"/>
        <v>ZK106.K271.C727</v>
      </c>
      <c r="C1973">
        <f>+IFERROR(VLOOKUP(B1973,'[1]Sum table'!$A:$D,4,FALSE),0)</f>
        <v>0</v>
      </c>
      <c r="D1973">
        <f>+IFERROR(VLOOKUP(B1973,'[1]Sum table'!$A:$E,5,FALSE),0)</f>
        <v>0</v>
      </c>
      <c r="E1973">
        <f>+IFERROR(VLOOKUP(B1973,'[1]Sum table'!$A:$F,6,FALSE),0)</f>
        <v>0</v>
      </c>
      <c r="F1973">
        <f>+IFERROR(VLOOKUP(B1973,'[1]Sum table'!$A:$G,7,FALSE),0)</f>
        <v>0</v>
      </c>
      <c r="O1973" t="s">
        <v>513</v>
      </c>
      <c r="P1973" s="608" t="s">
        <v>395</v>
      </c>
      <c r="R1973" t="str">
        <f t="shared" si="92"/>
        <v>ZK106</v>
      </c>
      <c r="S1973">
        <f t="shared" si="93"/>
        <v>0</v>
      </c>
      <c r="T1973">
        <f t="shared" si="93"/>
        <v>0</v>
      </c>
      <c r="U1973">
        <f t="shared" si="93"/>
        <v>0</v>
      </c>
    </row>
    <row r="1974" spans="1:21" x14ac:dyDescent="0.25">
      <c r="A1974" t="s">
        <v>2493</v>
      </c>
      <c r="B1974" t="str">
        <f t="shared" si="91"/>
        <v>ZK106.K272.C727</v>
      </c>
      <c r="C1974">
        <f>+IFERROR(VLOOKUP(B1974,'[1]Sum table'!$A:$D,4,FALSE),0)</f>
        <v>0</v>
      </c>
      <c r="D1974">
        <f>+IFERROR(VLOOKUP(B1974,'[1]Sum table'!$A:$E,5,FALSE),0)</f>
        <v>0</v>
      </c>
      <c r="E1974">
        <f>+IFERROR(VLOOKUP(B1974,'[1]Sum table'!$A:$F,6,FALSE),0)</f>
        <v>0</v>
      </c>
      <c r="F1974">
        <f>+IFERROR(VLOOKUP(B1974,'[1]Sum table'!$A:$G,7,FALSE),0)</f>
        <v>0</v>
      </c>
      <c r="O1974" t="s">
        <v>513</v>
      </c>
      <c r="P1974" s="610" t="s">
        <v>183</v>
      </c>
      <c r="R1974" t="str">
        <f t="shared" si="92"/>
        <v>ZK106</v>
      </c>
      <c r="S1974">
        <f t="shared" si="93"/>
        <v>0</v>
      </c>
      <c r="T1974">
        <f t="shared" si="93"/>
        <v>0</v>
      </c>
      <c r="U1974">
        <f t="shared" si="93"/>
        <v>0</v>
      </c>
    </row>
    <row r="1975" spans="1:21" x14ac:dyDescent="0.25">
      <c r="A1975" t="s">
        <v>2494</v>
      </c>
      <c r="B1975" t="str">
        <f t="shared" si="91"/>
        <v>ZK106.K273.C727</v>
      </c>
      <c r="C1975">
        <f>+IFERROR(VLOOKUP(B1975,'[1]Sum table'!$A:$D,4,FALSE),0)</f>
        <v>0</v>
      </c>
      <c r="D1975">
        <f>+IFERROR(VLOOKUP(B1975,'[1]Sum table'!$A:$E,5,FALSE),0)</f>
        <v>0</v>
      </c>
      <c r="E1975">
        <f>+IFERROR(VLOOKUP(B1975,'[1]Sum table'!$A:$F,6,FALSE),0)</f>
        <v>0</v>
      </c>
      <c r="F1975">
        <f>+IFERROR(VLOOKUP(B1975,'[1]Sum table'!$A:$G,7,FALSE),0)</f>
        <v>0</v>
      </c>
      <c r="O1975" t="s">
        <v>513</v>
      </c>
      <c r="P1975" s="610" t="s">
        <v>185</v>
      </c>
      <c r="R1975" t="str">
        <f t="shared" si="92"/>
        <v>ZK106</v>
      </c>
      <c r="S1975">
        <f t="shared" si="93"/>
        <v>0</v>
      </c>
      <c r="T1975">
        <f t="shared" si="93"/>
        <v>0</v>
      </c>
      <c r="U1975">
        <f t="shared" si="93"/>
        <v>0</v>
      </c>
    </row>
    <row r="1976" spans="1:21" x14ac:dyDescent="0.25">
      <c r="A1976" t="s">
        <v>2495</v>
      </c>
      <c r="B1976" t="str">
        <f t="shared" si="91"/>
        <v>ZK106.K274.C727</v>
      </c>
      <c r="C1976">
        <f>+IFERROR(VLOOKUP(B1976,'[1]Sum table'!$A:$D,4,FALSE),0)</f>
        <v>0</v>
      </c>
      <c r="D1976">
        <f>+IFERROR(VLOOKUP(B1976,'[1]Sum table'!$A:$E,5,FALSE),0)</f>
        <v>0</v>
      </c>
      <c r="E1976">
        <f>+IFERROR(VLOOKUP(B1976,'[1]Sum table'!$A:$F,6,FALSE),0)</f>
        <v>0</v>
      </c>
      <c r="F1976">
        <f>+IFERROR(VLOOKUP(B1976,'[1]Sum table'!$A:$G,7,FALSE),0)</f>
        <v>0</v>
      </c>
      <c r="O1976" t="s">
        <v>513</v>
      </c>
      <c r="P1976" s="610" t="s">
        <v>193</v>
      </c>
      <c r="R1976" t="str">
        <f t="shared" si="92"/>
        <v>ZK106</v>
      </c>
      <c r="S1976">
        <f t="shared" si="93"/>
        <v>0</v>
      </c>
      <c r="T1976">
        <f t="shared" si="93"/>
        <v>0</v>
      </c>
      <c r="U1976">
        <f t="shared" si="93"/>
        <v>0</v>
      </c>
    </row>
    <row r="1977" spans="1:21" x14ac:dyDescent="0.25">
      <c r="A1977" t="s">
        <v>2496</v>
      </c>
      <c r="B1977" t="str">
        <f t="shared" si="91"/>
        <v>ZK106.K275.C727</v>
      </c>
      <c r="C1977">
        <f>+IFERROR(VLOOKUP(B1977,'[1]Sum table'!$A:$D,4,FALSE),0)</f>
        <v>0</v>
      </c>
      <c r="D1977">
        <f>+IFERROR(VLOOKUP(B1977,'[1]Sum table'!$A:$E,5,FALSE),0)</f>
        <v>0</v>
      </c>
      <c r="E1977">
        <f>+IFERROR(VLOOKUP(B1977,'[1]Sum table'!$A:$F,6,FALSE),0)</f>
        <v>0</v>
      </c>
      <c r="F1977">
        <f>+IFERROR(VLOOKUP(B1977,'[1]Sum table'!$A:$G,7,FALSE),0)</f>
        <v>0</v>
      </c>
      <c r="O1977" t="s">
        <v>513</v>
      </c>
      <c r="P1977" s="610" t="s">
        <v>195</v>
      </c>
      <c r="R1977" t="str">
        <f t="shared" si="92"/>
        <v>ZK106</v>
      </c>
      <c r="S1977">
        <f t="shared" si="93"/>
        <v>0</v>
      </c>
      <c r="T1977">
        <f t="shared" si="93"/>
        <v>0</v>
      </c>
      <c r="U1977">
        <f t="shared" si="93"/>
        <v>0</v>
      </c>
    </row>
    <row r="1978" spans="1:21" x14ac:dyDescent="0.25">
      <c r="A1978" t="s">
        <v>2497</v>
      </c>
      <c r="B1978" t="str">
        <f t="shared" si="91"/>
        <v>ZK106.K276.C727</v>
      </c>
      <c r="C1978">
        <f>+IFERROR(VLOOKUP(B1978,'[1]Sum table'!$A:$D,4,FALSE),0)</f>
        <v>0</v>
      </c>
      <c r="D1978">
        <f>+IFERROR(VLOOKUP(B1978,'[1]Sum table'!$A:$E,5,FALSE),0)</f>
        <v>0</v>
      </c>
      <c r="E1978">
        <f>+IFERROR(VLOOKUP(B1978,'[1]Sum table'!$A:$F,6,FALSE),0)</f>
        <v>0</v>
      </c>
      <c r="F1978">
        <f>+IFERROR(VLOOKUP(B1978,'[1]Sum table'!$A:$G,7,FALSE),0)</f>
        <v>0</v>
      </c>
      <c r="O1978" t="s">
        <v>513</v>
      </c>
      <c r="P1978" s="610" t="s">
        <v>197</v>
      </c>
      <c r="R1978" t="str">
        <f t="shared" si="92"/>
        <v>ZK106</v>
      </c>
      <c r="S1978">
        <f t="shared" si="93"/>
        <v>0</v>
      </c>
      <c r="T1978">
        <f t="shared" si="93"/>
        <v>0</v>
      </c>
      <c r="U1978">
        <f t="shared" si="93"/>
        <v>0</v>
      </c>
    </row>
    <row r="1979" spans="1:21" x14ac:dyDescent="0.25">
      <c r="A1979" t="s">
        <v>2498</v>
      </c>
      <c r="B1979" t="str">
        <f t="shared" si="91"/>
        <v>ZK106.K277.C727</v>
      </c>
      <c r="C1979">
        <f>+IFERROR(VLOOKUP(B1979,'[1]Sum table'!$A:$D,4,FALSE),0)</f>
        <v>0</v>
      </c>
      <c r="D1979">
        <f>+IFERROR(VLOOKUP(B1979,'[1]Sum table'!$A:$E,5,FALSE),0)</f>
        <v>0</v>
      </c>
      <c r="E1979">
        <f>+IFERROR(VLOOKUP(B1979,'[1]Sum table'!$A:$F,6,FALSE),0)</f>
        <v>0</v>
      </c>
      <c r="F1979">
        <f>+IFERROR(VLOOKUP(B1979,'[1]Sum table'!$A:$G,7,FALSE),0)</f>
        <v>0</v>
      </c>
      <c r="O1979" t="s">
        <v>513</v>
      </c>
      <c r="P1979" s="608" t="s">
        <v>396</v>
      </c>
      <c r="R1979" t="str">
        <f t="shared" si="92"/>
        <v>ZK106</v>
      </c>
      <c r="S1979">
        <f t="shared" si="93"/>
        <v>0</v>
      </c>
      <c r="T1979">
        <f t="shared" si="93"/>
        <v>0</v>
      </c>
      <c r="U1979">
        <f t="shared" si="93"/>
        <v>0</v>
      </c>
    </row>
    <row r="1980" spans="1:21" x14ac:dyDescent="0.25">
      <c r="A1980" t="s">
        <v>2499</v>
      </c>
      <c r="B1980" t="str">
        <f t="shared" si="91"/>
        <v>ZK106.K278.C727</v>
      </c>
      <c r="C1980">
        <f>+IFERROR(VLOOKUP(B1980,'[1]Sum table'!$A:$D,4,FALSE),0)</f>
        <v>0</v>
      </c>
      <c r="D1980">
        <f>+IFERROR(VLOOKUP(B1980,'[1]Sum table'!$A:$E,5,FALSE),0)</f>
        <v>0</v>
      </c>
      <c r="E1980">
        <f>+IFERROR(VLOOKUP(B1980,'[1]Sum table'!$A:$F,6,FALSE),0)</f>
        <v>0</v>
      </c>
      <c r="F1980">
        <f>+IFERROR(VLOOKUP(B1980,'[1]Sum table'!$A:$G,7,FALSE),0)</f>
        <v>0</v>
      </c>
      <c r="O1980" t="s">
        <v>513</v>
      </c>
      <c r="P1980" s="608" t="s">
        <v>397</v>
      </c>
      <c r="R1980" t="str">
        <f t="shared" si="92"/>
        <v>ZK106</v>
      </c>
      <c r="S1980">
        <f t="shared" si="93"/>
        <v>0</v>
      </c>
      <c r="T1980">
        <f t="shared" si="93"/>
        <v>0</v>
      </c>
      <c r="U1980">
        <f t="shared" si="93"/>
        <v>0</v>
      </c>
    </row>
    <row r="1981" spans="1:21" x14ac:dyDescent="0.25">
      <c r="A1981" t="s">
        <v>2500</v>
      </c>
      <c r="B1981" t="str">
        <f t="shared" si="91"/>
        <v>ZK106.K279.C727</v>
      </c>
      <c r="C1981">
        <f>+IFERROR(VLOOKUP(B1981,'[1]Sum table'!$A:$D,4,FALSE),0)</f>
        <v>0</v>
      </c>
      <c r="D1981">
        <f>+IFERROR(VLOOKUP(B1981,'[1]Sum table'!$A:$E,5,FALSE),0)</f>
        <v>0</v>
      </c>
      <c r="E1981">
        <f>+IFERROR(VLOOKUP(B1981,'[1]Sum table'!$A:$F,6,FALSE),0)</f>
        <v>0</v>
      </c>
      <c r="F1981">
        <f>+IFERROR(VLOOKUP(B1981,'[1]Sum table'!$A:$G,7,FALSE),0)</f>
        <v>0</v>
      </c>
      <c r="O1981" t="s">
        <v>513</v>
      </c>
      <c r="P1981" s="608" t="s">
        <v>398</v>
      </c>
      <c r="R1981" t="str">
        <f t="shared" si="92"/>
        <v>ZK106</v>
      </c>
      <c r="S1981">
        <f t="shared" si="93"/>
        <v>0</v>
      </c>
      <c r="T1981">
        <f t="shared" si="93"/>
        <v>0</v>
      </c>
      <c r="U1981">
        <f t="shared" si="93"/>
        <v>0</v>
      </c>
    </row>
    <row r="1982" spans="1:21" x14ac:dyDescent="0.25">
      <c r="A1982" t="s">
        <v>2501</v>
      </c>
      <c r="B1982" t="str">
        <f t="shared" si="91"/>
        <v>ZK106.K280.C727</v>
      </c>
      <c r="C1982">
        <f>+IFERROR(VLOOKUP(B1982,'[1]Sum table'!$A:$D,4,FALSE),0)</f>
        <v>0</v>
      </c>
      <c r="D1982">
        <f>+IFERROR(VLOOKUP(B1982,'[1]Sum table'!$A:$E,5,FALSE),0)</f>
        <v>0</v>
      </c>
      <c r="E1982">
        <f>+IFERROR(VLOOKUP(B1982,'[1]Sum table'!$A:$F,6,FALSE),0)</f>
        <v>0</v>
      </c>
      <c r="F1982">
        <f>+IFERROR(VLOOKUP(B1982,'[1]Sum table'!$A:$G,7,FALSE),0)</f>
        <v>0</v>
      </c>
      <c r="O1982" t="s">
        <v>513</v>
      </c>
      <c r="P1982" s="610" t="s">
        <v>199</v>
      </c>
      <c r="R1982" t="str">
        <f t="shared" si="92"/>
        <v>ZK106</v>
      </c>
      <c r="S1982">
        <f t="shared" si="93"/>
        <v>0</v>
      </c>
      <c r="T1982">
        <f t="shared" si="93"/>
        <v>0</v>
      </c>
      <c r="U1982">
        <f t="shared" si="93"/>
        <v>0</v>
      </c>
    </row>
    <row r="1983" spans="1:21" x14ac:dyDescent="0.25">
      <c r="A1983" t="s">
        <v>2502</v>
      </c>
      <c r="B1983" t="str">
        <f t="shared" si="91"/>
        <v>ZK106.K281.C727</v>
      </c>
      <c r="C1983">
        <f>+IFERROR(VLOOKUP(B1983,'[1]Sum table'!$A:$D,4,FALSE),0)</f>
        <v>0</v>
      </c>
      <c r="D1983">
        <f>+IFERROR(VLOOKUP(B1983,'[1]Sum table'!$A:$E,5,FALSE),0)</f>
        <v>0</v>
      </c>
      <c r="E1983">
        <f>+IFERROR(VLOOKUP(B1983,'[1]Sum table'!$A:$F,6,FALSE),0)</f>
        <v>0</v>
      </c>
      <c r="F1983">
        <f>+IFERROR(VLOOKUP(B1983,'[1]Sum table'!$A:$G,7,FALSE),0)</f>
        <v>0</v>
      </c>
      <c r="O1983" t="s">
        <v>513</v>
      </c>
      <c r="P1983" s="610" t="s">
        <v>201</v>
      </c>
      <c r="R1983" t="str">
        <f t="shared" si="92"/>
        <v>ZK106</v>
      </c>
      <c r="S1983">
        <f t="shared" si="93"/>
        <v>0</v>
      </c>
      <c r="T1983">
        <f t="shared" si="93"/>
        <v>0</v>
      </c>
      <c r="U1983">
        <f t="shared" si="93"/>
        <v>0</v>
      </c>
    </row>
    <row r="1984" spans="1:21" x14ac:dyDescent="0.25">
      <c r="A1984" t="s">
        <v>2503</v>
      </c>
      <c r="B1984" t="str">
        <f t="shared" si="91"/>
        <v>ZK106.K282.C727</v>
      </c>
      <c r="C1984">
        <f>+IFERROR(VLOOKUP(B1984,'[1]Sum table'!$A:$D,4,FALSE),0)</f>
        <v>0</v>
      </c>
      <c r="D1984">
        <f>+IFERROR(VLOOKUP(B1984,'[1]Sum table'!$A:$E,5,FALSE),0)</f>
        <v>0</v>
      </c>
      <c r="E1984">
        <f>+IFERROR(VLOOKUP(B1984,'[1]Sum table'!$A:$F,6,FALSE),0)</f>
        <v>0</v>
      </c>
      <c r="F1984">
        <f>+IFERROR(VLOOKUP(B1984,'[1]Sum table'!$A:$G,7,FALSE),0)</f>
        <v>0</v>
      </c>
      <c r="O1984" t="s">
        <v>513</v>
      </c>
      <c r="P1984" s="610" t="s">
        <v>203</v>
      </c>
      <c r="R1984" t="str">
        <f t="shared" si="92"/>
        <v>ZK106</v>
      </c>
      <c r="S1984">
        <f t="shared" si="93"/>
        <v>0</v>
      </c>
      <c r="T1984">
        <f t="shared" si="93"/>
        <v>0</v>
      </c>
      <c r="U1984">
        <f t="shared" si="93"/>
        <v>0</v>
      </c>
    </row>
    <row r="1985" spans="1:21" x14ac:dyDescent="0.25">
      <c r="A1985" t="s">
        <v>2504</v>
      </c>
      <c r="B1985" t="str">
        <f t="shared" si="91"/>
        <v>ZK106.K283.C727</v>
      </c>
      <c r="C1985">
        <f>+IFERROR(VLOOKUP(B1985,'[1]Sum table'!$A:$D,4,FALSE),0)</f>
        <v>0</v>
      </c>
      <c r="D1985">
        <f>+IFERROR(VLOOKUP(B1985,'[1]Sum table'!$A:$E,5,FALSE),0)</f>
        <v>0</v>
      </c>
      <c r="E1985">
        <f>+IFERROR(VLOOKUP(B1985,'[1]Sum table'!$A:$F,6,FALSE),0)</f>
        <v>0</v>
      </c>
      <c r="F1985">
        <f>+IFERROR(VLOOKUP(B1985,'[1]Sum table'!$A:$G,7,FALSE),0)</f>
        <v>0</v>
      </c>
      <c r="O1985" t="s">
        <v>513</v>
      </c>
      <c r="P1985" s="610" t="s">
        <v>205</v>
      </c>
      <c r="R1985" t="str">
        <f t="shared" si="92"/>
        <v>ZK106</v>
      </c>
      <c r="S1985">
        <f t="shared" si="93"/>
        <v>0</v>
      </c>
      <c r="T1985">
        <f t="shared" si="93"/>
        <v>0</v>
      </c>
      <c r="U1985">
        <f t="shared" si="93"/>
        <v>0</v>
      </c>
    </row>
    <row r="1986" spans="1:21" x14ac:dyDescent="0.25">
      <c r="A1986" t="s">
        <v>2505</v>
      </c>
      <c r="B1986" t="str">
        <f t="shared" si="91"/>
        <v>ZK106.K284.C727</v>
      </c>
      <c r="C1986">
        <f>+IFERROR(VLOOKUP(B1986,'[1]Sum table'!$A:$D,4,FALSE),0)</f>
        <v>0</v>
      </c>
      <c r="D1986">
        <f>+IFERROR(VLOOKUP(B1986,'[1]Sum table'!$A:$E,5,FALSE),0)</f>
        <v>0</v>
      </c>
      <c r="E1986">
        <f>+IFERROR(VLOOKUP(B1986,'[1]Sum table'!$A:$F,6,FALSE),0)</f>
        <v>0</v>
      </c>
      <c r="F1986">
        <f>+IFERROR(VLOOKUP(B1986,'[1]Sum table'!$A:$G,7,FALSE),0)</f>
        <v>0</v>
      </c>
      <c r="O1986" t="s">
        <v>513</v>
      </c>
      <c r="P1986" s="610" t="s">
        <v>207</v>
      </c>
      <c r="R1986" t="str">
        <f t="shared" si="92"/>
        <v>ZK106</v>
      </c>
      <c r="S1986">
        <f t="shared" si="93"/>
        <v>0</v>
      </c>
      <c r="T1986">
        <f t="shared" si="93"/>
        <v>0</v>
      </c>
      <c r="U1986">
        <f t="shared" si="93"/>
        <v>0</v>
      </c>
    </row>
    <row r="1987" spans="1:21" x14ac:dyDescent="0.25">
      <c r="A1987" t="s">
        <v>2506</v>
      </c>
      <c r="B1987" t="str">
        <f t="shared" si="91"/>
        <v>ZK106.K285.C727</v>
      </c>
      <c r="C1987">
        <f>+IFERROR(VLOOKUP(B1987,'[1]Sum table'!$A:$D,4,FALSE),0)</f>
        <v>0</v>
      </c>
      <c r="D1987">
        <f>+IFERROR(VLOOKUP(B1987,'[1]Sum table'!$A:$E,5,FALSE),0)</f>
        <v>0</v>
      </c>
      <c r="E1987">
        <f>+IFERROR(VLOOKUP(B1987,'[1]Sum table'!$A:$F,6,FALSE),0)</f>
        <v>0</v>
      </c>
      <c r="F1987">
        <f>+IFERROR(VLOOKUP(B1987,'[1]Sum table'!$A:$G,7,FALSE),0)</f>
        <v>0</v>
      </c>
      <c r="O1987" t="s">
        <v>513</v>
      </c>
      <c r="P1987" s="610" t="s">
        <v>212</v>
      </c>
      <c r="R1987" t="str">
        <f t="shared" si="92"/>
        <v>ZK106</v>
      </c>
      <c r="S1987">
        <f t="shared" si="93"/>
        <v>0</v>
      </c>
      <c r="T1987">
        <f t="shared" si="93"/>
        <v>0</v>
      </c>
      <c r="U1987">
        <f t="shared" si="93"/>
        <v>0</v>
      </c>
    </row>
    <row r="1988" spans="1:21" x14ac:dyDescent="0.25">
      <c r="A1988" t="s">
        <v>2507</v>
      </c>
      <c r="B1988" t="str">
        <f t="shared" ref="B1988:B2051" si="94">+A1988&amp;"."&amp;$A$1</f>
        <v>ZK106.K286.C727</v>
      </c>
      <c r="C1988">
        <f>+IFERROR(VLOOKUP(B1988,'[1]Sum table'!$A:$D,4,FALSE),0)</f>
        <v>0</v>
      </c>
      <c r="D1988">
        <f>+IFERROR(VLOOKUP(B1988,'[1]Sum table'!$A:$E,5,FALSE),0)</f>
        <v>0</v>
      </c>
      <c r="E1988">
        <f>+IFERROR(VLOOKUP(B1988,'[1]Sum table'!$A:$F,6,FALSE),0)</f>
        <v>0</v>
      </c>
      <c r="F1988">
        <f>+IFERROR(VLOOKUP(B1988,'[1]Sum table'!$A:$G,7,FALSE),0)</f>
        <v>0</v>
      </c>
      <c r="O1988" t="s">
        <v>513</v>
      </c>
      <c r="P1988" s="608" t="s">
        <v>399</v>
      </c>
      <c r="R1988" t="str">
        <f t="shared" ref="R1988:R2051" si="95">+LEFT(B1988,5)</f>
        <v>ZK106</v>
      </c>
      <c r="S1988">
        <f t="shared" ref="S1988:U2051" si="96">+C1988</f>
        <v>0</v>
      </c>
      <c r="T1988">
        <f t="shared" si="96"/>
        <v>0</v>
      </c>
      <c r="U1988">
        <f t="shared" si="96"/>
        <v>0</v>
      </c>
    </row>
    <row r="1989" spans="1:21" x14ac:dyDescent="0.25">
      <c r="A1989" t="s">
        <v>2508</v>
      </c>
      <c r="B1989" t="str">
        <f t="shared" si="94"/>
        <v>ZK106.K287.C727</v>
      </c>
      <c r="C1989">
        <f>+IFERROR(VLOOKUP(B1989,'[1]Sum table'!$A:$D,4,FALSE),0)</f>
        <v>0</v>
      </c>
      <c r="D1989">
        <f>+IFERROR(VLOOKUP(B1989,'[1]Sum table'!$A:$E,5,FALSE),0)</f>
        <v>0</v>
      </c>
      <c r="E1989">
        <f>+IFERROR(VLOOKUP(B1989,'[1]Sum table'!$A:$F,6,FALSE),0)</f>
        <v>0</v>
      </c>
      <c r="F1989">
        <f>+IFERROR(VLOOKUP(B1989,'[1]Sum table'!$A:$G,7,FALSE),0)</f>
        <v>0</v>
      </c>
      <c r="O1989" t="s">
        <v>513</v>
      </c>
      <c r="P1989" s="608" t="s">
        <v>400</v>
      </c>
      <c r="R1989" t="str">
        <f t="shared" si="95"/>
        <v>ZK106</v>
      </c>
      <c r="S1989">
        <f t="shared" si="96"/>
        <v>0</v>
      </c>
      <c r="T1989">
        <f t="shared" si="96"/>
        <v>0</v>
      </c>
      <c r="U1989">
        <f t="shared" si="96"/>
        <v>0</v>
      </c>
    </row>
    <row r="1990" spans="1:21" x14ac:dyDescent="0.25">
      <c r="A1990" t="s">
        <v>2509</v>
      </c>
      <c r="B1990" t="str">
        <f t="shared" si="94"/>
        <v>ZK106.K288.C727</v>
      </c>
      <c r="C1990">
        <f>+IFERROR(VLOOKUP(B1990,'[1]Sum table'!$A:$D,4,FALSE),0)</f>
        <v>0</v>
      </c>
      <c r="D1990">
        <f>+IFERROR(VLOOKUP(B1990,'[1]Sum table'!$A:$E,5,FALSE),0)</f>
        <v>0</v>
      </c>
      <c r="E1990">
        <f>+IFERROR(VLOOKUP(B1990,'[1]Sum table'!$A:$F,6,FALSE),0)</f>
        <v>0</v>
      </c>
      <c r="F1990">
        <f>+IFERROR(VLOOKUP(B1990,'[1]Sum table'!$A:$G,7,FALSE),0)</f>
        <v>0</v>
      </c>
      <c r="O1990" t="s">
        <v>513</v>
      </c>
      <c r="P1990" s="608" t="s">
        <v>401</v>
      </c>
      <c r="R1990" t="str">
        <f t="shared" si="95"/>
        <v>ZK106</v>
      </c>
      <c r="S1990">
        <f t="shared" si="96"/>
        <v>0</v>
      </c>
      <c r="T1990">
        <f t="shared" si="96"/>
        <v>0</v>
      </c>
      <c r="U1990">
        <f t="shared" si="96"/>
        <v>0</v>
      </c>
    </row>
    <row r="1991" spans="1:21" x14ac:dyDescent="0.25">
      <c r="A1991" t="s">
        <v>2510</v>
      </c>
      <c r="B1991" t="str">
        <f t="shared" si="94"/>
        <v>ZK106.K289.C727</v>
      </c>
      <c r="C1991">
        <f>+IFERROR(VLOOKUP(B1991,'[1]Sum table'!$A:$D,4,FALSE),0)</f>
        <v>0</v>
      </c>
      <c r="D1991">
        <f>+IFERROR(VLOOKUP(B1991,'[1]Sum table'!$A:$E,5,FALSE),0)</f>
        <v>0</v>
      </c>
      <c r="E1991">
        <f>+IFERROR(VLOOKUP(B1991,'[1]Sum table'!$A:$F,6,FALSE),0)</f>
        <v>0</v>
      </c>
      <c r="F1991">
        <f>+IFERROR(VLOOKUP(B1991,'[1]Sum table'!$A:$G,7,FALSE),0)</f>
        <v>0</v>
      </c>
      <c r="O1991" t="s">
        <v>513</v>
      </c>
      <c r="P1991" s="610" t="s">
        <v>218</v>
      </c>
      <c r="R1991" t="str">
        <f t="shared" si="95"/>
        <v>ZK106</v>
      </c>
      <c r="S1991">
        <f t="shared" si="96"/>
        <v>0</v>
      </c>
      <c r="T1991">
        <f t="shared" si="96"/>
        <v>0</v>
      </c>
      <c r="U1991">
        <f t="shared" si="96"/>
        <v>0</v>
      </c>
    </row>
    <row r="1992" spans="1:21" x14ac:dyDescent="0.25">
      <c r="A1992" t="s">
        <v>2511</v>
      </c>
      <c r="B1992" t="str">
        <f t="shared" si="94"/>
        <v>ZK106.K290.C727</v>
      </c>
      <c r="C1992">
        <f>+IFERROR(VLOOKUP(B1992,'[1]Sum table'!$A:$D,4,FALSE),0)</f>
        <v>0</v>
      </c>
      <c r="D1992">
        <f>+IFERROR(VLOOKUP(B1992,'[1]Sum table'!$A:$E,5,FALSE),0)</f>
        <v>0</v>
      </c>
      <c r="E1992">
        <f>+IFERROR(VLOOKUP(B1992,'[1]Sum table'!$A:$F,6,FALSE),0)</f>
        <v>0</v>
      </c>
      <c r="F1992">
        <f>+IFERROR(VLOOKUP(B1992,'[1]Sum table'!$A:$G,7,FALSE),0)</f>
        <v>0</v>
      </c>
      <c r="O1992" t="s">
        <v>513</v>
      </c>
      <c r="P1992" s="610" t="s">
        <v>220</v>
      </c>
      <c r="R1992" t="str">
        <f t="shared" si="95"/>
        <v>ZK106</v>
      </c>
      <c r="S1992">
        <f t="shared" si="96"/>
        <v>0</v>
      </c>
      <c r="T1992">
        <f t="shared" si="96"/>
        <v>0</v>
      </c>
      <c r="U1992">
        <f t="shared" si="96"/>
        <v>0</v>
      </c>
    </row>
    <row r="1993" spans="1:21" x14ac:dyDescent="0.25">
      <c r="A1993" t="s">
        <v>2512</v>
      </c>
      <c r="B1993" t="str">
        <f t="shared" si="94"/>
        <v>ZK106.K291.C727</v>
      </c>
      <c r="C1993">
        <f>+IFERROR(VLOOKUP(B1993,'[1]Sum table'!$A:$D,4,FALSE),0)</f>
        <v>0</v>
      </c>
      <c r="D1993">
        <f>+IFERROR(VLOOKUP(B1993,'[1]Sum table'!$A:$E,5,FALSE),0)</f>
        <v>0</v>
      </c>
      <c r="E1993">
        <f>+IFERROR(VLOOKUP(B1993,'[1]Sum table'!$A:$F,6,FALSE),0)</f>
        <v>0</v>
      </c>
      <c r="F1993">
        <f>+IFERROR(VLOOKUP(B1993,'[1]Sum table'!$A:$G,7,FALSE),0)</f>
        <v>0</v>
      </c>
      <c r="O1993" t="s">
        <v>513</v>
      </c>
      <c r="P1993" s="610" t="s">
        <v>224</v>
      </c>
      <c r="R1993" t="str">
        <f t="shared" si="95"/>
        <v>ZK106</v>
      </c>
      <c r="S1993">
        <f t="shared" si="96"/>
        <v>0</v>
      </c>
      <c r="T1993">
        <f t="shared" si="96"/>
        <v>0</v>
      </c>
      <c r="U1993">
        <f t="shared" si="96"/>
        <v>0</v>
      </c>
    </row>
    <row r="1994" spans="1:21" x14ac:dyDescent="0.25">
      <c r="A1994" t="s">
        <v>2513</v>
      </c>
      <c r="B1994" t="str">
        <f t="shared" si="94"/>
        <v>ZK106.K292.C727</v>
      </c>
      <c r="C1994">
        <f>+IFERROR(VLOOKUP(B1994,'[1]Sum table'!$A:$D,4,FALSE),0)</f>
        <v>0</v>
      </c>
      <c r="D1994">
        <f>+IFERROR(VLOOKUP(B1994,'[1]Sum table'!$A:$E,5,FALSE),0)</f>
        <v>0</v>
      </c>
      <c r="E1994">
        <f>+IFERROR(VLOOKUP(B1994,'[1]Sum table'!$A:$F,6,FALSE),0)</f>
        <v>0</v>
      </c>
      <c r="F1994">
        <f>+IFERROR(VLOOKUP(B1994,'[1]Sum table'!$A:$G,7,FALSE),0)</f>
        <v>0</v>
      </c>
      <c r="O1994" t="s">
        <v>513</v>
      </c>
      <c r="P1994" s="608" t="s">
        <v>402</v>
      </c>
      <c r="R1994" t="str">
        <f t="shared" si="95"/>
        <v>ZK106</v>
      </c>
      <c r="S1994">
        <f t="shared" si="96"/>
        <v>0</v>
      </c>
      <c r="T1994">
        <f t="shared" si="96"/>
        <v>0</v>
      </c>
      <c r="U1994">
        <f t="shared" si="96"/>
        <v>0</v>
      </c>
    </row>
    <row r="1995" spans="1:21" x14ac:dyDescent="0.25">
      <c r="A1995" t="s">
        <v>2514</v>
      </c>
      <c r="B1995" t="str">
        <f t="shared" si="94"/>
        <v>ZK106.K293.C727</v>
      </c>
      <c r="C1995">
        <f>+IFERROR(VLOOKUP(B1995,'[1]Sum table'!$A:$D,4,FALSE),0)</f>
        <v>0</v>
      </c>
      <c r="D1995">
        <f>+IFERROR(VLOOKUP(B1995,'[1]Sum table'!$A:$E,5,FALSE),0)</f>
        <v>0</v>
      </c>
      <c r="E1995">
        <f>+IFERROR(VLOOKUP(B1995,'[1]Sum table'!$A:$F,6,FALSE),0)</f>
        <v>0</v>
      </c>
      <c r="F1995">
        <f>+IFERROR(VLOOKUP(B1995,'[1]Sum table'!$A:$G,7,FALSE),0)</f>
        <v>0</v>
      </c>
      <c r="O1995" t="s">
        <v>513</v>
      </c>
      <c r="P1995" s="608" t="s">
        <v>403</v>
      </c>
      <c r="R1995" t="str">
        <f t="shared" si="95"/>
        <v>ZK106</v>
      </c>
      <c r="S1995">
        <f t="shared" si="96"/>
        <v>0</v>
      </c>
      <c r="T1995">
        <f t="shared" si="96"/>
        <v>0</v>
      </c>
      <c r="U1995">
        <f t="shared" si="96"/>
        <v>0</v>
      </c>
    </row>
    <row r="1996" spans="1:21" x14ac:dyDescent="0.25">
      <c r="A1996" t="s">
        <v>2515</v>
      </c>
      <c r="B1996" t="str">
        <f t="shared" si="94"/>
        <v>ZK106.K294.C727</v>
      </c>
      <c r="C1996">
        <f>+IFERROR(VLOOKUP(B1996,'[1]Sum table'!$A:$D,4,FALSE),0)</f>
        <v>0</v>
      </c>
      <c r="D1996">
        <f>+IFERROR(VLOOKUP(B1996,'[1]Sum table'!$A:$E,5,FALSE),0)</f>
        <v>0</v>
      </c>
      <c r="E1996">
        <f>+IFERROR(VLOOKUP(B1996,'[1]Sum table'!$A:$F,6,FALSE),0)</f>
        <v>0</v>
      </c>
      <c r="F1996">
        <f>+IFERROR(VLOOKUP(B1996,'[1]Sum table'!$A:$G,7,FALSE),0)</f>
        <v>0</v>
      </c>
      <c r="O1996" t="s">
        <v>513</v>
      </c>
      <c r="P1996" s="608" t="s">
        <v>404</v>
      </c>
      <c r="R1996" t="str">
        <f t="shared" si="95"/>
        <v>ZK106</v>
      </c>
      <c r="S1996">
        <f t="shared" si="96"/>
        <v>0</v>
      </c>
      <c r="T1996">
        <f t="shared" si="96"/>
        <v>0</v>
      </c>
      <c r="U1996">
        <f t="shared" si="96"/>
        <v>0</v>
      </c>
    </row>
    <row r="1997" spans="1:21" x14ac:dyDescent="0.25">
      <c r="A1997" t="s">
        <v>2516</v>
      </c>
      <c r="B1997" t="str">
        <f t="shared" si="94"/>
        <v>ZK106.K295.C727</v>
      </c>
      <c r="C1997">
        <f>+IFERROR(VLOOKUP(B1997,'[1]Sum table'!$A:$D,4,FALSE),0)</f>
        <v>0</v>
      </c>
      <c r="D1997">
        <f>+IFERROR(VLOOKUP(B1997,'[1]Sum table'!$A:$E,5,FALSE),0)</f>
        <v>0</v>
      </c>
      <c r="E1997">
        <f>+IFERROR(VLOOKUP(B1997,'[1]Sum table'!$A:$F,6,FALSE),0)</f>
        <v>0</v>
      </c>
      <c r="F1997">
        <f>+IFERROR(VLOOKUP(B1997,'[1]Sum table'!$A:$G,7,FALSE),0)</f>
        <v>0</v>
      </c>
      <c r="O1997" t="s">
        <v>513</v>
      </c>
      <c r="P1997" s="610" t="s">
        <v>226</v>
      </c>
      <c r="R1997" t="str">
        <f t="shared" si="95"/>
        <v>ZK106</v>
      </c>
      <c r="S1997">
        <f t="shared" si="96"/>
        <v>0</v>
      </c>
      <c r="T1997">
        <f t="shared" si="96"/>
        <v>0</v>
      </c>
      <c r="U1997">
        <f t="shared" si="96"/>
        <v>0</v>
      </c>
    </row>
    <row r="1998" spans="1:21" x14ac:dyDescent="0.25">
      <c r="A1998" t="s">
        <v>2517</v>
      </c>
      <c r="B1998" t="str">
        <f t="shared" si="94"/>
        <v>ZK106.K296.C727</v>
      </c>
      <c r="C1998">
        <f>+IFERROR(VLOOKUP(B1998,'[1]Sum table'!$A:$D,4,FALSE),0)</f>
        <v>0</v>
      </c>
      <c r="D1998">
        <f>+IFERROR(VLOOKUP(B1998,'[1]Sum table'!$A:$E,5,FALSE),0)</f>
        <v>0</v>
      </c>
      <c r="E1998">
        <f>+IFERROR(VLOOKUP(B1998,'[1]Sum table'!$A:$F,6,FALSE),0)</f>
        <v>0</v>
      </c>
      <c r="F1998">
        <f>+IFERROR(VLOOKUP(B1998,'[1]Sum table'!$A:$G,7,FALSE),0)</f>
        <v>0</v>
      </c>
      <c r="O1998" t="s">
        <v>513</v>
      </c>
      <c r="P1998" s="610" t="s">
        <v>228</v>
      </c>
      <c r="R1998" t="str">
        <f t="shared" si="95"/>
        <v>ZK106</v>
      </c>
      <c r="S1998">
        <f t="shared" si="96"/>
        <v>0</v>
      </c>
      <c r="T1998">
        <f t="shared" si="96"/>
        <v>0</v>
      </c>
      <c r="U1998">
        <f t="shared" si="96"/>
        <v>0</v>
      </c>
    </row>
    <row r="1999" spans="1:21" x14ac:dyDescent="0.25">
      <c r="A1999" t="s">
        <v>2518</v>
      </c>
      <c r="B1999" t="str">
        <f t="shared" si="94"/>
        <v>ZK106.K297.C727</v>
      </c>
      <c r="C1999">
        <f>+IFERROR(VLOOKUP(B1999,'[1]Sum table'!$A:$D,4,FALSE),0)</f>
        <v>0</v>
      </c>
      <c r="D1999">
        <f>+IFERROR(VLOOKUP(B1999,'[1]Sum table'!$A:$E,5,FALSE),0)</f>
        <v>0</v>
      </c>
      <c r="E1999">
        <f>+IFERROR(VLOOKUP(B1999,'[1]Sum table'!$A:$F,6,FALSE),0)</f>
        <v>0</v>
      </c>
      <c r="F1999">
        <f>+IFERROR(VLOOKUP(B1999,'[1]Sum table'!$A:$G,7,FALSE),0)</f>
        <v>0</v>
      </c>
      <c r="O1999" t="s">
        <v>513</v>
      </c>
      <c r="P1999" s="610" t="s">
        <v>230</v>
      </c>
      <c r="R1999" t="str">
        <f t="shared" si="95"/>
        <v>ZK106</v>
      </c>
      <c r="S1999">
        <f t="shared" si="96"/>
        <v>0</v>
      </c>
      <c r="T1999">
        <f t="shared" si="96"/>
        <v>0</v>
      </c>
      <c r="U1999">
        <f t="shared" si="96"/>
        <v>0</v>
      </c>
    </row>
    <row r="2000" spans="1:21" x14ac:dyDescent="0.25">
      <c r="A2000" t="s">
        <v>2519</v>
      </c>
      <c r="B2000" t="str">
        <f t="shared" si="94"/>
        <v>ZK106.K298.C727</v>
      </c>
      <c r="C2000">
        <f>+IFERROR(VLOOKUP(B2000,'[1]Sum table'!$A:$D,4,FALSE),0)</f>
        <v>0</v>
      </c>
      <c r="D2000">
        <f>+IFERROR(VLOOKUP(B2000,'[1]Sum table'!$A:$E,5,FALSE),0)</f>
        <v>0</v>
      </c>
      <c r="E2000">
        <f>+IFERROR(VLOOKUP(B2000,'[1]Sum table'!$A:$F,6,FALSE),0)</f>
        <v>0</v>
      </c>
      <c r="F2000">
        <f>+IFERROR(VLOOKUP(B2000,'[1]Sum table'!$A:$G,7,FALSE),0)</f>
        <v>0</v>
      </c>
      <c r="O2000" t="s">
        <v>513</v>
      </c>
      <c r="P2000" s="608" t="s">
        <v>405</v>
      </c>
      <c r="R2000" t="str">
        <f t="shared" si="95"/>
        <v>ZK106</v>
      </c>
      <c r="S2000">
        <f t="shared" si="96"/>
        <v>0</v>
      </c>
      <c r="T2000">
        <f t="shared" si="96"/>
        <v>0</v>
      </c>
      <c r="U2000">
        <f t="shared" si="96"/>
        <v>0</v>
      </c>
    </row>
    <row r="2001" spans="1:21" x14ac:dyDescent="0.25">
      <c r="A2001" t="s">
        <v>2520</v>
      </c>
      <c r="B2001" t="str">
        <f t="shared" si="94"/>
        <v>ZK106.K299.C727</v>
      </c>
      <c r="C2001">
        <f>+IFERROR(VLOOKUP(B2001,'[1]Sum table'!$A:$D,4,FALSE),0)</f>
        <v>0</v>
      </c>
      <c r="D2001">
        <f>+IFERROR(VLOOKUP(B2001,'[1]Sum table'!$A:$E,5,FALSE),0)</f>
        <v>0</v>
      </c>
      <c r="E2001">
        <f>+IFERROR(VLOOKUP(B2001,'[1]Sum table'!$A:$F,6,FALSE),0)</f>
        <v>0</v>
      </c>
      <c r="F2001">
        <f>+IFERROR(VLOOKUP(B2001,'[1]Sum table'!$A:$G,7,FALSE),0)</f>
        <v>0</v>
      </c>
      <c r="O2001" t="s">
        <v>513</v>
      </c>
      <c r="P2001" s="608" t="s">
        <v>406</v>
      </c>
      <c r="R2001" t="str">
        <f t="shared" si="95"/>
        <v>ZK106</v>
      </c>
      <c r="S2001">
        <f t="shared" si="96"/>
        <v>0</v>
      </c>
      <c r="T2001">
        <f t="shared" si="96"/>
        <v>0</v>
      </c>
      <c r="U2001">
        <f t="shared" si="96"/>
        <v>0</v>
      </c>
    </row>
    <row r="2002" spans="1:21" x14ac:dyDescent="0.25">
      <c r="A2002" t="s">
        <v>2521</v>
      </c>
      <c r="B2002" t="str">
        <f t="shared" si="94"/>
        <v>ZK106.K300.C727</v>
      </c>
      <c r="C2002">
        <f>+IFERROR(VLOOKUP(B2002,'[1]Sum table'!$A:$D,4,FALSE),0)</f>
        <v>0</v>
      </c>
      <c r="D2002">
        <f>+IFERROR(VLOOKUP(B2002,'[1]Sum table'!$A:$E,5,FALSE),0)</f>
        <v>0</v>
      </c>
      <c r="E2002">
        <f>+IFERROR(VLOOKUP(B2002,'[1]Sum table'!$A:$F,6,FALSE),0)</f>
        <v>0</v>
      </c>
      <c r="F2002">
        <f>+IFERROR(VLOOKUP(B2002,'[1]Sum table'!$A:$G,7,FALSE),0)</f>
        <v>0</v>
      </c>
      <c r="O2002" t="s">
        <v>513</v>
      </c>
      <c r="P2002" s="608" t="s">
        <v>407</v>
      </c>
      <c r="R2002" t="str">
        <f t="shared" si="95"/>
        <v>ZK106</v>
      </c>
      <c r="S2002">
        <f t="shared" si="96"/>
        <v>0</v>
      </c>
      <c r="T2002">
        <f t="shared" si="96"/>
        <v>0</v>
      </c>
      <c r="U2002">
        <f t="shared" si="96"/>
        <v>0</v>
      </c>
    </row>
    <row r="2003" spans="1:21" ht="15.75" thickBot="1" x14ac:dyDescent="0.3">
      <c r="A2003" t="s">
        <v>2522</v>
      </c>
      <c r="B2003" t="str">
        <f t="shared" si="94"/>
        <v>ZK106.K301.C727</v>
      </c>
      <c r="C2003">
        <f>+IFERROR(VLOOKUP(B2003,'[1]Sum table'!$A:$D,4,FALSE),0)</f>
        <v>0</v>
      </c>
      <c r="D2003">
        <f>+IFERROR(VLOOKUP(B2003,'[1]Sum table'!$A:$E,5,FALSE),0)</f>
        <v>0</v>
      </c>
      <c r="E2003">
        <f>+IFERROR(VLOOKUP(B2003,'[1]Sum table'!$A:$F,6,FALSE),0)</f>
        <v>0</v>
      </c>
      <c r="F2003">
        <f>+IFERROR(VLOOKUP(B2003,'[1]Sum table'!$A:$G,7,FALSE),0)</f>
        <v>0</v>
      </c>
      <c r="O2003" t="s">
        <v>513</v>
      </c>
      <c r="P2003" s="610" t="s">
        <v>232</v>
      </c>
      <c r="R2003" t="str">
        <f t="shared" si="95"/>
        <v>ZK106</v>
      </c>
      <c r="S2003">
        <f t="shared" si="96"/>
        <v>0</v>
      </c>
      <c r="T2003">
        <f t="shared" si="96"/>
        <v>0</v>
      </c>
      <c r="U2003">
        <f t="shared" si="96"/>
        <v>0</v>
      </c>
    </row>
    <row r="2004" spans="1:21" x14ac:dyDescent="0.25">
      <c r="A2004" t="s">
        <v>2523</v>
      </c>
      <c r="B2004" t="str">
        <f t="shared" si="94"/>
        <v>ZK106.K302.C727</v>
      </c>
      <c r="C2004">
        <f>+IFERROR(VLOOKUP(B2004,'[1]Sum table'!$A:$D,4,FALSE),0)</f>
        <v>0</v>
      </c>
      <c r="D2004">
        <f>+IFERROR(VLOOKUP(B2004,'[1]Sum table'!$A:$E,5,FALSE),0)</f>
        <v>0</v>
      </c>
      <c r="E2004">
        <f>+IFERROR(VLOOKUP(B2004,'[1]Sum table'!$A:$F,6,FALSE),0)</f>
        <v>0</v>
      </c>
      <c r="F2004">
        <f>+IFERROR(VLOOKUP(B2004,'[1]Sum table'!$A:$G,7,FALSE),0)</f>
        <v>0</v>
      </c>
      <c r="O2004" t="s">
        <v>513</v>
      </c>
      <c r="P2004" s="605" t="s">
        <v>408</v>
      </c>
      <c r="R2004" t="str">
        <f t="shared" si="95"/>
        <v>ZK106</v>
      </c>
      <c r="S2004">
        <f t="shared" si="96"/>
        <v>0</v>
      </c>
      <c r="T2004">
        <f t="shared" si="96"/>
        <v>0</v>
      </c>
      <c r="U2004">
        <f t="shared" si="96"/>
        <v>0</v>
      </c>
    </row>
    <row r="2005" spans="1:21" x14ac:dyDescent="0.25">
      <c r="A2005" t="s">
        <v>2524</v>
      </c>
      <c r="B2005" t="str">
        <f t="shared" si="94"/>
        <v>ZK106.K303.C727</v>
      </c>
      <c r="C2005">
        <f>+IFERROR(VLOOKUP(B2005,'[1]Sum table'!$A:$D,4,FALSE),0)</f>
        <v>0</v>
      </c>
      <c r="D2005">
        <f>+IFERROR(VLOOKUP(B2005,'[1]Sum table'!$A:$E,5,FALSE),0)</f>
        <v>0</v>
      </c>
      <c r="E2005">
        <f>+IFERROR(VLOOKUP(B2005,'[1]Sum table'!$A:$F,6,FALSE),0)</f>
        <v>0</v>
      </c>
      <c r="F2005">
        <f>+IFERROR(VLOOKUP(B2005,'[1]Sum table'!$A:$G,7,FALSE),0)</f>
        <v>0</v>
      </c>
      <c r="O2005" t="s">
        <v>513</v>
      </c>
      <c r="P2005" s="606" t="s">
        <v>409</v>
      </c>
      <c r="R2005" t="str">
        <f t="shared" si="95"/>
        <v>ZK106</v>
      </c>
      <c r="S2005">
        <f t="shared" si="96"/>
        <v>0</v>
      </c>
      <c r="T2005">
        <f t="shared" si="96"/>
        <v>0</v>
      </c>
      <c r="U2005">
        <f t="shared" si="96"/>
        <v>0</v>
      </c>
    </row>
    <row r="2006" spans="1:21" x14ac:dyDescent="0.25">
      <c r="A2006" t="s">
        <v>2525</v>
      </c>
      <c r="B2006" t="str">
        <f t="shared" si="94"/>
        <v>ZK106.K304.C727</v>
      </c>
      <c r="C2006">
        <f>+IFERROR(VLOOKUP(B2006,'[1]Sum table'!$A:$D,4,FALSE),0)</f>
        <v>0</v>
      </c>
      <c r="D2006">
        <f>+IFERROR(VLOOKUP(B2006,'[1]Sum table'!$A:$E,5,FALSE),0)</f>
        <v>0</v>
      </c>
      <c r="E2006">
        <f>+IFERROR(VLOOKUP(B2006,'[1]Sum table'!$A:$F,6,FALSE),0)</f>
        <v>0</v>
      </c>
      <c r="F2006">
        <f>+IFERROR(VLOOKUP(B2006,'[1]Sum table'!$A:$G,7,FALSE),0)</f>
        <v>0</v>
      </c>
      <c r="O2006" t="s">
        <v>513</v>
      </c>
      <c r="P2006" s="606" t="s">
        <v>410</v>
      </c>
      <c r="R2006" t="str">
        <f t="shared" si="95"/>
        <v>ZK106</v>
      </c>
      <c r="S2006">
        <f t="shared" si="96"/>
        <v>0</v>
      </c>
      <c r="T2006">
        <f t="shared" si="96"/>
        <v>0</v>
      </c>
      <c r="U2006">
        <f t="shared" si="96"/>
        <v>0</v>
      </c>
    </row>
    <row r="2007" spans="1:21" x14ac:dyDescent="0.25">
      <c r="A2007" t="s">
        <v>2526</v>
      </c>
      <c r="B2007" t="str">
        <f t="shared" si="94"/>
        <v>ZK106.K305.C727</v>
      </c>
      <c r="C2007">
        <f>+IFERROR(VLOOKUP(B2007,'[1]Sum table'!$A:$D,4,FALSE),0)</f>
        <v>0</v>
      </c>
      <c r="D2007">
        <f>+IFERROR(VLOOKUP(B2007,'[1]Sum table'!$A:$E,5,FALSE),0)</f>
        <v>0</v>
      </c>
      <c r="E2007">
        <f>+IFERROR(VLOOKUP(B2007,'[1]Sum table'!$A:$F,6,FALSE),0)</f>
        <v>0</v>
      </c>
      <c r="F2007">
        <f>+IFERROR(VLOOKUP(B2007,'[1]Sum table'!$A:$G,7,FALSE),0)</f>
        <v>0</v>
      </c>
      <c r="O2007" t="s">
        <v>513</v>
      </c>
      <c r="P2007" s="606" t="s">
        <v>411</v>
      </c>
      <c r="R2007" t="str">
        <f t="shared" si="95"/>
        <v>ZK106</v>
      </c>
      <c r="S2007">
        <f t="shared" si="96"/>
        <v>0</v>
      </c>
      <c r="T2007">
        <f t="shared" si="96"/>
        <v>0</v>
      </c>
      <c r="U2007">
        <f t="shared" si="96"/>
        <v>0</v>
      </c>
    </row>
    <row r="2008" spans="1:21" x14ac:dyDescent="0.25">
      <c r="A2008" t="s">
        <v>2527</v>
      </c>
      <c r="B2008" t="str">
        <f t="shared" si="94"/>
        <v>ZK106.K306.C727</v>
      </c>
      <c r="C2008">
        <f>+IFERROR(VLOOKUP(B2008,'[1]Sum table'!$A:$D,4,FALSE),0)</f>
        <v>0</v>
      </c>
      <c r="D2008">
        <f>+IFERROR(VLOOKUP(B2008,'[1]Sum table'!$A:$E,5,FALSE),0)</f>
        <v>0</v>
      </c>
      <c r="E2008">
        <f>+IFERROR(VLOOKUP(B2008,'[1]Sum table'!$A:$F,6,FALSE),0)</f>
        <v>0</v>
      </c>
      <c r="F2008">
        <f>+IFERROR(VLOOKUP(B2008,'[1]Sum table'!$A:$G,7,FALSE),0)</f>
        <v>0</v>
      </c>
      <c r="O2008" t="s">
        <v>513</v>
      </c>
      <c r="P2008" s="606" t="s">
        <v>412</v>
      </c>
      <c r="R2008" t="str">
        <f t="shared" si="95"/>
        <v>ZK106</v>
      </c>
      <c r="S2008">
        <f t="shared" si="96"/>
        <v>0</v>
      </c>
      <c r="T2008">
        <f t="shared" si="96"/>
        <v>0</v>
      </c>
      <c r="U2008">
        <f t="shared" si="96"/>
        <v>0</v>
      </c>
    </row>
    <row r="2009" spans="1:21" x14ac:dyDescent="0.25">
      <c r="A2009" t="s">
        <v>2528</v>
      </c>
      <c r="B2009" t="str">
        <f t="shared" si="94"/>
        <v>ZK106.K307.C727</v>
      </c>
      <c r="C2009">
        <f>+IFERROR(VLOOKUP(B2009,'[1]Sum table'!$A:$D,4,FALSE),0)</f>
        <v>0</v>
      </c>
      <c r="D2009">
        <f>+IFERROR(VLOOKUP(B2009,'[1]Sum table'!$A:$E,5,FALSE),0)</f>
        <v>0</v>
      </c>
      <c r="E2009">
        <f>+IFERROR(VLOOKUP(B2009,'[1]Sum table'!$A:$F,6,FALSE),0)</f>
        <v>0</v>
      </c>
      <c r="F2009">
        <f>+IFERROR(VLOOKUP(B2009,'[1]Sum table'!$A:$G,7,FALSE),0)</f>
        <v>0</v>
      </c>
      <c r="O2009" t="s">
        <v>513</v>
      </c>
      <c r="P2009" s="606" t="s">
        <v>413</v>
      </c>
      <c r="R2009" t="str">
        <f t="shared" si="95"/>
        <v>ZK106</v>
      </c>
      <c r="S2009">
        <f t="shared" si="96"/>
        <v>0</v>
      </c>
      <c r="T2009">
        <f t="shared" si="96"/>
        <v>0</v>
      </c>
      <c r="U2009">
        <f t="shared" si="96"/>
        <v>0</v>
      </c>
    </row>
    <row r="2010" spans="1:21" x14ac:dyDescent="0.25">
      <c r="A2010" t="s">
        <v>2529</v>
      </c>
      <c r="B2010" t="str">
        <f t="shared" si="94"/>
        <v>ZK106.K308.C727</v>
      </c>
      <c r="C2010">
        <f>+IFERROR(VLOOKUP(B2010,'[1]Sum table'!$A:$D,4,FALSE),0)</f>
        <v>0</v>
      </c>
      <c r="D2010">
        <f>+IFERROR(VLOOKUP(B2010,'[1]Sum table'!$A:$E,5,FALSE),0)</f>
        <v>0</v>
      </c>
      <c r="E2010">
        <f>+IFERROR(VLOOKUP(B2010,'[1]Sum table'!$A:$F,6,FALSE),0)</f>
        <v>0</v>
      </c>
      <c r="F2010">
        <f>+IFERROR(VLOOKUP(B2010,'[1]Sum table'!$A:$G,7,FALSE),0)</f>
        <v>0</v>
      </c>
      <c r="O2010" t="s">
        <v>513</v>
      </c>
      <c r="P2010" s="606" t="s">
        <v>414</v>
      </c>
      <c r="R2010" t="str">
        <f t="shared" si="95"/>
        <v>ZK106</v>
      </c>
      <c r="S2010">
        <f t="shared" si="96"/>
        <v>0</v>
      </c>
      <c r="T2010">
        <f t="shared" si="96"/>
        <v>0</v>
      </c>
      <c r="U2010">
        <f t="shared" si="96"/>
        <v>0</v>
      </c>
    </row>
    <row r="2011" spans="1:21" x14ac:dyDescent="0.25">
      <c r="A2011" t="s">
        <v>2530</v>
      </c>
      <c r="B2011" t="str">
        <f t="shared" si="94"/>
        <v>ZK106.K309.C727</v>
      </c>
      <c r="C2011">
        <f>+IFERROR(VLOOKUP(B2011,'[1]Sum table'!$A:$D,4,FALSE),0)</f>
        <v>0</v>
      </c>
      <c r="D2011">
        <f>+IFERROR(VLOOKUP(B2011,'[1]Sum table'!$A:$E,5,FALSE),0)</f>
        <v>0</v>
      </c>
      <c r="E2011">
        <f>+IFERROR(VLOOKUP(B2011,'[1]Sum table'!$A:$F,6,FALSE),0)</f>
        <v>0</v>
      </c>
      <c r="F2011">
        <f>+IFERROR(VLOOKUP(B2011,'[1]Sum table'!$A:$G,7,FALSE),0)</f>
        <v>0</v>
      </c>
      <c r="O2011" t="s">
        <v>513</v>
      </c>
      <c r="P2011" s="606" t="s">
        <v>415</v>
      </c>
      <c r="R2011" t="str">
        <f t="shared" si="95"/>
        <v>ZK106</v>
      </c>
      <c r="S2011">
        <f t="shared" si="96"/>
        <v>0</v>
      </c>
      <c r="T2011">
        <f t="shared" si="96"/>
        <v>0</v>
      </c>
      <c r="U2011">
        <f t="shared" si="96"/>
        <v>0</v>
      </c>
    </row>
    <row r="2012" spans="1:21" x14ac:dyDescent="0.25">
      <c r="A2012" t="s">
        <v>2531</v>
      </c>
      <c r="B2012" t="str">
        <f t="shared" si="94"/>
        <v>ZK106.K310.C727</v>
      </c>
      <c r="C2012">
        <f>+IFERROR(VLOOKUP(B2012,'[1]Sum table'!$A:$D,4,FALSE),0)</f>
        <v>0</v>
      </c>
      <c r="D2012">
        <f>+IFERROR(VLOOKUP(B2012,'[1]Sum table'!$A:$E,5,FALSE),0)</f>
        <v>0</v>
      </c>
      <c r="E2012">
        <f>+IFERROR(VLOOKUP(B2012,'[1]Sum table'!$A:$F,6,FALSE),0)</f>
        <v>0</v>
      </c>
      <c r="F2012">
        <f>+IFERROR(VLOOKUP(B2012,'[1]Sum table'!$A:$G,7,FALSE),0)</f>
        <v>0</v>
      </c>
      <c r="O2012" t="s">
        <v>513</v>
      </c>
      <c r="P2012" s="606" t="s">
        <v>416</v>
      </c>
      <c r="R2012" t="str">
        <f t="shared" si="95"/>
        <v>ZK106</v>
      </c>
      <c r="S2012">
        <f t="shared" si="96"/>
        <v>0</v>
      </c>
      <c r="T2012">
        <f t="shared" si="96"/>
        <v>0</v>
      </c>
      <c r="U2012">
        <f t="shared" si="96"/>
        <v>0</v>
      </c>
    </row>
    <row r="2013" spans="1:21" x14ac:dyDescent="0.25">
      <c r="A2013" t="s">
        <v>2532</v>
      </c>
      <c r="B2013" t="str">
        <f t="shared" si="94"/>
        <v>ZK106.K311.C727</v>
      </c>
      <c r="C2013">
        <f>+IFERROR(VLOOKUP(B2013,'[1]Sum table'!$A:$D,4,FALSE),0)</f>
        <v>0</v>
      </c>
      <c r="D2013">
        <f>+IFERROR(VLOOKUP(B2013,'[1]Sum table'!$A:$E,5,FALSE),0)</f>
        <v>0</v>
      </c>
      <c r="E2013">
        <f>+IFERROR(VLOOKUP(B2013,'[1]Sum table'!$A:$F,6,FALSE),0)</f>
        <v>0</v>
      </c>
      <c r="F2013">
        <f>+IFERROR(VLOOKUP(B2013,'[1]Sum table'!$A:$G,7,FALSE),0)</f>
        <v>0</v>
      </c>
      <c r="O2013" t="s">
        <v>513</v>
      </c>
      <c r="P2013" s="606" t="s">
        <v>417</v>
      </c>
      <c r="R2013" t="str">
        <f t="shared" si="95"/>
        <v>ZK106</v>
      </c>
      <c r="S2013">
        <f t="shared" si="96"/>
        <v>0</v>
      </c>
      <c r="T2013">
        <f t="shared" si="96"/>
        <v>0</v>
      </c>
      <c r="U2013">
        <f t="shared" si="96"/>
        <v>0</v>
      </c>
    </row>
    <row r="2014" spans="1:21" x14ac:dyDescent="0.25">
      <c r="A2014" t="s">
        <v>2533</v>
      </c>
      <c r="B2014" t="str">
        <f t="shared" si="94"/>
        <v>ZK106.K312.C727</v>
      </c>
      <c r="C2014">
        <f>+IFERROR(VLOOKUP(B2014,'[1]Sum table'!$A:$D,4,FALSE),0)</f>
        <v>0</v>
      </c>
      <c r="D2014">
        <f>+IFERROR(VLOOKUP(B2014,'[1]Sum table'!$A:$E,5,FALSE),0)</f>
        <v>0</v>
      </c>
      <c r="E2014">
        <f>+IFERROR(VLOOKUP(B2014,'[1]Sum table'!$A:$F,6,FALSE),0)</f>
        <v>0</v>
      </c>
      <c r="F2014">
        <f>+IFERROR(VLOOKUP(B2014,'[1]Sum table'!$A:$G,7,FALSE),0)</f>
        <v>0</v>
      </c>
      <c r="O2014" t="s">
        <v>513</v>
      </c>
      <c r="P2014" s="606" t="s">
        <v>418</v>
      </c>
      <c r="R2014" t="str">
        <f t="shared" si="95"/>
        <v>ZK106</v>
      </c>
      <c r="S2014">
        <f t="shared" si="96"/>
        <v>0</v>
      </c>
      <c r="T2014">
        <f t="shared" si="96"/>
        <v>0</v>
      </c>
      <c r="U2014">
        <f t="shared" si="96"/>
        <v>0</v>
      </c>
    </row>
    <row r="2015" spans="1:21" x14ac:dyDescent="0.25">
      <c r="A2015" t="s">
        <v>2534</v>
      </c>
      <c r="B2015" t="str">
        <f t="shared" si="94"/>
        <v>ZK106.K313.C727</v>
      </c>
      <c r="C2015">
        <f>+IFERROR(VLOOKUP(B2015,'[1]Sum table'!$A:$D,4,FALSE),0)</f>
        <v>0</v>
      </c>
      <c r="D2015">
        <f>+IFERROR(VLOOKUP(B2015,'[1]Sum table'!$A:$E,5,FALSE),0)</f>
        <v>0</v>
      </c>
      <c r="E2015">
        <f>+IFERROR(VLOOKUP(B2015,'[1]Sum table'!$A:$F,6,FALSE),0)</f>
        <v>0</v>
      </c>
      <c r="F2015">
        <f>+IFERROR(VLOOKUP(B2015,'[1]Sum table'!$A:$G,7,FALSE),0)</f>
        <v>0</v>
      </c>
      <c r="O2015" t="s">
        <v>513</v>
      </c>
      <c r="P2015" s="607" t="s">
        <v>419</v>
      </c>
      <c r="R2015" t="str">
        <f t="shared" si="95"/>
        <v>ZK106</v>
      </c>
      <c r="S2015">
        <f t="shared" si="96"/>
        <v>0</v>
      </c>
      <c r="T2015">
        <f t="shared" si="96"/>
        <v>0</v>
      </c>
      <c r="U2015">
        <f t="shared" si="96"/>
        <v>0</v>
      </c>
    </row>
    <row r="2016" spans="1:21" x14ac:dyDescent="0.25">
      <c r="A2016" t="s">
        <v>2535</v>
      </c>
      <c r="B2016" t="str">
        <f t="shared" si="94"/>
        <v>ZK106.K314.C727</v>
      </c>
      <c r="C2016">
        <f>+IFERROR(VLOOKUP(B2016,'[1]Sum table'!$A:$D,4,FALSE),0)</f>
        <v>0</v>
      </c>
      <c r="D2016">
        <f>+IFERROR(VLOOKUP(B2016,'[1]Sum table'!$A:$E,5,FALSE),0)</f>
        <v>0</v>
      </c>
      <c r="E2016">
        <f>+IFERROR(VLOOKUP(B2016,'[1]Sum table'!$A:$F,6,FALSE),0)</f>
        <v>0</v>
      </c>
      <c r="F2016">
        <f>+IFERROR(VLOOKUP(B2016,'[1]Sum table'!$A:$G,7,FALSE),0)</f>
        <v>0</v>
      </c>
      <c r="O2016" t="s">
        <v>513</v>
      </c>
      <c r="P2016" s="607" t="s">
        <v>420</v>
      </c>
      <c r="R2016" t="str">
        <f t="shared" si="95"/>
        <v>ZK106</v>
      </c>
      <c r="S2016">
        <f t="shared" si="96"/>
        <v>0</v>
      </c>
      <c r="T2016">
        <f t="shared" si="96"/>
        <v>0</v>
      </c>
      <c r="U2016">
        <f t="shared" si="96"/>
        <v>0</v>
      </c>
    </row>
    <row r="2017" spans="1:21" x14ac:dyDescent="0.25">
      <c r="A2017" t="s">
        <v>2536</v>
      </c>
      <c r="B2017" t="str">
        <f t="shared" si="94"/>
        <v>ZK106.K315.C727</v>
      </c>
      <c r="C2017">
        <f>+IFERROR(VLOOKUP(B2017,'[1]Sum table'!$A:$D,4,FALSE),0)</f>
        <v>0</v>
      </c>
      <c r="D2017">
        <f>+IFERROR(VLOOKUP(B2017,'[1]Sum table'!$A:$E,5,FALSE),0)</f>
        <v>0</v>
      </c>
      <c r="E2017">
        <f>+IFERROR(VLOOKUP(B2017,'[1]Sum table'!$A:$F,6,FALSE),0)</f>
        <v>0</v>
      </c>
      <c r="F2017">
        <f>+IFERROR(VLOOKUP(B2017,'[1]Sum table'!$A:$G,7,FALSE),0)</f>
        <v>0</v>
      </c>
      <c r="O2017" t="s">
        <v>513</v>
      </c>
      <c r="P2017" s="607" t="s">
        <v>421</v>
      </c>
      <c r="R2017" t="str">
        <f t="shared" si="95"/>
        <v>ZK106</v>
      </c>
      <c r="S2017">
        <f t="shared" si="96"/>
        <v>0</v>
      </c>
      <c r="T2017">
        <f t="shared" si="96"/>
        <v>0</v>
      </c>
      <c r="U2017">
        <f t="shared" si="96"/>
        <v>0</v>
      </c>
    </row>
    <row r="2018" spans="1:21" x14ac:dyDescent="0.25">
      <c r="A2018" t="s">
        <v>2537</v>
      </c>
      <c r="B2018" t="str">
        <f t="shared" si="94"/>
        <v>ZK106.K316.C727</v>
      </c>
      <c r="C2018">
        <f>+IFERROR(VLOOKUP(B2018,'[1]Sum table'!$A:$D,4,FALSE),0)</f>
        <v>0</v>
      </c>
      <c r="D2018">
        <f>+IFERROR(VLOOKUP(B2018,'[1]Sum table'!$A:$E,5,FALSE),0)</f>
        <v>0</v>
      </c>
      <c r="E2018">
        <f>+IFERROR(VLOOKUP(B2018,'[1]Sum table'!$A:$F,6,FALSE),0)</f>
        <v>0</v>
      </c>
      <c r="F2018">
        <f>+IFERROR(VLOOKUP(B2018,'[1]Sum table'!$A:$G,7,FALSE),0)</f>
        <v>0</v>
      </c>
      <c r="O2018" t="s">
        <v>513</v>
      </c>
      <c r="P2018" s="607" t="s">
        <v>422</v>
      </c>
      <c r="R2018" t="str">
        <f t="shared" si="95"/>
        <v>ZK106</v>
      </c>
      <c r="S2018">
        <f t="shared" si="96"/>
        <v>0</v>
      </c>
      <c r="T2018">
        <f t="shared" si="96"/>
        <v>0</v>
      </c>
      <c r="U2018">
        <f t="shared" si="96"/>
        <v>0</v>
      </c>
    </row>
    <row r="2019" spans="1:21" x14ac:dyDescent="0.25">
      <c r="A2019" t="s">
        <v>2538</v>
      </c>
      <c r="B2019" t="str">
        <f t="shared" si="94"/>
        <v>ZK106.K317.C727</v>
      </c>
      <c r="C2019">
        <f>+IFERROR(VLOOKUP(B2019,'[1]Sum table'!$A:$D,4,FALSE),0)</f>
        <v>0</v>
      </c>
      <c r="D2019">
        <f>+IFERROR(VLOOKUP(B2019,'[1]Sum table'!$A:$E,5,FALSE),0)</f>
        <v>0</v>
      </c>
      <c r="E2019">
        <f>+IFERROR(VLOOKUP(B2019,'[1]Sum table'!$A:$F,6,FALSE),0)</f>
        <v>0</v>
      </c>
      <c r="F2019">
        <f>+IFERROR(VLOOKUP(B2019,'[1]Sum table'!$A:$G,7,FALSE),0)</f>
        <v>0</v>
      </c>
      <c r="O2019" t="s">
        <v>513</v>
      </c>
      <c r="P2019" s="607" t="s">
        <v>423</v>
      </c>
      <c r="R2019" t="str">
        <f t="shared" si="95"/>
        <v>ZK106</v>
      </c>
      <c r="S2019">
        <f t="shared" si="96"/>
        <v>0</v>
      </c>
      <c r="T2019">
        <f t="shared" si="96"/>
        <v>0</v>
      </c>
      <c r="U2019">
        <f t="shared" si="96"/>
        <v>0</v>
      </c>
    </row>
    <row r="2020" spans="1:21" x14ac:dyDescent="0.25">
      <c r="A2020" t="s">
        <v>2539</v>
      </c>
      <c r="B2020" t="str">
        <f t="shared" si="94"/>
        <v>ZK106.K318.C727</v>
      </c>
      <c r="C2020">
        <f>+IFERROR(VLOOKUP(B2020,'[1]Sum table'!$A:$D,4,FALSE),0)</f>
        <v>0</v>
      </c>
      <c r="D2020">
        <f>+IFERROR(VLOOKUP(B2020,'[1]Sum table'!$A:$E,5,FALSE),0)</f>
        <v>0</v>
      </c>
      <c r="E2020">
        <f>+IFERROR(VLOOKUP(B2020,'[1]Sum table'!$A:$F,6,FALSE),0)</f>
        <v>0</v>
      </c>
      <c r="F2020">
        <f>+IFERROR(VLOOKUP(B2020,'[1]Sum table'!$A:$G,7,FALSE),0)</f>
        <v>0</v>
      </c>
      <c r="O2020" t="s">
        <v>513</v>
      </c>
      <c r="P2020" s="606" t="s">
        <v>424</v>
      </c>
      <c r="R2020" t="str">
        <f t="shared" si="95"/>
        <v>ZK106</v>
      </c>
      <c r="S2020">
        <f t="shared" si="96"/>
        <v>0</v>
      </c>
      <c r="T2020">
        <f t="shared" si="96"/>
        <v>0</v>
      </c>
      <c r="U2020">
        <f t="shared" si="96"/>
        <v>0</v>
      </c>
    </row>
    <row r="2021" spans="1:21" x14ac:dyDescent="0.25">
      <c r="A2021" t="s">
        <v>2540</v>
      </c>
      <c r="B2021" t="str">
        <f t="shared" si="94"/>
        <v>ZK106.K319.C727</v>
      </c>
      <c r="C2021">
        <f>+IFERROR(VLOOKUP(B2021,'[1]Sum table'!$A:$D,4,FALSE),0)</f>
        <v>0</v>
      </c>
      <c r="D2021">
        <f>+IFERROR(VLOOKUP(B2021,'[1]Sum table'!$A:$E,5,FALSE),0)</f>
        <v>0</v>
      </c>
      <c r="E2021">
        <f>+IFERROR(VLOOKUP(B2021,'[1]Sum table'!$A:$F,6,FALSE),0)</f>
        <v>0</v>
      </c>
      <c r="F2021">
        <f>+IFERROR(VLOOKUP(B2021,'[1]Sum table'!$A:$G,7,FALSE),0)</f>
        <v>0</v>
      </c>
      <c r="O2021" t="s">
        <v>513</v>
      </c>
      <c r="P2021" s="606" t="s">
        <v>425</v>
      </c>
      <c r="R2021" t="str">
        <f t="shared" si="95"/>
        <v>ZK106</v>
      </c>
      <c r="S2021">
        <f t="shared" si="96"/>
        <v>0</v>
      </c>
      <c r="T2021">
        <f t="shared" si="96"/>
        <v>0</v>
      </c>
      <c r="U2021">
        <f t="shared" si="96"/>
        <v>0</v>
      </c>
    </row>
    <row r="2022" spans="1:21" x14ac:dyDescent="0.25">
      <c r="A2022" t="s">
        <v>2541</v>
      </c>
      <c r="B2022" t="str">
        <f t="shared" si="94"/>
        <v>ZK106.K320.C727</v>
      </c>
      <c r="C2022">
        <f>+IFERROR(VLOOKUP(B2022,'[1]Sum table'!$A:$D,4,FALSE),0)</f>
        <v>0</v>
      </c>
      <c r="D2022">
        <f>+IFERROR(VLOOKUP(B2022,'[1]Sum table'!$A:$E,5,FALSE),0)</f>
        <v>0</v>
      </c>
      <c r="E2022">
        <f>+IFERROR(VLOOKUP(B2022,'[1]Sum table'!$A:$F,6,FALSE),0)</f>
        <v>0</v>
      </c>
      <c r="F2022">
        <f>+IFERROR(VLOOKUP(B2022,'[1]Sum table'!$A:$G,7,FALSE),0)</f>
        <v>0</v>
      </c>
      <c r="O2022" t="s">
        <v>513</v>
      </c>
      <c r="P2022" s="606" t="s">
        <v>426</v>
      </c>
      <c r="R2022" t="str">
        <f t="shared" si="95"/>
        <v>ZK106</v>
      </c>
      <c r="S2022">
        <f t="shared" si="96"/>
        <v>0</v>
      </c>
      <c r="T2022">
        <f t="shared" si="96"/>
        <v>0</v>
      </c>
      <c r="U2022">
        <f t="shared" si="96"/>
        <v>0</v>
      </c>
    </row>
    <row r="2023" spans="1:21" x14ac:dyDescent="0.25">
      <c r="A2023" t="s">
        <v>2542</v>
      </c>
      <c r="B2023" t="str">
        <f t="shared" si="94"/>
        <v>ZK106.K321.C727</v>
      </c>
      <c r="C2023">
        <f>+IFERROR(VLOOKUP(B2023,'[1]Sum table'!$A:$D,4,FALSE),0)</f>
        <v>0</v>
      </c>
      <c r="D2023">
        <f>+IFERROR(VLOOKUP(B2023,'[1]Sum table'!$A:$E,5,FALSE),0)</f>
        <v>0</v>
      </c>
      <c r="E2023">
        <f>+IFERROR(VLOOKUP(B2023,'[1]Sum table'!$A:$F,6,FALSE),0)</f>
        <v>0</v>
      </c>
      <c r="F2023">
        <f>+IFERROR(VLOOKUP(B2023,'[1]Sum table'!$A:$G,7,FALSE),0)</f>
        <v>0</v>
      </c>
      <c r="O2023" t="s">
        <v>513</v>
      </c>
      <c r="P2023" s="606" t="s">
        <v>427</v>
      </c>
      <c r="R2023" t="str">
        <f t="shared" si="95"/>
        <v>ZK106</v>
      </c>
      <c r="S2023">
        <f t="shared" si="96"/>
        <v>0</v>
      </c>
      <c r="T2023">
        <f t="shared" si="96"/>
        <v>0</v>
      </c>
      <c r="U2023">
        <f t="shared" si="96"/>
        <v>0</v>
      </c>
    </row>
    <row r="2024" spans="1:21" x14ac:dyDescent="0.25">
      <c r="A2024" t="s">
        <v>2543</v>
      </c>
      <c r="B2024" t="str">
        <f t="shared" si="94"/>
        <v>ZK106.K322.C727</v>
      </c>
      <c r="C2024">
        <f>+IFERROR(VLOOKUP(B2024,'[1]Sum table'!$A:$D,4,FALSE),0)</f>
        <v>0</v>
      </c>
      <c r="D2024">
        <f>+IFERROR(VLOOKUP(B2024,'[1]Sum table'!$A:$E,5,FALSE),0)</f>
        <v>0</v>
      </c>
      <c r="E2024">
        <f>+IFERROR(VLOOKUP(B2024,'[1]Sum table'!$A:$F,6,FALSE),0)</f>
        <v>0</v>
      </c>
      <c r="F2024">
        <f>+IFERROR(VLOOKUP(B2024,'[1]Sum table'!$A:$G,7,FALSE),0)</f>
        <v>0</v>
      </c>
      <c r="O2024" t="s">
        <v>513</v>
      </c>
      <c r="P2024" s="607" t="s">
        <v>428</v>
      </c>
      <c r="R2024" t="str">
        <f t="shared" si="95"/>
        <v>ZK106</v>
      </c>
      <c r="S2024">
        <f t="shared" si="96"/>
        <v>0</v>
      </c>
      <c r="T2024">
        <f t="shared" si="96"/>
        <v>0</v>
      </c>
      <c r="U2024">
        <f t="shared" si="96"/>
        <v>0</v>
      </c>
    </row>
    <row r="2025" spans="1:21" x14ac:dyDescent="0.25">
      <c r="A2025" t="s">
        <v>2544</v>
      </c>
      <c r="B2025" t="str">
        <f t="shared" si="94"/>
        <v>ZK106.K323.C727</v>
      </c>
      <c r="C2025">
        <f>+IFERROR(VLOOKUP(B2025,'[1]Sum table'!$A:$D,4,FALSE),0)</f>
        <v>0</v>
      </c>
      <c r="D2025">
        <f>+IFERROR(VLOOKUP(B2025,'[1]Sum table'!$A:$E,5,FALSE),0)</f>
        <v>0</v>
      </c>
      <c r="E2025">
        <f>+IFERROR(VLOOKUP(B2025,'[1]Sum table'!$A:$F,6,FALSE),0)</f>
        <v>0</v>
      </c>
      <c r="F2025">
        <f>+IFERROR(VLOOKUP(B2025,'[1]Sum table'!$A:$G,7,FALSE),0)</f>
        <v>0</v>
      </c>
      <c r="O2025" t="s">
        <v>513</v>
      </c>
      <c r="P2025" s="607" t="s">
        <v>429</v>
      </c>
      <c r="R2025" t="str">
        <f t="shared" si="95"/>
        <v>ZK106</v>
      </c>
      <c r="S2025">
        <f t="shared" si="96"/>
        <v>0</v>
      </c>
      <c r="T2025">
        <f t="shared" si="96"/>
        <v>0</v>
      </c>
      <c r="U2025">
        <f t="shared" si="96"/>
        <v>0</v>
      </c>
    </row>
    <row r="2026" spans="1:21" x14ac:dyDescent="0.25">
      <c r="A2026" t="s">
        <v>2545</v>
      </c>
      <c r="B2026" t="str">
        <f t="shared" si="94"/>
        <v>ZK106.K324.C727</v>
      </c>
      <c r="C2026">
        <f>+IFERROR(VLOOKUP(B2026,'[1]Sum table'!$A:$D,4,FALSE),0)</f>
        <v>0</v>
      </c>
      <c r="D2026">
        <f>+IFERROR(VLOOKUP(B2026,'[1]Sum table'!$A:$E,5,FALSE),0)</f>
        <v>0</v>
      </c>
      <c r="E2026">
        <f>+IFERROR(VLOOKUP(B2026,'[1]Sum table'!$A:$F,6,FALSE),0)</f>
        <v>0</v>
      </c>
      <c r="F2026">
        <f>+IFERROR(VLOOKUP(B2026,'[1]Sum table'!$A:$G,7,FALSE),0)</f>
        <v>0</v>
      </c>
      <c r="O2026" t="s">
        <v>513</v>
      </c>
      <c r="P2026" s="607" t="s">
        <v>430</v>
      </c>
      <c r="R2026" t="str">
        <f t="shared" si="95"/>
        <v>ZK106</v>
      </c>
      <c r="S2026">
        <f t="shared" si="96"/>
        <v>0</v>
      </c>
      <c r="T2026">
        <f t="shared" si="96"/>
        <v>0</v>
      </c>
      <c r="U2026">
        <f t="shared" si="96"/>
        <v>0</v>
      </c>
    </row>
    <row r="2027" spans="1:21" x14ac:dyDescent="0.25">
      <c r="A2027" t="s">
        <v>2546</v>
      </c>
      <c r="B2027" t="str">
        <f t="shared" si="94"/>
        <v>ZK106.K325.C727</v>
      </c>
      <c r="C2027">
        <f>+IFERROR(VLOOKUP(B2027,'[1]Sum table'!$A:$D,4,FALSE),0)</f>
        <v>0</v>
      </c>
      <c r="D2027">
        <f>+IFERROR(VLOOKUP(B2027,'[1]Sum table'!$A:$E,5,FALSE),0)</f>
        <v>0</v>
      </c>
      <c r="E2027">
        <f>+IFERROR(VLOOKUP(B2027,'[1]Sum table'!$A:$F,6,FALSE),0)</f>
        <v>0</v>
      </c>
      <c r="F2027">
        <f>+IFERROR(VLOOKUP(B2027,'[1]Sum table'!$A:$G,7,FALSE),0)</f>
        <v>0</v>
      </c>
      <c r="O2027" t="s">
        <v>513</v>
      </c>
      <c r="P2027" s="607" t="s">
        <v>431</v>
      </c>
      <c r="R2027" t="str">
        <f t="shared" si="95"/>
        <v>ZK106</v>
      </c>
      <c r="S2027">
        <f t="shared" si="96"/>
        <v>0</v>
      </c>
      <c r="T2027">
        <f t="shared" si="96"/>
        <v>0</v>
      </c>
      <c r="U2027">
        <f t="shared" si="96"/>
        <v>0</v>
      </c>
    </row>
    <row r="2028" spans="1:21" x14ac:dyDescent="0.25">
      <c r="A2028" t="s">
        <v>2547</v>
      </c>
      <c r="B2028" t="str">
        <f t="shared" si="94"/>
        <v>ZK106.K326.C727</v>
      </c>
      <c r="C2028">
        <f>+IFERROR(VLOOKUP(B2028,'[1]Sum table'!$A:$D,4,FALSE),0)</f>
        <v>0</v>
      </c>
      <c r="D2028">
        <f>+IFERROR(VLOOKUP(B2028,'[1]Sum table'!$A:$E,5,FALSE),0)</f>
        <v>0</v>
      </c>
      <c r="E2028">
        <f>+IFERROR(VLOOKUP(B2028,'[1]Sum table'!$A:$F,6,FALSE),0)</f>
        <v>0</v>
      </c>
      <c r="F2028">
        <f>+IFERROR(VLOOKUP(B2028,'[1]Sum table'!$A:$G,7,FALSE),0)</f>
        <v>0</v>
      </c>
      <c r="O2028" t="s">
        <v>513</v>
      </c>
      <c r="P2028" s="606" t="s">
        <v>432</v>
      </c>
      <c r="R2028" t="str">
        <f t="shared" si="95"/>
        <v>ZK106</v>
      </c>
      <c r="S2028">
        <f t="shared" si="96"/>
        <v>0</v>
      </c>
      <c r="T2028">
        <f t="shared" si="96"/>
        <v>0</v>
      </c>
      <c r="U2028">
        <f t="shared" si="96"/>
        <v>0</v>
      </c>
    </row>
    <row r="2029" spans="1:21" x14ac:dyDescent="0.25">
      <c r="A2029" t="s">
        <v>2548</v>
      </c>
      <c r="B2029" t="str">
        <f t="shared" si="94"/>
        <v>ZK106.K327.C727</v>
      </c>
      <c r="C2029">
        <f>+IFERROR(VLOOKUP(B2029,'[1]Sum table'!$A:$D,4,FALSE),0)</f>
        <v>0</v>
      </c>
      <c r="D2029">
        <f>+IFERROR(VLOOKUP(B2029,'[1]Sum table'!$A:$E,5,FALSE),0)</f>
        <v>0</v>
      </c>
      <c r="E2029">
        <f>+IFERROR(VLOOKUP(B2029,'[1]Sum table'!$A:$F,6,FALSE),0)</f>
        <v>0</v>
      </c>
      <c r="F2029">
        <f>+IFERROR(VLOOKUP(B2029,'[1]Sum table'!$A:$G,7,FALSE),0)</f>
        <v>0</v>
      </c>
      <c r="O2029" t="s">
        <v>513</v>
      </c>
      <c r="P2029" s="606" t="s">
        <v>433</v>
      </c>
      <c r="R2029" t="str">
        <f t="shared" si="95"/>
        <v>ZK106</v>
      </c>
      <c r="S2029">
        <f t="shared" si="96"/>
        <v>0</v>
      </c>
      <c r="T2029">
        <f t="shared" si="96"/>
        <v>0</v>
      </c>
      <c r="U2029">
        <f t="shared" si="96"/>
        <v>0</v>
      </c>
    </row>
    <row r="2030" spans="1:21" x14ac:dyDescent="0.25">
      <c r="A2030" t="s">
        <v>2549</v>
      </c>
      <c r="B2030" t="str">
        <f t="shared" si="94"/>
        <v>ZK106.K328.C727</v>
      </c>
      <c r="C2030">
        <f>+IFERROR(VLOOKUP(B2030,'[1]Sum table'!$A:$D,4,FALSE),0)</f>
        <v>0</v>
      </c>
      <c r="D2030">
        <f>+IFERROR(VLOOKUP(B2030,'[1]Sum table'!$A:$E,5,FALSE),0)</f>
        <v>0</v>
      </c>
      <c r="E2030">
        <f>+IFERROR(VLOOKUP(B2030,'[1]Sum table'!$A:$F,6,FALSE),0)</f>
        <v>0</v>
      </c>
      <c r="F2030">
        <f>+IFERROR(VLOOKUP(B2030,'[1]Sum table'!$A:$G,7,FALSE),0)</f>
        <v>0</v>
      </c>
      <c r="O2030" t="s">
        <v>513</v>
      </c>
      <c r="P2030" s="606" t="s">
        <v>434</v>
      </c>
      <c r="R2030" t="str">
        <f t="shared" si="95"/>
        <v>ZK106</v>
      </c>
      <c r="S2030">
        <f t="shared" si="96"/>
        <v>0</v>
      </c>
      <c r="T2030">
        <f t="shared" si="96"/>
        <v>0</v>
      </c>
      <c r="U2030">
        <f t="shared" si="96"/>
        <v>0</v>
      </c>
    </row>
    <row r="2031" spans="1:21" x14ac:dyDescent="0.25">
      <c r="A2031" t="s">
        <v>2550</v>
      </c>
      <c r="B2031" t="str">
        <f t="shared" si="94"/>
        <v>ZK106.K329.C727</v>
      </c>
      <c r="C2031">
        <f>+IFERROR(VLOOKUP(B2031,'[1]Sum table'!$A:$D,4,FALSE),0)</f>
        <v>0</v>
      </c>
      <c r="D2031">
        <f>+IFERROR(VLOOKUP(B2031,'[1]Sum table'!$A:$E,5,FALSE),0)</f>
        <v>0</v>
      </c>
      <c r="E2031">
        <f>+IFERROR(VLOOKUP(B2031,'[1]Sum table'!$A:$F,6,FALSE),0)</f>
        <v>0</v>
      </c>
      <c r="F2031">
        <f>+IFERROR(VLOOKUP(B2031,'[1]Sum table'!$A:$G,7,FALSE),0)</f>
        <v>0</v>
      </c>
      <c r="O2031" t="s">
        <v>513</v>
      </c>
      <c r="P2031" s="606" t="s">
        <v>435</v>
      </c>
      <c r="R2031" t="str">
        <f t="shared" si="95"/>
        <v>ZK106</v>
      </c>
      <c r="S2031">
        <f t="shared" si="96"/>
        <v>0</v>
      </c>
      <c r="T2031">
        <f t="shared" si="96"/>
        <v>0</v>
      </c>
      <c r="U2031">
        <f t="shared" si="96"/>
        <v>0</v>
      </c>
    </row>
    <row r="2032" spans="1:21" x14ac:dyDescent="0.25">
      <c r="A2032" t="s">
        <v>2551</v>
      </c>
      <c r="B2032" t="str">
        <f t="shared" si="94"/>
        <v>ZK106.K330.C727</v>
      </c>
      <c r="C2032">
        <f>+IFERROR(VLOOKUP(B2032,'[1]Sum table'!$A:$D,4,FALSE),0)</f>
        <v>0</v>
      </c>
      <c r="D2032">
        <f>+IFERROR(VLOOKUP(B2032,'[1]Sum table'!$A:$E,5,FALSE),0)</f>
        <v>0</v>
      </c>
      <c r="E2032">
        <f>+IFERROR(VLOOKUP(B2032,'[1]Sum table'!$A:$F,6,FALSE),0)</f>
        <v>0</v>
      </c>
      <c r="F2032">
        <f>+IFERROR(VLOOKUP(B2032,'[1]Sum table'!$A:$G,7,FALSE),0)</f>
        <v>0</v>
      </c>
      <c r="O2032" t="s">
        <v>513</v>
      </c>
      <c r="P2032" s="606" t="s">
        <v>436</v>
      </c>
      <c r="R2032" t="str">
        <f t="shared" si="95"/>
        <v>ZK106</v>
      </c>
      <c r="S2032">
        <f t="shared" si="96"/>
        <v>0</v>
      </c>
      <c r="T2032">
        <f t="shared" si="96"/>
        <v>0</v>
      </c>
      <c r="U2032">
        <f t="shared" si="96"/>
        <v>0</v>
      </c>
    </row>
    <row r="2033" spans="1:21" x14ac:dyDescent="0.25">
      <c r="A2033" t="s">
        <v>2552</v>
      </c>
      <c r="B2033" t="str">
        <f t="shared" si="94"/>
        <v>ZK106.K331.C727</v>
      </c>
      <c r="C2033">
        <f>+IFERROR(VLOOKUP(B2033,'[1]Sum table'!$A:$D,4,FALSE),0)</f>
        <v>0</v>
      </c>
      <c r="D2033">
        <f>+IFERROR(VLOOKUP(B2033,'[1]Sum table'!$A:$E,5,FALSE),0)</f>
        <v>0</v>
      </c>
      <c r="E2033">
        <f>+IFERROR(VLOOKUP(B2033,'[1]Sum table'!$A:$F,6,FALSE),0)</f>
        <v>0</v>
      </c>
      <c r="F2033">
        <f>+IFERROR(VLOOKUP(B2033,'[1]Sum table'!$A:$G,7,FALSE),0)</f>
        <v>0</v>
      </c>
      <c r="O2033" t="s">
        <v>513</v>
      </c>
      <c r="P2033" s="606" t="s">
        <v>437</v>
      </c>
      <c r="R2033" t="str">
        <f t="shared" si="95"/>
        <v>ZK106</v>
      </c>
      <c r="S2033">
        <f t="shared" si="96"/>
        <v>0</v>
      </c>
      <c r="T2033">
        <f t="shared" si="96"/>
        <v>0</v>
      </c>
      <c r="U2033">
        <f t="shared" si="96"/>
        <v>0</v>
      </c>
    </row>
    <row r="2034" spans="1:21" x14ac:dyDescent="0.25">
      <c r="A2034" t="s">
        <v>2553</v>
      </c>
      <c r="B2034" t="str">
        <f t="shared" si="94"/>
        <v>ZK106.K332.C727</v>
      </c>
      <c r="C2034">
        <f>+IFERROR(VLOOKUP(B2034,'[1]Sum table'!$A:$D,4,FALSE),0)</f>
        <v>0</v>
      </c>
      <c r="D2034">
        <f>+IFERROR(VLOOKUP(B2034,'[1]Sum table'!$A:$E,5,FALSE),0)</f>
        <v>0</v>
      </c>
      <c r="E2034">
        <f>+IFERROR(VLOOKUP(B2034,'[1]Sum table'!$A:$F,6,FALSE),0)</f>
        <v>0</v>
      </c>
      <c r="F2034">
        <f>+IFERROR(VLOOKUP(B2034,'[1]Sum table'!$A:$G,7,FALSE),0)</f>
        <v>0</v>
      </c>
      <c r="O2034" t="s">
        <v>513</v>
      </c>
      <c r="P2034" s="607" t="s">
        <v>438</v>
      </c>
      <c r="R2034" t="str">
        <f t="shared" si="95"/>
        <v>ZK106</v>
      </c>
      <c r="S2034">
        <f t="shared" si="96"/>
        <v>0</v>
      </c>
      <c r="T2034">
        <f t="shared" si="96"/>
        <v>0</v>
      </c>
      <c r="U2034">
        <f t="shared" si="96"/>
        <v>0</v>
      </c>
    </row>
    <row r="2035" spans="1:21" x14ac:dyDescent="0.25">
      <c r="A2035" t="s">
        <v>2554</v>
      </c>
      <c r="B2035" t="str">
        <f t="shared" si="94"/>
        <v>ZK106.K333.C727</v>
      </c>
      <c r="C2035">
        <f>+IFERROR(VLOOKUP(B2035,'[1]Sum table'!$A:$D,4,FALSE),0)</f>
        <v>0</v>
      </c>
      <c r="D2035">
        <f>+IFERROR(VLOOKUP(B2035,'[1]Sum table'!$A:$E,5,FALSE),0)</f>
        <v>0</v>
      </c>
      <c r="E2035">
        <f>+IFERROR(VLOOKUP(B2035,'[1]Sum table'!$A:$F,6,FALSE),0)</f>
        <v>0</v>
      </c>
      <c r="F2035">
        <f>+IFERROR(VLOOKUP(B2035,'[1]Sum table'!$A:$G,7,FALSE),0)</f>
        <v>0</v>
      </c>
      <c r="O2035" t="s">
        <v>513</v>
      </c>
      <c r="P2035" s="607" t="s">
        <v>439</v>
      </c>
      <c r="R2035" t="str">
        <f t="shared" si="95"/>
        <v>ZK106</v>
      </c>
      <c r="S2035">
        <f t="shared" si="96"/>
        <v>0</v>
      </c>
      <c r="T2035">
        <f t="shared" si="96"/>
        <v>0</v>
      </c>
      <c r="U2035">
        <f t="shared" si="96"/>
        <v>0</v>
      </c>
    </row>
    <row r="2036" spans="1:21" x14ac:dyDescent="0.25">
      <c r="A2036" t="s">
        <v>2555</v>
      </c>
      <c r="B2036" t="str">
        <f t="shared" si="94"/>
        <v>ZK106.K334.C727</v>
      </c>
      <c r="C2036">
        <f>+IFERROR(VLOOKUP(B2036,'[1]Sum table'!$A:$D,4,FALSE),0)</f>
        <v>0</v>
      </c>
      <c r="D2036">
        <f>+IFERROR(VLOOKUP(B2036,'[1]Sum table'!$A:$E,5,FALSE),0)</f>
        <v>0</v>
      </c>
      <c r="E2036">
        <f>+IFERROR(VLOOKUP(B2036,'[1]Sum table'!$A:$F,6,FALSE),0)</f>
        <v>0</v>
      </c>
      <c r="F2036">
        <f>+IFERROR(VLOOKUP(B2036,'[1]Sum table'!$A:$G,7,FALSE),0)</f>
        <v>0</v>
      </c>
      <c r="O2036" t="s">
        <v>513</v>
      </c>
      <c r="P2036" s="607" t="s">
        <v>440</v>
      </c>
      <c r="R2036" t="str">
        <f t="shared" si="95"/>
        <v>ZK106</v>
      </c>
      <c r="S2036">
        <f t="shared" si="96"/>
        <v>0</v>
      </c>
      <c r="T2036">
        <f t="shared" si="96"/>
        <v>0</v>
      </c>
      <c r="U2036">
        <f t="shared" si="96"/>
        <v>0</v>
      </c>
    </row>
    <row r="2037" spans="1:21" x14ac:dyDescent="0.25">
      <c r="A2037" t="s">
        <v>2556</v>
      </c>
      <c r="B2037" t="str">
        <f t="shared" si="94"/>
        <v>ZK106.K335.C727</v>
      </c>
      <c r="C2037">
        <f>+IFERROR(VLOOKUP(B2037,'[1]Sum table'!$A:$D,4,FALSE),0)</f>
        <v>0</v>
      </c>
      <c r="D2037">
        <f>+IFERROR(VLOOKUP(B2037,'[1]Sum table'!$A:$E,5,FALSE),0)</f>
        <v>0</v>
      </c>
      <c r="E2037">
        <f>+IFERROR(VLOOKUP(B2037,'[1]Sum table'!$A:$F,6,FALSE),0)</f>
        <v>0</v>
      </c>
      <c r="F2037">
        <f>+IFERROR(VLOOKUP(B2037,'[1]Sum table'!$A:$G,7,FALSE),0)</f>
        <v>0</v>
      </c>
      <c r="O2037" t="s">
        <v>513</v>
      </c>
      <c r="P2037" s="607" t="s">
        <v>441</v>
      </c>
      <c r="R2037" t="str">
        <f t="shared" si="95"/>
        <v>ZK106</v>
      </c>
      <c r="S2037">
        <f t="shared" si="96"/>
        <v>0</v>
      </c>
      <c r="T2037">
        <f t="shared" si="96"/>
        <v>0</v>
      </c>
      <c r="U2037">
        <f t="shared" si="96"/>
        <v>0</v>
      </c>
    </row>
    <row r="2038" spans="1:21" x14ac:dyDescent="0.25">
      <c r="A2038" t="s">
        <v>2557</v>
      </c>
      <c r="B2038" t="str">
        <f t="shared" si="94"/>
        <v>ZK106.K336.C727</v>
      </c>
      <c r="C2038">
        <f>+IFERROR(VLOOKUP(B2038,'[1]Sum table'!$A:$D,4,FALSE),0)</f>
        <v>0</v>
      </c>
      <c r="D2038">
        <f>+IFERROR(VLOOKUP(B2038,'[1]Sum table'!$A:$E,5,FALSE),0)</f>
        <v>0</v>
      </c>
      <c r="E2038">
        <f>+IFERROR(VLOOKUP(B2038,'[1]Sum table'!$A:$F,6,FALSE),0)</f>
        <v>0</v>
      </c>
      <c r="F2038">
        <f>+IFERROR(VLOOKUP(B2038,'[1]Sum table'!$A:$G,7,FALSE),0)</f>
        <v>0</v>
      </c>
      <c r="O2038" t="s">
        <v>513</v>
      </c>
      <c r="P2038" s="606" t="s">
        <v>442</v>
      </c>
      <c r="R2038" t="str">
        <f t="shared" si="95"/>
        <v>ZK106</v>
      </c>
      <c r="S2038">
        <f t="shared" si="96"/>
        <v>0</v>
      </c>
      <c r="T2038">
        <f t="shared" si="96"/>
        <v>0</v>
      </c>
      <c r="U2038">
        <f t="shared" si="96"/>
        <v>0</v>
      </c>
    </row>
    <row r="2039" spans="1:21" x14ac:dyDescent="0.25">
      <c r="A2039" t="s">
        <v>2558</v>
      </c>
      <c r="B2039" t="str">
        <f t="shared" si="94"/>
        <v>ZK106.K337.C727</v>
      </c>
      <c r="C2039">
        <f>+IFERROR(VLOOKUP(B2039,'[1]Sum table'!$A:$D,4,FALSE),0)</f>
        <v>0</v>
      </c>
      <c r="D2039">
        <f>+IFERROR(VLOOKUP(B2039,'[1]Sum table'!$A:$E,5,FALSE),0)</f>
        <v>0</v>
      </c>
      <c r="E2039">
        <f>+IFERROR(VLOOKUP(B2039,'[1]Sum table'!$A:$F,6,FALSE),0)</f>
        <v>0</v>
      </c>
      <c r="F2039">
        <f>+IFERROR(VLOOKUP(B2039,'[1]Sum table'!$A:$G,7,FALSE),0)</f>
        <v>0</v>
      </c>
      <c r="O2039" t="s">
        <v>513</v>
      </c>
      <c r="P2039" s="606" t="s">
        <v>443</v>
      </c>
      <c r="R2039" t="str">
        <f t="shared" si="95"/>
        <v>ZK106</v>
      </c>
      <c r="S2039">
        <f t="shared" si="96"/>
        <v>0</v>
      </c>
      <c r="T2039">
        <f t="shared" si="96"/>
        <v>0</v>
      </c>
      <c r="U2039">
        <f t="shared" si="96"/>
        <v>0</v>
      </c>
    </row>
    <row r="2040" spans="1:21" x14ac:dyDescent="0.25">
      <c r="A2040" t="s">
        <v>2559</v>
      </c>
      <c r="B2040" t="str">
        <f t="shared" si="94"/>
        <v>ZK106.K338.C727</v>
      </c>
      <c r="C2040">
        <f>+IFERROR(VLOOKUP(B2040,'[1]Sum table'!$A:$D,4,FALSE),0)</f>
        <v>0</v>
      </c>
      <c r="D2040">
        <f>+IFERROR(VLOOKUP(B2040,'[1]Sum table'!$A:$E,5,FALSE),0)</f>
        <v>0</v>
      </c>
      <c r="E2040">
        <f>+IFERROR(VLOOKUP(B2040,'[1]Sum table'!$A:$F,6,FALSE),0)</f>
        <v>0</v>
      </c>
      <c r="F2040">
        <f>+IFERROR(VLOOKUP(B2040,'[1]Sum table'!$A:$G,7,FALSE),0)</f>
        <v>0</v>
      </c>
      <c r="O2040" t="s">
        <v>513</v>
      </c>
      <c r="P2040" s="606" t="s">
        <v>444</v>
      </c>
      <c r="R2040" t="str">
        <f t="shared" si="95"/>
        <v>ZK106</v>
      </c>
      <c r="S2040">
        <f t="shared" si="96"/>
        <v>0</v>
      </c>
      <c r="T2040">
        <f t="shared" si="96"/>
        <v>0</v>
      </c>
      <c r="U2040">
        <f t="shared" si="96"/>
        <v>0</v>
      </c>
    </row>
    <row r="2041" spans="1:21" x14ac:dyDescent="0.25">
      <c r="A2041" t="s">
        <v>2560</v>
      </c>
      <c r="B2041" t="str">
        <f t="shared" si="94"/>
        <v>ZK106.K339.C727</v>
      </c>
      <c r="C2041">
        <f>+IFERROR(VLOOKUP(B2041,'[1]Sum table'!$A:$D,4,FALSE),0)</f>
        <v>0</v>
      </c>
      <c r="D2041">
        <f>+IFERROR(VLOOKUP(B2041,'[1]Sum table'!$A:$E,5,FALSE),0)</f>
        <v>0</v>
      </c>
      <c r="E2041">
        <f>+IFERROR(VLOOKUP(B2041,'[1]Sum table'!$A:$F,6,FALSE),0)</f>
        <v>0</v>
      </c>
      <c r="F2041">
        <f>+IFERROR(VLOOKUP(B2041,'[1]Sum table'!$A:$G,7,FALSE),0)</f>
        <v>0</v>
      </c>
      <c r="O2041" t="s">
        <v>513</v>
      </c>
      <c r="P2041" s="607" t="s">
        <v>445</v>
      </c>
      <c r="R2041" t="str">
        <f t="shared" si="95"/>
        <v>ZK106</v>
      </c>
      <c r="S2041">
        <f t="shared" si="96"/>
        <v>0</v>
      </c>
      <c r="T2041">
        <f t="shared" si="96"/>
        <v>0</v>
      </c>
      <c r="U2041">
        <f t="shared" si="96"/>
        <v>0</v>
      </c>
    </row>
    <row r="2042" spans="1:21" x14ac:dyDescent="0.25">
      <c r="A2042" t="s">
        <v>2561</v>
      </c>
      <c r="B2042" t="str">
        <f t="shared" si="94"/>
        <v>ZK106.K340.C727</v>
      </c>
      <c r="C2042">
        <f>+IFERROR(VLOOKUP(B2042,'[1]Sum table'!$A:$D,4,FALSE),0)</f>
        <v>0</v>
      </c>
      <c r="D2042">
        <f>+IFERROR(VLOOKUP(B2042,'[1]Sum table'!$A:$E,5,FALSE),0)</f>
        <v>0</v>
      </c>
      <c r="E2042">
        <f>+IFERROR(VLOOKUP(B2042,'[1]Sum table'!$A:$F,6,FALSE),0)</f>
        <v>0</v>
      </c>
      <c r="F2042">
        <f>+IFERROR(VLOOKUP(B2042,'[1]Sum table'!$A:$G,7,FALSE),0)</f>
        <v>0</v>
      </c>
      <c r="O2042" t="s">
        <v>513</v>
      </c>
      <c r="P2042" s="607" t="s">
        <v>446</v>
      </c>
      <c r="R2042" t="str">
        <f t="shared" si="95"/>
        <v>ZK106</v>
      </c>
      <c r="S2042">
        <f t="shared" si="96"/>
        <v>0</v>
      </c>
      <c r="T2042">
        <f t="shared" si="96"/>
        <v>0</v>
      </c>
      <c r="U2042">
        <f t="shared" si="96"/>
        <v>0</v>
      </c>
    </row>
    <row r="2043" spans="1:21" x14ac:dyDescent="0.25">
      <c r="A2043" t="s">
        <v>2562</v>
      </c>
      <c r="B2043" t="str">
        <f t="shared" si="94"/>
        <v>ZK106.K341.C727</v>
      </c>
      <c r="C2043">
        <f>+IFERROR(VLOOKUP(B2043,'[1]Sum table'!$A:$D,4,FALSE),0)</f>
        <v>0</v>
      </c>
      <c r="D2043">
        <f>+IFERROR(VLOOKUP(B2043,'[1]Sum table'!$A:$E,5,FALSE),0)</f>
        <v>0</v>
      </c>
      <c r="E2043">
        <f>+IFERROR(VLOOKUP(B2043,'[1]Sum table'!$A:$F,6,FALSE),0)</f>
        <v>0</v>
      </c>
      <c r="F2043">
        <f>+IFERROR(VLOOKUP(B2043,'[1]Sum table'!$A:$G,7,FALSE),0)</f>
        <v>0</v>
      </c>
      <c r="O2043" t="s">
        <v>513</v>
      </c>
      <c r="P2043" s="607" t="s">
        <v>447</v>
      </c>
      <c r="R2043" t="str">
        <f t="shared" si="95"/>
        <v>ZK106</v>
      </c>
      <c r="S2043">
        <f t="shared" si="96"/>
        <v>0</v>
      </c>
      <c r="T2043">
        <f t="shared" si="96"/>
        <v>0</v>
      </c>
      <c r="U2043">
        <f t="shared" si="96"/>
        <v>0</v>
      </c>
    </row>
    <row r="2044" spans="1:21" x14ac:dyDescent="0.25">
      <c r="A2044" t="s">
        <v>2563</v>
      </c>
      <c r="B2044" t="str">
        <f t="shared" si="94"/>
        <v>ZK106.K342.C727</v>
      </c>
      <c r="C2044">
        <f>+IFERROR(VLOOKUP(B2044,'[1]Sum table'!$A:$D,4,FALSE),0)</f>
        <v>0</v>
      </c>
      <c r="D2044">
        <f>+IFERROR(VLOOKUP(B2044,'[1]Sum table'!$A:$E,5,FALSE),0)</f>
        <v>0</v>
      </c>
      <c r="E2044">
        <f>+IFERROR(VLOOKUP(B2044,'[1]Sum table'!$A:$F,6,FALSE),0)</f>
        <v>0</v>
      </c>
      <c r="F2044">
        <f>+IFERROR(VLOOKUP(B2044,'[1]Sum table'!$A:$G,7,FALSE),0)</f>
        <v>0</v>
      </c>
      <c r="O2044" t="s">
        <v>513</v>
      </c>
      <c r="P2044" s="607" t="s">
        <v>448</v>
      </c>
      <c r="R2044" t="str">
        <f t="shared" si="95"/>
        <v>ZK106</v>
      </c>
      <c r="S2044">
        <f t="shared" si="96"/>
        <v>0</v>
      </c>
      <c r="T2044">
        <f t="shared" si="96"/>
        <v>0</v>
      </c>
      <c r="U2044">
        <f t="shared" si="96"/>
        <v>0</v>
      </c>
    </row>
    <row r="2045" spans="1:21" x14ac:dyDescent="0.25">
      <c r="A2045" t="s">
        <v>2564</v>
      </c>
      <c r="B2045" t="str">
        <f t="shared" si="94"/>
        <v>ZK106.K343.C727</v>
      </c>
      <c r="C2045">
        <f>+IFERROR(VLOOKUP(B2045,'[1]Sum table'!$A:$D,4,FALSE),0)</f>
        <v>0</v>
      </c>
      <c r="D2045">
        <f>+IFERROR(VLOOKUP(B2045,'[1]Sum table'!$A:$E,5,FALSE),0)</f>
        <v>0</v>
      </c>
      <c r="E2045">
        <f>+IFERROR(VLOOKUP(B2045,'[1]Sum table'!$A:$F,6,FALSE),0)</f>
        <v>0</v>
      </c>
      <c r="F2045">
        <f>+IFERROR(VLOOKUP(B2045,'[1]Sum table'!$A:$G,7,FALSE),0)</f>
        <v>0</v>
      </c>
      <c r="O2045" t="s">
        <v>513</v>
      </c>
      <c r="P2045" s="606" t="s">
        <v>449</v>
      </c>
      <c r="R2045" t="str">
        <f t="shared" si="95"/>
        <v>ZK106</v>
      </c>
      <c r="S2045">
        <f t="shared" si="96"/>
        <v>0</v>
      </c>
      <c r="T2045">
        <f t="shared" si="96"/>
        <v>0</v>
      </c>
      <c r="U2045">
        <f t="shared" si="96"/>
        <v>0</v>
      </c>
    </row>
    <row r="2046" spans="1:21" x14ac:dyDescent="0.25">
      <c r="A2046" t="s">
        <v>2565</v>
      </c>
      <c r="B2046" t="str">
        <f t="shared" si="94"/>
        <v>ZK106.K344.C727</v>
      </c>
      <c r="C2046">
        <f>+IFERROR(VLOOKUP(B2046,'[1]Sum table'!$A:$D,4,FALSE),0)</f>
        <v>0</v>
      </c>
      <c r="D2046">
        <f>+IFERROR(VLOOKUP(B2046,'[1]Sum table'!$A:$E,5,FALSE),0)</f>
        <v>0</v>
      </c>
      <c r="E2046">
        <f>+IFERROR(VLOOKUP(B2046,'[1]Sum table'!$A:$F,6,FALSE),0)</f>
        <v>0</v>
      </c>
      <c r="F2046">
        <f>+IFERROR(VLOOKUP(B2046,'[1]Sum table'!$A:$G,7,FALSE),0)</f>
        <v>0</v>
      </c>
      <c r="O2046" t="s">
        <v>513</v>
      </c>
      <c r="P2046" s="606" t="s">
        <v>450</v>
      </c>
      <c r="R2046" t="str">
        <f t="shared" si="95"/>
        <v>ZK106</v>
      </c>
      <c r="S2046">
        <f t="shared" si="96"/>
        <v>0</v>
      </c>
      <c r="T2046">
        <f t="shared" si="96"/>
        <v>0</v>
      </c>
      <c r="U2046">
        <f t="shared" si="96"/>
        <v>0</v>
      </c>
    </row>
    <row r="2047" spans="1:21" x14ac:dyDescent="0.25">
      <c r="A2047" t="s">
        <v>2566</v>
      </c>
      <c r="B2047" t="str">
        <f t="shared" si="94"/>
        <v>ZK106.K345.C727</v>
      </c>
      <c r="C2047">
        <f>+IFERROR(VLOOKUP(B2047,'[1]Sum table'!$A:$D,4,FALSE),0)</f>
        <v>0</v>
      </c>
      <c r="D2047">
        <f>+IFERROR(VLOOKUP(B2047,'[1]Sum table'!$A:$E,5,FALSE),0)</f>
        <v>0</v>
      </c>
      <c r="E2047">
        <f>+IFERROR(VLOOKUP(B2047,'[1]Sum table'!$A:$F,6,FALSE),0)</f>
        <v>0</v>
      </c>
      <c r="F2047">
        <f>+IFERROR(VLOOKUP(B2047,'[1]Sum table'!$A:$G,7,FALSE),0)</f>
        <v>0</v>
      </c>
      <c r="O2047" t="s">
        <v>513</v>
      </c>
      <c r="P2047" s="606" t="s">
        <v>451</v>
      </c>
      <c r="R2047" t="str">
        <f t="shared" si="95"/>
        <v>ZK106</v>
      </c>
      <c r="S2047">
        <f t="shared" si="96"/>
        <v>0</v>
      </c>
      <c r="T2047">
        <f t="shared" si="96"/>
        <v>0</v>
      </c>
      <c r="U2047">
        <f t="shared" si="96"/>
        <v>0</v>
      </c>
    </row>
    <row r="2048" spans="1:21" x14ac:dyDescent="0.25">
      <c r="A2048" t="s">
        <v>2567</v>
      </c>
      <c r="B2048" t="str">
        <f t="shared" si="94"/>
        <v>ZK106.K346.C727</v>
      </c>
      <c r="C2048">
        <f>+IFERROR(VLOOKUP(B2048,'[1]Sum table'!$A:$D,4,FALSE),0)</f>
        <v>0</v>
      </c>
      <c r="D2048">
        <f>+IFERROR(VLOOKUP(B2048,'[1]Sum table'!$A:$E,5,FALSE),0)</f>
        <v>0</v>
      </c>
      <c r="E2048">
        <f>+IFERROR(VLOOKUP(B2048,'[1]Sum table'!$A:$F,6,FALSE),0)</f>
        <v>0</v>
      </c>
      <c r="F2048">
        <f>+IFERROR(VLOOKUP(B2048,'[1]Sum table'!$A:$G,7,FALSE),0)</f>
        <v>0</v>
      </c>
      <c r="O2048" t="s">
        <v>513</v>
      </c>
      <c r="P2048" s="606" t="s">
        <v>452</v>
      </c>
      <c r="R2048" t="str">
        <f t="shared" si="95"/>
        <v>ZK106</v>
      </c>
      <c r="S2048">
        <f t="shared" si="96"/>
        <v>0</v>
      </c>
      <c r="T2048">
        <f t="shared" si="96"/>
        <v>0</v>
      </c>
      <c r="U2048">
        <f t="shared" si="96"/>
        <v>0</v>
      </c>
    </row>
    <row r="2049" spans="1:21" x14ac:dyDescent="0.25">
      <c r="A2049" t="s">
        <v>2568</v>
      </c>
      <c r="B2049" t="str">
        <f t="shared" si="94"/>
        <v>ZK106.K347.C727</v>
      </c>
      <c r="C2049">
        <f>+IFERROR(VLOOKUP(B2049,'[1]Sum table'!$A:$D,4,FALSE),0)</f>
        <v>0</v>
      </c>
      <c r="D2049">
        <f>+IFERROR(VLOOKUP(B2049,'[1]Sum table'!$A:$E,5,FALSE),0)</f>
        <v>0</v>
      </c>
      <c r="E2049">
        <f>+IFERROR(VLOOKUP(B2049,'[1]Sum table'!$A:$F,6,FALSE),0)</f>
        <v>0</v>
      </c>
      <c r="F2049">
        <f>+IFERROR(VLOOKUP(B2049,'[1]Sum table'!$A:$G,7,FALSE),0)</f>
        <v>0</v>
      </c>
      <c r="O2049" t="s">
        <v>513</v>
      </c>
      <c r="P2049" s="607" t="s">
        <v>453</v>
      </c>
      <c r="R2049" t="str">
        <f t="shared" si="95"/>
        <v>ZK106</v>
      </c>
      <c r="S2049">
        <f t="shared" si="96"/>
        <v>0</v>
      </c>
      <c r="T2049">
        <f t="shared" si="96"/>
        <v>0</v>
      </c>
      <c r="U2049">
        <f t="shared" si="96"/>
        <v>0</v>
      </c>
    </row>
    <row r="2050" spans="1:21" x14ac:dyDescent="0.25">
      <c r="A2050" t="s">
        <v>2569</v>
      </c>
      <c r="B2050" t="str">
        <f t="shared" si="94"/>
        <v>ZK106.K348.C727</v>
      </c>
      <c r="C2050">
        <f>+IFERROR(VLOOKUP(B2050,'[1]Sum table'!$A:$D,4,FALSE),0)</f>
        <v>0</v>
      </c>
      <c r="D2050">
        <f>+IFERROR(VLOOKUP(B2050,'[1]Sum table'!$A:$E,5,FALSE),0)</f>
        <v>0</v>
      </c>
      <c r="E2050">
        <f>+IFERROR(VLOOKUP(B2050,'[1]Sum table'!$A:$F,6,FALSE),0)</f>
        <v>0</v>
      </c>
      <c r="F2050">
        <f>+IFERROR(VLOOKUP(B2050,'[1]Sum table'!$A:$G,7,FALSE),0)</f>
        <v>0</v>
      </c>
      <c r="O2050" t="s">
        <v>513</v>
      </c>
      <c r="P2050" s="607" t="s">
        <v>454</v>
      </c>
      <c r="R2050" t="str">
        <f t="shared" si="95"/>
        <v>ZK106</v>
      </c>
      <c r="S2050">
        <f t="shared" si="96"/>
        <v>0</v>
      </c>
      <c r="T2050">
        <f t="shared" si="96"/>
        <v>0</v>
      </c>
      <c r="U2050">
        <f t="shared" si="96"/>
        <v>0</v>
      </c>
    </row>
    <row r="2051" spans="1:21" x14ac:dyDescent="0.25">
      <c r="A2051" t="s">
        <v>2570</v>
      </c>
      <c r="B2051" t="str">
        <f t="shared" si="94"/>
        <v>ZK106.K349.C727</v>
      </c>
      <c r="C2051">
        <f>+IFERROR(VLOOKUP(B2051,'[1]Sum table'!$A:$D,4,FALSE),0)</f>
        <v>0</v>
      </c>
      <c r="D2051">
        <f>+IFERROR(VLOOKUP(B2051,'[1]Sum table'!$A:$E,5,FALSE),0)</f>
        <v>0</v>
      </c>
      <c r="E2051">
        <f>+IFERROR(VLOOKUP(B2051,'[1]Sum table'!$A:$F,6,FALSE),0)</f>
        <v>0</v>
      </c>
      <c r="F2051">
        <f>+IFERROR(VLOOKUP(B2051,'[1]Sum table'!$A:$G,7,FALSE),0)</f>
        <v>0</v>
      </c>
      <c r="O2051" t="s">
        <v>513</v>
      </c>
      <c r="P2051" s="607" t="s">
        <v>455</v>
      </c>
      <c r="R2051" t="str">
        <f t="shared" si="95"/>
        <v>ZK106</v>
      </c>
      <c r="S2051">
        <f t="shared" si="96"/>
        <v>0</v>
      </c>
      <c r="T2051">
        <f t="shared" si="96"/>
        <v>0</v>
      </c>
      <c r="U2051">
        <f t="shared" si="96"/>
        <v>0</v>
      </c>
    </row>
    <row r="2052" spans="1:21" x14ac:dyDescent="0.25">
      <c r="A2052" t="s">
        <v>2571</v>
      </c>
      <c r="B2052" t="str">
        <f t="shared" ref="B2052:B2115" si="97">+A2052&amp;"."&amp;$A$1</f>
        <v>ZK106.K350.C727</v>
      </c>
      <c r="C2052">
        <f>+IFERROR(VLOOKUP(B2052,'[1]Sum table'!$A:$D,4,FALSE),0)</f>
        <v>0</v>
      </c>
      <c r="D2052">
        <f>+IFERROR(VLOOKUP(B2052,'[1]Sum table'!$A:$E,5,FALSE),0)</f>
        <v>0</v>
      </c>
      <c r="E2052">
        <f>+IFERROR(VLOOKUP(B2052,'[1]Sum table'!$A:$F,6,FALSE),0)</f>
        <v>0</v>
      </c>
      <c r="F2052">
        <f>+IFERROR(VLOOKUP(B2052,'[1]Sum table'!$A:$G,7,FALSE),0)</f>
        <v>0</v>
      </c>
      <c r="O2052" t="s">
        <v>513</v>
      </c>
      <c r="P2052" s="607" t="s">
        <v>456</v>
      </c>
      <c r="R2052" t="str">
        <f t="shared" ref="R2052:R2115" si="98">+LEFT(B2052,5)</f>
        <v>ZK106</v>
      </c>
      <c r="S2052">
        <f t="shared" ref="S2052:U2115" si="99">+C2052</f>
        <v>0</v>
      </c>
      <c r="T2052">
        <f t="shared" si="99"/>
        <v>0</v>
      </c>
      <c r="U2052">
        <f t="shared" si="99"/>
        <v>0</v>
      </c>
    </row>
    <row r="2053" spans="1:21" x14ac:dyDescent="0.25">
      <c r="A2053" t="s">
        <v>2572</v>
      </c>
      <c r="B2053" t="str">
        <f t="shared" si="97"/>
        <v>ZK106.K351.C727</v>
      </c>
      <c r="C2053">
        <f>+IFERROR(VLOOKUP(B2053,'[1]Sum table'!$A:$D,4,FALSE),0)</f>
        <v>0</v>
      </c>
      <c r="D2053">
        <f>+IFERROR(VLOOKUP(B2053,'[1]Sum table'!$A:$E,5,FALSE),0)</f>
        <v>0</v>
      </c>
      <c r="E2053">
        <f>+IFERROR(VLOOKUP(B2053,'[1]Sum table'!$A:$F,6,FALSE),0)</f>
        <v>0</v>
      </c>
      <c r="F2053">
        <f>+IFERROR(VLOOKUP(B2053,'[1]Sum table'!$A:$G,7,FALSE),0)</f>
        <v>0</v>
      </c>
      <c r="O2053" t="s">
        <v>513</v>
      </c>
      <c r="P2053" s="606" t="s">
        <v>457</v>
      </c>
      <c r="R2053" t="str">
        <f t="shared" si="98"/>
        <v>ZK106</v>
      </c>
      <c r="S2053">
        <f t="shared" si="99"/>
        <v>0</v>
      </c>
      <c r="T2053">
        <f t="shared" si="99"/>
        <v>0</v>
      </c>
      <c r="U2053">
        <f t="shared" si="99"/>
        <v>0</v>
      </c>
    </row>
    <row r="2054" spans="1:21" x14ac:dyDescent="0.25">
      <c r="A2054" t="s">
        <v>2573</v>
      </c>
      <c r="B2054" t="str">
        <f t="shared" si="97"/>
        <v>ZK106.K352.C727</v>
      </c>
      <c r="C2054">
        <f>+IFERROR(VLOOKUP(B2054,'[1]Sum table'!$A:$D,4,FALSE),0)</f>
        <v>0</v>
      </c>
      <c r="D2054">
        <f>+IFERROR(VLOOKUP(B2054,'[1]Sum table'!$A:$E,5,FALSE),0)</f>
        <v>0</v>
      </c>
      <c r="E2054">
        <f>+IFERROR(VLOOKUP(B2054,'[1]Sum table'!$A:$F,6,FALSE),0)</f>
        <v>0</v>
      </c>
      <c r="F2054">
        <f>+IFERROR(VLOOKUP(B2054,'[1]Sum table'!$A:$G,7,FALSE),0)</f>
        <v>0</v>
      </c>
      <c r="O2054" t="s">
        <v>513</v>
      </c>
      <c r="P2054" s="606" t="s">
        <v>458</v>
      </c>
      <c r="R2054" t="str">
        <f t="shared" si="98"/>
        <v>ZK106</v>
      </c>
      <c r="S2054">
        <f t="shared" si="99"/>
        <v>0</v>
      </c>
      <c r="T2054">
        <f t="shared" si="99"/>
        <v>0</v>
      </c>
      <c r="U2054">
        <f t="shared" si="99"/>
        <v>0</v>
      </c>
    </row>
    <row r="2055" spans="1:21" x14ac:dyDescent="0.25">
      <c r="A2055" t="s">
        <v>2574</v>
      </c>
      <c r="B2055" t="str">
        <f t="shared" si="97"/>
        <v>ZK106.K353.C727</v>
      </c>
      <c r="C2055">
        <f>+IFERROR(VLOOKUP(B2055,'[1]Sum table'!$A:$D,4,FALSE),0)</f>
        <v>0</v>
      </c>
      <c r="D2055">
        <f>+IFERROR(VLOOKUP(B2055,'[1]Sum table'!$A:$E,5,FALSE),0)</f>
        <v>0</v>
      </c>
      <c r="E2055">
        <f>+IFERROR(VLOOKUP(B2055,'[1]Sum table'!$A:$F,6,FALSE),0)</f>
        <v>0</v>
      </c>
      <c r="F2055">
        <f>+IFERROR(VLOOKUP(B2055,'[1]Sum table'!$A:$G,7,FALSE),0)</f>
        <v>0</v>
      </c>
      <c r="O2055" t="s">
        <v>513</v>
      </c>
      <c r="P2055" s="606" t="s">
        <v>459</v>
      </c>
      <c r="R2055" t="str">
        <f t="shared" si="98"/>
        <v>ZK106</v>
      </c>
      <c r="S2055">
        <f t="shared" si="99"/>
        <v>0</v>
      </c>
      <c r="T2055">
        <f t="shared" si="99"/>
        <v>0</v>
      </c>
      <c r="U2055">
        <f t="shared" si="99"/>
        <v>0</v>
      </c>
    </row>
    <row r="2056" spans="1:21" x14ac:dyDescent="0.25">
      <c r="A2056" t="s">
        <v>2575</v>
      </c>
      <c r="B2056" t="str">
        <f t="shared" si="97"/>
        <v>ZK106.K354.C727</v>
      </c>
      <c r="C2056">
        <f>+IFERROR(VLOOKUP(B2056,'[1]Sum table'!$A:$D,4,FALSE),0)</f>
        <v>0</v>
      </c>
      <c r="D2056">
        <f>+IFERROR(VLOOKUP(B2056,'[1]Sum table'!$A:$E,5,FALSE),0)</f>
        <v>0</v>
      </c>
      <c r="E2056">
        <f>+IFERROR(VLOOKUP(B2056,'[1]Sum table'!$A:$F,6,FALSE),0)</f>
        <v>0</v>
      </c>
      <c r="F2056">
        <f>+IFERROR(VLOOKUP(B2056,'[1]Sum table'!$A:$G,7,FALSE),0)</f>
        <v>0</v>
      </c>
      <c r="O2056" t="s">
        <v>513</v>
      </c>
      <c r="P2056" s="606" t="s">
        <v>460</v>
      </c>
      <c r="R2056" t="str">
        <f t="shared" si="98"/>
        <v>ZK106</v>
      </c>
      <c r="S2056">
        <f t="shared" si="99"/>
        <v>0</v>
      </c>
      <c r="T2056">
        <f t="shared" si="99"/>
        <v>0</v>
      </c>
      <c r="U2056">
        <f t="shared" si="99"/>
        <v>0</v>
      </c>
    </row>
    <row r="2057" spans="1:21" x14ac:dyDescent="0.25">
      <c r="A2057" t="s">
        <v>2576</v>
      </c>
      <c r="B2057" t="str">
        <f t="shared" si="97"/>
        <v>ZK106.K355.C727</v>
      </c>
      <c r="C2057">
        <f>+IFERROR(VLOOKUP(B2057,'[1]Sum table'!$A:$D,4,FALSE),0)</f>
        <v>0</v>
      </c>
      <c r="D2057">
        <f>+IFERROR(VLOOKUP(B2057,'[1]Sum table'!$A:$E,5,FALSE),0)</f>
        <v>0</v>
      </c>
      <c r="E2057">
        <f>+IFERROR(VLOOKUP(B2057,'[1]Sum table'!$A:$F,6,FALSE),0)</f>
        <v>0</v>
      </c>
      <c r="F2057">
        <f>+IFERROR(VLOOKUP(B2057,'[1]Sum table'!$A:$G,7,FALSE),0)</f>
        <v>0</v>
      </c>
      <c r="O2057" t="s">
        <v>513</v>
      </c>
      <c r="P2057" s="606" t="s">
        <v>461</v>
      </c>
      <c r="R2057" t="str">
        <f t="shared" si="98"/>
        <v>ZK106</v>
      </c>
      <c r="S2057">
        <f t="shared" si="99"/>
        <v>0</v>
      </c>
      <c r="T2057">
        <f t="shared" si="99"/>
        <v>0</v>
      </c>
      <c r="U2057">
        <f t="shared" si="99"/>
        <v>0</v>
      </c>
    </row>
    <row r="2058" spans="1:21" x14ac:dyDescent="0.25">
      <c r="A2058" t="s">
        <v>2577</v>
      </c>
      <c r="B2058" t="str">
        <f t="shared" si="97"/>
        <v>ZK106.K356.C727</v>
      </c>
      <c r="C2058">
        <f>+IFERROR(VLOOKUP(B2058,'[1]Sum table'!$A:$D,4,FALSE),0)</f>
        <v>0</v>
      </c>
      <c r="D2058">
        <f>+IFERROR(VLOOKUP(B2058,'[1]Sum table'!$A:$E,5,FALSE),0)</f>
        <v>0</v>
      </c>
      <c r="E2058">
        <f>+IFERROR(VLOOKUP(B2058,'[1]Sum table'!$A:$F,6,FALSE),0)</f>
        <v>0</v>
      </c>
      <c r="F2058">
        <f>+IFERROR(VLOOKUP(B2058,'[1]Sum table'!$A:$G,7,FALSE),0)</f>
        <v>0</v>
      </c>
      <c r="O2058" t="s">
        <v>513</v>
      </c>
      <c r="P2058" s="606" t="s">
        <v>462</v>
      </c>
      <c r="R2058" t="str">
        <f t="shared" si="98"/>
        <v>ZK106</v>
      </c>
      <c r="S2058">
        <f t="shared" si="99"/>
        <v>0</v>
      </c>
      <c r="T2058">
        <f t="shared" si="99"/>
        <v>0</v>
      </c>
      <c r="U2058">
        <f t="shared" si="99"/>
        <v>0</v>
      </c>
    </row>
    <row r="2059" spans="1:21" x14ac:dyDescent="0.25">
      <c r="A2059" t="s">
        <v>2578</v>
      </c>
      <c r="B2059" t="str">
        <f t="shared" si="97"/>
        <v>ZK106.K357.C727</v>
      </c>
      <c r="C2059">
        <f>+IFERROR(VLOOKUP(B2059,'[1]Sum table'!$A:$D,4,FALSE),0)</f>
        <v>0</v>
      </c>
      <c r="D2059">
        <f>+IFERROR(VLOOKUP(B2059,'[1]Sum table'!$A:$E,5,FALSE),0)</f>
        <v>0</v>
      </c>
      <c r="E2059">
        <f>+IFERROR(VLOOKUP(B2059,'[1]Sum table'!$A:$F,6,FALSE),0)</f>
        <v>0</v>
      </c>
      <c r="F2059">
        <f>+IFERROR(VLOOKUP(B2059,'[1]Sum table'!$A:$G,7,FALSE),0)</f>
        <v>0</v>
      </c>
      <c r="O2059" t="s">
        <v>513</v>
      </c>
      <c r="P2059" s="606" t="s">
        <v>463</v>
      </c>
      <c r="R2059" t="str">
        <f t="shared" si="98"/>
        <v>ZK106</v>
      </c>
      <c r="S2059">
        <f t="shared" si="99"/>
        <v>0</v>
      </c>
      <c r="T2059">
        <f t="shared" si="99"/>
        <v>0</v>
      </c>
      <c r="U2059">
        <f t="shared" si="99"/>
        <v>0</v>
      </c>
    </row>
    <row r="2060" spans="1:21" x14ac:dyDescent="0.25">
      <c r="A2060" t="s">
        <v>2579</v>
      </c>
      <c r="B2060" t="str">
        <f t="shared" si="97"/>
        <v>ZK106.K358.C727</v>
      </c>
      <c r="C2060">
        <f>+IFERROR(VLOOKUP(B2060,'[1]Sum table'!$A:$D,4,FALSE),0)</f>
        <v>0</v>
      </c>
      <c r="D2060">
        <f>+IFERROR(VLOOKUP(B2060,'[1]Sum table'!$A:$E,5,FALSE),0)</f>
        <v>0</v>
      </c>
      <c r="E2060">
        <f>+IFERROR(VLOOKUP(B2060,'[1]Sum table'!$A:$F,6,FALSE),0)</f>
        <v>0</v>
      </c>
      <c r="F2060">
        <f>+IFERROR(VLOOKUP(B2060,'[1]Sum table'!$A:$G,7,FALSE),0)</f>
        <v>0</v>
      </c>
      <c r="O2060" t="s">
        <v>513</v>
      </c>
      <c r="P2060" s="606" t="s">
        <v>464</v>
      </c>
      <c r="R2060" t="str">
        <f t="shared" si="98"/>
        <v>ZK106</v>
      </c>
      <c r="S2060">
        <f t="shared" si="99"/>
        <v>0</v>
      </c>
      <c r="T2060">
        <f t="shared" si="99"/>
        <v>0</v>
      </c>
      <c r="U2060">
        <f t="shared" si="99"/>
        <v>0</v>
      </c>
    </row>
    <row r="2061" spans="1:21" x14ac:dyDescent="0.25">
      <c r="A2061" t="s">
        <v>2580</v>
      </c>
      <c r="B2061" t="str">
        <f t="shared" si="97"/>
        <v>ZK106.K359.C727</v>
      </c>
      <c r="C2061">
        <f>+IFERROR(VLOOKUP(B2061,'[1]Sum table'!$A:$D,4,FALSE),0)</f>
        <v>0</v>
      </c>
      <c r="D2061">
        <f>+IFERROR(VLOOKUP(B2061,'[1]Sum table'!$A:$E,5,FALSE),0)</f>
        <v>0</v>
      </c>
      <c r="E2061">
        <f>+IFERROR(VLOOKUP(B2061,'[1]Sum table'!$A:$F,6,FALSE),0)</f>
        <v>0</v>
      </c>
      <c r="F2061">
        <f>+IFERROR(VLOOKUP(B2061,'[1]Sum table'!$A:$G,7,FALSE),0)</f>
        <v>0</v>
      </c>
      <c r="O2061" t="s">
        <v>513</v>
      </c>
      <c r="P2061" s="607" t="s">
        <v>465</v>
      </c>
      <c r="R2061" t="str">
        <f t="shared" si="98"/>
        <v>ZK106</v>
      </c>
      <c r="S2061">
        <f t="shared" si="99"/>
        <v>0</v>
      </c>
      <c r="T2061">
        <f t="shared" si="99"/>
        <v>0</v>
      </c>
      <c r="U2061">
        <f t="shared" si="99"/>
        <v>0</v>
      </c>
    </row>
    <row r="2062" spans="1:21" x14ac:dyDescent="0.25">
      <c r="A2062" t="s">
        <v>2581</v>
      </c>
      <c r="B2062" t="str">
        <f t="shared" si="97"/>
        <v>ZK106.K360.C727</v>
      </c>
      <c r="C2062">
        <f>+IFERROR(VLOOKUP(B2062,'[1]Sum table'!$A:$D,4,FALSE),0)</f>
        <v>0</v>
      </c>
      <c r="D2062">
        <f>+IFERROR(VLOOKUP(B2062,'[1]Sum table'!$A:$E,5,FALSE),0)</f>
        <v>0</v>
      </c>
      <c r="E2062">
        <f>+IFERROR(VLOOKUP(B2062,'[1]Sum table'!$A:$F,6,FALSE),0)</f>
        <v>0</v>
      </c>
      <c r="F2062">
        <f>+IFERROR(VLOOKUP(B2062,'[1]Sum table'!$A:$G,7,FALSE),0)</f>
        <v>0</v>
      </c>
      <c r="O2062" t="s">
        <v>513</v>
      </c>
      <c r="P2062" s="607" t="s">
        <v>466</v>
      </c>
      <c r="R2062" t="str">
        <f t="shared" si="98"/>
        <v>ZK106</v>
      </c>
      <c r="S2062">
        <f t="shared" si="99"/>
        <v>0</v>
      </c>
      <c r="T2062">
        <f t="shared" si="99"/>
        <v>0</v>
      </c>
      <c r="U2062">
        <f t="shared" si="99"/>
        <v>0</v>
      </c>
    </row>
    <row r="2063" spans="1:21" x14ac:dyDescent="0.25">
      <c r="A2063" t="s">
        <v>2582</v>
      </c>
      <c r="B2063" t="str">
        <f t="shared" si="97"/>
        <v>ZK106.K361.C727</v>
      </c>
      <c r="C2063">
        <f>+IFERROR(VLOOKUP(B2063,'[1]Sum table'!$A:$D,4,FALSE),0)</f>
        <v>0</v>
      </c>
      <c r="D2063">
        <f>+IFERROR(VLOOKUP(B2063,'[1]Sum table'!$A:$E,5,FALSE),0)</f>
        <v>0</v>
      </c>
      <c r="E2063">
        <f>+IFERROR(VLOOKUP(B2063,'[1]Sum table'!$A:$F,6,FALSE),0)</f>
        <v>0</v>
      </c>
      <c r="F2063">
        <f>+IFERROR(VLOOKUP(B2063,'[1]Sum table'!$A:$G,7,FALSE),0)</f>
        <v>0</v>
      </c>
      <c r="O2063" t="s">
        <v>513</v>
      </c>
      <c r="P2063" s="607" t="s">
        <v>467</v>
      </c>
      <c r="R2063" t="str">
        <f t="shared" si="98"/>
        <v>ZK106</v>
      </c>
      <c r="S2063">
        <f t="shared" si="99"/>
        <v>0</v>
      </c>
      <c r="T2063">
        <f t="shared" si="99"/>
        <v>0</v>
      </c>
      <c r="U2063">
        <f t="shared" si="99"/>
        <v>0</v>
      </c>
    </row>
    <row r="2064" spans="1:21" x14ac:dyDescent="0.25">
      <c r="A2064" t="s">
        <v>2583</v>
      </c>
      <c r="B2064" t="str">
        <f t="shared" si="97"/>
        <v>ZK106.K362.C727</v>
      </c>
      <c r="C2064">
        <f>+IFERROR(VLOOKUP(B2064,'[1]Sum table'!$A:$D,4,FALSE),0)</f>
        <v>0</v>
      </c>
      <c r="D2064">
        <f>+IFERROR(VLOOKUP(B2064,'[1]Sum table'!$A:$E,5,FALSE),0)</f>
        <v>0</v>
      </c>
      <c r="E2064">
        <f>+IFERROR(VLOOKUP(B2064,'[1]Sum table'!$A:$F,6,FALSE),0)</f>
        <v>0</v>
      </c>
      <c r="F2064">
        <f>+IFERROR(VLOOKUP(B2064,'[1]Sum table'!$A:$G,7,FALSE),0)</f>
        <v>0</v>
      </c>
      <c r="O2064" t="s">
        <v>513</v>
      </c>
      <c r="P2064" s="607" t="s">
        <v>468</v>
      </c>
      <c r="R2064" t="str">
        <f t="shared" si="98"/>
        <v>ZK106</v>
      </c>
      <c r="S2064">
        <f t="shared" si="99"/>
        <v>0</v>
      </c>
      <c r="T2064">
        <f t="shared" si="99"/>
        <v>0</v>
      </c>
      <c r="U2064">
        <f t="shared" si="99"/>
        <v>0</v>
      </c>
    </row>
    <row r="2065" spans="1:21" x14ac:dyDescent="0.25">
      <c r="A2065" t="s">
        <v>2584</v>
      </c>
      <c r="B2065" t="str">
        <f t="shared" si="97"/>
        <v>ZK106.K363.C727</v>
      </c>
      <c r="C2065">
        <f>+IFERROR(VLOOKUP(B2065,'[1]Sum table'!$A:$D,4,FALSE),0)</f>
        <v>0</v>
      </c>
      <c r="D2065">
        <f>+IFERROR(VLOOKUP(B2065,'[1]Sum table'!$A:$E,5,FALSE),0)</f>
        <v>0</v>
      </c>
      <c r="E2065">
        <f>+IFERROR(VLOOKUP(B2065,'[1]Sum table'!$A:$F,6,FALSE),0)</f>
        <v>0</v>
      </c>
      <c r="F2065">
        <f>+IFERROR(VLOOKUP(B2065,'[1]Sum table'!$A:$G,7,FALSE),0)</f>
        <v>0</v>
      </c>
      <c r="O2065" t="s">
        <v>513</v>
      </c>
      <c r="P2065" s="607" t="s">
        <v>469</v>
      </c>
      <c r="R2065" t="str">
        <f t="shared" si="98"/>
        <v>ZK106</v>
      </c>
      <c r="S2065">
        <f t="shared" si="99"/>
        <v>0</v>
      </c>
      <c r="T2065">
        <f t="shared" si="99"/>
        <v>0</v>
      </c>
      <c r="U2065">
        <f t="shared" si="99"/>
        <v>0</v>
      </c>
    </row>
    <row r="2066" spans="1:21" x14ac:dyDescent="0.25">
      <c r="A2066" t="s">
        <v>2585</v>
      </c>
      <c r="B2066" t="str">
        <f t="shared" si="97"/>
        <v>ZK106.K364.C727</v>
      </c>
      <c r="C2066">
        <f>+IFERROR(VLOOKUP(B2066,'[1]Sum table'!$A:$D,4,FALSE),0)</f>
        <v>0</v>
      </c>
      <c r="D2066">
        <f>+IFERROR(VLOOKUP(B2066,'[1]Sum table'!$A:$E,5,FALSE),0)</f>
        <v>0</v>
      </c>
      <c r="E2066">
        <f>+IFERROR(VLOOKUP(B2066,'[1]Sum table'!$A:$F,6,FALSE),0)</f>
        <v>0</v>
      </c>
      <c r="F2066">
        <f>+IFERROR(VLOOKUP(B2066,'[1]Sum table'!$A:$G,7,FALSE),0)</f>
        <v>0</v>
      </c>
      <c r="O2066" t="s">
        <v>513</v>
      </c>
      <c r="P2066" s="607" t="s">
        <v>470</v>
      </c>
      <c r="R2066" t="str">
        <f t="shared" si="98"/>
        <v>ZK106</v>
      </c>
      <c r="S2066">
        <f t="shared" si="99"/>
        <v>0</v>
      </c>
      <c r="T2066">
        <f t="shared" si="99"/>
        <v>0</v>
      </c>
      <c r="U2066">
        <f t="shared" si="99"/>
        <v>0</v>
      </c>
    </row>
    <row r="2067" spans="1:21" x14ac:dyDescent="0.25">
      <c r="A2067" t="s">
        <v>2586</v>
      </c>
      <c r="B2067" t="str">
        <f t="shared" si="97"/>
        <v>ZK106.K365.C727</v>
      </c>
      <c r="C2067">
        <f>+IFERROR(VLOOKUP(B2067,'[1]Sum table'!$A:$D,4,FALSE),0)</f>
        <v>0</v>
      </c>
      <c r="D2067">
        <f>+IFERROR(VLOOKUP(B2067,'[1]Sum table'!$A:$E,5,FALSE),0)</f>
        <v>0</v>
      </c>
      <c r="E2067">
        <f>+IFERROR(VLOOKUP(B2067,'[1]Sum table'!$A:$F,6,FALSE),0)</f>
        <v>0</v>
      </c>
      <c r="F2067">
        <f>+IFERROR(VLOOKUP(B2067,'[1]Sum table'!$A:$G,7,FALSE),0)</f>
        <v>0</v>
      </c>
      <c r="O2067" t="s">
        <v>513</v>
      </c>
      <c r="P2067" s="607" t="s">
        <v>471</v>
      </c>
      <c r="R2067" t="str">
        <f t="shared" si="98"/>
        <v>ZK106</v>
      </c>
      <c r="S2067">
        <f t="shared" si="99"/>
        <v>0</v>
      </c>
      <c r="T2067">
        <f t="shared" si="99"/>
        <v>0</v>
      </c>
      <c r="U2067">
        <f t="shared" si="99"/>
        <v>0</v>
      </c>
    </row>
    <row r="2068" spans="1:21" x14ac:dyDescent="0.25">
      <c r="A2068" t="s">
        <v>2587</v>
      </c>
      <c r="B2068" t="str">
        <f t="shared" si="97"/>
        <v>ZK106.K366.C727</v>
      </c>
      <c r="C2068">
        <f>+IFERROR(VLOOKUP(B2068,'[1]Sum table'!$A:$D,4,FALSE),0)</f>
        <v>0</v>
      </c>
      <c r="D2068">
        <f>+IFERROR(VLOOKUP(B2068,'[1]Sum table'!$A:$E,5,FALSE),0)</f>
        <v>0</v>
      </c>
      <c r="E2068">
        <f>+IFERROR(VLOOKUP(B2068,'[1]Sum table'!$A:$F,6,FALSE),0)</f>
        <v>0</v>
      </c>
      <c r="F2068">
        <f>+IFERROR(VLOOKUP(B2068,'[1]Sum table'!$A:$G,7,FALSE),0)</f>
        <v>0</v>
      </c>
      <c r="O2068" t="s">
        <v>513</v>
      </c>
      <c r="P2068" s="607" t="s">
        <v>472</v>
      </c>
      <c r="R2068" t="str">
        <f t="shared" si="98"/>
        <v>ZK106</v>
      </c>
      <c r="S2068">
        <f t="shared" si="99"/>
        <v>0</v>
      </c>
      <c r="T2068">
        <f t="shared" si="99"/>
        <v>0</v>
      </c>
      <c r="U2068">
        <f t="shared" si="99"/>
        <v>0</v>
      </c>
    </row>
    <row r="2069" spans="1:21" x14ac:dyDescent="0.25">
      <c r="A2069" t="s">
        <v>2588</v>
      </c>
      <c r="B2069" t="str">
        <f t="shared" si="97"/>
        <v>ZK106.K367.C727</v>
      </c>
      <c r="C2069">
        <f>+IFERROR(VLOOKUP(B2069,'[1]Sum table'!$A:$D,4,FALSE),0)</f>
        <v>0</v>
      </c>
      <c r="D2069">
        <f>+IFERROR(VLOOKUP(B2069,'[1]Sum table'!$A:$E,5,FALSE),0)</f>
        <v>0</v>
      </c>
      <c r="E2069">
        <f>+IFERROR(VLOOKUP(B2069,'[1]Sum table'!$A:$F,6,FALSE),0)</f>
        <v>0</v>
      </c>
      <c r="F2069">
        <f>+IFERROR(VLOOKUP(B2069,'[1]Sum table'!$A:$G,7,FALSE),0)</f>
        <v>0</v>
      </c>
      <c r="O2069" t="s">
        <v>513</v>
      </c>
      <c r="P2069" s="607" t="s">
        <v>473</v>
      </c>
      <c r="R2069" t="str">
        <f t="shared" si="98"/>
        <v>ZK106</v>
      </c>
      <c r="S2069">
        <f t="shared" si="99"/>
        <v>0</v>
      </c>
      <c r="T2069">
        <f t="shared" si="99"/>
        <v>0</v>
      </c>
      <c r="U2069">
        <f t="shared" si="99"/>
        <v>0</v>
      </c>
    </row>
    <row r="2070" spans="1:21" x14ac:dyDescent="0.25">
      <c r="A2070" t="s">
        <v>2589</v>
      </c>
      <c r="B2070" t="str">
        <f t="shared" si="97"/>
        <v>ZK106.K368.C727</v>
      </c>
      <c r="C2070">
        <f>+IFERROR(VLOOKUP(B2070,'[1]Sum table'!$A:$D,4,FALSE),0)</f>
        <v>0</v>
      </c>
      <c r="D2070">
        <f>+IFERROR(VLOOKUP(B2070,'[1]Sum table'!$A:$E,5,FALSE),0)</f>
        <v>0</v>
      </c>
      <c r="E2070">
        <f>+IFERROR(VLOOKUP(B2070,'[1]Sum table'!$A:$F,6,FALSE),0)</f>
        <v>0</v>
      </c>
      <c r="F2070">
        <f>+IFERROR(VLOOKUP(B2070,'[1]Sum table'!$A:$G,7,FALSE),0)</f>
        <v>0</v>
      </c>
      <c r="O2070" t="s">
        <v>513</v>
      </c>
      <c r="P2070" s="607" t="s">
        <v>474</v>
      </c>
      <c r="R2070" t="str">
        <f t="shared" si="98"/>
        <v>ZK106</v>
      </c>
      <c r="S2070">
        <f t="shared" si="99"/>
        <v>0</v>
      </c>
      <c r="T2070">
        <f t="shared" si="99"/>
        <v>0</v>
      </c>
      <c r="U2070">
        <f t="shared" si="99"/>
        <v>0</v>
      </c>
    </row>
    <row r="2071" spans="1:21" x14ac:dyDescent="0.25">
      <c r="A2071" t="s">
        <v>2590</v>
      </c>
      <c r="B2071" t="str">
        <f t="shared" si="97"/>
        <v>ZK106.K369.C727</v>
      </c>
      <c r="C2071">
        <f>+IFERROR(VLOOKUP(B2071,'[1]Sum table'!$A:$D,4,FALSE),0)</f>
        <v>0</v>
      </c>
      <c r="D2071">
        <f>+IFERROR(VLOOKUP(B2071,'[1]Sum table'!$A:$E,5,FALSE),0)</f>
        <v>0</v>
      </c>
      <c r="E2071">
        <f>+IFERROR(VLOOKUP(B2071,'[1]Sum table'!$A:$F,6,FALSE),0)</f>
        <v>0</v>
      </c>
      <c r="F2071">
        <f>+IFERROR(VLOOKUP(B2071,'[1]Sum table'!$A:$G,7,FALSE),0)</f>
        <v>0</v>
      </c>
      <c r="O2071" t="s">
        <v>513</v>
      </c>
      <c r="P2071" s="607" t="s">
        <v>475</v>
      </c>
      <c r="R2071" t="str">
        <f t="shared" si="98"/>
        <v>ZK106</v>
      </c>
      <c r="S2071">
        <f t="shared" si="99"/>
        <v>0</v>
      </c>
      <c r="T2071">
        <f t="shared" si="99"/>
        <v>0</v>
      </c>
      <c r="U2071">
        <f t="shared" si="99"/>
        <v>0</v>
      </c>
    </row>
    <row r="2072" spans="1:21" x14ac:dyDescent="0.25">
      <c r="A2072" t="s">
        <v>2591</v>
      </c>
      <c r="B2072" t="str">
        <f t="shared" si="97"/>
        <v>ZK106.K370.C727</v>
      </c>
      <c r="C2072">
        <f>+IFERROR(VLOOKUP(B2072,'[1]Sum table'!$A:$D,4,FALSE),0)</f>
        <v>0</v>
      </c>
      <c r="D2072">
        <f>+IFERROR(VLOOKUP(B2072,'[1]Sum table'!$A:$E,5,FALSE),0)</f>
        <v>0</v>
      </c>
      <c r="E2072">
        <f>+IFERROR(VLOOKUP(B2072,'[1]Sum table'!$A:$F,6,FALSE),0)</f>
        <v>0</v>
      </c>
      <c r="F2072">
        <f>+IFERROR(VLOOKUP(B2072,'[1]Sum table'!$A:$G,7,FALSE),0)</f>
        <v>0</v>
      </c>
      <c r="O2072" t="s">
        <v>513</v>
      </c>
      <c r="P2072" s="607" t="s">
        <v>476</v>
      </c>
      <c r="R2072" t="str">
        <f t="shared" si="98"/>
        <v>ZK106</v>
      </c>
      <c r="S2072">
        <f t="shared" si="99"/>
        <v>0</v>
      </c>
      <c r="T2072">
        <f t="shared" si="99"/>
        <v>0</v>
      </c>
      <c r="U2072">
        <f t="shared" si="99"/>
        <v>0</v>
      </c>
    </row>
    <row r="2073" spans="1:21" x14ac:dyDescent="0.25">
      <c r="A2073" t="s">
        <v>2592</v>
      </c>
      <c r="B2073" t="str">
        <f t="shared" si="97"/>
        <v>ZK106.K371.C727</v>
      </c>
      <c r="C2073">
        <f>+IFERROR(VLOOKUP(B2073,'[1]Sum table'!$A:$D,4,FALSE),0)</f>
        <v>0</v>
      </c>
      <c r="D2073">
        <f>+IFERROR(VLOOKUP(B2073,'[1]Sum table'!$A:$E,5,FALSE),0)</f>
        <v>0</v>
      </c>
      <c r="E2073">
        <f>+IFERROR(VLOOKUP(B2073,'[1]Sum table'!$A:$F,6,FALSE),0)</f>
        <v>0</v>
      </c>
      <c r="F2073">
        <f>+IFERROR(VLOOKUP(B2073,'[1]Sum table'!$A:$G,7,FALSE),0)</f>
        <v>0</v>
      </c>
      <c r="O2073" t="s">
        <v>513</v>
      </c>
      <c r="P2073" s="607" t="s">
        <v>477</v>
      </c>
      <c r="R2073" t="str">
        <f t="shared" si="98"/>
        <v>ZK106</v>
      </c>
      <c r="S2073">
        <f t="shared" si="99"/>
        <v>0</v>
      </c>
      <c r="T2073">
        <f t="shared" si="99"/>
        <v>0</v>
      </c>
      <c r="U2073">
        <f t="shared" si="99"/>
        <v>0</v>
      </c>
    </row>
    <row r="2074" spans="1:21" x14ac:dyDescent="0.25">
      <c r="A2074" t="s">
        <v>2593</v>
      </c>
      <c r="B2074" t="str">
        <f t="shared" si="97"/>
        <v>ZK106.K372.C727</v>
      </c>
      <c r="C2074">
        <f>+IFERROR(VLOOKUP(B2074,'[1]Sum table'!$A:$D,4,FALSE),0)</f>
        <v>0</v>
      </c>
      <c r="D2074">
        <f>+IFERROR(VLOOKUP(B2074,'[1]Sum table'!$A:$E,5,FALSE),0)</f>
        <v>0</v>
      </c>
      <c r="E2074">
        <f>+IFERROR(VLOOKUP(B2074,'[1]Sum table'!$A:$F,6,FALSE),0)</f>
        <v>0</v>
      </c>
      <c r="F2074">
        <f>+IFERROR(VLOOKUP(B2074,'[1]Sum table'!$A:$G,7,FALSE),0)</f>
        <v>0</v>
      </c>
      <c r="O2074" t="s">
        <v>513</v>
      </c>
      <c r="P2074" s="607" t="s">
        <v>478</v>
      </c>
      <c r="R2074" t="str">
        <f t="shared" si="98"/>
        <v>ZK106</v>
      </c>
      <c r="S2074">
        <f t="shared" si="99"/>
        <v>0</v>
      </c>
      <c r="T2074">
        <f t="shared" si="99"/>
        <v>0</v>
      </c>
      <c r="U2074">
        <f t="shared" si="99"/>
        <v>0</v>
      </c>
    </row>
    <row r="2075" spans="1:21" x14ac:dyDescent="0.25">
      <c r="A2075" t="s">
        <v>2594</v>
      </c>
      <c r="B2075" t="str">
        <f t="shared" si="97"/>
        <v>ZK106.K373.C727</v>
      </c>
      <c r="C2075">
        <f>+IFERROR(VLOOKUP(B2075,'[1]Sum table'!$A:$D,4,FALSE),0)</f>
        <v>0</v>
      </c>
      <c r="D2075">
        <f>+IFERROR(VLOOKUP(B2075,'[1]Sum table'!$A:$E,5,FALSE),0)</f>
        <v>0</v>
      </c>
      <c r="E2075">
        <f>+IFERROR(VLOOKUP(B2075,'[1]Sum table'!$A:$F,6,FALSE),0)</f>
        <v>0</v>
      </c>
      <c r="F2075">
        <f>+IFERROR(VLOOKUP(B2075,'[1]Sum table'!$A:$G,7,FALSE),0)</f>
        <v>0</v>
      </c>
      <c r="O2075" t="s">
        <v>513</v>
      </c>
      <c r="P2075" s="607" t="s">
        <v>479</v>
      </c>
      <c r="R2075" t="str">
        <f t="shared" si="98"/>
        <v>ZK106</v>
      </c>
      <c r="S2075">
        <f t="shared" si="99"/>
        <v>0</v>
      </c>
      <c r="T2075">
        <f t="shared" si="99"/>
        <v>0</v>
      </c>
      <c r="U2075">
        <f t="shared" si="99"/>
        <v>0</v>
      </c>
    </row>
    <row r="2076" spans="1:21" x14ac:dyDescent="0.25">
      <c r="A2076" t="s">
        <v>2595</v>
      </c>
      <c r="B2076" t="str">
        <f t="shared" si="97"/>
        <v>ZK106.K374.C727</v>
      </c>
      <c r="C2076">
        <f>+IFERROR(VLOOKUP(B2076,'[1]Sum table'!$A:$D,4,FALSE),0)</f>
        <v>0</v>
      </c>
      <c r="D2076">
        <f>+IFERROR(VLOOKUP(B2076,'[1]Sum table'!$A:$E,5,FALSE),0)</f>
        <v>0</v>
      </c>
      <c r="E2076">
        <f>+IFERROR(VLOOKUP(B2076,'[1]Sum table'!$A:$F,6,FALSE),0)</f>
        <v>0</v>
      </c>
      <c r="F2076">
        <f>+IFERROR(VLOOKUP(B2076,'[1]Sum table'!$A:$G,7,FALSE),0)</f>
        <v>0</v>
      </c>
      <c r="O2076" t="s">
        <v>513</v>
      </c>
      <c r="P2076" s="607" t="s">
        <v>480</v>
      </c>
      <c r="R2076" t="str">
        <f t="shared" si="98"/>
        <v>ZK106</v>
      </c>
      <c r="S2076">
        <f t="shared" si="99"/>
        <v>0</v>
      </c>
      <c r="T2076">
        <f t="shared" si="99"/>
        <v>0</v>
      </c>
      <c r="U2076">
        <f t="shared" si="99"/>
        <v>0</v>
      </c>
    </row>
    <row r="2077" spans="1:21" x14ac:dyDescent="0.25">
      <c r="A2077" t="s">
        <v>2596</v>
      </c>
      <c r="B2077" t="str">
        <f t="shared" si="97"/>
        <v>ZK106.K375.C727</v>
      </c>
      <c r="C2077">
        <f>+IFERROR(VLOOKUP(B2077,'[1]Sum table'!$A:$D,4,FALSE),0)</f>
        <v>0</v>
      </c>
      <c r="D2077">
        <f>+IFERROR(VLOOKUP(B2077,'[1]Sum table'!$A:$E,5,FALSE),0)</f>
        <v>0</v>
      </c>
      <c r="E2077">
        <f>+IFERROR(VLOOKUP(B2077,'[1]Sum table'!$A:$F,6,FALSE),0)</f>
        <v>0</v>
      </c>
      <c r="F2077">
        <f>+IFERROR(VLOOKUP(B2077,'[1]Sum table'!$A:$G,7,FALSE),0)</f>
        <v>0</v>
      </c>
      <c r="O2077" t="s">
        <v>513</v>
      </c>
      <c r="P2077" s="607" t="s">
        <v>481</v>
      </c>
      <c r="R2077" t="str">
        <f t="shared" si="98"/>
        <v>ZK106</v>
      </c>
      <c r="S2077">
        <f t="shared" si="99"/>
        <v>0</v>
      </c>
      <c r="T2077">
        <f t="shared" si="99"/>
        <v>0</v>
      </c>
      <c r="U2077">
        <f t="shared" si="99"/>
        <v>0</v>
      </c>
    </row>
    <row r="2078" spans="1:21" x14ac:dyDescent="0.25">
      <c r="A2078" t="s">
        <v>2597</v>
      </c>
      <c r="B2078" t="str">
        <f t="shared" si="97"/>
        <v>ZK106.K376.C727</v>
      </c>
      <c r="C2078">
        <f>+IFERROR(VLOOKUP(B2078,'[1]Sum table'!$A:$D,4,FALSE),0)</f>
        <v>0</v>
      </c>
      <c r="D2078">
        <f>+IFERROR(VLOOKUP(B2078,'[1]Sum table'!$A:$E,5,FALSE),0)</f>
        <v>0</v>
      </c>
      <c r="E2078">
        <f>+IFERROR(VLOOKUP(B2078,'[1]Sum table'!$A:$F,6,FALSE),0)</f>
        <v>0</v>
      </c>
      <c r="F2078">
        <f>+IFERROR(VLOOKUP(B2078,'[1]Sum table'!$A:$G,7,FALSE),0)</f>
        <v>0</v>
      </c>
      <c r="O2078" t="s">
        <v>513</v>
      </c>
      <c r="P2078" s="607" t="s">
        <v>482</v>
      </c>
      <c r="R2078" t="str">
        <f t="shared" si="98"/>
        <v>ZK106</v>
      </c>
      <c r="S2078">
        <f t="shared" si="99"/>
        <v>0</v>
      </c>
      <c r="T2078">
        <f t="shared" si="99"/>
        <v>0</v>
      </c>
      <c r="U2078">
        <f t="shared" si="99"/>
        <v>0</v>
      </c>
    </row>
    <row r="2079" spans="1:21" x14ac:dyDescent="0.25">
      <c r="A2079" t="s">
        <v>2598</v>
      </c>
      <c r="B2079" t="str">
        <f t="shared" si="97"/>
        <v>ZK106.K377.C727</v>
      </c>
      <c r="C2079">
        <f>+IFERROR(VLOOKUP(B2079,'[1]Sum table'!$A:$D,4,FALSE),0)</f>
        <v>0</v>
      </c>
      <c r="D2079">
        <f>+IFERROR(VLOOKUP(B2079,'[1]Sum table'!$A:$E,5,FALSE),0)</f>
        <v>0</v>
      </c>
      <c r="E2079">
        <f>+IFERROR(VLOOKUP(B2079,'[1]Sum table'!$A:$F,6,FALSE),0)</f>
        <v>0</v>
      </c>
      <c r="F2079">
        <f>+IFERROR(VLOOKUP(B2079,'[1]Sum table'!$A:$G,7,FALSE),0)</f>
        <v>0</v>
      </c>
      <c r="O2079" t="s">
        <v>513</v>
      </c>
      <c r="P2079" s="607" t="s">
        <v>483</v>
      </c>
      <c r="R2079" t="str">
        <f t="shared" si="98"/>
        <v>ZK106</v>
      </c>
      <c r="S2079">
        <f t="shared" si="99"/>
        <v>0</v>
      </c>
      <c r="T2079">
        <f t="shared" si="99"/>
        <v>0</v>
      </c>
      <c r="U2079">
        <f t="shared" si="99"/>
        <v>0</v>
      </c>
    </row>
    <row r="2080" spans="1:21" x14ac:dyDescent="0.25">
      <c r="A2080" t="s">
        <v>2599</v>
      </c>
      <c r="B2080" t="str">
        <f t="shared" si="97"/>
        <v>ZK106.K378.C727</v>
      </c>
      <c r="C2080">
        <f>+IFERROR(VLOOKUP(B2080,'[1]Sum table'!$A:$D,4,FALSE),0)</f>
        <v>0</v>
      </c>
      <c r="D2080">
        <f>+IFERROR(VLOOKUP(B2080,'[1]Sum table'!$A:$E,5,FALSE),0)</f>
        <v>0</v>
      </c>
      <c r="E2080">
        <f>+IFERROR(VLOOKUP(B2080,'[1]Sum table'!$A:$F,6,FALSE),0)</f>
        <v>0</v>
      </c>
      <c r="F2080">
        <f>+IFERROR(VLOOKUP(B2080,'[1]Sum table'!$A:$G,7,FALSE),0)</f>
        <v>0</v>
      </c>
      <c r="O2080" t="s">
        <v>513</v>
      </c>
      <c r="P2080" s="607" t="s">
        <v>484</v>
      </c>
      <c r="R2080" t="str">
        <f t="shared" si="98"/>
        <v>ZK106</v>
      </c>
      <c r="S2080">
        <f t="shared" si="99"/>
        <v>0</v>
      </c>
      <c r="T2080">
        <f t="shared" si="99"/>
        <v>0</v>
      </c>
      <c r="U2080">
        <f t="shared" si="99"/>
        <v>0</v>
      </c>
    </row>
    <row r="2081" spans="1:21" x14ac:dyDescent="0.25">
      <c r="A2081" t="s">
        <v>2600</v>
      </c>
      <c r="B2081" t="str">
        <f t="shared" si="97"/>
        <v>ZK106.K379.C727</v>
      </c>
      <c r="C2081">
        <f>+IFERROR(VLOOKUP(B2081,'[1]Sum table'!$A:$D,4,FALSE),0)</f>
        <v>0</v>
      </c>
      <c r="D2081">
        <f>+IFERROR(VLOOKUP(B2081,'[1]Sum table'!$A:$E,5,FALSE),0)</f>
        <v>0</v>
      </c>
      <c r="E2081">
        <f>+IFERROR(VLOOKUP(B2081,'[1]Sum table'!$A:$F,6,FALSE),0)</f>
        <v>0</v>
      </c>
      <c r="F2081">
        <f>+IFERROR(VLOOKUP(B2081,'[1]Sum table'!$A:$G,7,FALSE),0)</f>
        <v>0</v>
      </c>
      <c r="O2081" t="s">
        <v>513</v>
      </c>
      <c r="P2081" s="607" t="s">
        <v>485</v>
      </c>
      <c r="R2081" t="str">
        <f t="shared" si="98"/>
        <v>ZK106</v>
      </c>
      <c r="S2081">
        <f t="shared" si="99"/>
        <v>0</v>
      </c>
      <c r="T2081">
        <f t="shared" si="99"/>
        <v>0</v>
      </c>
      <c r="U2081">
        <f t="shared" si="99"/>
        <v>0</v>
      </c>
    </row>
    <row r="2082" spans="1:21" x14ac:dyDescent="0.25">
      <c r="A2082" t="s">
        <v>2601</v>
      </c>
      <c r="B2082" t="str">
        <f t="shared" si="97"/>
        <v>ZK106.K380.C727</v>
      </c>
      <c r="C2082">
        <f>+IFERROR(VLOOKUP(B2082,'[1]Sum table'!$A:$D,4,FALSE),0)</f>
        <v>0</v>
      </c>
      <c r="D2082">
        <f>+IFERROR(VLOOKUP(B2082,'[1]Sum table'!$A:$E,5,FALSE),0)</f>
        <v>0</v>
      </c>
      <c r="E2082">
        <f>+IFERROR(VLOOKUP(B2082,'[1]Sum table'!$A:$F,6,FALSE),0)</f>
        <v>0</v>
      </c>
      <c r="F2082">
        <f>+IFERROR(VLOOKUP(B2082,'[1]Sum table'!$A:$G,7,FALSE),0)</f>
        <v>0</v>
      </c>
      <c r="O2082" t="s">
        <v>513</v>
      </c>
      <c r="P2082" s="607" t="s">
        <v>486</v>
      </c>
      <c r="R2082" t="str">
        <f t="shared" si="98"/>
        <v>ZK106</v>
      </c>
      <c r="S2082">
        <f t="shared" si="99"/>
        <v>0</v>
      </c>
      <c r="T2082">
        <f t="shared" si="99"/>
        <v>0</v>
      </c>
      <c r="U2082">
        <f t="shared" si="99"/>
        <v>0</v>
      </c>
    </row>
    <row r="2083" spans="1:21" x14ac:dyDescent="0.25">
      <c r="A2083" t="s">
        <v>2602</v>
      </c>
      <c r="B2083" t="str">
        <f t="shared" si="97"/>
        <v>ZK106.K381.C727</v>
      </c>
      <c r="C2083">
        <f>+IFERROR(VLOOKUP(B2083,'[1]Sum table'!$A:$D,4,FALSE),0)</f>
        <v>0</v>
      </c>
      <c r="D2083">
        <f>+IFERROR(VLOOKUP(B2083,'[1]Sum table'!$A:$E,5,FALSE),0)</f>
        <v>0</v>
      </c>
      <c r="E2083">
        <f>+IFERROR(VLOOKUP(B2083,'[1]Sum table'!$A:$F,6,FALSE),0)</f>
        <v>0</v>
      </c>
      <c r="F2083">
        <f>+IFERROR(VLOOKUP(B2083,'[1]Sum table'!$A:$G,7,FALSE),0)</f>
        <v>0</v>
      </c>
      <c r="O2083" t="s">
        <v>513</v>
      </c>
      <c r="P2083" s="607" t="s">
        <v>487</v>
      </c>
      <c r="R2083" t="str">
        <f t="shared" si="98"/>
        <v>ZK106</v>
      </c>
      <c r="S2083">
        <f t="shared" si="99"/>
        <v>0</v>
      </c>
      <c r="T2083">
        <f t="shared" si="99"/>
        <v>0</v>
      </c>
      <c r="U2083">
        <f t="shared" si="99"/>
        <v>0</v>
      </c>
    </row>
    <row r="2084" spans="1:21" x14ac:dyDescent="0.25">
      <c r="A2084" t="s">
        <v>2603</v>
      </c>
      <c r="B2084" t="str">
        <f t="shared" si="97"/>
        <v>ZK106.K382.C727</v>
      </c>
      <c r="C2084">
        <f>+IFERROR(VLOOKUP(B2084,'[1]Sum table'!$A:$D,4,FALSE),0)</f>
        <v>0</v>
      </c>
      <c r="D2084">
        <f>+IFERROR(VLOOKUP(B2084,'[1]Sum table'!$A:$E,5,FALSE),0)</f>
        <v>0</v>
      </c>
      <c r="E2084">
        <f>+IFERROR(VLOOKUP(B2084,'[1]Sum table'!$A:$F,6,FALSE),0)</f>
        <v>0</v>
      </c>
      <c r="F2084">
        <f>+IFERROR(VLOOKUP(B2084,'[1]Sum table'!$A:$G,7,FALSE),0)</f>
        <v>0</v>
      </c>
      <c r="O2084" t="s">
        <v>513</v>
      </c>
      <c r="P2084" s="607" t="s">
        <v>488</v>
      </c>
      <c r="R2084" t="str">
        <f t="shared" si="98"/>
        <v>ZK106</v>
      </c>
      <c r="S2084">
        <f t="shared" si="99"/>
        <v>0</v>
      </c>
      <c r="T2084">
        <f t="shared" si="99"/>
        <v>0</v>
      </c>
      <c r="U2084">
        <f t="shared" si="99"/>
        <v>0</v>
      </c>
    </row>
    <row r="2085" spans="1:21" x14ac:dyDescent="0.25">
      <c r="A2085" t="s">
        <v>2604</v>
      </c>
      <c r="B2085" t="str">
        <f t="shared" si="97"/>
        <v>ZK106.K383.C727</v>
      </c>
      <c r="C2085">
        <f>+IFERROR(VLOOKUP(B2085,'[1]Sum table'!$A:$D,4,FALSE),0)</f>
        <v>0</v>
      </c>
      <c r="D2085">
        <f>+IFERROR(VLOOKUP(B2085,'[1]Sum table'!$A:$E,5,FALSE),0)</f>
        <v>0</v>
      </c>
      <c r="E2085">
        <f>+IFERROR(VLOOKUP(B2085,'[1]Sum table'!$A:$F,6,FALSE),0)</f>
        <v>0</v>
      </c>
      <c r="F2085">
        <f>+IFERROR(VLOOKUP(B2085,'[1]Sum table'!$A:$G,7,FALSE),0)</f>
        <v>0</v>
      </c>
      <c r="O2085" t="s">
        <v>513</v>
      </c>
      <c r="P2085" s="607" t="s">
        <v>489</v>
      </c>
      <c r="R2085" t="str">
        <f t="shared" si="98"/>
        <v>ZK106</v>
      </c>
      <c r="S2085">
        <f t="shared" si="99"/>
        <v>0</v>
      </c>
      <c r="T2085">
        <f t="shared" si="99"/>
        <v>0</v>
      </c>
      <c r="U2085">
        <f t="shared" si="99"/>
        <v>0</v>
      </c>
    </row>
    <row r="2086" spans="1:21" x14ac:dyDescent="0.25">
      <c r="A2086" t="s">
        <v>2605</v>
      </c>
      <c r="B2086" t="str">
        <f t="shared" si="97"/>
        <v>ZK106.K384.C727</v>
      </c>
      <c r="C2086">
        <f>+IFERROR(VLOOKUP(B2086,'[1]Sum table'!$A:$D,4,FALSE),0)</f>
        <v>0</v>
      </c>
      <c r="D2086">
        <f>+IFERROR(VLOOKUP(B2086,'[1]Sum table'!$A:$E,5,FALSE),0)</f>
        <v>0</v>
      </c>
      <c r="E2086">
        <f>+IFERROR(VLOOKUP(B2086,'[1]Sum table'!$A:$F,6,FALSE),0)</f>
        <v>0</v>
      </c>
      <c r="F2086">
        <f>+IFERROR(VLOOKUP(B2086,'[1]Sum table'!$A:$G,7,FALSE),0)</f>
        <v>0</v>
      </c>
      <c r="O2086" t="s">
        <v>513</v>
      </c>
      <c r="P2086" s="607" t="s">
        <v>490</v>
      </c>
      <c r="R2086" t="str">
        <f t="shared" si="98"/>
        <v>ZK106</v>
      </c>
      <c r="S2086">
        <f t="shared" si="99"/>
        <v>0</v>
      </c>
      <c r="T2086">
        <f t="shared" si="99"/>
        <v>0</v>
      </c>
      <c r="U2086">
        <f t="shared" si="99"/>
        <v>0</v>
      </c>
    </row>
    <row r="2087" spans="1:21" x14ac:dyDescent="0.25">
      <c r="A2087" t="s">
        <v>2606</v>
      </c>
      <c r="B2087" t="str">
        <f t="shared" si="97"/>
        <v>ZK106.K385.C727</v>
      </c>
      <c r="C2087">
        <f>+IFERROR(VLOOKUP(B2087,'[1]Sum table'!$A:$D,4,FALSE),0)</f>
        <v>0</v>
      </c>
      <c r="D2087">
        <f>+IFERROR(VLOOKUP(B2087,'[1]Sum table'!$A:$E,5,FALSE),0)</f>
        <v>0</v>
      </c>
      <c r="E2087">
        <f>+IFERROR(VLOOKUP(B2087,'[1]Sum table'!$A:$F,6,FALSE),0)</f>
        <v>0</v>
      </c>
      <c r="F2087">
        <f>+IFERROR(VLOOKUP(B2087,'[1]Sum table'!$A:$G,7,FALSE),0)</f>
        <v>0</v>
      </c>
      <c r="O2087" t="s">
        <v>513</v>
      </c>
      <c r="P2087" s="607" t="s">
        <v>491</v>
      </c>
      <c r="R2087" t="str">
        <f t="shared" si="98"/>
        <v>ZK106</v>
      </c>
      <c r="S2087">
        <f t="shared" si="99"/>
        <v>0</v>
      </c>
      <c r="T2087">
        <f t="shared" si="99"/>
        <v>0</v>
      </c>
      <c r="U2087">
        <f t="shared" si="99"/>
        <v>0</v>
      </c>
    </row>
    <row r="2088" spans="1:21" x14ac:dyDescent="0.25">
      <c r="A2088" t="s">
        <v>2607</v>
      </c>
      <c r="B2088" t="str">
        <f t="shared" si="97"/>
        <v>ZK106.K386.C727</v>
      </c>
      <c r="C2088">
        <f>+IFERROR(VLOOKUP(B2088,'[1]Sum table'!$A:$D,4,FALSE),0)</f>
        <v>0</v>
      </c>
      <c r="D2088">
        <f>+IFERROR(VLOOKUP(B2088,'[1]Sum table'!$A:$E,5,FALSE),0)</f>
        <v>0</v>
      </c>
      <c r="E2088">
        <f>+IFERROR(VLOOKUP(B2088,'[1]Sum table'!$A:$F,6,FALSE),0)</f>
        <v>0</v>
      </c>
      <c r="F2088">
        <f>+IFERROR(VLOOKUP(B2088,'[1]Sum table'!$A:$G,7,FALSE),0)</f>
        <v>0</v>
      </c>
      <c r="O2088" t="s">
        <v>513</v>
      </c>
      <c r="P2088" s="607" t="s">
        <v>492</v>
      </c>
      <c r="R2088" t="str">
        <f t="shared" si="98"/>
        <v>ZK106</v>
      </c>
      <c r="S2088">
        <f t="shared" si="99"/>
        <v>0</v>
      </c>
      <c r="T2088">
        <f t="shared" si="99"/>
        <v>0</v>
      </c>
      <c r="U2088">
        <f t="shared" si="99"/>
        <v>0</v>
      </c>
    </row>
    <row r="2089" spans="1:21" x14ac:dyDescent="0.25">
      <c r="A2089" t="s">
        <v>2608</v>
      </c>
      <c r="B2089" t="str">
        <f t="shared" si="97"/>
        <v>ZK106.K387.C727</v>
      </c>
      <c r="C2089">
        <f>+IFERROR(VLOOKUP(B2089,'[1]Sum table'!$A:$D,4,FALSE),0)</f>
        <v>0</v>
      </c>
      <c r="D2089">
        <f>+IFERROR(VLOOKUP(B2089,'[1]Sum table'!$A:$E,5,FALSE),0)</f>
        <v>0</v>
      </c>
      <c r="E2089">
        <f>+IFERROR(VLOOKUP(B2089,'[1]Sum table'!$A:$F,6,FALSE),0)</f>
        <v>0</v>
      </c>
      <c r="F2089">
        <f>+IFERROR(VLOOKUP(B2089,'[1]Sum table'!$A:$G,7,FALSE),0)</f>
        <v>0</v>
      </c>
      <c r="O2089" t="s">
        <v>513</v>
      </c>
      <c r="P2089" s="607" t="s">
        <v>493</v>
      </c>
      <c r="R2089" t="str">
        <f t="shared" si="98"/>
        <v>ZK106</v>
      </c>
      <c r="S2089">
        <f t="shared" si="99"/>
        <v>0</v>
      </c>
      <c r="T2089">
        <f t="shared" si="99"/>
        <v>0</v>
      </c>
      <c r="U2089">
        <f t="shared" si="99"/>
        <v>0</v>
      </c>
    </row>
    <row r="2090" spans="1:21" x14ac:dyDescent="0.25">
      <c r="A2090" t="s">
        <v>2609</v>
      </c>
      <c r="B2090" t="str">
        <f t="shared" si="97"/>
        <v>ZK106.K388.C727</v>
      </c>
      <c r="C2090">
        <f>+IFERROR(VLOOKUP(B2090,'[1]Sum table'!$A:$D,4,FALSE),0)</f>
        <v>0</v>
      </c>
      <c r="D2090">
        <f>+IFERROR(VLOOKUP(B2090,'[1]Sum table'!$A:$E,5,FALSE),0)</f>
        <v>0</v>
      </c>
      <c r="E2090">
        <f>+IFERROR(VLOOKUP(B2090,'[1]Sum table'!$A:$F,6,FALSE),0)</f>
        <v>0</v>
      </c>
      <c r="F2090">
        <f>+IFERROR(VLOOKUP(B2090,'[1]Sum table'!$A:$G,7,FALSE),0)</f>
        <v>0</v>
      </c>
      <c r="O2090" t="s">
        <v>513</v>
      </c>
      <c r="P2090" s="607" t="s">
        <v>494</v>
      </c>
      <c r="R2090" t="str">
        <f t="shared" si="98"/>
        <v>ZK106</v>
      </c>
      <c r="S2090">
        <f t="shared" si="99"/>
        <v>0</v>
      </c>
      <c r="T2090">
        <f t="shared" si="99"/>
        <v>0</v>
      </c>
      <c r="U2090">
        <f t="shared" si="99"/>
        <v>0</v>
      </c>
    </row>
    <row r="2091" spans="1:21" x14ac:dyDescent="0.25">
      <c r="A2091" t="s">
        <v>2610</v>
      </c>
      <c r="B2091" t="str">
        <f t="shared" si="97"/>
        <v>ZK106.K389.C727</v>
      </c>
      <c r="C2091">
        <f>+IFERROR(VLOOKUP(B2091,'[1]Sum table'!$A:$D,4,FALSE),0)</f>
        <v>0</v>
      </c>
      <c r="D2091">
        <f>+IFERROR(VLOOKUP(B2091,'[1]Sum table'!$A:$E,5,FALSE),0)</f>
        <v>0</v>
      </c>
      <c r="E2091">
        <f>+IFERROR(VLOOKUP(B2091,'[1]Sum table'!$A:$F,6,FALSE),0)</f>
        <v>0</v>
      </c>
      <c r="F2091">
        <f>+IFERROR(VLOOKUP(B2091,'[1]Sum table'!$A:$G,7,FALSE),0)</f>
        <v>0</v>
      </c>
      <c r="O2091" t="s">
        <v>513</v>
      </c>
      <c r="P2091" s="607" t="s">
        <v>495</v>
      </c>
      <c r="R2091" t="str">
        <f t="shared" si="98"/>
        <v>ZK106</v>
      </c>
      <c r="S2091">
        <f t="shared" si="99"/>
        <v>0</v>
      </c>
      <c r="T2091">
        <f t="shared" si="99"/>
        <v>0</v>
      </c>
      <c r="U2091">
        <f t="shared" si="99"/>
        <v>0</v>
      </c>
    </row>
    <row r="2092" spans="1:21" x14ac:dyDescent="0.25">
      <c r="A2092" t="s">
        <v>2611</v>
      </c>
      <c r="B2092" t="str">
        <f t="shared" si="97"/>
        <v>ZK106.K390.C727</v>
      </c>
      <c r="C2092">
        <f>+IFERROR(VLOOKUP(B2092,'[1]Sum table'!$A:$D,4,FALSE),0)</f>
        <v>0</v>
      </c>
      <c r="D2092">
        <f>+IFERROR(VLOOKUP(B2092,'[1]Sum table'!$A:$E,5,FALSE),0)</f>
        <v>0</v>
      </c>
      <c r="E2092">
        <f>+IFERROR(VLOOKUP(B2092,'[1]Sum table'!$A:$F,6,FALSE),0)</f>
        <v>0</v>
      </c>
      <c r="F2092">
        <f>+IFERROR(VLOOKUP(B2092,'[1]Sum table'!$A:$G,7,FALSE),0)</f>
        <v>0</v>
      </c>
      <c r="O2092" t="s">
        <v>513</v>
      </c>
      <c r="P2092" s="607" t="s">
        <v>496</v>
      </c>
      <c r="R2092" t="str">
        <f t="shared" si="98"/>
        <v>ZK106</v>
      </c>
      <c r="S2092">
        <f t="shared" si="99"/>
        <v>0</v>
      </c>
      <c r="T2092">
        <f t="shared" si="99"/>
        <v>0</v>
      </c>
      <c r="U2092">
        <f t="shared" si="99"/>
        <v>0</v>
      </c>
    </row>
    <row r="2093" spans="1:21" x14ac:dyDescent="0.25">
      <c r="A2093" t="s">
        <v>2612</v>
      </c>
      <c r="B2093" t="str">
        <f t="shared" si="97"/>
        <v>ZK106.K391.C727</v>
      </c>
      <c r="C2093">
        <f>+IFERROR(VLOOKUP(B2093,'[1]Sum table'!$A:$D,4,FALSE),0)</f>
        <v>0</v>
      </c>
      <c r="D2093">
        <f>+IFERROR(VLOOKUP(B2093,'[1]Sum table'!$A:$E,5,FALSE),0)</f>
        <v>0</v>
      </c>
      <c r="E2093">
        <f>+IFERROR(VLOOKUP(B2093,'[1]Sum table'!$A:$F,6,FALSE),0)</f>
        <v>0</v>
      </c>
      <c r="F2093">
        <f>+IFERROR(VLOOKUP(B2093,'[1]Sum table'!$A:$G,7,FALSE),0)</f>
        <v>0</v>
      </c>
      <c r="O2093" t="s">
        <v>513</v>
      </c>
      <c r="P2093" s="607" t="s">
        <v>497</v>
      </c>
      <c r="R2093" t="str">
        <f t="shared" si="98"/>
        <v>ZK106</v>
      </c>
      <c r="S2093">
        <f t="shared" si="99"/>
        <v>0</v>
      </c>
      <c r="T2093">
        <f t="shared" si="99"/>
        <v>0</v>
      </c>
      <c r="U2093">
        <f t="shared" si="99"/>
        <v>0</v>
      </c>
    </row>
    <row r="2094" spans="1:21" x14ac:dyDescent="0.25">
      <c r="A2094" t="s">
        <v>2613</v>
      </c>
      <c r="B2094" t="str">
        <f t="shared" si="97"/>
        <v>ZK106.K392.C727</v>
      </c>
      <c r="C2094">
        <f>+IFERROR(VLOOKUP(B2094,'[1]Sum table'!$A:$D,4,FALSE),0)</f>
        <v>0</v>
      </c>
      <c r="D2094">
        <f>+IFERROR(VLOOKUP(B2094,'[1]Sum table'!$A:$E,5,FALSE),0)</f>
        <v>0</v>
      </c>
      <c r="E2094">
        <f>+IFERROR(VLOOKUP(B2094,'[1]Sum table'!$A:$F,6,FALSE),0)</f>
        <v>0</v>
      </c>
      <c r="F2094">
        <f>+IFERROR(VLOOKUP(B2094,'[1]Sum table'!$A:$G,7,FALSE),0)</f>
        <v>0</v>
      </c>
      <c r="O2094" t="s">
        <v>513</v>
      </c>
      <c r="P2094" s="607" t="s">
        <v>498</v>
      </c>
      <c r="R2094" t="str">
        <f t="shared" si="98"/>
        <v>ZK106</v>
      </c>
      <c r="S2094">
        <f t="shared" si="99"/>
        <v>0</v>
      </c>
      <c r="T2094">
        <f t="shared" si="99"/>
        <v>0</v>
      </c>
      <c r="U2094">
        <f t="shared" si="99"/>
        <v>0</v>
      </c>
    </row>
    <row r="2095" spans="1:21" x14ac:dyDescent="0.25">
      <c r="A2095" t="s">
        <v>2614</v>
      </c>
      <c r="B2095" t="str">
        <f t="shared" si="97"/>
        <v>ZK106.K393.C727</v>
      </c>
      <c r="C2095">
        <f>+IFERROR(VLOOKUP(B2095,'[1]Sum table'!$A:$D,4,FALSE),0)</f>
        <v>0</v>
      </c>
      <c r="D2095">
        <f>+IFERROR(VLOOKUP(B2095,'[1]Sum table'!$A:$E,5,FALSE),0)</f>
        <v>0</v>
      </c>
      <c r="E2095">
        <f>+IFERROR(VLOOKUP(B2095,'[1]Sum table'!$A:$F,6,FALSE),0)</f>
        <v>0</v>
      </c>
      <c r="F2095">
        <f>+IFERROR(VLOOKUP(B2095,'[1]Sum table'!$A:$G,7,FALSE),0)</f>
        <v>0</v>
      </c>
      <c r="O2095" t="s">
        <v>513</v>
      </c>
      <c r="P2095" s="607" t="s">
        <v>499</v>
      </c>
      <c r="R2095" t="str">
        <f t="shared" si="98"/>
        <v>ZK106</v>
      </c>
      <c r="S2095">
        <f t="shared" si="99"/>
        <v>0</v>
      </c>
      <c r="T2095">
        <f t="shared" si="99"/>
        <v>0</v>
      </c>
      <c r="U2095">
        <f t="shared" si="99"/>
        <v>0</v>
      </c>
    </row>
    <row r="2096" spans="1:21" x14ac:dyDescent="0.25">
      <c r="A2096" t="s">
        <v>2615</v>
      </c>
      <c r="B2096" t="str">
        <f t="shared" si="97"/>
        <v>ZK106.K394.C727</v>
      </c>
      <c r="C2096">
        <f>+IFERROR(VLOOKUP(B2096,'[1]Sum table'!$A:$D,4,FALSE),0)</f>
        <v>0</v>
      </c>
      <c r="D2096">
        <f>+IFERROR(VLOOKUP(B2096,'[1]Sum table'!$A:$E,5,FALSE),0)</f>
        <v>0</v>
      </c>
      <c r="E2096">
        <f>+IFERROR(VLOOKUP(B2096,'[1]Sum table'!$A:$F,6,FALSE),0)</f>
        <v>0</v>
      </c>
      <c r="F2096">
        <f>+IFERROR(VLOOKUP(B2096,'[1]Sum table'!$A:$G,7,FALSE),0)</f>
        <v>0</v>
      </c>
      <c r="O2096" t="s">
        <v>513</v>
      </c>
      <c r="P2096" s="607" t="s">
        <v>500</v>
      </c>
      <c r="R2096" t="str">
        <f t="shared" si="98"/>
        <v>ZK106</v>
      </c>
      <c r="S2096">
        <f t="shared" si="99"/>
        <v>0</v>
      </c>
      <c r="T2096">
        <f t="shared" si="99"/>
        <v>0</v>
      </c>
      <c r="U2096">
        <f t="shared" si="99"/>
        <v>0</v>
      </c>
    </row>
    <row r="2097" spans="1:21" x14ac:dyDescent="0.25">
      <c r="A2097" t="s">
        <v>2616</v>
      </c>
      <c r="B2097" t="str">
        <f t="shared" si="97"/>
        <v>ZK106.K395.C727</v>
      </c>
      <c r="C2097">
        <f>+IFERROR(VLOOKUP(B2097,'[1]Sum table'!$A:$D,4,FALSE),0)</f>
        <v>0</v>
      </c>
      <c r="D2097">
        <f>+IFERROR(VLOOKUP(B2097,'[1]Sum table'!$A:$E,5,FALSE),0)</f>
        <v>0</v>
      </c>
      <c r="E2097">
        <f>+IFERROR(VLOOKUP(B2097,'[1]Sum table'!$A:$F,6,FALSE),0)</f>
        <v>0</v>
      </c>
      <c r="F2097">
        <f>+IFERROR(VLOOKUP(B2097,'[1]Sum table'!$A:$G,7,FALSE),0)</f>
        <v>0</v>
      </c>
      <c r="O2097" t="s">
        <v>513</v>
      </c>
      <c r="P2097" s="607" t="s">
        <v>501</v>
      </c>
      <c r="R2097" t="str">
        <f t="shared" si="98"/>
        <v>ZK106</v>
      </c>
      <c r="S2097">
        <f t="shared" si="99"/>
        <v>0</v>
      </c>
      <c r="T2097">
        <f t="shared" si="99"/>
        <v>0</v>
      </c>
      <c r="U2097">
        <f t="shared" si="99"/>
        <v>0</v>
      </c>
    </row>
    <row r="2098" spans="1:21" x14ac:dyDescent="0.25">
      <c r="A2098" t="s">
        <v>2617</v>
      </c>
      <c r="B2098" t="str">
        <f t="shared" si="97"/>
        <v>ZK106.K396.C727</v>
      </c>
      <c r="C2098">
        <f>+IFERROR(VLOOKUP(B2098,'[1]Sum table'!$A:$D,4,FALSE),0)</f>
        <v>0</v>
      </c>
      <c r="D2098">
        <f>+IFERROR(VLOOKUP(B2098,'[1]Sum table'!$A:$E,5,FALSE),0)</f>
        <v>0</v>
      </c>
      <c r="E2098">
        <f>+IFERROR(VLOOKUP(B2098,'[1]Sum table'!$A:$F,6,FALSE),0)</f>
        <v>0</v>
      </c>
      <c r="F2098">
        <f>+IFERROR(VLOOKUP(B2098,'[1]Sum table'!$A:$G,7,FALSE),0)</f>
        <v>0</v>
      </c>
      <c r="O2098" t="s">
        <v>513</v>
      </c>
      <c r="P2098" s="607" t="s">
        <v>502</v>
      </c>
      <c r="R2098" t="str">
        <f t="shared" si="98"/>
        <v>ZK106</v>
      </c>
      <c r="S2098">
        <f t="shared" si="99"/>
        <v>0</v>
      </c>
      <c r="T2098">
        <f t="shared" si="99"/>
        <v>0</v>
      </c>
      <c r="U2098">
        <f t="shared" si="99"/>
        <v>0</v>
      </c>
    </row>
    <row r="2099" spans="1:21" x14ac:dyDescent="0.25">
      <c r="A2099" t="s">
        <v>2618</v>
      </c>
      <c r="B2099" t="str">
        <f t="shared" si="97"/>
        <v>ZK106.K397.C727</v>
      </c>
      <c r="C2099">
        <f>+IFERROR(VLOOKUP(B2099,'[1]Sum table'!$A:$D,4,FALSE),0)</f>
        <v>0</v>
      </c>
      <c r="D2099">
        <f>+IFERROR(VLOOKUP(B2099,'[1]Sum table'!$A:$E,5,FALSE),0)</f>
        <v>0</v>
      </c>
      <c r="E2099">
        <f>+IFERROR(VLOOKUP(B2099,'[1]Sum table'!$A:$F,6,FALSE),0)</f>
        <v>0</v>
      </c>
      <c r="F2099">
        <f>+IFERROR(VLOOKUP(B2099,'[1]Sum table'!$A:$G,7,FALSE),0)</f>
        <v>0</v>
      </c>
      <c r="O2099" t="s">
        <v>513</v>
      </c>
      <c r="P2099" s="607" t="s">
        <v>503</v>
      </c>
      <c r="R2099" t="str">
        <f t="shared" si="98"/>
        <v>ZK106</v>
      </c>
      <c r="S2099">
        <f t="shared" si="99"/>
        <v>0</v>
      </c>
      <c r="T2099">
        <f t="shared" si="99"/>
        <v>0</v>
      </c>
      <c r="U2099">
        <f t="shared" si="99"/>
        <v>0</v>
      </c>
    </row>
    <row r="2100" spans="1:21" x14ac:dyDescent="0.25">
      <c r="A2100" t="s">
        <v>2619</v>
      </c>
      <c r="B2100" t="str">
        <f t="shared" si="97"/>
        <v>ZK106.K398.C727</v>
      </c>
      <c r="C2100">
        <f>+IFERROR(VLOOKUP(B2100,'[1]Sum table'!$A:$D,4,FALSE),0)</f>
        <v>0</v>
      </c>
      <c r="D2100">
        <f>+IFERROR(VLOOKUP(B2100,'[1]Sum table'!$A:$E,5,FALSE),0)</f>
        <v>0</v>
      </c>
      <c r="E2100">
        <f>+IFERROR(VLOOKUP(B2100,'[1]Sum table'!$A:$F,6,FALSE),0)</f>
        <v>0</v>
      </c>
      <c r="F2100">
        <f>+IFERROR(VLOOKUP(B2100,'[1]Sum table'!$A:$G,7,FALSE),0)</f>
        <v>0</v>
      </c>
      <c r="O2100" t="s">
        <v>513</v>
      </c>
      <c r="P2100" s="607" t="s">
        <v>504</v>
      </c>
      <c r="R2100" t="str">
        <f t="shared" si="98"/>
        <v>ZK106</v>
      </c>
      <c r="S2100">
        <f t="shared" si="99"/>
        <v>0</v>
      </c>
      <c r="T2100">
        <f t="shared" si="99"/>
        <v>0</v>
      </c>
      <c r="U2100">
        <f t="shared" si="99"/>
        <v>0</v>
      </c>
    </row>
    <row r="2101" spans="1:21" x14ac:dyDescent="0.25">
      <c r="A2101" t="s">
        <v>2620</v>
      </c>
      <c r="B2101" t="str">
        <f t="shared" si="97"/>
        <v>ZK106.K399.C727</v>
      </c>
      <c r="C2101">
        <f>+IFERROR(VLOOKUP(B2101,'[1]Sum table'!$A:$D,4,FALSE),0)</f>
        <v>0</v>
      </c>
      <c r="D2101">
        <f>+IFERROR(VLOOKUP(B2101,'[1]Sum table'!$A:$E,5,FALSE),0)</f>
        <v>0</v>
      </c>
      <c r="E2101">
        <f>+IFERROR(VLOOKUP(B2101,'[1]Sum table'!$A:$F,6,FALSE),0)</f>
        <v>0</v>
      </c>
      <c r="F2101">
        <f>+IFERROR(VLOOKUP(B2101,'[1]Sum table'!$A:$G,7,FALSE),0)</f>
        <v>0</v>
      </c>
      <c r="O2101" t="s">
        <v>513</v>
      </c>
      <c r="P2101" s="607" t="s">
        <v>505</v>
      </c>
      <c r="R2101" t="str">
        <f t="shared" si="98"/>
        <v>ZK106</v>
      </c>
      <c r="S2101">
        <f t="shared" si="99"/>
        <v>0</v>
      </c>
      <c r="T2101">
        <f t="shared" si="99"/>
        <v>0</v>
      </c>
      <c r="U2101">
        <f t="shared" si="99"/>
        <v>0</v>
      </c>
    </row>
    <row r="2102" spans="1:21" x14ac:dyDescent="0.25">
      <c r="A2102" t="s">
        <v>2621</v>
      </c>
      <c r="B2102" t="str">
        <f t="shared" si="97"/>
        <v>ZK107.K100.C727</v>
      </c>
      <c r="C2102">
        <f>+IFERROR(VLOOKUP(B2102,'[1]Sum table'!$A:$D,4,FALSE),0)</f>
        <v>0</v>
      </c>
      <c r="D2102">
        <f>+IFERROR(VLOOKUP(B2102,'[1]Sum table'!$A:$E,5,FALSE),0)</f>
        <v>0</v>
      </c>
      <c r="E2102">
        <f>+IFERROR(VLOOKUP(B2102,'[1]Sum table'!$A:$F,6,FALSE),0)</f>
        <v>0</v>
      </c>
      <c r="F2102">
        <f>+IFERROR(VLOOKUP(B2102,'[1]Sum table'!$A:$G,7,FALSE),0)</f>
        <v>0</v>
      </c>
      <c r="O2102" t="s">
        <v>513</v>
      </c>
      <c r="P2102" s="607" t="s">
        <v>506</v>
      </c>
      <c r="R2102" t="str">
        <f t="shared" si="98"/>
        <v>ZK107</v>
      </c>
      <c r="S2102">
        <f t="shared" si="99"/>
        <v>0</v>
      </c>
      <c r="T2102">
        <f t="shared" si="99"/>
        <v>0</v>
      </c>
      <c r="U2102">
        <f t="shared" si="99"/>
        <v>0</v>
      </c>
    </row>
    <row r="2103" spans="1:21" ht="15.75" thickBot="1" x14ac:dyDescent="0.3">
      <c r="A2103" t="s">
        <v>2622</v>
      </c>
      <c r="B2103" t="str">
        <f t="shared" si="97"/>
        <v>ZK107.K101.C727</v>
      </c>
      <c r="C2103">
        <f>+IFERROR(VLOOKUP(B2103,'[1]Sum table'!$A:$D,4,FALSE),0)</f>
        <v>0</v>
      </c>
      <c r="D2103">
        <f>+IFERROR(VLOOKUP(B2103,'[1]Sum table'!$A:$E,5,FALSE),0)</f>
        <v>0</v>
      </c>
      <c r="E2103">
        <f>+IFERROR(VLOOKUP(B2103,'[1]Sum table'!$A:$F,6,FALSE),0)</f>
        <v>0</v>
      </c>
      <c r="F2103">
        <f>+IFERROR(VLOOKUP(B2103,'[1]Sum table'!$A:$G,7,FALSE),0)</f>
        <v>0</v>
      </c>
      <c r="O2103" t="s">
        <v>513</v>
      </c>
      <c r="P2103" s="609" t="s">
        <v>507</v>
      </c>
      <c r="R2103" t="str">
        <f t="shared" si="98"/>
        <v>ZK107</v>
      </c>
      <c r="S2103">
        <f t="shared" si="99"/>
        <v>0</v>
      </c>
      <c r="T2103">
        <f t="shared" si="99"/>
        <v>0</v>
      </c>
      <c r="U2103">
        <f t="shared" si="99"/>
        <v>0</v>
      </c>
    </row>
    <row r="2104" spans="1:21" x14ac:dyDescent="0.25">
      <c r="A2104" t="s">
        <v>2623</v>
      </c>
      <c r="B2104" t="str">
        <f t="shared" si="97"/>
        <v>ZK107.K102.C727</v>
      </c>
      <c r="C2104">
        <f>+IFERROR(VLOOKUP(B2104,'[1]Sum table'!$A:$D,4,FALSE),0)</f>
        <v>0</v>
      </c>
      <c r="D2104">
        <f>+IFERROR(VLOOKUP(B2104,'[1]Sum table'!$A:$E,5,FALSE),0)</f>
        <v>0</v>
      </c>
      <c r="E2104">
        <f>+IFERROR(VLOOKUP(B2104,'[1]Sum table'!$A:$F,6,FALSE),0)</f>
        <v>0</v>
      </c>
      <c r="F2104">
        <f>+IFERROR(VLOOKUP(B2104,'[1]Sum table'!$A:$G,7,FALSE),0)</f>
        <v>0</v>
      </c>
      <c r="O2104" t="s">
        <v>514</v>
      </c>
      <c r="P2104" s="605" t="s">
        <v>289</v>
      </c>
      <c r="R2104" t="str">
        <f t="shared" si="98"/>
        <v>ZK107</v>
      </c>
      <c r="S2104">
        <f t="shared" si="99"/>
        <v>0</v>
      </c>
      <c r="T2104">
        <f t="shared" si="99"/>
        <v>0</v>
      </c>
      <c r="U2104">
        <f t="shared" si="99"/>
        <v>0</v>
      </c>
    </row>
    <row r="2105" spans="1:21" x14ac:dyDescent="0.25">
      <c r="A2105" t="s">
        <v>2624</v>
      </c>
      <c r="B2105" t="str">
        <f t="shared" si="97"/>
        <v>ZK107.K103.C727</v>
      </c>
      <c r="C2105">
        <f>+IFERROR(VLOOKUP(B2105,'[1]Sum table'!$A:$D,4,FALSE),0)</f>
        <v>0</v>
      </c>
      <c r="D2105">
        <f>+IFERROR(VLOOKUP(B2105,'[1]Sum table'!$A:$E,5,FALSE),0)</f>
        <v>0</v>
      </c>
      <c r="E2105">
        <f>+IFERROR(VLOOKUP(B2105,'[1]Sum table'!$A:$F,6,FALSE),0)</f>
        <v>0</v>
      </c>
      <c r="F2105">
        <f>+IFERROR(VLOOKUP(B2105,'[1]Sum table'!$A:$G,7,FALSE),0)</f>
        <v>0</v>
      </c>
      <c r="O2105" t="s">
        <v>514</v>
      </c>
      <c r="P2105" s="606" t="s">
        <v>290</v>
      </c>
      <c r="R2105" t="str">
        <f t="shared" si="98"/>
        <v>ZK107</v>
      </c>
      <c r="S2105">
        <f t="shared" si="99"/>
        <v>0</v>
      </c>
      <c r="T2105">
        <f t="shared" si="99"/>
        <v>0</v>
      </c>
      <c r="U2105">
        <f t="shared" si="99"/>
        <v>0</v>
      </c>
    </row>
    <row r="2106" spans="1:21" x14ac:dyDescent="0.25">
      <c r="A2106" t="s">
        <v>2625</v>
      </c>
      <c r="B2106" t="str">
        <f t="shared" si="97"/>
        <v>ZK107.K104.C727</v>
      </c>
      <c r="C2106">
        <f>+IFERROR(VLOOKUP(B2106,'[1]Sum table'!$A:$D,4,FALSE),0)</f>
        <v>0</v>
      </c>
      <c r="D2106">
        <f>+IFERROR(VLOOKUP(B2106,'[1]Sum table'!$A:$E,5,FALSE),0)</f>
        <v>0</v>
      </c>
      <c r="E2106">
        <f>+IFERROR(VLOOKUP(B2106,'[1]Sum table'!$A:$F,6,FALSE),0)</f>
        <v>0</v>
      </c>
      <c r="F2106">
        <f>+IFERROR(VLOOKUP(B2106,'[1]Sum table'!$A:$G,7,FALSE),0)</f>
        <v>0</v>
      </c>
      <c r="O2106" t="s">
        <v>514</v>
      </c>
      <c r="P2106" s="606" t="s">
        <v>291</v>
      </c>
      <c r="R2106" t="str">
        <f t="shared" si="98"/>
        <v>ZK107</v>
      </c>
      <c r="S2106">
        <f t="shared" si="99"/>
        <v>0</v>
      </c>
      <c r="T2106">
        <f t="shared" si="99"/>
        <v>0</v>
      </c>
      <c r="U2106">
        <f t="shared" si="99"/>
        <v>0</v>
      </c>
    </row>
    <row r="2107" spans="1:21" x14ac:dyDescent="0.25">
      <c r="A2107" t="s">
        <v>2626</v>
      </c>
      <c r="B2107" t="str">
        <f t="shared" si="97"/>
        <v>ZK107.K105.C727</v>
      </c>
      <c r="C2107">
        <f>+IFERROR(VLOOKUP(B2107,'[1]Sum table'!$A:$D,4,FALSE),0)</f>
        <v>0</v>
      </c>
      <c r="D2107">
        <f>+IFERROR(VLOOKUP(B2107,'[1]Sum table'!$A:$E,5,FALSE),0)</f>
        <v>0</v>
      </c>
      <c r="E2107">
        <f>+IFERROR(VLOOKUP(B2107,'[1]Sum table'!$A:$F,6,FALSE),0)</f>
        <v>0</v>
      </c>
      <c r="F2107">
        <f>+IFERROR(VLOOKUP(B2107,'[1]Sum table'!$A:$G,7,FALSE),0)</f>
        <v>0</v>
      </c>
      <c r="O2107" t="s">
        <v>514</v>
      </c>
      <c r="P2107" s="606" t="s">
        <v>292</v>
      </c>
      <c r="R2107" t="str">
        <f t="shared" si="98"/>
        <v>ZK107</v>
      </c>
      <c r="S2107">
        <f t="shared" si="99"/>
        <v>0</v>
      </c>
      <c r="T2107">
        <f t="shared" si="99"/>
        <v>0</v>
      </c>
      <c r="U2107">
        <f t="shared" si="99"/>
        <v>0</v>
      </c>
    </row>
    <row r="2108" spans="1:21" x14ac:dyDescent="0.25">
      <c r="A2108" t="s">
        <v>2627</v>
      </c>
      <c r="B2108" t="str">
        <f t="shared" si="97"/>
        <v>ZK107.K106.C727</v>
      </c>
      <c r="C2108">
        <f>+IFERROR(VLOOKUP(B2108,'[1]Sum table'!$A:$D,4,FALSE),0)</f>
        <v>0</v>
      </c>
      <c r="D2108">
        <f>+IFERROR(VLOOKUP(B2108,'[1]Sum table'!$A:$E,5,FALSE),0)</f>
        <v>0</v>
      </c>
      <c r="E2108">
        <f>+IFERROR(VLOOKUP(B2108,'[1]Sum table'!$A:$F,6,FALSE),0)</f>
        <v>0</v>
      </c>
      <c r="F2108">
        <f>+IFERROR(VLOOKUP(B2108,'[1]Sum table'!$A:$G,7,FALSE),0)</f>
        <v>0</v>
      </c>
      <c r="O2108" t="s">
        <v>514</v>
      </c>
      <c r="P2108" s="606" t="s">
        <v>293</v>
      </c>
      <c r="R2108" t="str">
        <f t="shared" si="98"/>
        <v>ZK107</v>
      </c>
      <c r="S2108">
        <f t="shared" si="99"/>
        <v>0</v>
      </c>
      <c r="T2108">
        <f t="shared" si="99"/>
        <v>0</v>
      </c>
      <c r="U2108">
        <f t="shared" si="99"/>
        <v>0</v>
      </c>
    </row>
    <row r="2109" spans="1:21" x14ac:dyDescent="0.25">
      <c r="A2109" t="s">
        <v>2628</v>
      </c>
      <c r="B2109" t="str">
        <f t="shared" si="97"/>
        <v>ZK107.K107.C727</v>
      </c>
      <c r="C2109">
        <f>+IFERROR(VLOOKUP(B2109,'[1]Sum table'!$A:$D,4,FALSE),0)</f>
        <v>0</v>
      </c>
      <c r="D2109">
        <f>+IFERROR(VLOOKUP(B2109,'[1]Sum table'!$A:$E,5,FALSE),0)</f>
        <v>0</v>
      </c>
      <c r="E2109">
        <f>+IFERROR(VLOOKUP(B2109,'[1]Sum table'!$A:$F,6,FALSE),0)</f>
        <v>0</v>
      </c>
      <c r="F2109">
        <f>+IFERROR(VLOOKUP(B2109,'[1]Sum table'!$A:$G,7,FALSE),0)</f>
        <v>0</v>
      </c>
      <c r="O2109" t="s">
        <v>514</v>
      </c>
      <c r="P2109" s="606" t="s">
        <v>214</v>
      </c>
      <c r="R2109" t="str">
        <f t="shared" si="98"/>
        <v>ZK107</v>
      </c>
      <c r="S2109">
        <f t="shared" si="99"/>
        <v>0</v>
      </c>
      <c r="T2109">
        <f t="shared" si="99"/>
        <v>0</v>
      </c>
      <c r="U2109">
        <f t="shared" si="99"/>
        <v>0</v>
      </c>
    </row>
    <row r="2110" spans="1:21" x14ac:dyDescent="0.25">
      <c r="A2110" t="s">
        <v>2629</v>
      </c>
      <c r="B2110" t="str">
        <f t="shared" si="97"/>
        <v>ZK107.K108.C727</v>
      </c>
      <c r="C2110">
        <f>+IFERROR(VLOOKUP(B2110,'[1]Sum table'!$A:$D,4,FALSE),0)</f>
        <v>0</v>
      </c>
      <c r="D2110">
        <f>+IFERROR(VLOOKUP(B2110,'[1]Sum table'!$A:$E,5,FALSE),0)</f>
        <v>0</v>
      </c>
      <c r="E2110">
        <f>+IFERROR(VLOOKUP(B2110,'[1]Sum table'!$A:$F,6,FALSE),0)</f>
        <v>0</v>
      </c>
      <c r="F2110">
        <f>+IFERROR(VLOOKUP(B2110,'[1]Sum table'!$A:$G,7,FALSE),0)</f>
        <v>0</v>
      </c>
      <c r="O2110" t="s">
        <v>514</v>
      </c>
      <c r="P2110" s="606" t="s">
        <v>210</v>
      </c>
      <c r="R2110" t="str">
        <f t="shared" si="98"/>
        <v>ZK107</v>
      </c>
      <c r="S2110">
        <f t="shared" si="99"/>
        <v>0</v>
      </c>
      <c r="T2110">
        <f t="shared" si="99"/>
        <v>0</v>
      </c>
      <c r="U2110">
        <f t="shared" si="99"/>
        <v>0</v>
      </c>
    </row>
    <row r="2111" spans="1:21" x14ac:dyDescent="0.25">
      <c r="A2111" t="s">
        <v>2630</v>
      </c>
      <c r="B2111" t="str">
        <f t="shared" si="97"/>
        <v>ZK107.K109.C727</v>
      </c>
      <c r="C2111">
        <f>+IFERROR(VLOOKUP(B2111,'[1]Sum table'!$A:$D,4,FALSE),0)</f>
        <v>0</v>
      </c>
      <c r="D2111">
        <f>+IFERROR(VLOOKUP(B2111,'[1]Sum table'!$A:$E,5,FALSE),0)</f>
        <v>0</v>
      </c>
      <c r="E2111">
        <f>+IFERROR(VLOOKUP(B2111,'[1]Sum table'!$A:$F,6,FALSE),0)</f>
        <v>0</v>
      </c>
      <c r="F2111">
        <f>+IFERROR(VLOOKUP(B2111,'[1]Sum table'!$A:$G,7,FALSE),0)</f>
        <v>0</v>
      </c>
      <c r="O2111" t="s">
        <v>514</v>
      </c>
      <c r="P2111" s="606" t="s">
        <v>294</v>
      </c>
      <c r="R2111" t="str">
        <f t="shared" si="98"/>
        <v>ZK107</v>
      </c>
      <c r="S2111">
        <f t="shared" si="99"/>
        <v>0</v>
      </c>
      <c r="T2111">
        <f t="shared" si="99"/>
        <v>0</v>
      </c>
      <c r="U2111">
        <f t="shared" si="99"/>
        <v>0</v>
      </c>
    </row>
    <row r="2112" spans="1:21" x14ac:dyDescent="0.25">
      <c r="A2112" t="s">
        <v>2631</v>
      </c>
      <c r="B2112" t="str">
        <f t="shared" si="97"/>
        <v>ZK107.K110.C727</v>
      </c>
      <c r="C2112">
        <f>+IFERROR(VLOOKUP(B2112,'[1]Sum table'!$A:$D,4,FALSE),0)</f>
        <v>0</v>
      </c>
      <c r="D2112">
        <f>+IFERROR(VLOOKUP(B2112,'[1]Sum table'!$A:$E,5,FALSE),0)</f>
        <v>0</v>
      </c>
      <c r="E2112">
        <f>+IFERROR(VLOOKUP(B2112,'[1]Sum table'!$A:$F,6,FALSE),0)</f>
        <v>0</v>
      </c>
      <c r="F2112">
        <f>+IFERROR(VLOOKUP(B2112,'[1]Sum table'!$A:$G,7,FALSE),0)</f>
        <v>0</v>
      </c>
      <c r="O2112" t="s">
        <v>514</v>
      </c>
      <c r="P2112" s="607" t="s">
        <v>295</v>
      </c>
      <c r="R2112" t="str">
        <f t="shared" si="98"/>
        <v>ZK107</v>
      </c>
      <c r="S2112">
        <f t="shared" si="99"/>
        <v>0</v>
      </c>
      <c r="T2112">
        <f t="shared" si="99"/>
        <v>0</v>
      </c>
      <c r="U2112">
        <f t="shared" si="99"/>
        <v>0</v>
      </c>
    </row>
    <row r="2113" spans="1:21" x14ac:dyDescent="0.25">
      <c r="A2113" t="s">
        <v>2632</v>
      </c>
      <c r="B2113" t="str">
        <f t="shared" si="97"/>
        <v>ZK107.K111.C727</v>
      </c>
      <c r="C2113">
        <f>+IFERROR(VLOOKUP(B2113,'[1]Sum table'!$A:$D,4,FALSE),0)</f>
        <v>0</v>
      </c>
      <c r="D2113">
        <f>+IFERROR(VLOOKUP(B2113,'[1]Sum table'!$A:$E,5,FALSE),0)</f>
        <v>0</v>
      </c>
      <c r="E2113">
        <f>+IFERROR(VLOOKUP(B2113,'[1]Sum table'!$A:$F,6,FALSE),0)</f>
        <v>0</v>
      </c>
      <c r="F2113">
        <f>+IFERROR(VLOOKUP(B2113,'[1]Sum table'!$A:$G,7,FALSE),0)</f>
        <v>0</v>
      </c>
      <c r="O2113" t="s">
        <v>514</v>
      </c>
      <c r="P2113" s="608" t="s">
        <v>296</v>
      </c>
      <c r="R2113" t="str">
        <f t="shared" si="98"/>
        <v>ZK107</v>
      </c>
      <c r="S2113">
        <f t="shared" si="99"/>
        <v>0</v>
      </c>
      <c r="T2113">
        <f t="shared" si="99"/>
        <v>0</v>
      </c>
      <c r="U2113">
        <f t="shared" si="99"/>
        <v>0</v>
      </c>
    </row>
    <row r="2114" spans="1:21" x14ac:dyDescent="0.25">
      <c r="A2114" t="s">
        <v>2633</v>
      </c>
      <c r="B2114" t="str">
        <f t="shared" si="97"/>
        <v>ZK107.K112.C727</v>
      </c>
      <c r="C2114">
        <f>+IFERROR(VLOOKUP(B2114,'[1]Sum table'!$A:$D,4,FALSE),0)</f>
        <v>0</v>
      </c>
      <c r="D2114">
        <f>+IFERROR(VLOOKUP(B2114,'[1]Sum table'!$A:$E,5,FALSE),0)</f>
        <v>0</v>
      </c>
      <c r="E2114">
        <f>+IFERROR(VLOOKUP(B2114,'[1]Sum table'!$A:$F,6,FALSE),0)</f>
        <v>0</v>
      </c>
      <c r="F2114">
        <f>+IFERROR(VLOOKUP(B2114,'[1]Sum table'!$A:$G,7,FALSE),0)</f>
        <v>0</v>
      </c>
      <c r="O2114" t="s">
        <v>514</v>
      </c>
      <c r="P2114" s="607" t="s">
        <v>297</v>
      </c>
      <c r="R2114" t="str">
        <f t="shared" si="98"/>
        <v>ZK107</v>
      </c>
      <c r="S2114">
        <f t="shared" si="99"/>
        <v>0</v>
      </c>
      <c r="T2114">
        <f t="shared" si="99"/>
        <v>0</v>
      </c>
      <c r="U2114">
        <f t="shared" si="99"/>
        <v>0</v>
      </c>
    </row>
    <row r="2115" spans="1:21" x14ac:dyDescent="0.25">
      <c r="A2115" t="s">
        <v>2634</v>
      </c>
      <c r="B2115" t="str">
        <f t="shared" si="97"/>
        <v>ZK107.K113.C727</v>
      </c>
      <c r="C2115">
        <f>+IFERROR(VLOOKUP(B2115,'[1]Sum table'!$A:$D,4,FALSE),0)</f>
        <v>0</v>
      </c>
      <c r="D2115">
        <f>+IFERROR(VLOOKUP(B2115,'[1]Sum table'!$A:$E,5,FALSE),0)</f>
        <v>0</v>
      </c>
      <c r="E2115">
        <f>+IFERROR(VLOOKUP(B2115,'[1]Sum table'!$A:$F,6,FALSE),0)</f>
        <v>0</v>
      </c>
      <c r="F2115">
        <f>+IFERROR(VLOOKUP(B2115,'[1]Sum table'!$A:$G,7,FALSE),0)</f>
        <v>0</v>
      </c>
      <c r="O2115" t="s">
        <v>514</v>
      </c>
      <c r="P2115" s="607" t="s">
        <v>298</v>
      </c>
      <c r="R2115" t="str">
        <f t="shared" si="98"/>
        <v>ZK107</v>
      </c>
      <c r="S2115">
        <f t="shared" si="99"/>
        <v>0</v>
      </c>
      <c r="T2115">
        <f t="shared" si="99"/>
        <v>0</v>
      </c>
      <c r="U2115">
        <f t="shared" si="99"/>
        <v>0</v>
      </c>
    </row>
    <row r="2116" spans="1:21" x14ac:dyDescent="0.25">
      <c r="A2116" t="s">
        <v>2635</v>
      </c>
      <c r="B2116" t="str">
        <f t="shared" ref="B2116:B2179" si="100">+A2116&amp;"."&amp;$A$1</f>
        <v>ZK107.K114.C727</v>
      </c>
      <c r="C2116">
        <f>+IFERROR(VLOOKUP(B2116,'[1]Sum table'!$A:$D,4,FALSE),0)</f>
        <v>0</v>
      </c>
      <c r="D2116">
        <f>+IFERROR(VLOOKUP(B2116,'[1]Sum table'!$A:$E,5,FALSE),0)</f>
        <v>0</v>
      </c>
      <c r="E2116">
        <f>+IFERROR(VLOOKUP(B2116,'[1]Sum table'!$A:$F,6,FALSE),0)</f>
        <v>0</v>
      </c>
      <c r="F2116">
        <f>+IFERROR(VLOOKUP(B2116,'[1]Sum table'!$A:$G,7,FALSE),0)</f>
        <v>0</v>
      </c>
      <c r="O2116" t="s">
        <v>514</v>
      </c>
      <c r="P2116" s="607" t="s">
        <v>299</v>
      </c>
      <c r="R2116" t="str">
        <f t="shared" ref="R2116:R2179" si="101">+LEFT(B2116,5)</f>
        <v>ZK107</v>
      </c>
      <c r="S2116">
        <f t="shared" ref="S2116:U2179" si="102">+C2116</f>
        <v>0</v>
      </c>
      <c r="T2116">
        <f t="shared" si="102"/>
        <v>0</v>
      </c>
      <c r="U2116">
        <f t="shared" si="102"/>
        <v>0</v>
      </c>
    </row>
    <row r="2117" spans="1:21" x14ac:dyDescent="0.25">
      <c r="A2117" t="s">
        <v>2636</v>
      </c>
      <c r="B2117" t="str">
        <f t="shared" si="100"/>
        <v>ZK107.K115.C727</v>
      </c>
      <c r="C2117">
        <f>+IFERROR(VLOOKUP(B2117,'[1]Sum table'!$A:$D,4,FALSE),0)</f>
        <v>0</v>
      </c>
      <c r="D2117">
        <f>+IFERROR(VLOOKUP(B2117,'[1]Sum table'!$A:$E,5,FALSE),0)</f>
        <v>0</v>
      </c>
      <c r="E2117">
        <f>+IFERROR(VLOOKUP(B2117,'[1]Sum table'!$A:$F,6,FALSE),0)</f>
        <v>0</v>
      </c>
      <c r="F2117">
        <f>+IFERROR(VLOOKUP(B2117,'[1]Sum table'!$A:$G,7,FALSE),0)</f>
        <v>0</v>
      </c>
      <c r="O2117" t="s">
        <v>514</v>
      </c>
      <c r="P2117" s="607" t="s">
        <v>300</v>
      </c>
      <c r="R2117" t="str">
        <f t="shared" si="101"/>
        <v>ZK107</v>
      </c>
      <c r="S2117">
        <f t="shared" si="102"/>
        <v>0</v>
      </c>
      <c r="T2117">
        <f t="shared" si="102"/>
        <v>0</v>
      </c>
      <c r="U2117">
        <f t="shared" si="102"/>
        <v>0</v>
      </c>
    </row>
    <row r="2118" spans="1:21" x14ac:dyDescent="0.25">
      <c r="A2118" t="s">
        <v>2637</v>
      </c>
      <c r="B2118" t="str">
        <f t="shared" si="100"/>
        <v>ZK107.K116.C727</v>
      </c>
      <c r="C2118">
        <f>+IFERROR(VLOOKUP(B2118,'[1]Sum table'!$A:$D,4,FALSE),0)</f>
        <v>0</v>
      </c>
      <c r="D2118">
        <f>+IFERROR(VLOOKUP(B2118,'[1]Sum table'!$A:$E,5,FALSE),0)</f>
        <v>0</v>
      </c>
      <c r="E2118">
        <f>+IFERROR(VLOOKUP(B2118,'[1]Sum table'!$A:$F,6,FALSE),0)</f>
        <v>0</v>
      </c>
      <c r="F2118">
        <f>+IFERROR(VLOOKUP(B2118,'[1]Sum table'!$A:$G,7,FALSE),0)</f>
        <v>0</v>
      </c>
      <c r="O2118" t="s">
        <v>514</v>
      </c>
      <c r="P2118" s="606" t="s">
        <v>301</v>
      </c>
      <c r="R2118" t="str">
        <f t="shared" si="101"/>
        <v>ZK107</v>
      </c>
      <c r="S2118">
        <f t="shared" si="102"/>
        <v>0</v>
      </c>
      <c r="T2118">
        <f t="shared" si="102"/>
        <v>0</v>
      </c>
      <c r="U2118">
        <f t="shared" si="102"/>
        <v>0</v>
      </c>
    </row>
    <row r="2119" spans="1:21" x14ac:dyDescent="0.25">
      <c r="A2119" t="s">
        <v>2638</v>
      </c>
      <c r="B2119" t="str">
        <f t="shared" si="100"/>
        <v>ZK107.K117.C727</v>
      </c>
      <c r="C2119">
        <f>+IFERROR(VLOOKUP(B2119,'[1]Sum table'!$A:$D,4,FALSE),0)</f>
        <v>0</v>
      </c>
      <c r="D2119">
        <f>+IFERROR(VLOOKUP(B2119,'[1]Sum table'!$A:$E,5,FALSE),0)</f>
        <v>0</v>
      </c>
      <c r="E2119">
        <f>+IFERROR(VLOOKUP(B2119,'[1]Sum table'!$A:$F,6,FALSE),0)</f>
        <v>0</v>
      </c>
      <c r="F2119">
        <f>+IFERROR(VLOOKUP(B2119,'[1]Sum table'!$A:$G,7,FALSE),0)</f>
        <v>0</v>
      </c>
      <c r="O2119" t="s">
        <v>514</v>
      </c>
      <c r="P2119" s="606" t="s">
        <v>107</v>
      </c>
      <c r="R2119" t="str">
        <f t="shared" si="101"/>
        <v>ZK107</v>
      </c>
      <c r="S2119">
        <f t="shared" si="102"/>
        <v>0</v>
      </c>
      <c r="T2119">
        <f t="shared" si="102"/>
        <v>0</v>
      </c>
      <c r="U2119">
        <f t="shared" si="102"/>
        <v>0</v>
      </c>
    </row>
    <row r="2120" spans="1:21" x14ac:dyDescent="0.25">
      <c r="A2120" t="s">
        <v>2639</v>
      </c>
      <c r="B2120" t="str">
        <f t="shared" si="100"/>
        <v>ZK107.K118.C727</v>
      </c>
      <c r="C2120">
        <f>+IFERROR(VLOOKUP(B2120,'[1]Sum table'!$A:$D,4,FALSE),0)</f>
        <v>0</v>
      </c>
      <c r="D2120">
        <f>+IFERROR(VLOOKUP(B2120,'[1]Sum table'!$A:$E,5,FALSE),0)</f>
        <v>0</v>
      </c>
      <c r="E2120">
        <f>+IFERROR(VLOOKUP(B2120,'[1]Sum table'!$A:$F,6,FALSE),0)</f>
        <v>0</v>
      </c>
      <c r="F2120">
        <f>+IFERROR(VLOOKUP(B2120,'[1]Sum table'!$A:$G,7,FALSE),0)</f>
        <v>0</v>
      </c>
      <c r="O2120" t="s">
        <v>514</v>
      </c>
      <c r="P2120" s="606" t="s">
        <v>105</v>
      </c>
      <c r="R2120" t="str">
        <f t="shared" si="101"/>
        <v>ZK107</v>
      </c>
      <c r="S2120">
        <f t="shared" si="102"/>
        <v>0</v>
      </c>
      <c r="T2120">
        <f t="shared" si="102"/>
        <v>0</v>
      </c>
      <c r="U2120">
        <f t="shared" si="102"/>
        <v>0</v>
      </c>
    </row>
    <row r="2121" spans="1:21" x14ac:dyDescent="0.25">
      <c r="A2121" t="s">
        <v>2640</v>
      </c>
      <c r="B2121" t="str">
        <f t="shared" si="100"/>
        <v>ZK107.K119.C727</v>
      </c>
      <c r="C2121">
        <f>+IFERROR(VLOOKUP(B2121,'[1]Sum table'!$A:$D,4,FALSE),0)</f>
        <v>0</v>
      </c>
      <c r="D2121">
        <f>+IFERROR(VLOOKUP(B2121,'[1]Sum table'!$A:$E,5,FALSE),0)</f>
        <v>0</v>
      </c>
      <c r="E2121">
        <f>+IFERROR(VLOOKUP(B2121,'[1]Sum table'!$A:$F,6,FALSE),0)</f>
        <v>0</v>
      </c>
      <c r="F2121">
        <f>+IFERROR(VLOOKUP(B2121,'[1]Sum table'!$A:$G,7,FALSE),0)</f>
        <v>0</v>
      </c>
      <c r="O2121" t="s">
        <v>514</v>
      </c>
      <c r="P2121" s="606" t="s">
        <v>302</v>
      </c>
      <c r="R2121" t="str">
        <f t="shared" si="101"/>
        <v>ZK107</v>
      </c>
      <c r="S2121">
        <f t="shared" si="102"/>
        <v>0</v>
      </c>
      <c r="T2121">
        <f t="shared" si="102"/>
        <v>0</v>
      </c>
      <c r="U2121">
        <f t="shared" si="102"/>
        <v>0</v>
      </c>
    </row>
    <row r="2122" spans="1:21" x14ac:dyDescent="0.25">
      <c r="A2122" t="s">
        <v>2641</v>
      </c>
      <c r="B2122" t="str">
        <f t="shared" si="100"/>
        <v>ZK107.K120.C727</v>
      </c>
      <c r="C2122">
        <f>+IFERROR(VLOOKUP(B2122,'[1]Sum table'!$A:$D,4,FALSE),0)</f>
        <v>0</v>
      </c>
      <c r="D2122">
        <f>+IFERROR(VLOOKUP(B2122,'[1]Sum table'!$A:$E,5,FALSE),0)</f>
        <v>0</v>
      </c>
      <c r="E2122">
        <f>+IFERROR(VLOOKUP(B2122,'[1]Sum table'!$A:$F,6,FALSE),0)</f>
        <v>0</v>
      </c>
      <c r="F2122">
        <f>+IFERROR(VLOOKUP(B2122,'[1]Sum table'!$A:$G,7,FALSE),0)</f>
        <v>0</v>
      </c>
      <c r="O2122" t="s">
        <v>514</v>
      </c>
      <c r="P2122" s="606" t="s">
        <v>303</v>
      </c>
      <c r="R2122" t="str">
        <f t="shared" si="101"/>
        <v>ZK107</v>
      </c>
      <c r="S2122">
        <f t="shared" si="102"/>
        <v>0</v>
      </c>
      <c r="T2122">
        <f t="shared" si="102"/>
        <v>0</v>
      </c>
      <c r="U2122">
        <f t="shared" si="102"/>
        <v>0</v>
      </c>
    </row>
    <row r="2123" spans="1:21" x14ac:dyDescent="0.25">
      <c r="A2123" t="s">
        <v>2642</v>
      </c>
      <c r="B2123" t="str">
        <f t="shared" si="100"/>
        <v>ZK107.K121.C727</v>
      </c>
      <c r="C2123">
        <f>+IFERROR(VLOOKUP(B2123,'[1]Sum table'!$A:$D,4,FALSE),0)</f>
        <v>0</v>
      </c>
      <c r="D2123">
        <f>+IFERROR(VLOOKUP(B2123,'[1]Sum table'!$A:$E,5,FALSE),0)</f>
        <v>0</v>
      </c>
      <c r="E2123">
        <f>+IFERROR(VLOOKUP(B2123,'[1]Sum table'!$A:$F,6,FALSE),0)</f>
        <v>0</v>
      </c>
      <c r="F2123">
        <f>+IFERROR(VLOOKUP(B2123,'[1]Sum table'!$A:$G,7,FALSE),0)</f>
        <v>0</v>
      </c>
      <c r="O2123" t="s">
        <v>514</v>
      </c>
      <c r="P2123" s="606" t="s">
        <v>304</v>
      </c>
      <c r="R2123" t="str">
        <f t="shared" si="101"/>
        <v>ZK107</v>
      </c>
      <c r="S2123">
        <f t="shared" si="102"/>
        <v>0</v>
      </c>
      <c r="T2123">
        <f t="shared" si="102"/>
        <v>0</v>
      </c>
      <c r="U2123">
        <f t="shared" si="102"/>
        <v>0</v>
      </c>
    </row>
    <row r="2124" spans="1:21" x14ac:dyDescent="0.25">
      <c r="A2124" t="s">
        <v>2643</v>
      </c>
      <c r="B2124" t="str">
        <f t="shared" si="100"/>
        <v>ZK107.K122.C727</v>
      </c>
      <c r="C2124">
        <f>+IFERROR(VLOOKUP(B2124,'[1]Sum table'!$A:$D,4,FALSE),0)</f>
        <v>0</v>
      </c>
      <c r="D2124">
        <f>+IFERROR(VLOOKUP(B2124,'[1]Sum table'!$A:$E,5,FALSE),0)</f>
        <v>0</v>
      </c>
      <c r="E2124">
        <f>+IFERROR(VLOOKUP(B2124,'[1]Sum table'!$A:$F,6,FALSE),0)</f>
        <v>0</v>
      </c>
      <c r="F2124">
        <f>+IFERROR(VLOOKUP(B2124,'[1]Sum table'!$A:$G,7,FALSE),0)</f>
        <v>0</v>
      </c>
      <c r="O2124" t="s">
        <v>514</v>
      </c>
      <c r="P2124" s="606" t="s">
        <v>222</v>
      </c>
      <c r="R2124" t="str">
        <f t="shared" si="101"/>
        <v>ZK107</v>
      </c>
      <c r="S2124">
        <f t="shared" si="102"/>
        <v>0</v>
      </c>
      <c r="T2124">
        <f t="shared" si="102"/>
        <v>0</v>
      </c>
      <c r="U2124">
        <f t="shared" si="102"/>
        <v>0</v>
      </c>
    </row>
    <row r="2125" spans="1:21" x14ac:dyDescent="0.25">
      <c r="A2125" t="s">
        <v>2644</v>
      </c>
      <c r="B2125" t="str">
        <f t="shared" si="100"/>
        <v>ZK107.K123.C727</v>
      </c>
      <c r="C2125">
        <f>+IFERROR(VLOOKUP(B2125,'[1]Sum table'!$A:$D,4,FALSE),0)</f>
        <v>0</v>
      </c>
      <c r="D2125">
        <f>+IFERROR(VLOOKUP(B2125,'[1]Sum table'!$A:$E,5,FALSE),0)</f>
        <v>0</v>
      </c>
      <c r="E2125">
        <f>+IFERROR(VLOOKUP(B2125,'[1]Sum table'!$A:$F,6,FALSE),0)</f>
        <v>0</v>
      </c>
      <c r="F2125">
        <f>+IFERROR(VLOOKUP(B2125,'[1]Sum table'!$A:$G,7,FALSE),0)</f>
        <v>0</v>
      </c>
      <c r="O2125" t="s">
        <v>514</v>
      </c>
      <c r="P2125" s="606" t="s">
        <v>305</v>
      </c>
      <c r="R2125" t="str">
        <f t="shared" si="101"/>
        <v>ZK107</v>
      </c>
      <c r="S2125">
        <f t="shared" si="102"/>
        <v>0</v>
      </c>
      <c r="T2125">
        <f t="shared" si="102"/>
        <v>0</v>
      </c>
      <c r="U2125">
        <f t="shared" si="102"/>
        <v>0</v>
      </c>
    </row>
    <row r="2126" spans="1:21" x14ac:dyDescent="0.25">
      <c r="A2126" t="s">
        <v>2645</v>
      </c>
      <c r="B2126" t="str">
        <f t="shared" si="100"/>
        <v>ZK107.K124.C727</v>
      </c>
      <c r="C2126">
        <f>+IFERROR(VLOOKUP(B2126,'[1]Sum table'!$A:$D,4,FALSE),0)</f>
        <v>0</v>
      </c>
      <c r="D2126">
        <f>+IFERROR(VLOOKUP(B2126,'[1]Sum table'!$A:$E,5,FALSE),0)</f>
        <v>0</v>
      </c>
      <c r="E2126">
        <f>+IFERROR(VLOOKUP(B2126,'[1]Sum table'!$A:$F,6,FALSE),0)</f>
        <v>0</v>
      </c>
      <c r="F2126">
        <f>+IFERROR(VLOOKUP(B2126,'[1]Sum table'!$A:$G,7,FALSE),0)</f>
        <v>0</v>
      </c>
      <c r="O2126" t="s">
        <v>514</v>
      </c>
      <c r="P2126" s="606" t="s">
        <v>306</v>
      </c>
      <c r="R2126" t="str">
        <f t="shared" si="101"/>
        <v>ZK107</v>
      </c>
      <c r="S2126">
        <f t="shared" si="102"/>
        <v>0</v>
      </c>
      <c r="T2126">
        <f t="shared" si="102"/>
        <v>0</v>
      </c>
      <c r="U2126">
        <f t="shared" si="102"/>
        <v>0</v>
      </c>
    </row>
    <row r="2127" spans="1:21" x14ac:dyDescent="0.25">
      <c r="A2127" t="s">
        <v>2646</v>
      </c>
      <c r="B2127" t="str">
        <f t="shared" si="100"/>
        <v>ZK107.K125.C727</v>
      </c>
      <c r="C2127">
        <f>+IFERROR(VLOOKUP(B2127,'[1]Sum table'!$A:$D,4,FALSE),0)</f>
        <v>0</v>
      </c>
      <c r="D2127">
        <f>+IFERROR(VLOOKUP(B2127,'[1]Sum table'!$A:$E,5,FALSE),0)</f>
        <v>0</v>
      </c>
      <c r="E2127">
        <f>+IFERROR(VLOOKUP(B2127,'[1]Sum table'!$A:$F,6,FALSE),0)</f>
        <v>0</v>
      </c>
      <c r="F2127">
        <f>+IFERROR(VLOOKUP(B2127,'[1]Sum table'!$A:$G,7,FALSE),0)</f>
        <v>0</v>
      </c>
      <c r="O2127" t="s">
        <v>514</v>
      </c>
      <c r="P2127" s="607" t="s">
        <v>307</v>
      </c>
      <c r="R2127" t="str">
        <f t="shared" si="101"/>
        <v>ZK107</v>
      </c>
      <c r="S2127">
        <f t="shared" si="102"/>
        <v>0</v>
      </c>
      <c r="T2127">
        <f t="shared" si="102"/>
        <v>0</v>
      </c>
      <c r="U2127">
        <f t="shared" si="102"/>
        <v>0</v>
      </c>
    </row>
    <row r="2128" spans="1:21" x14ac:dyDescent="0.25">
      <c r="A2128" t="s">
        <v>2647</v>
      </c>
      <c r="B2128" t="str">
        <f t="shared" si="100"/>
        <v>ZK107.K126.C727</v>
      </c>
      <c r="C2128">
        <f>+IFERROR(VLOOKUP(B2128,'[1]Sum table'!$A:$D,4,FALSE),0)</f>
        <v>0</v>
      </c>
      <c r="D2128">
        <f>+IFERROR(VLOOKUP(B2128,'[1]Sum table'!$A:$E,5,FALSE),0)</f>
        <v>0</v>
      </c>
      <c r="E2128">
        <f>+IFERROR(VLOOKUP(B2128,'[1]Sum table'!$A:$F,6,FALSE),0)</f>
        <v>0</v>
      </c>
      <c r="F2128">
        <f>+IFERROR(VLOOKUP(B2128,'[1]Sum table'!$A:$G,7,FALSE),0)</f>
        <v>0</v>
      </c>
      <c r="O2128" t="s">
        <v>514</v>
      </c>
      <c r="P2128" s="607" t="s">
        <v>308</v>
      </c>
      <c r="R2128" t="str">
        <f t="shared" si="101"/>
        <v>ZK107</v>
      </c>
      <c r="S2128">
        <f t="shared" si="102"/>
        <v>0</v>
      </c>
      <c r="T2128">
        <f t="shared" si="102"/>
        <v>0</v>
      </c>
      <c r="U2128">
        <f t="shared" si="102"/>
        <v>0</v>
      </c>
    </row>
    <row r="2129" spans="1:21" x14ac:dyDescent="0.25">
      <c r="A2129" t="s">
        <v>2648</v>
      </c>
      <c r="B2129" t="str">
        <f t="shared" si="100"/>
        <v>ZK107.K127.C727</v>
      </c>
      <c r="C2129">
        <f>+IFERROR(VLOOKUP(B2129,'[1]Sum table'!$A:$D,4,FALSE),0)</f>
        <v>0</v>
      </c>
      <c r="D2129">
        <f>+IFERROR(VLOOKUP(B2129,'[1]Sum table'!$A:$E,5,FALSE),0)</f>
        <v>0</v>
      </c>
      <c r="E2129">
        <f>+IFERROR(VLOOKUP(B2129,'[1]Sum table'!$A:$F,6,FALSE),0)</f>
        <v>0</v>
      </c>
      <c r="F2129">
        <f>+IFERROR(VLOOKUP(B2129,'[1]Sum table'!$A:$G,7,FALSE),0)</f>
        <v>0</v>
      </c>
      <c r="O2129" t="s">
        <v>514</v>
      </c>
      <c r="P2129" s="607" t="s">
        <v>309</v>
      </c>
      <c r="R2129" t="str">
        <f t="shared" si="101"/>
        <v>ZK107</v>
      </c>
      <c r="S2129">
        <f t="shared" si="102"/>
        <v>0</v>
      </c>
      <c r="T2129">
        <f t="shared" si="102"/>
        <v>0</v>
      </c>
      <c r="U2129">
        <f t="shared" si="102"/>
        <v>0</v>
      </c>
    </row>
    <row r="2130" spans="1:21" x14ac:dyDescent="0.25">
      <c r="A2130" t="s">
        <v>2649</v>
      </c>
      <c r="B2130" t="str">
        <f t="shared" si="100"/>
        <v>ZK107.K128.C727</v>
      </c>
      <c r="C2130">
        <f>+IFERROR(VLOOKUP(B2130,'[1]Sum table'!$A:$D,4,FALSE),0)</f>
        <v>0</v>
      </c>
      <c r="D2130">
        <f>+IFERROR(VLOOKUP(B2130,'[1]Sum table'!$A:$E,5,FALSE),0)</f>
        <v>0</v>
      </c>
      <c r="E2130">
        <f>+IFERROR(VLOOKUP(B2130,'[1]Sum table'!$A:$F,6,FALSE),0)</f>
        <v>0</v>
      </c>
      <c r="F2130">
        <f>+IFERROR(VLOOKUP(B2130,'[1]Sum table'!$A:$G,7,FALSE),0)</f>
        <v>0</v>
      </c>
      <c r="O2130" t="s">
        <v>514</v>
      </c>
      <c r="P2130" s="607" t="s">
        <v>310</v>
      </c>
      <c r="R2130" t="str">
        <f t="shared" si="101"/>
        <v>ZK107</v>
      </c>
      <c r="S2130">
        <f t="shared" si="102"/>
        <v>0</v>
      </c>
      <c r="T2130">
        <f t="shared" si="102"/>
        <v>0</v>
      </c>
      <c r="U2130">
        <f t="shared" si="102"/>
        <v>0</v>
      </c>
    </row>
    <row r="2131" spans="1:21" x14ac:dyDescent="0.25">
      <c r="A2131" t="s">
        <v>2650</v>
      </c>
      <c r="B2131" t="str">
        <f t="shared" si="100"/>
        <v>ZK107.K129.C727</v>
      </c>
      <c r="C2131">
        <f>+IFERROR(VLOOKUP(B2131,'[1]Sum table'!$A:$D,4,FALSE),0)</f>
        <v>0</v>
      </c>
      <c r="D2131">
        <f>+IFERROR(VLOOKUP(B2131,'[1]Sum table'!$A:$E,5,FALSE),0)</f>
        <v>0</v>
      </c>
      <c r="E2131">
        <f>+IFERROR(VLOOKUP(B2131,'[1]Sum table'!$A:$F,6,FALSE),0)</f>
        <v>0</v>
      </c>
      <c r="F2131">
        <f>+IFERROR(VLOOKUP(B2131,'[1]Sum table'!$A:$G,7,FALSE),0)</f>
        <v>0</v>
      </c>
      <c r="O2131" t="s">
        <v>514</v>
      </c>
      <c r="P2131" s="607" t="s">
        <v>311</v>
      </c>
      <c r="R2131" t="str">
        <f t="shared" si="101"/>
        <v>ZK107</v>
      </c>
      <c r="S2131">
        <f t="shared" si="102"/>
        <v>0</v>
      </c>
      <c r="T2131">
        <f t="shared" si="102"/>
        <v>0</v>
      </c>
      <c r="U2131">
        <f t="shared" si="102"/>
        <v>0</v>
      </c>
    </row>
    <row r="2132" spans="1:21" x14ac:dyDescent="0.25">
      <c r="A2132" t="s">
        <v>2651</v>
      </c>
      <c r="B2132" t="str">
        <f t="shared" si="100"/>
        <v>ZK107.K130.C727</v>
      </c>
      <c r="C2132">
        <f>+IFERROR(VLOOKUP(B2132,'[1]Sum table'!$A:$D,4,FALSE),0)</f>
        <v>0</v>
      </c>
      <c r="D2132">
        <f>+IFERROR(VLOOKUP(B2132,'[1]Sum table'!$A:$E,5,FALSE),0)</f>
        <v>0</v>
      </c>
      <c r="E2132">
        <f>+IFERROR(VLOOKUP(B2132,'[1]Sum table'!$A:$F,6,FALSE),0)</f>
        <v>0</v>
      </c>
      <c r="F2132">
        <f>+IFERROR(VLOOKUP(B2132,'[1]Sum table'!$A:$G,7,FALSE),0)</f>
        <v>0</v>
      </c>
      <c r="O2132" t="s">
        <v>514</v>
      </c>
      <c r="P2132" s="606" t="s">
        <v>147</v>
      </c>
      <c r="R2132" t="str">
        <f t="shared" si="101"/>
        <v>ZK107</v>
      </c>
      <c r="S2132">
        <f t="shared" si="102"/>
        <v>0</v>
      </c>
      <c r="T2132">
        <f t="shared" si="102"/>
        <v>0</v>
      </c>
      <c r="U2132">
        <f t="shared" si="102"/>
        <v>0</v>
      </c>
    </row>
    <row r="2133" spans="1:21" x14ac:dyDescent="0.25">
      <c r="A2133" t="s">
        <v>2652</v>
      </c>
      <c r="B2133" t="str">
        <f t="shared" si="100"/>
        <v>ZK107.K131.C727</v>
      </c>
      <c r="C2133">
        <f>+IFERROR(VLOOKUP(B2133,'[1]Sum table'!$A:$D,4,FALSE),0)</f>
        <v>0</v>
      </c>
      <c r="D2133">
        <f>+IFERROR(VLOOKUP(B2133,'[1]Sum table'!$A:$E,5,FALSE),0)</f>
        <v>0</v>
      </c>
      <c r="E2133">
        <f>+IFERROR(VLOOKUP(B2133,'[1]Sum table'!$A:$F,6,FALSE),0)</f>
        <v>0</v>
      </c>
      <c r="F2133">
        <f>+IFERROR(VLOOKUP(B2133,'[1]Sum table'!$A:$G,7,FALSE),0)</f>
        <v>0</v>
      </c>
      <c r="O2133" t="s">
        <v>514</v>
      </c>
      <c r="P2133" s="606" t="s">
        <v>209</v>
      </c>
      <c r="R2133" t="str">
        <f t="shared" si="101"/>
        <v>ZK107</v>
      </c>
      <c r="S2133">
        <f t="shared" si="102"/>
        <v>0</v>
      </c>
      <c r="T2133">
        <f t="shared" si="102"/>
        <v>0</v>
      </c>
      <c r="U2133">
        <f t="shared" si="102"/>
        <v>0</v>
      </c>
    </row>
    <row r="2134" spans="1:21" x14ac:dyDescent="0.25">
      <c r="A2134" t="s">
        <v>2653</v>
      </c>
      <c r="B2134" t="str">
        <f t="shared" si="100"/>
        <v>ZK107.K132.C727</v>
      </c>
      <c r="C2134">
        <f>+IFERROR(VLOOKUP(B2134,'[1]Sum table'!$A:$D,4,FALSE),0)</f>
        <v>0</v>
      </c>
      <c r="D2134">
        <f>+IFERROR(VLOOKUP(B2134,'[1]Sum table'!$A:$E,5,FALSE),0)</f>
        <v>0</v>
      </c>
      <c r="E2134">
        <f>+IFERROR(VLOOKUP(B2134,'[1]Sum table'!$A:$F,6,FALSE),0)</f>
        <v>0</v>
      </c>
      <c r="F2134">
        <f>+IFERROR(VLOOKUP(B2134,'[1]Sum table'!$A:$G,7,FALSE),0)</f>
        <v>0</v>
      </c>
      <c r="O2134" t="s">
        <v>514</v>
      </c>
      <c r="P2134" s="606" t="s">
        <v>234</v>
      </c>
      <c r="R2134" t="str">
        <f t="shared" si="101"/>
        <v>ZK107</v>
      </c>
      <c r="S2134">
        <f t="shared" si="102"/>
        <v>0</v>
      </c>
      <c r="T2134">
        <f t="shared" si="102"/>
        <v>0</v>
      </c>
      <c r="U2134">
        <f t="shared" si="102"/>
        <v>0</v>
      </c>
    </row>
    <row r="2135" spans="1:21" x14ac:dyDescent="0.25">
      <c r="A2135" t="s">
        <v>2654</v>
      </c>
      <c r="B2135" t="str">
        <f t="shared" si="100"/>
        <v>ZK107.K133.C727</v>
      </c>
      <c r="C2135">
        <f>+IFERROR(VLOOKUP(B2135,'[1]Sum table'!$A:$D,4,FALSE),0)</f>
        <v>0</v>
      </c>
      <c r="D2135">
        <f>+IFERROR(VLOOKUP(B2135,'[1]Sum table'!$A:$E,5,FALSE),0)</f>
        <v>0</v>
      </c>
      <c r="E2135">
        <f>+IFERROR(VLOOKUP(B2135,'[1]Sum table'!$A:$F,6,FALSE),0)</f>
        <v>0</v>
      </c>
      <c r="F2135">
        <f>+IFERROR(VLOOKUP(B2135,'[1]Sum table'!$A:$G,7,FALSE),0)</f>
        <v>0</v>
      </c>
      <c r="O2135" t="s">
        <v>514</v>
      </c>
      <c r="P2135" s="606" t="s">
        <v>312</v>
      </c>
      <c r="R2135" t="str">
        <f t="shared" si="101"/>
        <v>ZK107</v>
      </c>
      <c r="S2135">
        <f t="shared" si="102"/>
        <v>0</v>
      </c>
      <c r="T2135">
        <f t="shared" si="102"/>
        <v>0</v>
      </c>
      <c r="U2135">
        <f t="shared" si="102"/>
        <v>0</v>
      </c>
    </row>
    <row r="2136" spans="1:21" x14ac:dyDescent="0.25">
      <c r="A2136" t="s">
        <v>2655</v>
      </c>
      <c r="B2136" t="str">
        <f t="shared" si="100"/>
        <v>ZK107.K134.C727</v>
      </c>
      <c r="C2136">
        <f>+IFERROR(VLOOKUP(B2136,'[1]Sum table'!$A:$D,4,FALSE),0)</f>
        <v>0</v>
      </c>
      <c r="D2136">
        <f>+IFERROR(VLOOKUP(B2136,'[1]Sum table'!$A:$E,5,FALSE),0)</f>
        <v>0</v>
      </c>
      <c r="E2136">
        <f>+IFERROR(VLOOKUP(B2136,'[1]Sum table'!$A:$F,6,FALSE),0)</f>
        <v>0</v>
      </c>
      <c r="F2136">
        <f>+IFERROR(VLOOKUP(B2136,'[1]Sum table'!$A:$G,7,FALSE),0)</f>
        <v>0</v>
      </c>
      <c r="O2136" t="s">
        <v>514</v>
      </c>
      <c r="P2136" s="606" t="s">
        <v>313</v>
      </c>
      <c r="R2136" t="str">
        <f t="shared" si="101"/>
        <v>ZK107</v>
      </c>
      <c r="S2136">
        <f t="shared" si="102"/>
        <v>0</v>
      </c>
      <c r="T2136">
        <f t="shared" si="102"/>
        <v>0</v>
      </c>
      <c r="U2136">
        <f t="shared" si="102"/>
        <v>0</v>
      </c>
    </row>
    <row r="2137" spans="1:21" x14ac:dyDescent="0.25">
      <c r="A2137" t="s">
        <v>2656</v>
      </c>
      <c r="B2137" t="str">
        <f t="shared" si="100"/>
        <v>ZK107.K135.C727</v>
      </c>
      <c r="C2137">
        <f>+IFERROR(VLOOKUP(B2137,'[1]Sum table'!$A:$D,4,FALSE),0)</f>
        <v>0</v>
      </c>
      <c r="D2137">
        <f>+IFERROR(VLOOKUP(B2137,'[1]Sum table'!$A:$E,5,FALSE),0)</f>
        <v>0</v>
      </c>
      <c r="E2137">
        <f>+IFERROR(VLOOKUP(B2137,'[1]Sum table'!$A:$F,6,FALSE),0)</f>
        <v>0</v>
      </c>
      <c r="F2137">
        <f>+IFERROR(VLOOKUP(B2137,'[1]Sum table'!$A:$G,7,FALSE),0)</f>
        <v>0</v>
      </c>
      <c r="O2137" t="s">
        <v>514</v>
      </c>
      <c r="P2137" s="606" t="s">
        <v>314</v>
      </c>
      <c r="R2137" t="str">
        <f t="shared" si="101"/>
        <v>ZK107</v>
      </c>
      <c r="S2137">
        <f t="shared" si="102"/>
        <v>0</v>
      </c>
      <c r="T2137">
        <f t="shared" si="102"/>
        <v>0</v>
      </c>
      <c r="U2137">
        <f t="shared" si="102"/>
        <v>0</v>
      </c>
    </row>
    <row r="2138" spans="1:21" x14ac:dyDescent="0.25">
      <c r="A2138" t="s">
        <v>2657</v>
      </c>
      <c r="B2138" t="str">
        <f t="shared" si="100"/>
        <v>ZK107.K136.C727</v>
      </c>
      <c r="C2138">
        <f>+IFERROR(VLOOKUP(B2138,'[1]Sum table'!$A:$D,4,FALSE),0)</f>
        <v>0</v>
      </c>
      <c r="D2138">
        <f>+IFERROR(VLOOKUP(B2138,'[1]Sum table'!$A:$E,5,FALSE),0)</f>
        <v>0</v>
      </c>
      <c r="E2138">
        <f>+IFERROR(VLOOKUP(B2138,'[1]Sum table'!$A:$F,6,FALSE),0)</f>
        <v>90</v>
      </c>
      <c r="F2138">
        <f>+IFERROR(VLOOKUP(B2138,'[1]Sum table'!$A:$G,7,FALSE),0)</f>
        <v>0</v>
      </c>
      <c r="O2138" t="s">
        <v>514</v>
      </c>
      <c r="P2138" s="606" t="s">
        <v>315</v>
      </c>
      <c r="R2138" t="str">
        <f t="shared" si="101"/>
        <v>ZK107</v>
      </c>
      <c r="S2138">
        <f t="shared" si="102"/>
        <v>0</v>
      </c>
      <c r="T2138">
        <f t="shared" si="102"/>
        <v>0</v>
      </c>
      <c r="U2138">
        <f t="shared" si="102"/>
        <v>90</v>
      </c>
    </row>
    <row r="2139" spans="1:21" x14ac:dyDescent="0.25">
      <c r="A2139" t="s">
        <v>2658</v>
      </c>
      <c r="B2139" t="str">
        <f t="shared" si="100"/>
        <v>ZK107.K137.C727</v>
      </c>
      <c r="C2139">
        <f>+IFERROR(VLOOKUP(B2139,'[1]Sum table'!$A:$D,4,FALSE),0)</f>
        <v>0</v>
      </c>
      <c r="D2139">
        <f>+IFERROR(VLOOKUP(B2139,'[1]Sum table'!$A:$E,5,FALSE),0)</f>
        <v>0</v>
      </c>
      <c r="E2139">
        <f>+IFERROR(VLOOKUP(B2139,'[1]Sum table'!$A:$F,6,FALSE),0)</f>
        <v>0</v>
      </c>
      <c r="F2139">
        <f>+IFERROR(VLOOKUP(B2139,'[1]Sum table'!$A:$G,7,FALSE),0)</f>
        <v>0</v>
      </c>
      <c r="O2139" t="s">
        <v>514</v>
      </c>
      <c r="P2139" s="606" t="s">
        <v>316</v>
      </c>
      <c r="R2139" t="str">
        <f t="shared" si="101"/>
        <v>ZK107</v>
      </c>
      <c r="S2139">
        <f t="shared" si="102"/>
        <v>0</v>
      </c>
      <c r="T2139">
        <f t="shared" si="102"/>
        <v>0</v>
      </c>
      <c r="U2139">
        <f t="shared" si="102"/>
        <v>0</v>
      </c>
    </row>
    <row r="2140" spans="1:21" x14ac:dyDescent="0.25">
      <c r="A2140" t="s">
        <v>2659</v>
      </c>
      <c r="B2140" t="str">
        <f t="shared" si="100"/>
        <v>ZK107.K138.C727</v>
      </c>
      <c r="C2140">
        <f>+IFERROR(VLOOKUP(B2140,'[1]Sum table'!$A:$D,4,FALSE),0)</f>
        <v>0</v>
      </c>
      <c r="D2140">
        <f>+IFERROR(VLOOKUP(B2140,'[1]Sum table'!$A:$E,5,FALSE),0)</f>
        <v>0</v>
      </c>
      <c r="E2140">
        <f>+IFERROR(VLOOKUP(B2140,'[1]Sum table'!$A:$F,6,FALSE),0)</f>
        <v>0</v>
      </c>
      <c r="F2140">
        <f>+IFERROR(VLOOKUP(B2140,'[1]Sum table'!$A:$G,7,FALSE),0)</f>
        <v>0</v>
      </c>
      <c r="O2140" t="s">
        <v>514</v>
      </c>
      <c r="P2140" s="606" t="s">
        <v>160</v>
      </c>
      <c r="R2140" t="str">
        <f t="shared" si="101"/>
        <v>ZK107</v>
      </c>
      <c r="S2140">
        <f t="shared" si="102"/>
        <v>0</v>
      </c>
      <c r="T2140">
        <f t="shared" si="102"/>
        <v>0</v>
      </c>
      <c r="U2140">
        <f t="shared" si="102"/>
        <v>0</v>
      </c>
    </row>
    <row r="2141" spans="1:21" x14ac:dyDescent="0.25">
      <c r="A2141" t="s">
        <v>2660</v>
      </c>
      <c r="B2141" t="str">
        <f t="shared" si="100"/>
        <v>ZK107.K139.C727</v>
      </c>
      <c r="C2141">
        <f>+IFERROR(VLOOKUP(B2141,'[1]Sum table'!$A:$D,4,FALSE),0)</f>
        <v>0</v>
      </c>
      <c r="D2141">
        <f>+IFERROR(VLOOKUP(B2141,'[1]Sum table'!$A:$E,5,FALSE),0)</f>
        <v>0</v>
      </c>
      <c r="E2141">
        <f>+IFERROR(VLOOKUP(B2141,'[1]Sum table'!$A:$F,6,FALSE),0)</f>
        <v>0</v>
      </c>
      <c r="F2141">
        <f>+IFERROR(VLOOKUP(B2141,'[1]Sum table'!$A:$G,7,FALSE),0)</f>
        <v>0</v>
      </c>
      <c r="O2141" t="s">
        <v>514</v>
      </c>
      <c r="P2141" s="606" t="s">
        <v>175</v>
      </c>
      <c r="R2141" t="str">
        <f t="shared" si="101"/>
        <v>ZK107</v>
      </c>
      <c r="S2141">
        <f t="shared" si="102"/>
        <v>0</v>
      </c>
      <c r="T2141">
        <f t="shared" si="102"/>
        <v>0</v>
      </c>
      <c r="U2141">
        <f t="shared" si="102"/>
        <v>0</v>
      </c>
    </row>
    <row r="2142" spans="1:21" x14ac:dyDescent="0.25">
      <c r="A2142" t="s">
        <v>2661</v>
      </c>
      <c r="B2142" t="str">
        <f t="shared" si="100"/>
        <v>ZK107.K140.C727</v>
      </c>
      <c r="C2142">
        <f>+IFERROR(VLOOKUP(B2142,'[1]Sum table'!$A:$D,4,FALSE),0)</f>
        <v>0</v>
      </c>
      <c r="D2142">
        <f>+IFERROR(VLOOKUP(B2142,'[1]Sum table'!$A:$E,5,FALSE),0)</f>
        <v>0</v>
      </c>
      <c r="E2142">
        <f>+IFERROR(VLOOKUP(B2142,'[1]Sum table'!$A:$F,6,FALSE),0)</f>
        <v>0</v>
      </c>
      <c r="F2142">
        <f>+IFERROR(VLOOKUP(B2142,'[1]Sum table'!$A:$G,7,FALSE),0)</f>
        <v>0</v>
      </c>
      <c r="O2142" t="s">
        <v>514</v>
      </c>
      <c r="P2142" s="606" t="s">
        <v>187</v>
      </c>
      <c r="R2142" t="str">
        <f t="shared" si="101"/>
        <v>ZK107</v>
      </c>
      <c r="S2142">
        <f t="shared" si="102"/>
        <v>0</v>
      </c>
      <c r="T2142">
        <f t="shared" si="102"/>
        <v>0</v>
      </c>
      <c r="U2142">
        <f t="shared" si="102"/>
        <v>0</v>
      </c>
    </row>
    <row r="2143" spans="1:21" x14ac:dyDescent="0.25">
      <c r="A2143" t="s">
        <v>2662</v>
      </c>
      <c r="B2143" t="str">
        <f t="shared" si="100"/>
        <v>ZK107.K141.C727</v>
      </c>
      <c r="C2143">
        <f>+IFERROR(VLOOKUP(B2143,'[1]Sum table'!$A:$D,4,FALSE),0)</f>
        <v>0</v>
      </c>
      <c r="D2143">
        <f>+IFERROR(VLOOKUP(B2143,'[1]Sum table'!$A:$E,5,FALSE),0)</f>
        <v>0</v>
      </c>
      <c r="E2143">
        <f>+IFERROR(VLOOKUP(B2143,'[1]Sum table'!$A:$F,6,FALSE),0)</f>
        <v>0</v>
      </c>
      <c r="F2143">
        <f>+IFERROR(VLOOKUP(B2143,'[1]Sum table'!$A:$G,7,FALSE),0)</f>
        <v>0</v>
      </c>
      <c r="O2143" t="s">
        <v>514</v>
      </c>
      <c r="P2143" s="607" t="s">
        <v>317</v>
      </c>
      <c r="R2143" t="str">
        <f t="shared" si="101"/>
        <v>ZK107</v>
      </c>
      <c r="S2143">
        <f t="shared" si="102"/>
        <v>0</v>
      </c>
      <c r="T2143">
        <f t="shared" si="102"/>
        <v>0</v>
      </c>
      <c r="U2143">
        <f t="shared" si="102"/>
        <v>0</v>
      </c>
    </row>
    <row r="2144" spans="1:21" x14ac:dyDescent="0.25">
      <c r="A2144" t="s">
        <v>2663</v>
      </c>
      <c r="B2144" t="str">
        <f t="shared" si="100"/>
        <v>ZK107.K142.C727</v>
      </c>
      <c r="C2144">
        <f>+IFERROR(VLOOKUP(B2144,'[1]Sum table'!$A:$D,4,FALSE),0)</f>
        <v>0</v>
      </c>
      <c r="D2144">
        <f>+IFERROR(VLOOKUP(B2144,'[1]Sum table'!$A:$E,5,FALSE),0)</f>
        <v>0</v>
      </c>
      <c r="E2144">
        <f>+IFERROR(VLOOKUP(B2144,'[1]Sum table'!$A:$F,6,FALSE),0)</f>
        <v>0</v>
      </c>
      <c r="F2144">
        <f>+IFERROR(VLOOKUP(B2144,'[1]Sum table'!$A:$G,7,FALSE),0)</f>
        <v>0</v>
      </c>
      <c r="O2144" t="s">
        <v>514</v>
      </c>
      <c r="P2144" s="607" t="s">
        <v>318</v>
      </c>
      <c r="R2144" t="str">
        <f t="shared" si="101"/>
        <v>ZK107</v>
      </c>
      <c r="S2144">
        <f t="shared" si="102"/>
        <v>0</v>
      </c>
      <c r="T2144">
        <f t="shared" si="102"/>
        <v>0</v>
      </c>
      <c r="U2144">
        <f t="shared" si="102"/>
        <v>0</v>
      </c>
    </row>
    <row r="2145" spans="1:21" x14ac:dyDescent="0.25">
      <c r="A2145" t="s">
        <v>2664</v>
      </c>
      <c r="B2145" t="str">
        <f t="shared" si="100"/>
        <v>ZK107.K143.C727</v>
      </c>
      <c r="C2145">
        <f>+IFERROR(VLOOKUP(B2145,'[1]Sum table'!$A:$D,4,FALSE),0)</f>
        <v>0</v>
      </c>
      <c r="D2145">
        <f>+IFERROR(VLOOKUP(B2145,'[1]Sum table'!$A:$E,5,FALSE),0)</f>
        <v>0</v>
      </c>
      <c r="E2145">
        <f>+IFERROR(VLOOKUP(B2145,'[1]Sum table'!$A:$F,6,FALSE),0)</f>
        <v>0</v>
      </c>
      <c r="F2145">
        <f>+IFERROR(VLOOKUP(B2145,'[1]Sum table'!$A:$G,7,FALSE),0)</f>
        <v>0</v>
      </c>
      <c r="O2145" t="s">
        <v>514</v>
      </c>
      <c r="P2145" s="607" t="s">
        <v>319</v>
      </c>
      <c r="R2145" t="str">
        <f t="shared" si="101"/>
        <v>ZK107</v>
      </c>
      <c r="S2145">
        <f t="shared" si="102"/>
        <v>0</v>
      </c>
      <c r="T2145">
        <f t="shared" si="102"/>
        <v>0</v>
      </c>
      <c r="U2145">
        <f t="shared" si="102"/>
        <v>0</v>
      </c>
    </row>
    <row r="2146" spans="1:21" x14ac:dyDescent="0.25">
      <c r="A2146" t="s">
        <v>2665</v>
      </c>
      <c r="B2146" t="str">
        <f t="shared" si="100"/>
        <v>ZK107.K144.C727</v>
      </c>
      <c r="C2146">
        <f>+IFERROR(VLOOKUP(B2146,'[1]Sum table'!$A:$D,4,FALSE),0)</f>
        <v>0</v>
      </c>
      <c r="D2146">
        <f>+IFERROR(VLOOKUP(B2146,'[1]Sum table'!$A:$E,5,FALSE),0)</f>
        <v>0</v>
      </c>
      <c r="E2146">
        <f>+IFERROR(VLOOKUP(B2146,'[1]Sum table'!$A:$F,6,FALSE),0)</f>
        <v>0</v>
      </c>
      <c r="F2146">
        <f>+IFERROR(VLOOKUP(B2146,'[1]Sum table'!$A:$G,7,FALSE),0)</f>
        <v>0</v>
      </c>
      <c r="O2146" t="s">
        <v>514</v>
      </c>
      <c r="P2146" s="607" t="s">
        <v>320</v>
      </c>
      <c r="R2146" t="str">
        <f t="shared" si="101"/>
        <v>ZK107</v>
      </c>
      <c r="S2146">
        <f t="shared" si="102"/>
        <v>0</v>
      </c>
      <c r="T2146">
        <f t="shared" si="102"/>
        <v>0</v>
      </c>
      <c r="U2146">
        <f t="shared" si="102"/>
        <v>0</v>
      </c>
    </row>
    <row r="2147" spans="1:21" x14ac:dyDescent="0.25">
      <c r="A2147" t="s">
        <v>2666</v>
      </c>
      <c r="B2147" t="str">
        <f t="shared" si="100"/>
        <v>ZK107.K145.C727</v>
      </c>
      <c r="C2147">
        <f>+IFERROR(VLOOKUP(B2147,'[1]Sum table'!$A:$D,4,FALSE),0)</f>
        <v>0</v>
      </c>
      <c r="D2147">
        <f>+IFERROR(VLOOKUP(B2147,'[1]Sum table'!$A:$E,5,FALSE),0)</f>
        <v>0</v>
      </c>
      <c r="E2147">
        <f>+IFERROR(VLOOKUP(B2147,'[1]Sum table'!$A:$F,6,FALSE),0)</f>
        <v>0</v>
      </c>
      <c r="F2147">
        <f>+IFERROR(VLOOKUP(B2147,'[1]Sum table'!$A:$G,7,FALSE),0)</f>
        <v>0</v>
      </c>
      <c r="O2147" t="s">
        <v>514</v>
      </c>
      <c r="P2147" s="607" t="s">
        <v>321</v>
      </c>
      <c r="R2147" t="str">
        <f t="shared" si="101"/>
        <v>ZK107</v>
      </c>
      <c r="S2147">
        <f t="shared" si="102"/>
        <v>0</v>
      </c>
      <c r="T2147">
        <f t="shared" si="102"/>
        <v>0</v>
      </c>
      <c r="U2147">
        <f t="shared" si="102"/>
        <v>0</v>
      </c>
    </row>
    <row r="2148" spans="1:21" x14ac:dyDescent="0.25">
      <c r="A2148" t="s">
        <v>2667</v>
      </c>
      <c r="B2148" t="str">
        <f t="shared" si="100"/>
        <v>ZK107.K146.C727</v>
      </c>
      <c r="C2148">
        <f>+IFERROR(VLOOKUP(B2148,'[1]Sum table'!$A:$D,4,FALSE),0)</f>
        <v>0</v>
      </c>
      <c r="D2148">
        <f>+IFERROR(VLOOKUP(B2148,'[1]Sum table'!$A:$E,5,FALSE),0)</f>
        <v>0</v>
      </c>
      <c r="E2148">
        <f>+IFERROR(VLOOKUP(B2148,'[1]Sum table'!$A:$F,6,FALSE),0)</f>
        <v>0</v>
      </c>
      <c r="F2148">
        <f>+IFERROR(VLOOKUP(B2148,'[1]Sum table'!$A:$G,7,FALSE),0)</f>
        <v>0</v>
      </c>
      <c r="O2148" t="s">
        <v>514</v>
      </c>
      <c r="P2148" s="607" t="s">
        <v>322</v>
      </c>
      <c r="R2148" t="str">
        <f t="shared" si="101"/>
        <v>ZK107</v>
      </c>
      <c r="S2148">
        <f t="shared" si="102"/>
        <v>0</v>
      </c>
      <c r="T2148">
        <f t="shared" si="102"/>
        <v>0</v>
      </c>
      <c r="U2148">
        <f t="shared" si="102"/>
        <v>0</v>
      </c>
    </row>
    <row r="2149" spans="1:21" x14ac:dyDescent="0.25">
      <c r="A2149" t="s">
        <v>2668</v>
      </c>
      <c r="B2149" t="str">
        <f t="shared" si="100"/>
        <v>ZK107.K147.C727</v>
      </c>
      <c r="C2149">
        <f>+IFERROR(VLOOKUP(B2149,'[1]Sum table'!$A:$D,4,FALSE),0)</f>
        <v>0</v>
      </c>
      <c r="D2149">
        <f>+IFERROR(VLOOKUP(B2149,'[1]Sum table'!$A:$E,5,FALSE),0)</f>
        <v>0</v>
      </c>
      <c r="E2149">
        <f>+IFERROR(VLOOKUP(B2149,'[1]Sum table'!$A:$F,6,FALSE),0)</f>
        <v>0</v>
      </c>
      <c r="F2149">
        <f>+IFERROR(VLOOKUP(B2149,'[1]Sum table'!$A:$G,7,FALSE),0)</f>
        <v>0</v>
      </c>
      <c r="O2149" t="s">
        <v>514</v>
      </c>
      <c r="P2149" s="606" t="s">
        <v>173</v>
      </c>
      <c r="R2149" t="str">
        <f t="shared" si="101"/>
        <v>ZK107</v>
      </c>
      <c r="S2149">
        <f t="shared" si="102"/>
        <v>0</v>
      </c>
      <c r="T2149">
        <f t="shared" si="102"/>
        <v>0</v>
      </c>
      <c r="U2149">
        <f t="shared" si="102"/>
        <v>0</v>
      </c>
    </row>
    <row r="2150" spans="1:21" x14ac:dyDescent="0.25">
      <c r="A2150" t="s">
        <v>2669</v>
      </c>
      <c r="B2150" t="str">
        <f t="shared" si="100"/>
        <v>ZK107.K148.C727</v>
      </c>
      <c r="C2150">
        <f>+IFERROR(VLOOKUP(B2150,'[1]Sum table'!$A:$D,4,FALSE),0)</f>
        <v>0</v>
      </c>
      <c r="D2150">
        <f>+IFERROR(VLOOKUP(B2150,'[1]Sum table'!$A:$E,5,FALSE),0)</f>
        <v>0</v>
      </c>
      <c r="E2150">
        <f>+IFERROR(VLOOKUP(B2150,'[1]Sum table'!$A:$F,6,FALSE),0)</f>
        <v>0</v>
      </c>
      <c r="F2150">
        <f>+IFERROR(VLOOKUP(B2150,'[1]Sum table'!$A:$G,7,FALSE),0)</f>
        <v>0</v>
      </c>
      <c r="O2150" t="s">
        <v>514</v>
      </c>
      <c r="P2150" s="606" t="s">
        <v>323</v>
      </c>
      <c r="R2150" t="str">
        <f t="shared" si="101"/>
        <v>ZK107</v>
      </c>
      <c r="S2150">
        <f t="shared" si="102"/>
        <v>0</v>
      </c>
      <c r="T2150">
        <f t="shared" si="102"/>
        <v>0</v>
      </c>
      <c r="U2150">
        <f t="shared" si="102"/>
        <v>0</v>
      </c>
    </row>
    <row r="2151" spans="1:21" x14ac:dyDescent="0.25">
      <c r="A2151" t="s">
        <v>2670</v>
      </c>
      <c r="B2151" t="str">
        <f t="shared" si="100"/>
        <v>ZK107.K149.C727</v>
      </c>
      <c r="C2151">
        <f>+IFERROR(VLOOKUP(B2151,'[1]Sum table'!$A:$D,4,FALSE),0)</f>
        <v>0</v>
      </c>
      <c r="D2151">
        <f>+IFERROR(VLOOKUP(B2151,'[1]Sum table'!$A:$E,5,FALSE),0)</f>
        <v>0</v>
      </c>
      <c r="E2151">
        <f>+IFERROR(VLOOKUP(B2151,'[1]Sum table'!$A:$F,6,FALSE),0)</f>
        <v>0</v>
      </c>
      <c r="F2151">
        <f>+IFERROR(VLOOKUP(B2151,'[1]Sum table'!$A:$G,7,FALSE),0)</f>
        <v>0</v>
      </c>
      <c r="O2151" t="s">
        <v>514</v>
      </c>
      <c r="P2151" s="606" t="s">
        <v>324</v>
      </c>
      <c r="R2151" t="str">
        <f t="shared" si="101"/>
        <v>ZK107</v>
      </c>
      <c r="S2151">
        <f t="shared" si="102"/>
        <v>0</v>
      </c>
      <c r="T2151">
        <f t="shared" si="102"/>
        <v>0</v>
      </c>
      <c r="U2151">
        <f t="shared" si="102"/>
        <v>0</v>
      </c>
    </row>
    <row r="2152" spans="1:21" x14ac:dyDescent="0.25">
      <c r="A2152" t="s">
        <v>2671</v>
      </c>
      <c r="B2152" t="str">
        <f t="shared" si="100"/>
        <v>ZK107.K150.C727</v>
      </c>
      <c r="C2152">
        <f>+IFERROR(VLOOKUP(B2152,'[1]Sum table'!$A:$D,4,FALSE),0)</f>
        <v>0</v>
      </c>
      <c r="D2152">
        <f>+IFERROR(VLOOKUP(B2152,'[1]Sum table'!$A:$E,5,FALSE),0)</f>
        <v>0</v>
      </c>
      <c r="E2152">
        <f>+IFERROR(VLOOKUP(B2152,'[1]Sum table'!$A:$F,6,FALSE),0)</f>
        <v>0</v>
      </c>
      <c r="F2152">
        <f>+IFERROR(VLOOKUP(B2152,'[1]Sum table'!$A:$G,7,FALSE),0)</f>
        <v>0</v>
      </c>
      <c r="O2152" t="s">
        <v>514</v>
      </c>
      <c r="P2152" s="607" t="s">
        <v>325</v>
      </c>
      <c r="R2152" t="str">
        <f t="shared" si="101"/>
        <v>ZK107</v>
      </c>
      <c r="S2152">
        <f t="shared" si="102"/>
        <v>0</v>
      </c>
      <c r="T2152">
        <f t="shared" si="102"/>
        <v>0</v>
      </c>
      <c r="U2152">
        <f t="shared" si="102"/>
        <v>0</v>
      </c>
    </row>
    <row r="2153" spans="1:21" x14ac:dyDescent="0.25">
      <c r="A2153" t="s">
        <v>2672</v>
      </c>
      <c r="B2153" t="str">
        <f t="shared" si="100"/>
        <v>ZK107.K151.C727</v>
      </c>
      <c r="C2153">
        <f>+IFERROR(VLOOKUP(B2153,'[1]Sum table'!$A:$D,4,FALSE),0)</f>
        <v>0</v>
      </c>
      <c r="D2153">
        <f>+IFERROR(VLOOKUP(B2153,'[1]Sum table'!$A:$E,5,FALSE),0)</f>
        <v>0</v>
      </c>
      <c r="E2153">
        <f>+IFERROR(VLOOKUP(B2153,'[1]Sum table'!$A:$F,6,FALSE),0)</f>
        <v>0</v>
      </c>
      <c r="F2153">
        <f>+IFERROR(VLOOKUP(B2153,'[1]Sum table'!$A:$G,7,FALSE),0)</f>
        <v>0</v>
      </c>
      <c r="O2153" t="s">
        <v>514</v>
      </c>
      <c r="P2153" s="607" t="s">
        <v>326</v>
      </c>
      <c r="R2153" t="str">
        <f t="shared" si="101"/>
        <v>ZK107</v>
      </c>
      <c r="S2153">
        <f t="shared" si="102"/>
        <v>0</v>
      </c>
      <c r="T2153">
        <f t="shared" si="102"/>
        <v>0</v>
      </c>
      <c r="U2153">
        <f t="shared" si="102"/>
        <v>0</v>
      </c>
    </row>
    <row r="2154" spans="1:21" x14ac:dyDescent="0.25">
      <c r="A2154" t="s">
        <v>2673</v>
      </c>
      <c r="B2154" t="str">
        <f t="shared" si="100"/>
        <v>ZK107.K152.C727</v>
      </c>
      <c r="C2154">
        <f>+IFERROR(VLOOKUP(B2154,'[1]Sum table'!$A:$D,4,FALSE),0)</f>
        <v>0</v>
      </c>
      <c r="D2154">
        <f>+IFERROR(VLOOKUP(B2154,'[1]Sum table'!$A:$E,5,FALSE),0)</f>
        <v>0</v>
      </c>
      <c r="E2154">
        <f>+IFERROR(VLOOKUP(B2154,'[1]Sum table'!$A:$F,6,FALSE),0)</f>
        <v>0</v>
      </c>
      <c r="F2154">
        <f>+IFERROR(VLOOKUP(B2154,'[1]Sum table'!$A:$G,7,FALSE),0)</f>
        <v>0</v>
      </c>
      <c r="O2154" t="s">
        <v>514</v>
      </c>
      <c r="P2154" s="607" t="s">
        <v>327</v>
      </c>
      <c r="R2154" t="str">
        <f t="shared" si="101"/>
        <v>ZK107</v>
      </c>
      <c r="S2154">
        <f t="shared" si="102"/>
        <v>0</v>
      </c>
      <c r="T2154">
        <f t="shared" si="102"/>
        <v>0</v>
      </c>
      <c r="U2154">
        <f t="shared" si="102"/>
        <v>0</v>
      </c>
    </row>
    <row r="2155" spans="1:21" x14ac:dyDescent="0.25">
      <c r="A2155" t="s">
        <v>2674</v>
      </c>
      <c r="B2155" t="str">
        <f t="shared" si="100"/>
        <v>ZK107.K153.C727</v>
      </c>
      <c r="C2155">
        <f>+IFERROR(VLOOKUP(B2155,'[1]Sum table'!$A:$D,4,FALSE),0)</f>
        <v>0</v>
      </c>
      <c r="D2155">
        <f>+IFERROR(VLOOKUP(B2155,'[1]Sum table'!$A:$E,5,FALSE),0)</f>
        <v>0</v>
      </c>
      <c r="E2155">
        <f>+IFERROR(VLOOKUP(B2155,'[1]Sum table'!$A:$F,6,FALSE),0)</f>
        <v>0</v>
      </c>
      <c r="F2155">
        <f>+IFERROR(VLOOKUP(B2155,'[1]Sum table'!$A:$G,7,FALSE),0)</f>
        <v>0</v>
      </c>
      <c r="O2155" t="s">
        <v>514</v>
      </c>
      <c r="P2155" s="607" t="s">
        <v>328</v>
      </c>
      <c r="R2155" t="str">
        <f t="shared" si="101"/>
        <v>ZK107</v>
      </c>
      <c r="S2155">
        <f t="shared" si="102"/>
        <v>0</v>
      </c>
      <c r="T2155">
        <f t="shared" si="102"/>
        <v>0</v>
      </c>
      <c r="U2155">
        <f t="shared" si="102"/>
        <v>0</v>
      </c>
    </row>
    <row r="2156" spans="1:21" x14ac:dyDescent="0.25">
      <c r="A2156" t="s">
        <v>2675</v>
      </c>
      <c r="B2156" t="str">
        <f t="shared" si="100"/>
        <v>ZK107.K154.C727</v>
      </c>
      <c r="C2156">
        <f>+IFERROR(VLOOKUP(B2156,'[1]Sum table'!$A:$D,4,FALSE),0)</f>
        <v>0</v>
      </c>
      <c r="D2156">
        <f>+IFERROR(VLOOKUP(B2156,'[1]Sum table'!$A:$E,5,FALSE),0)</f>
        <v>0</v>
      </c>
      <c r="E2156">
        <f>+IFERROR(VLOOKUP(B2156,'[1]Sum table'!$A:$F,6,FALSE),0)</f>
        <v>0</v>
      </c>
      <c r="F2156">
        <f>+IFERROR(VLOOKUP(B2156,'[1]Sum table'!$A:$G,7,FALSE),0)</f>
        <v>0</v>
      </c>
      <c r="O2156" t="s">
        <v>514</v>
      </c>
      <c r="P2156" s="607" t="s">
        <v>329</v>
      </c>
      <c r="R2156" t="str">
        <f t="shared" si="101"/>
        <v>ZK107</v>
      </c>
      <c r="S2156">
        <f t="shared" si="102"/>
        <v>0</v>
      </c>
      <c r="T2156">
        <f t="shared" si="102"/>
        <v>0</v>
      </c>
      <c r="U2156">
        <f t="shared" si="102"/>
        <v>0</v>
      </c>
    </row>
    <row r="2157" spans="1:21" x14ac:dyDescent="0.25">
      <c r="A2157" t="s">
        <v>2676</v>
      </c>
      <c r="B2157" t="str">
        <f t="shared" si="100"/>
        <v>ZK107.K155.C727</v>
      </c>
      <c r="C2157">
        <f>+IFERROR(VLOOKUP(B2157,'[1]Sum table'!$A:$D,4,FALSE),0)</f>
        <v>0</v>
      </c>
      <c r="D2157">
        <f>+IFERROR(VLOOKUP(B2157,'[1]Sum table'!$A:$E,5,FALSE),0)</f>
        <v>0</v>
      </c>
      <c r="E2157">
        <f>+IFERROR(VLOOKUP(B2157,'[1]Sum table'!$A:$F,6,FALSE),0)</f>
        <v>0</v>
      </c>
      <c r="F2157">
        <f>+IFERROR(VLOOKUP(B2157,'[1]Sum table'!$A:$G,7,FALSE),0)</f>
        <v>0</v>
      </c>
      <c r="O2157" t="s">
        <v>514</v>
      </c>
      <c r="P2157" s="607" t="s">
        <v>330</v>
      </c>
      <c r="R2157" t="str">
        <f t="shared" si="101"/>
        <v>ZK107</v>
      </c>
      <c r="S2157">
        <f t="shared" si="102"/>
        <v>0</v>
      </c>
      <c r="T2157">
        <f t="shared" si="102"/>
        <v>0</v>
      </c>
      <c r="U2157">
        <f t="shared" si="102"/>
        <v>0</v>
      </c>
    </row>
    <row r="2158" spans="1:21" x14ac:dyDescent="0.25">
      <c r="A2158" t="s">
        <v>2677</v>
      </c>
      <c r="B2158" t="str">
        <f t="shared" si="100"/>
        <v>ZK107.K156.C727</v>
      </c>
      <c r="C2158">
        <f>+IFERROR(VLOOKUP(B2158,'[1]Sum table'!$A:$D,4,FALSE),0)</f>
        <v>0</v>
      </c>
      <c r="D2158">
        <f>+IFERROR(VLOOKUP(B2158,'[1]Sum table'!$A:$E,5,FALSE),0)</f>
        <v>0</v>
      </c>
      <c r="E2158">
        <f>+IFERROR(VLOOKUP(B2158,'[1]Sum table'!$A:$F,6,FALSE),0)</f>
        <v>0</v>
      </c>
      <c r="F2158">
        <f>+IFERROR(VLOOKUP(B2158,'[1]Sum table'!$A:$G,7,FALSE),0)</f>
        <v>0</v>
      </c>
      <c r="O2158" t="s">
        <v>514</v>
      </c>
      <c r="P2158" s="607" t="s">
        <v>331</v>
      </c>
      <c r="R2158" t="str">
        <f t="shared" si="101"/>
        <v>ZK107</v>
      </c>
      <c r="S2158">
        <f t="shared" si="102"/>
        <v>0</v>
      </c>
      <c r="T2158">
        <f t="shared" si="102"/>
        <v>0</v>
      </c>
      <c r="U2158">
        <f t="shared" si="102"/>
        <v>0</v>
      </c>
    </row>
    <row r="2159" spans="1:21" x14ac:dyDescent="0.25">
      <c r="A2159" t="s">
        <v>2678</v>
      </c>
      <c r="B2159" t="str">
        <f t="shared" si="100"/>
        <v>ZK107.K157.C727</v>
      </c>
      <c r="C2159">
        <f>+IFERROR(VLOOKUP(B2159,'[1]Sum table'!$A:$D,4,FALSE),0)</f>
        <v>0</v>
      </c>
      <c r="D2159">
        <f>+IFERROR(VLOOKUP(B2159,'[1]Sum table'!$A:$E,5,FALSE),0)</f>
        <v>0</v>
      </c>
      <c r="E2159">
        <f>+IFERROR(VLOOKUP(B2159,'[1]Sum table'!$A:$F,6,FALSE),0)</f>
        <v>0</v>
      </c>
      <c r="F2159">
        <f>+IFERROR(VLOOKUP(B2159,'[1]Sum table'!$A:$G,7,FALSE),0)</f>
        <v>0</v>
      </c>
      <c r="O2159" t="s">
        <v>514</v>
      </c>
      <c r="P2159" s="607" t="s">
        <v>332</v>
      </c>
      <c r="R2159" t="str">
        <f t="shared" si="101"/>
        <v>ZK107</v>
      </c>
      <c r="S2159">
        <f t="shared" si="102"/>
        <v>0</v>
      </c>
      <c r="T2159">
        <f t="shared" si="102"/>
        <v>0</v>
      </c>
      <c r="U2159">
        <f t="shared" si="102"/>
        <v>0</v>
      </c>
    </row>
    <row r="2160" spans="1:21" x14ac:dyDescent="0.25">
      <c r="A2160" t="s">
        <v>2679</v>
      </c>
      <c r="B2160" t="str">
        <f t="shared" si="100"/>
        <v>ZK107.K158.C727</v>
      </c>
      <c r="C2160">
        <f>+IFERROR(VLOOKUP(B2160,'[1]Sum table'!$A:$D,4,FALSE),0)</f>
        <v>0</v>
      </c>
      <c r="D2160">
        <f>+IFERROR(VLOOKUP(B2160,'[1]Sum table'!$A:$E,5,FALSE),0)</f>
        <v>0</v>
      </c>
      <c r="E2160">
        <f>+IFERROR(VLOOKUP(B2160,'[1]Sum table'!$A:$F,6,FALSE),0)</f>
        <v>0</v>
      </c>
      <c r="F2160">
        <f>+IFERROR(VLOOKUP(B2160,'[1]Sum table'!$A:$G,7,FALSE),0)</f>
        <v>0</v>
      </c>
      <c r="O2160" t="s">
        <v>514</v>
      </c>
      <c r="P2160" s="607" t="s">
        <v>333</v>
      </c>
      <c r="R2160" t="str">
        <f t="shared" si="101"/>
        <v>ZK107</v>
      </c>
      <c r="S2160">
        <f t="shared" si="102"/>
        <v>0</v>
      </c>
      <c r="T2160">
        <f t="shared" si="102"/>
        <v>0</v>
      </c>
      <c r="U2160">
        <f t="shared" si="102"/>
        <v>0</v>
      </c>
    </row>
    <row r="2161" spans="1:21" x14ac:dyDescent="0.25">
      <c r="A2161" t="s">
        <v>2680</v>
      </c>
      <c r="B2161" t="str">
        <f t="shared" si="100"/>
        <v>ZK107.K159.C727</v>
      </c>
      <c r="C2161">
        <f>+IFERROR(VLOOKUP(B2161,'[1]Sum table'!$A:$D,4,FALSE),0)</f>
        <v>0</v>
      </c>
      <c r="D2161">
        <f>+IFERROR(VLOOKUP(B2161,'[1]Sum table'!$A:$E,5,FALSE),0)</f>
        <v>0</v>
      </c>
      <c r="E2161">
        <f>+IFERROR(VLOOKUP(B2161,'[1]Sum table'!$A:$F,6,FALSE),0)</f>
        <v>0</v>
      </c>
      <c r="F2161">
        <f>+IFERROR(VLOOKUP(B2161,'[1]Sum table'!$A:$G,7,FALSE),0)</f>
        <v>0</v>
      </c>
      <c r="O2161" t="s">
        <v>514</v>
      </c>
      <c r="P2161" s="607" t="s">
        <v>334</v>
      </c>
      <c r="R2161" t="str">
        <f t="shared" si="101"/>
        <v>ZK107</v>
      </c>
      <c r="S2161">
        <f t="shared" si="102"/>
        <v>0</v>
      </c>
      <c r="T2161">
        <f t="shared" si="102"/>
        <v>0</v>
      </c>
      <c r="U2161">
        <f t="shared" si="102"/>
        <v>0</v>
      </c>
    </row>
    <row r="2162" spans="1:21" x14ac:dyDescent="0.25">
      <c r="A2162" t="s">
        <v>2681</v>
      </c>
      <c r="B2162" t="str">
        <f t="shared" si="100"/>
        <v>ZK107.K160.C727</v>
      </c>
      <c r="C2162">
        <f>+IFERROR(VLOOKUP(B2162,'[1]Sum table'!$A:$D,4,FALSE),0)</f>
        <v>0</v>
      </c>
      <c r="D2162">
        <f>+IFERROR(VLOOKUP(B2162,'[1]Sum table'!$A:$E,5,FALSE),0)</f>
        <v>0</v>
      </c>
      <c r="E2162">
        <f>+IFERROR(VLOOKUP(B2162,'[1]Sum table'!$A:$F,6,FALSE),0)</f>
        <v>0</v>
      </c>
      <c r="F2162">
        <f>+IFERROR(VLOOKUP(B2162,'[1]Sum table'!$A:$G,7,FALSE),0)</f>
        <v>0</v>
      </c>
      <c r="O2162" t="s">
        <v>514</v>
      </c>
      <c r="P2162" s="606" t="s">
        <v>189</v>
      </c>
      <c r="R2162" t="str">
        <f t="shared" si="101"/>
        <v>ZK107</v>
      </c>
      <c r="S2162">
        <f t="shared" si="102"/>
        <v>0</v>
      </c>
      <c r="T2162">
        <f t="shared" si="102"/>
        <v>0</v>
      </c>
      <c r="U2162">
        <f t="shared" si="102"/>
        <v>0</v>
      </c>
    </row>
    <row r="2163" spans="1:21" x14ac:dyDescent="0.25">
      <c r="A2163" t="s">
        <v>2682</v>
      </c>
      <c r="B2163" t="str">
        <f t="shared" si="100"/>
        <v>ZK107.K161.C727</v>
      </c>
      <c r="C2163">
        <f>+IFERROR(VLOOKUP(B2163,'[1]Sum table'!$A:$D,4,FALSE),0)</f>
        <v>0</v>
      </c>
      <c r="D2163">
        <f>+IFERROR(VLOOKUP(B2163,'[1]Sum table'!$A:$E,5,FALSE),0)</f>
        <v>0</v>
      </c>
      <c r="E2163">
        <f>+IFERROR(VLOOKUP(B2163,'[1]Sum table'!$A:$F,6,FALSE),0)</f>
        <v>0</v>
      </c>
      <c r="F2163">
        <f>+IFERROR(VLOOKUP(B2163,'[1]Sum table'!$A:$G,7,FALSE),0)</f>
        <v>0</v>
      </c>
      <c r="O2163" t="s">
        <v>514</v>
      </c>
      <c r="P2163" s="606" t="s">
        <v>190</v>
      </c>
      <c r="R2163" t="str">
        <f t="shared" si="101"/>
        <v>ZK107</v>
      </c>
      <c r="S2163">
        <f t="shared" si="102"/>
        <v>0</v>
      </c>
      <c r="T2163">
        <f t="shared" si="102"/>
        <v>0</v>
      </c>
      <c r="U2163">
        <f t="shared" si="102"/>
        <v>0</v>
      </c>
    </row>
    <row r="2164" spans="1:21" x14ac:dyDescent="0.25">
      <c r="A2164" t="s">
        <v>2683</v>
      </c>
      <c r="B2164" t="str">
        <f t="shared" si="100"/>
        <v>ZK107.K162.C727</v>
      </c>
      <c r="C2164">
        <f>+IFERROR(VLOOKUP(B2164,'[1]Sum table'!$A:$D,4,FALSE),0)</f>
        <v>0</v>
      </c>
      <c r="D2164">
        <f>+IFERROR(VLOOKUP(B2164,'[1]Sum table'!$A:$E,5,FALSE),0)</f>
        <v>0</v>
      </c>
      <c r="E2164">
        <f>+IFERROR(VLOOKUP(B2164,'[1]Sum table'!$A:$F,6,FALSE),0)</f>
        <v>0</v>
      </c>
      <c r="F2164">
        <f>+IFERROR(VLOOKUP(B2164,'[1]Sum table'!$A:$G,7,FALSE),0)</f>
        <v>0</v>
      </c>
      <c r="O2164" t="s">
        <v>514</v>
      </c>
      <c r="P2164" s="606" t="s">
        <v>335</v>
      </c>
      <c r="R2164" t="str">
        <f t="shared" si="101"/>
        <v>ZK107</v>
      </c>
      <c r="S2164">
        <f t="shared" si="102"/>
        <v>0</v>
      </c>
      <c r="T2164">
        <f t="shared" si="102"/>
        <v>0</v>
      </c>
      <c r="U2164">
        <f t="shared" si="102"/>
        <v>0</v>
      </c>
    </row>
    <row r="2165" spans="1:21" x14ac:dyDescent="0.25">
      <c r="A2165" t="s">
        <v>2684</v>
      </c>
      <c r="B2165" t="str">
        <f t="shared" si="100"/>
        <v>ZK107.K163.C727</v>
      </c>
      <c r="C2165">
        <f>+IFERROR(VLOOKUP(B2165,'[1]Sum table'!$A:$D,4,FALSE),0)</f>
        <v>0</v>
      </c>
      <c r="D2165">
        <f>+IFERROR(VLOOKUP(B2165,'[1]Sum table'!$A:$E,5,FALSE),0)</f>
        <v>0</v>
      </c>
      <c r="E2165">
        <f>+IFERROR(VLOOKUP(B2165,'[1]Sum table'!$A:$F,6,FALSE),0)</f>
        <v>0</v>
      </c>
      <c r="F2165">
        <f>+IFERROR(VLOOKUP(B2165,'[1]Sum table'!$A:$G,7,FALSE),0)</f>
        <v>0</v>
      </c>
      <c r="O2165" t="s">
        <v>514</v>
      </c>
      <c r="P2165" s="606" t="s">
        <v>113</v>
      </c>
      <c r="R2165" t="str">
        <f t="shared" si="101"/>
        <v>ZK107</v>
      </c>
      <c r="S2165">
        <f t="shared" si="102"/>
        <v>0</v>
      </c>
      <c r="T2165">
        <f t="shared" si="102"/>
        <v>0</v>
      </c>
      <c r="U2165">
        <f t="shared" si="102"/>
        <v>0</v>
      </c>
    </row>
    <row r="2166" spans="1:21" x14ac:dyDescent="0.25">
      <c r="A2166" t="s">
        <v>2685</v>
      </c>
      <c r="B2166" t="str">
        <f t="shared" si="100"/>
        <v>ZK107.K164.C727</v>
      </c>
      <c r="C2166">
        <f>+IFERROR(VLOOKUP(B2166,'[1]Sum table'!$A:$D,4,FALSE),0)</f>
        <v>0</v>
      </c>
      <c r="D2166">
        <f>+IFERROR(VLOOKUP(B2166,'[1]Sum table'!$A:$E,5,FALSE),0)</f>
        <v>0</v>
      </c>
      <c r="E2166">
        <f>+IFERROR(VLOOKUP(B2166,'[1]Sum table'!$A:$F,6,FALSE),0)</f>
        <v>0</v>
      </c>
      <c r="F2166">
        <f>+IFERROR(VLOOKUP(B2166,'[1]Sum table'!$A:$G,7,FALSE),0)</f>
        <v>0</v>
      </c>
      <c r="O2166" t="s">
        <v>514</v>
      </c>
      <c r="P2166" s="606" t="s">
        <v>179</v>
      </c>
      <c r="R2166" t="str">
        <f t="shared" si="101"/>
        <v>ZK107</v>
      </c>
      <c r="S2166">
        <f t="shared" si="102"/>
        <v>0</v>
      </c>
      <c r="T2166">
        <f t="shared" si="102"/>
        <v>0</v>
      </c>
      <c r="U2166">
        <f t="shared" si="102"/>
        <v>0</v>
      </c>
    </row>
    <row r="2167" spans="1:21" x14ac:dyDescent="0.25">
      <c r="A2167" t="s">
        <v>2686</v>
      </c>
      <c r="B2167" t="str">
        <f t="shared" si="100"/>
        <v>ZK107.K165.C727</v>
      </c>
      <c r="C2167">
        <f>+IFERROR(VLOOKUP(B2167,'[1]Sum table'!$A:$D,4,FALSE),0)</f>
        <v>0</v>
      </c>
      <c r="D2167">
        <f>+IFERROR(VLOOKUP(B2167,'[1]Sum table'!$A:$E,5,FALSE),0)</f>
        <v>0</v>
      </c>
      <c r="E2167">
        <f>+IFERROR(VLOOKUP(B2167,'[1]Sum table'!$A:$F,6,FALSE),0)</f>
        <v>0</v>
      </c>
      <c r="F2167">
        <f>+IFERROR(VLOOKUP(B2167,'[1]Sum table'!$A:$G,7,FALSE),0)</f>
        <v>0</v>
      </c>
      <c r="O2167" t="s">
        <v>514</v>
      </c>
      <c r="P2167" s="606" t="s">
        <v>336</v>
      </c>
      <c r="R2167" t="str">
        <f t="shared" si="101"/>
        <v>ZK107</v>
      </c>
      <c r="S2167">
        <f t="shared" si="102"/>
        <v>0</v>
      </c>
      <c r="T2167">
        <f t="shared" si="102"/>
        <v>0</v>
      </c>
      <c r="U2167">
        <f t="shared" si="102"/>
        <v>0</v>
      </c>
    </row>
    <row r="2168" spans="1:21" x14ac:dyDescent="0.25">
      <c r="A2168" t="s">
        <v>2687</v>
      </c>
      <c r="B2168" t="str">
        <f t="shared" si="100"/>
        <v>ZK107.K166.C727</v>
      </c>
      <c r="C2168">
        <f>+IFERROR(VLOOKUP(B2168,'[1]Sum table'!$A:$D,4,FALSE),0)</f>
        <v>0</v>
      </c>
      <c r="D2168">
        <f>+IFERROR(VLOOKUP(B2168,'[1]Sum table'!$A:$E,5,FALSE),0)</f>
        <v>0</v>
      </c>
      <c r="E2168">
        <f>+IFERROR(VLOOKUP(B2168,'[1]Sum table'!$A:$F,6,FALSE),0)</f>
        <v>0</v>
      </c>
      <c r="F2168">
        <f>+IFERROR(VLOOKUP(B2168,'[1]Sum table'!$A:$G,7,FALSE),0)</f>
        <v>0</v>
      </c>
      <c r="O2168" t="s">
        <v>514</v>
      </c>
      <c r="P2168" s="607" t="s">
        <v>337</v>
      </c>
      <c r="R2168" t="str">
        <f t="shared" si="101"/>
        <v>ZK107</v>
      </c>
      <c r="S2168">
        <f t="shared" si="102"/>
        <v>0</v>
      </c>
      <c r="T2168">
        <f t="shared" si="102"/>
        <v>0</v>
      </c>
      <c r="U2168">
        <f t="shared" si="102"/>
        <v>0</v>
      </c>
    </row>
    <row r="2169" spans="1:21" x14ac:dyDescent="0.25">
      <c r="A2169" t="s">
        <v>2688</v>
      </c>
      <c r="B2169" t="str">
        <f t="shared" si="100"/>
        <v>ZK107.K167.C727</v>
      </c>
      <c r="C2169">
        <f>+IFERROR(VLOOKUP(B2169,'[1]Sum table'!$A:$D,4,FALSE),0)</f>
        <v>0</v>
      </c>
      <c r="D2169">
        <f>+IFERROR(VLOOKUP(B2169,'[1]Sum table'!$A:$E,5,FALSE),0)</f>
        <v>0</v>
      </c>
      <c r="E2169">
        <f>+IFERROR(VLOOKUP(B2169,'[1]Sum table'!$A:$F,6,FALSE),0)</f>
        <v>0</v>
      </c>
      <c r="F2169">
        <f>+IFERROR(VLOOKUP(B2169,'[1]Sum table'!$A:$G,7,FALSE),0)</f>
        <v>0</v>
      </c>
      <c r="O2169" t="s">
        <v>514</v>
      </c>
      <c r="P2169" s="607" t="s">
        <v>338</v>
      </c>
      <c r="R2169" t="str">
        <f t="shared" si="101"/>
        <v>ZK107</v>
      </c>
      <c r="S2169">
        <f t="shared" si="102"/>
        <v>0</v>
      </c>
      <c r="T2169">
        <f t="shared" si="102"/>
        <v>0</v>
      </c>
      <c r="U2169">
        <f t="shared" si="102"/>
        <v>0</v>
      </c>
    </row>
    <row r="2170" spans="1:21" x14ac:dyDescent="0.25">
      <c r="A2170" t="s">
        <v>2689</v>
      </c>
      <c r="B2170" t="str">
        <f t="shared" si="100"/>
        <v>ZK107.K168.C727</v>
      </c>
      <c r="C2170">
        <f>+IFERROR(VLOOKUP(B2170,'[1]Sum table'!$A:$D,4,FALSE),0)</f>
        <v>0</v>
      </c>
      <c r="D2170">
        <f>+IFERROR(VLOOKUP(B2170,'[1]Sum table'!$A:$E,5,FALSE),0)</f>
        <v>0</v>
      </c>
      <c r="E2170">
        <f>+IFERROR(VLOOKUP(B2170,'[1]Sum table'!$A:$F,6,FALSE),0)</f>
        <v>0</v>
      </c>
      <c r="F2170">
        <f>+IFERROR(VLOOKUP(B2170,'[1]Sum table'!$A:$G,7,FALSE),0)</f>
        <v>0</v>
      </c>
      <c r="O2170" t="s">
        <v>514</v>
      </c>
      <c r="P2170" s="607" t="s">
        <v>339</v>
      </c>
      <c r="R2170" t="str">
        <f t="shared" si="101"/>
        <v>ZK107</v>
      </c>
      <c r="S2170">
        <f t="shared" si="102"/>
        <v>0</v>
      </c>
      <c r="T2170">
        <f t="shared" si="102"/>
        <v>0</v>
      </c>
      <c r="U2170">
        <f t="shared" si="102"/>
        <v>0</v>
      </c>
    </row>
    <row r="2171" spans="1:21" x14ac:dyDescent="0.25">
      <c r="A2171" t="s">
        <v>2690</v>
      </c>
      <c r="B2171" t="str">
        <f t="shared" si="100"/>
        <v>ZK107.K169.C727</v>
      </c>
      <c r="C2171">
        <f>+IFERROR(VLOOKUP(B2171,'[1]Sum table'!$A:$D,4,FALSE),0)</f>
        <v>0</v>
      </c>
      <c r="D2171">
        <f>+IFERROR(VLOOKUP(B2171,'[1]Sum table'!$A:$E,5,FALSE),0)</f>
        <v>0</v>
      </c>
      <c r="E2171">
        <f>+IFERROR(VLOOKUP(B2171,'[1]Sum table'!$A:$F,6,FALSE),0)</f>
        <v>0</v>
      </c>
      <c r="F2171">
        <f>+IFERROR(VLOOKUP(B2171,'[1]Sum table'!$A:$G,7,FALSE),0)</f>
        <v>0</v>
      </c>
      <c r="O2171" t="s">
        <v>514</v>
      </c>
      <c r="P2171" s="607" t="s">
        <v>340</v>
      </c>
      <c r="R2171" t="str">
        <f t="shared" si="101"/>
        <v>ZK107</v>
      </c>
      <c r="S2171">
        <f t="shared" si="102"/>
        <v>0</v>
      </c>
      <c r="T2171">
        <f t="shared" si="102"/>
        <v>0</v>
      </c>
      <c r="U2171">
        <f t="shared" si="102"/>
        <v>0</v>
      </c>
    </row>
    <row r="2172" spans="1:21" x14ac:dyDescent="0.25">
      <c r="A2172" t="s">
        <v>2691</v>
      </c>
      <c r="B2172" t="str">
        <f t="shared" si="100"/>
        <v>ZK107.K170.C727</v>
      </c>
      <c r="C2172">
        <f>+IFERROR(VLOOKUP(B2172,'[1]Sum table'!$A:$D,4,FALSE),0)</f>
        <v>0</v>
      </c>
      <c r="D2172">
        <f>+IFERROR(VLOOKUP(B2172,'[1]Sum table'!$A:$E,5,FALSE),0)</f>
        <v>0</v>
      </c>
      <c r="E2172">
        <f>+IFERROR(VLOOKUP(B2172,'[1]Sum table'!$A:$F,6,FALSE),0)</f>
        <v>0</v>
      </c>
      <c r="F2172">
        <f>+IFERROR(VLOOKUP(B2172,'[1]Sum table'!$A:$G,7,FALSE),0)</f>
        <v>0</v>
      </c>
      <c r="O2172" t="s">
        <v>514</v>
      </c>
      <c r="P2172" s="607" t="s">
        <v>341</v>
      </c>
      <c r="R2172" t="str">
        <f t="shared" si="101"/>
        <v>ZK107</v>
      </c>
      <c r="S2172">
        <f t="shared" si="102"/>
        <v>0</v>
      </c>
      <c r="T2172">
        <f t="shared" si="102"/>
        <v>0</v>
      </c>
      <c r="U2172">
        <f t="shared" si="102"/>
        <v>0</v>
      </c>
    </row>
    <row r="2173" spans="1:21" x14ac:dyDescent="0.25">
      <c r="A2173" t="s">
        <v>2692</v>
      </c>
      <c r="B2173" t="str">
        <f t="shared" si="100"/>
        <v>ZK107.K171.C727</v>
      </c>
      <c r="C2173">
        <f>+IFERROR(VLOOKUP(B2173,'[1]Sum table'!$A:$D,4,FALSE),0)</f>
        <v>0</v>
      </c>
      <c r="D2173">
        <f>+IFERROR(VLOOKUP(B2173,'[1]Sum table'!$A:$E,5,FALSE),0)</f>
        <v>0</v>
      </c>
      <c r="E2173">
        <f>+IFERROR(VLOOKUP(B2173,'[1]Sum table'!$A:$F,6,FALSE),0)</f>
        <v>0</v>
      </c>
      <c r="F2173">
        <f>+IFERROR(VLOOKUP(B2173,'[1]Sum table'!$A:$G,7,FALSE),0)</f>
        <v>0</v>
      </c>
      <c r="O2173" t="s">
        <v>514</v>
      </c>
      <c r="P2173" s="607" t="s">
        <v>342</v>
      </c>
      <c r="R2173" t="str">
        <f t="shared" si="101"/>
        <v>ZK107</v>
      </c>
      <c r="S2173">
        <f t="shared" si="102"/>
        <v>0</v>
      </c>
      <c r="T2173">
        <f t="shared" si="102"/>
        <v>0</v>
      </c>
      <c r="U2173">
        <f t="shared" si="102"/>
        <v>0</v>
      </c>
    </row>
    <row r="2174" spans="1:21" x14ac:dyDescent="0.25">
      <c r="A2174" t="s">
        <v>2693</v>
      </c>
      <c r="B2174" t="str">
        <f t="shared" si="100"/>
        <v>ZK107.K172.C727</v>
      </c>
      <c r="C2174">
        <f>+IFERROR(VLOOKUP(B2174,'[1]Sum table'!$A:$D,4,FALSE),0)</f>
        <v>0</v>
      </c>
      <c r="D2174">
        <f>+IFERROR(VLOOKUP(B2174,'[1]Sum table'!$A:$E,5,FALSE),0)</f>
        <v>0</v>
      </c>
      <c r="E2174">
        <f>+IFERROR(VLOOKUP(B2174,'[1]Sum table'!$A:$F,6,FALSE),0)</f>
        <v>0</v>
      </c>
      <c r="F2174">
        <f>+IFERROR(VLOOKUP(B2174,'[1]Sum table'!$A:$G,7,FALSE),0)</f>
        <v>0</v>
      </c>
      <c r="O2174" t="s">
        <v>514</v>
      </c>
      <c r="P2174" s="606" t="s">
        <v>216</v>
      </c>
      <c r="R2174" t="str">
        <f t="shared" si="101"/>
        <v>ZK107</v>
      </c>
      <c r="S2174">
        <f t="shared" si="102"/>
        <v>0</v>
      </c>
      <c r="T2174">
        <f t="shared" si="102"/>
        <v>0</v>
      </c>
      <c r="U2174">
        <f t="shared" si="102"/>
        <v>0</v>
      </c>
    </row>
    <row r="2175" spans="1:21" x14ac:dyDescent="0.25">
      <c r="A2175" t="s">
        <v>2694</v>
      </c>
      <c r="B2175" t="str">
        <f t="shared" si="100"/>
        <v>ZK107.K173.C727</v>
      </c>
      <c r="C2175">
        <f>+IFERROR(VLOOKUP(B2175,'[1]Sum table'!$A:$D,4,FALSE),0)</f>
        <v>0</v>
      </c>
      <c r="D2175">
        <f>+IFERROR(VLOOKUP(B2175,'[1]Sum table'!$A:$E,5,FALSE),0)</f>
        <v>0</v>
      </c>
      <c r="E2175">
        <f>+IFERROR(VLOOKUP(B2175,'[1]Sum table'!$A:$F,6,FALSE),0)</f>
        <v>0</v>
      </c>
      <c r="F2175">
        <f>+IFERROR(VLOOKUP(B2175,'[1]Sum table'!$A:$G,7,FALSE),0)</f>
        <v>0</v>
      </c>
      <c r="O2175" t="s">
        <v>514</v>
      </c>
      <c r="P2175" s="606" t="s">
        <v>343</v>
      </c>
      <c r="R2175" t="str">
        <f t="shared" si="101"/>
        <v>ZK107</v>
      </c>
      <c r="S2175">
        <f t="shared" si="102"/>
        <v>0</v>
      </c>
      <c r="T2175">
        <f t="shared" si="102"/>
        <v>0</v>
      </c>
      <c r="U2175">
        <f t="shared" si="102"/>
        <v>0</v>
      </c>
    </row>
    <row r="2176" spans="1:21" x14ac:dyDescent="0.25">
      <c r="A2176" t="s">
        <v>2695</v>
      </c>
      <c r="B2176" t="str">
        <f t="shared" si="100"/>
        <v>ZK107.K174.C727</v>
      </c>
      <c r="C2176">
        <f>+IFERROR(VLOOKUP(B2176,'[1]Sum table'!$A:$D,4,FALSE),0)</f>
        <v>0</v>
      </c>
      <c r="D2176">
        <f>+IFERROR(VLOOKUP(B2176,'[1]Sum table'!$A:$E,5,FALSE),0)</f>
        <v>0</v>
      </c>
      <c r="E2176">
        <f>+IFERROR(VLOOKUP(B2176,'[1]Sum table'!$A:$F,6,FALSE),0)</f>
        <v>0</v>
      </c>
      <c r="F2176">
        <f>+IFERROR(VLOOKUP(B2176,'[1]Sum table'!$A:$G,7,FALSE),0)</f>
        <v>0</v>
      </c>
      <c r="O2176" t="s">
        <v>514</v>
      </c>
      <c r="P2176" s="607" t="s">
        <v>344</v>
      </c>
      <c r="R2176" t="str">
        <f t="shared" si="101"/>
        <v>ZK107</v>
      </c>
      <c r="S2176">
        <f t="shared" si="102"/>
        <v>0</v>
      </c>
      <c r="T2176">
        <f t="shared" si="102"/>
        <v>0</v>
      </c>
      <c r="U2176">
        <f t="shared" si="102"/>
        <v>0</v>
      </c>
    </row>
    <row r="2177" spans="1:21" x14ac:dyDescent="0.25">
      <c r="A2177" t="s">
        <v>2696</v>
      </c>
      <c r="B2177" t="str">
        <f t="shared" si="100"/>
        <v>ZK107.K175.C727</v>
      </c>
      <c r="C2177">
        <f>+IFERROR(VLOOKUP(B2177,'[1]Sum table'!$A:$D,4,FALSE),0)</f>
        <v>0</v>
      </c>
      <c r="D2177">
        <f>+IFERROR(VLOOKUP(B2177,'[1]Sum table'!$A:$E,5,FALSE),0)</f>
        <v>0</v>
      </c>
      <c r="E2177">
        <f>+IFERROR(VLOOKUP(B2177,'[1]Sum table'!$A:$F,6,FALSE),0)</f>
        <v>0</v>
      </c>
      <c r="F2177">
        <f>+IFERROR(VLOOKUP(B2177,'[1]Sum table'!$A:$G,7,FALSE),0)</f>
        <v>0</v>
      </c>
      <c r="O2177" t="s">
        <v>514</v>
      </c>
      <c r="P2177" s="607" t="s">
        <v>345</v>
      </c>
      <c r="R2177" t="str">
        <f t="shared" si="101"/>
        <v>ZK107</v>
      </c>
      <c r="S2177">
        <f t="shared" si="102"/>
        <v>0</v>
      </c>
      <c r="T2177">
        <f t="shared" si="102"/>
        <v>0</v>
      </c>
      <c r="U2177">
        <f t="shared" si="102"/>
        <v>0</v>
      </c>
    </row>
    <row r="2178" spans="1:21" x14ac:dyDescent="0.25">
      <c r="A2178" t="s">
        <v>2697</v>
      </c>
      <c r="B2178" t="str">
        <f t="shared" si="100"/>
        <v>ZK107.K176.C727</v>
      </c>
      <c r="C2178">
        <f>+IFERROR(VLOOKUP(B2178,'[1]Sum table'!$A:$D,4,FALSE),0)</f>
        <v>0</v>
      </c>
      <c r="D2178">
        <f>+IFERROR(VLOOKUP(B2178,'[1]Sum table'!$A:$E,5,FALSE),0)</f>
        <v>0</v>
      </c>
      <c r="E2178">
        <f>+IFERROR(VLOOKUP(B2178,'[1]Sum table'!$A:$F,6,FALSE),0)</f>
        <v>0</v>
      </c>
      <c r="F2178">
        <f>+IFERROR(VLOOKUP(B2178,'[1]Sum table'!$A:$G,7,FALSE),0)</f>
        <v>0</v>
      </c>
      <c r="O2178" t="s">
        <v>514</v>
      </c>
      <c r="P2178" s="607" t="s">
        <v>346</v>
      </c>
      <c r="R2178" t="str">
        <f t="shared" si="101"/>
        <v>ZK107</v>
      </c>
      <c r="S2178">
        <f t="shared" si="102"/>
        <v>0</v>
      </c>
      <c r="T2178">
        <f t="shared" si="102"/>
        <v>0</v>
      </c>
      <c r="U2178">
        <f t="shared" si="102"/>
        <v>0</v>
      </c>
    </row>
    <row r="2179" spans="1:21" x14ac:dyDescent="0.25">
      <c r="A2179" t="s">
        <v>2698</v>
      </c>
      <c r="B2179" t="str">
        <f t="shared" si="100"/>
        <v>ZK107.K177.C727</v>
      </c>
      <c r="C2179">
        <f>+IFERROR(VLOOKUP(B2179,'[1]Sum table'!$A:$D,4,FALSE),0)</f>
        <v>0</v>
      </c>
      <c r="D2179">
        <f>+IFERROR(VLOOKUP(B2179,'[1]Sum table'!$A:$E,5,FALSE),0)</f>
        <v>0</v>
      </c>
      <c r="E2179">
        <f>+IFERROR(VLOOKUP(B2179,'[1]Sum table'!$A:$F,6,FALSE),0)</f>
        <v>0</v>
      </c>
      <c r="F2179">
        <f>+IFERROR(VLOOKUP(B2179,'[1]Sum table'!$A:$G,7,FALSE),0)</f>
        <v>0</v>
      </c>
      <c r="O2179" t="s">
        <v>514</v>
      </c>
      <c r="P2179" s="606" t="s">
        <v>347</v>
      </c>
      <c r="R2179" t="str">
        <f t="shared" si="101"/>
        <v>ZK107</v>
      </c>
      <c r="S2179">
        <f t="shared" si="102"/>
        <v>0</v>
      </c>
      <c r="T2179">
        <f t="shared" si="102"/>
        <v>0</v>
      </c>
      <c r="U2179">
        <f t="shared" si="102"/>
        <v>0</v>
      </c>
    </row>
    <row r="2180" spans="1:21" x14ac:dyDescent="0.25">
      <c r="A2180" t="s">
        <v>2699</v>
      </c>
      <c r="B2180" t="str">
        <f t="shared" ref="B2180:B2243" si="103">+A2180&amp;"."&amp;$A$1</f>
        <v>ZK107.K178.C727</v>
      </c>
      <c r="C2180">
        <f>+IFERROR(VLOOKUP(B2180,'[1]Sum table'!$A:$D,4,FALSE),0)</f>
        <v>0</v>
      </c>
      <c r="D2180">
        <f>+IFERROR(VLOOKUP(B2180,'[1]Sum table'!$A:$E,5,FALSE),0)</f>
        <v>0</v>
      </c>
      <c r="E2180">
        <f>+IFERROR(VLOOKUP(B2180,'[1]Sum table'!$A:$F,6,FALSE),0)</f>
        <v>0</v>
      </c>
      <c r="F2180">
        <f>+IFERROR(VLOOKUP(B2180,'[1]Sum table'!$A:$G,7,FALSE),0)</f>
        <v>0</v>
      </c>
      <c r="O2180" t="s">
        <v>514</v>
      </c>
      <c r="P2180" s="606" t="s">
        <v>348</v>
      </c>
      <c r="R2180" t="str">
        <f t="shared" ref="R2180:R2243" si="104">+LEFT(B2180,5)</f>
        <v>ZK107</v>
      </c>
      <c r="S2180">
        <f t="shared" ref="S2180:U2243" si="105">+C2180</f>
        <v>0</v>
      </c>
      <c r="T2180">
        <f t="shared" si="105"/>
        <v>0</v>
      </c>
      <c r="U2180">
        <f t="shared" si="105"/>
        <v>0</v>
      </c>
    </row>
    <row r="2181" spans="1:21" x14ac:dyDescent="0.25">
      <c r="A2181" t="s">
        <v>2700</v>
      </c>
      <c r="B2181" t="str">
        <f t="shared" si="103"/>
        <v>ZK107.K179.C727</v>
      </c>
      <c r="C2181">
        <f>+IFERROR(VLOOKUP(B2181,'[1]Sum table'!$A:$D,4,FALSE),0)</f>
        <v>0</v>
      </c>
      <c r="D2181">
        <f>+IFERROR(VLOOKUP(B2181,'[1]Sum table'!$A:$E,5,FALSE),0)</f>
        <v>0</v>
      </c>
      <c r="E2181">
        <f>+IFERROR(VLOOKUP(B2181,'[1]Sum table'!$A:$F,6,FALSE),0)</f>
        <v>0</v>
      </c>
      <c r="F2181">
        <f>+IFERROR(VLOOKUP(B2181,'[1]Sum table'!$A:$G,7,FALSE),0)</f>
        <v>0</v>
      </c>
      <c r="O2181" t="s">
        <v>514</v>
      </c>
      <c r="P2181" s="606" t="s">
        <v>349</v>
      </c>
      <c r="R2181" t="str">
        <f t="shared" si="104"/>
        <v>ZK107</v>
      </c>
      <c r="S2181">
        <f t="shared" si="105"/>
        <v>0</v>
      </c>
      <c r="T2181">
        <f t="shared" si="105"/>
        <v>0</v>
      </c>
      <c r="U2181">
        <f t="shared" si="105"/>
        <v>0</v>
      </c>
    </row>
    <row r="2182" spans="1:21" x14ac:dyDescent="0.25">
      <c r="A2182" t="s">
        <v>2701</v>
      </c>
      <c r="B2182" t="str">
        <f t="shared" si="103"/>
        <v>ZK107.K180.C727</v>
      </c>
      <c r="C2182">
        <f>+IFERROR(VLOOKUP(B2182,'[1]Sum table'!$A:$D,4,FALSE),0)</f>
        <v>0</v>
      </c>
      <c r="D2182">
        <f>+IFERROR(VLOOKUP(B2182,'[1]Sum table'!$A:$E,5,FALSE),0)</f>
        <v>0</v>
      </c>
      <c r="E2182">
        <f>+IFERROR(VLOOKUP(B2182,'[1]Sum table'!$A:$F,6,FALSE),0)</f>
        <v>0</v>
      </c>
      <c r="F2182">
        <f>+IFERROR(VLOOKUP(B2182,'[1]Sum table'!$A:$G,7,FALSE),0)</f>
        <v>0</v>
      </c>
      <c r="O2182" t="s">
        <v>514</v>
      </c>
      <c r="P2182" s="606" t="s">
        <v>350</v>
      </c>
      <c r="R2182" t="str">
        <f t="shared" si="104"/>
        <v>ZK107</v>
      </c>
      <c r="S2182">
        <f t="shared" si="105"/>
        <v>0</v>
      </c>
      <c r="T2182">
        <f t="shared" si="105"/>
        <v>0</v>
      </c>
      <c r="U2182">
        <f t="shared" si="105"/>
        <v>0</v>
      </c>
    </row>
    <row r="2183" spans="1:21" x14ac:dyDescent="0.25">
      <c r="A2183" t="s">
        <v>2702</v>
      </c>
      <c r="B2183" t="str">
        <f t="shared" si="103"/>
        <v>ZK107.K181.C727</v>
      </c>
      <c r="C2183">
        <f>+IFERROR(VLOOKUP(B2183,'[1]Sum table'!$A:$D,4,FALSE),0)</f>
        <v>0</v>
      </c>
      <c r="D2183">
        <f>+IFERROR(VLOOKUP(B2183,'[1]Sum table'!$A:$E,5,FALSE),0)</f>
        <v>0</v>
      </c>
      <c r="E2183">
        <f>+IFERROR(VLOOKUP(B2183,'[1]Sum table'!$A:$F,6,FALSE),0)</f>
        <v>0</v>
      </c>
      <c r="F2183">
        <f>+IFERROR(VLOOKUP(B2183,'[1]Sum table'!$A:$G,7,FALSE),0)</f>
        <v>0</v>
      </c>
      <c r="O2183" t="s">
        <v>514</v>
      </c>
      <c r="P2183" s="607" t="s">
        <v>351</v>
      </c>
      <c r="R2183" t="str">
        <f t="shared" si="104"/>
        <v>ZK107</v>
      </c>
      <c r="S2183">
        <f t="shared" si="105"/>
        <v>0</v>
      </c>
      <c r="T2183">
        <f t="shared" si="105"/>
        <v>0</v>
      </c>
      <c r="U2183">
        <f t="shared" si="105"/>
        <v>0</v>
      </c>
    </row>
    <row r="2184" spans="1:21" x14ac:dyDescent="0.25">
      <c r="A2184" t="s">
        <v>2703</v>
      </c>
      <c r="B2184" t="str">
        <f t="shared" si="103"/>
        <v>ZK107.K182.C727</v>
      </c>
      <c r="C2184">
        <f>+IFERROR(VLOOKUP(B2184,'[1]Sum table'!$A:$D,4,FALSE),0)</f>
        <v>0</v>
      </c>
      <c r="D2184">
        <f>+IFERROR(VLOOKUP(B2184,'[1]Sum table'!$A:$E,5,FALSE),0)</f>
        <v>0</v>
      </c>
      <c r="E2184">
        <f>+IFERROR(VLOOKUP(B2184,'[1]Sum table'!$A:$F,6,FALSE),0)</f>
        <v>0</v>
      </c>
      <c r="F2184">
        <f>+IFERROR(VLOOKUP(B2184,'[1]Sum table'!$A:$G,7,FALSE),0)</f>
        <v>0</v>
      </c>
      <c r="O2184" t="s">
        <v>514</v>
      </c>
      <c r="P2184" s="607" t="s">
        <v>352</v>
      </c>
      <c r="R2184" t="str">
        <f t="shared" si="104"/>
        <v>ZK107</v>
      </c>
      <c r="S2184">
        <f t="shared" si="105"/>
        <v>0</v>
      </c>
      <c r="T2184">
        <f t="shared" si="105"/>
        <v>0</v>
      </c>
      <c r="U2184">
        <f t="shared" si="105"/>
        <v>0</v>
      </c>
    </row>
    <row r="2185" spans="1:21" x14ac:dyDescent="0.25">
      <c r="A2185" t="s">
        <v>2704</v>
      </c>
      <c r="B2185" t="str">
        <f t="shared" si="103"/>
        <v>ZK107.K183.C727</v>
      </c>
      <c r="C2185">
        <f>+IFERROR(VLOOKUP(B2185,'[1]Sum table'!$A:$D,4,FALSE),0)</f>
        <v>0</v>
      </c>
      <c r="D2185">
        <f>+IFERROR(VLOOKUP(B2185,'[1]Sum table'!$A:$E,5,FALSE),0)</f>
        <v>0</v>
      </c>
      <c r="E2185">
        <f>+IFERROR(VLOOKUP(B2185,'[1]Sum table'!$A:$F,6,FALSE),0)</f>
        <v>0</v>
      </c>
      <c r="F2185">
        <f>+IFERROR(VLOOKUP(B2185,'[1]Sum table'!$A:$G,7,FALSE),0)</f>
        <v>0</v>
      </c>
      <c r="O2185" t="s">
        <v>514</v>
      </c>
      <c r="P2185" s="606" t="s">
        <v>353</v>
      </c>
      <c r="R2185" t="str">
        <f t="shared" si="104"/>
        <v>ZK107</v>
      </c>
      <c r="S2185">
        <f t="shared" si="105"/>
        <v>0</v>
      </c>
      <c r="T2185">
        <f t="shared" si="105"/>
        <v>0</v>
      </c>
      <c r="U2185">
        <f t="shared" si="105"/>
        <v>0</v>
      </c>
    </row>
    <row r="2186" spans="1:21" x14ac:dyDescent="0.25">
      <c r="A2186" t="s">
        <v>2705</v>
      </c>
      <c r="B2186" t="str">
        <f t="shared" si="103"/>
        <v>ZK107.K184.C727</v>
      </c>
      <c r="C2186">
        <f>+IFERROR(VLOOKUP(B2186,'[1]Sum table'!$A:$D,4,FALSE),0)</f>
        <v>0</v>
      </c>
      <c r="D2186">
        <f>+IFERROR(VLOOKUP(B2186,'[1]Sum table'!$A:$E,5,FALSE),0)</f>
        <v>0</v>
      </c>
      <c r="E2186">
        <f>+IFERROR(VLOOKUP(B2186,'[1]Sum table'!$A:$F,6,FALSE),0)</f>
        <v>0</v>
      </c>
      <c r="F2186">
        <f>+IFERROR(VLOOKUP(B2186,'[1]Sum table'!$A:$G,7,FALSE),0)</f>
        <v>0</v>
      </c>
      <c r="O2186" t="s">
        <v>514</v>
      </c>
      <c r="P2186" s="606" t="s">
        <v>354</v>
      </c>
      <c r="R2186" t="str">
        <f t="shared" si="104"/>
        <v>ZK107</v>
      </c>
      <c r="S2186">
        <f t="shared" si="105"/>
        <v>0</v>
      </c>
      <c r="T2186">
        <f t="shared" si="105"/>
        <v>0</v>
      </c>
      <c r="U2186">
        <f t="shared" si="105"/>
        <v>0</v>
      </c>
    </row>
    <row r="2187" spans="1:21" x14ac:dyDescent="0.25">
      <c r="A2187" t="s">
        <v>2706</v>
      </c>
      <c r="B2187" t="str">
        <f t="shared" si="103"/>
        <v>ZK107.K185.C727</v>
      </c>
      <c r="C2187">
        <f>+IFERROR(VLOOKUP(B2187,'[1]Sum table'!$A:$D,4,FALSE),0)</f>
        <v>0</v>
      </c>
      <c r="D2187">
        <f>+IFERROR(VLOOKUP(B2187,'[1]Sum table'!$A:$E,5,FALSE),0)</f>
        <v>0</v>
      </c>
      <c r="E2187">
        <f>+IFERROR(VLOOKUP(B2187,'[1]Sum table'!$A:$F,6,FALSE),0)</f>
        <v>1118.74</v>
      </c>
      <c r="F2187">
        <f>+IFERROR(VLOOKUP(B2187,'[1]Sum table'!$A:$G,7,FALSE),0)</f>
        <v>0</v>
      </c>
      <c r="O2187" t="s">
        <v>514</v>
      </c>
      <c r="P2187" s="607" t="s">
        <v>355</v>
      </c>
      <c r="R2187" t="str">
        <f t="shared" si="104"/>
        <v>ZK107</v>
      </c>
      <c r="S2187">
        <f t="shared" si="105"/>
        <v>0</v>
      </c>
      <c r="T2187">
        <f t="shared" si="105"/>
        <v>0</v>
      </c>
      <c r="U2187">
        <f t="shared" si="105"/>
        <v>1118.74</v>
      </c>
    </row>
    <row r="2188" spans="1:21" x14ac:dyDescent="0.25">
      <c r="A2188" t="s">
        <v>2707</v>
      </c>
      <c r="B2188" t="str">
        <f t="shared" si="103"/>
        <v>ZK107.K186.C727</v>
      </c>
      <c r="C2188">
        <f>+IFERROR(VLOOKUP(B2188,'[1]Sum table'!$A:$D,4,FALSE),0)</f>
        <v>0</v>
      </c>
      <c r="D2188">
        <f>+IFERROR(VLOOKUP(B2188,'[1]Sum table'!$A:$E,5,FALSE),0)</f>
        <v>0</v>
      </c>
      <c r="E2188">
        <f>+IFERROR(VLOOKUP(B2188,'[1]Sum table'!$A:$F,6,FALSE),0)</f>
        <v>0</v>
      </c>
      <c r="F2188">
        <f>+IFERROR(VLOOKUP(B2188,'[1]Sum table'!$A:$G,7,FALSE),0)</f>
        <v>0</v>
      </c>
      <c r="O2188" t="s">
        <v>514</v>
      </c>
      <c r="P2188" s="607" t="s">
        <v>356</v>
      </c>
      <c r="R2188" t="str">
        <f t="shared" si="104"/>
        <v>ZK107</v>
      </c>
      <c r="S2188">
        <f t="shared" si="105"/>
        <v>0</v>
      </c>
      <c r="T2188">
        <f t="shared" si="105"/>
        <v>0</v>
      </c>
      <c r="U2188">
        <f t="shared" si="105"/>
        <v>0</v>
      </c>
    </row>
    <row r="2189" spans="1:21" x14ac:dyDescent="0.25">
      <c r="A2189" t="s">
        <v>2708</v>
      </c>
      <c r="B2189" t="str">
        <f t="shared" si="103"/>
        <v>ZK107.K187.C727</v>
      </c>
      <c r="C2189">
        <f>+IFERROR(VLOOKUP(B2189,'[1]Sum table'!$A:$D,4,FALSE),0)</f>
        <v>0</v>
      </c>
      <c r="D2189">
        <f>+IFERROR(VLOOKUP(B2189,'[1]Sum table'!$A:$E,5,FALSE),0)</f>
        <v>0</v>
      </c>
      <c r="E2189">
        <f>+IFERROR(VLOOKUP(B2189,'[1]Sum table'!$A:$F,6,FALSE),0)</f>
        <v>0</v>
      </c>
      <c r="F2189">
        <f>+IFERROR(VLOOKUP(B2189,'[1]Sum table'!$A:$G,7,FALSE),0)</f>
        <v>0</v>
      </c>
      <c r="O2189" t="s">
        <v>514</v>
      </c>
      <c r="P2189" s="606" t="s">
        <v>357</v>
      </c>
      <c r="R2189" t="str">
        <f t="shared" si="104"/>
        <v>ZK107</v>
      </c>
      <c r="S2189">
        <f t="shared" si="105"/>
        <v>0</v>
      </c>
      <c r="T2189">
        <f t="shared" si="105"/>
        <v>0</v>
      </c>
      <c r="U2189">
        <f t="shared" si="105"/>
        <v>0</v>
      </c>
    </row>
    <row r="2190" spans="1:21" x14ac:dyDescent="0.25">
      <c r="A2190" t="s">
        <v>2709</v>
      </c>
      <c r="B2190" t="str">
        <f t="shared" si="103"/>
        <v>ZK107.K188.C727</v>
      </c>
      <c r="C2190">
        <f>+IFERROR(VLOOKUP(B2190,'[1]Sum table'!$A:$D,4,FALSE),0)</f>
        <v>0</v>
      </c>
      <c r="D2190">
        <f>+IFERROR(VLOOKUP(B2190,'[1]Sum table'!$A:$E,5,FALSE),0)</f>
        <v>0</v>
      </c>
      <c r="E2190">
        <f>+IFERROR(VLOOKUP(B2190,'[1]Sum table'!$A:$F,6,FALSE),0)</f>
        <v>0</v>
      </c>
      <c r="F2190">
        <f>+IFERROR(VLOOKUP(B2190,'[1]Sum table'!$A:$G,7,FALSE),0)</f>
        <v>0</v>
      </c>
      <c r="O2190" t="s">
        <v>514</v>
      </c>
      <c r="P2190" s="606" t="s">
        <v>358</v>
      </c>
      <c r="R2190" t="str">
        <f t="shared" si="104"/>
        <v>ZK107</v>
      </c>
      <c r="S2190">
        <f t="shared" si="105"/>
        <v>0</v>
      </c>
      <c r="T2190">
        <f t="shared" si="105"/>
        <v>0</v>
      </c>
      <c r="U2190">
        <f t="shared" si="105"/>
        <v>0</v>
      </c>
    </row>
    <row r="2191" spans="1:21" x14ac:dyDescent="0.25">
      <c r="A2191" t="s">
        <v>2710</v>
      </c>
      <c r="B2191" t="str">
        <f t="shared" si="103"/>
        <v>ZK107.K189.C727</v>
      </c>
      <c r="C2191">
        <f>+IFERROR(VLOOKUP(B2191,'[1]Sum table'!$A:$D,4,FALSE),0)</f>
        <v>0</v>
      </c>
      <c r="D2191">
        <f>+IFERROR(VLOOKUP(B2191,'[1]Sum table'!$A:$E,5,FALSE),0)</f>
        <v>0</v>
      </c>
      <c r="E2191">
        <f>+IFERROR(VLOOKUP(B2191,'[1]Sum table'!$A:$F,6,FALSE),0)</f>
        <v>0</v>
      </c>
      <c r="F2191">
        <f>+IFERROR(VLOOKUP(B2191,'[1]Sum table'!$A:$G,7,FALSE),0)</f>
        <v>0</v>
      </c>
      <c r="O2191" t="s">
        <v>514</v>
      </c>
      <c r="P2191" s="606" t="s">
        <v>359</v>
      </c>
      <c r="R2191" t="str">
        <f t="shared" si="104"/>
        <v>ZK107</v>
      </c>
      <c r="S2191">
        <f t="shared" si="105"/>
        <v>0</v>
      </c>
      <c r="T2191">
        <f t="shared" si="105"/>
        <v>0</v>
      </c>
      <c r="U2191">
        <f t="shared" si="105"/>
        <v>0</v>
      </c>
    </row>
    <row r="2192" spans="1:21" x14ac:dyDescent="0.25">
      <c r="A2192" t="s">
        <v>2711</v>
      </c>
      <c r="B2192" t="str">
        <f t="shared" si="103"/>
        <v>ZK107.K190.C727</v>
      </c>
      <c r="C2192">
        <f>+IFERROR(VLOOKUP(B2192,'[1]Sum table'!$A:$D,4,FALSE),0)</f>
        <v>0</v>
      </c>
      <c r="D2192">
        <f>+IFERROR(VLOOKUP(B2192,'[1]Sum table'!$A:$E,5,FALSE),0)</f>
        <v>0</v>
      </c>
      <c r="E2192">
        <f>+IFERROR(VLOOKUP(B2192,'[1]Sum table'!$A:$F,6,FALSE),0)</f>
        <v>0</v>
      </c>
      <c r="F2192">
        <f>+IFERROR(VLOOKUP(B2192,'[1]Sum table'!$A:$G,7,FALSE),0)</f>
        <v>0</v>
      </c>
      <c r="O2192" t="s">
        <v>514</v>
      </c>
      <c r="P2192" s="607" t="s">
        <v>360</v>
      </c>
      <c r="R2192" t="str">
        <f t="shared" si="104"/>
        <v>ZK107</v>
      </c>
      <c r="S2192">
        <f t="shared" si="105"/>
        <v>0</v>
      </c>
      <c r="T2192">
        <f t="shared" si="105"/>
        <v>0</v>
      </c>
      <c r="U2192">
        <f t="shared" si="105"/>
        <v>0</v>
      </c>
    </row>
    <row r="2193" spans="1:21" x14ac:dyDescent="0.25">
      <c r="A2193" t="s">
        <v>2712</v>
      </c>
      <c r="B2193" t="str">
        <f t="shared" si="103"/>
        <v>ZK107.K191.C727</v>
      </c>
      <c r="C2193">
        <f>+IFERROR(VLOOKUP(B2193,'[1]Sum table'!$A:$D,4,FALSE),0)</f>
        <v>0</v>
      </c>
      <c r="D2193">
        <f>+IFERROR(VLOOKUP(B2193,'[1]Sum table'!$A:$E,5,FALSE),0)</f>
        <v>0</v>
      </c>
      <c r="E2193">
        <f>+IFERROR(VLOOKUP(B2193,'[1]Sum table'!$A:$F,6,FALSE),0)</f>
        <v>0</v>
      </c>
      <c r="F2193">
        <f>+IFERROR(VLOOKUP(B2193,'[1]Sum table'!$A:$G,7,FALSE),0)</f>
        <v>0</v>
      </c>
      <c r="O2193" t="s">
        <v>514</v>
      </c>
      <c r="P2193" s="607" t="s">
        <v>361</v>
      </c>
      <c r="R2193" t="str">
        <f t="shared" si="104"/>
        <v>ZK107</v>
      </c>
      <c r="S2193">
        <f t="shared" si="105"/>
        <v>0</v>
      </c>
      <c r="T2193">
        <f t="shared" si="105"/>
        <v>0</v>
      </c>
      <c r="U2193">
        <f t="shared" si="105"/>
        <v>0</v>
      </c>
    </row>
    <row r="2194" spans="1:21" x14ac:dyDescent="0.25">
      <c r="A2194" t="s">
        <v>2713</v>
      </c>
      <c r="B2194" t="str">
        <f t="shared" si="103"/>
        <v>ZK107.K192.C727</v>
      </c>
      <c r="C2194">
        <f>+IFERROR(VLOOKUP(B2194,'[1]Sum table'!$A:$D,4,FALSE),0)</f>
        <v>0</v>
      </c>
      <c r="D2194">
        <f>+IFERROR(VLOOKUP(B2194,'[1]Sum table'!$A:$E,5,FALSE),0)</f>
        <v>0</v>
      </c>
      <c r="E2194">
        <f>+IFERROR(VLOOKUP(B2194,'[1]Sum table'!$A:$F,6,FALSE),0)</f>
        <v>0</v>
      </c>
      <c r="F2194">
        <f>+IFERROR(VLOOKUP(B2194,'[1]Sum table'!$A:$G,7,FALSE),0)</f>
        <v>0</v>
      </c>
      <c r="O2194" t="s">
        <v>514</v>
      </c>
      <c r="P2194" s="607" t="s">
        <v>362</v>
      </c>
      <c r="R2194" t="str">
        <f t="shared" si="104"/>
        <v>ZK107</v>
      </c>
      <c r="S2194">
        <f t="shared" si="105"/>
        <v>0</v>
      </c>
      <c r="T2194">
        <f t="shared" si="105"/>
        <v>0</v>
      </c>
      <c r="U2194">
        <f t="shared" si="105"/>
        <v>0</v>
      </c>
    </row>
    <row r="2195" spans="1:21" x14ac:dyDescent="0.25">
      <c r="A2195" t="s">
        <v>2714</v>
      </c>
      <c r="B2195" t="str">
        <f t="shared" si="103"/>
        <v>ZK107.K193.C727</v>
      </c>
      <c r="C2195">
        <f>+IFERROR(VLOOKUP(B2195,'[1]Sum table'!$A:$D,4,FALSE),0)</f>
        <v>0</v>
      </c>
      <c r="D2195">
        <f>+IFERROR(VLOOKUP(B2195,'[1]Sum table'!$A:$E,5,FALSE),0)</f>
        <v>0</v>
      </c>
      <c r="E2195">
        <f>+IFERROR(VLOOKUP(B2195,'[1]Sum table'!$A:$F,6,FALSE),0)</f>
        <v>0</v>
      </c>
      <c r="F2195">
        <f>+IFERROR(VLOOKUP(B2195,'[1]Sum table'!$A:$G,7,FALSE),0)</f>
        <v>0</v>
      </c>
      <c r="O2195" t="s">
        <v>514</v>
      </c>
      <c r="P2195" s="607" t="s">
        <v>363</v>
      </c>
      <c r="R2195" t="str">
        <f t="shared" si="104"/>
        <v>ZK107</v>
      </c>
      <c r="S2195">
        <f t="shared" si="105"/>
        <v>0</v>
      </c>
      <c r="T2195">
        <f t="shared" si="105"/>
        <v>0</v>
      </c>
      <c r="U2195">
        <f t="shared" si="105"/>
        <v>0</v>
      </c>
    </row>
    <row r="2196" spans="1:21" x14ac:dyDescent="0.25">
      <c r="A2196" t="s">
        <v>2715</v>
      </c>
      <c r="B2196" t="str">
        <f t="shared" si="103"/>
        <v>ZK107.K194.C727</v>
      </c>
      <c r="C2196">
        <f>+IFERROR(VLOOKUP(B2196,'[1]Sum table'!$A:$D,4,FALSE),0)</f>
        <v>0</v>
      </c>
      <c r="D2196">
        <f>+IFERROR(VLOOKUP(B2196,'[1]Sum table'!$A:$E,5,FALSE),0)</f>
        <v>0</v>
      </c>
      <c r="E2196">
        <f>+IFERROR(VLOOKUP(B2196,'[1]Sum table'!$A:$F,6,FALSE),0)</f>
        <v>0</v>
      </c>
      <c r="F2196">
        <f>+IFERROR(VLOOKUP(B2196,'[1]Sum table'!$A:$G,7,FALSE),0)</f>
        <v>0</v>
      </c>
      <c r="O2196" t="s">
        <v>514</v>
      </c>
      <c r="P2196" s="607" t="s">
        <v>364</v>
      </c>
      <c r="R2196" t="str">
        <f t="shared" si="104"/>
        <v>ZK107</v>
      </c>
      <c r="S2196">
        <f t="shared" si="105"/>
        <v>0</v>
      </c>
      <c r="T2196">
        <f t="shared" si="105"/>
        <v>0</v>
      </c>
      <c r="U2196">
        <f t="shared" si="105"/>
        <v>0</v>
      </c>
    </row>
    <row r="2197" spans="1:21" x14ac:dyDescent="0.25">
      <c r="A2197" t="s">
        <v>2716</v>
      </c>
      <c r="B2197" t="str">
        <f t="shared" si="103"/>
        <v>ZK107.K195.C727</v>
      </c>
      <c r="C2197">
        <f>+IFERROR(VLOOKUP(B2197,'[1]Sum table'!$A:$D,4,FALSE),0)</f>
        <v>0</v>
      </c>
      <c r="D2197">
        <f>+IFERROR(VLOOKUP(B2197,'[1]Sum table'!$A:$E,5,FALSE),0)</f>
        <v>0</v>
      </c>
      <c r="E2197">
        <f>+IFERROR(VLOOKUP(B2197,'[1]Sum table'!$A:$F,6,FALSE),0)</f>
        <v>0</v>
      </c>
      <c r="F2197">
        <f>+IFERROR(VLOOKUP(B2197,'[1]Sum table'!$A:$G,7,FALSE),0)</f>
        <v>0</v>
      </c>
      <c r="O2197" t="s">
        <v>514</v>
      </c>
      <c r="P2197" s="607" t="s">
        <v>365</v>
      </c>
      <c r="R2197" t="str">
        <f t="shared" si="104"/>
        <v>ZK107</v>
      </c>
      <c r="S2197">
        <f t="shared" si="105"/>
        <v>0</v>
      </c>
      <c r="T2197">
        <f t="shared" si="105"/>
        <v>0</v>
      </c>
      <c r="U2197">
        <f t="shared" si="105"/>
        <v>0</v>
      </c>
    </row>
    <row r="2198" spans="1:21" x14ac:dyDescent="0.25">
      <c r="A2198" t="s">
        <v>2717</v>
      </c>
      <c r="B2198" t="str">
        <f t="shared" si="103"/>
        <v>ZK107.K196.C727</v>
      </c>
      <c r="C2198">
        <f>+IFERROR(VLOOKUP(B2198,'[1]Sum table'!$A:$D,4,FALSE),0)</f>
        <v>0</v>
      </c>
      <c r="D2198">
        <f>+IFERROR(VLOOKUP(B2198,'[1]Sum table'!$A:$E,5,FALSE),0)</f>
        <v>0</v>
      </c>
      <c r="E2198">
        <f>+IFERROR(VLOOKUP(B2198,'[1]Sum table'!$A:$F,6,FALSE),0)</f>
        <v>0</v>
      </c>
      <c r="F2198">
        <f>+IFERROR(VLOOKUP(B2198,'[1]Sum table'!$A:$G,7,FALSE),0)</f>
        <v>0</v>
      </c>
      <c r="O2198" t="s">
        <v>514</v>
      </c>
      <c r="P2198" s="607" t="s">
        <v>366</v>
      </c>
      <c r="R2198" t="str">
        <f t="shared" si="104"/>
        <v>ZK107</v>
      </c>
      <c r="S2198">
        <f t="shared" si="105"/>
        <v>0</v>
      </c>
      <c r="T2198">
        <f t="shared" si="105"/>
        <v>0</v>
      </c>
      <c r="U2198">
        <f t="shared" si="105"/>
        <v>0</v>
      </c>
    </row>
    <row r="2199" spans="1:21" x14ac:dyDescent="0.25">
      <c r="A2199" t="s">
        <v>2718</v>
      </c>
      <c r="B2199" t="str">
        <f t="shared" si="103"/>
        <v>ZK107.K197.C727</v>
      </c>
      <c r="C2199">
        <f>+IFERROR(VLOOKUP(B2199,'[1]Sum table'!$A:$D,4,FALSE),0)</f>
        <v>0</v>
      </c>
      <c r="D2199">
        <f>+IFERROR(VLOOKUP(B2199,'[1]Sum table'!$A:$E,5,FALSE),0)</f>
        <v>0</v>
      </c>
      <c r="E2199">
        <f>+IFERROR(VLOOKUP(B2199,'[1]Sum table'!$A:$F,6,FALSE),0)</f>
        <v>0</v>
      </c>
      <c r="F2199">
        <f>+IFERROR(VLOOKUP(B2199,'[1]Sum table'!$A:$G,7,FALSE),0)</f>
        <v>0</v>
      </c>
      <c r="O2199" t="s">
        <v>514</v>
      </c>
      <c r="P2199" s="607" t="s">
        <v>367</v>
      </c>
      <c r="R2199" t="str">
        <f t="shared" si="104"/>
        <v>ZK107</v>
      </c>
      <c r="S2199">
        <f t="shared" si="105"/>
        <v>0</v>
      </c>
      <c r="T2199">
        <f t="shared" si="105"/>
        <v>0</v>
      </c>
      <c r="U2199">
        <f t="shared" si="105"/>
        <v>0</v>
      </c>
    </row>
    <row r="2200" spans="1:21" x14ac:dyDescent="0.25">
      <c r="A2200" t="s">
        <v>2719</v>
      </c>
      <c r="B2200" t="str">
        <f t="shared" si="103"/>
        <v>ZK107.K198.C727</v>
      </c>
      <c r="C2200">
        <f>+IFERROR(VLOOKUP(B2200,'[1]Sum table'!$A:$D,4,FALSE),0)</f>
        <v>0</v>
      </c>
      <c r="D2200">
        <f>+IFERROR(VLOOKUP(B2200,'[1]Sum table'!$A:$E,5,FALSE),0)</f>
        <v>0</v>
      </c>
      <c r="E2200">
        <f>+IFERROR(VLOOKUP(B2200,'[1]Sum table'!$A:$F,6,FALSE),0)</f>
        <v>0</v>
      </c>
      <c r="F2200">
        <f>+IFERROR(VLOOKUP(B2200,'[1]Sum table'!$A:$G,7,FALSE),0)</f>
        <v>0</v>
      </c>
      <c r="O2200" t="s">
        <v>514</v>
      </c>
      <c r="P2200" s="607" t="s">
        <v>368</v>
      </c>
      <c r="R2200" t="str">
        <f t="shared" si="104"/>
        <v>ZK107</v>
      </c>
      <c r="S2200">
        <f t="shared" si="105"/>
        <v>0</v>
      </c>
      <c r="T2200">
        <f t="shared" si="105"/>
        <v>0</v>
      </c>
      <c r="U2200">
        <f t="shared" si="105"/>
        <v>0</v>
      </c>
    </row>
    <row r="2201" spans="1:21" x14ac:dyDescent="0.25">
      <c r="A2201" t="s">
        <v>2720</v>
      </c>
      <c r="B2201" t="str">
        <f t="shared" si="103"/>
        <v>ZK107.K199.C727</v>
      </c>
      <c r="C2201">
        <f>+IFERROR(VLOOKUP(B2201,'[1]Sum table'!$A:$D,4,FALSE),0)</f>
        <v>0</v>
      </c>
      <c r="D2201">
        <f>+IFERROR(VLOOKUP(B2201,'[1]Sum table'!$A:$E,5,FALSE),0)</f>
        <v>0</v>
      </c>
      <c r="E2201">
        <f>+IFERROR(VLOOKUP(B2201,'[1]Sum table'!$A:$F,6,FALSE),0)</f>
        <v>0</v>
      </c>
      <c r="F2201">
        <f>+IFERROR(VLOOKUP(B2201,'[1]Sum table'!$A:$G,7,FALSE),0)</f>
        <v>0</v>
      </c>
      <c r="O2201" t="s">
        <v>514</v>
      </c>
      <c r="P2201" s="607" t="s">
        <v>369</v>
      </c>
      <c r="R2201" t="str">
        <f t="shared" si="104"/>
        <v>ZK107</v>
      </c>
      <c r="S2201">
        <f t="shared" si="105"/>
        <v>0</v>
      </c>
      <c r="T2201">
        <f t="shared" si="105"/>
        <v>0</v>
      </c>
      <c r="U2201">
        <f t="shared" si="105"/>
        <v>0</v>
      </c>
    </row>
    <row r="2202" spans="1:21" x14ac:dyDescent="0.25">
      <c r="A2202" t="s">
        <v>2721</v>
      </c>
      <c r="B2202" t="str">
        <f t="shared" si="103"/>
        <v>ZK107.K200.C727</v>
      </c>
      <c r="C2202">
        <f>+IFERROR(VLOOKUP(B2202,'[1]Sum table'!$A:$D,4,FALSE),0)</f>
        <v>0</v>
      </c>
      <c r="D2202">
        <f>+IFERROR(VLOOKUP(B2202,'[1]Sum table'!$A:$E,5,FALSE),0)</f>
        <v>0</v>
      </c>
      <c r="E2202">
        <f>+IFERROR(VLOOKUP(B2202,'[1]Sum table'!$A:$F,6,FALSE),0)</f>
        <v>0</v>
      </c>
      <c r="F2202">
        <f>+IFERROR(VLOOKUP(B2202,'[1]Sum table'!$A:$G,7,FALSE),0)</f>
        <v>0</v>
      </c>
      <c r="O2202" t="s">
        <v>514</v>
      </c>
      <c r="P2202" s="607" t="s">
        <v>370</v>
      </c>
      <c r="R2202" t="str">
        <f t="shared" si="104"/>
        <v>ZK107</v>
      </c>
      <c r="S2202">
        <f t="shared" si="105"/>
        <v>0</v>
      </c>
      <c r="T2202">
        <f t="shared" si="105"/>
        <v>0</v>
      </c>
      <c r="U2202">
        <f t="shared" si="105"/>
        <v>0</v>
      </c>
    </row>
    <row r="2203" spans="1:21" ht="15.75" thickBot="1" x14ac:dyDescent="0.3">
      <c r="A2203" t="s">
        <v>2722</v>
      </c>
      <c r="B2203" t="str">
        <f t="shared" si="103"/>
        <v>ZK107.K201.C727</v>
      </c>
      <c r="C2203">
        <f>+IFERROR(VLOOKUP(B2203,'[1]Sum table'!$A:$D,4,FALSE),0)</f>
        <v>0</v>
      </c>
      <c r="D2203">
        <f>+IFERROR(VLOOKUP(B2203,'[1]Sum table'!$A:$E,5,FALSE),0)</f>
        <v>0</v>
      </c>
      <c r="E2203">
        <f>+IFERROR(VLOOKUP(B2203,'[1]Sum table'!$A:$F,6,FALSE),0)</f>
        <v>0</v>
      </c>
      <c r="F2203">
        <f>+IFERROR(VLOOKUP(B2203,'[1]Sum table'!$A:$G,7,FALSE),0)</f>
        <v>0</v>
      </c>
      <c r="O2203" t="s">
        <v>514</v>
      </c>
      <c r="P2203" s="609" t="s">
        <v>371</v>
      </c>
      <c r="R2203" t="str">
        <f t="shared" si="104"/>
        <v>ZK107</v>
      </c>
      <c r="S2203">
        <f t="shared" si="105"/>
        <v>0</v>
      </c>
      <c r="T2203">
        <f t="shared" si="105"/>
        <v>0</v>
      </c>
      <c r="U2203">
        <f t="shared" si="105"/>
        <v>0</v>
      </c>
    </row>
    <row r="2204" spans="1:21" x14ac:dyDescent="0.25">
      <c r="A2204" t="s">
        <v>2723</v>
      </c>
      <c r="B2204" t="str">
        <f t="shared" si="103"/>
        <v>ZK107.K202.C727</v>
      </c>
      <c r="C2204">
        <f>+IFERROR(VLOOKUP(B2204,'[1]Sum table'!$A:$D,4,FALSE),0)</f>
        <v>0</v>
      </c>
      <c r="D2204">
        <f>+IFERROR(VLOOKUP(B2204,'[1]Sum table'!$A:$E,5,FALSE),0)</f>
        <v>0</v>
      </c>
      <c r="E2204">
        <f>+IFERROR(VLOOKUP(B2204,'[1]Sum table'!$A:$F,6,FALSE),0)</f>
        <v>0</v>
      </c>
      <c r="F2204">
        <f>+IFERROR(VLOOKUP(B2204,'[1]Sum table'!$A:$G,7,FALSE),0)</f>
        <v>0</v>
      </c>
      <c r="O2204" t="s">
        <v>514</v>
      </c>
      <c r="P2204" s="610" t="s">
        <v>258</v>
      </c>
      <c r="R2204" t="str">
        <f t="shared" si="104"/>
        <v>ZK107</v>
      </c>
      <c r="S2204">
        <f t="shared" si="105"/>
        <v>0</v>
      </c>
      <c r="T2204">
        <f t="shared" si="105"/>
        <v>0</v>
      </c>
      <c r="U2204">
        <f t="shared" si="105"/>
        <v>0</v>
      </c>
    </row>
    <row r="2205" spans="1:21" x14ac:dyDescent="0.25">
      <c r="A2205" t="s">
        <v>2724</v>
      </c>
      <c r="B2205" t="str">
        <f t="shared" si="103"/>
        <v>ZK107.K203.C727</v>
      </c>
      <c r="C2205">
        <f>+IFERROR(VLOOKUP(B2205,'[1]Sum table'!$A:$D,4,FALSE),0)</f>
        <v>0</v>
      </c>
      <c r="D2205">
        <f>+IFERROR(VLOOKUP(B2205,'[1]Sum table'!$A:$E,5,FALSE),0)</f>
        <v>0</v>
      </c>
      <c r="E2205">
        <f>+IFERROR(VLOOKUP(B2205,'[1]Sum table'!$A:$F,6,FALSE),0)</f>
        <v>0</v>
      </c>
      <c r="F2205">
        <f>+IFERROR(VLOOKUP(B2205,'[1]Sum table'!$A:$G,7,FALSE),0)</f>
        <v>0</v>
      </c>
      <c r="O2205" t="s">
        <v>514</v>
      </c>
      <c r="P2205" s="610" t="s">
        <v>103</v>
      </c>
      <c r="R2205" t="str">
        <f t="shared" si="104"/>
        <v>ZK107</v>
      </c>
      <c r="S2205">
        <f t="shared" si="105"/>
        <v>0</v>
      </c>
      <c r="T2205">
        <f t="shared" si="105"/>
        <v>0</v>
      </c>
      <c r="U2205">
        <f t="shared" si="105"/>
        <v>0</v>
      </c>
    </row>
    <row r="2206" spans="1:21" x14ac:dyDescent="0.25">
      <c r="A2206" t="s">
        <v>2725</v>
      </c>
      <c r="B2206" t="str">
        <f t="shared" si="103"/>
        <v>ZK107.K204.C727</v>
      </c>
      <c r="C2206">
        <f>+IFERROR(VLOOKUP(B2206,'[1]Sum table'!$A:$D,4,FALSE),0)</f>
        <v>0</v>
      </c>
      <c r="D2206">
        <f>+IFERROR(VLOOKUP(B2206,'[1]Sum table'!$A:$E,5,FALSE),0)</f>
        <v>0</v>
      </c>
      <c r="E2206">
        <f>+IFERROR(VLOOKUP(B2206,'[1]Sum table'!$A:$F,6,FALSE),0)</f>
        <v>0</v>
      </c>
      <c r="F2206">
        <f>+IFERROR(VLOOKUP(B2206,'[1]Sum table'!$A:$G,7,FALSE),0)</f>
        <v>0</v>
      </c>
      <c r="O2206" t="s">
        <v>514</v>
      </c>
      <c r="P2206" s="610" t="s">
        <v>109</v>
      </c>
      <c r="R2206" t="str">
        <f t="shared" si="104"/>
        <v>ZK107</v>
      </c>
      <c r="S2206">
        <f t="shared" si="105"/>
        <v>0</v>
      </c>
      <c r="T2206">
        <f t="shared" si="105"/>
        <v>0</v>
      </c>
      <c r="U2206">
        <f t="shared" si="105"/>
        <v>0</v>
      </c>
    </row>
    <row r="2207" spans="1:21" x14ac:dyDescent="0.25">
      <c r="A2207" t="s">
        <v>2726</v>
      </c>
      <c r="B2207" t="str">
        <f t="shared" si="103"/>
        <v>ZK107.K205.C727</v>
      </c>
      <c r="C2207">
        <f>+IFERROR(VLOOKUP(B2207,'[1]Sum table'!$A:$D,4,FALSE),0)</f>
        <v>0</v>
      </c>
      <c r="D2207">
        <f>+IFERROR(VLOOKUP(B2207,'[1]Sum table'!$A:$E,5,FALSE),0)</f>
        <v>0</v>
      </c>
      <c r="E2207">
        <f>+IFERROR(VLOOKUP(B2207,'[1]Sum table'!$A:$F,6,FALSE),0)</f>
        <v>0</v>
      </c>
      <c r="F2207">
        <f>+IFERROR(VLOOKUP(B2207,'[1]Sum table'!$A:$G,7,FALSE),0)</f>
        <v>0</v>
      </c>
      <c r="O2207" t="s">
        <v>514</v>
      </c>
      <c r="P2207" s="610" t="s">
        <v>111</v>
      </c>
      <c r="R2207" t="str">
        <f t="shared" si="104"/>
        <v>ZK107</v>
      </c>
      <c r="S2207">
        <f t="shared" si="105"/>
        <v>0</v>
      </c>
      <c r="T2207">
        <f t="shared" si="105"/>
        <v>0</v>
      </c>
      <c r="U2207">
        <f t="shared" si="105"/>
        <v>0</v>
      </c>
    </row>
    <row r="2208" spans="1:21" x14ac:dyDescent="0.25">
      <c r="A2208" t="s">
        <v>2727</v>
      </c>
      <c r="B2208" t="str">
        <f t="shared" si="103"/>
        <v>ZK107.K206.C727</v>
      </c>
      <c r="C2208">
        <f>+IFERROR(VLOOKUP(B2208,'[1]Sum table'!$A:$D,4,FALSE),0)</f>
        <v>0</v>
      </c>
      <c r="D2208">
        <f>+IFERROR(VLOOKUP(B2208,'[1]Sum table'!$A:$E,5,FALSE),0)</f>
        <v>0</v>
      </c>
      <c r="E2208">
        <f>+IFERROR(VLOOKUP(B2208,'[1]Sum table'!$A:$F,6,FALSE),0)</f>
        <v>0</v>
      </c>
      <c r="F2208">
        <f>+IFERROR(VLOOKUP(B2208,'[1]Sum table'!$A:$G,7,FALSE),0)</f>
        <v>0</v>
      </c>
      <c r="O2208" t="s">
        <v>514</v>
      </c>
      <c r="P2208" s="608" t="s">
        <v>372</v>
      </c>
      <c r="R2208" t="str">
        <f t="shared" si="104"/>
        <v>ZK107</v>
      </c>
      <c r="S2208">
        <f t="shared" si="105"/>
        <v>0</v>
      </c>
      <c r="T2208">
        <f t="shared" si="105"/>
        <v>0</v>
      </c>
      <c r="U2208">
        <f t="shared" si="105"/>
        <v>0</v>
      </c>
    </row>
    <row r="2209" spans="1:21" x14ac:dyDescent="0.25">
      <c r="A2209" t="s">
        <v>2728</v>
      </c>
      <c r="B2209" t="str">
        <f t="shared" si="103"/>
        <v>ZK107.K207.C727</v>
      </c>
      <c r="C2209">
        <f>+IFERROR(VLOOKUP(B2209,'[1]Sum table'!$A:$D,4,FALSE),0)</f>
        <v>0</v>
      </c>
      <c r="D2209">
        <f>+IFERROR(VLOOKUP(B2209,'[1]Sum table'!$A:$E,5,FALSE),0)</f>
        <v>0</v>
      </c>
      <c r="E2209">
        <f>+IFERROR(VLOOKUP(B2209,'[1]Sum table'!$A:$F,6,FALSE),0)</f>
        <v>0</v>
      </c>
      <c r="F2209">
        <f>+IFERROR(VLOOKUP(B2209,'[1]Sum table'!$A:$G,7,FALSE),0)</f>
        <v>0</v>
      </c>
      <c r="O2209" t="s">
        <v>514</v>
      </c>
      <c r="P2209" s="608" t="s">
        <v>373</v>
      </c>
      <c r="R2209" t="str">
        <f t="shared" si="104"/>
        <v>ZK107</v>
      </c>
      <c r="S2209">
        <f t="shared" si="105"/>
        <v>0</v>
      </c>
      <c r="T2209">
        <f t="shared" si="105"/>
        <v>0</v>
      </c>
      <c r="U2209">
        <f t="shared" si="105"/>
        <v>0</v>
      </c>
    </row>
    <row r="2210" spans="1:21" x14ac:dyDescent="0.25">
      <c r="A2210" t="s">
        <v>2729</v>
      </c>
      <c r="B2210" t="str">
        <f t="shared" si="103"/>
        <v>ZK107.K208.C727</v>
      </c>
      <c r="C2210">
        <f>+IFERROR(VLOOKUP(B2210,'[1]Sum table'!$A:$D,4,FALSE),0)</f>
        <v>0</v>
      </c>
      <c r="D2210">
        <f>+IFERROR(VLOOKUP(B2210,'[1]Sum table'!$A:$E,5,FALSE),0)</f>
        <v>0</v>
      </c>
      <c r="E2210">
        <f>+IFERROR(VLOOKUP(B2210,'[1]Sum table'!$A:$F,6,FALSE),0)</f>
        <v>0</v>
      </c>
      <c r="F2210">
        <f>+IFERROR(VLOOKUP(B2210,'[1]Sum table'!$A:$G,7,FALSE),0)</f>
        <v>0</v>
      </c>
      <c r="O2210" t="s">
        <v>514</v>
      </c>
      <c r="P2210" s="608" t="s">
        <v>374</v>
      </c>
      <c r="R2210" t="str">
        <f t="shared" si="104"/>
        <v>ZK107</v>
      </c>
      <c r="S2210">
        <f t="shared" si="105"/>
        <v>0</v>
      </c>
      <c r="T2210">
        <f t="shared" si="105"/>
        <v>0</v>
      </c>
      <c r="U2210">
        <f t="shared" si="105"/>
        <v>0</v>
      </c>
    </row>
    <row r="2211" spans="1:21" x14ac:dyDescent="0.25">
      <c r="A2211" t="s">
        <v>2730</v>
      </c>
      <c r="B2211" t="str">
        <f t="shared" si="103"/>
        <v>ZK107.K209.C727</v>
      </c>
      <c r="C2211">
        <f>+IFERROR(VLOOKUP(B2211,'[1]Sum table'!$A:$D,4,FALSE),0)</f>
        <v>0</v>
      </c>
      <c r="D2211">
        <f>+IFERROR(VLOOKUP(B2211,'[1]Sum table'!$A:$E,5,FALSE),0)</f>
        <v>0</v>
      </c>
      <c r="E2211">
        <f>+IFERROR(VLOOKUP(B2211,'[1]Sum table'!$A:$F,6,FALSE),0)</f>
        <v>0</v>
      </c>
      <c r="F2211">
        <f>+IFERROR(VLOOKUP(B2211,'[1]Sum table'!$A:$G,7,FALSE),0)</f>
        <v>0</v>
      </c>
      <c r="O2211" t="s">
        <v>514</v>
      </c>
      <c r="P2211" s="610" t="s">
        <v>77</v>
      </c>
      <c r="R2211" t="str">
        <f t="shared" si="104"/>
        <v>ZK107</v>
      </c>
      <c r="S2211">
        <f t="shared" si="105"/>
        <v>0</v>
      </c>
      <c r="T2211">
        <f t="shared" si="105"/>
        <v>0</v>
      </c>
      <c r="U2211">
        <f t="shared" si="105"/>
        <v>0</v>
      </c>
    </row>
    <row r="2212" spans="1:21" x14ac:dyDescent="0.25">
      <c r="A2212" t="s">
        <v>2731</v>
      </c>
      <c r="B2212" t="str">
        <f t="shared" si="103"/>
        <v>ZK107.K210.C727</v>
      </c>
      <c r="C2212">
        <f>+IFERROR(VLOOKUP(B2212,'[1]Sum table'!$A:$D,4,FALSE),0)</f>
        <v>0</v>
      </c>
      <c r="D2212">
        <f>+IFERROR(VLOOKUP(B2212,'[1]Sum table'!$A:$E,5,FALSE),0)</f>
        <v>0</v>
      </c>
      <c r="E2212">
        <f>+IFERROR(VLOOKUP(B2212,'[1]Sum table'!$A:$F,6,FALSE),0)</f>
        <v>0</v>
      </c>
      <c r="F2212">
        <f>+IFERROR(VLOOKUP(B2212,'[1]Sum table'!$A:$G,7,FALSE),0)</f>
        <v>0</v>
      </c>
      <c r="O2212" t="s">
        <v>514</v>
      </c>
      <c r="P2212" s="610" t="s">
        <v>79</v>
      </c>
      <c r="R2212" t="str">
        <f t="shared" si="104"/>
        <v>ZK107</v>
      </c>
      <c r="S2212">
        <f t="shared" si="105"/>
        <v>0</v>
      </c>
      <c r="T2212">
        <f t="shared" si="105"/>
        <v>0</v>
      </c>
      <c r="U2212">
        <f t="shared" si="105"/>
        <v>0</v>
      </c>
    </row>
    <row r="2213" spans="1:21" x14ac:dyDescent="0.25">
      <c r="A2213" t="s">
        <v>2732</v>
      </c>
      <c r="B2213" t="str">
        <f t="shared" si="103"/>
        <v>ZK107.K211.C727</v>
      </c>
      <c r="C2213">
        <f>+IFERROR(VLOOKUP(B2213,'[1]Sum table'!$A:$D,4,FALSE),0)</f>
        <v>0</v>
      </c>
      <c r="D2213">
        <f>+IFERROR(VLOOKUP(B2213,'[1]Sum table'!$A:$E,5,FALSE),0)</f>
        <v>0</v>
      </c>
      <c r="E2213">
        <f>+IFERROR(VLOOKUP(B2213,'[1]Sum table'!$A:$F,6,FALSE),0)</f>
        <v>0</v>
      </c>
      <c r="F2213">
        <f>+IFERROR(VLOOKUP(B2213,'[1]Sum table'!$A:$G,7,FALSE),0)</f>
        <v>0</v>
      </c>
      <c r="O2213" t="s">
        <v>514</v>
      </c>
      <c r="P2213" s="610" t="s">
        <v>81</v>
      </c>
      <c r="R2213" t="str">
        <f t="shared" si="104"/>
        <v>ZK107</v>
      </c>
      <c r="S2213">
        <f t="shared" si="105"/>
        <v>0</v>
      </c>
      <c r="T2213">
        <f t="shared" si="105"/>
        <v>0</v>
      </c>
      <c r="U2213">
        <f t="shared" si="105"/>
        <v>0</v>
      </c>
    </row>
    <row r="2214" spans="1:21" x14ac:dyDescent="0.25">
      <c r="A2214" t="s">
        <v>2733</v>
      </c>
      <c r="B2214" t="str">
        <f t="shared" si="103"/>
        <v>ZK107.K212.C727</v>
      </c>
      <c r="C2214">
        <f>+IFERROR(VLOOKUP(B2214,'[1]Sum table'!$A:$D,4,FALSE),0)</f>
        <v>0</v>
      </c>
      <c r="D2214">
        <f>+IFERROR(VLOOKUP(B2214,'[1]Sum table'!$A:$E,5,FALSE),0)</f>
        <v>0</v>
      </c>
      <c r="E2214">
        <f>+IFERROR(VLOOKUP(B2214,'[1]Sum table'!$A:$F,6,FALSE),0)</f>
        <v>0</v>
      </c>
      <c r="F2214">
        <f>+IFERROR(VLOOKUP(B2214,'[1]Sum table'!$A:$G,7,FALSE),0)</f>
        <v>0</v>
      </c>
      <c r="O2214" t="s">
        <v>514</v>
      </c>
      <c r="P2214" s="610" t="s">
        <v>83</v>
      </c>
      <c r="R2214" t="str">
        <f t="shared" si="104"/>
        <v>ZK107</v>
      </c>
      <c r="S2214">
        <f t="shared" si="105"/>
        <v>0</v>
      </c>
      <c r="T2214">
        <f t="shared" si="105"/>
        <v>0</v>
      </c>
      <c r="U2214">
        <f t="shared" si="105"/>
        <v>0</v>
      </c>
    </row>
    <row r="2215" spans="1:21" x14ac:dyDescent="0.25">
      <c r="A2215" t="s">
        <v>2734</v>
      </c>
      <c r="B2215" t="str">
        <f t="shared" si="103"/>
        <v>ZK107.K213.C727</v>
      </c>
      <c r="C2215">
        <f>+IFERROR(VLOOKUP(B2215,'[1]Sum table'!$A:$D,4,FALSE),0)</f>
        <v>0</v>
      </c>
      <c r="D2215">
        <f>+IFERROR(VLOOKUP(B2215,'[1]Sum table'!$A:$E,5,FALSE),0)</f>
        <v>0</v>
      </c>
      <c r="E2215">
        <f>+IFERROR(VLOOKUP(B2215,'[1]Sum table'!$A:$F,6,FALSE),0)</f>
        <v>0</v>
      </c>
      <c r="F2215">
        <f>+IFERROR(VLOOKUP(B2215,'[1]Sum table'!$A:$G,7,FALSE),0)</f>
        <v>0</v>
      </c>
      <c r="O2215" t="s">
        <v>514</v>
      </c>
      <c r="P2215" s="610" t="s">
        <v>85</v>
      </c>
      <c r="R2215" t="str">
        <f t="shared" si="104"/>
        <v>ZK107</v>
      </c>
      <c r="S2215">
        <f t="shared" si="105"/>
        <v>0</v>
      </c>
      <c r="T2215">
        <f t="shared" si="105"/>
        <v>0</v>
      </c>
      <c r="U2215">
        <f t="shared" si="105"/>
        <v>0</v>
      </c>
    </row>
    <row r="2216" spans="1:21" x14ac:dyDescent="0.25">
      <c r="A2216" t="s">
        <v>2735</v>
      </c>
      <c r="B2216" t="str">
        <f t="shared" si="103"/>
        <v>ZK107.K214.C727</v>
      </c>
      <c r="C2216">
        <f>+IFERROR(VLOOKUP(B2216,'[1]Sum table'!$A:$D,4,FALSE),0)</f>
        <v>0</v>
      </c>
      <c r="D2216">
        <f>+IFERROR(VLOOKUP(B2216,'[1]Sum table'!$A:$E,5,FALSE),0)</f>
        <v>0</v>
      </c>
      <c r="E2216">
        <f>+IFERROR(VLOOKUP(B2216,'[1]Sum table'!$A:$F,6,FALSE),0)</f>
        <v>0</v>
      </c>
      <c r="F2216">
        <f>+IFERROR(VLOOKUP(B2216,'[1]Sum table'!$A:$G,7,FALSE),0)</f>
        <v>0</v>
      </c>
      <c r="O2216" t="s">
        <v>514</v>
      </c>
      <c r="P2216" s="610" t="s">
        <v>87</v>
      </c>
      <c r="R2216" t="str">
        <f t="shared" si="104"/>
        <v>ZK107</v>
      </c>
      <c r="S2216">
        <f t="shared" si="105"/>
        <v>0</v>
      </c>
      <c r="T2216">
        <f t="shared" si="105"/>
        <v>0</v>
      </c>
      <c r="U2216">
        <f t="shared" si="105"/>
        <v>0</v>
      </c>
    </row>
    <row r="2217" spans="1:21" x14ac:dyDescent="0.25">
      <c r="A2217" t="s">
        <v>2736</v>
      </c>
      <c r="B2217" t="str">
        <f t="shared" si="103"/>
        <v>ZK107.K215.C727</v>
      </c>
      <c r="C2217">
        <f>+IFERROR(VLOOKUP(B2217,'[1]Sum table'!$A:$D,4,FALSE),0)</f>
        <v>0</v>
      </c>
      <c r="D2217">
        <f>+IFERROR(VLOOKUP(B2217,'[1]Sum table'!$A:$E,5,FALSE),0)</f>
        <v>0</v>
      </c>
      <c r="E2217">
        <f>+IFERROR(VLOOKUP(B2217,'[1]Sum table'!$A:$F,6,FALSE),0)</f>
        <v>0</v>
      </c>
      <c r="F2217">
        <f>+IFERROR(VLOOKUP(B2217,'[1]Sum table'!$A:$G,7,FALSE),0)</f>
        <v>0</v>
      </c>
      <c r="O2217" t="s">
        <v>514</v>
      </c>
      <c r="P2217" s="610" t="s">
        <v>89</v>
      </c>
      <c r="R2217" t="str">
        <f t="shared" si="104"/>
        <v>ZK107</v>
      </c>
      <c r="S2217">
        <f t="shared" si="105"/>
        <v>0</v>
      </c>
      <c r="T2217">
        <f t="shared" si="105"/>
        <v>0</v>
      </c>
      <c r="U2217">
        <f t="shared" si="105"/>
        <v>0</v>
      </c>
    </row>
    <row r="2218" spans="1:21" x14ac:dyDescent="0.25">
      <c r="A2218" t="s">
        <v>2737</v>
      </c>
      <c r="B2218" t="str">
        <f t="shared" si="103"/>
        <v>ZK107.K216.C727</v>
      </c>
      <c r="C2218">
        <f>+IFERROR(VLOOKUP(B2218,'[1]Sum table'!$A:$D,4,FALSE),0)</f>
        <v>0</v>
      </c>
      <c r="D2218">
        <f>+IFERROR(VLOOKUP(B2218,'[1]Sum table'!$A:$E,5,FALSE),0)</f>
        <v>0</v>
      </c>
      <c r="E2218">
        <f>+IFERROR(VLOOKUP(B2218,'[1]Sum table'!$A:$F,6,FALSE),0)</f>
        <v>0</v>
      </c>
      <c r="F2218">
        <f>+IFERROR(VLOOKUP(B2218,'[1]Sum table'!$A:$G,7,FALSE),0)</f>
        <v>0</v>
      </c>
      <c r="O2218" t="s">
        <v>514</v>
      </c>
      <c r="P2218" s="610" t="s">
        <v>91</v>
      </c>
      <c r="R2218" t="str">
        <f t="shared" si="104"/>
        <v>ZK107</v>
      </c>
      <c r="S2218">
        <f t="shared" si="105"/>
        <v>0</v>
      </c>
      <c r="T2218">
        <f t="shared" si="105"/>
        <v>0</v>
      </c>
      <c r="U2218">
        <f t="shared" si="105"/>
        <v>0</v>
      </c>
    </row>
    <row r="2219" spans="1:21" x14ac:dyDescent="0.25">
      <c r="A2219" t="s">
        <v>2738</v>
      </c>
      <c r="B2219" t="str">
        <f t="shared" si="103"/>
        <v>ZK107.K217.C727</v>
      </c>
      <c r="C2219">
        <f>+IFERROR(VLOOKUP(B2219,'[1]Sum table'!$A:$D,4,FALSE),0)</f>
        <v>0</v>
      </c>
      <c r="D2219">
        <f>+IFERROR(VLOOKUP(B2219,'[1]Sum table'!$A:$E,5,FALSE),0)</f>
        <v>0</v>
      </c>
      <c r="E2219">
        <f>+IFERROR(VLOOKUP(B2219,'[1]Sum table'!$A:$F,6,FALSE),0)</f>
        <v>0</v>
      </c>
      <c r="F2219">
        <f>+IFERROR(VLOOKUP(B2219,'[1]Sum table'!$A:$G,7,FALSE),0)</f>
        <v>0</v>
      </c>
      <c r="O2219" t="s">
        <v>514</v>
      </c>
      <c r="P2219" s="610" t="s">
        <v>93</v>
      </c>
      <c r="R2219" t="str">
        <f t="shared" si="104"/>
        <v>ZK107</v>
      </c>
      <c r="S2219">
        <f t="shared" si="105"/>
        <v>0</v>
      </c>
      <c r="T2219">
        <f t="shared" si="105"/>
        <v>0</v>
      </c>
      <c r="U2219">
        <f t="shared" si="105"/>
        <v>0</v>
      </c>
    </row>
    <row r="2220" spans="1:21" x14ac:dyDescent="0.25">
      <c r="A2220" t="s">
        <v>2739</v>
      </c>
      <c r="B2220" t="str">
        <f t="shared" si="103"/>
        <v>ZK107.K218.C727</v>
      </c>
      <c r="C2220">
        <f>+IFERROR(VLOOKUP(B2220,'[1]Sum table'!$A:$D,4,FALSE),0)</f>
        <v>0</v>
      </c>
      <c r="D2220">
        <f>+IFERROR(VLOOKUP(B2220,'[1]Sum table'!$A:$E,5,FALSE),0)</f>
        <v>0</v>
      </c>
      <c r="E2220">
        <f>+IFERROR(VLOOKUP(B2220,'[1]Sum table'!$A:$F,6,FALSE),0)</f>
        <v>0</v>
      </c>
      <c r="F2220">
        <f>+IFERROR(VLOOKUP(B2220,'[1]Sum table'!$A:$G,7,FALSE),0)</f>
        <v>0</v>
      </c>
      <c r="O2220" t="s">
        <v>514</v>
      </c>
      <c r="P2220" s="610" t="s">
        <v>95</v>
      </c>
      <c r="R2220" t="str">
        <f t="shared" si="104"/>
        <v>ZK107</v>
      </c>
      <c r="S2220">
        <f t="shared" si="105"/>
        <v>0</v>
      </c>
      <c r="T2220">
        <f t="shared" si="105"/>
        <v>0</v>
      </c>
      <c r="U2220">
        <f t="shared" si="105"/>
        <v>0</v>
      </c>
    </row>
    <row r="2221" spans="1:21" x14ac:dyDescent="0.25">
      <c r="A2221" t="s">
        <v>2740</v>
      </c>
      <c r="B2221" t="str">
        <f t="shared" si="103"/>
        <v>ZK107.K219.C727</v>
      </c>
      <c r="C2221">
        <f>+IFERROR(VLOOKUP(B2221,'[1]Sum table'!$A:$D,4,FALSE),0)</f>
        <v>0</v>
      </c>
      <c r="D2221">
        <f>+IFERROR(VLOOKUP(B2221,'[1]Sum table'!$A:$E,5,FALSE),0)</f>
        <v>0</v>
      </c>
      <c r="E2221">
        <f>+IFERROR(VLOOKUP(B2221,'[1]Sum table'!$A:$F,6,FALSE),0)</f>
        <v>0</v>
      </c>
      <c r="F2221">
        <f>+IFERROR(VLOOKUP(B2221,'[1]Sum table'!$A:$G,7,FALSE),0)</f>
        <v>0</v>
      </c>
      <c r="O2221" t="s">
        <v>514</v>
      </c>
      <c r="P2221" s="610" t="s">
        <v>97</v>
      </c>
      <c r="R2221" t="str">
        <f t="shared" si="104"/>
        <v>ZK107</v>
      </c>
      <c r="S2221">
        <f t="shared" si="105"/>
        <v>0</v>
      </c>
      <c r="T2221">
        <f t="shared" si="105"/>
        <v>0</v>
      </c>
      <c r="U2221">
        <f t="shared" si="105"/>
        <v>0</v>
      </c>
    </row>
    <row r="2222" spans="1:21" x14ac:dyDescent="0.25">
      <c r="A2222" t="s">
        <v>2741</v>
      </c>
      <c r="B2222" t="str">
        <f t="shared" si="103"/>
        <v>ZK107.K220.C727</v>
      </c>
      <c r="C2222">
        <f>+IFERROR(VLOOKUP(B2222,'[1]Sum table'!$A:$D,4,FALSE),0)</f>
        <v>0</v>
      </c>
      <c r="D2222">
        <f>+IFERROR(VLOOKUP(B2222,'[1]Sum table'!$A:$E,5,FALSE),0)</f>
        <v>0</v>
      </c>
      <c r="E2222">
        <f>+IFERROR(VLOOKUP(B2222,'[1]Sum table'!$A:$F,6,FALSE),0)</f>
        <v>0</v>
      </c>
      <c r="F2222">
        <f>+IFERROR(VLOOKUP(B2222,'[1]Sum table'!$A:$G,7,FALSE),0)</f>
        <v>0</v>
      </c>
      <c r="O2222" t="s">
        <v>514</v>
      </c>
      <c r="P2222" s="610" t="s">
        <v>99</v>
      </c>
      <c r="R2222" t="str">
        <f t="shared" si="104"/>
        <v>ZK107</v>
      </c>
      <c r="S2222">
        <f t="shared" si="105"/>
        <v>0</v>
      </c>
      <c r="T2222">
        <f t="shared" si="105"/>
        <v>0</v>
      </c>
      <c r="U2222">
        <f t="shared" si="105"/>
        <v>0</v>
      </c>
    </row>
    <row r="2223" spans="1:21" x14ac:dyDescent="0.25">
      <c r="A2223" t="s">
        <v>2742</v>
      </c>
      <c r="B2223" t="str">
        <f t="shared" si="103"/>
        <v>ZK107.K221.C727</v>
      </c>
      <c r="C2223">
        <f>+IFERROR(VLOOKUP(B2223,'[1]Sum table'!$A:$D,4,FALSE),0)</f>
        <v>0</v>
      </c>
      <c r="D2223">
        <f>+IFERROR(VLOOKUP(B2223,'[1]Sum table'!$A:$E,5,FALSE),0)</f>
        <v>0</v>
      </c>
      <c r="E2223">
        <f>+IFERROR(VLOOKUP(B2223,'[1]Sum table'!$A:$F,6,FALSE),0)</f>
        <v>0</v>
      </c>
      <c r="F2223">
        <f>+IFERROR(VLOOKUP(B2223,'[1]Sum table'!$A:$G,7,FALSE),0)</f>
        <v>0</v>
      </c>
      <c r="O2223" t="s">
        <v>514</v>
      </c>
      <c r="P2223" s="610" t="s">
        <v>101</v>
      </c>
      <c r="R2223" t="str">
        <f t="shared" si="104"/>
        <v>ZK107</v>
      </c>
      <c r="S2223">
        <f t="shared" si="105"/>
        <v>0</v>
      </c>
      <c r="T2223">
        <f t="shared" si="105"/>
        <v>0</v>
      </c>
      <c r="U2223">
        <f t="shared" si="105"/>
        <v>0</v>
      </c>
    </row>
    <row r="2224" spans="1:21" x14ac:dyDescent="0.25">
      <c r="A2224" t="s">
        <v>2743</v>
      </c>
      <c r="B2224" t="str">
        <f t="shared" si="103"/>
        <v>ZK107.K222.C727</v>
      </c>
      <c r="C2224">
        <f>+IFERROR(VLOOKUP(B2224,'[1]Sum table'!$A:$D,4,FALSE),0)</f>
        <v>0</v>
      </c>
      <c r="D2224">
        <f>+IFERROR(VLOOKUP(B2224,'[1]Sum table'!$A:$E,5,FALSE),0)</f>
        <v>0</v>
      </c>
      <c r="E2224">
        <f>+IFERROR(VLOOKUP(B2224,'[1]Sum table'!$A:$F,6,FALSE),0)</f>
        <v>0</v>
      </c>
      <c r="F2224">
        <f>+IFERROR(VLOOKUP(B2224,'[1]Sum table'!$A:$G,7,FALSE),0)</f>
        <v>0</v>
      </c>
      <c r="O2224" t="s">
        <v>514</v>
      </c>
      <c r="P2224" s="608" t="s">
        <v>375</v>
      </c>
      <c r="R2224" t="str">
        <f t="shared" si="104"/>
        <v>ZK107</v>
      </c>
      <c r="S2224">
        <f t="shared" si="105"/>
        <v>0</v>
      </c>
      <c r="T2224">
        <f t="shared" si="105"/>
        <v>0</v>
      </c>
      <c r="U2224">
        <f t="shared" si="105"/>
        <v>0</v>
      </c>
    </row>
    <row r="2225" spans="1:21" x14ac:dyDescent="0.25">
      <c r="A2225" t="s">
        <v>2744</v>
      </c>
      <c r="B2225" t="str">
        <f t="shared" si="103"/>
        <v>ZK107.K223.C727</v>
      </c>
      <c r="C2225">
        <f>+IFERROR(VLOOKUP(B2225,'[1]Sum table'!$A:$D,4,FALSE),0)</f>
        <v>0</v>
      </c>
      <c r="D2225">
        <f>+IFERROR(VLOOKUP(B2225,'[1]Sum table'!$A:$E,5,FALSE),0)</f>
        <v>0</v>
      </c>
      <c r="E2225">
        <f>+IFERROR(VLOOKUP(B2225,'[1]Sum table'!$A:$F,6,FALSE),0)</f>
        <v>0</v>
      </c>
      <c r="F2225">
        <f>+IFERROR(VLOOKUP(B2225,'[1]Sum table'!$A:$G,7,FALSE),0)</f>
        <v>0</v>
      </c>
      <c r="O2225" t="s">
        <v>514</v>
      </c>
      <c r="P2225" s="608" t="s">
        <v>376</v>
      </c>
      <c r="R2225" t="str">
        <f t="shared" si="104"/>
        <v>ZK107</v>
      </c>
      <c r="S2225">
        <f t="shared" si="105"/>
        <v>0</v>
      </c>
      <c r="T2225">
        <f t="shared" si="105"/>
        <v>0</v>
      </c>
      <c r="U2225">
        <f t="shared" si="105"/>
        <v>0</v>
      </c>
    </row>
    <row r="2226" spans="1:21" x14ac:dyDescent="0.25">
      <c r="A2226" t="s">
        <v>2745</v>
      </c>
      <c r="B2226" t="str">
        <f t="shared" si="103"/>
        <v>ZK107.K224.C727</v>
      </c>
      <c r="C2226">
        <f>+IFERROR(VLOOKUP(B2226,'[1]Sum table'!$A:$D,4,FALSE),0)</f>
        <v>0</v>
      </c>
      <c r="D2226">
        <f>+IFERROR(VLOOKUP(B2226,'[1]Sum table'!$A:$E,5,FALSE),0)</f>
        <v>0</v>
      </c>
      <c r="E2226">
        <f>+IFERROR(VLOOKUP(B2226,'[1]Sum table'!$A:$F,6,FALSE),0)</f>
        <v>0</v>
      </c>
      <c r="F2226">
        <f>+IFERROR(VLOOKUP(B2226,'[1]Sum table'!$A:$G,7,FALSE),0)</f>
        <v>0</v>
      </c>
      <c r="O2226" t="s">
        <v>514</v>
      </c>
      <c r="P2226" s="608" t="s">
        <v>377</v>
      </c>
      <c r="R2226" t="str">
        <f t="shared" si="104"/>
        <v>ZK107</v>
      </c>
      <c r="S2226">
        <f t="shared" si="105"/>
        <v>0</v>
      </c>
      <c r="T2226">
        <f t="shared" si="105"/>
        <v>0</v>
      </c>
      <c r="U2226">
        <f t="shared" si="105"/>
        <v>0</v>
      </c>
    </row>
    <row r="2227" spans="1:21" x14ac:dyDescent="0.25">
      <c r="A2227" t="s">
        <v>2746</v>
      </c>
      <c r="B2227" t="str">
        <f t="shared" si="103"/>
        <v>ZK107.K225.C727</v>
      </c>
      <c r="C2227">
        <f>+IFERROR(VLOOKUP(B2227,'[1]Sum table'!$A:$D,4,FALSE),0)</f>
        <v>0</v>
      </c>
      <c r="D2227">
        <f>+IFERROR(VLOOKUP(B2227,'[1]Sum table'!$A:$E,5,FALSE),0)</f>
        <v>0</v>
      </c>
      <c r="E2227">
        <f>+IFERROR(VLOOKUP(B2227,'[1]Sum table'!$A:$F,6,FALSE),0)</f>
        <v>0</v>
      </c>
      <c r="F2227">
        <f>+IFERROR(VLOOKUP(B2227,'[1]Sum table'!$A:$G,7,FALSE),0)</f>
        <v>0</v>
      </c>
      <c r="O2227" t="s">
        <v>514</v>
      </c>
      <c r="P2227" s="610" t="s">
        <v>115</v>
      </c>
      <c r="R2227" t="str">
        <f t="shared" si="104"/>
        <v>ZK107</v>
      </c>
      <c r="S2227">
        <f t="shared" si="105"/>
        <v>0</v>
      </c>
      <c r="T2227">
        <f t="shared" si="105"/>
        <v>0</v>
      </c>
      <c r="U2227">
        <f t="shared" si="105"/>
        <v>0</v>
      </c>
    </row>
    <row r="2228" spans="1:21" x14ac:dyDescent="0.25">
      <c r="A2228" t="s">
        <v>2747</v>
      </c>
      <c r="B2228" t="str">
        <f t="shared" si="103"/>
        <v>ZK107.K226.C727</v>
      </c>
      <c r="C2228">
        <f>+IFERROR(VLOOKUP(B2228,'[1]Sum table'!$A:$D,4,FALSE),0)</f>
        <v>0</v>
      </c>
      <c r="D2228">
        <f>+IFERROR(VLOOKUP(B2228,'[1]Sum table'!$A:$E,5,FALSE),0)</f>
        <v>0</v>
      </c>
      <c r="E2228">
        <f>+IFERROR(VLOOKUP(B2228,'[1]Sum table'!$A:$F,6,FALSE),0)</f>
        <v>0</v>
      </c>
      <c r="F2228">
        <f>+IFERROR(VLOOKUP(B2228,'[1]Sum table'!$A:$G,7,FALSE),0)</f>
        <v>0</v>
      </c>
      <c r="O2228" t="s">
        <v>514</v>
      </c>
      <c r="P2228" s="610" t="s">
        <v>117</v>
      </c>
      <c r="R2228" t="str">
        <f t="shared" si="104"/>
        <v>ZK107</v>
      </c>
      <c r="S2228">
        <f t="shared" si="105"/>
        <v>0</v>
      </c>
      <c r="T2228">
        <f t="shared" si="105"/>
        <v>0</v>
      </c>
      <c r="U2228">
        <f t="shared" si="105"/>
        <v>0</v>
      </c>
    </row>
    <row r="2229" spans="1:21" x14ac:dyDescent="0.25">
      <c r="A2229" t="s">
        <v>2748</v>
      </c>
      <c r="B2229" t="str">
        <f t="shared" si="103"/>
        <v>ZK107.K227.C727</v>
      </c>
      <c r="C2229">
        <f>+IFERROR(VLOOKUP(B2229,'[1]Sum table'!$A:$D,4,FALSE),0)</f>
        <v>0</v>
      </c>
      <c r="D2229">
        <f>+IFERROR(VLOOKUP(B2229,'[1]Sum table'!$A:$E,5,FALSE),0)</f>
        <v>0</v>
      </c>
      <c r="E2229">
        <f>+IFERROR(VLOOKUP(B2229,'[1]Sum table'!$A:$F,6,FALSE),0)</f>
        <v>0</v>
      </c>
      <c r="F2229">
        <f>+IFERROR(VLOOKUP(B2229,'[1]Sum table'!$A:$G,7,FALSE),0)</f>
        <v>0</v>
      </c>
      <c r="O2229" t="s">
        <v>514</v>
      </c>
      <c r="P2229" s="610" t="s">
        <v>119</v>
      </c>
      <c r="R2229" t="str">
        <f t="shared" si="104"/>
        <v>ZK107</v>
      </c>
      <c r="S2229">
        <f t="shared" si="105"/>
        <v>0</v>
      </c>
      <c r="T2229">
        <f t="shared" si="105"/>
        <v>0</v>
      </c>
      <c r="U2229">
        <f t="shared" si="105"/>
        <v>0</v>
      </c>
    </row>
    <row r="2230" spans="1:21" x14ac:dyDescent="0.25">
      <c r="A2230" t="s">
        <v>2749</v>
      </c>
      <c r="B2230" t="str">
        <f t="shared" si="103"/>
        <v>ZK107.K228.C727</v>
      </c>
      <c r="C2230">
        <f>+IFERROR(VLOOKUP(B2230,'[1]Sum table'!$A:$D,4,FALSE),0)</f>
        <v>0</v>
      </c>
      <c r="D2230">
        <f>+IFERROR(VLOOKUP(B2230,'[1]Sum table'!$A:$E,5,FALSE),0)</f>
        <v>0</v>
      </c>
      <c r="E2230">
        <f>+IFERROR(VLOOKUP(B2230,'[1]Sum table'!$A:$F,6,FALSE),0)</f>
        <v>0</v>
      </c>
      <c r="F2230">
        <f>+IFERROR(VLOOKUP(B2230,'[1]Sum table'!$A:$G,7,FALSE),0)</f>
        <v>0</v>
      </c>
      <c r="O2230" t="s">
        <v>514</v>
      </c>
      <c r="P2230" s="610" t="s">
        <v>121</v>
      </c>
      <c r="R2230" t="str">
        <f t="shared" si="104"/>
        <v>ZK107</v>
      </c>
      <c r="S2230">
        <f t="shared" si="105"/>
        <v>0</v>
      </c>
      <c r="T2230">
        <f t="shared" si="105"/>
        <v>0</v>
      </c>
      <c r="U2230">
        <f t="shared" si="105"/>
        <v>0</v>
      </c>
    </row>
    <row r="2231" spans="1:21" x14ac:dyDescent="0.25">
      <c r="A2231" t="s">
        <v>2750</v>
      </c>
      <c r="B2231" t="str">
        <f t="shared" si="103"/>
        <v>ZK107.K229.C727</v>
      </c>
      <c r="C2231">
        <f>+IFERROR(VLOOKUP(B2231,'[1]Sum table'!$A:$D,4,FALSE),0)</f>
        <v>0</v>
      </c>
      <c r="D2231">
        <f>+IFERROR(VLOOKUP(B2231,'[1]Sum table'!$A:$E,5,FALSE),0)</f>
        <v>0</v>
      </c>
      <c r="E2231">
        <f>+IFERROR(VLOOKUP(B2231,'[1]Sum table'!$A:$F,6,FALSE),0)</f>
        <v>0</v>
      </c>
      <c r="F2231">
        <f>+IFERROR(VLOOKUP(B2231,'[1]Sum table'!$A:$G,7,FALSE),0)</f>
        <v>0</v>
      </c>
      <c r="O2231" t="s">
        <v>514</v>
      </c>
      <c r="P2231" s="610" t="s">
        <v>123</v>
      </c>
      <c r="R2231" t="str">
        <f t="shared" si="104"/>
        <v>ZK107</v>
      </c>
      <c r="S2231">
        <f t="shared" si="105"/>
        <v>0</v>
      </c>
      <c r="T2231">
        <f t="shared" si="105"/>
        <v>0</v>
      </c>
      <c r="U2231">
        <f t="shared" si="105"/>
        <v>0</v>
      </c>
    </row>
    <row r="2232" spans="1:21" x14ac:dyDescent="0.25">
      <c r="A2232" t="s">
        <v>2751</v>
      </c>
      <c r="B2232" t="str">
        <f t="shared" si="103"/>
        <v>ZK107.K230.C727</v>
      </c>
      <c r="C2232">
        <f>+IFERROR(VLOOKUP(B2232,'[1]Sum table'!$A:$D,4,FALSE),0)</f>
        <v>0</v>
      </c>
      <c r="D2232">
        <f>+IFERROR(VLOOKUP(B2232,'[1]Sum table'!$A:$E,5,FALSE),0)</f>
        <v>0</v>
      </c>
      <c r="E2232">
        <f>+IFERROR(VLOOKUP(B2232,'[1]Sum table'!$A:$F,6,FALSE),0)</f>
        <v>0</v>
      </c>
      <c r="F2232">
        <f>+IFERROR(VLOOKUP(B2232,'[1]Sum table'!$A:$G,7,FALSE),0)</f>
        <v>0</v>
      </c>
      <c r="O2232" t="s">
        <v>514</v>
      </c>
      <c r="P2232" s="608" t="s">
        <v>378</v>
      </c>
      <c r="R2232" t="str">
        <f t="shared" si="104"/>
        <v>ZK107</v>
      </c>
      <c r="S2232">
        <f t="shared" si="105"/>
        <v>0</v>
      </c>
      <c r="T2232">
        <f t="shared" si="105"/>
        <v>0</v>
      </c>
      <c r="U2232">
        <f t="shared" si="105"/>
        <v>0</v>
      </c>
    </row>
    <row r="2233" spans="1:21" x14ac:dyDescent="0.25">
      <c r="A2233" t="s">
        <v>2752</v>
      </c>
      <c r="B2233" t="str">
        <f t="shared" si="103"/>
        <v>ZK107.K231.C727</v>
      </c>
      <c r="C2233">
        <f>+IFERROR(VLOOKUP(B2233,'[1]Sum table'!$A:$D,4,FALSE),0)</f>
        <v>0</v>
      </c>
      <c r="D2233">
        <f>+IFERROR(VLOOKUP(B2233,'[1]Sum table'!$A:$E,5,FALSE),0)</f>
        <v>0</v>
      </c>
      <c r="E2233">
        <f>+IFERROR(VLOOKUP(B2233,'[1]Sum table'!$A:$F,6,FALSE),0)</f>
        <v>0</v>
      </c>
      <c r="F2233">
        <f>+IFERROR(VLOOKUP(B2233,'[1]Sum table'!$A:$G,7,FALSE),0)</f>
        <v>0</v>
      </c>
      <c r="O2233" t="s">
        <v>514</v>
      </c>
      <c r="P2233" s="608" t="s">
        <v>379</v>
      </c>
      <c r="R2233" t="str">
        <f t="shared" si="104"/>
        <v>ZK107</v>
      </c>
      <c r="S2233">
        <f t="shared" si="105"/>
        <v>0</v>
      </c>
      <c r="T2233">
        <f t="shared" si="105"/>
        <v>0</v>
      </c>
      <c r="U2233">
        <f t="shared" si="105"/>
        <v>0</v>
      </c>
    </row>
    <row r="2234" spans="1:21" x14ac:dyDescent="0.25">
      <c r="A2234" t="s">
        <v>2753</v>
      </c>
      <c r="B2234" t="str">
        <f t="shared" si="103"/>
        <v>ZK107.K232.C727</v>
      </c>
      <c r="C2234">
        <f>+IFERROR(VLOOKUP(B2234,'[1]Sum table'!$A:$D,4,FALSE),0)</f>
        <v>0</v>
      </c>
      <c r="D2234">
        <f>+IFERROR(VLOOKUP(B2234,'[1]Sum table'!$A:$E,5,FALSE),0)</f>
        <v>0</v>
      </c>
      <c r="E2234">
        <f>+IFERROR(VLOOKUP(B2234,'[1]Sum table'!$A:$F,6,FALSE),0)</f>
        <v>0</v>
      </c>
      <c r="F2234">
        <f>+IFERROR(VLOOKUP(B2234,'[1]Sum table'!$A:$G,7,FALSE),0)</f>
        <v>0</v>
      </c>
      <c r="O2234" t="s">
        <v>514</v>
      </c>
      <c r="P2234" s="608" t="s">
        <v>380</v>
      </c>
      <c r="R2234" t="str">
        <f t="shared" si="104"/>
        <v>ZK107</v>
      </c>
      <c r="S2234">
        <f t="shared" si="105"/>
        <v>0</v>
      </c>
      <c r="T2234">
        <f t="shared" si="105"/>
        <v>0</v>
      </c>
      <c r="U2234">
        <f t="shared" si="105"/>
        <v>0</v>
      </c>
    </row>
    <row r="2235" spans="1:21" x14ac:dyDescent="0.25">
      <c r="A2235" t="s">
        <v>2754</v>
      </c>
      <c r="B2235" t="str">
        <f t="shared" si="103"/>
        <v>ZK107.K233.C727</v>
      </c>
      <c r="C2235">
        <f>+IFERROR(VLOOKUP(B2235,'[1]Sum table'!$A:$D,4,FALSE),0)</f>
        <v>0</v>
      </c>
      <c r="D2235">
        <f>+IFERROR(VLOOKUP(B2235,'[1]Sum table'!$A:$E,5,FALSE),0)</f>
        <v>0</v>
      </c>
      <c r="E2235">
        <f>+IFERROR(VLOOKUP(B2235,'[1]Sum table'!$A:$F,6,FALSE),0)</f>
        <v>0</v>
      </c>
      <c r="F2235">
        <f>+IFERROR(VLOOKUP(B2235,'[1]Sum table'!$A:$G,7,FALSE),0)</f>
        <v>0</v>
      </c>
      <c r="O2235" t="s">
        <v>514</v>
      </c>
      <c r="P2235" s="610" t="s">
        <v>125</v>
      </c>
      <c r="R2235" t="str">
        <f t="shared" si="104"/>
        <v>ZK107</v>
      </c>
      <c r="S2235">
        <f t="shared" si="105"/>
        <v>0</v>
      </c>
      <c r="T2235">
        <f t="shared" si="105"/>
        <v>0</v>
      </c>
      <c r="U2235">
        <f t="shared" si="105"/>
        <v>0</v>
      </c>
    </row>
    <row r="2236" spans="1:21" x14ac:dyDescent="0.25">
      <c r="A2236" t="s">
        <v>2755</v>
      </c>
      <c r="B2236" t="str">
        <f t="shared" si="103"/>
        <v>ZK107.K234.C727</v>
      </c>
      <c r="C2236">
        <f>+IFERROR(VLOOKUP(B2236,'[1]Sum table'!$A:$D,4,FALSE),0)</f>
        <v>0</v>
      </c>
      <c r="D2236">
        <f>+IFERROR(VLOOKUP(B2236,'[1]Sum table'!$A:$E,5,FALSE),0)</f>
        <v>0</v>
      </c>
      <c r="E2236">
        <f>+IFERROR(VLOOKUP(B2236,'[1]Sum table'!$A:$F,6,FALSE),0)</f>
        <v>0</v>
      </c>
      <c r="F2236">
        <f>+IFERROR(VLOOKUP(B2236,'[1]Sum table'!$A:$G,7,FALSE),0)</f>
        <v>0</v>
      </c>
      <c r="O2236" t="s">
        <v>514</v>
      </c>
      <c r="P2236" s="610" t="s">
        <v>127</v>
      </c>
      <c r="R2236" t="str">
        <f t="shared" si="104"/>
        <v>ZK107</v>
      </c>
      <c r="S2236">
        <f t="shared" si="105"/>
        <v>0</v>
      </c>
      <c r="T2236">
        <f t="shared" si="105"/>
        <v>0</v>
      </c>
      <c r="U2236">
        <f t="shared" si="105"/>
        <v>0</v>
      </c>
    </row>
    <row r="2237" spans="1:21" x14ac:dyDescent="0.25">
      <c r="A2237" t="s">
        <v>2756</v>
      </c>
      <c r="B2237" t="str">
        <f t="shared" si="103"/>
        <v>ZK107.K235.C727</v>
      </c>
      <c r="C2237">
        <f>+IFERROR(VLOOKUP(B2237,'[1]Sum table'!$A:$D,4,FALSE),0)</f>
        <v>0</v>
      </c>
      <c r="D2237">
        <f>+IFERROR(VLOOKUP(B2237,'[1]Sum table'!$A:$E,5,FALSE),0)</f>
        <v>0</v>
      </c>
      <c r="E2237">
        <f>+IFERROR(VLOOKUP(B2237,'[1]Sum table'!$A:$F,6,FALSE),0)</f>
        <v>0</v>
      </c>
      <c r="F2237">
        <f>+IFERROR(VLOOKUP(B2237,'[1]Sum table'!$A:$G,7,FALSE),0)</f>
        <v>0</v>
      </c>
      <c r="O2237" t="s">
        <v>514</v>
      </c>
      <c r="P2237" s="610" t="s">
        <v>129</v>
      </c>
      <c r="R2237" t="str">
        <f t="shared" si="104"/>
        <v>ZK107</v>
      </c>
      <c r="S2237">
        <f t="shared" si="105"/>
        <v>0</v>
      </c>
      <c r="T2237">
        <f t="shared" si="105"/>
        <v>0</v>
      </c>
      <c r="U2237">
        <f t="shared" si="105"/>
        <v>0</v>
      </c>
    </row>
    <row r="2238" spans="1:21" x14ac:dyDescent="0.25">
      <c r="A2238" t="s">
        <v>2757</v>
      </c>
      <c r="B2238" t="str">
        <f t="shared" si="103"/>
        <v>ZK107.K236.C727</v>
      </c>
      <c r="C2238">
        <f>+IFERROR(VLOOKUP(B2238,'[1]Sum table'!$A:$D,4,FALSE),0)</f>
        <v>0</v>
      </c>
      <c r="D2238">
        <f>+IFERROR(VLOOKUP(B2238,'[1]Sum table'!$A:$E,5,FALSE),0)</f>
        <v>0</v>
      </c>
      <c r="E2238">
        <f>+IFERROR(VLOOKUP(B2238,'[1]Sum table'!$A:$F,6,FALSE),0)</f>
        <v>0</v>
      </c>
      <c r="F2238">
        <f>+IFERROR(VLOOKUP(B2238,'[1]Sum table'!$A:$G,7,FALSE),0)</f>
        <v>0</v>
      </c>
      <c r="O2238" t="s">
        <v>514</v>
      </c>
      <c r="P2238" s="608" t="s">
        <v>381</v>
      </c>
      <c r="R2238" t="str">
        <f t="shared" si="104"/>
        <v>ZK107</v>
      </c>
      <c r="S2238">
        <f t="shared" si="105"/>
        <v>0</v>
      </c>
      <c r="T2238">
        <f t="shared" si="105"/>
        <v>0</v>
      </c>
      <c r="U2238">
        <f t="shared" si="105"/>
        <v>0</v>
      </c>
    </row>
    <row r="2239" spans="1:21" x14ac:dyDescent="0.25">
      <c r="A2239" t="s">
        <v>2758</v>
      </c>
      <c r="B2239" t="str">
        <f t="shared" si="103"/>
        <v>ZK107.K237.C727</v>
      </c>
      <c r="C2239">
        <f>+IFERROR(VLOOKUP(B2239,'[1]Sum table'!$A:$D,4,FALSE),0)</f>
        <v>0</v>
      </c>
      <c r="D2239">
        <f>+IFERROR(VLOOKUP(B2239,'[1]Sum table'!$A:$E,5,FALSE),0)</f>
        <v>0</v>
      </c>
      <c r="E2239">
        <f>+IFERROR(VLOOKUP(B2239,'[1]Sum table'!$A:$F,6,FALSE),0)</f>
        <v>0</v>
      </c>
      <c r="F2239">
        <f>+IFERROR(VLOOKUP(B2239,'[1]Sum table'!$A:$G,7,FALSE),0)</f>
        <v>0</v>
      </c>
      <c r="O2239" t="s">
        <v>514</v>
      </c>
      <c r="P2239" s="608" t="s">
        <v>382</v>
      </c>
      <c r="R2239" t="str">
        <f t="shared" si="104"/>
        <v>ZK107</v>
      </c>
      <c r="S2239">
        <f t="shared" si="105"/>
        <v>0</v>
      </c>
      <c r="T2239">
        <f t="shared" si="105"/>
        <v>0</v>
      </c>
      <c r="U2239">
        <f t="shared" si="105"/>
        <v>0</v>
      </c>
    </row>
    <row r="2240" spans="1:21" x14ac:dyDescent="0.25">
      <c r="A2240" t="s">
        <v>2759</v>
      </c>
      <c r="B2240" t="str">
        <f t="shared" si="103"/>
        <v>ZK107.K238.C727</v>
      </c>
      <c r="C2240">
        <f>+IFERROR(VLOOKUP(B2240,'[1]Sum table'!$A:$D,4,FALSE),0)</f>
        <v>0</v>
      </c>
      <c r="D2240">
        <f>+IFERROR(VLOOKUP(B2240,'[1]Sum table'!$A:$E,5,FALSE),0)</f>
        <v>0</v>
      </c>
      <c r="E2240">
        <f>+IFERROR(VLOOKUP(B2240,'[1]Sum table'!$A:$F,6,FALSE),0)</f>
        <v>565.27</v>
      </c>
      <c r="F2240">
        <f>+IFERROR(VLOOKUP(B2240,'[1]Sum table'!$A:$G,7,FALSE),0)</f>
        <v>0</v>
      </c>
      <c r="O2240" t="s">
        <v>514</v>
      </c>
      <c r="P2240" s="608" t="s">
        <v>383</v>
      </c>
      <c r="R2240" t="str">
        <f t="shared" si="104"/>
        <v>ZK107</v>
      </c>
      <c r="S2240">
        <f t="shared" si="105"/>
        <v>0</v>
      </c>
      <c r="T2240">
        <f t="shared" si="105"/>
        <v>0</v>
      </c>
      <c r="U2240">
        <f t="shared" si="105"/>
        <v>565.27</v>
      </c>
    </row>
    <row r="2241" spans="1:21" x14ac:dyDescent="0.25">
      <c r="A2241" t="s">
        <v>2760</v>
      </c>
      <c r="B2241" t="str">
        <f t="shared" si="103"/>
        <v>ZK107.K239.C727</v>
      </c>
      <c r="C2241">
        <f>+IFERROR(VLOOKUP(B2241,'[1]Sum table'!$A:$D,4,FALSE),0)</f>
        <v>0</v>
      </c>
      <c r="D2241">
        <f>+IFERROR(VLOOKUP(B2241,'[1]Sum table'!$A:$E,5,FALSE),0)</f>
        <v>0</v>
      </c>
      <c r="E2241">
        <f>+IFERROR(VLOOKUP(B2241,'[1]Sum table'!$A:$F,6,FALSE),0)</f>
        <v>0</v>
      </c>
      <c r="F2241">
        <f>+IFERROR(VLOOKUP(B2241,'[1]Sum table'!$A:$G,7,FALSE),0)</f>
        <v>0</v>
      </c>
      <c r="O2241" t="s">
        <v>514</v>
      </c>
      <c r="P2241" s="610" t="s">
        <v>131</v>
      </c>
      <c r="R2241" t="str">
        <f t="shared" si="104"/>
        <v>ZK107</v>
      </c>
      <c r="S2241">
        <f t="shared" si="105"/>
        <v>0</v>
      </c>
      <c r="T2241">
        <f t="shared" si="105"/>
        <v>0</v>
      </c>
      <c r="U2241">
        <f t="shared" si="105"/>
        <v>0</v>
      </c>
    </row>
    <row r="2242" spans="1:21" x14ac:dyDescent="0.25">
      <c r="A2242" t="s">
        <v>2761</v>
      </c>
      <c r="B2242" t="str">
        <f t="shared" si="103"/>
        <v>ZK107.K240.C727</v>
      </c>
      <c r="C2242">
        <f>+IFERROR(VLOOKUP(B2242,'[1]Sum table'!$A:$D,4,FALSE),0)</f>
        <v>0</v>
      </c>
      <c r="D2242">
        <f>+IFERROR(VLOOKUP(B2242,'[1]Sum table'!$A:$E,5,FALSE),0)</f>
        <v>0</v>
      </c>
      <c r="E2242">
        <f>+IFERROR(VLOOKUP(B2242,'[1]Sum table'!$A:$F,6,FALSE),0)</f>
        <v>0</v>
      </c>
      <c r="F2242">
        <f>+IFERROR(VLOOKUP(B2242,'[1]Sum table'!$A:$G,7,FALSE),0)</f>
        <v>0</v>
      </c>
      <c r="O2242" t="s">
        <v>514</v>
      </c>
      <c r="P2242" s="610" t="s">
        <v>133</v>
      </c>
      <c r="R2242" t="str">
        <f t="shared" si="104"/>
        <v>ZK107</v>
      </c>
      <c r="S2242">
        <f t="shared" si="105"/>
        <v>0</v>
      </c>
      <c r="T2242">
        <f t="shared" si="105"/>
        <v>0</v>
      </c>
      <c r="U2242">
        <f t="shared" si="105"/>
        <v>0</v>
      </c>
    </row>
    <row r="2243" spans="1:21" x14ac:dyDescent="0.25">
      <c r="A2243" t="s">
        <v>2762</v>
      </c>
      <c r="B2243" t="str">
        <f t="shared" si="103"/>
        <v>ZK107.K241.C727</v>
      </c>
      <c r="C2243">
        <f>+IFERROR(VLOOKUP(B2243,'[1]Sum table'!$A:$D,4,FALSE),0)</f>
        <v>0</v>
      </c>
      <c r="D2243">
        <f>+IFERROR(VLOOKUP(B2243,'[1]Sum table'!$A:$E,5,FALSE),0)</f>
        <v>0</v>
      </c>
      <c r="E2243">
        <f>+IFERROR(VLOOKUP(B2243,'[1]Sum table'!$A:$F,6,FALSE),0)</f>
        <v>0</v>
      </c>
      <c r="F2243">
        <f>+IFERROR(VLOOKUP(B2243,'[1]Sum table'!$A:$G,7,FALSE),0)</f>
        <v>0</v>
      </c>
      <c r="O2243" t="s">
        <v>514</v>
      </c>
      <c r="P2243" s="610" t="s">
        <v>135</v>
      </c>
      <c r="R2243" t="str">
        <f t="shared" si="104"/>
        <v>ZK107</v>
      </c>
      <c r="S2243">
        <f t="shared" si="105"/>
        <v>0</v>
      </c>
      <c r="T2243">
        <f t="shared" si="105"/>
        <v>0</v>
      </c>
      <c r="U2243">
        <f t="shared" si="105"/>
        <v>0</v>
      </c>
    </row>
    <row r="2244" spans="1:21" x14ac:dyDescent="0.25">
      <c r="A2244" t="s">
        <v>2763</v>
      </c>
      <c r="B2244" t="str">
        <f t="shared" ref="B2244:B2307" si="106">+A2244&amp;"."&amp;$A$1</f>
        <v>ZK107.K242.C727</v>
      </c>
      <c r="C2244">
        <f>+IFERROR(VLOOKUP(B2244,'[1]Sum table'!$A:$D,4,FALSE),0)</f>
        <v>0</v>
      </c>
      <c r="D2244">
        <f>+IFERROR(VLOOKUP(B2244,'[1]Sum table'!$A:$E,5,FALSE),0)</f>
        <v>0</v>
      </c>
      <c r="E2244">
        <f>+IFERROR(VLOOKUP(B2244,'[1]Sum table'!$A:$F,6,FALSE),0)</f>
        <v>0</v>
      </c>
      <c r="F2244">
        <f>+IFERROR(VLOOKUP(B2244,'[1]Sum table'!$A:$G,7,FALSE),0)</f>
        <v>0</v>
      </c>
      <c r="O2244" t="s">
        <v>514</v>
      </c>
      <c r="P2244" s="610" t="s">
        <v>137</v>
      </c>
      <c r="R2244" t="str">
        <f t="shared" ref="R2244:R2307" si="107">+LEFT(B2244,5)</f>
        <v>ZK107</v>
      </c>
      <c r="S2244">
        <f t="shared" ref="S2244:U2307" si="108">+C2244</f>
        <v>0</v>
      </c>
      <c r="T2244">
        <f t="shared" si="108"/>
        <v>0</v>
      </c>
      <c r="U2244">
        <f t="shared" si="108"/>
        <v>0</v>
      </c>
    </row>
    <row r="2245" spans="1:21" x14ac:dyDescent="0.25">
      <c r="A2245" t="s">
        <v>2764</v>
      </c>
      <c r="B2245" t="str">
        <f t="shared" si="106"/>
        <v>ZK107.K243.C727</v>
      </c>
      <c r="C2245">
        <f>+IFERROR(VLOOKUP(B2245,'[1]Sum table'!$A:$D,4,FALSE),0)</f>
        <v>0</v>
      </c>
      <c r="D2245">
        <f>+IFERROR(VLOOKUP(B2245,'[1]Sum table'!$A:$E,5,FALSE),0)</f>
        <v>0</v>
      </c>
      <c r="E2245">
        <f>+IFERROR(VLOOKUP(B2245,'[1]Sum table'!$A:$F,6,FALSE),0)</f>
        <v>0</v>
      </c>
      <c r="F2245">
        <f>+IFERROR(VLOOKUP(B2245,'[1]Sum table'!$A:$G,7,FALSE),0)</f>
        <v>0</v>
      </c>
      <c r="O2245" t="s">
        <v>514</v>
      </c>
      <c r="P2245" s="608" t="s">
        <v>384</v>
      </c>
      <c r="R2245" t="str">
        <f t="shared" si="107"/>
        <v>ZK107</v>
      </c>
      <c r="S2245">
        <f t="shared" si="108"/>
        <v>0</v>
      </c>
      <c r="T2245">
        <f t="shared" si="108"/>
        <v>0</v>
      </c>
      <c r="U2245">
        <f t="shared" si="108"/>
        <v>0</v>
      </c>
    </row>
    <row r="2246" spans="1:21" x14ac:dyDescent="0.25">
      <c r="A2246" t="s">
        <v>2765</v>
      </c>
      <c r="B2246" t="str">
        <f t="shared" si="106"/>
        <v>ZK107.K244.C727</v>
      </c>
      <c r="C2246">
        <f>+IFERROR(VLOOKUP(B2246,'[1]Sum table'!$A:$D,4,FALSE),0)</f>
        <v>0</v>
      </c>
      <c r="D2246">
        <f>+IFERROR(VLOOKUP(B2246,'[1]Sum table'!$A:$E,5,FALSE),0)</f>
        <v>0</v>
      </c>
      <c r="E2246">
        <f>+IFERROR(VLOOKUP(B2246,'[1]Sum table'!$A:$F,6,FALSE),0)</f>
        <v>0</v>
      </c>
      <c r="F2246">
        <f>+IFERROR(VLOOKUP(B2246,'[1]Sum table'!$A:$G,7,FALSE),0)</f>
        <v>0</v>
      </c>
      <c r="O2246" t="s">
        <v>514</v>
      </c>
      <c r="P2246" s="608" t="s">
        <v>385</v>
      </c>
      <c r="R2246" t="str">
        <f t="shared" si="107"/>
        <v>ZK107</v>
      </c>
      <c r="S2246">
        <f t="shared" si="108"/>
        <v>0</v>
      </c>
      <c r="T2246">
        <f t="shared" si="108"/>
        <v>0</v>
      </c>
      <c r="U2246">
        <f t="shared" si="108"/>
        <v>0</v>
      </c>
    </row>
    <row r="2247" spans="1:21" x14ac:dyDescent="0.25">
      <c r="A2247" t="s">
        <v>2766</v>
      </c>
      <c r="B2247" t="str">
        <f t="shared" si="106"/>
        <v>ZK107.K245.C727</v>
      </c>
      <c r="C2247">
        <f>+IFERROR(VLOOKUP(B2247,'[1]Sum table'!$A:$D,4,FALSE),0)</f>
        <v>0</v>
      </c>
      <c r="D2247">
        <f>+IFERROR(VLOOKUP(B2247,'[1]Sum table'!$A:$E,5,FALSE),0)</f>
        <v>0</v>
      </c>
      <c r="E2247">
        <f>+IFERROR(VLOOKUP(B2247,'[1]Sum table'!$A:$F,6,FALSE),0)</f>
        <v>0</v>
      </c>
      <c r="F2247">
        <f>+IFERROR(VLOOKUP(B2247,'[1]Sum table'!$A:$G,7,FALSE),0)</f>
        <v>0</v>
      </c>
      <c r="O2247" t="s">
        <v>514</v>
      </c>
      <c r="P2247" s="608" t="s">
        <v>386</v>
      </c>
      <c r="R2247" t="str">
        <f t="shared" si="107"/>
        <v>ZK107</v>
      </c>
      <c r="S2247">
        <f t="shared" si="108"/>
        <v>0</v>
      </c>
      <c r="T2247">
        <f t="shared" si="108"/>
        <v>0</v>
      </c>
      <c r="U2247">
        <f t="shared" si="108"/>
        <v>0</v>
      </c>
    </row>
    <row r="2248" spans="1:21" x14ac:dyDescent="0.25">
      <c r="A2248" t="s">
        <v>2767</v>
      </c>
      <c r="B2248" t="str">
        <f t="shared" si="106"/>
        <v>ZK107.K246.C727</v>
      </c>
      <c r="C2248">
        <f>+IFERROR(VLOOKUP(B2248,'[1]Sum table'!$A:$D,4,FALSE),0)</f>
        <v>0</v>
      </c>
      <c r="D2248">
        <f>+IFERROR(VLOOKUP(B2248,'[1]Sum table'!$A:$E,5,FALSE),0)</f>
        <v>0</v>
      </c>
      <c r="E2248">
        <f>+IFERROR(VLOOKUP(B2248,'[1]Sum table'!$A:$F,6,FALSE),0)</f>
        <v>0</v>
      </c>
      <c r="F2248">
        <f>+IFERROR(VLOOKUP(B2248,'[1]Sum table'!$A:$G,7,FALSE),0)</f>
        <v>0</v>
      </c>
      <c r="O2248" t="s">
        <v>514</v>
      </c>
      <c r="P2248" s="610" t="s">
        <v>139</v>
      </c>
      <c r="R2248" t="str">
        <f t="shared" si="107"/>
        <v>ZK107</v>
      </c>
      <c r="S2248">
        <f t="shared" si="108"/>
        <v>0</v>
      </c>
      <c r="T2248">
        <f t="shared" si="108"/>
        <v>0</v>
      </c>
      <c r="U2248">
        <f t="shared" si="108"/>
        <v>0</v>
      </c>
    </row>
    <row r="2249" spans="1:21" x14ac:dyDescent="0.25">
      <c r="A2249" t="s">
        <v>2768</v>
      </c>
      <c r="B2249" t="str">
        <f t="shared" si="106"/>
        <v>ZK107.K247.C727</v>
      </c>
      <c r="C2249">
        <f>+IFERROR(VLOOKUP(B2249,'[1]Sum table'!$A:$D,4,FALSE),0)</f>
        <v>0</v>
      </c>
      <c r="D2249">
        <f>+IFERROR(VLOOKUP(B2249,'[1]Sum table'!$A:$E,5,FALSE),0)</f>
        <v>0</v>
      </c>
      <c r="E2249">
        <f>+IFERROR(VLOOKUP(B2249,'[1]Sum table'!$A:$F,6,FALSE),0)</f>
        <v>0</v>
      </c>
      <c r="F2249">
        <f>+IFERROR(VLOOKUP(B2249,'[1]Sum table'!$A:$G,7,FALSE),0)</f>
        <v>0</v>
      </c>
      <c r="O2249" t="s">
        <v>514</v>
      </c>
      <c r="P2249" s="610" t="s">
        <v>141</v>
      </c>
      <c r="R2249" t="str">
        <f t="shared" si="107"/>
        <v>ZK107</v>
      </c>
      <c r="S2249">
        <f t="shared" si="108"/>
        <v>0</v>
      </c>
      <c r="T2249">
        <f t="shared" si="108"/>
        <v>0</v>
      </c>
      <c r="U2249">
        <f t="shared" si="108"/>
        <v>0</v>
      </c>
    </row>
    <row r="2250" spans="1:21" x14ac:dyDescent="0.25">
      <c r="A2250" t="s">
        <v>2769</v>
      </c>
      <c r="B2250" t="str">
        <f t="shared" si="106"/>
        <v>ZK107.K248.C727</v>
      </c>
      <c r="C2250">
        <f>+IFERROR(VLOOKUP(B2250,'[1]Sum table'!$A:$D,4,FALSE),0)</f>
        <v>0</v>
      </c>
      <c r="D2250">
        <f>+IFERROR(VLOOKUP(B2250,'[1]Sum table'!$A:$E,5,FALSE),0)</f>
        <v>0</v>
      </c>
      <c r="E2250">
        <f>+IFERROR(VLOOKUP(B2250,'[1]Sum table'!$A:$F,6,FALSE),0)</f>
        <v>0</v>
      </c>
      <c r="F2250">
        <f>+IFERROR(VLOOKUP(B2250,'[1]Sum table'!$A:$G,7,FALSE),0)</f>
        <v>0</v>
      </c>
      <c r="O2250" t="s">
        <v>514</v>
      </c>
      <c r="P2250" s="610" t="s">
        <v>143</v>
      </c>
      <c r="R2250" t="str">
        <f t="shared" si="107"/>
        <v>ZK107</v>
      </c>
      <c r="S2250">
        <f t="shared" si="108"/>
        <v>0</v>
      </c>
      <c r="T2250">
        <f t="shared" si="108"/>
        <v>0</v>
      </c>
      <c r="U2250">
        <f t="shared" si="108"/>
        <v>0</v>
      </c>
    </row>
    <row r="2251" spans="1:21" x14ac:dyDescent="0.25">
      <c r="A2251" t="s">
        <v>2770</v>
      </c>
      <c r="B2251" t="str">
        <f t="shared" si="106"/>
        <v>ZK107.K249.C727</v>
      </c>
      <c r="C2251">
        <f>+IFERROR(VLOOKUP(B2251,'[1]Sum table'!$A:$D,4,FALSE),0)</f>
        <v>0</v>
      </c>
      <c r="D2251">
        <f>+IFERROR(VLOOKUP(B2251,'[1]Sum table'!$A:$E,5,FALSE),0)</f>
        <v>0</v>
      </c>
      <c r="E2251">
        <f>+IFERROR(VLOOKUP(B2251,'[1]Sum table'!$A:$F,6,FALSE),0)</f>
        <v>0</v>
      </c>
      <c r="F2251">
        <f>+IFERROR(VLOOKUP(B2251,'[1]Sum table'!$A:$G,7,FALSE),0)</f>
        <v>0</v>
      </c>
      <c r="O2251" t="s">
        <v>514</v>
      </c>
      <c r="P2251" s="610" t="s">
        <v>145</v>
      </c>
      <c r="R2251" t="str">
        <f t="shared" si="107"/>
        <v>ZK107</v>
      </c>
      <c r="S2251">
        <f t="shared" si="108"/>
        <v>0</v>
      </c>
      <c r="T2251">
        <f t="shared" si="108"/>
        <v>0</v>
      </c>
      <c r="U2251">
        <f t="shared" si="108"/>
        <v>0</v>
      </c>
    </row>
    <row r="2252" spans="1:21" x14ac:dyDescent="0.25">
      <c r="A2252" t="s">
        <v>2771</v>
      </c>
      <c r="B2252" t="str">
        <f t="shared" si="106"/>
        <v>ZK107.K250.C727</v>
      </c>
      <c r="C2252">
        <f>+IFERROR(VLOOKUP(B2252,'[1]Sum table'!$A:$D,4,FALSE),0)</f>
        <v>0</v>
      </c>
      <c r="D2252">
        <f>+IFERROR(VLOOKUP(B2252,'[1]Sum table'!$A:$E,5,FALSE),0)</f>
        <v>0</v>
      </c>
      <c r="E2252">
        <f>+IFERROR(VLOOKUP(B2252,'[1]Sum table'!$A:$F,6,FALSE),0)</f>
        <v>0</v>
      </c>
      <c r="F2252">
        <f>+IFERROR(VLOOKUP(B2252,'[1]Sum table'!$A:$G,7,FALSE),0)</f>
        <v>0</v>
      </c>
      <c r="O2252" t="s">
        <v>514</v>
      </c>
      <c r="P2252" s="610" t="s">
        <v>149</v>
      </c>
      <c r="R2252" t="str">
        <f t="shared" si="107"/>
        <v>ZK107</v>
      </c>
      <c r="S2252">
        <f t="shared" si="108"/>
        <v>0</v>
      </c>
      <c r="T2252">
        <f t="shared" si="108"/>
        <v>0</v>
      </c>
      <c r="U2252">
        <f t="shared" si="108"/>
        <v>0</v>
      </c>
    </row>
    <row r="2253" spans="1:21" x14ac:dyDescent="0.25">
      <c r="A2253" t="s">
        <v>2772</v>
      </c>
      <c r="B2253" t="str">
        <f t="shared" si="106"/>
        <v>ZK107.K251.C727</v>
      </c>
      <c r="C2253">
        <f>+IFERROR(VLOOKUP(B2253,'[1]Sum table'!$A:$D,4,FALSE),0)</f>
        <v>0</v>
      </c>
      <c r="D2253">
        <f>+IFERROR(VLOOKUP(B2253,'[1]Sum table'!$A:$E,5,FALSE),0)</f>
        <v>0</v>
      </c>
      <c r="E2253">
        <f>+IFERROR(VLOOKUP(B2253,'[1]Sum table'!$A:$F,6,FALSE),0)</f>
        <v>0</v>
      </c>
      <c r="F2253">
        <f>+IFERROR(VLOOKUP(B2253,'[1]Sum table'!$A:$G,7,FALSE),0)</f>
        <v>0</v>
      </c>
      <c r="O2253" t="s">
        <v>514</v>
      </c>
      <c r="P2253" s="610" t="s">
        <v>151</v>
      </c>
      <c r="R2253" t="str">
        <f t="shared" si="107"/>
        <v>ZK107</v>
      </c>
      <c r="S2253">
        <f t="shared" si="108"/>
        <v>0</v>
      </c>
      <c r="T2253">
        <f t="shared" si="108"/>
        <v>0</v>
      </c>
      <c r="U2253">
        <f t="shared" si="108"/>
        <v>0</v>
      </c>
    </row>
    <row r="2254" spans="1:21" x14ac:dyDescent="0.25">
      <c r="A2254" t="s">
        <v>2773</v>
      </c>
      <c r="B2254" t="str">
        <f t="shared" si="106"/>
        <v>ZK107.K252.C727</v>
      </c>
      <c r="C2254">
        <f>+IFERROR(VLOOKUP(B2254,'[1]Sum table'!$A:$D,4,FALSE),0)</f>
        <v>0</v>
      </c>
      <c r="D2254">
        <f>+IFERROR(VLOOKUP(B2254,'[1]Sum table'!$A:$E,5,FALSE),0)</f>
        <v>0</v>
      </c>
      <c r="E2254">
        <f>+IFERROR(VLOOKUP(B2254,'[1]Sum table'!$A:$F,6,FALSE),0)</f>
        <v>0</v>
      </c>
      <c r="F2254">
        <f>+IFERROR(VLOOKUP(B2254,'[1]Sum table'!$A:$G,7,FALSE),0)</f>
        <v>0</v>
      </c>
      <c r="O2254" t="s">
        <v>514</v>
      </c>
      <c r="P2254" s="610" t="s">
        <v>152</v>
      </c>
      <c r="R2254" t="str">
        <f t="shared" si="107"/>
        <v>ZK107</v>
      </c>
      <c r="S2254">
        <f t="shared" si="108"/>
        <v>0</v>
      </c>
      <c r="T2254">
        <f t="shared" si="108"/>
        <v>0</v>
      </c>
      <c r="U2254">
        <f t="shared" si="108"/>
        <v>0</v>
      </c>
    </row>
    <row r="2255" spans="1:21" x14ac:dyDescent="0.25">
      <c r="A2255" t="s">
        <v>2774</v>
      </c>
      <c r="B2255" t="str">
        <f t="shared" si="106"/>
        <v>ZK107.K253.C727</v>
      </c>
      <c r="C2255">
        <f>+IFERROR(VLOOKUP(B2255,'[1]Sum table'!$A:$D,4,FALSE),0)</f>
        <v>0</v>
      </c>
      <c r="D2255">
        <f>+IFERROR(VLOOKUP(B2255,'[1]Sum table'!$A:$E,5,FALSE),0)</f>
        <v>0</v>
      </c>
      <c r="E2255">
        <f>+IFERROR(VLOOKUP(B2255,'[1]Sum table'!$A:$F,6,FALSE),0)</f>
        <v>487.5</v>
      </c>
      <c r="F2255">
        <f>+IFERROR(VLOOKUP(B2255,'[1]Sum table'!$A:$G,7,FALSE),0)</f>
        <v>320</v>
      </c>
      <c r="O2255" t="s">
        <v>514</v>
      </c>
      <c r="P2255" s="610" t="s">
        <v>154</v>
      </c>
      <c r="R2255" t="str">
        <f t="shared" si="107"/>
        <v>ZK107</v>
      </c>
      <c r="S2255">
        <f t="shared" si="108"/>
        <v>0</v>
      </c>
      <c r="T2255">
        <f t="shared" si="108"/>
        <v>0</v>
      </c>
      <c r="U2255">
        <f t="shared" si="108"/>
        <v>487.5</v>
      </c>
    </row>
    <row r="2256" spans="1:21" x14ac:dyDescent="0.25">
      <c r="A2256" t="s">
        <v>2775</v>
      </c>
      <c r="B2256" t="str">
        <f t="shared" si="106"/>
        <v>ZK107.K254.C727</v>
      </c>
      <c r="C2256">
        <f>+IFERROR(VLOOKUP(B2256,'[1]Sum table'!$A:$D,4,FALSE),0)</f>
        <v>0</v>
      </c>
      <c r="D2256">
        <f>+IFERROR(VLOOKUP(B2256,'[1]Sum table'!$A:$E,5,FALSE),0)</f>
        <v>0</v>
      </c>
      <c r="E2256">
        <f>+IFERROR(VLOOKUP(B2256,'[1]Sum table'!$A:$F,6,FALSE),0)</f>
        <v>0</v>
      </c>
      <c r="F2256">
        <f>+IFERROR(VLOOKUP(B2256,'[1]Sum table'!$A:$G,7,FALSE),0)</f>
        <v>0</v>
      </c>
      <c r="O2256" t="s">
        <v>514</v>
      </c>
      <c r="P2256" s="610" t="s">
        <v>156</v>
      </c>
      <c r="R2256" t="str">
        <f t="shared" si="107"/>
        <v>ZK107</v>
      </c>
      <c r="S2256">
        <f t="shared" si="108"/>
        <v>0</v>
      </c>
      <c r="T2256">
        <f t="shared" si="108"/>
        <v>0</v>
      </c>
      <c r="U2256">
        <f t="shared" si="108"/>
        <v>0</v>
      </c>
    </row>
    <row r="2257" spans="1:21" x14ac:dyDescent="0.25">
      <c r="A2257" t="s">
        <v>2776</v>
      </c>
      <c r="B2257" t="str">
        <f t="shared" si="106"/>
        <v>ZK107.K255.C727</v>
      </c>
      <c r="C2257">
        <f>+IFERROR(VLOOKUP(B2257,'[1]Sum table'!$A:$D,4,FALSE),0)</f>
        <v>0</v>
      </c>
      <c r="D2257">
        <f>+IFERROR(VLOOKUP(B2257,'[1]Sum table'!$A:$E,5,FALSE),0)</f>
        <v>0</v>
      </c>
      <c r="E2257">
        <f>+IFERROR(VLOOKUP(B2257,'[1]Sum table'!$A:$F,6,FALSE),0)</f>
        <v>0</v>
      </c>
      <c r="F2257">
        <f>+IFERROR(VLOOKUP(B2257,'[1]Sum table'!$A:$G,7,FALSE),0)</f>
        <v>0</v>
      </c>
      <c r="O2257" t="s">
        <v>514</v>
      </c>
      <c r="P2257" s="610" t="s">
        <v>158</v>
      </c>
      <c r="R2257" t="str">
        <f t="shared" si="107"/>
        <v>ZK107</v>
      </c>
      <c r="S2257">
        <f t="shared" si="108"/>
        <v>0</v>
      </c>
      <c r="T2257">
        <f t="shared" si="108"/>
        <v>0</v>
      </c>
      <c r="U2257">
        <f t="shared" si="108"/>
        <v>0</v>
      </c>
    </row>
    <row r="2258" spans="1:21" x14ac:dyDescent="0.25">
      <c r="A2258" t="s">
        <v>2777</v>
      </c>
      <c r="B2258" t="str">
        <f t="shared" si="106"/>
        <v>ZK107.K256.C727</v>
      </c>
      <c r="C2258">
        <f>+IFERROR(VLOOKUP(B2258,'[1]Sum table'!$A:$D,4,FALSE),0)</f>
        <v>0</v>
      </c>
      <c r="D2258">
        <f>+IFERROR(VLOOKUP(B2258,'[1]Sum table'!$A:$E,5,FALSE),0)</f>
        <v>0</v>
      </c>
      <c r="E2258">
        <f>+IFERROR(VLOOKUP(B2258,'[1]Sum table'!$A:$F,6,FALSE),0)</f>
        <v>0</v>
      </c>
      <c r="F2258">
        <f>+IFERROR(VLOOKUP(B2258,'[1]Sum table'!$A:$G,7,FALSE),0)</f>
        <v>0</v>
      </c>
      <c r="O2258" t="s">
        <v>514</v>
      </c>
      <c r="P2258" s="608" t="s">
        <v>387</v>
      </c>
      <c r="R2258" t="str">
        <f t="shared" si="107"/>
        <v>ZK107</v>
      </c>
      <c r="S2258">
        <f t="shared" si="108"/>
        <v>0</v>
      </c>
      <c r="T2258">
        <f t="shared" si="108"/>
        <v>0</v>
      </c>
      <c r="U2258">
        <f t="shared" si="108"/>
        <v>0</v>
      </c>
    </row>
    <row r="2259" spans="1:21" x14ac:dyDescent="0.25">
      <c r="A2259" t="s">
        <v>2778</v>
      </c>
      <c r="B2259" t="str">
        <f t="shared" si="106"/>
        <v>ZK107.K257.C727</v>
      </c>
      <c r="C2259">
        <f>+IFERROR(VLOOKUP(B2259,'[1]Sum table'!$A:$D,4,FALSE),0)</f>
        <v>0</v>
      </c>
      <c r="D2259">
        <f>+IFERROR(VLOOKUP(B2259,'[1]Sum table'!$A:$E,5,FALSE),0)</f>
        <v>0</v>
      </c>
      <c r="E2259">
        <f>+IFERROR(VLOOKUP(B2259,'[1]Sum table'!$A:$F,6,FALSE),0)</f>
        <v>0</v>
      </c>
      <c r="F2259">
        <f>+IFERROR(VLOOKUP(B2259,'[1]Sum table'!$A:$G,7,FALSE),0)</f>
        <v>0</v>
      </c>
      <c r="O2259" t="s">
        <v>514</v>
      </c>
      <c r="P2259" s="608" t="s">
        <v>388</v>
      </c>
      <c r="R2259" t="str">
        <f t="shared" si="107"/>
        <v>ZK107</v>
      </c>
      <c r="S2259">
        <f t="shared" si="108"/>
        <v>0</v>
      </c>
      <c r="T2259">
        <f t="shared" si="108"/>
        <v>0</v>
      </c>
      <c r="U2259">
        <f t="shared" si="108"/>
        <v>0</v>
      </c>
    </row>
    <row r="2260" spans="1:21" x14ac:dyDescent="0.25">
      <c r="A2260" t="s">
        <v>2779</v>
      </c>
      <c r="B2260" t="str">
        <f t="shared" si="106"/>
        <v>ZK107.K258.C727</v>
      </c>
      <c r="C2260">
        <f>+IFERROR(VLOOKUP(B2260,'[1]Sum table'!$A:$D,4,FALSE),0)</f>
        <v>0</v>
      </c>
      <c r="D2260">
        <f>+IFERROR(VLOOKUP(B2260,'[1]Sum table'!$A:$E,5,FALSE),0)</f>
        <v>0</v>
      </c>
      <c r="E2260">
        <f>+IFERROR(VLOOKUP(B2260,'[1]Sum table'!$A:$F,6,FALSE),0)</f>
        <v>0</v>
      </c>
      <c r="F2260">
        <f>+IFERROR(VLOOKUP(B2260,'[1]Sum table'!$A:$G,7,FALSE),0)</f>
        <v>0</v>
      </c>
      <c r="O2260" t="s">
        <v>514</v>
      </c>
      <c r="P2260" s="608" t="s">
        <v>389</v>
      </c>
      <c r="R2260" t="str">
        <f t="shared" si="107"/>
        <v>ZK107</v>
      </c>
      <c r="S2260">
        <f t="shared" si="108"/>
        <v>0</v>
      </c>
      <c r="T2260">
        <f t="shared" si="108"/>
        <v>0</v>
      </c>
      <c r="U2260">
        <f t="shared" si="108"/>
        <v>0</v>
      </c>
    </row>
    <row r="2261" spans="1:21" x14ac:dyDescent="0.25">
      <c r="A2261" t="s">
        <v>2780</v>
      </c>
      <c r="B2261" t="str">
        <f t="shared" si="106"/>
        <v>ZK107.K259.C727</v>
      </c>
      <c r="C2261">
        <f>+IFERROR(VLOOKUP(B2261,'[1]Sum table'!$A:$D,4,FALSE),0)</f>
        <v>0</v>
      </c>
      <c r="D2261">
        <f>+IFERROR(VLOOKUP(B2261,'[1]Sum table'!$A:$E,5,FALSE),0)</f>
        <v>0</v>
      </c>
      <c r="E2261">
        <f>+IFERROR(VLOOKUP(B2261,'[1]Sum table'!$A:$F,6,FALSE),0)</f>
        <v>0</v>
      </c>
      <c r="F2261">
        <f>+IFERROR(VLOOKUP(B2261,'[1]Sum table'!$A:$G,7,FALSE),0)</f>
        <v>0</v>
      </c>
      <c r="O2261" t="s">
        <v>514</v>
      </c>
      <c r="P2261" s="610" t="s">
        <v>162</v>
      </c>
      <c r="R2261" t="str">
        <f t="shared" si="107"/>
        <v>ZK107</v>
      </c>
      <c r="S2261">
        <f t="shared" si="108"/>
        <v>0</v>
      </c>
      <c r="T2261">
        <f t="shared" si="108"/>
        <v>0</v>
      </c>
      <c r="U2261">
        <f t="shared" si="108"/>
        <v>0</v>
      </c>
    </row>
    <row r="2262" spans="1:21" x14ac:dyDescent="0.25">
      <c r="A2262" t="s">
        <v>2781</v>
      </c>
      <c r="B2262" t="str">
        <f t="shared" si="106"/>
        <v>ZK107.K260.C727</v>
      </c>
      <c r="C2262">
        <f>+IFERROR(VLOOKUP(B2262,'[1]Sum table'!$A:$D,4,FALSE),0)</f>
        <v>0</v>
      </c>
      <c r="D2262">
        <f>+IFERROR(VLOOKUP(B2262,'[1]Sum table'!$A:$E,5,FALSE),0)</f>
        <v>0</v>
      </c>
      <c r="E2262">
        <f>+IFERROR(VLOOKUP(B2262,'[1]Sum table'!$A:$F,6,FALSE),0)</f>
        <v>0</v>
      </c>
      <c r="F2262">
        <f>+IFERROR(VLOOKUP(B2262,'[1]Sum table'!$A:$G,7,FALSE),0)</f>
        <v>0</v>
      </c>
      <c r="O2262" t="s">
        <v>514</v>
      </c>
      <c r="P2262" s="610" t="s">
        <v>164</v>
      </c>
      <c r="R2262" t="str">
        <f t="shared" si="107"/>
        <v>ZK107</v>
      </c>
      <c r="S2262">
        <f t="shared" si="108"/>
        <v>0</v>
      </c>
      <c r="T2262">
        <f t="shared" si="108"/>
        <v>0</v>
      </c>
      <c r="U2262">
        <f t="shared" si="108"/>
        <v>0</v>
      </c>
    </row>
    <row r="2263" spans="1:21" x14ac:dyDescent="0.25">
      <c r="A2263" t="s">
        <v>2782</v>
      </c>
      <c r="B2263" t="str">
        <f t="shared" si="106"/>
        <v>ZK107.K261.C727</v>
      </c>
      <c r="C2263">
        <f>+IFERROR(VLOOKUP(B2263,'[1]Sum table'!$A:$D,4,FALSE),0)</f>
        <v>0</v>
      </c>
      <c r="D2263">
        <f>+IFERROR(VLOOKUP(B2263,'[1]Sum table'!$A:$E,5,FALSE),0)</f>
        <v>0</v>
      </c>
      <c r="E2263">
        <f>+IFERROR(VLOOKUP(B2263,'[1]Sum table'!$A:$F,6,FALSE),0)</f>
        <v>1137.5</v>
      </c>
      <c r="F2263">
        <f>+IFERROR(VLOOKUP(B2263,'[1]Sum table'!$A:$G,7,FALSE),0)</f>
        <v>1162.5</v>
      </c>
      <c r="O2263" t="s">
        <v>514</v>
      </c>
      <c r="P2263" s="610" t="s">
        <v>166</v>
      </c>
      <c r="R2263" t="str">
        <f t="shared" si="107"/>
        <v>ZK107</v>
      </c>
      <c r="S2263">
        <f t="shared" si="108"/>
        <v>0</v>
      </c>
      <c r="T2263">
        <f t="shared" si="108"/>
        <v>0</v>
      </c>
      <c r="U2263">
        <f t="shared" si="108"/>
        <v>1137.5</v>
      </c>
    </row>
    <row r="2264" spans="1:21" x14ac:dyDescent="0.25">
      <c r="A2264" t="s">
        <v>2783</v>
      </c>
      <c r="B2264" t="str">
        <f t="shared" si="106"/>
        <v>ZK107.K262.C727</v>
      </c>
      <c r="C2264">
        <f>+IFERROR(VLOOKUP(B2264,'[1]Sum table'!$A:$D,4,FALSE),0)</f>
        <v>0</v>
      </c>
      <c r="D2264">
        <f>+IFERROR(VLOOKUP(B2264,'[1]Sum table'!$A:$E,5,FALSE),0)</f>
        <v>0</v>
      </c>
      <c r="E2264">
        <f>+IFERROR(VLOOKUP(B2264,'[1]Sum table'!$A:$F,6,FALSE),0)</f>
        <v>0</v>
      </c>
      <c r="F2264">
        <f>+IFERROR(VLOOKUP(B2264,'[1]Sum table'!$A:$G,7,FALSE),0)</f>
        <v>0</v>
      </c>
      <c r="O2264" t="s">
        <v>514</v>
      </c>
      <c r="P2264" s="610" t="s">
        <v>168</v>
      </c>
      <c r="R2264" t="str">
        <f t="shared" si="107"/>
        <v>ZK107</v>
      </c>
      <c r="S2264">
        <f t="shared" si="108"/>
        <v>0</v>
      </c>
      <c r="T2264">
        <f t="shared" si="108"/>
        <v>0</v>
      </c>
      <c r="U2264">
        <f t="shared" si="108"/>
        <v>0</v>
      </c>
    </row>
    <row r="2265" spans="1:21" x14ac:dyDescent="0.25">
      <c r="A2265" t="s">
        <v>2784</v>
      </c>
      <c r="B2265" t="str">
        <f t="shared" si="106"/>
        <v>ZK107.K263.C727</v>
      </c>
      <c r="C2265">
        <f>+IFERROR(VLOOKUP(B2265,'[1]Sum table'!$A:$D,4,FALSE),0)</f>
        <v>0</v>
      </c>
      <c r="D2265">
        <f>+IFERROR(VLOOKUP(B2265,'[1]Sum table'!$A:$E,5,FALSE),0)</f>
        <v>0</v>
      </c>
      <c r="E2265">
        <f>+IFERROR(VLOOKUP(B2265,'[1]Sum table'!$A:$F,6,FALSE),0)</f>
        <v>0</v>
      </c>
      <c r="F2265">
        <f>+IFERROR(VLOOKUP(B2265,'[1]Sum table'!$A:$G,7,FALSE),0)</f>
        <v>0</v>
      </c>
      <c r="O2265" t="s">
        <v>514</v>
      </c>
      <c r="P2265" s="610" t="s">
        <v>170</v>
      </c>
      <c r="R2265" t="str">
        <f t="shared" si="107"/>
        <v>ZK107</v>
      </c>
      <c r="S2265">
        <f t="shared" si="108"/>
        <v>0</v>
      </c>
      <c r="T2265">
        <f t="shared" si="108"/>
        <v>0</v>
      </c>
      <c r="U2265">
        <f t="shared" si="108"/>
        <v>0</v>
      </c>
    </row>
    <row r="2266" spans="1:21" x14ac:dyDescent="0.25">
      <c r="A2266" t="s">
        <v>2785</v>
      </c>
      <c r="B2266" t="str">
        <f t="shared" si="106"/>
        <v>ZK107.K264.C727</v>
      </c>
      <c r="C2266">
        <f>+IFERROR(VLOOKUP(B2266,'[1]Sum table'!$A:$D,4,FALSE),0)</f>
        <v>0</v>
      </c>
      <c r="D2266">
        <f>+IFERROR(VLOOKUP(B2266,'[1]Sum table'!$A:$E,5,FALSE),0)</f>
        <v>0</v>
      </c>
      <c r="E2266">
        <f>+IFERROR(VLOOKUP(B2266,'[1]Sum table'!$A:$F,6,FALSE),0)</f>
        <v>0</v>
      </c>
      <c r="F2266">
        <f>+IFERROR(VLOOKUP(B2266,'[1]Sum table'!$A:$G,7,FALSE),0)</f>
        <v>0</v>
      </c>
      <c r="O2266" t="s">
        <v>514</v>
      </c>
      <c r="P2266" s="608" t="s">
        <v>390</v>
      </c>
      <c r="R2266" t="str">
        <f t="shared" si="107"/>
        <v>ZK107</v>
      </c>
      <c r="S2266">
        <f t="shared" si="108"/>
        <v>0</v>
      </c>
      <c r="T2266">
        <f t="shared" si="108"/>
        <v>0</v>
      </c>
      <c r="U2266">
        <f t="shared" si="108"/>
        <v>0</v>
      </c>
    </row>
    <row r="2267" spans="1:21" x14ac:dyDescent="0.25">
      <c r="A2267" t="s">
        <v>2786</v>
      </c>
      <c r="B2267" t="str">
        <f t="shared" si="106"/>
        <v>ZK107.K265.C727</v>
      </c>
      <c r="C2267">
        <f>+IFERROR(VLOOKUP(B2267,'[1]Sum table'!$A:$D,4,FALSE),0)</f>
        <v>0</v>
      </c>
      <c r="D2267">
        <f>+IFERROR(VLOOKUP(B2267,'[1]Sum table'!$A:$E,5,FALSE),0)</f>
        <v>0</v>
      </c>
      <c r="E2267">
        <f>+IFERROR(VLOOKUP(B2267,'[1]Sum table'!$A:$F,6,FALSE),0)</f>
        <v>1800</v>
      </c>
      <c r="F2267">
        <f>+IFERROR(VLOOKUP(B2267,'[1]Sum table'!$A:$G,7,FALSE),0)</f>
        <v>0</v>
      </c>
      <c r="O2267" t="s">
        <v>514</v>
      </c>
      <c r="P2267" s="608" t="s">
        <v>391</v>
      </c>
      <c r="R2267" t="str">
        <f t="shared" si="107"/>
        <v>ZK107</v>
      </c>
      <c r="S2267">
        <f t="shared" si="108"/>
        <v>0</v>
      </c>
      <c r="T2267">
        <f t="shared" si="108"/>
        <v>0</v>
      </c>
      <c r="U2267">
        <f t="shared" si="108"/>
        <v>1800</v>
      </c>
    </row>
    <row r="2268" spans="1:21" x14ac:dyDescent="0.25">
      <c r="A2268" t="s">
        <v>2787</v>
      </c>
      <c r="B2268" t="str">
        <f t="shared" si="106"/>
        <v>ZK107.K266.C727</v>
      </c>
      <c r="C2268">
        <f>+IFERROR(VLOOKUP(B2268,'[1]Sum table'!$A:$D,4,FALSE),0)</f>
        <v>0</v>
      </c>
      <c r="D2268">
        <f>+IFERROR(VLOOKUP(B2268,'[1]Sum table'!$A:$E,5,FALSE),0)</f>
        <v>0</v>
      </c>
      <c r="E2268">
        <f>+IFERROR(VLOOKUP(B2268,'[1]Sum table'!$A:$F,6,FALSE),0)</f>
        <v>0</v>
      </c>
      <c r="F2268">
        <f>+IFERROR(VLOOKUP(B2268,'[1]Sum table'!$A:$G,7,FALSE),0)</f>
        <v>0</v>
      </c>
      <c r="O2268" t="s">
        <v>514</v>
      </c>
      <c r="P2268" s="608" t="s">
        <v>392</v>
      </c>
      <c r="R2268" t="str">
        <f t="shared" si="107"/>
        <v>ZK107</v>
      </c>
      <c r="S2268">
        <f t="shared" si="108"/>
        <v>0</v>
      </c>
      <c r="T2268">
        <f t="shared" si="108"/>
        <v>0</v>
      </c>
      <c r="U2268">
        <f t="shared" si="108"/>
        <v>0</v>
      </c>
    </row>
    <row r="2269" spans="1:21" x14ac:dyDescent="0.25">
      <c r="A2269" t="s">
        <v>2788</v>
      </c>
      <c r="B2269" t="str">
        <f t="shared" si="106"/>
        <v>ZK107.K267.C727</v>
      </c>
      <c r="C2269">
        <f>+IFERROR(VLOOKUP(B2269,'[1]Sum table'!$A:$D,4,FALSE),0)</f>
        <v>0</v>
      </c>
      <c r="D2269">
        <f>+IFERROR(VLOOKUP(B2269,'[1]Sum table'!$A:$E,5,FALSE),0)</f>
        <v>0</v>
      </c>
      <c r="E2269">
        <f>+IFERROR(VLOOKUP(B2269,'[1]Sum table'!$A:$F,6,FALSE),0)</f>
        <v>0</v>
      </c>
      <c r="F2269">
        <f>+IFERROR(VLOOKUP(B2269,'[1]Sum table'!$A:$G,7,FALSE),0)</f>
        <v>0</v>
      </c>
      <c r="O2269" t="s">
        <v>514</v>
      </c>
      <c r="P2269" s="610" t="s">
        <v>177</v>
      </c>
      <c r="R2269" t="str">
        <f t="shared" si="107"/>
        <v>ZK107</v>
      </c>
      <c r="S2269">
        <f t="shared" si="108"/>
        <v>0</v>
      </c>
      <c r="T2269">
        <f t="shared" si="108"/>
        <v>0</v>
      </c>
      <c r="U2269">
        <f t="shared" si="108"/>
        <v>0</v>
      </c>
    </row>
    <row r="2270" spans="1:21" x14ac:dyDescent="0.25">
      <c r="A2270" t="s">
        <v>2789</v>
      </c>
      <c r="B2270" t="str">
        <f t="shared" si="106"/>
        <v>ZK107.K268.C727</v>
      </c>
      <c r="C2270">
        <f>+IFERROR(VLOOKUP(B2270,'[1]Sum table'!$A:$D,4,FALSE),0)</f>
        <v>0</v>
      </c>
      <c r="D2270">
        <f>+IFERROR(VLOOKUP(B2270,'[1]Sum table'!$A:$E,5,FALSE),0)</f>
        <v>0</v>
      </c>
      <c r="E2270">
        <f>+IFERROR(VLOOKUP(B2270,'[1]Sum table'!$A:$F,6,FALSE),0)</f>
        <v>0</v>
      </c>
      <c r="F2270">
        <f>+IFERROR(VLOOKUP(B2270,'[1]Sum table'!$A:$G,7,FALSE),0)</f>
        <v>0</v>
      </c>
      <c r="O2270" t="s">
        <v>514</v>
      </c>
      <c r="P2270" s="610" t="s">
        <v>181</v>
      </c>
      <c r="R2270" t="str">
        <f t="shared" si="107"/>
        <v>ZK107</v>
      </c>
      <c r="S2270">
        <f t="shared" si="108"/>
        <v>0</v>
      </c>
      <c r="T2270">
        <f t="shared" si="108"/>
        <v>0</v>
      </c>
      <c r="U2270">
        <f t="shared" si="108"/>
        <v>0</v>
      </c>
    </row>
    <row r="2271" spans="1:21" x14ac:dyDescent="0.25">
      <c r="A2271" t="s">
        <v>2790</v>
      </c>
      <c r="B2271" t="str">
        <f t="shared" si="106"/>
        <v>ZK107.K269.C727</v>
      </c>
      <c r="C2271">
        <f>+IFERROR(VLOOKUP(B2271,'[1]Sum table'!$A:$D,4,FALSE),0)</f>
        <v>0</v>
      </c>
      <c r="D2271">
        <f>+IFERROR(VLOOKUP(B2271,'[1]Sum table'!$A:$E,5,FALSE),0)</f>
        <v>0</v>
      </c>
      <c r="E2271">
        <f>+IFERROR(VLOOKUP(B2271,'[1]Sum table'!$A:$F,6,FALSE),0)</f>
        <v>0</v>
      </c>
      <c r="F2271">
        <f>+IFERROR(VLOOKUP(B2271,'[1]Sum table'!$A:$G,7,FALSE),0)</f>
        <v>0</v>
      </c>
      <c r="O2271" t="s">
        <v>514</v>
      </c>
      <c r="P2271" s="608" t="s">
        <v>393</v>
      </c>
      <c r="R2271" t="str">
        <f t="shared" si="107"/>
        <v>ZK107</v>
      </c>
      <c r="S2271">
        <f t="shared" si="108"/>
        <v>0</v>
      </c>
      <c r="T2271">
        <f t="shared" si="108"/>
        <v>0</v>
      </c>
      <c r="U2271">
        <f t="shared" si="108"/>
        <v>0</v>
      </c>
    </row>
    <row r="2272" spans="1:21" x14ac:dyDescent="0.25">
      <c r="A2272" t="s">
        <v>2791</v>
      </c>
      <c r="B2272" t="str">
        <f t="shared" si="106"/>
        <v>ZK107.K270.C727</v>
      </c>
      <c r="C2272">
        <f>+IFERROR(VLOOKUP(B2272,'[1]Sum table'!$A:$D,4,FALSE),0)</f>
        <v>0</v>
      </c>
      <c r="D2272">
        <f>+IFERROR(VLOOKUP(B2272,'[1]Sum table'!$A:$E,5,FALSE),0)</f>
        <v>0</v>
      </c>
      <c r="E2272">
        <f>+IFERROR(VLOOKUP(B2272,'[1]Sum table'!$A:$F,6,FALSE),0)</f>
        <v>0</v>
      </c>
      <c r="F2272">
        <f>+IFERROR(VLOOKUP(B2272,'[1]Sum table'!$A:$G,7,FALSE),0)</f>
        <v>0</v>
      </c>
      <c r="O2272" t="s">
        <v>514</v>
      </c>
      <c r="P2272" s="608" t="s">
        <v>394</v>
      </c>
      <c r="R2272" t="str">
        <f t="shared" si="107"/>
        <v>ZK107</v>
      </c>
      <c r="S2272">
        <f t="shared" si="108"/>
        <v>0</v>
      </c>
      <c r="T2272">
        <f t="shared" si="108"/>
        <v>0</v>
      </c>
      <c r="U2272">
        <f t="shared" si="108"/>
        <v>0</v>
      </c>
    </row>
    <row r="2273" spans="1:21" x14ac:dyDescent="0.25">
      <c r="A2273" t="s">
        <v>2792</v>
      </c>
      <c r="B2273" t="str">
        <f t="shared" si="106"/>
        <v>ZK107.K271.C727</v>
      </c>
      <c r="C2273">
        <f>+IFERROR(VLOOKUP(B2273,'[1]Sum table'!$A:$D,4,FALSE),0)</f>
        <v>0</v>
      </c>
      <c r="D2273">
        <f>+IFERROR(VLOOKUP(B2273,'[1]Sum table'!$A:$E,5,FALSE),0)</f>
        <v>0</v>
      </c>
      <c r="E2273">
        <f>+IFERROR(VLOOKUP(B2273,'[1]Sum table'!$A:$F,6,FALSE),0)</f>
        <v>0</v>
      </c>
      <c r="F2273">
        <f>+IFERROR(VLOOKUP(B2273,'[1]Sum table'!$A:$G,7,FALSE),0)</f>
        <v>0</v>
      </c>
      <c r="O2273" t="s">
        <v>514</v>
      </c>
      <c r="P2273" s="608" t="s">
        <v>395</v>
      </c>
      <c r="R2273" t="str">
        <f t="shared" si="107"/>
        <v>ZK107</v>
      </c>
      <c r="S2273">
        <f t="shared" si="108"/>
        <v>0</v>
      </c>
      <c r="T2273">
        <f t="shared" si="108"/>
        <v>0</v>
      </c>
      <c r="U2273">
        <f t="shared" si="108"/>
        <v>0</v>
      </c>
    </row>
    <row r="2274" spans="1:21" x14ac:dyDescent="0.25">
      <c r="A2274" t="s">
        <v>2793</v>
      </c>
      <c r="B2274" t="str">
        <f t="shared" si="106"/>
        <v>ZK107.K272.C727</v>
      </c>
      <c r="C2274">
        <f>+IFERROR(VLOOKUP(B2274,'[1]Sum table'!$A:$D,4,FALSE),0)</f>
        <v>0</v>
      </c>
      <c r="D2274">
        <f>+IFERROR(VLOOKUP(B2274,'[1]Sum table'!$A:$E,5,FALSE),0)</f>
        <v>0</v>
      </c>
      <c r="E2274">
        <f>+IFERROR(VLOOKUP(B2274,'[1]Sum table'!$A:$F,6,FALSE),0)</f>
        <v>0</v>
      </c>
      <c r="F2274">
        <f>+IFERROR(VLOOKUP(B2274,'[1]Sum table'!$A:$G,7,FALSE),0)</f>
        <v>0</v>
      </c>
      <c r="O2274" t="s">
        <v>514</v>
      </c>
      <c r="P2274" s="610" t="s">
        <v>183</v>
      </c>
      <c r="R2274" t="str">
        <f t="shared" si="107"/>
        <v>ZK107</v>
      </c>
      <c r="S2274">
        <f t="shared" si="108"/>
        <v>0</v>
      </c>
      <c r="T2274">
        <f t="shared" si="108"/>
        <v>0</v>
      </c>
      <c r="U2274">
        <f t="shared" si="108"/>
        <v>0</v>
      </c>
    </row>
    <row r="2275" spans="1:21" x14ac:dyDescent="0.25">
      <c r="A2275" t="s">
        <v>2794</v>
      </c>
      <c r="B2275" t="str">
        <f t="shared" si="106"/>
        <v>ZK107.K273.C727</v>
      </c>
      <c r="C2275">
        <f>+IFERROR(VLOOKUP(B2275,'[1]Sum table'!$A:$D,4,FALSE),0)</f>
        <v>0</v>
      </c>
      <c r="D2275">
        <f>+IFERROR(VLOOKUP(B2275,'[1]Sum table'!$A:$E,5,FALSE),0)</f>
        <v>0</v>
      </c>
      <c r="E2275">
        <f>+IFERROR(VLOOKUP(B2275,'[1]Sum table'!$A:$F,6,FALSE),0)</f>
        <v>0</v>
      </c>
      <c r="F2275">
        <f>+IFERROR(VLOOKUP(B2275,'[1]Sum table'!$A:$G,7,FALSE),0)</f>
        <v>0</v>
      </c>
      <c r="O2275" t="s">
        <v>514</v>
      </c>
      <c r="P2275" s="610" t="s">
        <v>185</v>
      </c>
      <c r="R2275" t="str">
        <f t="shared" si="107"/>
        <v>ZK107</v>
      </c>
      <c r="S2275">
        <f t="shared" si="108"/>
        <v>0</v>
      </c>
      <c r="T2275">
        <f t="shared" si="108"/>
        <v>0</v>
      </c>
      <c r="U2275">
        <f t="shared" si="108"/>
        <v>0</v>
      </c>
    </row>
    <row r="2276" spans="1:21" x14ac:dyDescent="0.25">
      <c r="A2276" t="s">
        <v>2795</v>
      </c>
      <c r="B2276" t="str">
        <f t="shared" si="106"/>
        <v>ZK107.K274.C727</v>
      </c>
      <c r="C2276">
        <f>+IFERROR(VLOOKUP(B2276,'[1]Sum table'!$A:$D,4,FALSE),0)</f>
        <v>0</v>
      </c>
      <c r="D2276">
        <f>+IFERROR(VLOOKUP(B2276,'[1]Sum table'!$A:$E,5,FALSE),0)</f>
        <v>0</v>
      </c>
      <c r="E2276">
        <f>+IFERROR(VLOOKUP(B2276,'[1]Sum table'!$A:$F,6,FALSE),0)</f>
        <v>0</v>
      </c>
      <c r="F2276">
        <f>+IFERROR(VLOOKUP(B2276,'[1]Sum table'!$A:$G,7,FALSE),0)</f>
        <v>0</v>
      </c>
      <c r="O2276" t="s">
        <v>514</v>
      </c>
      <c r="P2276" s="610" t="s">
        <v>193</v>
      </c>
      <c r="R2276" t="str">
        <f t="shared" si="107"/>
        <v>ZK107</v>
      </c>
      <c r="S2276">
        <f t="shared" si="108"/>
        <v>0</v>
      </c>
      <c r="T2276">
        <f t="shared" si="108"/>
        <v>0</v>
      </c>
      <c r="U2276">
        <f t="shared" si="108"/>
        <v>0</v>
      </c>
    </row>
    <row r="2277" spans="1:21" x14ac:dyDescent="0.25">
      <c r="A2277" t="s">
        <v>2796</v>
      </c>
      <c r="B2277" t="str">
        <f t="shared" si="106"/>
        <v>ZK107.K275.C727</v>
      </c>
      <c r="C2277">
        <f>+IFERROR(VLOOKUP(B2277,'[1]Sum table'!$A:$D,4,FALSE),0)</f>
        <v>0</v>
      </c>
      <c r="D2277">
        <f>+IFERROR(VLOOKUP(B2277,'[1]Sum table'!$A:$E,5,FALSE),0)</f>
        <v>0</v>
      </c>
      <c r="E2277">
        <f>+IFERROR(VLOOKUP(B2277,'[1]Sum table'!$A:$F,6,FALSE),0)</f>
        <v>0</v>
      </c>
      <c r="F2277">
        <f>+IFERROR(VLOOKUP(B2277,'[1]Sum table'!$A:$G,7,FALSE),0)</f>
        <v>0</v>
      </c>
      <c r="O2277" t="s">
        <v>514</v>
      </c>
      <c r="P2277" s="610" t="s">
        <v>195</v>
      </c>
      <c r="R2277" t="str">
        <f t="shared" si="107"/>
        <v>ZK107</v>
      </c>
      <c r="S2277">
        <f t="shared" si="108"/>
        <v>0</v>
      </c>
      <c r="T2277">
        <f t="shared" si="108"/>
        <v>0</v>
      </c>
      <c r="U2277">
        <f t="shared" si="108"/>
        <v>0</v>
      </c>
    </row>
    <row r="2278" spans="1:21" x14ac:dyDescent="0.25">
      <c r="A2278" t="s">
        <v>2797</v>
      </c>
      <c r="B2278" t="str">
        <f t="shared" si="106"/>
        <v>ZK107.K276.C727</v>
      </c>
      <c r="C2278">
        <f>+IFERROR(VLOOKUP(B2278,'[1]Sum table'!$A:$D,4,FALSE),0)</f>
        <v>0</v>
      </c>
      <c r="D2278">
        <f>+IFERROR(VLOOKUP(B2278,'[1]Sum table'!$A:$E,5,FALSE),0)</f>
        <v>0</v>
      </c>
      <c r="E2278">
        <f>+IFERROR(VLOOKUP(B2278,'[1]Sum table'!$A:$F,6,FALSE),0)</f>
        <v>0</v>
      </c>
      <c r="F2278">
        <f>+IFERROR(VLOOKUP(B2278,'[1]Sum table'!$A:$G,7,FALSE),0)</f>
        <v>0</v>
      </c>
      <c r="O2278" t="s">
        <v>514</v>
      </c>
      <c r="P2278" s="610" t="s">
        <v>197</v>
      </c>
      <c r="R2278" t="str">
        <f t="shared" si="107"/>
        <v>ZK107</v>
      </c>
      <c r="S2278">
        <f t="shared" si="108"/>
        <v>0</v>
      </c>
      <c r="T2278">
        <f t="shared" si="108"/>
        <v>0</v>
      </c>
      <c r="U2278">
        <f t="shared" si="108"/>
        <v>0</v>
      </c>
    </row>
    <row r="2279" spans="1:21" x14ac:dyDescent="0.25">
      <c r="A2279" t="s">
        <v>2798</v>
      </c>
      <c r="B2279" t="str">
        <f t="shared" si="106"/>
        <v>ZK107.K277.C727</v>
      </c>
      <c r="C2279">
        <f>+IFERROR(VLOOKUP(B2279,'[1]Sum table'!$A:$D,4,FALSE),0)</f>
        <v>0</v>
      </c>
      <c r="D2279">
        <f>+IFERROR(VLOOKUP(B2279,'[1]Sum table'!$A:$E,5,FALSE),0)</f>
        <v>0</v>
      </c>
      <c r="E2279">
        <f>+IFERROR(VLOOKUP(B2279,'[1]Sum table'!$A:$F,6,FALSE),0)</f>
        <v>0</v>
      </c>
      <c r="F2279">
        <f>+IFERROR(VLOOKUP(B2279,'[1]Sum table'!$A:$G,7,FALSE),0)</f>
        <v>0</v>
      </c>
      <c r="O2279" t="s">
        <v>514</v>
      </c>
      <c r="P2279" s="608" t="s">
        <v>396</v>
      </c>
      <c r="R2279" t="str">
        <f t="shared" si="107"/>
        <v>ZK107</v>
      </c>
      <c r="S2279">
        <f t="shared" si="108"/>
        <v>0</v>
      </c>
      <c r="T2279">
        <f t="shared" si="108"/>
        <v>0</v>
      </c>
      <c r="U2279">
        <f t="shared" si="108"/>
        <v>0</v>
      </c>
    </row>
    <row r="2280" spans="1:21" x14ac:dyDescent="0.25">
      <c r="A2280" t="s">
        <v>2799</v>
      </c>
      <c r="B2280" t="str">
        <f t="shared" si="106"/>
        <v>ZK107.K278.C727</v>
      </c>
      <c r="C2280">
        <f>+IFERROR(VLOOKUP(B2280,'[1]Sum table'!$A:$D,4,FALSE),0)</f>
        <v>0</v>
      </c>
      <c r="D2280">
        <f>+IFERROR(VLOOKUP(B2280,'[1]Sum table'!$A:$E,5,FALSE),0)</f>
        <v>0</v>
      </c>
      <c r="E2280">
        <f>+IFERROR(VLOOKUP(B2280,'[1]Sum table'!$A:$F,6,FALSE),0)</f>
        <v>0</v>
      </c>
      <c r="F2280">
        <f>+IFERROR(VLOOKUP(B2280,'[1]Sum table'!$A:$G,7,FALSE),0)</f>
        <v>0</v>
      </c>
      <c r="O2280" t="s">
        <v>514</v>
      </c>
      <c r="P2280" s="608" t="s">
        <v>397</v>
      </c>
      <c r="R2280" t="str">
        <f t="shared" si="107"/>
        <v>ZK107</v>
      </c>
      <c r="S2280">
        <f t="shared" si="108"/>
        <v>0</v>
      </c>
      <c r="T2280">
        <f t="shared" si="108"/>
        <v>0</v>
      </c>
      <c r="U2280">
        <f t="shared" si="108"/>
        <v>0</v>
      </c>
    </row>
    <row r="2281" spans="1:21" x14ac:dyDescent="0.25">
      <c r="A2281" t="s">
        <v>2800</v>
      </c>
      <c r="B2281" t="str">
        <f t="shared" si="106"/>
        <v>ZK107.K279.C727</v>
      </c>
      <c r="C2281">
        <f>+IFERROR(VLOOKUP(B2281,'[1]Sum table'!$A:$D,4,FALSE),0)</f>
        <v>0</v>
      </c>
      <c r="D2281">
        <f>+IFERROR(VLOOKUP(B2281,'[1]Sum table'!$A:$E,5,FALSE),0)</f>
        <v>0</v>
      </c>
      <c r="E2281">
        <f>+IFERROR(VLOOKUP(B2281,'[1]Sum table'!$A:$F,6,FALSE),0)</f>
        <v>0</v>
      </c>
      <c r="F2281">
        <f>+IFERROR(VLOOKUP(B2281,'[1]Sum table'!$A:$G,7,FALSE),0)</f>
        <v>0</v>
      </c>
      <c r="O2281" t="s">
        <v>514</v>
      </c>
      <c r="P2281" s="608" t="s">
        <v>398</v>
      </c>
      <c r="R2281" t="str">
        <f t="shared" si="107"/>
        <v>ZK107</v>
      </c>
      <c r="S2281">
        <f t="shared" si="108"/>
        <v>0</v>
      </c>
      <c r="T2281">
        <f t="shared" si="108"/>
        <v>0</v>
      </c>
      <c r="U2281">
        <f t="shared" si="108"/>
        <v>0</v>
      </c>
    </row>
    <row r="2282" spans="1:21" x14ac:dyDescent="0.25">
      <c r="A2282" t="s">
        <v>2801</v>
      </c>
      <c r="B2282" t="str">
        <f t="shared" si="106"/>
        <v>ZK107.K280.C727</v>
      </c>
      <c r="C2282">
        <f>+IFERROR(VLOOKUP(B2282,'[1]Sum table'!$A:$D,4,FALSE),0)</f>
        <v>0</v>
      </c>
      <c r="D2282">
        <f>+IFERROR(VLOOKUP(B2282,'[1]Sum table'!$A:$E,5,FALSE),0)</f>
        <v>0</v>
      </c>
      <c r="E2282">
        <f>+IFERROR(VLOOKUP(B2282,'[1]Sum table'!$A:$F,6,FALSE),0)</f>
        <v>0</v>
      </c>
      <c r="F2282">
        <f>+IFERROR(VLOOKUP(B2282,'[1]Sum table'!$A:$G,7,FALSE),0)</f>
        <v>0</v>
      </c>
      <c r="O2282" t="s">
        <v>514</v>
      </c>
      <c r="P2282" s="610" t="s">
        <v>199</v>
      </c>
      <c r="R2282" t="str">
        <f t="shared" si="107"/>
        <v>ZK107</v>
      </c>
      <c r="S2282">
        <f t="shared" si="108"/>
        <v>0</v>
      </c>
      <c r="T2282">
        <f t="shared" si="108"/>
        <v>0</v>
      </c>
      <c r="U2282">
        <f t="shared" si="108"/>
        <v>0</v>
      </c>
    </row>
    <row r="2283" spans="1:21" x14ac:dyDescent="0.25">
      <c r="A2283" t="s">
        <v>2802</v>
      </c>
      <c r="B2283" t="str">
        <f t="shared" si="106"/>
        <v>ZK107.K281.C727</v>
      </c>
      <c r="C2283">
        <f>+IFERROR(VLOOKUP(B2283,'[1]Sum table'!$A:$D,4,FALSE),0)</f>
        <v>0</v>
      </c>
      <c r="D2283">
        <f>+IFERROR(VLOOKUP(B2283,'[1]Sum table'!$A:$E,5,FALSE),0)</f>
        <v>0</v>
      </c>
      <c r="E2283">
        <f>+IFERROR(VLOOKUP(B2283,'[1]Sum table'!$A:$F,6,FALSE),0)</f>
        <v>269.39999999999998</v>
      </c>
      <c r="F2283">
        <f>+IFERROR(VLOOKUP(B2283,'[1]Sum table'!$A:$G,7,FALSE),0)</f>
        <v>0</v>
      </c>
      <c r="O2283" t="s">
        <v>514</v>
      </c>
      <c r="P2283" s="610" t="s">
        <v>201</v>
      </c>
      <c r="R2283" t="str">
        <f t="shared" si="107"/>
        <v>ZK107</v>
      </c>
      <c r="S2283">
        <f t="shared" si="108"/>
        <v>0</v>
      </c>
      <c r="T2283">
        <f t="shared" si="108"/>
        <v>0</v>
      </c>
      <c r="U2283">
        <f t="shared" si="108"/>
        <v>269.39999999999998</v>
      </c>
    </row>
    <row r="2284" spans="1:21" x14ac:dyDescent="0.25">
      <c r="A2284" t="s">
        <v>2803</v>
      </c>
      <c r="B2284" t="str">
        <f t="shared" si="106"/>
        <v>ZK107.K282.C727</v>
      </c>
      <c r="C2284">
        <f>+IFERROR(VLOOKUP(B2284,'[1]Sum table'!$A:$D,4,FALSE),0)</f>
        <v>0</v>
      </c>
      <c r="D2284">
        <f>+IFERROR(VLOOKUP(B2284,'[1]Sum table'!$A:$E,5,FALSE),0)</f>
        <v>0</v>
      </c>
      <c r="E2284">
        <f>+IFERROR(VLOOKUP(B2284,'[1]Sum table'!$A:$F,6,FALSE),0)</f>
        <v>0</v>
      </c>
      <c r="F2284">
        <f>+IFERROR(VLOOKUP(B2284,'[1]Sum table'!$A:$G,7,FALSE),0)</f>
        <v>0</v>
      </c>
      <c r="O2284" t="s">
        <v>514</v>
      </c>
      <c r="P2284" s="610" t="s">
        <v>203</v>
      </c>
      <c r="R2284" t="str">
        <f t="shared" si="107"/>
        <v>ZK107</v>
      </c>
      <c r="S2284">
        <f t="shared" si="108"/>
        <v>0</v>
      </c>
      <c r="T2284">
        <f t="shared" si="108"/>
        <v>0</v>
      </c>
      <c r="U2284">
        <f t="shared" si="108"/>
        <v>0</v>
      </c>
    </row>
    <row r="2285" spans="1:21" x14ac:dyDescent="0.25">
      <c r="A2285" t="s">
        <v>2804</v>
      </c>
      <c r="B2285" t="str">
        <f t="shared" si="106"/>
        <v>ZK107.K283.C727</v>
      </c>
      <c r="C2285">
        <f>+IFERROR(VLOOKUP(B2285,'[1]Sum table'!$A:$D,4,FALSE),0)</f>
        <v>0</v>
      </c>
      <c r="D2285">
        <f>+IFERROR(VLOOKUP(B2285,'[1]Sum table'!$A:$E,5,FALSE),0)</f>
        <v>0</v>
      </c>
      <c r="E2285">
        <f>+IFERROR(VLOOKUP(B2285,'[1]Sum table'!$A:$F,6,FALSE),0)</f>
        <v>0</v>
      </c>
      <c r="F2285">
        <f>+IFERROR(VLOOKUP(B2285,'[1]Sum table'!$A:$G,7,FALSE),0)</f>
        <v>0</v>
      </c>
      <c r="O2285" t="s">
        <v>514</v>
      </c>
      <c r="P2285" s="610" t="s">
        <v>205</v>
      </c>
      <c r="R2285" t="str">
        <f t="shared" si="107"/>
        <v>ZK107</v>
      </c>
      <c r="S2285">
        <f t="shared" si="108"/>
        <v>0</v>
      </c>
      <c r="T2285">
        <f t="shared" si="108"/>
        <v>0</v>
      </c>
      <c r="U2285">
        <f t="shared" si="108"/>
        <v>0</v>
      </c>
    </row>
    <row r="2286" spans="1:21" x14ac:dyDescent="0.25">
      <c r="A2286" t="s">
        <v>2805</v>
      </c>
      <c r="B2286" t="str">
        <f t="shared" si="106"/>
        <v>ZK107.K284.C727</v>
      </c>
      <c r="C2286">
        <f>+IFERROR(VLOOKUP(B2286,'[1]Sum table'!$A:$D,4,FALSE),0)</f>
        <v>0</v>
      </c>
      <c r="D2286">
        <f>+IFERROR(VLOOKUP(B2286,'[1]Sum table'!$A:$E,5,FALSE),0)</f>
        <v>0</v>
      </c>
      <c r="E2286">
        <f>+IFERROR(VLOOKUP(B2286,'[1]Sum table'!$A:$F,6,FALSE),0)</f>
        <v>0</v>
      </c>
      <c r="F2286">
        <f>+IFERROR(VLOOKUP(B2286,'[1]Sum table'!$A:$G,7,FALSE),0)</f>
        <v>0</v>
      </c>
      <c r="O2286" t="s">
        <v>514</v>
      </c>
      <c r="P2286" s="610" t="s">
        <v>207</v>
      </c>
      <c r="R2286" t="str">
        <f t="shared" si="107"/>
        <v>ZK107</v>
      </c>
      <c r="S2286">
        <f t="shared" si="108"/>
        <v>0</v>
      </c>
      <c r="T2286">
        <f t="shared" si="108"/>
        <v>0</v>
      </c>
      <c r="U2286">
        <f t="shared" si="108"/>
        <v>0</v>
      </c>
    </row>
    <row r="2287" spans="1:21" x14ac:dyDescent="0.25">
      <c r="A2287" t="s">
        <v>2806</v>
      </c>
      <c r="B2287" t="str">
        <f t="shared" si="106"/>
        <v>ZK107.K285.C727</v>
      </c>
      <c r="C2287">
        <f>+IFERROR(VLOOKUP(B2287,'[1]Sum table'!$A:$D,4,FALSE),0)</f>
        <v>0</v>
      </c>
      <c r="D2287">
        <f>+IFERROR(VLOOKUP(B2287,'[1]Sum table'!$A:$E,5,FALSE),0)</f>
        <v>0</v>
      </c>
      <c r="E2287">
        <f>+IFERROR(VLOOKUP(B2287,'[1]Sum table'!$A:$F,6,FALSE),0)</f>
        <v>0</v>
      </c>
      <c r="F2287">
        <f>+IFERROR(VLOOKUP(B2287,'[1]Sum table'!$A:$G,7,FALSE),0)</f>
        <v>0</v>
      </c>
      <c r="O2287" t="s">
        <v>514</v>
      </c>
      <c r="P2287" s="610" t="s">
        <v>212</v>
      </c>
      <c r="R2287" t="str">
        <f t="shared" si="107"/>
        <v>ZK107</v>
      </c>
      <c r="S2287">
        <f t="shared" si="108"/>
        <v>0</v>
      </c>
      <c r="T2287">
        <f t="shared" si="108"/>
        <v>0</v>
      </c>
      <c r="U2287">
        <f t="shared" si="108"/>
        <v>0</v>
      </c>
    </row>
    <row r="2288" spans="1:21" x14ac:dyDescent="0.25">
      <c r="A2288" t="s">
        <v>2807</v>
      </c>
      <c r="B2288" t="str">
        <f t="shared" si="106"/>
        <v>ZK107.K286.C727</v>
      </c>
      <c r="C2288">
        <f>+IFERROR(VLOOKUP(B2288,'[1]Sum table'!$A:$D,4,FALSE),0)</f>
        <v>0</v>
      </c>
      <c r="D2288">
        <f>+IFERROR(VLOOKUP(B2288,'[1]Sum table'!$A:$E,5,FALSE),0)</f>
        <v>0</v>
      </c>
      <c r="E2288">
        <f>+IFERROR(VLOOKUP(B2288,'[1]Sum table'!$A:$F,6,FALSE),0)</f>
        <v>0</v>
      </c>
      <c r="F2288">
        <f>+IFERROR(VLOOKUP(B2288,'[1]Sum table'!$A:$G,7,FALSE),0)</f>
        <v>0</v>
      </c>
      <c r="O2288" t="s">
        <v>514</v>
      </c>
      <c r="P2288" s="608" t="s">
        <v>399</v>
      </c>
      <c r="R2288" t="str">
        <f t="shared" si="107"/>
        <v>ZK107</v>
      </c>
      <c r="S2288">
        <f t="shared" si="108"/>
        <v>0</v>
      </c>
      <c r="T2288">
        <f t="shared" si="108"/>
        <v>0</v>
      </c>
      <c r="U2288">
        <f t="shared" si="108"/>
        <v>0</v>
      </c>
    </row>
    <row r="2289" spans="1:21" x14ac:dyDescent="0.25">
      <c r="A2289" t="s">
        <v>2808</v>
      </c>
      <c r="B2289" t="str">
        <f t="shared" si="106"/>
        <v>ZK107.K287.C727</v>
      </c>
      <c r="C2289">
        <f>+IFERROR(VLOOKUP(B2289,'[1]Sum table'!$A:$D,4,FALSE),0)</f>
        <v>0</v>
      </c>
      <c r="D2289">
        <f>+IFERROR(VLOOKUP(B2289,'[1]Sum table'!$A:$E,5,FALSE),0)</f>
        <v>0</v>
      </c>
      <c r="E2289">
        <f>+IFERROR(VLOOKUP(B2289,'[1]Sum table'!$A:$F,6,FALSE),0)</f>
        <v>0</v>
      </c>
      <c r="F2289">
        <f>+IFERROR(VLOOKUP(B2289,'[1]Sum table'!$A:$G,7,FALSE),0)</f>
        <v>0</v>
      </c>
      <c r="O2289" t="s">
        <v>514</v>
      </c>
      <c r="P2289" s="608" t="s">
        <v>400</v>
      </c>
      <c r="R2289" t="str">
        <f t="shared" si="107"/>
        <v>ZK107</v>
      </c>
      <c r="S2289">
        <f t="shared" si="108"/>
        <v>0</v>
      </c>
      <c r="T2289">
        <f t="shared" si="108"/>
        <v>0</v>
      </c>
      <c r="U2289">
        <f t="shared" si="108"/>
        <v>0</v>
      </c>
    </row>
    <row r="2290" spans="1:21" x14ac:dyDescent="0.25">
      <c r="A2290" t="s">
        <v>2809</v>
      </c>
      <c r="B2290" t="str">
        <f t="shared" si="106"/>
        <v>ZK107.K288.C727</v>
      </c>
      <c r="C2290">
        <f>+IFERROR(VLOOKUP(B2290,'[1]Sum table'!$A:$D,4,FALSE),0)</f>
        <v>0</v>
      </c>
      <c r="D2290">
        <f>+IFERROR(VLOOKUP(B2290,'[1]Sum table'!$A:$E,5,FALSE),0)</f>
        <v>0</v>
      </c>
      <c r="E2290">
        <f>+IFERROR(VLOOKUP(B2290,'[1]Sum table'!$A:$F,6,FALSE),0)</f>
        <v>0</v>
      </c>
      <c r="F2290">
        <f>+IFERROR(VLOOKUP(B2290,'[1]Sum table'!$A:$G,7,FALSE),0)</f>
        <v>0</v>
      </c>
      <c r="O2290" t="s">
        <v>514</v>
      </c>
      <c r="P2290" s="608" t="s">
        <v>401</v>
      </c>
      <c r="R2290" t="str">
        <f t="shared" si="107"/>
        <v>ZK107</v>
      </c>
      <c r="S2290">
        <f t="shared" si="108"/>
        <v>0</v>
      </c>
      <c r="T2290">
        <f t="shared" si="108"/>
        <v>0</v>
      </c>
      <c r="U2290">
        <f t="shared" si="108"/>
        <v>0</v>
      </c>
    </row>
    <row r="2291" spans="1:21" x14ac:dyDescent="0.25">
      <c r="A2291" t="s">
        <v>2810</v>
      </c>
      <c r="B2291" t="str">
        <f t="shared" si="106"/>
        <v>ZK107.K289.C727</v>
      </c>
      <c r="C2291">
        <f>+IFERROR(VLOOKUP(B2291,'[1]Sum table'!$A:$D,4,FALSE),0)</f>
        <v>0</v>
      </c>
      <c r="D2291">
        <f>+IFERROR(VLOOKUP(B2291,'[1]Sum table'!$A:$E,5,FALSE),0)</f>
        <v>0</v>
      </c>
      <c r="E2291">
        <f>+IFERROR(VLOOKUP(B2291,'[1]Sum table'!$A:$F,6,FALSE),0)</f>
        <v>0</v>
      </c>
      <c r="F2291">
        <f>+IFERROR(VLOOKUP(B2291,'[1]Sum table'!$A:$G,7,FALSE),0)</f>
        <v>0</v>
      </c>
      <c r="O2291" t="s">
        <v>514</v>
      </c>
      <c r="P2291" s="610" t="s">
        <v>218</v>
      </c>
      <c r="R2291" t="str">
        <f t="shared" si="107"/>
        <v>ZK107</v>
      </c>
      <c r="S2291">
        <f t="shared" si="108"/>
        <v>0</v>
      </c>
      <c r="T2291">
        <f t="shared" si="108"/>
        <v>0</v>
      </c>
      <c r="U2291">
        <f t="shared" si="108"/>
        <v>0</v>
      </c>
    </row>
    <row r="2292" spans="1:21" x14ac:dyDescent="0.25">
      <c r="A2292" t="s">
        <v>2811</v>
      </c>
      <c r="B2292" t="str">
        <f t="shared" si="106"/>
        <v>ZK107.K290.C727</v>
      </c>
      <c r="C2292">
        <f>+IFERROR(VLOOKUP(B2292,'[1]Sum table'!$A:$D,4,FALSE),0)</f>
        <v>0</v>
      </c>
      <c r="D2292">
        <f>+IFERROR(VLOOKUP(B2292,'[1]Sum table'!$A:$E,5,FALSE),0)</f>
        <v>0</v>
      </c>
      <c r="E2292">
        <f>+IFERROR(VLOOKUP(B2292,'[1]Sum table'!$A:$F,6,FALSE),0)</f>
        <v>0</v>
      </c>
      <c r="F2292">
        <f>+IFERROR(VLOOKUP(B2292,'[1]Sum table'!$A:$G,7,FALSE),0)</f>
        <v>0</v>
      </c>
      <c r="O2292" t="s">
        <v>514</v>
      </c>
      <c r="P2292" s="610" t="s">
        <v>220</v>
      </c>
      <c r="R2292" t="str">
        <f t="shared" si="107"/>
        <v>ZK107</v>
      </c>
      <c r="S2292">
        <f t="shared" si="108"/>
        <v>0</v>
      </c>
      <c r="T2292">
        <f t="shared" si="108"/>
        <v>0</v>
      </c>
      <c r="U2292">
        <f t="shared" si="108"/>
        <v>0</v>
      </c>
    </row>
    <row r="2293" spans="1:21" x14ac:dyDescent="0.25">
      <c r="A2293" t="s">
        <v>2812</v>
      </c>
      <c r="B2293" t="str">
        <f t="shared" si="106"/>
        <v>ZK107.K291.C727</v>
      </c>
      <c r="C2293">
        <f>+IFERROR(VLOOKUP(B2293,'[1]Sum table'!$A:$D,4,FALSE),0)</f>
        <v>0</v>
      </c>
      <c r="D2293">
        <f>+IFERROR(VLOOKUP(B2293,'[1]Sum table'!$A:$E,5,FALSE),0)</f>
        <v>0</v>
      </c>
      <c r="E2293">
        <f>+IFERROR(VLOOKUP(B2293,'[1]Sum table'!$A:$F,6,FALSE),0)</f>
        <v>0</v>
      </c>
      <c r="F2293">
        <f>+IFERROR(VLOOKUP(B2293,'[1]Sum table'!$A:$G,7,FALSE),0)</f>
        <v>0</v>
      </c>
      <c r="O2293" t="s">
        <v>514</v>
      </c>
      <c r="P2293" s="610" t="s">
        <v>224</v>
      </c>
      <c r="R2293" t="str">
        <f t="shared" si="107"/>
        <v>ZK107</v>
      </c>
      <c r="S2293">
        <f t="shared" si="108"/>
        <v>0</v>
      </c>
      <c r="T2293">
        <f t="shared" si="108"/>
        <v>0</v>
      </c>
      <c r="U2293">
        <f t="shared" si="108"/>
        <v>0</v>
      </c>
    </row>
    <row r="2294" spans="1:21" x14ac:dyDescent="0.25">
      <c r="A2294" t="s">
        <v>2813</v>
      </c>
      <c r="B2294" t="str">
        <f t="shared" si="106"/>
        <v>ZK107.K292.C727</v>
      </c>
      <c r="C2294">
        <f>+IFERROR(VLOOKUP(B2294,'[1]Sum table'!$A:$D,4,FALSE),0)</f>
        <v>0</v>
      </c>
      <c r="D2294">
        <f>+IFERROR(VLOOKUP(B2294,'[1]Sum table'!$A:$E,5,FALSE),0)</f>
        <v>0</v>
      </c>
      <c r="E2294">
        <f>+IFERROR(VLOOKUP(B2294,'[1]Sum table'!$A:$F,6,FALSE),0)</f>
        <v>0</v>
      </c>
      <c r="F2294">
        <f>+IFERROR(VLOOKUP(B2294,'[1]Sum table'!$A:$G,7,FALSE),0)</f>
        <v>0</v>
      </c>
      <c r="O2294" t="s">
        <v>514</v>
      </c>
      <c r="P2294" s="608" t="s">
        <v>402</v>
      </c>
      <c r="R2294" t="str">
        <f t="shared" si="107"/>
        <v>ZK107</v>
      </c>
      <c r="S2294">
        <f t="shared" si="108"/>
        <v>0</v>
      </c>
      <c r="T2294">
        <f t="shared" si="108"/>
        <v>0</v>
      </c>
      <c r="U2294">
        <f t="shared" si="108"/>
        <v>0</v>
      </c>
    </row>
    <row r="2295" spans="1:21" x14ac:dyDescent="0.25">
      <c r="A2295" t="s">
        <v>2814</v>
      </c>
      <c r="B2295" t="str">
        <f t="shared" si="106"/>
        <v>ZK107.K293.C727</v>
      </c>
      <c r="C2295">
        <f>+IFERROR(VLOOKUP(B2295,'[1]Sum table'!$A:$D,4,FALSE),0)</f>
        <v>0</v>
      </c>
      <c r="D2295">
        <f>+IFERROR(VLOOKUP(B2295,'[1]Sum table'!$A:$E,5,FALSE),0)</f>
        <v>0</v>
      </c>
      <c r="E2295">
        <f>+IFERROR(VLOOKUP(B2295,'[1]Sum table'!$A:$F,6,FALSE),0)</f>
        <v>0</v>
      </c>
      <c r="F2295">
        <f>+IFERROR(VLOOKUP(B2295,'[1]Sum table'!$A:$G,7,FALSE),0)</f>
        <v>0</v>
      </c>
      <c r="O2295" t="s">
        <v>514</v>
      </c>
      <c r="P2295" s="608" t="s">
        <v>403</v>
      </c>
      <c r="R2295" t="str">
        <f t="shared" si="107"/>
        <v>ZK107</v>
      </c>
      <c r="S2295">
        <f t="shared" si="108"/>
        <v>0</v>
      </c>
      <c r="T2295">
        <f t="shared" si="108"/>
        <v>0</v>
      </c>
      <c r="U2295">
        <f t="shared" si="108"/>
        <v>0</v>
      </c>
    </row>
    <row r="2296" spans="1:21" x14ac:dyDescent="0.25">
      <c r="A2296" t="s">
        <v>2815</v>
      </c>
      <c r="B2296" t="str">
        <f t="shared" si="106"/>
        <v>ZK107.K294.C727</v>
      </c>
      <c r="C2296">
        <f>+IFERROR(VLOOKUP(B2296,'[1]Sum table'!$A:$D,4,FALSE),0)</f>
        <v>0</v>
      </c>
      <c r="D2296">
        <f>+IFERROR(VLOOKUP(B2296,'[1]Sum table'!$A:$E,5,FALSE),0)</f>
        <v>0</v>
      </c>
      <c r="E2296">
        <f>+IFERROR(VLOOKUP(B2296,'[1]Sum table'!$A:$F,6,FALSE),0)</f>
        <v>0</v>
      </c>
      <c r="F2296">
        <f>+IFERROR(VLOOKUP(B2296,'[1]Sum table'!$A:$G,7,FALSE),0)</f>
        <v>0</v>
      </c>
      <c r="O2296" t="s">
        <v>514</v>
      </c>
      <c r="P2296" s="608" t="s">
        <v>404</v>
      </c>
      <c r="R2296" t="str">
        <f t="shared" si="107"/>
        <v>ZK107</v>
      </c>
      <c r="S2296">
        <f t="shared" si="108"/>
        <v>0</v>
      </c>
      <c r="T2296">
        <f t="shared" si="108"/>
        <v>0</v>
      </c>
      <c r="U2296">
        <f t="shared" si="108"/>
        <v>0</v>
      </c>
    </row>
    <row r="2297" spans="1:21" x14ac:dyDescent="0.25">
      <c r="A2297" t="s">
        <v>2816</v>
      </c>
      <c r="B2297" t="str">
        <f t="shared" si="106"/>
        <v>ZK107.K295.C727</v>
      </c>
      <c r="C2297">
        <f>+IFERROR(VLOOKUP(B2297,'[1]Sum table'!$A:$D,4,FALSE),0)</f>
        <v>0</v>
      </c>
      <c r="D2297">
        <f>+IFERROR(VLOOKUP(B2297,'[1]Sum table'!$A:$E,5,FALSE),0)</f>
        <v>0</v>
      </c>
      <c r="E2297">
        <f>+IFERROR(VLOOKUP(B2297,'[1]Sum table'!$A:$F,6,FALSE),0)</f>
        <v>0</v>
      </c>
      <c r="F2297">
        <f>+IFERROR(VLOOKUP(B2297,'[1]Sum table'!$A:$G,7,FALSE),0)</f>
        <v>0</v>
      </c>
      <c r="O2297" t="s">
        <v>514</v>
      </c>
      <c r="P2297" s="610" t="s">
        <v>226</v>
      </c>
      <c r="R2297" t="str">
        <f t="shared" si="107"/>
        <v>ZK107</v>
      </c>
      <c r="S2297">
        <f t="shared" si="108"/>
        <v>0</v>
      </c>
      <c r="T2297">
        <f t="shared" si="108"/>
        <v>0</v>
      </c>
      <c r="U2297">
        <f t="shared" si="108"/>
        <v>0</v>
      </c>
    </row>
    <row r="2298" spans="1:21" x14ac:dyDescent="0.25">
      <c r="A2298" t="s">
        <v>2817</v>
      </c>
      <c r="B2298" t="str">
        <f t="shared" si="106"/>
        <v>ZK107.K296.C727</v>
      </c>
      <c r="C2298">
        <f>+IFERROR(VLOOKUP(B2298,'[1]Sum table'!$A:$D,4,FALSE),0)</f>
        <v>0</v>
      </c>
      <c r="D2298">
        <f>+IFERROR(VLOOKUP(B2298,'[1]Sum table'!$A:$E,5,FALSE),0)</f>
        <v>0</v>
      </c>
      <c r="E2298">
        <f>+IFERROR(VLOOKUP(B2298,'[1]Sum table'!$A:$F,6,FALSE),0)</f>
        <v>0</v>
      </c>
      <c r="F2298">
        <f>+IFERROR(VLOOKUP(B2298,'[1]Sum table'!$A:$G,7,FALSE),0)</f>
        <v>0</v>
      </c>
      <c r="O2298" t="s">
        <v>514</v>
      </c>
      <c r="P2298" s="610" t="s">
        <v>228</v>
      </c>
      <c r="R2298" t="str">
        <f t="shared" si="107"/>
        <v>ZK107</v>
      </c>
      <c r="S2298">
        <f t="shared" si="108"/>
        <v>0</v>
      </c>
      <c r="T2298">
        <f t="shared" si="108"/>
        <v>0</v>
      </c>
      <c r="U2298">
        <f t="shared" si="108"/>
        <v>0</v>
      </c>
    </row>
    <row r="2299" spans="1:21" x14ac:dyDescent="0.25">
      <c r="A2299" t="s">
        <v>2818</v>
      </c>
      <c r="B2299" t="str">
        <f t="shared" si="106"/>
        <v>ZK107.K297.C727</v>
      </c>
      <c r="C2299">
        <f>+IFERROR(VLOOKUP(B2299,'[1]Sum table'!$A:$D,4,FALSE),0)</f>
        <v>0</v>
      </c>
      <c r="D2299">
        <f>+IFERROR(VLOOKUP(B2299,'[1]Sum table'!$A:$E,5,FALSE),0)</f>
        <v>0</v>
      </c>
      <c r="E2299">
        <f>+IFERROR(VLOOKUP(B2299,'[1]Sum table'!$A:$F,6,FALSE),0)</f>
        <v>0</v>
      </c>
      <c r="F2299">
        <f>+IFERROR(VLOOKUP(B2299,'[1]Sum table'!$A:$G,7,FALSE),0)</f>
        <v>0</v>
      </c>
      <c r="O2299" t="s">
        <v>514</v>
      </c>
      <c r="P2299" s="610" t="s">
        <v>230</v>
      </c>
      <c r="R2299" t="str">
        <f t="shared" si="107"/>
        <v>ZK107</v>
      </c>
      <c r="S2299">
        <f t="shared" si="108"/>
        <v>0</v>
      </c>
      <c r="T2299">
        <f t="shared" si="108"/>
        <v>0</v>
      </c>
      <c r="U2299">
        <f t="shared" si="108"/>
        <v>0</v>
      </c>
    </row>
    <row r="2300" spans="1:21" x14ac:dyDescent="0.25">
      <c r="A2300" t="s">
        <v>2819</v>
      </c>
      <c r="B2300" t="str">
        <f t="shared" si="106"/>
        <v>ZK107.K298.C727</v>
      </c>
      <c r="C2300">
        <f>+IFERROR(VLOOKUP(B2300,'[1]Sum table'!$A:$D,4,FALSE),0)</f>
        <v>0</v>
      </c>
      <c r="D2300">
        <f>+IFERROR(VLOOKUP(B2300,'[1]Sum table'!$A:$E,5,FALSE),0)</f>
        <v>0</v>
      </c>
      <c r="E2300">
        <f>+IFERROR(VLOOKUP(B2300,'[1]Sum table'!$A:$F,6,FALSE),0)</f>
        <v>0</v>
      </c>
      <c r="F2300">
        <f>+IFERROR(VLOOKUP(B2300,'[1]Sum table'!$A:$G,7,FALSE),0)</f>
        <v>0</v>
      </c>
      <c r="O2300" t="s">
        <v>514</v>
      </c>
      <c r="P2300" s="608" t="s">
        <v>405</v>
      </c>
      <c r="R2300" t="str">
        <f t="shared" si="107"/>
        <v>ZK107</v>
      </c>
      <c r="S2300">
        <f t="shared" si="108"/>
        <v>0</v>
      </c>
      <c r="T2300">
        <f t="shared" si="108"/>
        <v>0</v>
      </c>
      <c r="U2300">
        <f t="shared" si="108"/>
        <v>0</v>
      </c>
    </row>
    <row r="2301" spans="1:21" x14ac:dyDescent="0.25">
      <c r="A2301" t="s">
        <v>2820</v>
      </c>
      <c r="B2301" t="str">
        <f t="shared" si="106"/>
        <v>ZK107.K299.C727</v>
      </c>
      <c r="C2301">
        <f>+IFERROR(VLOOKUP(B2301,'[1]Sum table'!$A:$D,4,FALSE),0)</f>
        <v>0</v>
      </c>
      <c r="D2301">
        <f>+IFERROR(VLOOKUP(B2301,'[1]Sum table'!$A:$E,5,FALSE),0)</f>
        <v>0</v>
      </c>
      <c r="E2301">
        <f>+IFERROR(VLOOKUP(B2301,'[1]Sum table'!$A:$F,6,FALSE),0)</f>
        <v>0</v>
      </c>
      <c r="F2301">
        <f>+IFERROR(VLOOKUP(B2301,'[1]Sum table'!$A:$G,7,FALSE),0)</f>
        <v>0</v>
      </c>
      <c r="O2301" t="s">
        <v>514</v>
      </c>
      <c r="P2301" s="608" t="s">
        <v>406</v>
      </c>
      <c r="R2301" t="str">
        <f t="shared" si="107"/>
        <v>ZK107</v>
      </c>
      <c r="S2301">
        <f t="shared" si="108"/>
        <v>0</v>
      </c>
      <c r="T2301">
        <f t="shared" si="108"/>
        <v>0</v>
      </c>
      <c r="U2301">
        <f t="shared" si="108"/>
        <v>0</v>
      </c>
    </row>
    <row r="2302" spans="1:21" x14ac:dyDescent="0.25">
      <c r="A2302" t="s">
        <v>2821</v>
      </c>
      <c r="B2302" t="str">
        <f t="shared" si="106"/>
        <v>ZK107.K300.C727</v>
      </c>
      <c r="C2302">
        <f>+IFERROR(VLOOKUP(B2302,'[1]Sum table'!$A:$D,4,FALSE),0)</f>
        <v>0</v>
      </c>
      <c r="D2302">
        <f>+IFERROR(VLOOKUP(B2302,'[1]Sum table'!$A:$E,5,FALSE),0)</f>
        <v>0</v>
      </c>
      <c r="E2302">
        <f>+IFERROR(VLOOKUP(B2302,'[1]Sum table'!$A:$F,6,FALSE),0)</f>
        <v>0</v>
      </c>
      <c r="F2302">
        <f>+IFERROR(VLOOKUP(B2302,'[1]Sum table'!$A:$G,7,FALSE),0)</f>
        <v>0</v>
      </c>
      <c r="O2302" t="s">
        <v>514</v>
      </c>
      <c r="P2302" s="608" t="s">
        <v>407</v>
      </c>
      <c r="R2302" t="str">
        <f t="shared" si="107"/>
        <v>ZK107</v>
      </c>
      <c r="S2302">
        <f t="shared" si="108"/>
        <v>0</v>
      </c>
      <c r="T2302">
        <f t="shared" si="108"/>
        <v>0</v>
      </c>
      <c r="U2302">
        <f t="shared" si="108"/>
        <v>0</v>
      </c>
    </row>
    <row r="2303" spans="1:21" ht="15.75" thickBot="1" x14ac:dyDescent="0.3">
      <c r="A2303" t="s">
        <v>2822</v>
      </c>
      <c r="B2303" t="str">
        <f t="shared" si="106"/>
        <v>ZK107.K301.C727</v>
      </c>
      <c r="C2303">
        <f>+IFERROR(VLOOKUP(B2303,'[1]Sum table'!$A:$D,4,FALSE),0)</f>
        <v>0</v>
      </c>
      <c r="D2303">
        <f>+IFERROR(VLOOKUP(B2303,'[1]Sum table'!$A:$E,5,FALSE),0)</f>
        <v>0</v>
      </c>
      <c r="E2303">
        <f>+IFERROR(VLOOKUP(B2303,'[1]Sum table'!$A:$F,6,FALSE),0)</f>
        <v>0</v>
      </c>
      <c r="F2303">
        <f>+IFERROR(VLOOKUP(B2303,'[1]Sum table'!$A:$G,7,FALSE),0)</f>
        <v>0</v>
      </c>
      <c r="O2303" t="s">
        <v>514</v>
      </c>
      <c r="P2303" s="610" t="s">
        <v>232</v>
      </c>
      <c r="R2303" t="str">
        <f t="shared" si="107"/>
        <v>ZK107</v>
      </c>
      <c r="S2303">
        <f t="shared" si="108"/>
        <v>0</v>
      </c>
      <c r="T2303">
        <f t="shared" si="108"/>
        <v>0</v>
      </c>
      <c r="U2303">
        <f t="shared" si="108"/>
        <v>0</v>
      </c>
    </row>
    <row r="2304" spans="1:21" x14ac:dyDescent="0.25">
      <c r="A2304" t="s">
        <v>2823</v>
      </c>
      <c r="B2304" t="str">
        <f t="shared" si="106"/>
        <v>ZK107.K302.C727</v>
      </c>
      <c r="C2304">
        <f>+IFERROR(VLOOKUP(B2304,'[1]Sum table'!$A:$D,4,FALSE),0)</f>
        <v>0</v>
      </c>
      <c r="D2304">
        <f>+IFERROR(VLOOKUP(B2304,'[1]Sum table'!$A:$E,5,FALSE),0)</f>
        <v>0</v>
      </c>
      <c r="E2304">
        <f>+IFERROR(VLOOKUP(B2304,'[1]Sum table'!$A:$F,6,FALSE),0)</f>
        <v>0</v>
      </c>
      <c r="F2304">
        <f>+IFERROR(VLOOKUP(B2304,'[1]Sum table'!$A:$G,7,FALSE),0)</f>
        <v>0</v>
      </c>
      <c r="O2304" t="s">
        <v>514</v>
      </c>
      <c r="P2304" s="605" t="s">
        <v>408</v>
      </c>
      <c r="R2304" t="str">
        <f t="shared" si="107"/>
        <v>ZK107</v>
      </c>
      <c r="S2304">
        <f t="shared" si="108"/>
        <v>0</v>
      </c>
      <c r="T2304">
        <f t="shared" si="108"/>
        <v>0</v>
      </c>
      <c r="U2304">
        <f t="shared" si="108"/>
        <v>0</v>
      </c>
    </row>
    <row r="2305" spans="1:21" x14ac:dyDescent="0.25">
      <c r="A2305" t="s">
        <v>2824</v>
      </c>
      <c r="B2305" t="str">
        <f t="shared" si="106"/>
        <v>ZK107.K303.C727</v>
      </c>
      <c r="C2305">
        <f>+IFERROR(VLOOKUP(B2305,'[1]Sum table'!$A:$D,4,FALSE),0)</f>
        <v>0</v>
      </c>
      <c r="D2305">
        <f>+IFERROR(VLOOKUP(B2305,'[1]Sum table'!$A:$E,5,FALSE),0)</f>
        <v>0</v>
      </c>
      <c r="E2305">
        <f>+IFERROR(VLOOKUP(B2305,'[1]Sum table'!$A:$F,6,FALSE),0)</f>
        <v>0</v>
      </c>
      <c r="F2305">
        <f>+IFERROR(VLOOKUP(B2305,'[1]Sum table'!$A:$G,7,FALSE),0)</f>
        <v>0</v>
      </c>
      <c r="O2305" t="s">
        <v>514</v>
      </c>
      <c r="P2305" s="606" t="s">
        <v>409</v>
      </c>
      <c r="R2305" t="str">
        <f t="shared" si="107"/>
        <v>ZK107</v>
      </c>
      <c r="S2305">
        <f t="shared" si="108"/>
        <v>0</v>
      </c>
      <c r="T2305">
        <f t="shared" si="108"/>
        <v>0</v>
      </c>
      <c r="U2305">
        <f t="shared" si="108"/>
        <v>0</v>
      </c>
    </row>
    <row r="2306" spans="1:21" x14ac:dyDescent="0.25">
      <c r="A2306" t="s">
        <v>2825</v>
      </c>
      <c r="B2306" t="str">
        <f t="shared" si="106"/>
        <v>ZK107.K304.C727</v>
      </c>
      <c r="C2306">
        <f>+IFERROR(VLOOKUP(B2306,'[1]Sum table'!$A:$D,4,FALSE),0)</f>
        <v>0</v>
      </c>
      <c r="D2306">
        <f>+IFERROR(VLOOKUP(B2306,'[1]Sum table'!$A:$E,5,FALSE),0)</f>
        <v>0</v>
      </c>
      <c r="E2306">
        <f>+IFERROR(VLOOKUP(B2306,'[1]Sum table'!$A:$F,6,FALSE),0)</f>
        <v>0</v>
      </c>
      <c r="F2306">
        <f>+IFERROR(VLOOKUP(B2306,'[1]Sum table'!$A:$G,7,FALSE),0)</f>
        <v>0</v>
      </c>
      <c r="O2306" t="s">
        <v>514</v>
      </c>
      <c r="P2306" s="606" t="s">
        <v>410</v>
      </c>
      <c r="R2306" t="str">
        <f t="shared" si="107"/>
        <v>ZK107</v>
      </c>
      <c r="S2306">
        <f t="shared" si="108"/>
        <v>0</v>
      </c>
      <c r="T2306">
        <f t="shared" si="108"/>
        <v>0</v>
      </c>
      <c r="U2306">
        <f t="shared" si="108"/>
        <v>0</v>
      </c>
    </row>
    <row r="2307" spans="1:21" x14ac:dyDescent="0.25">
      <c r="A2307" t="s">
        <v>2826</v>
      </c>
      <c r="B2307" t="str">
        <f t="shared" si="106"/>
        <v>ZK107.K305.C727</v>
      </c>
      <c r="C2307">
        <f>+IFERROR(VLOOKUP(B2307,'[1]Sum table'!$A:$D,4,FALSE),0)</f>
        <v>0</v>
      </c>
      <c r="D2307">
        <f>+IFERROR(VLOOKUP(B2307,'[1]Sum table'!$A:$E,5,FALSE),0)</f>
        <v>0</v>
      </c>
      <c r="E2307">
        <f>+IFERROR(VLOOKUP(B2307,'[1]Sum table'!$A:$F,6,FALSE),0)</f>
        <v>0</v>
      </c>
      <c r="F2307">
        <f>+IFERROR(VLOOKUP(B2307,'[1]Sum table'!$A:$G,7,FALSE),0)</f>
        <v>0</v>
      </c>
      <c r="O2307" t="s">
        <v>514</v>
      </c>
      <c r="P2307" s="606" t="s">
        <v>411</v>
      </c>
      <c r="R2307" t="str">
        <f t="shared" si="107"/>
        <v>ZK107</v>
      </c>
      <c r="S2307">
        <f t="shared" si="108"/>
        <v>0</v>
      </c>
      <c r="T2307">
        <f t="shared" si="108"/>
        <v>0</v>
      </c>
      <c r="U2307">
        <f t="shared" si="108"/>
        <v>0</v>
      </c>
    </row>
    <row r="2308" spans="1:21" x14ac:dyDescent="0.25">
      <c r="A2308" t="s">
        <v>2827</v>
      </c>
      <c r="B2308" t="str">
        <f t="shared" ref="B2308:B2371" si="109">+A2308&amp;"."&amp;$A$1</f>
        <v>ZK107.K306.C727</v>
      </c>
      <c r="C2308">
        <f>+IFERROR(VLOOKUP(B2308,'[1]Sum table'!$A:$D,4,FALSE),0)</f>
        <v>0</v>
      </c>
      <c r="D2308">
        <f>+IFERROR(VLOOKUP(B2308,'[1]Sum table'!$A:$E,5,FALSE),0)</f>
        <v>0</v>
      </c>
      <c r="E2308">
        <f>+IFERROR(VLOOKUP(B2308,'[1]Sum table'!$A:$F,6,FALSE),0)</f>
        <v>0</v>
      </c>
      <c r="F2308">
        <f>+IFERROR(VLOOKUP(B2308,'[1]Sum table'!$A:$G,7,FALSE),0)</f>
        <v>0</v>
      </c>
      <c r="O2308" t="s">
        <v>514</v>
      </c>
      <c r="P2308" s="606" t="s">
        <v>412</v>
      </c>
      <c r="R2308" t="str">
        <f t="shared" ref="R2308:R2371" si="110">+LEFT(B2308,5)</f>
        <v>ZK107</v>
      </c>
      <c r="S2308">
        <f t="shared" ref="S2308:U2371" si="111">+C2308</f>
        <v>0</v>
      </c>
      <c r="T2308">
        <f t="shared" si="111"/>
        <v>0</v>
      </c>
      <c r="U2308">
        <f t="shared" si="111"/>
        <v>0</v>
      </c>
    </row>
    <row r="2309" spans="1:21" x14ac:dyDescent="0.25">
      <c r="A2309" t="s">
        <v>2828</v>
      </c>
      <c r="B2309" t="str">
        <f t="shared" si="109"/>
        <v>ZK107.K307.C727</v>
      </c>
      <c r="C2309">
        <f>+IFERROR(VLOOKUP(B2309,'[1]Sum table'!$A:$D,4,FALSE),0)</f>
        <v>0</v>
      </c>
      <c r="D2309">
        <f>+IFERROR(VLOOKUP(B2309,'[1]Sum table'!$A:$E,5,FALSE),0)</f>
        <v>0</v>
      </c>
      <c r="E2309">
        <f>+IFERROR(VLOOKUP(B2309,'[1]Sum table'!$A:$F,6,FALSE),0)</f>
        <v>0</v>
      </c>
      <c r="F2309">
        <f>+IFERROR(VLOOKUP(B2309,'[1]Sum table'!$A:$G,7,FALSE),0)</f>
        <v>0</v>
      </c>
      <c r="O2309" t="s">
        <v>514</v>
      </c>
      <c r="P2309" s="606" t="s">
        <v>413</v>
      </c>
      <c r="R2309" t="str">
        <f t="shared" si="110"/>
        <v>ZK107</v>
      </c>
      <c r="S2309">
        <f t="shared" si="111"/>
        <v>0</v>
      </c>
      <c r="T2309">
        <f t="shared" si="111"/>
        <v>0</v>
      </c>
      <c r="U2309">
        <f t="shared" si="111"/>
        <v>0</v>
      </c>
    </row>
    <row r="2310" spans="1:21" x14ac:dyDescent="0.25">
      <c r="A2310" t="s">
        <v>2829</v>
      </c>
      <c r="B2310" t="str">
        <f t="shared" si="109"/>
        <v>ZK107.K308.C727</v>
      </c>
      <c r="C2310">
        <f>+IFERROR(VLOOKUP(B2310,'[1]Sum table'!$A:$D,4,FALSE),0)</f>
        <v>0</v>
      </c>
      <c r="D2310">
        <f>+IFERROR(VLOOKUP(B2310,'[1]Sum table'!$A:$E,5,FALSE),0)</f>
        <v>0</v>
      </c>
      <c r="E2310">
        <f>+IFERROR(VLOOKUP(B2310,'[1]Sum table'!$A:$F,6,FALSE),0)</f>
        <v>0</v>
      </c>
      <c r="F2310">
        <f>+IFERROR(VLOOKUP(B2310,'[1]Sum table'!$A:$G,7,FALSE),0)</f>
        <v>0</v>
      </c>
      <c r="O2310" t="s">
        <v>514</v>
      </c>
      <c r="P2310" s="606" t="s">
        <v>414</v>
      </c>
      <c r="R2310" t="str">
        <f t="shared" si="110"/>
        <v>ZK107</v>
      </c>
      <c r="S2310">
        <f t="shared" si="111"/>
        <v>0</v>
      </c>
      <c r="T2310">
        <f t="shared" si="111"/>
        <v>0</v>
      </c>
      <c r="U2310">
        <f t="shared" si="111"/>
        <v>0</v>
      </c>
    </row>
    <row r="2311" spans="1:21" x14ac:dyDescent="0.25">
      <c r="A2311" t="s">
        <v>2830</v>
      </c>
      <c r="B2311" t="str">
        <f t="shared" si="109"/>
        <v>ZK107.K309.C727</v>
      </c>
      <c r="C2311">
        <f>+IFERROR(VLOOKUP(B2311,'[1]Sum table'!$A:$D,4,FALSE),0)</f>
        <v>0</v>
      </c>
      <c r="D2311">
        <f>+IFERROR(VLOOKUP(B2311,'[1]Sum table'!$A:$E,5,FALSE),0)</f>
        <v>0</v>
      </c>
      <c r="E2311">
        <f>+IFERROR(VLOOKUP(B2311,'[1]Sum table'!$A:$F,6,FALSE),0)</f>
        <v>0</v>
      </c>
      <c r="F2311">
        <f>+IFERROR(VLOOKUP(B2311,'[1]Sum table'!$A:$G,7,FALSE),0)</f>
        <v>0</v>
      </c>
      <c r="O2311" t="s">
        <v>514</v>
      </c>
      <c r="P2311" s="606" t="s">
        <v>415</v>
      </c>
      <c r="R2311" t="str">
        <f t="shared" si="110"/>
        <v>ZK107</v>
      </c>
      <c r="S2311">
        <f t="shared" si="111"/>
        <v>0</v>
      </c>
      <c r="T2311">
        <f t="shared" si="111"/>
        <v>0</v>
      </c>
      <c r="U2311">
        <f t="shared" si="111"/>
        <v>0</v>
      </c>
    </row>
    <row r="2312" spans="1:21" x14ac:dyDescent="0.25">
      <c r="A2312" t="s">
        <v>2831</v>
      </c>
      <c r="B2312" t="str">
        <f t="shared" si="109"/>
        <v>ZK107.K310.C727</v>
      </c>
      <c r="C2312">
        <f>+IFERROR(VLOOKUP(B2312,'[1]Sum table'!$A:$D,4,FALSE),0)</f>
        <v>0</v>
      </c>
      <c r="D2312">
        <f>+IFERROR(VLOOKUP(B2312,'[1]Sum table'!$A:$E,5,FALSE),0)</f>
        <v>0</v>
      </c>
      <c r="E2312">
        <f>+IFERROR(VLOOKUP(B2312,'[1]Sum table'!$A:$F,6,FALSE),0)</f>
        <v>0</v>
      </c>
      <c r="F2312">
        <f>+IFERROR(VLOOKUP(B2312,'[1]Sum table'!$A:$G,7,FALSE),0)</f>
        <v>0</v>
      </c>
      <c r="O2312" t="s">
        <v>514</v>
      </c>
      <c r="P2312" s="606" t="s">
        <v>416</v>
      </c>
      <c r="R2312" t="str">
        <f t="shared" si="110"/>
        <v>ZK107</v>
      </c>
      <c r="S2312">
        <f t="shared" si="111"/>
        <v>0</v>
      </c>
      <c r="T2312">
        <f t="shared" si="111"/>
        <v>0</v>
      </c>
      <c r="U2312">
        <f t="shared" si="111"/>
        <v>0</v>
      </c>
    </row>
    <row r="2313" spans="1:21" x14ac:dyDescent="0.25">
      <c r="A2313" t="s">
        <v>2832</v>
      </c>
      <c r="B2313" t="str">
        <f t="shared" si="109"/>
        <v>ZK107.K311.C727</v>
      </c>
      <c r="C2313">
        <f>+IFERROR(VLOOKUP(B2313,'[1]Sum table'!$A:$D,4,FALSE),0)</f>
        <v>0</v>
      </c>
      <c r="D2313">
        <f>+IFERROR(VLOOKUP(B2313,'[1]Sum table'!$A:$E,5,FALSE),0)</f>
        <v>0</v>
      </c>
      <c r="E2313">
        <f>+IFERROR(VLOOKUP(B2313,'[1]Sum table'!$A:$F,6,FALSE),0)</f>
        <v>0</v>
      </c>
      <c r="F2313">
        <f>+IFERROR(VLOOKUP(B2313,'[1]Sum table'!$A:$G,7,FALSE),0)</f>
        <v>0</v>
      </c>
      <c r="O2313" t="s">
        <v>514</v>
      </c>
      <c r="P2313" s="606" t="s">
        <v>417</v>
      </c>
      <c r="R2313" t="str">
        <f t="shared" si="110"/>
        <v>ZK107</v>
      </c>
      <c r="S2313">
        <f t="shared" si="111"/>
        <v>0</v>
      </c>
      <c r="T2313">
        <f t="shared" si="111"/>
        <v>0</v>
      </c>
      <c r="U2313">
        <f t="shared" si="111"/>
        <v>0</v>
      </c>
    </row>
    <row r="2314" spans="1:21" x14ac:dyDescent="0.25">
      <c r="A2314" t="s">
        <v>2833</v>
      </c>
      <c r="B2314" t="str">
        <f t="shared" si="109"/>
        <v>ZK107.K312.C727</v>
      </c>
      <c r="C2314">
        <f>+IFERROR(VLOOKUP(B2314,'[1]Sum table'!$A:$D,4,FALSE),0)</f>
        <v>0</v>
      </c>
      <c r="D2314">
        <f>+IFERROR(VLOOKUP(B2314,'[1]Sum table'!$A:$E,5,FALSE),0)</f>
        <v>0</v>
      </c>
      <c r="E2314">
        <f>+IFERROR(VLOOKUP(B2314,'[1]Sum table'!$A:$F,6,FALSE),0)</f>
        <v>0</v>
      </c>
      <c r="F2314">
        <f>+IFERROR(VLOOKUP(B2314,'[1]Sum table'!$A:$G,7,FALSE),0)</f>
        <v>0</v>
      </c>
      <c r="O2314" t="s">
        <v>514</v>
      </c>
      <c r="P2314" s="606" t="s">
        <v>418</v>
      </c>
      <c r="R2314" t="str">
        <f t="shared" si="110"/>
        <v>ZK107</v>
      </c>
      <c r="S2314">
        <f t="shared" si="111"/>
        <v>0</v>
      </c>
      <c r="T2314">
        <f t="shared" si="111"/>
        <v>0</v>
      </c>
      <c r="U2314">
        <f t="shared" si="111"/>
        <v>0</v>
      </c>
    </row>
    <row r="2315" spans="1:21" x14ac:dyDescent="0.25">
      <c r="A2315" t="s">
        <v>2834</v>
      </c>
      <c r="B2315" t="str">
        <f t="shared" si="109"/>
        <v>ZK107.K313.C727</v>
      </c>
      <c r="C2315">
        <f>+IFERROR(VLOOKUP(B2315,'[1]Sum table'!$A:$D,4,FALSE),0)</f>
        <v>0</v>
      </c>
      <c r="D2315">
        <f>+IFERROR(VLOOKUP(B2315,'[1]Sum table'!$A:$E,5,FALSE),0)</f>
        <v>0</v>
      </c>
      <c r="E2315">
        <f>+IFERROR(VLOOKUP(B2315,'[1]Sum table'!$A:$F,6,FALSE),0)</f>
        <v>0</v>
      </c>
      <c r="F2315">
        <f>+IFERROR(VLOOKUP(B2315,'[1]Sum table'!$A:$G,7,FALSE),0)</f>
        <v>0</v>
      </c>
      <c r="O2315" t="s">
        <v>514</v>
      </c>
      <c r="P2315" s="607" t="s">
        <v>419</v>
      </c>
      <c r="R2315" t="str">
        <f t="shared" si="110"/>
        <v>ZK107</v>
      </c>
      <c r="S2315">
        <f t="shared" si="111"/>
        <v>0</v>
      </c>
      <c r="T2315">
        <f t="shared" si="111"/>
        <v>0</v>
      </c>
      <c r="U2315">
        <f t="shared" si="111"/>
        <v>0</v>
      </c>
    </row>
    <row r="2316" spans="1:21" x14ac:dyDescent="0.25">
      <c r="A2316" t="s">
        <v>2835</v>
      </c>
      <c r="B2316" t="str">
        <f t="shared" si="109"/>
        <v>ZK107.K314.C727</v>
      </c>
      <c r="C2316">
        <f>+IFERROR(VLOOKUP(B2316,'[1]Sum table'!$A:$D,4,FALSE),0)</f>
        <v>0</v>
      </c>
      <c r="D2316">
        <f>+IFERROR(VLOOKUP(B2316,'[1]Sum table'!$A:$E,5,FALSE),0)</f>
        <v>0</v>
      </c>
      <c r="E2316">
        <f>+IFERROR(VLOOKUP(B2316,'[1]Sum table'!$A:$F,6,FALSE),0)</f>
        <v>0</v>
      </c>
      <c r="F2316">
        <f>+IFERROR(VLOOKUP(B2316,'[1]Sum table'!$A:$G,7,FALSE),0)</f>
        <v>0</v>
      </c>
      <c r="O2316" t="s">
        <v>514</v>
      </c>
      <c r="P2316" s="607" t="s">
        <v>420</v>
      </c>
      <c r="R2316" t="str">
        <f t="shared" si="110"/>
        <v>ZK107</v>
      </c>
      <c r="S2316">
        <f t="shared" si="111"/>
        <v>0</v>
      </c>
      <c r="T2316">
        <f t="shared" si="111"/>
        <v>0</v>
      </c>
      <c r="U2316">
        <f t="shared" si="111"/>
        <v>0</v>
      </c>
    </row>
    <row r="2317" spans="1:21" x14ac:dyDescent="0.25">
      <c r="A2317" t="s">
        <v>2836</v>
      </c>
      <c r="B2317" t="str">
        <f t="shared" si="109"/>
        <v>ZK107.K315.C727</v>
      </c>
      <c r="C2317">
        <f>+IFERROR(VLOOKUP(B2317,'[1]Sum table'!$A:$D,4,FALSE),0)</f>
        <v>0</v>
      </c>
      <c r="D2317">
        <f>+IFERROR(VLOOKUP(B2317,'[1]Sum table'!$A:$E,5,FALSE),0)</f>
        <v>0</v>
      </c>
      <c r="E2317">
        <f>+IFERROR(VLOOKUP(B2317,'[1]Sum table'!$A:$F,6,FALSE),0)</f>
        <v>0</v>
      </c>
      <c r="F2317">
        <f>+IFERROR(VLOOKUP(B2317,'[1]Sum table'!$A:$G,7,FALSE),0)</f>
        <v>0</v>
      </c>
      <c r="O2317" t="s">
        <v>514</v>
      </c>
      <c r="P2317" s="607" t="s">
        <v>421</v>
      </c>
      <c r="R2317" t="str">
        <f t="shared" si="110"/>
        <v>ZK107</v>
      </c>
      <c r="S2317">
        <f t="shared" si="111"/>
        <v>0</v>
      </c>
      <c r="T2317">
        <f t="shared" si="111"/>
        <v>0</v>
      </c>
      <c r="U2317">
        <f t="shared" si="111"/>
        <v>0</v>
      </c>
    </row>
    <row r="2318" spans="1:21" x14ac:dyDescent="0.25">
      <c r="A2318" t="s">
        <v>2837</v>
      </c>
      <c r="B2318" t="str">
        <f t="shared" si="109"/>
        <v>ZK107.K316.C727</v>
      </c>
      <c r="C2318">
        <f>+IFERROR(VLOOKUP(B2318,'[1]Sum table'!$A:$D,4,FALSE),0)</f>
        <v>0</v>
      </c>
      <c r="D2318">
        <f>+IFERROR(VLOOKUP(B2318,'[1]Sum table'!$A:$E,5,FALSE),0)</f>
        <v>0</v>
      </c>
      <c r="E2318">
        <f>+IFERROR(VLOOKUP(B2318,'[1]Sum table'!$A:$F,6,FALSE),0)</f>
        <v>0</v>
      </c>
      <c r="F2318">
        <f>+IFERROR(VLOOKUP(B2318,'[1]Sum table'!$A:$G,7,FALSE),0)</f>
        <v>0</v>
      </c>
      <c r="O2318" t="s">
        <v>514</v>
      </c>
      <c r="P2318" s="607" t="s">
        <v>422</v>
      </c>
      <c r="R2318" t="str">
        <f t="shared" si="110"/>
        <v>ZK107</v>
      </c>
      <c r="S2318">
        <f t="shared" si="111"/>
        <v>0</v>
      </c>
      <c r="T2318">
        <f t="shared" si="111"/>
        <v>0</v>
      </c>
      <c r="U2318">
        <f t="shared" si="111"/>
        <v>0</v>
      </c>
    </row>
    <row r="2319" spans="1:21" x14ac:dyDescent="0.25">
      <c r="A2319" t="s">
        <v>2838</v>
      </c>
      <c r="B2319" t="str">
        <f t="shared" si="109"/>
        <v>ZK107.K317.C727</v>
      </c>
      <c r="C2319">
        <f>+IFERROR(VLOOKUP(B2319,'[1]Sum table'!$A:$D,4,FALSE),0)</f>
        <v>0</v>
      </c>
      <c r="D2319">
        <f>+IFERROR(VLOOKUP(B2319,'[1]Sum table'!$A:$E,5,FALSE),0)</f>
        <v>0</v>
      </c>
      <c r="E2319">
        <f>+IFERROR(VLOOKUP(B2319,'[1]Sum table'!$A:$F,6,FALSE),0)</f>
        <v>0</v>
      </c>
      <c r="F2319">
        <f>+IFERROR(VLOOKUP(B2319,'[1]Sum table'!$A:$G,7,FALSE),0)</f>
        <v>0</v>
      </c>
      <c r="O2319" t="s">
        <v>514</v>
      </c>
      <c r="P2319" s="607" t="s">
        <v>423</v>
      </c>
      <c r="R2319" t="str">
        <f t="shared" si="110"/>
        <v>ZK107</v>
      </c>
      <c r="S2319">
        <f t="shared" si="111"/>
        <v>0</v>
      </c>
      <c r="T2319">
        <f t="shared" si="111"/>
        <v>0</v>
      </c>
      <c r="U2319">
        <f t="shared" si="111"/>
        <v>0</v>
      </c>
    </row>
    <row r="2320" spans="1:21" x14ac:dyDescent="0.25">
      <c r="A2320" t="s">
        <v>2839</v>
      </c>
      <c r="B2320" t="str">
        <f t="shared" si="109"/>
        <v>ZK107.K318.C727</v>
      </c>
      <c r="C2320">
        <f>+IFERROR(VLOOKUP(B2320,'[1]Sum table'!$A:$D,4,FALSE),0)</f>
        <v>0</v>
      </c>
      <c r="D2320">
        <f>+IFERROR(VLOOKUP(B2320,'[1]Sum table'!$A:$E,5,FALSE),0)</f>
        <v>0</v>
      </c>
      <c r="E2320">
        <f>+IFERROR(VLOOKUP(B2320,'[1]Sum table'!$A:$F,6,FALSE),0)</f>
        <v>0</v>
      </c>
      <c r="F2320">
        <f>+IFERROR(VLOOKUP(B2320,'[1]Sum table'!$A:$G,7,FALSE),0)</f>
        <v>0</v>
      </c>
      <c r="O2320" t="s">
        <v>514</v>
      </c>
      <c r="P2320" s="606" t="s">
        <v>424</v>
      </c>
      <c r="R2320" t="str">
        <f t="shared" si="110"/>
        <v>ZK107</v>
      </c>
      <c r="S2320">
        <f t="shared" si="111"/>
        <v>0</v>
      </c>
      <c r="T2320">
        <f t="shared" si="111"/>
        <v>0</v>
      </c>
      <c r="U2320">
        <f t="shared" si="111"/>
        <v>0</v>
      </c>
    </row>
    <row r="2321" spans="1:21" x14ac:dyDescent="0.25">
      <c r="A2321" t="s">
        <v>2840</v>
      </c>
      <c r="B2321" t="str">
        <f t="shared" si="109"/>
        <v>ZK107.K319.C727</v>
      </c>
      <c r="C2321">
        <f>+IFERROR(VLOOKUP(B2321,'[1]Sum table'!$A:$D,4,FALSE),0)</f>
        <v>0</v>
      </c>
      <c r="D2321">
        <f>+IFERROR(VLOOKUP(B2321,'[1]Sum table'!$A:$E,5,FALSE),0)</f>
        <v>0</v>
      </c>
      <c r="E2321">
        <f>+IFERROR(VLOOKUP(B2321,'[1]Sum table'!$A:$F,6,FALSE),0)</f>
        <v>0</v>
      </c>
      <c r="F2321">
        <f>+IFERROR(VLOOKUP(B2321,'[1]Sum table'!$A:$G,7,FALSE),0)</f>
        <v>0</v>
      </c>
      <c r="O2321" t="s">
        <v>514</v>
      </c>
      <c r="P2321" s="606" t="s">
        <v>425</v>
      </c>
      <c r="R2321" t="str">
        <f t="shared" si="110"/>
        <v>ZK107</v>
      </c>
      <c r="S2321">
        <f t="shared" si="111"/>
        <v>0</v>
      </c>
      <c r="T2321">
        <f t="shared" si="111"/>
        <v>0</v>
      </c>
      <c r="U2321">
        <f t="shared" si="111"/>
        <v>0</v>
      </c>
    </row>
    <row r="2322" spans="1:21" x14ac:dyDescent="0.25">
      <c r="A2322" t="s">
        <v>2841</v>
      </c>
      <c r="B2322" t="str">
        <f t="shared" si="109"/>
        <v>ZK107.K320.C727</v>
      </c>
      <c r="C2322">
        <f>+IFERROR(VLOOKUP(B2322,'[1]Sum table'!$A:$D,4,FALSE),0)</f>
        <v>0</v>
      </c>
      <c r="D2322">
        <f>+IFERROR(VLOOKUP(B2322,'[1]Sum table'!$A:$E,5,FALSE),0)</f>
        <v>0</v>
      </c>
      <c r="E2322">
        <f>+IFERROR(VLOOKUP(B2322,'[1]Sum table'!$A:$F,6,FALSE),0)</f>
        <v>0</v>
      </c>
      <c r="F2322">
        <f>+IFERROR(VLOOKUP(B2322,'[1]Sum table'!$A:$G,7,FALSE),0)</f>
        <v>0</v>
      </c>
      <c r="O2322" t="s">
        <v>514</v>
      </c>
      <c r="P2322" s="606" t="s">
        <v>426</v>
      </c>
      <c r="R2322" t="str">
        <f t="shared" si="110"/>
        <v>ZK107</v>
      </c>
      <c r="S2322">
        <f t="shared" si="111"/>
        <v>0</v>
      </c>
      <c r="T2322">
        <f t="shared" si="111"/>
        <v>0</v>
      </c>
      <c r="U2322">
        <f t="shared" si="111"/>
        <v>0</v>
      </c>
    </row>
    <row r="2323" spans="1:21" x14ac:dyDescent="0.25">
      <c r="A2323" t="s">
        <v>2842</v>
      </c>
      <c r="B2323" t="str">
        <f t="shared" si="109"/>
        <v>ZK107.K321.C727</v>
      </c>
      <c r="C2323">
        <f>+IFERROR(VLOOKUP(B2323,'[1]Sum table'!$A:$D,4,FALSE),0)</f>
        <v>0</v>
      </c>
      <c r="D2323">
        <f>+IFERROR(VLOOKUP(B2323,'[1]Sum table'!$A:$E,5,FALSE),0)</f>
        <v>0</v>
      </c>
      <c r="E2323">
        <f>+IFERROR(VLOOKUP(B2323,'[1]Sum table'!$A:$F,6,FALSE),0)</f>
        <v>0</v>
      </c>
      <c r="F2323">
        <f>+IFERROR(VLOOKUP(B2323,'[1]Sum table'!$A:$G,7,FALSE),0)</f>
        <v>0</v>
      </c>
      <c r="O2323" t="s">
        <v>514</v>
      </c>
      <c r="P2323" s="606" t="s">
        <v>427</v>
      </c>
      <c r="R2323" t="str">
        <f t="shared" si="110"/>
        <v>ZK107</v>
      </c>
      <c r="S2323">
        <f t="shared" si="111"/>
        <v>0</v>
      </c>
      <c r="T2323">
        <f t="shared" si="111"/>
        <v>0</v>
      </c>
      <c r="U2323">
        <f t="shared" si="111"/>
        <v>0</v>
      </c>
    </row>
    <row r="2324" spans="1:21" x14ac:dyDescent="0.25">
      <c r="A2324" t="s">
        <v>2843</v>
      </c>
      <c r="B2324" t="str">
        <f t="shared" si="109"/>
        <v>ZK107.K322.C727</v>
      </c>
      <c r="C2324">
        <f>+IFERROR(VLOOKUP(B2324,'[1]Sum table'!$A:$D,4,FALSE),0)</f>
        <v>0</v>
      </c>
      <c r="D2324">
        <f>+IFERROR(VLOOKUP(B2324,'[1]Sum table'!$A:$E,5,FALSE),0)</f>
        <v>0</v>
      </c>
      <c r="E2324">
        <f>+IFERROR(VLOOKUP(B2324,'[1]Sum table'!$A:$F,6,FALSE),0)</f>
        <v>0</v>
      </c>
      <c r="F2324">
        <f>+IFERROR(VLOOKUP(B2324,'[1]Sum table'!$A:$G,7,FALSE),0)</f>
        <v>0</v>
      </c>
      <c r="O2324" t="s">
        <v>514</v>
      </c>
      <c r="P2324" s="607" t="s">
        <v>428</v>
      </c>
      <c r="R2324" t="str">
        <f t="shared" si="110"/>
        <v>ZK107</v>
      </c>
      <c r="S2324">
        <f t="shared" si="111"/>
        <v>0</v>
      </c>
      <c r="T2324">
        <f t="shared" si="111"/>
        <v>0</v>
      </c>
      <c r="U2324">
        <f t="shared" si="111"/>
        <v>0</v>
      </c>
    </row>
    <row r="2325" spans="1:21" x14ac:dyDescent="0.25">
      <c r="A2325" t="s">
        <v>2844</v>
      </c>
      <c r="B2325" t="str">
        <f t="shared" si="109"/>
        <v>ZK107.K323.C727</v>
      </c>
      <c r="C2325">
        <f>+IFERROR(VLOOKUP(B2325,'[1]Sum table'!$A:$D,4,FALSE),0)</f>
        <v>0</v>
      </c>
      <c r="D2325">
        <f>+IFERROR(VLOOKUP(B2325,'[1]Sum table'!$A:$E,5,FALSE),0)</f>
        <v>0</v>
      </c>
      <c r="E2325">
        <f>+IFERROR(VLOOKUP(B2325,'[1]Sum table'!$A:$F,6,FALSE),0)</f>
        <v>0</v>
      </c>
      <c r="F2325">
        <f>+IFERROR(VLOOKUP(B2325,'[1]Sum table'!$A:$G,7,FALSE),0)</f>
        <v>0</v>
      </c>
      <c r="O2325" t="s">
        <v>514</v>
      </c>
      <c r="P2325" s="607" t="s">
        <v>429</v>
      </c>
      <c r="R2325" t="str">
        <f t="shared" si="110"/>
        <v>ZK107</v>
      </c>
      <c r="S2325">
        <f t="shared" si="111"/>
        <v>0</v>
      </c>
      <c r="T2325">
        <f t="shared" si="111"/>
        <v>0</v>
      </c>
      <c r="U2325">
        <f t="shared" si="111"/>
        <v>0</v>
      </c>
    </row>
    <row r="2326" spans="1:21" x14ac:dyDescent="0.25">
      <c r="A2326" t="s">
        <v>2845</v>
      </c>
      <c r="B2326" t="str">
        <f t="shared" si="109"/>
        <v>ZK107.K324.C727</v>
      </c>
      <c r="C2326">
        <f>+IFERROR(VLOOKUP(B2326,'[1]Sum table'!$A:$D,4,FALSE),0)</f>
        <v>0</v>
      </c>
      <c r="D2326">
        <f>+IFERROR(VLOOKUP(B2326,'[1]Sum table'!$A:$E,5,FALSE),0)</f>
        <v>0</v>
      </c>
      <c r="E2326">
        <f>+IFERROR(VLOOKUP(B2326,'[1]Sum table'!$A:$F,6,FALSE),0)</f>
        <v>0</v>
      </c>
      <c r="F2326">
        <f>+IFERROR(VLOOKUP(B2326,'[1]Sum table'!$A:$G,7,FALSE),0)</f>
        <v>0</v>
      </c>
      <c r="O2326" t="s">
        <v>514</v>
      </c>
      <c r="P2326" s="607" t="s">
        <v>430</v>
      </c>
      <c r="R2326" t="str">
        <f t="shared" si="110"/>
        <v>ZK107</v>
      </c>
      <c r="S2326">
        <f t="shared" si="111"/>
        <v>0</v>
      </c>
      <c r="T2326">
        <f t="shared" si="111"/>
        <v>0</v>
      </c>
      <c r="U2326">
        <f t="shared" si="111"/>
        <v>0</v>
      </c>
    </row>
    <row r="2327" spans="1:21" x14ac:dyDescent="0.25">
      <c r="A2327" t="s">
        <v>2846</v>
      </c>
      <c r="B2327" t="str">
        <f t="shared" si="109"/>
        <v>ZK107.K325.C727</v>
      </c>
      <c r="C2327">
        <f>+IFERROR(VLOOKUP(B2327,'[1]Sum table'!$A:$D,4,FALSE),0)</f>
        <v>0</v>
      </c>
      <c r="D2327">
        <f>+IFERROR(VLOOKUP(B2327,'[1]Sum table'!$A:$E,5,FALSE),0)</f>
        <v>0</v>
      </c>
      <c r="E2327">
        <f>+IFERROR(VLOOKUP(B2327,'[1]Sum table'!$A:$F,6,FALSE),0)</f>
        <v>0</v>
      </c>
      <c r="F2327">
        <f>+IFERROR(VLOOKUP(B2327,'[1]Sum table'!$A:$G,7,FALSE),0)</f>
        <v>0</v>
      </c>
      <c r="O2327" t="s">
        <v>514</v>
      </c>
      <c r="P2327" s="607" t="s">
        <v>431</v>
      </c>
      <c r="R2327" t="str">
        <f t="shared" si="110"/>
        <v>ZK107</v>
      </c>
      <c r="S2327">
        <f t="shared" si="111"/>
        <v>0</v>
      </c>
      <c r="T2327">
        <f t="shared" si="111"/>
        <v>0</v>
      </c>
      <c r="U2327">
        <f t="shared" si="111"/>
        <v>0</v>
      </c>
    </row>
    <row r="2328" spans="1:21" x14ac:dyDescent="0.25">
      <c r="A2328" t="s">
        <v>2847</v>
      </c>
      <c r="B2328" t="str">
        <f t="shared" si="109"/>
        <v>ZK107.K326.C727</v>
      </c>
      <c r="C2328">
        <f>+IFERROR(VLOOKUP(B2328,'[1]Sum table'!$A:$D,4,FALSE),0)</f>
        <v>0</v>
      </c>
      <c r="D2328">
        <f>+IFERROR(VLOOKUP(B2328,'[1]Sum table'!$A:$E,5,FALSE),0)</f>
        <v>0</v>
      </c>
      <c r="E2328">
        <f>+IFERROR(VLOOKUP(B2328,'[1]Sum table'!$A:$F,6,FALSE),0)</f>
        <v>0</v>
      </c>
      <c r="F2328">
        <f>+IFERROR(VLOOKUP(B2328,'[1]Sum table'!$A:$G,7,FALSE),0)</f>
        <v>0</v>
      </c>
      <c r="O2328" t="s">
        <v>514</v>
      </c>
      <c r="P2328" s="606" t="s">
        <v>432</v>
      </c>
      <c r="R2328" t="str">
        <f t="shared" si="110"/>
        <v>ZK107</v>
      </c>
      <c r="S2328">
        <f t="shared" si="111"/>
        <v>0</v>
      </c>
      <c r="T2328">
        <f t="shared" si="111"/>
        <v>0</v>
      </c>
      <c r="U2328">
        <f t="shared" si="111"/>
        <v>0</v>
      </c>
    </row>
    <row r="2329" spans="1:21" x14ac:dyDescent="0.25">
      <c r="A2329" t="s">
        <v>2848</v>
      </c>
      <c r="B2329" t="str">
        <f t="shared" si="109"/>
        <v>ZK107.K327.C727</v>
      </c>
      <c r="C2329">
        <f>+IFERROR(VLOOKUP(B2329,'[1]Sum table'!$A:$D,4,FALSE),0)</f>
        <v>0</v>
      </c>
      <c r="D2329">
        <f>+IFERROR(VLOOKUP(B2329,'[1]Sum table'!$A:$E,5,FALSE),0)</f>
        <v>0</v>
      </c>
      <c r="E2329">
        <f>+IFERROR(VLOOKUP(B2329,'[1]Sum table'!$A:$F,6,FALSE),0)</f>
        <v>0</v>
      </c>
      <c r="F2329">
        <f>+IFERROR(VLOOKUP(B2329,'[1]Sum table'!$A:$G,7,FALSE),0)</f>
        <v>0</v>
      </c>
      <c r="O2329" t="s">
        <v>514</v>
      </c>
      <c r="P2329" s="606" t="s">
        <v>433</v>
      </c>
      <c r="R2329" t="str">
        <f t="shared" si="110"/>
        <v>ZK107</v>
      </c>
      <c r="S2329">
        <f t="shared" si="111"/>
        <v>0</v>
      </c>
      <c r="T2329">
        <f t="shared" si="111"/>
        <v>0</v>
      </c>
      <c r="U2329">
        <f t="shared" si="111"/>
        <v>0</v>
      </c>
    </row>
    <row r="2330" spans="1:21" x14ac:dyDescent="0.25">
      <c r="A2330" t="s">
        <v>2849</v>
      </c>
      <c r="B2330" t="str">
        <f t="shared" si="109"/>
        <v>ZK107.K328.C727</v>
      </c>
      <c r="C2330">
        <f>+IFERROR(VLOOKUP(B2330,'[1]Sum table'!$A:$D,4,FALSE),0)</f>
        <v>0</v>
      </c>
      <c r="D2330">
        <f>+IFERROR(VLOOKUP(B2330,'[1]Sum table'!$A:$E,5,FALSE),0)</f>
        <v>0</v>
      </c>
      <c r="E2330">
        <f>+IFERROR(VLOOKUP(B2330,'[1]Sum table'!$A:$F,6,FALSE),0)</f>
        <v>0</v>
      </c>
      <c r="F2330">
        <f>+IFERROR(VLOOKUP(B2330,'[1]Sum table'!$A:$G,7,FALSE),0)</f>
        <v>0</v>
      </c>
      <c r="O2330" t="s">
        <v>514</v>
      </c>
      <c r="P2330" s="606" t="s">
        <v>434</v>
      </c>
      <c r="R2330" t="str">
        <f t="shared" si="110"/>
        <v>ZK107</v>
      </c>
      <c r="S2330">
        <f t="shared" si="111"/>
        <v>0</v>
      </c>
      <c r="T2330">
        <f t="shared" si="111"/>
        <v>0</v>
      </c>
      <c r="U2330">
        <f t="shared" si="111"/>
        <v>0</v>
      </c>
    </row>
    <row r="2331" spans="1:21" x14ac:dyDescent="0.25">
      <c r="A2331" t="s">
        <v>2850</v>
      </c>
      <c r="B2331" t="str">
        <f t="shared" si="109"/>
        <v>ZK107.K329.C727</v>
      </c>
      <c r="C2331">
        <f>+IFERROR(VLOOKUP(B2331,'[1]Sum table'!$A:$D,4,FALSE),0)</f>
        <v>0</v>
      </c>
      <c r="D2331">
        <f>+IFERROR(VLOOKUP(B2331,'[1]Sum table'!$A:$E,5,FALSE),0)</f>
        <v>0</v>
      </c>
      <c r="E2331">
        <f>+IFERROR(VLOOKUP(B2331,'[1]Sum table'!$A:$F,6,FALSE),0)</f>
        <v>0</v>
      </c>
      <c r="F2331">
        <f>+IFERROR(VLOOKUP(B2331,'[1]Sum table'!$A:$G,7,FALSE),0)</f>
        <v>0</v>
      </c>
      <c r="O2331" t="s">
        <v>514</v>
      </c>
      <c r="P2331" s="606" t="s">
        <v>435</v>
      </c>
      <c r="R2331" t="str">
        <f t="shared" si="110"/>
        <v>ZK107</v>
      </c>
      <c r="S2331">
        <f t="shared" si="111"/>
        <v>0</v>
      </c>
      <c r="T2331">
        <f t="shared" si="111"/>
        <v>0</v>
      </c>
      <c r="U2331">
        <f t="shared" si="111"/>
        <v>0</v>
      </c>
    </row>
    <row r="2332" spans="1:21" x14ac:dyDescent="0.25">
      <c r="A2332" t="s">
        <v>2851</v>
      </c>
      <c r="B2332" t="str">
        <f t="shared" si="109"/>
        <v>ZK107.K330.C727</v>
      </c>
      <c r="C2332">
        <f>+IFERROR(VLOOKUP(B2332,'[1]Sum table'!$A:$D,4,FALSE),0)</f>
        <v>0</v>
      </c>
      <c r="D2332">
        <f>+IFERROR(VLOOKUP(B2332,'[1]Sum table'!$A:$E,5,FALSE),0)</f>
        <v>0</v>
      </c>
      <c r="E2332">
        <f>+IFERROR(VLOOKUP(B2332,'[1]Sum table'!$A:$F,6,FALSE),0)</f>
        <v>0</v>
      </c>
      <c r="F2332">
        <f>+IFERROR(VLOOKUP(B2332,'[1]Sum table'!$A:$G,7,FALSE),0)</f>
        <v>0</v>
      </c>
      <c r="O2332" t="s">
        <v>514</v>
      </c>
      <c r="P2332" s="606" t="s">
        <v>436</v>
      </c>
      <c r="R2332" t="str">
        <f t="shared" si="110"/>
        <v>ZK107</v>
      </c>
      <c r="S2332">
        <f t="shared" si="111"/>
        <v>0</v>
      </c>
      <c r="T2332">
        <f t="shared" si="111"/>
        <v>0</v>
      </c>
      <c r="U2332">
        <f t="shared" si="111"/>
        <v>0</v>
      </c>
    </row>
    <row r="2333" spans="1:21" x14ac:dyDescent="0.25">
      <c r="A2333" t="s">
        <v>2852</v>
      </c>
      <c r="B2333" t="str">
        <f t="shared" si="109"/>
        <v>ZK107.K331.C727</v>
      </c>
      <c r="C2333">
        <f>+IFERROR(VLOOKUP(B2333,'[1]Sum table'!$A:$D,4,FALSE),0)</f>
        <v>0</v>
      </c>
      <c r="D2333">
        <f>+IFERROR(VLOOKUP(B2333,'[1]Sum table'!$A:$E,5,FALSE),0)</f>
        <v>0</v>
      </c>
      <c r="E2333">
        <f>+IFERROR(VLOOKUP(B2333,'[1]Sum table'!$A:$F,6,FALSE),0)</f>
        <v>0</v>
      </c>
      <c r="F2333">
        <f>+IFERROR(VLOOKUP(B2333,'[1]Sum table'!$A:$G,7,FALSE),0)</f>
        <v>0</v>
      </c>
      <c r="O2333" t="s">
        <v>514</v>
      </c>
      <c r="P2333" s="606" t="s">
        <v>437</v>
      </c>
      <c r="R2333" t="str">
        <f t="shared" si="110"/>
        <v>ZK107</v>
      </c>
      <c r="S2333">
        <f t="shared" si="111"/>
        <v>0</v>
      </c>
      <c r="T2333">
        <f t="shared" si="111"/>
        <v>0</v>
      </c>
      <c r="U2333">
        <f t="shared" si="111"/>
        <v>0</v>
      </c>
    </row>
    <row r="2334" spans="1:21" x14ac:dyDescent="0.25">
      <c r="A2334" t="s">
        <v>2853</v>
      </c>
      <c r="B2334" t="str">
        <f t="shared" si="109"/>
        <v>ZK107.K332.C727</v>
      </c>
      <c r="C2334">
        <f>+IFERROR(VLOOKUP(B2334,'[1]Sum table'!$A:$D,4,FALSE),0)</f>
        <v>0</v>
      </c>
      <c r="D2334">
        <f>+IFERROR(VLOOKUP(B2334,'[1]Sum table'!$A:$E,5,FALSE),0)</f>
        <v>0</v>
      </c>
      <c r="E2334">
        <f>+IFERROR(VLOOKUP(B2334,'[1]Sum table'!$A:$F,6,FALSE),0)</f>
        <v>0</v>
      </c>
      <c r="F2334">
        <f>+IFERROR(VLOOKUP(B2334,'[1]Sum table'!$A:$G,7,FALSE),0)</f>
        <v>0</v>
      </c>
      <c r="O2334" t="s">
        <v>514</v>
      </c>
      <c r="P2334" s="607" t="s">
        <v>438</v>
      </c>
      <c r="R2334" t="str">
        <f t="shared" si="110"/>
        <v>ZK107</v>
      </c>
      <c r="S2334">
        <f t="shared" si="111"/>
        <v>0</v>
      </c>
      <c r="T2334">
        <f t="shared" si="111"/>
        <v>0</v>
      </c>
      <c r="U2334">
        <f t="shared" si="111"/>
        <v>0</v>
      </c>
    </row>
    <row r="2335" spans="1:21" x14ac:dyDescent="0.25">
      <c r="A2335" t="s">
        <v>2854</v>
      </c>
      <c r="B2335" t="str">
        <f t="shared" si="109"/>
        <v>ZK107.K333.C727</v>
      </c>
      <c r="C2335">
        <f>+IFERROR(VLOOKUP(B2335,'[1]Sum table'!$A:$D,4,FALSE),0)</f>
        <v>0</v>
      </c>
      <c r="D2335">
        <f>+IFERROR(VLOOKUP(B2335,'[1]Sum table'!$A:$E,5,FALSE),0)</f>
        <v>0</v>
      </c>
      <c r="E2335">
        <f>+IFERROR(VLOOKUP(B2335,'[1]Sum table'!$A:$F,6,FALSE),0)</f>
        <v>0</v>
      </c>
      <c r="F2335">
        <f>+IFERROR(VLOOKUP(B2335,'[1]Sum table'!$A:$G,7,FALSE),0)</f>
        <v>0</v>
      </c>
      <c r="O2335" t="s">
        <v>514</v>
      </c>
      <c r="P2335" s="607" t="s">
        <v>439</v>
      </c>
      <c r="R2335" t="str">
        <f t="shared" si="110"/>
        <v>ZK107</v>
      </c>
      <c r="S2335">
        <f t="shared" si="111"/>
        <v>0</v>
      </c>
      <c r="T2335">
        <f t="shared" si="111"/>
        <v>0</v>
      </c>
      <c r="U2335">
        <f t="shared" si="111"/>
        <v>0</v>
      </c>
    </row>
    <row r="2336" spans="1:21" x14ac:dyDescent="0.25">
      <c r="A2336" t="s">
        <v>2855</v>
      </c>
      <c r="B2336" t="str">
        <f t="shared" si="109"/>
        <v>ZK107.K334.C727</v>
      </c>
      <c r="C2336">
        <f>+IFERROR(VLOOKUP(B2336,'[1]Sum table'!$A:$D,4,FALSE),0)</f>
        <v>0</v>
      </c>
      <c r="D2336">
        <f>+IFERROR(VLOOKUP(B2336,'[1]Sum table'!$A:$E,5,FALSE),0)</f>
        <v>0</v>
      </c>
      <c r="E2336">
        <f>+IFERROR(VLOOKUP(B2336,'[1]Sum table'!$A:$F,6,FALSE),0)</f>
        <v>0</v>
      </c>
      <c r="F2336">
        <f>+IFERROR(VLOOKUP(B2336,'[1]Sum table'!$A:$G,7,FALSE),0)</f>
        <v>0</v>
      </c>
      <c r="O2336" t="s">
        <v>514</v>
      </c>
      <c r="P2336" s="607" t="s">
        <v>440</v>
      </c>
      <c r="R2336" t="str">
        <f t="shared" si="110"/>
        <v>ZK107</v>
      </c>
      <c r="S2336">
        <f t="shared" si="111"/>
        <v>0</v>
      </c>
      <c r="T2336">
        <f t="shared" si="111"/>
        <v>0</v>
      </c>
      <c r="U2336">
        <f t="shared" si="111"/>
        <v>0</v>
      </c>
    </row>
    <row r="2337" spans="1:21" x14ac:dyDescent="0.25">
      <c r="A2337" t="s">
        <v>2856</v>
      </c>
      <c r="B2337" t="str">
        <f t="shared" si="109"/>
        <v>ZK107.K335.C727</v>
      </c>
      <c r="C2337">
        <f>+IFERROR(VLOOKUP(B2337,'[1]Sum table'!$A:$D,4,FALSE),0)</f>
        <v>0</v>
      </c>
      <c r="D2337">
        <f>+IFERROR(VLOOKUP(B2337,'[1]Sum table'!$A:$E,5,FALSE),0)</f>
        <v>0</v>
      </c>
      <c r="E2337">
        <f>+IFERROR(VLOOKUP(B2337,'[1]Sum table'!$A:$F,6,FALSE),0)</f>
        <v>0</v>
      </c>
      <c r="F2337">
        <f>+IFERROR(VLOOKUP(B2337,'[1]Sum table'!$A:$G,7,FALSE),0)</f>
        <v>0</v>
      </c>
      <c r="O2337" t="s">
        <v>514</v>
      </c>
      <c r="P2337" s="607" t="s">
        <v>441</v>
      </c>
      <c r="R2337" t="str">
        <f t="shared" si="110"/>
        <v>ZK107</v>
      </c>
      <c r="S2337">
        <f t="shared" si="111"/>
        <v>0</v>
      </c>
      <c r="T2337">
        <f t="shared" si="111"/>
        <v>0</v>
      </c>
      <c r="U2337">
        <f t="shared" si="111"/>
        <v>0</v>
      </c>
    </row>
    <row r="2338" spans="1:21" x14ac:dyDescent="0.25">
      <c r="A2338" t="s">
        <v>2857</v>
      </c>
      <c r="B2338" t="str">
        <f t="shared" si="109"/>
        <v>ZK107.K336.C727</v>
      </c>
      <c r="C2338">
        <f>+IFERROR(VLOOKUP(B2338,'[1]Sum table'!$A:$D,4,FALSE),0)</f>
        <v>0</v>
      </c>
      <c r="D2338">
        <f>+IFERROR(VLOOKUP(B2338,'[1]Sum table'!$A:$E,5,FALSE),0)</f>
        <v>0</v>
      </c>
      <c r="E2338">
        <f>+IFERROR(VLOOKUP(B2338,'[1]Sum table'!$A:$F,6,FALSE),0)</f>
        <v>0</v>
      </c>
      <c r="F2338">
        <f>+IFERROR(VLOOKUP(B2338,'[1]Sum table'!$A:$G,7,FALSE),0)</f>
        <v>0</v>
      </c>
      <c r="O2338" t="s">
        <v>514</v>
      </c>
      <c r="P2338" s="606" t="s">
        <v>442</v>
      </c>
      <c r="R2338" t="str">
        <f t="shared" si="110"/>
        <v>ZK107</v>
      </c>
      <c r="S2338">
        <f t="shared" si="111"/>
        <v>0</v>
      </c>
      <c r="T2338">
        <f t="shared" si="111"/>
        <v>0</v>
      </c>
      <c r="U2338">
        <f t="shared" si="111"/>
        <v>0</v>
      </c>
    </row>
    <row r="2339" spans="1:21" x14ac:dyDescent="0.25">
      <c r="A2339" t="s">
        <v>2858</v>
      </c>
      <c r="B2339" t="str">
        <f t="shared" si="109"/>
        <v>ZK107.K337.C727</v>
      </c>
      <c r="C2339">
        <f>+IFERROR(VLOOKUP(B2339,'[1]Sum table'!$A:$D,4,FALSE),0)</f>
        <v>0</v>
      </c>
      <c r="D2339">
        <f>+IFERROR(VLOOKUP(B2339,'[1]Sum table'!$A:$E,5,FALSE),0)</f>
        <v>0</v>
      </c>
      <c r="E2339">
        <f>+IFERROR(VLOOKUP(B2339,'[1]Sum table'!$A:$F,6,FALSE),0)</f>
        <v>0</v>
      </c>
      <c r="F2339">
        <f>+IFERROR(VLOOKUP(B2339,'[1]Sum table'!$A:$G,7,FALSE),0)</f>
        <v>0</v>
      </c>
      <c r="O2339" t="s">
        <v>514</v>
      </c>
      <c r="P2339" s="606" t="s">
        <v>443</v>
      </c>
      <c r="R2339" t="str">
        <f t="shared" si="110"/>
        <v>ZK107</v>
      </c>
      <c r="S2339">
        <f t="shared" si="111"/>
        <v>0</v>
      </c>
      <c r="T2339">
        <f t="shared" si="111"/>
        <v>0</v>
      </c>
      <c r="U2339">
        <f t="shared" si="111"/>
        <v>0</v>
      </c>
    </row>
    <row r="2340" spans="1:21" x14ac:dyDescent="0.25">
      <c r="A2340" t="s">
        <v>2859</v>
      </c>
      <c r="B2340" t="str">
        <f t="shared" si="109"/>
        <v>ZK107.K338.C727</v>
      </c>
      <c r="C2340">
        <f>+IFERROR(VLOOKUP(B2340,'[1]Sum table'!$A:$D,4,FALSE),0)</f>
        <v>0</v>
      </c>
      <c r="D2340">
        <f>+IFERROR(VLOOKUP(B2340,'[1]Sum table'!$A:$E,5,FALSE),0)</f>
        <v>0</v>
      </c>
      <c r="E2340">
        <f>+IFERROR(VLOOKUP(B2340,'[1]Sum table'!$A:$F,6,FALSE),0)</f>
        <v>0</v>
      </c>
      <c r="F2340">
        <f>+IFERROR(VLOOKUP(B2340,'[1]Sum table'!$A:$G,7,FALSE),0)</f>
        <v>0</v>
      </c>
      <c r="O2340" t="s">
        <v>514</v>
      </c>
      <c r="P2340" s="606" t="s">
        <v>444</v>
      </c>
      <c r="R2340" t="str">
        <f t="shared" si="110"/>
        <v>ZK107</v>
      </c>
      <c r="S2340">
        <f t="shared" si="111"/>
        <v>0</v>
      </c>
      <c r="T2340">
        <f t="shared" si="111"/>
        <v>0</v>
      </c>
      <c r="U2340">
        <f t="shared" si="111"/>
        <v>0</v>
      </c>
    </row>
    <row r="2341" spans="1:21" x14ac:dyDescent="0.25">
      <c r="A2341" t="s">
        <v>2860</v>
      </c>
      <c r="B2341" t="str">
        <f t="shared" si="109"/>
        <v>ZK107.K339.C727</v>
      </c>
      <c r="C2341">
        <f>+IFERROR(VLOOKUP(B2341,'[1]Sum table'!$A:$D,4,FALSE),0)</f>
        <v>0</v>
      </c>
      <c r="D2341">
        <f>+IFERROR(VLOOKUP(B2341,'[1]Sum table'!$A:$E,5,FALSE),0)</f>
        <v>0</v>
      </c>
      <c r="E2341">
        <f>+IFERROR(VLOOKUP(B2341,'[1]Sum table'!$A:$F,6,FALSE),0)</f>
        <v>0</v>
      </c>
      <c r="F2341">
        <f>+IFERROR(VLOOKUP(B2341,'[1]Sum table'!$A:$G,7,FALSE),0)</f>
        <v>0</v>
      </c>
      <c r="O2341" t="s">
        <v>514</v>
      </c>
      <c r="P2341" s="607" t="s">
        <v>445</v>
      </c>
      <c r="R2341" t="str">
        <f t="shared" si="110"/>
        <v>ZK107</v>
      </c>
      <c r="S2341">
        <f t="shared" si="111"/>
        <v>0</v>
      </c>
      <c r="T2341">
        <f t="shared" si="111"/>
        <v>0</v>
      </c>
      <c r="U2341">
        <f t="shared" si="111"/>
        <v>0</v>
      </c>
    </row>
    <row r="2342" spans="1:21" x14ac:dyDescent="0.25">
      <c r="A2342" t="s">
        <v>2861</v>
      </c>
      <c r="B2342" t="str">
        <f t="shared" si="109"/>
        <v>ZK107.K340.C727</v>
      </c>
      <c r="C2342">
        <f>+IFERROR(VLOOKUP(B2342,'[1]Sum table'!$A:$D,4,FALSE),0)</f>
        <v>0</v>
      </c>
      <c r="D2342">
        <f>+IFERROR(VLOOKUP(B2342,'[1]Sum table'!$A:$E,5,FALSE),0)</f>
        <v>0</v>
      </c>
      <c r="E2342">
        <f>+IFERROR(VLOOKUP(B2342,'[1]Sum table'!$A:$F,6,FALSE),0)</f>
        <v>0</v>
      </c>
      <c r="F2342">
        <f>+IFERROR(VLOOKUP(B2342,'[1]Sum table'!$A:$G,7,FALSE),0)</f>
        <v>0</v>
      </c>
      <c r="O2342" t="s">
        <v>514</v>
      </c>
      <c r="P2342" s="607" t="s">
        <v>446</v>
      </c>
      <c r="R2342" t="str">
        <f t="shared" si="110"/>
        <v>ZK107</v>
      </c>
      <c r="S2342">
        <f t="shared" si="111"/>
        <v>0</v>
      </c>
      <c r="T2342">
        <f t="shared" si="111"/>
        <v>0</v>
      </c>
      <c r="U2342">
        <f t="shared" si="111"/>
        <v>0</v>
      </c>
    </row>
    <row r="2343" spans="1:21" x14ac:dyDescent="0.25">
      <c r="A2343" t="s">
        <v>2862</v>
      </c>
      <c r="B2343" t="str">
        <f t="shared" si="109"/>
        <v>ZK107.K341.C727</v>
      </c>
      <c r="C2343">
        <f>+IFERROR(VLOOKUP(B2343,'[1]Sum table'!$A:$D,4,FALSE),0)</f>
        <v>0</v>
      </c>
      <c r="D2343">
        <f>+IFERROR(VLOOKUP(B2343,'[1]Sum table'!$A:$E,5,FALSE),0)</f>
        <v>0</v>
      </c>
      <c r="E2343">
        <f>+IFERROR(VLOOKUP(B2343,'[1]Sum table'!$A:$F,6,FALSE),0)</f>
        <v>0</v>
      </c>
      <c r="F2343">
        <f>+IFERROR(VLOOKUP(B2343,'[1]Sum table'!$A:$G,7,FALSE),0)</f>
        <v>0</v>
      </c>
      <c r="O2343" t="s">
        <v>514</v>
      </c>
      <c r="P2343" s="607" t="s">
        <v>447</v>
      </c>
      <c r="R2343" t="str">
        <f t="shared" si="110"/>
        <v>ZK107</v>
      </c>
      <c r="S2343">
        <f t="shared" si="111"/>
        <v>0</v>
      </c>
      <c r="T2343">
        <f t="shared" si="111"/>
        <v>0</v>
      </c>
      <c r="U2343">
        <f t="shared" si="111"/>
        <v>0</v>
      </c>
    </row>
    <row r="2344" spans="1:21" x14ac:dyDescent="0.25">
      <c r="A2344" t="s">
        <v>2863</v>
      </c>
      <c r="B2344" t="str">
        <f t="shared" si="109"/>
        <v>ZK107.K342.C727</v>
      </c>
      <c r="C2344">
        <f>+IFERROR(VLOOKUP(B2344,'[1]Sum table'!$A:$D,4,FALSE),0)</f>
        <v>0</v>
      </c>
      <c r="D2344">
        <f>+IFERROR(VLOOKUP(B2344,'[1]Sum table'!$A:$E,5,FALSE),0)</f>
        <v>0</v>
      </c>
      <c r="E2344">
        <f>+IFERROR(VLOOKUP(B2344,'[1]Sum table'!$A:$F,6,FALSE),0)</f>
        <v>0</v>
      </c>
      <c r="F2344">
        <f>+IFERROR(VLOOKUP(B2344,'[1]Sum table'!$A:$G,7,FALSE),0)</f>
        <v>0</v>
      </c>
      <c r="O2344" t="s">
        <v>514</v>
      </c>
      <c r="P2344" s="607" t="s">
        <v>448</v>
      </c>
      <c r="R2344" t="str">
        <f t="shared" si="110"/>
        <v>ZK107</v>
      </c>
      <c r="S2344">
        <f t="shared" si="111"/>
        <v>0</v>
      </c>
      <c r="T2344">
        <f t="shared" si="111"/>
        <v>0</v>
      </c>
      <c r="U2344">
        <f t="shared" si="111"/>
        <v>0</v>
      </c>
    </row>
    <row r="2345" spans="1:21" x14ac:dyDescent="0.25">
      <c r="A2345" t="s">
        <v>2864</v>
      </c>
      <c r="B2345" t="str">
        <f t="shared" si="109"/>
        <v>ZK107.K343.C727</v>
      </c>
      <c r="C2345">
        <f>+IFERROR(VLOOKUP(B2345,'[1]Sum table'!$A:$D,4,FALSE),0)</f>
        <v>0</v>
      </c>
      <c r="D2345">
        <f>+IFERROR(VLOOKUP(B2345,'[1]Sum table'!$A:$E,5,FALSE),0)</f>
        <v>0</v>
      </c>
      <c r="E2345">
        <f>+IFERROR(VLOOKUP(B2345,'[1]Sum table'!$A:$F,6,FALSE),0)</f>
        <v>0</v>
      </c>
      <c r="F2345">
        <f>+IFERROR(VLOOKUP(B2345,'[1]Sum table'!$A:$G,7,FALSE),0)</f>
        <v>0</v>
      </c>
      <c r="O2345" t="s">
        <v>514</v>
      </c>
      <c r="P2345" s="606" t="s">
        <v>449</v>
      </c>
      <c r="R2345" t="str">
        <f t="shared" si="110"/>
        <v>ZK107</v>
      </c>
      <c r="S2345">
        <f t="shared" si="111"/>
        <v>0</v>
      </c>
      <c r="T2345">
        <f t="shared" si="111"/>
        <v>0</v>
      </c>
      <c r="U2345">
        <f t="shared" si="111"/>
        <v>0</v>
      </c>
    </row>
    <row r="2346" spans="1:21" x14ac:dyDescent="0.25">
      <c r="A2346" t="s">
        <v>2865</v>
      </c>
      <c r="B2346" t="str">
        <f t="shared" si="109"/>
        <v>ZK107.K344.C727</v>
      </c>
      <c r="C2346">
        <f>+IFERROR(VLOOKUP(B2346,'[1]Sum table'!$A:$D,4,FALSE),0)</f>
        <v>0</v>
      </c>
      <c r="D2346">
        <f>+IFERROR(VLOOKUP(B2346,'[1]Sum table'!$A:$E,5,FALSE),0)</f>
        <v>0</v>
      </c>
      <c r="E2346">
        <f>+IFERROR(VLOOKUP(B2346,'[1]Sum table'!$A:$F,6,FALSE),0)</f>
        <v>0</v>
      </c>
      <c r="F2346">
        <f>+IFERROR(VLOOKUP(B2346,'[1]Sum table'!$A:$G,7,FALSE),0)</f>
        <v>0</v>
      </c>
      <c r="O2346" t="s">
        <v>514</v>
      </c>
      <c r="P2346" s="606" t="s">
        <v>450</v>
      </c>
      <c r="R2346" t="str">
        <f t="shared" si="110"/>
        <v>ZK107</v>
      </c>
      <c r="S2346">
        <f t="shared" si="111"/>
        <v>0</v>
      </c>
      <c r="T2346">
        <f t="shared" si="111"/>
        <v>0</v>
      </c>
      <c r="U2346">
        <f t="shared" si="111"/>
        <v>0</v>
      </c>
    </row>
    <row r="2347" spans="1:21" x14ac:dyDescent="0.25">
      <c r="A2347" t="s">
        <v>2866</v>
      </c>
      <c r="B2347" t="str">
        <f t="shared" si="109"/>
        <v>ZK107.K345.C727</v>
      </c>
      <c r="C2347">
        <f>+IFERROR(VLOOKUP(B2347,'[1]Sum table'!$A:$D,4,FALSE),0)</f>
        <v>0</v>
      </c>
      <c r="D2347">
        <f>+IFERROR(VLOOKUP(B2347,'[1]Sum table'!$A:$E,5,FALSE),0)</f>
        <v>0</v>
      </c>
      <c r="E2347">
        <f>+IFERROR(VLOOKUP(B2347,'[1]Sum table'!$A:$F,6,FALSE),0)</f>
        <v>0</v>
      </c>
      <c r="F2347">
        <f>+IFERROR(VLOOKUP(B2347,'[1]Sum table'!$A:$G,7,FALSE),0)</f>
        <v>0</v>
      </c>
      <c r="O2347" t="s">
        <v>514</v>
      </c>
      <c r="P2347" s="606" t="s">
        <v>451</v>
      </c>
      <c r="R2347" t="str">
        <f t="shared" si="110"/>
        <v>ZK107</v>
      </c>
      <c r="S2347">
        <f t="shared" si="111"/>
        <v>0</v>
      </c>
      <c r="T2347">
        <f t="shared" si="111"/>
        <v>0</v>
      </c>
      <c r="U2347">
        <f t="shared" si="111"/>
        <v>0</v>
      </c>
    </row>
    <row r="2348" spans="1:21" x14ac:dyDescent="0.25">
      <c r="A2348" t="s">
        <v>2867</v>
      </c>
      <c r="B2348" t="str">
        <f t="shared" si="109"/>
        <v>ZK107.K346.C727</v>
      </c>
      <c r="C2348">
        <f>+IFERROR(VLOOKUP(B2348,'[1]Sum table'!$A:$D,4,FALSE),0)</f>
        <v>0</v>
      </c>
      <c r="D2348">
        <f>+IFERROR(VLOOKUP(B2348,'[1]Sum table'!$A:$E,5,FALSE),0)</f>
        <v>0</v>
      </c>
      <c r="E2348">
        <f>+IFERROR(VLOOKUP(B2348,'[1]Sum table'!$A:$F,6,FALSE),0)</f>
        <v>0</v>
      </c>
      <c r="F2348">
        <f>+IFERROR(VLOOKUP(B2348,'[1]Sum table'!$A:$G,7,FALSE),0)</f>
        <v>0</v>
      </c>
      <c r="O2348" t="s">
        <v>514</v>
      </c>
      <c r="P2348" s="606" t="s">
        <v>452</v>
      </c>
      <c r="R2348" t="str">
        <f t="shared" si="110"/>
        <v>ZK107</v>
      </c>
      <c r="S2348">
        <f t="shared" si="111"/>
        <v>0</v>
      </c>
      <c r="T2348">
        <f t="shared" si="111"/>
        <v>0</v>
      </c>
      <c r="U2348">
        <f t="shared" si="111"/>
        <v>0</v>
      </c>
    </row>
    <row r="2349" spans="1:21" x14ac:dyDescent="0.25">
      <c r="A2349" t="s">
        <v>2868</v>
      </c>
      <c r="B2349" t="str">
        <f t="shared" si="109"/>
        <v>ZK107.K347.C727</v>
      </c>
      <c r="C2349">
        <f>+IFERROR(VLOOKUP(B2349,'[1]Sum table'!$A:$D,4,FALSE),0)</f>
        <v>0</v>
      </c>
      <c r="D2349">
        <f>+IFERROR(VLOOKUP(B2349,'[1]Sum table'!$A:$E,5,FALSE),0)</f>
        <v>0</v>
      </c>
      <c r="E2349">
        <f>+IFERROR(VLOOKUP(B2349,'[1]Sum table'!$A:$F,6,FALSE),0)</f>
        <v>0</v>
      </c>
      <c r="F2349">
        <f>+IFERROR(VLOOKUP(B2349,'[1]Sum table'!$A:$G,7,FALSE),0)</f>
        <v>0</v>
      </c>
      <c r="O2349" t="s">
        <v>514</v>
      </c>
      <c r="P2349" s="607" t="s">
        <v>453</v>
      </c>
      <c r="R2349" t="str">
        <f t="shared" si="110"/>
        <v>ZK107</v>
      </c>
      <c r="S2349">
        <f t="shared" si="111"/>
        <v>0</v>
      </c>
      <c r="T2349">
        <f t="shared" si="111"/>
        <v>0</v>
      </c>
      <c r="U2349">
        <f t="shared" si="111"/>
        <v>0</v>
      </c>
    </row>
    <row r="2350" spans="1:21" x14ac:dyDescent="0.25">
      <c r="A2350" t="s">
        <v>2869</v>
      </c>
      <c r="B2350" t="str">
        <f t="shared" si="109"/>
        <v>ZK107.K348.C727</v>
      </c>
      <c r="C2350">
        <f>+IFERROR(VLOOKUP(B2350,'[1]Sum table'!$A:$D,4,FALSE),0)</f>
        <v>0</v>
      </c>
      <c r="D2350">
        <f>+IFERROR(VLOOKUP(B2350,'[1]Sum table'!$A:$E,5,FALSE),0)</f>
        <v>0</v>
      </c>
      <c r="E2350">
        <f>+IFERROR(VLOOKUP(B2350,'[1]Sum table'!$A:$F,6,FALSE),0)</f>
        <v>0</v>
      </c>
      <c r="F2350">
        <f>+IFERROR(VLOOKUP(B2350,'[1]Sum table'!$A:$G,7,FALSE),0)</f>
        <v>0</v>
      </c>
      <c r="O2350" t="s">
        <v>514</v>
      </c>
      <c r="P2350" s="607" t="s">
        <v>454</v>
      </c>
      <c r="R2350" t="str">
        <f t="shared" si="110"/>
        <v>ZK107</v>
      </c>
      <c r="S2350">
        <f t="shared" si="111"/>
        <v>0</v>
      </c>
      <c r="T2350">
        <f t="shared" si="111"/>
        <v>0</v>
      </c>
      <c r="U2350">
        <f t="shared" si="111"/>
        <v>0</v>
      </c>
    </row>
    <row r="2351" spans="1:21" x14ac:dyDescent="0.25">
      <c r="A2351" t="s">
        <v>2870</v>
      </c>
      <c r="B2351" t="str">
        <f t="shared" si="109"/>
        <v>ZK107.K349.C727</v>
      </c>
      <c r="C2351">
        <f>+IFERROR(VLOOKUP(B2351,'[1]Sum table'!$A:$D,4,FALSE),0)</f>
        <v>0</v>
      </c>
      <c r="D2351">
        <f>+IFERROR(VLOOKUP(B2351,'[1]Sum table'!$A:$E,5,FALSE),0)</f>
        <v>0</v>
      </c>
      <c r="E2351">
        <f>+IFERROR(VLOOKUP(B2351,'[1]Sum table'!$A:$F,6,FALSE),0)</f>
        <v>0</v>
      </c>
      <c r="F2351">
        <f>+IFERROR(VLOOKUP(B2351,'[1]Sum table'!$A:$G,7,FALSE),0)</f>
        <v>0</v>
      </c>
      <c r="O2351" t="s">
        <v>514</v>
      </c>
      <c r="P2351" s="607" t="s">
        <v>455</v>
      </c>
      <c r="R2351" t="str">
        <f t="shared" si="110"/>
        <v>ZK107</v>
      </c>
      <c r="S2351">
        <f t="shared" si="111"/>
        <v>0</v>
      </c>
      <c r="T2351">
        <f t="shared" si="111"/>
        <v>0</v>
      </c>
      <c r="U2351">
        <f t="shared" si="111"/>
        <v>0</v>
      </c>
    </row>
    <row r="2352" spans="1:21" x14ac:dyDescent="0.25">
      <c r="A2352" t="s">
        <v>2871</v>
      </c>
      <c r="B2352" t="str">
        <f t="shared" si="109"/>
        <v>ZK107.K350.C727</v>
      </c>
      <c r="C2352">
        <f>+IFERROR(VLOOKUP(B2352,'[1]Sum table'!$A:$D,4,FALSE),0)</f>
        <v>0</v>
      </c>
      <c r="D2352">
        <f>+IFERROR(VLOOKUP(B2352,'[1]Sum table'!$A:$E,5,FALSE),0)</f>
        <v>0</v>
      </c>
      <c r="E2352">
        <f>+IFERROR(VLOOKUP(B2352,'[1]Sum table'!$A:$F,6,FALSE),0)</f>
        <v>0</v>
      </c>
      <c r="F2352">
        <f>+IFERROR(VLOOKUP(B2352,'[1]Sum table'!$A:$G,7,FALSE),0)</f>
        <v>0</v>
      </c>
      <c r="O2352" t="s">
        <v>514</v>
      </c>
      <c r="P2352" s="607" t="s">
        <v>456</v>
      </c>
      <c r="R2352" t="str">
        <f t="shared" si="110"/>
        <v>ZK107</v>
      </c>
      <c r="S2352">
        <f t="shared" si="111"/>
        <v>0</v>
      </c>
      <c r="T2352">
        <f t="shared" si="111"/>
        <v>0</v>
      </c>
      <c r="U2352">
        <f t="shared" si="111"/>
        <v>0</v>
      </c>
    </row>
    <row r="2353" spans="1:21" x14ac:dyDescent="0.25">
      <c r="A2353" t="s">
        <v>2872</v>
      </c>
      <c r="B2353" t="str">
        <f t="shared" si="109"/>
        <v>ZK107.K351.C727</v>
      </c>
      <c r="C2353">
        <f>+IFERROR(VLOOKUP(B2353,'[1]Sum table'!$A:$D,4,FALSE),0)</f>
        <v>0</v>
      </c>
      <c r="D2353">
        <f>+IFERROR(VLOOKUP(B2353,'[1]Sum table'!$A:$E,5,FALSE),0)</f>
        <v>0</v>
      </c>
      <c r="E2353">
        <f>+IFERROR(VLOOKUP(B2353,'[1]Sum table'!$A:$F,6,FALSE),0)</f>
        <v>0</v>
      </c>
      <c r="F2353">
        <f>+IFERROR(VLOOKUP(B2353,'[1]Sum table'!$A:$G,7,FALSE),0)</f>
        <v>0</v>
      </c>
      <c r="O2353" t="s">
        <v>514</v>
      </c>
      <c r="P2353" s="606" t="s">
        <v>457</v>
      </c>
      <c r="R2353" t="str">
        <f t="shared" si="110"/>
        <v>ZK107</v>
      </c>
      <c r="S2353">
        <f t="shared" si="111"/>
        <v>0</v>
      </c>
      <c r="T2353">
        <f t="shared" si="111"/>
        <v>0</v>
      </c>
      <c r="U2353">
        <f t="shared" si="111"/>
        <v>0</v>
      </c>
    </row>
    <row r="2354" spans="1:21" x14ac:dyDescent="0.25">
      <c r="A2354" t="s">
        <v>2873</v>
      </c>
      <c r="B2354" t="str">
        <f t="shared" si="109"/>
        <v>ZK107.K352.C727</v>
      </c>
      <c r="C2354">
        <f>+IFERROR(VLOOKUP(B2354,'[1]Sum table'!$A:$D,4,FALSE),0)</f>
        <v>0</v>
      </c>
      <c r="D2354">
        <f>+IFERROR(VLOOKUP(B2354,'[1]Sum table'!$A:$E,5,FALSE),0)</f>
        <v>0</v>
      </c>
      <c r="E2354">
        <f>+IFERROR(VLOOKUP(B2354,'[1]Sum table'!$A:$F,6,FALSE),0)</f>
        <v>0</v>
      </c>
      <c r="F2354">
        <f>+IFERROR(VLOOKUP(B2354,'[1]Sum table'!$A:$G,7,FALSE),0)</f>
        <v>0</v>
      </c>
      <c r="O2354" t="s">
        <v>514</v>
      </c>
      <c r="P2354" s="606" t="s">
        <v>458</v>
      </c>
      <c r="R2354" t="str">
        <f t="shared" si="110"/>
        <v>ZK107</v>
      </c>
      <c r="S2354">
        <f t="shared" si="111"/>
        <v>0</v>
      </c>
      <c r="T2354">
        <f t="shared" si="111"/>
        <v>0</v>
      </c>
      <c r="U2354">
        <f t="shared" si="111"/>
        <v>0</v>
      </c>
    </row>
    <row r="2355" spans="1:21" x14ac:dyDescent="0.25">
      <c r="A2355" t="s">
        <v>2874</v>
      </c>
      <c r="B2355" t="str">
        <f t="shared" si="109"/>
        <v>ZK107.K353.C727</v>
      </c>
      <c r="C2355">
        <f>+IFERROR(VLOOKUP(B2355,'[1]Sum table'!$A:$D,4,FALSE),0)</f>
        <v>0</v>
      </c>
      <c r="D2355">
        <f>+IFERROR(VLOOKUP(B2355,'[1]Sum table'!$A:$E,5,FALSE),0)</f>
        <v>0</v>
      </c>
      <c r="E2355">
        <f>+IFERROR(VLOOKUP(B2355,'[1]Sum table'!$A:$F,6,FALSE),0)</f>
        <v>0</v>
      </c>
      <c r="F2355">
        <f>+IFERROR(VLOOKUP(B2355,'[1]Sum table'!$A:$G,7,FALSE),0)</f>
        <v>0</v>
      </c>
      <c r="O2355" t="s">
        <v>514</v>
      </c>
      <c r="P2355" s="606" t="s">
        <v>459</v>
      </c>
      <c r="R2355" t="str">
        <f t="shared" si="110"/>
        <v>ZK107</v>
      </c>
      <c r="S2355">
        <f t="shared" si="111"/>
        <v>0</v>
      </c>
      <c r="T2355">
        <f t="shared" si="111"/>
        <v>0</v>
      </c>
      <c r="U2355">
        <f t="shared" si="111"/>
        <v>0</v>
      </c>
    </row>
    <row r="2356" spans="1:21" x14ac:dyDescent="0.25">
      <c r="A2356" t="s">
        <v>2875</v>
      </c>
      <c r="B2356" t="str">
        <f t="shared" si="109"/>
        <v>ZK107.K354.C727</v>
      </c>
      <c r="C2356">
        <f>+IFERROR(VLOOKUP(B2356,'[1]Sum table'!$A:$D,4,FALSE),0)</f>
        <v>0</v>
      </c>
      <c r="D2356">
        <f>+IFERROR(VLOOKUP(B2356,'[1]Sum table'!$A:$E,5,FALSE),0)</f>
        <v>0</v>
      </c>
      <c r="E2356">
        <f>+IFERROR(VLOOKUP(B2356,'[1]Sum table'!$A:$F,6,FALSE),0)</f>
        <v>0</v>
      </c>
      <c r="F2356">
        <f>+IFERROR(VLOOKUP(B2356,'[1]Sum table'!$A:$G,7,FALSE),0)</f>
        <v>0</v>
      </c>
      <c r="O2356" t="s">
        <v>514</v>
      </c>
      <c r="P2356" s="606" t="s">
        <v>460</v>
      </c>
      <c r="R2356" t="str">
        <f t="shared" si="110"/>
        <v>ZK107</v>
      </c>
      <c r="S2356">
        <f t="shared" si="111"/>
        <v>0</v>
      </c>
      <c r="T2356">
        <f t="shared" si="111"/>
        <v>0</v>
      </c>
      <c r="U2356">
        <f t="shared" si="111"/>
        <v>0</v>
      </c>
    </row>
    <row r="2357" spans="1:21" x14ac:dyDescent="0.25">
      <c r="A2357" t="s">
        <v>2876</v>
      </c>
      <c r="B2357" t="str">
        <f t="shared" si="109"/>
        <v>ZK107.K355.C727</v>
      </c>
      <c r="C2357">
        <f>+IFERROR(VLOOKUP(B2357,'[1]Sum table'!$A:$D,4,FALSE),0)</f>
        <v>0</v>
      </c>
      <c r="D2357">
        <f>+IFERROR(VLOOKUP(B2357,'[1]Sum table'!$A:$E,5,FALSE),0)</f>
        <v>0</v>
      </c>
      <c r="E2357">
        <f>+IFERROR(VLOOKUP(B2357,'[1]Sum table'!$A:$F,6,FALSE),0)</f>
        <v>0</v>
      </c>
      <c r="F2357">
        <f>+IFERROR(VLOOKUP(B2357,'[1]Sum table'!$A:$G,7,FALSE),0)</f>
        <v>0</v>
      </c>
      <c r="O2357" t="s">
        <v>514</v>
      </c>
      <c r="P2357" s="606" t="s">
        <v>461</v>
      </c>
      <c r="R2357" t="str">
        <f t="shared" si="110"/>
        <v>ZK107</v>
      </c>
      <c r="S2357">
        <f t="shared" si="111"/>
        <v>0</v>
      </c>
      <c r="T2357">
        <f t="shared" si="111"/>
        <v>0</v>
      </c>
      <c r="U2357">
        <f t="shared" si="111"/>
        <v>0</v>
      </c>
    </row>
    <row r="2358" spans="1:21" x14ac:dyDescent="0.25">
      <c r="A2358" t="s">
        <v>2877</v>
      </c>
      <c r="B2358" t="str">
        <f t="shared" si="109"/>
        <v>ZK107.K356.C727</v>
      </c>
      <c r="C2358">
        <f>+IFERROR(VLOOKUP(B2358,'[1]Sum table'!$A:$D,4,FALSE),0)</f>
        <v>0</v>
      </c>
      <c r="D2358">
        <f>+IFERROR(VLOOKUP(B2358,'[1]Sum table'!$A:$E,5,FALSE),0)</f>
        <v>0</v>
      </c>
      <c r="E2358">
        <f>+IFERROR(VLOOKUP(B2358,'[1]Sum table'!$A:$F,6,FALSE),0)</f>
        <v>0</v>
      </c>
      <c r="F2358">
        <f>+IFERROR(VLOOKUP(B2358,'[1]Sum table'!$A:$G,7,FALSE),0)</f>
        <v>0</v>
      </c>
      <c r="O2358" t="s">
        <v>514</v>
      </c>
      <c r="P2358" s="606" t="s">
        <v>462</v>
      </c>
      <c r="R2358" t="str">
        <f t="shared" si="110"/>
        <v>ZK107</v>
      </c>
      <c r="S2358">
        <f t="shared" si="111"/>
        <v>0</v>
      </c>
      <c r="T2358">
        <f t="shared" si="111"/>
        <v>0</v>
      </c>
      <c r="U2358">
        <f t="shared" si="111"/>
        <v>0</v>
      </c>
    </row>
    <row r="2359" spans="1:21" x14ac:dyDescent="0.25">
      <c r="A2359" t="s">
        <v>2878</v>
      </c>
      <c r="B2359" t="str">
        <f t="shared" si="109"/>
        <v>ZK107.K357.C727</v>
      </c>
      <c r="C2359">
        <f>+IFERROR(VLOOKUP(B2359,'[1]Sum table'!$A:$D,4,FALSE),0)</f>
        <v>0</v>
      </c>
      <c r="D2359">
        <f>+IFERROR(VLOOKUP(B2359,'[1]Sum table'!$A:$E,5,FALSE),0)</f>
        <v>0</v>
      </c>
      <c r="E2359">
        <f>+IFERROR(VLOOKUP(B2359,'[1]Sum table'!$A:$F,6,FALSE),0)</f>
        <v>0</v>
      </c>
      <c r="F2359">
        <f>+IFERROR(VLOOKUP(B2359,'[1]Sum table'!$A:$G,7,FALSE),0)</f>
        <v>0</v>
      </c>
      <c r="O2359" t="s">
        <v>514</v>
      </c>
      <c r="P2359" s="606" t="s">
        <v>463</v>
      </c>
      <c r="R2359" t="str">
        <f t="shared" si="110"/>
        <v>ZK107</v>
      </c>
      <c r="S2359">
        <f t="shared" si="111"/>
        <v>0</v>
      </c>
      <c r="T2359">
        <f t="shared" si="111"/>
        <v>0</v>
      </c>
      <c r="U2359">
        <f t="shared" si="111"/>
        <v>0</v>
      </c>
    </row>
    <row r="2360" spans="1:21" x14ac:dyDescent="0.25">
      <c r="A2360" t="s">
        <v>2879</v>
      </c>
      <c r="B2360" t="str">
        <f t="shared" si="109"/>
        <v>ZK107.K358.C727</v>
      </c>
      <c r="C2360">
        <f>+IFERROR(VLOOKUP(B2360,'[1]Sum table'!$A:$D,4,FALSE),0)</f>
        <v>0</v>
      </c>
      <c r="D2360">
        <f>+IFERROR(VLOOKUP(B2360,'[1]Sum table'!$A:$E,5,FALSE),0)</f>
        <v>0</v>
      </c>
      <c r="E2360">
        <f>+IFERROR(VLOOKUP(B2360,'[1]Sum table'!$A:$F,6,FALSE),0)</f>
        <v>0</v>
      </c>
      <c r="F2360">
        <f>+IFERROR(VLOOKUP(B2360,'[1]Sum table'!$A:$G,7,FALSE),0)</f>
        <v>0</v>
      </c>
      <c r="O2360" t="s">
        <v>514</v>
      </c>
      <c r="P2360" s="606" t="s">
        <v>464</v>
      </c>
      <c r="R2360" t="str">
        <f t="shared" si="110"/>
        <v>ZK107</v>
      </c>
      <c r="S2360">
        <f t="shared" si="111"/>
        <v>0</v>
      </c>
      <c r="T2360">
        <f t="shared" si="111"/>
        <v>0</v>
      </c>
      <c r="U2360">
        <f t="shared" si="111"/>
        <v>0</v>
      </c>
    </row>
    <row r="2361" spans="1:21" x14ac:dyDescent="0.25">
      <c r="A2361" t="s">
        <v>2880</v>
      </c>
      <c r="B2361" t="str">
        <f t="shared" si="109"/>
        <v>ZK107.K359.C727</v>
      </c>
      <c r="C2361">
        <f>+IFERROR(VLOOKUP(B2361,'[1]Sum table'!$A:$D,4,FALSE),0)</f>
        <v>0</v>
      </c>
      <c r="D2361">
        <f>+IFERROR(VLOOKUP(B2361,'[1]Sum table'!$A:$E,5,FALSE),0)</f>
        <v>0</v>
      </c>
      <c r="E2361">
        <f>+IFERROR(VLOOKUP(B2361,'[1]Sum table'!$A:$F,6,FALSE),0)</f>
        <v>0</v>
      </c>
      <c r="F2361">
        <f>+IFERROR(VLOOKUP(B2361,'[1]Sum table'!$A:$G,7,FALSE),0)</f>
        <v>0</v>
      </c>
      <c r="O2361" t="s">
        <v>514</v>
      </c>
      <c r="P2361" s="607" t="s">
        <v>465</v>
      </c>
      <c r="R2361" t="str">
        <f t="shared" si="110"/>
        <v>ZK107</v>
      </c>
      <c r="S2361">
        <f t="shared" si="111"/>
        <v>0</v>
      </c>
      <c r="T2361">
        <f t="shared" si="111"/>
        <v>0</v>
      </c>
      <c r="U2361">
        <f t="shared" si="111"/>
        <v>0</v>
      </c>
    </row>
    <row r="2362" spans="1:21" x14ac:dyDescent="0.25">
      <c r="A2362" t="s">
        <v>2881</v>
      </c>
      <c r="B2362" t="str">
        <f t="shared" si="109"/>
        <v>ZK107.K360.C727</v>
      </c>
      <c r="C2362">
        <f>+IFERROR(VLOOKUP(B2362,'[1]Sum table'!$A:$D,4,FALSE),0)</f>
        <v>0</v>
      </c>
      <c r="D2362">
        <f>+IFERROR(VLOOKUP(B2362,'[1]Sum table'!$A:$E,5,FALSE),0)</f>
        <v>0</v>
      </c>
      <c r="E2362">
        <f>+IFERROR(VLOOKUP(B2362,'[1]Sum table'!$A:$F,6,FALSE),0)</f>
        <v>0</v>
      </c>
      <c r="F2362">
        <f>+IFERROR(VLOOKUP(B2362,'[1]Sum table'!$A:$G,7,FALSE),0)</f>
        <v>0</v>
      </c>
      <c r="O2362" t="s">
        <v>514</v>
      </c>
      <c r="P2362" s="607" t="s">
        <v>466</v>
      </c>
      <c r="R2362" t="str">
        <f t="shared" si="110"/>
        <v>ZK107</v>
      </c>
      <c r="S2362">
        <f t="shared" si="111"/>
        <v>0</v>
      </c>
      <c r="T2362">
        <f t="shared" si="111"/>
        <v>0</v>
      </c>
      <c r="U2362">
        <f t="shared" si="111"/>
        <v>0</v>
      </c>
    </row>
    <row r="2363" spans="1:21" x14ac:dyDescent="0.25">
      <c r="A2363" t="s">
        <v>2882</v>
      </c>
      <c r="B2363" t="str">
        <f t="shared" si="109"/>
        <v>ZK107.K361.C727</v>
      </c>
      <c r="C2363">
        <f>+IFERROR(VLOOKUP(B2363,'[1]Sum table'!$A:$D,4,FALSE),0)</f>
        <v>0</v>
      </c>
      <c r="D2363">
        <f>+IFERROR(VLOOKUP(B2363,'[1]Sum table'!$A:$E,5,FALSE),0)</f>
        <v>0</v>
      </c>
      <c r="E2363">
        <f>+IFERROR(VLOOKUP(B2363,'[1]Sum table'!$A:$F,6,FALSE),0)</f>
        <v>0</v>
      </c>
      <c r="F2363">
        <f>+IFERROR(VLOOKUP(B2363,'[1]Sum table'!$A:$G,7,FALSE),0)</f>
        <v>0</v>
      </c>
      <c r="O2363" t="s">
        <v>514</v>
      </c>
      <c r="P2363" s="607" t="s">
        <v>467</v>
      </c>
      <c r="R2363" t="str">
        <f t="shared" si="110"/>
        <v>ZK107</v>
      </c>
      <c r="S2363">
        <f t="shared" si="111"/>
        <v>0</v>
      </c>
      <c r="T2363">
        <f t="shared" si="111"/>
        <v>0</v>
      </c>
      <c r="U2363">
        <f t="shared" si="111"/>
        <v>0</v>
      </c>
    </row>
    <row r="2364" spans="1:21" x14ac:dyDescent="0.25">
      <c r="A2364" t="s">
        <v>2883</v>
      </c>
      <c r="B2364" t="str">
        <f t="shared" si="109"/>
        <v>ZK107.K362.C727</v>
      </c>
      <c r="C2364">
        <f>+IFERROR(VLOOKUP(B2364,'[1]Sum table'!$A:$D,4,FALSE),0)</f>
        <v>0</v>
      </c>
      <c r="D2364">
        <f>+IFERROR(VLOOKUP(B2364,'[1]Sum table'!$A:$E,5,FALSE),0)</f>
        <v>0</v>
      </c>
      <c r="E2364">
        <f>+IFERROR(VLOOKUP(B2364,'[1]Sum table'!$A:$F,6,FALSE),0)</f>
        <v>0</v>
      </c>
      <c r="F2364">
        <f>+IFERROR(VLOOKUP(B2364,'[1]Sum table'!$A:$G,7,FALSE),0)</f>
        <v>0</v>
      </c>
      <c r="O2364" t="s">
        <v>514</v>
      </c>
      <c r="P2364" s="607" t="s">
        <v>468</v>
      </c>
      <c r="R2364" t="str">
        <f t="shared" si="110"/>
        <v>ZK107</v>
      </c>
      <c r="S2364">
        <f t="shared" si="111"/>
        <v>0</v>
      </c>
      <c r="T2364">
        <f t="shared" si="111"/>
        <v>0</v>
      </c>
      <c r="U2364">
        <f t="shared" si="111"/>
        <v>0</v>
      </c>
    </row>
    <row r="2365" spans="1:21" x14ac:dyDescent="0.25">
      <c r="A2365" t="s">
        <v>2884</v>
      </c>
      <c r="B2365" t="str">
        <f t="shared" si="109"/>
        <v>ZK107.K363.C727</v>
      </c>
      <c r="C2365">
        <f>+IFERROR(VLOOKUP(B2365,'[1]Sum table'!$A:$D,4,FALSE),0)</f>
        <v>0</v>
      </c>
      <c r="D2365">
        <f>+IFERROR(VLOOKUP(B2365,'[1]Sum table'!$A:$E,5,FALSE),0)</f>
        <v>0</v>
      </c>
      <c r="E2365">
        <f>+IFERROR(VLOOKUP(B2365,'[1]Sum table'!$A:$F,6,FALSE),0)</f>
        <v>0</v>
      </c>
      <c r="F2365">
        <f>+IFERROR(VLOOKUP(B2365,'[1]Sum table'!$A:$G,7,FALSE),0)</f>
        <v>0</v>
      </c>
      <c r="O2365" t="s">
        <v>514</v>
      </c>
      <c r="P2365" s="607" t="s">
        <v>469</v>
      </c>
      <c r="R2365" t="str">
        <f t="shared" si="110"/>
        <v>ZK107</v>
      </c>
      <c r="S2365">
        <f t="shared" si="111"/>
        <v>0</v>
      </c>
      <c r="T2365">
        <f t="shared" si="111"/>
        <v>0</v>
      </c>
      <c r="U2365">
        <f t="shared" si="111"/>
        <v>0</v>
      </c>
    </row>
    <row r="2366" spans="1:21" x14ac:dyDescent="0.25">
      <c r="A2366" t="s">
        <v>2885</v>
      </c>
      <c r="B2366" t="str">
        <f t="shared" si="109"/>
        <v>ZK107.K364.C727</v>
      </c>
      <c r="C2366">
        <f>+IFERROR(VLOOKUP(B2366,'[1]Sum table'!$A:$D,4,FALSE),0)</f>
        <v>0</v>
      </c>
      <c r="D2366">
        <f>+IFERROR(VLOOKUP(B2366,'[1]Sum table'!$A:$E,5,FALSE),0)</f>
        <v>0</v>
      </c>
      <c r="E2366">
        <f>+IFERROR(VLOOKUP(B2366,'[1]Sum table'!$A:$F,6,FALSE),0)</f>
        <v>0</v>
      </c>
      <c r="F2366">
        <f>+IFERROR(VLOOKUP(B2366,'[1]Sum table'!$A:$G,7,FALSE),0)</f>
        <v>0</v>
      </c>
      <c r="O2366" t="s">
        <v>514</v>
      </c>
      <c r="P2366" s="607" t="s">
        <v>470</v>
      </c>
      <c r="R2366" t="str">
        <f t="shared" si="110"/>
        <v>ZK107</v>
      </c>
      <c r="S2366">
        <f t="shared" si="111"/>
        <v>0</v>
      </c>
      <c r="T2366">
        <f t="shared" si="111"/>
        <v>0</v>
      </c>
      <c r="U2366">
        <f t="shared" si="111"/>
        <v>0</v>
      </c>
    </row>
    <row r="2367" spans="1:21" x14ac:dyDescent="0.25">
      <c r="A2367" t="s">
        <v>2886</v>
      </c>
      <c r="B2367" t="str">
        <f t="shared" si="109"/>
        <v>ZK107.K365.C727</v>
      </c>
      <c r="C2367">
        <f>+IFERROR(VLOOKUP(B2367,'[1]Sum table'!$A:$D,4,FALSE),0)</f>
        <v>0</v>
      </c>
      <c r="D2367">
        <f>+IFERROR(VLOOKUP(B2367,'[1]Sum table'!$A:$E,5,FALSE),0)</f>
        <v>0</v>
      </c>
      <c r="E2367">
        <f>+IFERROR(VLOOKUP(B2367,'[1]Sum table'!$A:$F,6,FALSE),0)</f>
        <v>0</v>
      </c>
      <c r="F2367">
        <f>+IFERROR(VLOOKUP(B2367,'[1]Sum table'!$A:$G,7,FALSE),0)</f>
        <v>0</v>
      </c>
      <c r="O2367" t="s">
        <v>514</v>
      </c>
      <c r="P2367" s="607" t="s">
        <v>471</v>
      </c>
      <c r="R2367" t="str">
        <f t="shared" si="110"/>
        <v>ZK107</v>
      </c>
      <c r="S2367">
        <f t="shared" si="111"/>
        <v>0</v>
      </c>
      <c r="T2367">
        <f t="shared" si="111"/>
        <v>0</v>
      </c>
      <c r="U2367">
        <f t="shared" si="111"/>
        <v>0</v>
      </c>
    </row>
    <row r="2368" spans="1:21" x14ac:dyDescent="0.25">
      <c r="A2368" t="s">
        <v>2887</v>
      </c>
      <c r="B2368" t="str">
        <f t="shared" si="109"/>
        <v>ZK107.K366.C727</v>
      </c>
      <c r="C2368">
        <f>+IFERROR(VLOOKUP(B2368,'[1]Sum table'!$A:$D,4,FALSE),0)</f>
        <v>0</v>
      </c>
      <c r="D2368">
        <f>+IFERROR(VLOOKUP(B2368,'[1]Sum table'!$A:$E,5,FALSE),0)</f>
        <v>0</v>
      </c>
      <c r="E2368">
        <f>+IFERROR(VLOOKUP(B2368,'[1]Sum table'!$A:$F,6,FALSE),0)</f>
        <v>0</v>
      </c>
      <c r="F2368">
        <f>+IFERROR(VLOOKUP(B2368,'[1]Sum table'!$A:$G,7,FALSE),0)</f>
        <v>0</v>
      </c>
      <c r="O2368" t="s">
        <v>514</v>
      </c>
      <c r="P2368" s="607" t="s">
        <v>472</v>
      </c>
      <c r="R2368" t="str">
        <f t="shared" si="110"/>
        <v>ZK107</v>
      </c>
      <c r="S2368">
        <f t="shared" si="111"/>
        <v>0</v>
      </c>
      <c r="T2368">
        <f t="shared" si="111"/>
        <v>0</v>
      </c>
      <c r="U2368">
        <f t="shared" si="111"/>
        <v>0</v>
      </c>
    </row>
    <row r="2369" spans="1:21" x14ac:dyDescent="0.25">
      <c r="A2369" t="s">
        <v>2888</v>
      </c>
      <c r="B2369" t="str">
        <f t="shared" si="109"/>
        <v>ZK107.K367.C727</v>
      </c>
      <c r="C2369">
        <f>+IFERROR(VLOOKUP(B2369,'[1]Sum table'!$A:$D,4,FALSE),0)</f>
        <v>0</v>
      </c>
      <c r="D2369">
        <f>+IFERROR(VLOOKUP(B2369,'[1]Sum table'!$A:$E,5,FALSE),0)</f>
        <v>0</v>
      </c>
      <c r="E2369">
        <f>+IFERROR(VLOOKUP(B2369,'[1]Sum table'!$A:$F,6,FALSE),0)</f>
        <v>0</v>
      </c>
      <c r="F2369">
        <f>+IFERROR(VLOOKUP(B2369,'[1]Sum table'!$A:$G,7,FALSE),0)</f>
        <v>0</v>
      </c>
      <c r="O2369" t="s">
        <v>514</v>
      </c>
      <c r="P2369" s="607" t="s">
        <v>473</v>
      </c>
      <c r="R2369" t="str">
        <f t="shared" si="110"/>
        <v>ZK107</v>
      </c>
      <c r="S2369">
        <f t="shared" si="111"/>
        <v>0</v>
      </c>
      <c r="T2369">
        <f t="shared" si="111"/>
        <v>0</v>
      </c>
      <c r="U2369">
        <f t="shared" si="111"/>
        <v>0</v>
      </c>
    </row>
    <row r="2370" spans="1:21" x14ac:dyDescent="0.25">
      <c r="A2370" t="s">
        <v>2889</v>
      </c>
      <c r="B2370" t="str">
        <f t="shared" si="109"/>
        <v>ZK107.K368.C727</v>
      </c>
      <c r="C2370">
        <f>+IFERROR(VLOOKUP(B2370,'[1]Sum table'!$A:$D,4,FALSE),0)</f>
        <v>0</v>
      </c>
      <c r="D2370">
        <f>+IFERROR(VLOOKUP(B2370,'[1]Sum table'!$A:$E,5,FALSE),0)</f>
        <v>0</v>
      </c>
      <c r="E2370">
        <f>+IFERROR(VLOOKUP(B2370,'[1]Sum table'!$A:$F,6,FALSE),0)</f>
        <v>0</v>
      </c>
      <c r="F2370">
        <f>+IFERROR(VLOOKUP(B2370,'[1]Sum table'!$A:$G,7,FALSE),0)</f>
        <v>0</v>
      </c>
      <c r="O2370" t="s">
        <v>514</v>
      </c>
      <c r="P2370" s="607" t="s">
        <v>474</v>
      </c>
      <c r="R2370" t="str">
        <f t="shared" si="110"/>
        <v>ZK107</v>
      </c>
      <c r="S2370">
        <f t="shared" si="111"/>
        <v>0</v>
      </c>
      <c r="T2370">
        <f t="shared" si="111"/>
        <v>0</v>
      </c>
      <c r="U2370">
        <f t="shared" si="111"/>
        <v>0</v>
      </c>
    </row>
    <row r="2371" spans="1:21" x14ac:dyDescent="0.25">
      <c r="A2371" t="s">
        <v>2890</v>
      </c>
      <c r="B2371" t="str">
        <f t="shared" si="109"/>
        <v>ZK107.K369.C727</v>
      </c>
      <c r="C2371">
        <f>+IFERROR(VLOOKUP(B2371,'[1]Sum table'!$A:$D,4,FALSE),0)</f>
        <v>0</v>
      </c>
      <c r="D2371">
        <f>+IFERROR(VLOOKUP(B2371,'[1]Sum table'!$A:$E,5,FALSE),0)</f>
        <v>0</v>
      </c>
      <c r="E2371">
        <f>+IFERROR(VLOOKUP(B2371,'[1]Sum table'!$A:$F,6,FALSE),0)</f>
        <v>0</v>
      </c>
      <c r="F2371">
        <f>+IFERROR(VLOOKUP(B2371,'[1]Sum table'!$A:$G,7,FALSE),0)</f>
        <v>0</v>
      </c>
      <c r="O2371" t="s">
        <v>514</v>
      </c>
      <c r="P2371" s="607" t="s">
        <v>475</v>
      </c>
      <c r="R2371" t="str">
        <f t="shared" si="110"/>
        <v>ZK107</v>
      </c>
      <c r="S2371">
        <f t="shared" si="111"/>
        <v>0</v>
      </c>
      <c r="T2371">
        <f t="shared" si="111"/>
        <v>0</v>
      </c>
      <c r="U2371">
        <f t="shared" si="111"/>
        <v>0</v>
      </c>
    </row>
    <row r="2372" spans="1:21" x14ac:dyDescent="0.25">
      <c r="A2372" t="s">
        <v>2891</v>
      </c>
      <c r="B2372" t="str">
        <f t="shared" ref="B2372:B2435" si="112">+A2372&amp;"."&amp;$A$1</f>
        <v>ZK107.K370.C727</v>
      </c>
      <c r="C2372">
        <f>+IFERROR(VLOOKUP(B2372,'[1]Sum table'!$A:$D,4,FALSE),0)</f>
        <v>0</v>
      </c>
      <c r="D2372">
        <f>+IFERROR(VLOOKUP(B2372,'[1]Sum table'!$A:$E,5,FALSE),0)</f>
        <v>0</v>
      </c>
      <c r="E2372">
        <f>+IFERROR(VLOOKUP(B2372,'[1]Sum table'!$A:$F,6,FALSE),0)</f>
        <v>0</v>
      </c>
      <c r="F2372">
        <f>+IFERROR(VLOOKUP(B2372,'[1]Sum table'!$A:$G,7,FALSE),0)</f>
        <v>0</v>
      </c>
      <c r="O2372" t="s">
        <v>514</v>
      </c>
      <c r="P2372" s="607" t="s">
        <v>476</v>
      </c>
      <c r="R2372" t="str">
        <f t="shared" ref="R2372:R2435" si="113">+LEFT(B2372,5)</f>
        <v>ZK107</v>
      </c>
      <c r="S2372">
        <f t="shared" ref="S2372:U2435" si="114">+C2372</f>
        <v>0</v>
      </c>
      <c r="T2372">
        <f t="shared" si="114"/>
        <v>0</v>
      </c>
      <c r="U2372">
        <f t="shared" si="114"/>
        <v>0</v>
      </c>
    </row>
    <row r="2373" spans="1:21" x14ac:dyDescent="0.25">
      <c r="A2373" t="s">
        <v>2892</v>
      </c>
      <c r="B2373" t="str">
        <f t="shared" si="112"/>
        <v>ZK107.K371.C727</v>
      </c>
      <c r="C2373">
        <f>+IFERROR(VLOOKUP(B2373,'[1]Sum table'!$A:$D,4,FALSE),0)</f>
        <v>0</v>
      </c>
      <c r="D2373">
        <f>+IFERROR(VLOOKUP(B2373,'[1]Sum table'!$A:$E,5,FALSE),0)</f>
        <v>0</v>
      </c>
      <c r="E2373">
        <f>+IFERROR(VLOOKUP(B2373,'[1]Sum table'!$A:$F,6,FALSE),0)</f>
        <v>0</v>
      </c>
      <c r="F2373">
        <f>+IFERROR(VLOOKUP(B2373,'[1]Sum table'!$A:$G,7,FALSE),0)</f>
        <v>0</v>
      </c>
      <c r="O2373" t="s">
        <v>514</v>
      </c>
      <c r="P2373" s="607" t="s">
        <v>477</v>
      </c>
      <c r="R2373" t="str">
        <f t="shared" si="113"/>
        <v>ZK107</v>
      </c>
      <c r="S2373">
        <f t="shared" si="114"/>
        <v>0</v>
      </c>
      <c r="T2373">
        <f t="shared" si="114"/>
        <v>0</v>
      </c>
      <c r="U2373">
        <f t="shared" si="114"/>
        <v>0</v>
      </c>
    </row>
    <row r="2374" spans="1:21" x14ac:dyDescent="0.25">
      <c r="A2374" t="s">
        <v>2893</v>
      </c>
      <c r="B2374" t="str">
        <f t="shared" si="112"/>
        <v>ZK107.K372.C727</v>
      </c>
      <c r="C2374">
        <f>+IFERROR(VLOOKUP(B2374,'[1]Sum table'!$A:$D,4,FALSE),0)</f>
        <v>0</v>
      </c>
      <c r="D2374">
        <f>+IFERROR(VLOOKUP(B2374,'[1]Sum table'!$A:$E,5,FALSE),0)</f>
        <v>0</v>
      </c>
      <c r="E2374">
        <f>+IFERROR(VLOOKUP(B2374,'[1]Sum table'!$A:$F,6,FALSE),0)</f>
        <v>0</v>
      </c>
      <c r="F2374">
        <f>+IFERROR(VLOOKUP(B2374,'[1]Sum table'!$A:$G,7,FALSE),0)</f>
        <v>0</v>
      </c>
      <c r="O2374" t="s">
        <v>514</v>
      </c>
      <c r="P2374" s="607" t="s">
        <v>478</v>
      </c>
      <c r="R2374" t="str">
        <f t="shared" si="113"/>
        <v>ZK107</v>
      </c>
      <c r="S2374">
        <f t="shared" si="114"/>
        <v>0</v>
      </c>
      <c r="T2374">
        <f t="shared" si="114"/>
        <v>0</v>
      </c>
      <c r="U2374">
        <f t="shared" si="114"/>
        <v>0</v>
      </c>
    </row>
    <row r="2375" spans="1:21" x14ac:dyDescent="0.25">
      <c r="A2375" t="s">
        <v>2894</v>
      </c>
      <c r="B2375" t="str">
        <f t="shared" si="112"/>
        <v>ZK107.K373.C727</v>
      </c>
      <c r="C2375">
        <f>+IFERROR(VLOOKUP(B2375,'[1]Sum table'!$A:$D,4,FALSE),0)</f>
        <v>0</v>
      </c>
      <c r="D2375">
        <f>+IFERROR(VLOOKUP(B2375,'[1]Sum table'!$A:$E,5,FALSE),0)</f>
        <v>0</v>
      </c>
      <c r="E2375">
        <f>+IFERROR(VLOOKUP(B2375,'[1]Sum table'!$A:$F,6,FALSE),0)</f>
        <v>0</v>
      </c>
      <c r="F2375">
        <f>+IFERROR(VLOOKUP(B2375,'[1]Sum table'!$A:$G,7,FALSE),0)</f>
        <v>0</v>
      </c>
      <c r="O2375" t="s">
        <v>514</v>
      </c>
      <c r="P2375" s="607" t="s">
        <v>479</v>
      </c>
      <c r="R2375" t="str">
        <f t="shared" si="113"/>
        <v>ZK107</v>
      </c>
      <c r="S2375">
        <f t="shared" si="114"/>
        <v>0</v>
      </c>
      <c r="T2375">
        <f t="shared" si="114"/>
        <v>0</v>
      </c>
      <c r="U2375">
        <f t="shared" si="114"/>
        <v>0</v>
      </c>
    </row>
    <row r="2376" spans="1:21" x14ac:dyDescent="0.25">
      <c r="A2376" t="s">
        <v>2895</v>
      </c>
      <c r="B2376" t="str">
        <f t="shared" si="112"/>
        <v>ZK107.K374.C727</v>
      </c>
      <c r="C2376">
        <f>+IFERROR(VLOOKUP(B2376,'[1]Sum table'!$A:$D,4,FALSE),0)</f>
        <v>0</v>
      </c>
      <c r="D2376">
        <f>+IFERROR(VLOOKUP(B2376,'[1]Sum table'!$A:$E,5,FALSE),0)</f>
        <v>0</v>
      </c>
      <c r="E2376">
        <f>+IFERROR(VLOOKUP(B2376,'[1]Sum table'!$A:$F,6,FALSE),0)</f>
        <v>0</v>
      </c>
      <c r="F2376">
        <f>+IFERROR(VLOOKUP(B2376,'[1]Sum table'!$A:$G,7,FALSE),0)</f>
        <v>0</v>
      </c>
      <c r="O2376" t="s">
        <v>514</v>
      </c>
      <c r="P2376" s="607" t="s">
        <v>480</v>
      </c>
      <c r="R2376" t="str">
        <f t="shared" si="113"/>
        <v>ZK107</v>
      </c>
      <c r="S2376">
        <f t="shared" si="114"/>
        <v>0</v>
      </c>
      <c r="T2376">
        <f t="shared" si="114"/>
        <v>0</v>
      </c>
      <c r="U2376">
        <f t="shared" si="114"/>
        <v>0</v>
      </c>
    </row>
    <row r="2377" spans="1:21" x14ac:dyDescent="0.25">
      <c r="A2377" t="s">
        <v>2896</v>
      </c>
      <c r="B2377" t="str">
        <f t="shared" si="112"/>
        <v>ZK107.K375.C727</v>
      </c>
      <c r="C2377">
        <f>+IFERROR(VLOOKUP(B2377,'[1]Sum table'!$A:$D,4,FALSE),0)</f>
        <v>0</v>
      </c>
      <c r="D2377">
        <f>+IFERROR(VLOOKUP(B2377,'[1]Sum table'!$A:$E,5,FALSE),0)</f>
        <v>0</v>
      </c>
      <c r="E2377">
        <f>+IFERROR(VLOOKUP(B2377,'[1]Sum table'!$A:$F,6,FALSE),0)</f>
        <v>0</v>
      </c>
      <c r="F2377">
        <f>+IFERROR(VLOOKUP(B2377,'[1]Sum table'!$A:$G,7,FALSE),0)</f>
        <v>0</v>
      </c>
      <c r="O2377" t="s">
        <v>514</v>
      </c>
      <c r="P2377" s="607" t="s">
        <v>481</v>
      </c>
      <c r="R2377" t="str">
        <f t="shared" si="113"/>
        <v>ZK107</v>
      </c>
      <c r="S2377">
        <f t="shared" si="114"/>
        <v>0</v>
      </c>
      <c r="T2377">
        <f t="shared" si="114"/>
        <v>0</v>
      </c>
      <c r="U2377">
        <f t="shared" si="114"/>
        <v>0</v>
      </c>
    </row>
    <row r="2378" spans="1:21" x14ac:dyDescent="0.25">
      <c r="A2378" t="s">
        <v>2897</v>
      </c>
      <c r="B2378" t="str">
        <f t="shared" si="112"/>
        <v>ZK107.K376.C727</v>
      </c>
      <c r="C2378">
        <f>+IFERROR(VLOOKUP(B2378,'[1]Sum table'!$A:$D,4,FALSE),0)</f>
        <v>0</v>
      </c>
      <c r="D2378">
        <f>+IFERROR(VLOOKUP(B2378,'[1]Sum table'!$A:$E,5,FALSE),0)</f>
        <v>0</v>
      </c>
      <c r="E2378">
        <f>+IFERROR(VLOOKUP(B2378,'[1]Sum table'!$A:$F,6,FALSE),0)</f>
        <v>0</v>
      </c>
      <c r="F2378">
        <f>+IFERROR(VLOOKUP(B2378,'[1]Sum table'!$A:$G,7,FALSE),0)</f>
        <v>0</v>
      </c>
      <c r="O2378" t="s">
        <v>514</v>
      </c>
      <c r="P2378" s="607" t="s">
        <v>482</v>
      </c>
      <c r="R2378" t="str">
        <f t="shared" si="113"/>
        <v>ZK107</v>
      </c>
      <c r="S2378">
        <f t="shared" si="114"/>
        <v>0</v>
      </c>
      <c r="T2378">
        <f t="shared" si="114"/>
        <v>0</v>
      </c>
      <c r="U2378">
        <f t="shared" si="114"/>
        <v>0</v>
      </c>
    </row>
    <row r="2379" spans="1:21" x14ac:dyDescent="0.25">
      <c r="A2379" t="s">
        <v>2898</v>
      </c>
      <c r="B2379" t="str">
        <f t="shared" si="112"/>
        <v>ZK107.K377.C727</v>
      </c>
      <c r="C2379">
        <f>+IFERROR(VLOOKUP(B2379,'[1]Sum table'!$A:$D,4,FALSE),0)</f>
        <v>0</v>
      </c>
      <c r="D2379">
        <f>+IFERROR(VLOOKUP(B2379,'[1]Sum table'!$A:$E,5,FALSE),0)</f>
        <v>0</v>
      </c>
      <c r="E2379">
        <f>+IFERROR(VLOOKUP(B2379,'[1]Sum table'!$A:$F,6,FALSE),0)</f>
        <v>0</v>
      </c>
      <c r="F2379">
        <f>+IFERROR(VLOOKUP(B2379,'[1]Sum table'!$A:$G,7,FALSE),0)</f>
        <v>0</v>
      </c>
      <c r="O2379" t="s">
        <v>514</v>
      </c>
      <c r="P2379" s="607" t="s">
        <v>483</v>
      </c>
      <c r="R2379" t="str">
        <f t="shared" si="113"/>
        <v>ZK107</v>
      </c>
      <c r="S2379">
        <f t="shared" si="114"/>
        <v>0</v>
      </c>
      <c r="T2379">
        <f t="shared" si="114"/>
        <v>0</v>
      </c>
      <c r="U2379">
        <f t="shared" si="114"/>
        <v>0</v>
      </c>
    </row>
    <row r="2380" spans="1:21" x14ac:dyDescent="0.25">
      <c r="A2380" t="s">
        <v>2899</v>
      </c>
      <c r="B2380" t="str">
        <f t="shared" si="112"/>
        <v>ZK107.K378.C727</v>
      </c>
      <c r="C2380">
        <f>+IFERROR(VLOOKUP(B2380,'[1]Sum table'!$A:$D,4,FALSE),0)</f>
        <v>0</v>
      </c>
      <c r="D2380">
        <f>+IFERROR(VLOOKUP(B2380,'[1]Sum table'!$A:$E,5,FALSE),0)</f>
        <v>0</v>
      </c>
      <c r="E2380">
        <f>+IFERROR(VLOOKUP(B2380,'[1]Sum table'!$A:$F,6,FALSE),0)</f>
        <v>0</v>
      </c>
      <c r="F2380">
        <f>+IFERROR(VLOOKUP(B2380,'[1]Sum table'!$A:$G,7,FALSE),0)</f>
        <v>0</v>
      </c>
      <c r="O2380" t="s">
        <v>514</v>
      </c>
      <c r="P2380" s="607" t="s">
        <v>484</v>
      </c>
      <c r="R2380" t="str">
        <f t="shared" si="113"/>
        <v>ZK107</v>
      </c>
      <c r="S2380">
        <f t="shared" si="114"/>
        <v>0</v>
      </c>
      <c r="T2380">
        <f t="shared" si="114"/>
        <v>0</v>
      </c>
      <c r="U2380">
        <f t="shared" si="114"/>
        <v>0</v>
      </c>
    </row>
    <row r="2381" spans="1:21" x14ac:dyDescent="0.25">
      <c r="A2381" t="s">
        <v>2900</v>
      </c>
      <c r="B2381" t="str">
        <f t="shared" si="112"/>
        <v>ZK107.K379.C727</v>
      </c>
      <c r="C2381">
        <f>+IFERROR(VLOOKUP(B2381,'[1]Sum table'!$A:$D,4,FALSE),0)</f>
        <v>0</v>
      </c>
      <c r="D2381">
        <f>+IFERROR(VLOOKUP(B2381,'[1]Sum table'!$A:$E,5,FALSE),0)</f>
        <v>0</v>
      </c>
      <c r="E2381">
        <f>+IFERROR(VLOOKUP(B2381,'[1]Sum table'!$A:$F,6,FALSE),0)</f>
        <v>0</v>
      </c>
      <c r="F2381">
        <f>+IFERROR(VLOOKUP(B2381,'[1]Sum table'!$A:$G,7,FALSE),0)</f>
        <v>0</v>
      </c>
      <c r="O2381" t="s">
        <v>514</v>
      </c>
      <c r="P2381" s="607" t="s">
        <v>485</v>
      </c>
      <c r="R2381" t="str">
        <f t="shared" si="113"/>
        <v>ZK107</v>
      </c>
      <c r="S2381">
        <f t="shared" si="114"/>
        <v>0</v>
      </c>
      <c r="T2381">
        <f t="shared" si="114"/>
        <v>0</v>
      </c>
      <c r="U2381">
        <f t="shared" si="114"/>
        <v>0</v>
      </c>
    </row>
    <row r="2382" spans="1:21" x14ac:dyDescent="0.25">
      <c r="A2382" t="s">
        <v>2901</v>
      </c>
      <c r="B2382" t="str">
        <f t="shared" si="112"/>
        <v>ZK107.K380.C727</v>
      </c>
      <c r="C2382">
        <f>+IFERROR(VLOOKUP(B2382,'[1]Sum table'!$A:$D,4,FALSE),0)</f>
        <v>0</v>
      </c>
      <c r="D2382">
        <f>+IFERROR(VLOOKUP(B2382,'[1]Sum table'!$A:$E,5,FALSE),0)</f>
        <v>0</v>
      </c>
      <c r="E2382">
        <f>+IFERROR(VLOOKUP(B2382,'[1]Sum table'!$A:$F,6,FALSE),0)</f>
        <v>0</v>
      </c>
      <c r="F2382">
        <f>+IFERROR(VLOOKUP(B2382,'[1]Sum table'!$A:$G,7,FALSE),0)</f>
        <v>0</v>
      </c>
      <c r="O2382" t="s">
        <v>514</v>
      </c>
      <c r="P2382" s="607" t="s">
        <v>486</v>
      </c>
      <c r="R2382" t="str">
        <f t="shared" si="113"/>
        <v>ZK107</v>
      </c>
      <c r="S2382">
        <f t="shared" si="114"/>
        <v>0</v>
      </c>
      <c r="T2382">
        <f t="shared" si="114"/>
        <v>0</v>
      </c>
      <c r="U2382">
        <f t="shared" si="114"/>
        <v>0</v>
      </c>
    </row>
    <row r="2383" spans="1:21" x14ac:dyDescent="0.25">
      <c r="A2383" t="s">
        <v>2902</v>
      </c>
      <c r="B2383" t="str">
        <f t="shared" si="112"/>
        <v>ZK107.K381.C727</v>
      </c>
      <c r="C2383">
        <f>+IFERROR(VLOOKUP(B2383,'[1]Sum table'!$A:$D,4,FALSE),0)</f>
        <v>0</v>
      </c>
      <c r="D2383">
        <f>+IFERROR(VLOOKUP(B2383,'[1]Sum table'!$A:$E,5,FALSE),0)</f>
        <v>0</v>
      </c>
      <c r="E2383">
        <f>+IFERROR(VLOOKUP(B2383,'[1]Sum table'!$A:$F,6,FALSE),0)</f>
        <v>0</v>
      </c>
      <c r="F2383">
        <f>+IFERROR(VLOOKUP(B2383,'[1]Sum table'!$A:$G,7,FALSE),0)</f>
        <v>0</v>
      </c>
      <c r="O2383" t="s">
        <v>514</v>
      </c>
      <c r="P2383" s="607" t="s">
        <v>487</v>
      </c>
      <c r="R2383" t="str">
        <f t="shared" si="113"/>
        <v>ZK107</v>
      </c>
      <c r="S2383">
        <f t="shared" si="114"/>
        <v>0</v>
      </c>
      <c r="T2383">
        <f t="shared" si="114"/>
        <v>0</v>
      </c>
      <c r="U2383">
        <f t="shared" si="114"/>
        <v>0</v>
      </c>
    </row>
    <row r="2384" spans="1:21" x14ac:dyDescent="0.25">
      <c r="A2384" t="s">
        <v>2903</v>
      </c>
      <c r="B2384" t="str">
        <f t="shared" si="112"/>
        <v>ZK107.K382.C727</v>
      </c>
      <c r="C2384">
        <f>+IFERROR(VLOOKUP(B2384,'[1]Sum table'!$A:$D,4,FALSE),0)</f>
        <v>0</v>
      </c>
      <c r="D2384">
        <f>+IFERROR(VLOOKUP(B2384,'[1]Sum table'!$A:$E,5,FALSE),0)</f>
        <v>0</v>
      </c>
      <c r="E2384">
        <f>+IFERROR(VLOOKUP(B2384,'[1]Sum table'!$A:$F,6,FALSE),0)</f>
        <v>0</v>
      </c>
      <c r="F2384">
        <f>+IFERROR(VLOOKUP(B2384,'[1]Sum table'!$A:$G,7,FALSE),0)</f>
        <v>0</v>
      </c>
      <c r="O2384" t="s">
        <v>514</v>
      </c>
      <c r="P2384" s="607" t="s">
        <v>488</v>
      </c>
      <c r="R2384" t="str">
        <f t="shared" si="113"/>
        <v>ZK107</v>
      </c>
      <c r="S2384">
        <f t="shared" si="114"/>
        <v>0</v>
      </c>
      <c r="T2384">
        <f t="shared" si="114"/>
        <v>0</v>
      </c>
      <c r="U2384">
        <f t="shared" si="114"/>
        <v>0</v>
      </c>
    </row>
    <row r="2385" spans="1:21" x14ac:dyDescent="0.25">
      <c r="A2385" t="s">
        <v>2904</v>
      </c>
      <c r="B2385" t="str">
        <f t="shared" si="112"/>
        <v>ZK107.K383.C727</v>
      </c>
      <c r="C2385">
        <f>+IFERROR(VLOOKUP(B2385,'[1]Sum table'!$A:$D,4,FALSE),0)</f>
        <v>0</v>
      </c>
      <c r="D2385">
        <f>+IFERROR(VLOOKUP(B2385,'[1]Sum table'!$A:$E,5,FALSE),0)</f>
        <v>0</v>
      </c>
      <c r="E2385">
        <f>+IFERROR(VLOOKUP(B2385,'[1]Sum table'!$A:$F,6,FALSE),0)</f>
        <v>0</v>
      </c>
      <c r="F2385">
        <f>+IFERROR(VLOOKUP(B2385,'[1]Sum table'!$A:$G,7,FALSE),0)</f>
        <v>0</v>
      </c>
      <c r="O2385" t="s">
        <v>514</v>
      </c>
      <c r="P2385" s="607" t="s">
        <v>489</v>
      </c>
      <c r="R2385" t="str">
        <f t="shared" si="113"/>
        <v>ZK107</v>
      </c>
      <c r="S2385">
        <f t="shared" si="114"/>
        <v>0</v>
      </c>
      <c r="T2385">
        <f t="shared" si="114"/>
        <v>0</v>
      </c>
      <c r="U2385">
        <f t="shared" si="114"/>
        <v>0</v>
      </c>
    </row>
    <row r="2386" spans="1:21" x14ac:dyDescent="0.25">
      <c r="A2386" t="s">
        <v>2905</v>
      </c>
      <c r="B2386" t="str">
        <f t="shared" si="112"/>
        <v>ZK107.K384.C727</v>
      </c>
      <c r="C2386">
        <f>+IFERROR(VLOOKUP(B2386,'[1]Sum table'!$A:$D,4,FALSE),0)</f>
        <v>0</v>
      </c>
      <c r="D2386">
        <f>+IFERROR(VLOOKUP(B2386,'[1]Sum table'!$A:$E,5,FALSE),0)</f>
        <v>0</v>
      </c>
      <c r="E2386">
        <f>+IFERROR(VLOOKUP(B2386,'[1]Sum table'!$A:$F,6,FALSE),0)</f>
        <v>0</v>
      </c>
      <c r="F2386">
        <f>+IFERROR(VLOOKUP(B2386,'[1]Sum table'!$A:$G,7,FALSE),0)</f>
        <v>0</v>
      </c>
      <c r="O2386" t="s">
        <v>514</v>
      </c>
      <c r="P2386" s="607" t="s">
        <v>490</v>
      </c>
      <c r="R2386" t="str">
        <f t="shared" si="113"/>
        <v>ZK107</v>
      </c>
      <c r="S2386">
        <f t="shared" si="114"/>
        <v>0</v>
      </c>
      <c r="T2386">
        <f t="shared" si="114"/>
        <v>0</v>
      </c>
      <c r="U2386">
        <f t="shared" si="114"/>
        <v>0</v>
      </c>
    </row>
    <row r="2387" spans="1:21" x14ac:dyDescent="0.25">
      <c r="A2387" t="s">
        <v>2906</v>
      </c>
      <c r="B2387" t="str">
        <f t="shared" si="112"/>
        <v>ZK107.K385.C727</v>
      </c>
      <c r="C2387">
        <f>+IFERROR(VLOOKUP(B2387,'[1]Sum table'!$A:$D,4,FALSE),0)</f>
        <v>0</v>
      </c>
      <c r="D2387">
        <f>+IFERROR(VLOOKUP(B2387,'[1]Sum table'!$A:$E,5,FALSE),0)</f>
        <v>0</v>
      </c>
      <c r="E2387">
        <f>+IFERROR(VLOOKUP(B2387,'[1]Sum table'!$A:$F,6,FALSE),0)</f>
        <v>0</v>
      </c>
      <c r="F2387">
        <f>+IFERROR(VLOOKUP(B2387,'[1]Sum table'!$A:$G,7,FALSE),0)</f>
        <v>0</v>
      </c>
      <c r="O2387" t="s">
        <v>514</v>
      </c>
      <c r="P2387" s="607" t="s">
        <v>491</v>
      </c>
      <c r="R2387" t="str">
        <f t="shared" si="113"/>
        <v>ZK107</v>
      </c>
      <c r="S2387">
        <f t="shared" si="114"/>
        <v>0</v>
      </c>
      <c r="T2387">
        <f t="shared" si="114"/>
        <v>0</v>
      </c>
      <c r="U2387">
        <f t="shared" si="114"/>
        <v>0</v>
      </c>
    </row>
    <row r="2388" spans="1:21" x14ac:dyDescent="0.25">
      <c r="A2388" t="s">
        <v>2907</v>
      </c>
      <c r="B2388" t="str">
        <f t="shared" si="112"/>
        <v>ZK107.K386.C727</v>
      </c>
      <c r="C2388">
        <f>+IFERROR(VLOOKUP(B2388,'[1]Sum table'!$A:$D,4,FALSE),0)</f>
        <v>0</v>
      </c>
      <c r="D2388">
        <f>+IFERROR(VLOOKUP(B2388,'[1]Sum table'!$A:$E,5,FALSE),0)</f>
        <v>0</v>
      </c>
      <c r="E2388">
        <f>+IFERROR(VLOOKUP(B2388,'[1]Sum table'!$A:$F,6,FALSE),0)</f>
        <v>0</v>
      </c>
      <c r="F2388">
        <f>+IFERROR(VLOOKUP(B2388,'[1]Sum table'!$A:$G,7,FALSE),0)</f>
        <v>0</v>
      </c>
      <c r="O2388" t="s">
        <v>514</v>
      </c>
      <c r="P2388" s="607" t="s">
        <v>492</v>
      </c>
      <c r="R2388" t="str">
        <f t="shared" si="113"/>
        <v>ZK107</v>
      </c>
      <c r="S2388">
        <f t="shared" si="114"/>
        <v>0</v>
      </c>
      <c r="T2388">
        <f t="shared" si="114"/>
        <v>0</v>
      </c>
      <c r="U2388">
        <f t="shared" si="114"/>
        <v>0</v>
      </c>
    </row>
    <row r="2389" spans="1:21" x14ac:dyDescent="0.25">
      <c r="A2389" t="s">
        <v>2908</v>
      </c>
      <c r="B2389" t="str">
        <f t="shared" si="112"/>
        <v>ZK107.K387.C727</v>
      </c>
      <c r="C2389">
        <f>+IFERROR(VLOOKUP(B2389,'[1]Sum table'!$A:$D,4,FALSE),0)</f>
        <v>0</v>
      </c>
      <c r="D2389">
        <f>+IFERROR(VLOOKUP(B2389,'[1]Sum table'!$A:$E,5,FALSE),0)</f>
        <v>0</v>
      </c>
      <c r="E2389">
        <f>+IFERROR(VLOOKUP(B2389,'[1]Sum table'!$A:$F,6,FALSE),0)</f>
        <v>0</v>
      </c>
      <c r="F2389">
        <f>+IFERROR(VLOOKUP(B2389,'[1]Sum table'!$A:$G,7,FALSE),0)</f>
        <v>0</v>
      </c>
      <c r="O2389" t="s">
        <v>514</v>
      </c>
      <c r="P2389" s="607" t="s">
        <v>493</v>
      </c>
      <c r="R2389" t="str">
        <f t="shared" si="113"/>
        <v>ZK107</v>
      </c>
      <c r="S2389">
        <f t="shared" si="114"/>
        <v>0</v>
      </c>
      <c r="T2389">
        <f t="shared" si="114"/>
        <v>0</v>
      </c>
      <c r="U2389">
        <f t="shared" si="114"/>
        <v>0</v>
      </c>
    </row>
    <row r="2390" spans="1:21" x14ac:dyDescent="0.25">
      <c r="A2390" t="s">
        <v>2909</v>
      </c>
      <c r="B2390" t="str">
        <f t="shared" si="112"/>
        <v>ZK107.K388.C727</v>
      </c>
      <c r="C2390">
        <f>+IFERROR(VLOOKUP(B2390,'[1]Sum table'!$A:$D,4,FALSE),0)</f>
        <v>0</v>
      </c>
      <c r="D2390">
        <f>+IFERROR(VLOOKUP(B2390,'[1]Sum table'!$A:$E,5,FALSE),0)</f>
        <v>0</v>
      </c>
      <c r="E2390">
        <f>+IFERROR(VLOOKUP(B2390,'[1]Sum table'!$A:$F,6,FALSE),0)</f>
        <v>0</v>
      </c>
      <c r="F2390">
        <f>+IFERROR(VLOOKUP(B2390,'[1]Sum table'!$A:$G,7,FALSE),0)</f>
        <v>0</v>
      </c>
      <c r="O2390" t="s">
        <v>514</v>
      </c>
      <c r="P2390" s="607" t="s">
        <v>494</v>
      </c>
      <c r="R2390" t="str">
        <f t="shared" si="113"/>
        <v>ZK107</v>
      </c>
      <c r="S2390">
        <f t="shared" si="114"/>
        <v>0</v>
      </c>
      <c r="T2390">
        <f t="shared" si="114"/>
        <v>0</v>
      </c>
      <c r="U2390">
        <f t="shared" si="114"/>
        <v>0</v>
      </c>
    </row>
    <row r="2391" spans="1:21" x14ac:dyDescent="0.25">
      <c r="A2391" t="s">
        <v>2910</v>
      </c>
      <c r="B2391" t="str">
        <f t="shared" si="112"/>
        <v>ZK107.K389.C727</v>
      </c>
      <c r="C2391">
        <f>+IFERROR(VLOOKUP(B2391,'[1]Sum table'!$A:$D,4,FALSE),0)</f>
        <v>0</v>
      </c>
      <c r="D2391">
        <f>+IFERROR(VLOOKUP(B2391,'[1]Sum table'!$A:$E,5,FALSE),0)</f>
        <v>0</v>
      </c>
      <c r="E2391">
        <f>+IFERROR(VLOOKUP(B2391,'[1]Sum table'!$A:$F,6,FALSE),0)</f>
        <v>0</v>
      </c>
      <c r="F2391">
        <f>+IFERROR(VLOOKUP(B2391,'[1]Sum table'!$A:$G,7,FALSE),0)</f>
        <v>0</v>
      </c>
      <c r="O2391" t="s">
        <v>514</v>
      </c>
      <c r="P2391" s="607" t="s">
        <v>495</v>
      </c>
      <c r="R2391" t="str">
        <f t="shared" si="113"/>
        <v>ZK107</v>
      </c>
      <c r="S2391">
        <f t="shared" si="114"/>
        <v>0</v>
      </c>
      <c r="T2391">
        <f t="shared" si="114"/>
        <v>0</v>
      </c>
      <c r="U2391">
        <f t="shared" si="114"/>
        <v>0</v>
      </c>
    </row>
    <row r="2392" spans="1:21" x14ac:dyDescent="0.25">
      <c r="A2392" t="s">
        <v>2911</v>
      </c>
      <c r="B2392" t="str">
        <f t="shared" si="112"/>
        <v>ZK107.K390.C727</v>
      </c>
      <c r="C2392">
        <f>+IFERROR(VLOOKUP(B2392,'[1]Sum table'!$A:$D,4,FALSE),0)</f>
        <v>0</v>
      </c>
      <c r="D2392">
        <f>+IFERROR(VLOOKUP(B2392,'[1]Sum table'!$A:$E,5,FALSE),0)</f>
        <v>0</v>
      </c>
      <c r="E2392">
        <f>+IFERROR(VLOOKUP(B2392,'[1]Sum table'!$A:$F,6,FALSE),0)</f>
        <v>0</v>
      </c>
      <c r="F2392">
        <f>+IFERROR(VLOOKUP(B2392,'[1]Sum table'!$A:$G,7,FALSE),0)</f>
        <v>0</v>
      </c>
      <c r="O2392" t="s">
        <v>514</v>
      </c>
      <c r="P2392" s="607" t="s">
        <v>496</v>
      </c>
      <c r="R2392" t="str">
        <f t="shared" si="113"/>
        <v>ZK107</v>
      </c>
      <c r="S2392">
        <f t="shared" si="114"/>
        <v>0</v>
      </c>
      <c r="T2392">
        <f t="shared" si="114"/>
        <v>0</v>
      </c>
      <c r="U2392">
        <f t="shared" si="114"/>
        <v>0</v>
      </c>
    </row>
    <row r="2393" spans="1:21" x14ac:dyDescent="0.25">
      <c r="A2393" t="s">
        <v>2912</v>
      </c>
      <c r="B2393" t="str">
        <f t="shared" si="112"/>
        <v>ZK107.K391.C727</v>
      </c>
      <c r="C2393">
        <f>+IFERROR(VLOOKUP(B2393,'[1]Sum table'!$A:$D,4,FALSE),0)</f>
        <v>0</v>
      </c>
      <c r="D2393">
        <f>+IFERROR(VLOOKUP(B2393,'[1]Sum table'!$A:$E,5,FALSE),0)</f>
        <v>0</v>
      </c>
      <c r="E2393">
        <f>+IFERROR(VLOOKUP(B2393,'[1]Sum table'!$A:$F,6,FALSE),0)</f>
        <v>0</v>
      </c>
      <c r="F2393">
        <f>+IFERROR(VLOOKUP(B2393,'[1]Sum table'!$A:$G,7,FALSE),0)</f>
        <v>0</v>
      </c>
      <c r="O2393" t="s">
        <v>514</v>
      </c>
      <c r="P2393" s="607" t="s">
        <v>497</v>
      </c>
      <c r="R2393" t="str">
        <f t="shared" si="113"/>
        <v>ZK107</v>
      </c>
      <c r="S2393">
        <f t="shared" si="114"/>
        <v>0</v>
      </c>
      <c r="T2393">
        <f t="shared" si="114"/>
        <v>0</v>
      </c>
      <c r="U2393">
        <f t="shared" si="114"/>
        <v>0</v>
      </c>
    </row>
    <row r="2394" spans="1:21" x14ac:dyDescent="0.25">
      <c r="A2394" t="s">
        <v>2913</v>
      </c>
      <c r="B2394" t="str">
        <f t="shared" si="112"/>
        <v>ZK107.K392.C727</v>
      </c>
      <c r="C2394">
        <f>+IFERROR(VLOOKUP(B2394,'[1]Sum table'!$A:$D,4,FALSE),0)</f>
        <v>0</v>
      </c>
      <c r="D2394">
        <f>+IFERROR(VLOOKUP(B2394,'[1]Sum table'!$A:$E,5,FALSE),0)</f>
        <v>0</v>
      </c>
      <c r="E2394">
        <f>+IFERROR(VLOOKUP(B2394,'[1]Sum table'!$A:$F,6,FALSE),0)</f>
        <v>0</v>
      </c>
      <c r="F2394">
        <f>+IFERROR(VLOOKUP(B2394,'[1]Sum table'!$A:$G,7,FALSE),0)</f>
        <v>0</v>
      </c>
      <c r="O2394" t="s">
        <v>514</v>
      </c>
      <c r="P2394" s="607" t="s">
        <v>498</v>
      </c>
      <c r="R2394" t="str">
        <f t="shared" si="113"/>
        <v>ZK107</v>
      </c>
      <c r="S2394">
        <f t="shared" si="114"/>
        <v>0</v>
      </c>
      <c r="T2394">
        <f t="shared" si="114"/>
        <v>0</v>
      </c>
      <c r="U2394">
        <f t="shared" si="114"/>
        <v>0</v>
      </c>
    </row>
    <row r="2395" spans="1:21" x14ac:dyDescent="0.25">
      <c r="A2395" t="s">
        <v>2914</v>
      </c>
      <c r="B2395" t="str">
        <f t="shared" si="112"/>
        <v>ZK107.K393.C727</v>
      </c>
      <c r="C2395">
        <f>+IFERROR(VLOOKUP(B2395,'[1]Sum table'!$A:$D,4,FALSE),0)</f>
        <v>0</v>
      </c>
      <c r="D2395">
        <f>+IFERROR(VLOOKUP(B2395,'[1]Sum table'!$A:$E,5,FALSE),0)</f>
        <v>0</v>
      </c>
      <c r="E2395">
        <f>+IFERROR(VLOOKUP(B2395,'[1]Sum table'!$A:$F,6,FALSE),0)</f>
        <v>0</v>
      </c>
      <c r="F2395">
        <f>+IFERROR(VLOOKUP(B2395,'[1]Sum table'!$A:$G,7,FALSE),0)</f>
        <v>0</v>
      </c>
      <c r="O2395" t="s">
        <v>514</v>
      </c>
      <c r="P2395" s="607" t="s">
        <v>499</v>
      </c>
      <c r="R2395" t="str">
        <f t="shared" si="113"/>
        <v>ZK107</v>
      </c>
      <c r="S2395">
        <f t="shared" si="114"/>
        <v>0</v>
      </c>
      <c r="T2395">
        <f t="shared" si="114"/>
        <v>0</v>
      </c>
      <c r="U2395">
        <f t="shared" si="114"/>
        <v>0</v>
      </c>
    </row>
    <row r="2396" spans="1:21" x14ac:dyDescent="0.25">
      <c r="A2396" t="s">
        <v>2915</v>
      </c>
      <c r="B2396" t="str">
        <f t="shared" si="112"/>
        <v>ZK107.K394.C727</v>
      </c>
      <c r="C2396">
        <f>+IFERROR(VLOOKUP(B2396,'[1]Sum table'!$A:$D,4,FALSE),0)</f>
        <v>0</v>
      </c>
      <c r="D2396">
        <f>+IFERROR(VLOOKUP(B2396,'[1]Sum table'!$A:$E,5,FALSE),0)</f>
        <v>0</v>
      </c>
      <c r="E2396">
        <f>+IFERROR(VLOOKUP(B2396,'[1]Sum table'!$A:$F,6,FALSE),0)</f>
        <v>0</v>
      </c>
      <c r="F2396">
        <f>+IFERROR(VLOOKUP(B2396,'[1]Sum table'!$A:$G,7,FALSE),0)</f>
        <v>0</v>
      </c>
      <c r="O2396" t="s">
        <v>514</v>
      </c>
      <c r="P2396" s="607" t="s">
        <v>500</v>
      </c>
      <c r="R2396" t="str">
        <f t="shared" si="113"/>
        <v>ZK107</v>
      </c>
      <c r="S2396">
        <f t="shared" si="114"/>
        <v>0</v>
      </c>
      <c r="T2396">
        <f t="shared" si="114"/>
        <v>0</v>
      </c>
      <c r="U2396">
        <f t="shared" si="114"/>
        <v>0</v>
      </c>
    </row>
    <row r="2397" spans="1:21" x14ac:dyDescent="0.25">
      <c r="A2397" t="s">
        <v>2916</v>
      </c>
      <c r="B2397" t="str">
        <f t="shared" si="112"/>
        <v>ZK107.K395.C727</v>
      </c>
      <c r="C2397">
        <f>+IFERROR(VLOOKUP(B2397,'[1]Sum table'!$A:$D,4,FALSE),0)</f>
        <v>0</v>
      </c>
      <c r="D2397">
        <f>+IFERROR(VLOOKUP(B2397,'[1]Sum table'!$A:$E,5,FALSE),0)</f>
        <v>0</v>
      </c>
      <c r="E2397">
        <f>+IFERROR(VLOOKUP(B2397,'[1]Sum table'!$A:$F,6,FALSE),0)</f>
        <v>0</v>
      </c>
      <c r="F2397">
        <f>+IFERROR(VLOOKUP(B2397,'[1]Sum table'!$A:$G,7,FALSE),0)</f>
        <v>0</v>
      </c>
      <c r="O2397" t="s">
        <v>514</v>
      </c>
      <c r="P2397" s="607" t="s">
        <v>501</v>
      </c>
      <c r="R2397" t="str">
        <f t="shared" si="113"/>
        <v>ZK107</v>
      </c>
      <c r="S2397">
        <f t="shared" si="114"/>
        <v>0</v>
      </c>
      <c r="T2397">
        <f t="shared" si="114"/>
        <v>0</v>
      </c>
      <c r="U2397">
        <f t="shared" si="114"/>
        <v>0</v>
      </c>
    </row>
    <row r="2398" spans="1:21" x14ac:dyDescent="0.25">
      <c r="A2398" t="s">
        <v>2917</v>
      </c>
      <c r="B2398" t="str">
        <f t="shared" si="112"/>
        <v>ZK107.K396.C727</v>
      </c>
      <c r="C2398">
        <f>+IFERROR(VLOOKUP(B2398,'[1]Sum table'!$A:$D,4,FALSE),0)</f>
        <v>0</v>
      </c>
      <c r="D2398">
        <f>+IFERROR(VLOOKUP(B2398,'[1]Sum table'!$A:$E,5,FALSE),0)</f>
        <v>0</v>
      </c>
      <c r="E2398">
        <f>+IFERROR(VLOOKUP(B2398,'[1]Sum table'!$A:$F,6,FALSE),0)</f>
        <v>0</v>
      </c>
      <c r="F2398">
        <f>+IFERROR(VLOOKUP(B2398,'[1]Sum table'!$A:$G,7,FALSE),0)</f>
        <v>0</v>
      </c>
      <c r="O2398" t="s">
        <v>514</v>
      </c>
      <c r="P2398" s="607" t="s">
        <v>502</v>
      </c>
      <c r="R2398" t="str">
        <f t="shared" si="113"/>
        <v>ZK107</v>
      </c>
      <c r="S2398">
        <f t="shared" si="114"/>
        <v>0</v>
      </c>
      <c r="T2398">
        <f t="shared" si="114"/>
        <v>0</v>
      </c>
      <c r="U2398">
        <f t="shared" si="114"/>
        <v>0</v>
      </c>
    </row>
    <row r="2399" spans="1:21" x14ac:dyDescent="0.25">
      <c r="A2399" t="s">
        <v>2918</v>
      </c>
      <c r="B2399" t="str">
        <f t="shared" si="112"/>
        <v>ZK107.K397.C727</v>
      </c>
      <c r="C2399">
        <f>+IFERROR(VLOOKUP(B2399,'[1]Sum table'!$A:$D,4,FALSE),0)</f>
        <v>0</v>
      </c>
      <c r="D2399">
        <f>+IFERROR(VLOOKUP(B2399,'[1]Sum table'!$A:$E,5,FALSE),0)</f>
        <v>0</v>
      </c>
      <c r="E2399">
        <f>+IFERROR(VLOOKUP(B2399,'[1]Sum table'!$A:$F,6,FALSE),0)</f>
        <v>0</v>
      </c>
      <c r="F2399">
        <f>+IFERROR(VLOOKUP(B2399,'[1]Sum table'!$A:$G,7,FALSE),0)</f>
        <v>0</v>
      </c>
      <c r="O2399" t="s">
        <v>514</v>
      </c>
      <c r="P2399" s="607" t="s">
        <v>503</v>
      </c>
      <c r="R2399" t="str">
        <f t="shared" si="113"/>
        <v>ZK107</v>
      </c>
      <c r="S2399">
        <f t="shared" si="114"/>
        <v>0</v>
      </c>
      <c r="T2399">
        <f t="shared" si="114"/>
        <v>0</v>
      </c>
      <c r="U2399">
        <f t="shared" si="114"/>
        <v>0</v>
      </c>
    </row>
    <row r="2400" spans="1:21" x14ac:dyDescent="0.25">
      <c r="A2400" t="s">
        <v>2919</v>
      </c>
      <c r="B2400" t="str">
        <f t="shared" si="112"/>
        <v>ZK107.K398.C727</v>
      </c>
      <c r="C2400">
        <f>+IFERROR(VLOOKUP(B2400,'[1]Sum table'!$A:$D,4,FALSE),0)</f>
        <v>0</v>
      </c>
      <c r="D2400">
        <f>+IFERROR(VLOOKUP(B2400,'[1]Sum table'!$A:$E,5,FALSE),0)</f>
        <v>0</v>
      </c>
      <c r="E2400">
        <f>+IFERROR(VLOOKUP(B2400,'[1]Sum table'!$A:$F,6,FALSE),0)</f>
        <v>0</v>
      </c>
      <c r="F2400">
        <f>+IFERROR(VLOOKUP(B2400,'[1]Sum table'!$A:$G,7,FALSE),0)</f>
        <v>0</v>
      </c>
      <c r="O2400" t="s">
        <v>514</v>
      </c>
      <c r="P2400" s="607" t="s">
        <v>504</v>
      </c>
      <c r="R2400" t="str">
        <f t="shared" si="113"/>
        <v>ZK107</v>
      </c>
      <c r="S2400">
        <f t="shared" si="114"/>
        <v>0</v>
      </c>
      <c r="T2400">
        <f t="shared" si="114"/>
        <v>0</v>
      </c>
      <c r="U2400">
        <f t="shared" si="114"/>
        <v>0</v>
      </c>
    </row>
    <row r="2401" spans="1:21" x14ac:dyDescent="0.25">
      <c r="A2401" t="s">
        <v>2920</v>
      </c>
      <c r="B2401" t="str">
        <f t="shared" si="112"/>
        <v>ZK107.K399.C727</v>
      </c>
      <c r="C2401">
        <f>+IFERROR(VLOOKUP(B2401,'[1]Sum table'!$A:$D,4,FALSE),0)</f>
        <v>0</v>
      </c>
      <c r="D2401">
        <f>+IFERROR(VLOOKUP(B2401,'[1]Sum table'!$A:$E,5,FALSE),0)</f>
        <v>0</v>
      </c>
      <c r="E2401">
        <f>+IFERROR(VLOOKUP(B2401,'[1]Sum table'!$A:$F,6,FALSE),0)</f>
        <v>0</v>
      </c>
      <c r="F2401">
        <f>+IFERROR(VLOOKUP(B2401,'[1]Sum table'!$A:$G,7,FALSE),0)</f>
        <v>0</v>
      </c>
      <c r="O2401" t="s">
        <v>514</v>
      </c>
      <c r="P2401" s="607" t="s">
        <v>505</v>
      </c>
      <c r="R2401" t="str">
        <f t="shared" si="113"/>
        <v>ZK107</v>
      </c>
      <c r="S2401">
        <f t="shared" si="114"/>
        <v>0</v>
      </c>
      <c r="T2401">
        <f t="shared" si="114"/>
        <v>0</v>
      </c>
      <c r="U2401">
        <f t="shared" si="114"/>
        <v>0</v>
      </c>
    </row>
    <row r="2402" spans="1:21" x14ac:dyDescent="0.25">
      <c r="A2402" t="s">
        <v>2921</v>
      </c>
      <c r="B2402" t="str">
        <f t="shared" si="112"/>
        <v>ZK108.K100.C727</v>
      </c>
      <c r="C2402">
        <f>+IFERROR(VLOOKUP(B2402,'[1]Sum table'!$A:$D,4,FALSE),0)</f>
        <v>0</v>
      </c>
      <c r="D2402">
        <f>+IFERROR(VLOOKUP(B2402,'[1]Sum table'!$A:$E,5,FALSE),0)</f>
        <v>0</v>
      </c>
      <c r="E2402">
        <f>+IFERROR(VLOOKUP(B2402,'[1]Sum table'!$A:$F,6,FALSE),0)</f>
        <v>0</v>
      </c>
      <c r="F2402">
        <f>+IFERROR(VLOOKUP(B2402,'[1]Sum table'!$A:$G,7,FALSE),0)</f>
        <v>0</v>
      </c>
      <c r="O2402" t="s">
        <v>514</v>
      </c>
      <c r="P2402" s="607" t="s">
        <v>506</v>
      </c>
      <c r="R2402" t="str">
        <f t="shared" si="113"/>
        <v>ZK108</v>
      </c>
      <c r="S2402">
        <f t="shared" si="114"/>
        <v>0</v>
      </c>
      <c r="T2402">
        <f t="shared" si="114"/>
        <v>0</v>
      </c>
      <c r="U2402">
        <f t="shared" si="114"/>
        <v>0</v>
      </c>
    </row>
    <row r="2403" spans="1:21" ht="15.75" thickBot="1" x14ac:dyDescent="0.3">
      <c r="A2403" t="s">
        <v>2922</v>
      </c>
      <c r="B2403" t="str">
        <f t="shared" si="112"/>
        <v>ZK108.K101.C727</v>
      </c>
      <c r="C2403">
        <f>+IFERROR(VLOOKUP(B2403,'[1]Sum table'!$A:$D,4,FALSE),0)</f>
        <v>0</v>
      </c>
      <c r="D2403">
        <f>+IFERROR(VLOOKUP(B2403,'[1]Sum table'!$A:$E,5,FALSE),0)</f>
        <v>0</v>
      </c>
      <c r="E2403">
        <f>+IFERROR(VLOOKUP(B2403,'[1]Sum table'!$A:$F,6,FALSE),0)</f>
        <v>0</v>
      </c>
      <c r="F2403">
        <f>+IFERROR(VLOOKUP(B2403,'[1]Sum table'!$A:$G,7,FALSE),0)</f>
        <v>0</v>
      </c>
      <c r="O2403" t="s">
        <v>514</v>
      </c>
      <c r="P2403" s="609" t="s">
        <v>507</v>
      </c>
      <c r="R2403" t="str">
        <f t="shared" si="113"/>
        <v>ZK108</v>
      </c>
      <c r="S2403">
        <f t="shared" si="114"/>
        <v>0</v>
      </c>
      <c r="T2403">
        <f t="shared" si="114"/>
        <v>0</v>
      </c>
      <c r="U2403">
        <f t="shared" si="114"/>
        <v>0</v>
      </c>
    </row>
    <row r="2404" spans="1:21" x14ac:dyDescent="0.25">
      <c r="A2404" t="s">
        <v>2923</v>
      </c>
      <c r="B2404" t="str">
        <f t="shared" si="112"/>
        <v>ZK108.K102.C727</v>
      </c>
      <c r="C2404">
        <f>+IFERROR(VLOOKUP(B2404,'[1]Sum table'!$A:$D,4,FALSE),0)</f>
        <v>0</v>
      </c>
      <c r="D2404">
        <f>+IFERROR(VLOOKUP(B2404,'[1]Sum table'!$A:$E,5,FALSE),0)</f>
        <v>0</v>
      </c>
      <c r="E2404">
        <f>+IFERROR(VLOOKUP(B2404,'[1]Sum table'!$A:$F,6,FALSE),0)</f>
        <v>0</v>
      </c>
      <c r="F2404">
        <f>+IFERROR(VLOOKUP(B2404,'[1]Sum table'!$A:$G,7,FALSE),0)</f>
        <v>0</v>
      </c>
      <c r="O2404" t="s">
        <v>515</v>
      </c>
      <c r="P2404" s="605" t="s">
        <v>289</v>
      </c>
      <c r="R2404" t="str">
        <f t="shared" si="113"/>
        <v>ZK108</v>
      </c>
      <c r="S2404">
        <f t="shared" si="114"/>
        <v>0</v>
      </c>
      <c r="T2404">
        <f t="shared" si="114"/>
        <v>0</v>
      </c>
      <c r="U2404">
        <f t="shared" si="114"/>
        <v>0</v>
      </c>
    </row>
    <row r="2405" spans="1:21" x14ac:dyDescent="0.25">
      <c r="A2405" t="s">
        <v>2924</v>
      </c>
      <c r="B2405" t="str">
        <f t="shared" si="112"/>
        <v>ZK108.K103.C727</v>
      </c>
      <c r="C2405">
        <f>+IFERROR(VLOOKUP(B2405,'[1]Sum table'!$A:$D,4,FALSE),0)</f>
        <v>0</v>
      </c>
      <c r="D2405">
        <f>+IFERROR(VLOOKUP(B2405,'[1]Sum table'!$A:$E,5,FALSE),0)</f>
        <v>0</v>
      </c>
      <c r="E2405">
        <f>+IFERROR(VLOOKUP(B2405,'[1]Sum table'!$A:$F,6,FALSE),0)</f>
        <v>0</v>
      </c>
      <c r="F2405">
        <f>+IFERROR(VLOOKUP(B2405,'[1]Sum table'!$A:$G,7,FALSE),0)</f>
        <v>0</v>
      </c>
      <c r="O2405" t="s">
        <v>515</v>
      </c>
      <c r="P2405" s="606" t="s">
        <v>290</v>
      </c>
      <c r="R2405" t="str">
        <f t="shared" si="113"/>
        <v>ZK108</v>
      </c>
      <c r="S2405">
        <f t="shared" si="114"/>
        <v>0</v>
      </c>
      <c r="T2405">
        <f t="shared" si="114"/>
        <v>0</v>
      </c>
      <c r="U2405">
        <f t="shared" si="114"/>
        <v>0</v>
      </c>
    </row>
    <row r="2406" spans="1:21" x14ac:dyDescent="0.25">
      <c r="A2406" t="s">
        <v>2925</v>
      </c>
      <c r="B2406" t="str">
        <f t="shared" si="112"/>
        <v>ZK108.K104.C727</v>
      </c>
      <c r="C2406">
        <f>+IFERROR(VLOOKUP(B2406,'[1]Sum table'!$A:$D,4,FALSE),0)</f>
        <v>0</v>
      </c>
      <c r="D2406">
        <f>+IFERROR(VLOOKUP(B2406,'[1]Sum table'!$A:$E,5,FALSE),0)</f>
        <v>0</v>
      </c>
      <c r="E2406">
        <f>+IFERROR(VLOOKUP(B2406,'[1]Sum table'!$A:$F,6,FALSE),0)</f>
        <v>0</v>
      </c>
      <c r="F2406">
        <f>+IFERROR(VLOOKUP(B2406,'[1]Sum table'!$A:$G,7,FALSE),0)</f>
        <v>0</v>
      </c>
      <c r="O2406" t="s">
        <v>515</v>
      </c>
      <c r="P2406" s="606" t="s">
        <v>291</v>
      </c>
      <c r="R2406" t="str">
        <f t="shared" si="113"/>
        <v>ZK108</v>
      </c>
      <c r="S2406">
        <f t="shared" si="114"/>
        <v>0</v>
      </c>
      <c r="T2406">
        <f t="shared" si="114"/>
        <v>0</v>
      </c>
      <c r="U2406">
        <f t="shared" si="114"/>
        <v>0</v>
      </c>
    </row>
    <row r="2407" spans="1:21" x14ac:dyDescent="0.25">
      <c r="A2407" t="s">
        <v>2926</v>
      </c>
      <c r="B2407" t="str">
        <f t="shared" si="112"/>
        <v>ZK108.K105.C727</v>
      </c>
      <c r="C2407">
        <f>+IFERROR(VLOOKUP(B2407,'[1]Sum table'!$A:$D,4,FALSE),0)</f>
        <v>0</v>
      </c>
      <c r="D2407">
        <f>+IFERROR(VLOOKUP(B2407,'[1]Sum table'!$A:$E,5,FALSE),0)</f>
        <v>0</v>
      </c>
      <c r="E2407">
        <f>+IFERROR(VLOOKUP(B2407,'[1]Sum table'!$A:$F,6,FALSE),0)</f>
        <v>0</v>
      </c>
      <c r="F2407">
        <f>+IFERROR(VLOOKUP(B2407,'[1]Sum table'!$A:$G,7,FALSE),0)</f>
        <v>0</v>
      </c>
      <c r="O2407" t="s">
        <v>515</v>
      </c>
      <c r="P2407" s="606" t="s">
        <v>292</v>
      </c>
      <c r="R2407" t="str">
        <f t="shared" si="113"/>
        <v>ZK108</v>
      </c>
      <c r="S2407">
        <f t="shared" si="114"/>
        <v>0</v>
      </c>
      <c r="T2407">
        <f t="shared" si="114"/>
        <v>0</v>
      </c>
      <c r="U2407">
        <f t="shared" si="114"/>
        <v>0</v>
      </c>
    </row>
    <row r="2408" spans="1:21" x14ac:dyDescent="0.25">
      <c r="A2408" t="s">
        <v>2927</v>
      </c>
      <c r="B2408" t="str">
        <f t="shared" si="112"/>
        <v>ZK108.K106.C727</v>
      </c>
      <c r="C2408">
        <f>+IFERROR(VLOOKUP(B2408,'[1]Sum table'!$A:$D,4,FALSE),0)</f>
        <v>0</v>
      </c>
      <c r="D2408">
        <f>+IFERROR(VLOOKUP(B2408,'[1]Sum table'!$A:$E,5,FALSE),0)</f>
        <v>0</v>
      </c>
      <c r="E2408">
        <f>+IFERROR(VLOOKUP(B2408,'[1]Sum table'!$A:$F,6,FALSE),0)</f>
        <v>0</v>
      </c>
      <c r="F2408">
        <f>+IFERROR(VLOOKUP(B2408,'[1]Sum table'!$A:$G,7,FALSE),0)</f>
        <v>0</v>
      </c>
      <c r="O2408" t="s">
        <v>515</v>
      </c>
      <c r="P2408" s="606" t="s">
        <v>293</v>
      </c>
      <c r="R2408" t="str">
        <f t="shared" si="113"/>
        <v>ZK108</v>
      </c>
      <c r="S2408">
        <f t="shared" si="114"/>
        <v>0</v>
      </c>
      <c r="T2408">
        <f t="shared" si="114"/>
        <v>0</v>
      </c>
      <c r="U2408">
        <f t="shared" si="114"/>
        <v>0</v>
      </c>
    </row>
    <row r="2409" spans="1:21" x14ac:dyDescent="0.25">
      <c r="A2409" t="s">
        <v>2928</v>
      </c>
      <c r="B2409" t="str">
        <f t="shared" si="112"/>
        <v>ZK108.K107.C727</v>
      </c>
      <c r="C2409">
        <f>+IFERROR(VLOOKUP(B2409,'[1]Sum table'!$A:$D,4,FALSE),0)</f>
        <v>0</v>
      </c>
      <c r="D2409">
        <f>+IFERROR(VLOOKUP(B2409,'[1]Sum table'!$A:$E,5,FALSE),0)</f>
        <v>0</v>
      </c>
      <c r="E2409">
        <f>+IFERROR(VLOOKUP(B2409,'[1]Sum table'!$A:$F,6,FALSE),0)</f>
        <v>0</v>
      </c>
      <c r="F2409">
        <f>+IFERROR(VLOOKUP(B2409,'[1]Sum table'!$A:$G,7,FALSE),0)</f>
        <v>0</v>
      </c>
      <c r="O2409" t="s">
        <v>515</v>
      </c>
      <c r="P2409" s="606" t="s">
        <v>214</v>
      </c>
      <c r="R2409" t="str">
        <f t="shared" si="113"/>
        <v>ZK108</v>
      </c>
      <c r="S2409">
        <f t="shared" si="114"/>
        <v>0</v>
      </c>
      <c r="T2409">
        <f t="shared" si="114"/>
        <v>0</v>
      </c>
      <c r="U2409">
        <f t="shared" si="114"/>
        <v>0</v>
      </c>
    </row>
    <row r="2410" spans="1:21" x14ac:dyDescent="0.25">
      <c r="A2410" t="s">
        <v>2929</v>
      </c>
      <c r="B2410" t="str">
        <f t="shared" si="112"/>
        <v>ZK108.K108.C727</v>
      </c>
      <c r="C2410">
        <f>+IFERROR(VLOOKUP(B2410,'[1]Sum table'!$A:$D,4,FALSE),0)</f>
        <v>0</v>
      </c>
      <c r="D2410">
        <f>+IFERROR(VLOOKUP(B2410,'[1]Sum table'!$A:$E,5,FALSE),0)</f>
        <v>0</v>
      </c>
      <c r="E2410">
        <f>+IFERROR(VLOOKUP(B2410,'[1]Sum table'!$A:$F,6,FALSE),0)</f>
        <v>0</v>
      </c>
      <c r="F2410">
        <f>+IFERROR(VLOOKUP(B2410,'[1]Sum table'!$A:$G,7,FALSE),0)</f>
        <v>0</v>
      </c>
      <c r="O2410" t="s">
        <v>515</v>
      </c>
      <c r="P2410" s="606" t="s">
        <v>210</v>
      </c>
      <c r="R2410" t="str">
        <f t="shared" si="113"/>
        <v>ZK108</v>
      </c>
      <c r="S2410">
        <f t="shared" si="114"/>
        <v>0</v>
      </c>
      <c r="T2410">
        <f t="shared" si="114"/>
        <v>0</v>
      </c>
      <c r="U2410">
        <f t="shared" si="114"/>
        <v>0</v>
      </c>
    </row>
    <row r="2411" spans="1:21" x14ac:dyDescent="0.25">
      <c r="A2411" t="s">
        <v>2930</v>
      </c>
      <c r="B2411" t="str">
        <f t="shared" si="112"/>
        <v>ZK108.K109.C727</v>
      </c>
      <c r="C2411">
        <f>+IFERROR(VLOOKUP(B2411,'[1]Sum table'!$A:$D,4,FALSE),0)</f>
        <v>0</v>
      </c>
      <c r="D2411">
        <f>+IFERROR(VLOOKUP(B2411,'[1]Sum table'!$A:$E,5,FALSE),0)</f>
        <v>0</v>
      </c>
      <c r="E2411">
        <f>+IFERROR(VLOOKUP(B2411,'[1]Sum table'!$A:$F,6,FALSE),0)</f>
        <v>0</v>
      </c>
      <c r="F2411">
        <f>+IFERROR(VLOOKUP(B2411,'[1]Sum table'!$A:$G,7,FALSE),0)</f>
        <v>0</v>
      </c>
      <c r="O2411" t="s">
        <v>515</v>
      </c>
      <c r="P2411" s="606" t="s">
        <v>294</v>
      </c>
      <c r="R2411" t="str">
        <f t="shared" si="113"/>
        <v>ZK108</v>
      </c>
      <c r="S2411">
        <f t="shared" si="114"/>
        <v>0</v>
      </c>
      <c r="T2411">
        <f t="shared" si="114"/>
        <v>0</v>
      </c>
      <c r="U2411">
        <f t="shared" si="114"/>
        <v>0</v>
      </c>
    </row>
    <row r="2412" spans="1:21" x14ac:dyDescent="0.25">
      <c r="A2412" t="s">
        <v>2931</v>
      </c>
      <c r="B2412" t="str">
        <f t="shared" si="112"/>
        <v>ZK108.K110.C727</v>
      </c>
      <c r="C2412">
        <f>+IFERROR(VLOOKUP(B2412,'[1]Sum table'!$A:$D,4,FALSE),0)</f>
        <v>0</v>
      </c>
      <c r="D2412">
        <f>+IFERROR(VLOOKUP(B2412,'[1]Sum table'!$A:$E,5,FALSE),0)</f>
        <v>0</v>
      </c>
      <c r="E2412">
        <f>+IFERROR(VLOOKUP(B2412,'[1]Sum table'!$A:$F,6,FALSE),0)</f>
        <v>0</v>
      </c>
      <c r="F2412">
        <f>+IFERROR(VLOOKUP(B2412,'[1]Sum table'!$A:$G,7,FALSE),0)</f>
        <v>0</v>
      </c>
      <c r="O2412" t="s">
        <v>515</v>
      </c>
      <c r="P2412" s="607" t="s">
        <v>295</v>
      </c>
      <c r="R2412" t="str">
        <f t="shared" si="113"/>
        <v>ZK108</v>
      </c>
      <c r="S2412">
        <f t="shared" si="114"/>
        <v>0</v>
      </c>
      <c r="T2412">
        <f t="shared" si="114"/>
        <v>0</v>
      </c>
      <c r="U2412">
        <f t="shared" si="114"/>
        <v>0</v>
      </c>
    </row>
    <row r="2413" spans="1:21" x14ac:dyDescent="0.25">
      <c r="A2413" t="s">
        <v>2932</v>
      </c>
      <c r="B2413" t="str">
        <f t="shared" si="112"/>
        <v>ZK108.K111.C727</v>
      </c>
      <c r="C2413">
        <f>+IFERROR(VLOOKUP(B2413,'[1]Sum table'!$A:$D,4,FALSE),0)</f>
        <v>0</v>
      </c>
      <c r="D2413">
        <f>+IFERROR(VLOOKUP(B2413,'[1]Sum table'!$A:$E,5,FALSE),0)</f>
        <v>0</v>
      </c>
      <c r="E2413">
        <f>+IFERROR(VLOOKUP(B2413,'[1]Sum table'!$A:$F,6,FALSE),0)</f>
        <v>0</v>
      </c>
      <c r="F2413">
        <f>+IFERROR(VLOOKUP(B2413,'[1]Sum table'!$A:$G,7,FALSE),0)</f>
        <v>0</v>
      </c>
      <c r="O2413" t="s">
        <v>515</v>
      </c>
      <c r="P2413" s="608" t="s">
        <v>296</v>
      </c>
      <c r="R2413" t="str">
        <f t="shared" si="113"/>
        <v>ZK108</v>
      </c>
      <c r="S2413">
        <f t="shared" si="114"/>
        <v>0</v>
      </c>
      <c r="T2413">
        <f t="shared" si="114"/>
        <v>0</v>
      </c>
      <c r="U2413">
        <f t="shared" si="114"/>
        <v>0</v>
      </c>
    </row>
    <row r="2414" spans="1:21" x14ac:dyDescent="0.25">
      <c r="A2414" t="s">
        <v>2933</v>
      </c>
      <c r="B2414" t="str">
        <f t="shared" si="112"/>
        <v>ZK108.K112.C727</v>
      </c>
      <c r="C2414">
        <f>+IFERROR(VLOOKUP(B2414,'[1]Sum table'!$A:$D,4,FALSE),0)</f>
        <v>0</v>
      </c>
      <c r="D2414">
        <f>+IFERROR(VLOOKUP(B2414,'[1]Sum table'!$A:$E,5,FALSE),0)</f>
        <v>0</v>
      </c>
      <c r="E2414">
        <f>+IFERROR(VLOOKUP(B2414,'[1]Sum table'!$A:$F,6,FALSE),0)</f>
        <v>0</v>
      </c>
      <c r="F2414">
        <f>+IFERROR(VLOOKUP(B2414,'[1]Sum table'!$A:$G,7,FALSE),0)</f>
        <v>0</v>
      </c>
      <c r="O2414" t="s">
        <v>515</v>
      </c>
      <c r="P2414" s="607" t="s">
        <v>297</v>
      </c>
      <c r="R2414" t="str">
        <f t="shared" si="113"/>
        <v>ZK108</v>
      </c>
      <c r="S2414">
        <f t="shared" si="114"/>
        <v>0</v>
      </c>
      <c r="T2414">
        <f t="shared" si="114"/>
        <v>0</v>
      </c>
      <c r="U2414">
        <f t="shared" si="114"/>
        <v>0</v>
      </c>
    </row>
    <row r="2415" spans="1:21" x14ac:dyDescent="0.25">
      <c r="A2415" t="s">
        <v>2934</v>
      </c>
      <c r="B2415" t="str">
        <f t="shared" si="112"/>
        <v>ZK108.K113.C727</v>
      </c>
      <c r="C2415">
        <f>+IFERROR(VLOOKUP(B2415,'[1]Sum table'!$A:$D,4,FALSE),0)</f>
        <v>0</v>
      </c>
      <c r="D2415">
        <f>+IFERROR(VLOOKUP(B2415,'[1]Sum table'!$A:$E,5,FALSE),0)</f>
        <v>0</v>
      </c>
      <c r="E2415">
        <f>+IFERROR(VLOOKUP(B2415,'[1]Sum table'!$A:$F,6,FALSE),0)</f>
        <v>0</v>
      </c>
      <c r="F2415">
        <f>+IFERROR(VLOOKUP(B2415,'[1]Sum table'!$A:$G,7,FALSE),0)</f>
        <v>0</v>
      </c>
      <c r="O2415" t="s">
        <v>515</v>
      </c>
      <c r="P2415" s="607" t="s">
        <v>298</v>
      </c>
      <c r="R2415" t="str">
        <f t="shared" si="113"/>
        <v>ZK108</v>
      </c>
      <c r="S2415">
        <f t="shared" si="114"/>
        <v>0</v>
      </c>
      <c r="T2415">
        <f t="shared" si="114"/>
        <v>0</v>
      </c>
      <c r="U2415">
        <f t="shared" si="114"/>
        <v>0</v>
      </c>
    </row>
    <row r="2416" spans="1:21" x14ac:dyDescent="0.25">
      <c r="A2416" t="s">
        <v>2935</v>
      </c>
      <c r="B2416" t="str">
        <f t="shared" si="112"/>
        <v>ZK108.K114.C727</v>
      </c>
      <c r="C2416">
        <f>+IFERROR(VLOOKUP(B2416,'[1]Sum table'!$A:$D,4,FALSE),0)</f>
        <v>0</v>
      </c>
      <c r="D2416">
        <f>+IFERROR(VLOOKUP(B2416,'[1]Sum table'!$A:$E,5,FALSE),0)</f>
        <v>0</v>
      </c>
      <c r="E2416">
        <f>+IFERROR(VLOOKUP(B2416,'[1]Sum table'!$A:$F,6,FALSE),0)</f>
        <v>0</v>
      </c>
      <c r="F2416">
        <f>+IFERROR(VLOOKUP(B2416,'[1]Sum table'!$A:$G,7,FALSE),0)</f>
        <v>0</v>
      </c>
      <c r="O2416" t="s">
        <v>515</v>
      </c>
      <c r="P2416" s="607" t="s">
        <v>299</v>
      </c>
      <c r="R2416" t="str">
        <f t="shared" si="113"/>
        <v>ZK108</v>
      </c>
      <c r="S2416">
        <f t="shared" si="114"/>
        <v>0</v>
      </c>
      <c r="T2416">
        <f t="shared" si="114"/>
        <v>0</v>
      </c>
      <c r="U2416">
        <f t="shared" si="114"/>
        <v>0</v>
      </c>
    </row>
    <row r="2417" spans="1:21" x14ac:dyDescent="0.25">
      <c r="A2417" t="s">
        <v>2936</v>
      </c>
      <c r="B2417" t="str">
        <f t="shared" si="112"/>
        <v>ZK108.K115.C727</v>
      </c>
      <c r="C2417">
        <f>+IFERROR(VLOOKUP(B2417,'[1]Sum table'!$A:$D,4,FALSE),0)</f>
        <v>0</v>
      </c>
      <c r="D2417">
        <f>+IFERROR(VLOOKUP(B2417,'[1]Sum table'!$A:$E,5,FALSE),0)</f>
        <v>0</v>
      </c>
      <c r="E2417">
        <f>+IFERROR(VLOOKUP(B2417,'[1]Sum table'!$A:$F,6,FALSE),0)</f>
        <v>0</v>
      </c>
      <c r="F2417">
        <f>+IFERROR(VLOOKUP(B2417,'[1]Sum table'!$A:$G,7,FALSE),0)</f>
        <v>0</v>
      </c>
      <c r="O2417" t="s">
        <v>515</v>
      </c>
      <c r="P2417" s="607" t="s">
        <v>300</v>
      </c>
      <c r="R2417" t="str">
        <f t="shared" si="113"/>
        <v>ZK108</v>
      </c>
      <c r="S2417">
        <f t="shared" si="114"/>
        <v>0</v>
      </c>
      <c r="T2417">
        <f t="shared" si="114"/>
        <v>0</v>
      </c>
      <c r="U2417">
        <f t="shared" si="114"/>
        <v>0</v>
      </c>
    </row>
    <row r="2418" spans="1:21" x14ac:dyDescent="0.25">
      <c r="A2418" t="s">
        <v>2937</v>
      </c>
      <c r="B2418" t="str">
        <f t="shared" si="112"/>
        <v>ZK108.K116.C727</v>
      </c>
      <c r="C2418">
        <f>+IFERROR(VLOOKUP(B2418,'[1]Sum table'!$A:$D,4,FALSE),0)</f>
        <v>0</v>
      </c>
      <c r="D2418">
        <f>+IFERROR(VLOOKUP(B2418,'[1]Sum table'!$A:$E,5,FALSE),0)</f>
        <v>0</v>
      </c>
      <c r="E2418">
        <f>+IFERROR(VLOOKUP(B2418,'[1]Sum table'!$A:$F,6,FALSE),0)</f>
        <v>0</v>
      </c>
      <c r="F2418">
        <f>+IFERROR(VLOOKUP(B2418,'[1]Sum table'!$A:$G,7,FALSE),0)</f>
        <v>0</v>
      </c>
      <c r="O2418" t="s">
        <v>515</v>
      </c>
      <c r="P2418" s="606" t="s">
        <v>301</v>
      </c>
      <c r="R2418" t="str">
        <f t="shared" si="113"/>
        <v>ZK108</v>
      </c>
      <c r="S2418">
        <f t="shared" si="114"/>
        <v>0</v>
      </c>
      <c r="T2418">
        <f t="shared" si="114"/>
        <v>0</v>
      </c>
      <c r="U2418">
        <f t="shared" si="114"/>
        <v>0</v>
      </c>
    </row>
    <row r="2419" spans="1:21" x14ac:dyDescent="0.25">
      <c r="A2419" t="s">
        <v>2938</v>
      </c>
      <c r="B2419" t="str">
        <f t="shared" si="112"/>
        <v>ZK108.K117.C727</v>
      </c>
      <c r="C2419">
        <f>+IFERROR(VLOOKUP(B2419,'[1]Sum table'!$A:$D,4,FALSE),0)</f>
        <v>0</v>
      </c>
      <c r="D2419">
        <f>+IFERROR(VLOOKUP(B2419,'[1]Sum table'!$A:$E,5,FALSE),0)</f>
        <v>0</v>
      </c>
      <c r="E2419">
        <f>+IFERROR(VLOOKUP(B2419,'[1]Sum table'!$A:$F,6,FALSE),0)</f>
        <v>0</v>
      </c>
      <c r="F2419">
        <f>+IFERROR(VLOOKUP(B2419,'[1]Sum table'!$A:$G,7,FALSE),0)</f>
        <v>0</v>
      </c>
      <c r="O2419" t="s">
        <v>515</v>
      </c>
      <c r="P2419" s="606" t="s">
        <v>107</v>
      </c>
      <c r="R2419" t="str">
        <f t="shared" si="113"/>
        <v>ZK108</v>
      </c>
      <c r="S2419">
        <f t="shared" si="114"/>
        <v>0</v>
      </c>
      <c r="T2419">
        <f t="shared" si="114"/>
        <v>0</v>
      </c>
      <c r="U2419">
        <f t="shared" si="114"/>
        <v>0</v>
      </c>
    </row>
    <row r="2420" spans="1:21" x14ac:dyDescent="0.25">
      <c r="A2420" t="s">
        <v>2939</v>
      </c>
      <c r="B2420" t="str">
        <f t="shared" si="112"/>
        <v>ZK108.K118.C727</v>
      </c>
      <c r="C2420">
        <f>+IFERROR(VLOOKUP(B2420,'[1]Sum table'!$A:$D,4,FALSE),0)</f>
        <v>0</v>
      </c>
      <c r="D2420">
        <f>+IFERROR(VLOOKUP(B2420,'[1]Sum table'!$A:$E,5,FALSE),0)</f>
        <v>0</v>
      </c>
      <c r="E2420">
        <f>+IFERROR(VLOOKUP(B2420,'[1]Sum table'!$A:$F,6,FALSE),0)</f>
        <v>0</v>
      </c>
      <c r="F2420">
        <f>+IFERROR(VLOOKUP(B2420,'[1]Sum table'!$A:$G,7,FALSE),0)</f>
        <v>0</v>
      </c>
      <c r="O2420" t="s">
        <v>515</v>
      </c>
      <c r="P2420" s="606" t="s">
        <v>105</v>
      </c>
      <c r="R2420" t="str">
        <f t="shared" si="113"/>
        <v>ZK108</v>
      </c>
      <c r="S2420">
        <f t="shared" si="114"/>
        <v>0</v>
      </c>
      <c r="T2420">
        <f t="shared" si="114"/>
        <v>0</v>
      </c>
      <c r="U2420">
        <f t="shared" si="114"/>
        <v>0</v>
      </c>
    </row>
    <row r="2421" spans="1:21" x14ac:dyDescent="0.25">
      <c r="A2421" t="s">
        <v>2940</v>
      </c>
      <c r="B2421" t="str">
        <f t="shared" si="112"/>
        <v>ZK108.K119.C727</v>
      </c>
      <c r="C2421">
        <f>+IFERROR(VLOOKUP(B2421,'[1]Sum table'!$A:$D,4,FALSE),0)</f>
        <v>0</v>
      </c>
      <c r="D2421">
        <f>+IFERROR(VLOOKUP(B2421,'[1]Sum table'!$A:$E,5,FALSE),0)</f>
        <v>0</v>
      </c>
      <c r="E2421">
        <f>+IFERROR(VLOOKUP(B2421,'[1]Sum table'!$A:$F,6,FALSE),0)</f>
        <v>0</v>
      </c>
      <c r="F2421">
        <f>+IFERROR(VLOOKUP(B2421,'[1]Sum table'!$A:$G,7,FALSE),0)</f>
        <v>0</v>
      </c>
      <c r="O2421" t="s">
        <v>515</v>
      </c>
      <c r="P2421" s="606" t="s">
        <v>302</v>
      </c>
      <c r="R2421" t="str">
        <f t="shared" si="113"/>
        <v>ZK108</v>
      </c>
      <c r="S2421">
        <f t="shared" si="114"/>
        <v>0</v>
      </c>
      <c r="T2421">
        <f t="shared" si="114"/>
        <v>0</v>
      </c>
      <c r="U2421">
        <f t="shared" si="114"/>
        <v>0</v>
      </c>
    </row>
    <row r="2422" spans="1:21" x14ac:dyDescent="0.25">
      <c r="A2422" t="s">
        <v>2941</v>
      </c>
      <c r="B2422" t="str">
        <f t="shared" si="112"/>
        <v>ZK108.K120.C727</v>
      </c>
      <c r="C2422">
        <f>+IFERROR(VLOOKUP(B2422,'[1]Sum table'!$A:$D,4,FALSE),0)</f>
        <v>0</v>
      </c>
      <c r="D2422">
        <f>+IFERROR(VLOOKUP(B2422,'[1]Sum table'!$A:$E,5,FALSE),0)</f>
        <v>0</v>
      </c>
      <c r="E2422">
        <f>+IFERROR(VLOOKUP(B2422,'[1]Sum table'!$A:$F,6,FALSE),0)</f>
        <v>0</v>
      </c>
      <c r="F2422">
        <f>+IFERROR(VLOOKUP(B2422,'[1]Sum table'!$A:$G,7,FALSE),0)</f>
        <v>0</v>
      </c>
      <c r="O2422" t="s">
        <v>515</v>
      </c>
      <c r="P2422" s="606" t="s">
        <v>303</v>
      </c>
      <c r="R2422" t="str">
        <f t="shared" si="113"/>
        <v>ZK108</v>
      </c>
      <c r="S2422">
        <f t="shared" si="114"/>
        <v>0</v>
      </c>
      <c r="T2422">
        <f t="shared" si="114"/>
        <v>0</v>
      </c>
      <c r="U2422">
        <f t="shared" si="114"/>
        <v>0</v>
      </c>
    </row>
    <row r="2423" spans="1:21" x14ac:dyDescent="0.25">
      <c r="A2423" t="s">
        <v>2942</v>
      </c>
      <c r="B2423" t="str">
        <f t="shared" si="112"/>
        <v>ZK108.K121.C727</v>
      </c>
      <c r="C2423">
        <f>+IFERROR(VLOOKUP(B2423,'[1]Sum table'!$A:$D,4,FALSE),0)</f>
        <v>0</v>
      </c>
      <c r="D2423">
        <f>+IFERROR(VLOOKUP(B2423,'[1]Sum table'!$A:$E,5,FALSE),0)</f>
        <v>0</v>
      </c>
      <c r="E2423">
        <f>+IFERROR(VLOOKUP(B2423,'[1]Sum table'!$A:$F,6,FALSE),0)</f>
        <v>0</v>
      </c>
      <c r="F2423">
        <f>+IFERROR(VLOOKUP(B2423,'[1]Sum table'!$A:$G,7,FALSE),0)</f>
        <v>0</v>
      </c>
      <c r="O2423" t="s">
        <v>515</v>
      </c>
      <c r="P2423" s="606" t="s">
        <v>304</v>
      </c>
      <c r="R2423" t="str">
        <f t="shared" si="113"/>
        <v>ZK108</v>
      </c>
      <c r="S2423">
        <f t="shared" si="114"/>
        <v>0</v>
      </c>
      <c r="T2423">
        <f t="shared" si="114"/>
        <v>0</v>
      </c>
      <c r="U2423">
        <f t="shared" si="114"/>
        <v>0</v>
      </c>
    </row>
    <row r="2424" spans="1:21" x14ac:dyDescent="0.25">
      <c r="A2424" t="s">
        <v>2943</v>
      </c>
      <c r="B2424" t="str">
        <f t="shared" si="112"/>
        <v>ZK108.K122.C727</v>
      </c>
      <c r="C2424">
        <f>+IFERROR(VLOOKUP(B2424,'[1]Sum table'!$A:$D,4,FALSE),0)</f>
        <v>0</v>
      </c>
      <c r="D2424">
        <f>+IFERROR(VLOOKUP(B2424,'[1]Sum table'!$A:$E,5,FALSE),0)</f>
        <v>0</v>
      </c>
      <c r="E2424">
        <f>+IFERROR(VLOOKUP(B2424,'[1]Sum table'!$A:$F,6,FALSE),0)</f>
        <v>0</v>
      </c>
      <c r="F2424">
        <f>+IFERROR(VLOOKUP(B2424,'[1]Sum table'!$A:$G,7,FALSE),0)</f>
        <v>0</v>
      </c>
      <c r="O2424" t="s">
        <v>515</v>
      </c>
      <c r="P2424" s="606" t="s">
        <v>222</v>
      </c>
      <c r="R2424" t="str">
        <f t="shared" si="113"/>
        <v>ZK108</v>
      </c>
      <c r="S2424">
        <f t="shared" si="114"/>
        <v>0</v>
      </c>
      <c r="T2424">
        <f t="shared" si="114"/>
        <v>0</v>
      </c>
      <c r="U2424">
        <f t="shared" si="114"/>
        <v>0</v>
      </c>
    </row>
    <row r="2425" spans="1:21" x14ac:dyDescent="0.25">
      <c r="A2425" t="s">
        <v>2944</v>
      </c>
      <c r="B2425" t="str">
        <f t="shared" si="112"/>
        <v>ZK108.K123.C727</v>
      </c>
      <c r="C2425">
        <f>+IFERROR(VLOOKUP(B2425,'[1]Sum table'!$A:$D,4,FALSE),0)</f>
        <v>0</v>
      </c>
      <c r="D2425">
        <f>+IFERROR(VLOOKUP(B2425,'[1]Sum table'!$A:$E,5,FALSE),0)</f>
        <v>0</v>
      </c>
      <c r="E2425">
        <f>+IFERROR(VLOOKUP(B2425,'[1]Sum table'!$A:$F,6,FALSE),0)</f>
        <v>0</v>
      </c>
      <c r="F2425">
        <f>+IFERROR(VLOOKUP(B2425,'[1]Sum table'!$A:$G,7,FALSE),0)</f>
        <v>0</v>
      </c>
      <c r="O2425" t="s">
        <v>515</v>
      </c>
      <c r="P2425" s="606" t="s">
        <v>305</v>
      </c>
      <c r="R2425" t="str">
        <f t="shared" si="113"/>
        <v>ZK108</v>
      </c>
      <c r="S2425">
        <f t="shared" si="114"/>
        <v>0</v>
      </c>
      <c r="T2425">
        <f t="shared" si="114"/>
        <v>0</v>
      </c>
      <c r="U2425">
        <f t="shared" si="114"/>
        <v>0</v>
      </c>
    </row>
    <row r="2426" spans="1:21" x14ac:dyDescent="0.25">
      <c r="A2426" t="s">
        <v>2945</v>
      </c>
      <c r="B2426" t="str">
        <f t="shared" si="112"/>
        <v>ZK108.K124.C727</v>
      </c>
      <c r="C2426">
        <f>+IFERROR(VLOOKUP(B2426,'[1]Sum table'!$A:$D,4,FALSE),0)</f>
        <v>0</v>
      </c>
      <c r="D2426">
        <f>+IFERROR(VLOOKUP(B2426,'[1]Sum table'!$A:$E,5,FALSE),0)</f>
        <v>0</v>
      </c>
      <c r="E2426">
        <f>+IFERROR(VLOOKUP(B2426,'[1]Sum table'!$A:$F,6,FALSE),0)</f>
        <v>0</v>
      </c>
      <c r="F2426">
        <f>+IFERROR(VLOOKUP(B2426,'[1]Sum table'!$A:$G,7,FALSE),0)</f>
        <v>0</v>
      </c>
      <c r="O2426" t="s">
        <v>515</v>
      </c>
      <c r="P2426" s="606" t="s">
        <v>306</v>
      </c>
      <c r="R2426" t="str">
        <f t="shared" si="113"/>
        <v>ZK108</v>
      </c>
      <c r="S2426">
        <f t="shared" si="114"/>
        <v>0</v>
      </c>
      <c r="T2426">
        <f t="shared" si="114"/>
        <v>0</v>
      </c>
      <c r="U2426">
        <f t="shared" si="114"/>
        <v>0</v>
      </c>
    </row>
    <row r="2427" spans="1:21" x14ac:dyDescent="0.25">
      <c r="A2427" t="s">
        <v>2946</v>
      </c>
      <c r="B2427" t="str">
        <f t="shared" si="112"/>
        <v>ZK108.K125.C727</v>
      </c>
      <c r="C2427">
        <f>+IFERROR(VLOOKUP(B2427,'[1]Sum table'!$A:$D,4,FALSE),0)</f>
        <v>0</v>
      </c>
      <c r="D2427">
        <f>+IFERROR(VLOOKUP(B2427,'[1]Sum table'!$A:$E,5,FALSE),0)</f>
        <v>0</v>
      </c>
      <c r="E2427">
        <f>+IFERROR(VLOOKUP(B2427,'[1]Sum table'!$A:$F,6,FALSE),0)</f>
        <v>0</v>
      </c>
      <c r="F2427">
        <f>+IFERROR(VLOOKUP(B2427,'[1]Sum table'!$A:$G,7,FALSE),0)</f>
        <v>0</v>
      </c>
      <c r="O2427" t="s">
        <v>515</v>
      </c>
      <c r="P2427" s="607" t="s">
        <v>307</v>
      </c>
      <c r="R2427" t="str">
        <f t="shared" si="113"/>
        <v>ZK108</v>
      </c>
      <c r="S2427">
        <f t="shared" si="114"/>
        <v>0</v>
      </c>
      <c r="T2427">
        <f t="shared" si="114"/>
        <v>0</v>
      </c>
      <c r="U2427">
        <f t="shared" si="114"/>
        <v>0</v>
      </c>
    </row>
    <row r="2428" spans="1:21" x14ac:dyDescent="0.25">
      <c r="A2428" t="s">
        <v>2947</v>
      </c>
      <c r="B2428" t="str">
        <f t="shared" si="112"/>
        <v>ZK108.K126.C727</v>
      </c>
      <c r="C2428">
        <f>+IFERROR(VLOOKUP(B2428,'[1]Sum table'!$A:$D,4,FALSE),0)</f>
        <v>0</v>
      </c>
      <c r="D2428">
        <f>+IFERROR(VLOOKUP(B2428,'[1]Sum table'!$A:$E,5,FALSE),0)</f>
        <v>0</v>
      </c>
      <c r="E2428">
        <f>+IFERROR(VLOOKUP(B2428,'[1]Sum table'!$A:$F,6,FALSE),0)</f>
        <v>0</v>
      </c>
      <c r="F2428">
        <f>+IFERROR(VLOOKUP(B2428,'[1]Sum table'!$A:$G,7,FALSE),0)</f>
        <v>0</v>
      </c>
      <c r="O2428" t="s">
        <v>515</v>
      </c>
      <c r="P2428" s="607" t="s">
        <v>308</v>
      </c>
      <c r="R2428" t="str">
        <f t="shared" si="113"/>
        <v>ZK108</v>
      </c>
      <c r="S2428">
        <f t="shared" si="114"/>
        <v>0</v>
      </c>
      <c r="T2428">
        <f t="shared" si="114"/>
        <v>0</v>
      </c>
      <c r="U2428">
        <f t="shared" si="114"/>
        <v>0</v>
      </c>
    </row>
    <row r="2429" spans="1:21" x14ac:dyDescent="0.25">
      <c r="A2429" t="s">
        <v>2948</v>
      </c>
      <c r="B2429" t="str">
        <f t="shared" si="112"/>
        <v>ZK108.K127.C727</v>
      </c>
      <c r="C2429">
        <f>+IFERROR(VLOOKUP(B2429,'[1]Sum table'!$A:$D,4,FALSE),0)</f>
        <v>0</v>
      </c>
      <c r="D2429">
        <f>+IFERROR(VLOOKUP(B2429,'[1]Sum table'!$A:$E,5,FALSE),0)</f>
        <v>0</v>
      </c>
      <c r="E2429">
        <f>+IFERROR(VLOOKUP(B2429,'[1]Sum table'!$A:$F,6,FALSE),0)</f>
        <v>0</v>
      </c>
      <c r="F2429">
        <f>+IFERROR(VLOOKUP(B2429,'[1]Sum table'!$A:$G,7,FALSE),0)</f>
        <v>0</v>
      </c>
      <c r="O2429" t="s">
        <v>515</v>
      </c>
      <c r="P2429" s="607" t="s">
        <v>309</v>
      </c>
      <c r="R2429" t="str">
        <f t="shared" si="113"/>
        <v>ZK108</v>
      </c>
      <c r="S2429">
        <f t="shared" si="114"/>
        <v>0</v>
      </c>
      <c r="T2429">
        <f t="shared" si="114"/>
        <v>0</v>
      </c>
      <c r="U2429">
        <f t="shared" si="114"/>
        <v>0</v>
      </c>
    </row>
    <row r="2430" spans="1:21" x14ac:dyDescent="0.25">
      <c r="A2430" t="s">
        <v>2949</v>
      </c>
      <c r="B2430" t="str">
        <f t="shared" si="112"/>
        <v>ZK108.K128.C727</v>
      </c>
      <c r="C2430">
        <f>+IFERROR(VLOOKUP(B2430,'[1]Sum table'!$A:$D,4,FALSE),0)</f>
        <v>0</v>
      </c>
      <c r="D2430">
        <f>+IFERROR(VLOOKUP(B2430,'[1]Sum table'!$A:$E,5,FALSE),0)</f>
        <v>0</v>
      </c>
      <c r="E2430">
        <f>+IFERROR(VLOOKUP(B2430,'[1]Sum table'!$A:$F,6,FALSE),0)</f>
        <v>0</v>
      </c>
      <c r="F2430">
        <f>+IFERROR(VLOOKUP(B2430,'[1]Sum table'!$A:$G,7,FALSE),0)</f>
        <v>0</v>
      </c>
      <c r="O2430" t="s">
        <v>515</v>
      </c>
      <c r="P2430" s="607" t="s">
        <v>310</v>
      </c>
      <c r="R2430" t="str">
        <f t="shared" si="113"/>
        <v>ZK108</v>
      </c>
      <c r="S2430">
        <f t="shared" si="114"/>
        <v>0</v>
      </c>
      <c r="T2430">
        <f t="shared" si="114"/>
        <v>0</v>
      </c>
      <c r="U2430">
        <f t="shared" si="114"/>
        <v>0</v>
      </c>
    </row>
    <row r="2431" spans="1:21" x14ac:dyDescent="0.25">
      <c r="A2431" t="s">
        <v>2950</v>
      </c>
      <c r="B2431" t="str">
        <f t="shared" si="112"/>
        <v>ZK108.K129.C727</v>
      </c>
      <c r="C2431">
        <f>+IFERROR(VLOOKUP(B2431,'[1]Sum table'!$A:$D,4,FALSE),0)</f>
        <v>0</v>
      </c>
      <c r="D2431">
        <f>+IFERROR(VLOOKUP(B2431,'[1]Sum table'!$A:$E,5,FALSE),0)</f>
        <v>0</v>
      </c>
      <c r="E2431">
        <f>+IFERROR(VLOOKUP(B2431,'[1]Sum table'!$A:$F,6,FALSE),0)</f>
        <v>0</v>
      </c>
      <c r="F2431">
        <f>+IFERROR(VLOOKUP(B2431,'[1]Sum table'!$A:$G,7,FALSE),0)</f>
        <v>0</v>
      </c>
      <c r="O2431" t="s">
        <v>515</v>
      </c>
      <c r="P2431" s="607" t="s">
        <v>311</v>
      </c>
      <c r="R2431" t="str">
        <f t="shared" si="113"/>
        <v>ZK108</v>
      </c>
      <c r="S2431">
        <f t="shared" si="114"/>
        <v>0</v>
      </c>
      <c r="T2431">
        <f t="shared" si="114"/>
        <v>0</v>
      </c>
      <c r="U2431">
        <f t="shared" si="114"/>
        <v>0</v>
      </c>
    </row>
    <row r="2432" spans="1:21" x14ac:dyDescent="0.25">
      <c r="A2432" t="s">
        <v>2951</v>
      </c>
      <c r="B2432" t="str">
        <f t="shared" si="112"/>
        <v>ZK108.K130.C727</v>
      </c>
      <c r="C2432">
        <f>+IFERROR(VLOOKUP(B2432,'[1]Sum table'!$A:$D,4,FALSE),0)</f>
        <v>0</v>
      </c>
      <c r="D2432">
        <f>+IFERROR(VLOOKUP(B2432,'[1]Sum table'!$A:$E,5,FALSE),0)</f>
        <v>0</v>
      </c>
      <c r="E2432">
        <f>+IFERROR(VLOOKUP(B2432,'[1]Sum table'!$A:$F,6,FALSE),0)</f>
        <v>0</v>
      </c>
      <c r="F2432">
        <f>+IFERROR(VLOOKUP(B2432,'[1]Sum table'!$A:$G,7,FALSE),0)</f>
        <v>0</v>
      </c>
      <c r="O2432" t="s">
        <v>515</v>
      </c>
      <c r="P2432" s="606" t="s">
        <v>147</v>
      </c>
      <c r="R2432" t="str">
        <f t="shared" si="113"/>
        <v>ZK108</v>
      </c>
      <c r="S2432">
        <f t="shared" si="114"/>
        <v>0</v>
      </c>
      <c r="T2432">
        <f t="shared" si="114"/>
        <v>0</v>
      </c>
      <c r="U2432">
        <f t="shared" si="114"/>
        <v>0</v>
      </c>
    </row>
    <row r="2433" spans="1:21" x14ac:dyDescent="0.25">
      <c r="A2433" t="s">
        <v>2952</v>
      </c>
      <c r="B2433" t="str">
        <f t="shared" si="112"/>
        <v>ZK108.K131.C727</v>
      </c>
      <c r="C2433">
        <f>+IFERROR(VLOOKUP(B2433,'[1]Sum table'!$A:$D,4,FALSE),0)</f>
        <v>0</v>
      </c>
      <c r="D2433">
        <f>+IFERROR(VLOOKUP(B2433,'[1]Sum table'!$A:$E,5,FALSE),0)</f>
        <v>0</v>
      </c>
      <c r="E2433">
        <f>+IFERROR(VLOOKUP(B2433,'[1]Sum table'!$A:$F,6,FALSE),0)</f>
        <v>0</v>
      </c>
      <c r="F2433">
        <f>+IFERROR(VLOOKUP(B2433,'[1]Sum table'!$A:$G,7,FALSE),0)</f>
        <v>0</v>
      </c>
      <c r="O2433" t="s">
        <v>515</v>
      </c>
      <c r="P2433" s="606" t="s">
        <v>209</v>
      </c>
      <c r="R2433" t="str">
        <f t="shared" si="113"/>
        <v>ZK108</v>
      </c>
      <c r="S2433">
        <f t="shared" si="114"/>
        <v>0</v>
      </c>
      <c r="T2433">
        <f t="shared" si="114"/>
        <v>0</v>
      </c>
      <c r="U2433">
        <f t="shared" si="114"/>
        <v>0</v>
      </c>
    </row>
    <row r="2434" spans="1:21" x14ac:dyDescent="0.25">
      <c r="A2434" t="s">
        <v>2953</v>
      </c>
      <c r="B2434" t="str">
        <f t="shared" si="112"/>
        <v>ZK108.K132.C727</v>
      </c>
      <c r="C2434">
        <f>+IFERROR(VLOOKUP(B2434,'[1]Sum table'!$A:$D,4,FALSE),0)</f>
        <v>0</v>
      </c>
      <c r="D2434">
        <f>+IFERROR(VLOOKUP(B2434,'[1]Sum table'!$A:$E,5,FALSE),0)</f>
        <v>0</v>
      </c>
      <c r="E2434">
        <f>+IFERROR(VLOOKUP(B2434,'[1]Sum table'!$A:$F,6,FALSE),0)</f>
        <v>0</v>
      </c>
      <c r="F2434">
        <f>+IFERROR(VLOOKUP(B2434,'[1]Sum table'!$A:$G,7,FALSE),0)</f>
        <v>0</v>
      </c>
      <c r="O2434" t="s">
        <v>515</v>
      </c>
      <c r="P2434" s="606" t="s">
        <v>234</v>
      </c>
      <c r="R2434" t="str">
        <f t="shared" si="113"/>
        <v>ZK108</v>
      </c>
      <c r="S2434">
        <f t="shared" si="114"/>
        <v>0</v>
      </c>
      <c r="T2434">
        <f t="shared" si="114"/>
        <v>0</v>
      </c>
      <c r="U2434">
        <f t="shared" si="114"/>
        <v>0</v>
      </c>
    </row>
    <row r="2435" spans="1:21" x14ac:dyDescent="0.25">
      <c r="A2435" t="s">
        <v>2954</v>
      </c>
      <c r="B2435" t="str">
        <f t="shared" si="112"/>
        <v>ZK108.K133.C727</v>
      </c>
      <c r="C2435">
        <f>+IFERROR(VLOOKUP(B2435,'[1]Sum table'!$A:$D,4,FALSE),0)</f>
        <v>0</v>
      </c>
      <c r="D2435">
        <f>+IFERROR(VLOOKUP(B2435,'[1]Sum table'!$A:$E,5,FALSE),0)</f>
        <v>0</v>
      </c>
      <c r="E2435">
        <f>+IFERROR(VLOOKUP(B2435,'[1]Sum table'!$A:$F,6,FALSE),0)</f>
        <v>0</v>
      </c>
      <c r="F2435">
        <f>+IFERROR(VLOOKUP(B2435,'[1]Sum table'!$A:$G,7,FALSE),0)</f>
        <v>0</v>
      </c>
      <c r="O2435" t="s">
        <v>515</v>
      </c>
      <c r="P2435" s="606" t="s">
        <v>312</v>
      </c>
      <c r="R2435" t="str">
        <f t="shared" si="113"/>
        <v>ZK108</v>
      </c>
      <c r="S2435">
        <f t="shared" si="114"/>
        <v>0</v>
      </c>
      <c r="T2435">
        <f t="shared" si="114"/>
        <v>0</v>
      </c>
      <c r="U2435">
        <f t="shared" si="114"/>
        <v>0</v>
      </c>
    </row>
    <row r="2436" spans="1:21" x14ac:dyDescent="0.25">
      <c r="A2436" t="s">
        <v>2955</v>
      </c>
      <c r="B2436" t="str">
        <f t="shared" ref="B2436:B2499" si="115">+A2436&amp;"."&amp;$A$1</f>
        <v>ZK108.K134.C727</v>
      </c>
      <c r="C2436">
        <f>+IFERROR(VLOOKUP(B2436,'[1]Sum table'!$A:$D,4,FALSE),0)</f>
        <v>0</v>
      </c>
      <c r="D2436">
        <f>+IFERROR(VLOOKUP(B2436,'[1]Sum table'!$A:$E,5,FALSE),0)</f>
        <v>0</v>
      </c>
      <c r="E2436">
        <f>+IFERROR(VLOOKUP(B2436,'[1]Sum table'!$A:$F,6,FALSE),0)</f>
        <v>0</v>
      </c>
      <c r="F2436">
        <f>+IFERROR(VLOOKUP(B2436,'[1]Sum table'!$A:$G,7,FALSE),0)</f>
        <v>0</v>
      </c>
      <c r="O2436" t="s">
        <v>515</v>
      </c>
      <c r="P2436" s="606" t="s">
        <v>313</v>
      </c>
      <c r="R2436" t="str">
        <f t="shared" ref="R2436:R2499" si="116">+LEFT(B2436,5)</f>
        <v>ZK108</v>
      </c>
      <c r="S2436">
        <f t="shared" ref="S2436:U2499" si="117">+C2436</f>
        <v>0</v>
      </c>
      <c r="T2436">
        <f t="shared" si="117"/>
        <v>0</v>
      </c>
      <c r="U2436">
        <f t="shared" si="117"/>
        <v>0</v>
      </c>
    </row>
    <row r="2437" spans="1:21" x14ac:dyDescent="0.25">
      <c r="A2437" t="s">
        <v>2956</v>
      </c>
      <c r="B2437" t="str">
        <f t="shared" si="115"/>
        <v>ZK108.K135.C727</v>
      </c>
      <c r="C2437">
        <f>+IFERROR(VLOOKUP(B2437,'[1]Sum table'!$A:$D,4,FALSE),0)</f>
        <v>0</v>
      </c>
      <c r="D2437">
        <f>+IFERROR(VLOOKUP(B2437,'[1]Sum table'!$A:$E,5,FALSE),0)</f>
        <v>0</v>
      </c>
      <c r="E2437">
        <f>+IFERROR(VLOOKUP(B2437,'[1]Sum table'!$A:$F,6,FALSE),0)</f>
        <v>0</v>
      </c>
      <c r="F2437">
        <f>+IFERROR(VLOOKUP(B2437,'[1]Sum table'!$A:$G,7,FALSE),0)</f>
        <v>0</v>
      </c>
      <c r="O2437" t="s">
        <v>515</v>
      </c>
      <c r="P2437" s="606" t="s">
        <v>314</v>
      </c>
      <c r="R2437" t="str">
        <f t="shared" si="116"/>
        <v>ZK108</v>
      </c>
      <c r="S2437">
        <f t="shared" si="117"/>
        <v>0</v>
      </c>
      <c r="T2437">
        <f t="shared" si="117"/>
        <v>0</v>
      </c>
      <c r="U2437">
        <f t="shared" si="117"/>
        <v>0</v>
      </c>
    </row>
    <row r="2438" spans="1:21" x14ac:dyDescent="0.25">
      <c r="A2438" t="s">
        <v>2957</v>
      </c>
      <c r="B2438" t="str">
        <f t="shared" si="115"/>
        <v>ZK108.K136.C727</v>
      </c>
      <c r="C2438">
        <f>+IFERROR(VLOOKUP(B2438,'[1]Sum table'!$A:$D,4,FALSE),0)</f>
        <v>0</v>
      </c>
      <c r="D2438">
        <f>+IFERROR(VLOOKUP(B2438,'[1]Sum table'!$A:$E,5,FALSE),0)</f>
        <v>0</v>
      </c>
      <c r="E2438">
        <f>+IFERROR(VLOOKUP(B2438,'[1]Sum table'!$A:$F,6,FALSE),0)</f>
        <v>0</v>
      </c>
      <c r="F2438">
        <f>+IFERROR(VLOOKUP(B2438,'[1]Sum table'!$A:$G,7,FALSE),0)</f>
        <v>0</v>
      </c>
      <c r="O2438" t="s">
        <v>515</v>
      </c>
      <c r="P2438" s="606" t="s">
        <v>315</v>
      </c>
      <c r="R2438" t="str">
        <f t="shared" si="116"/>
        <v>ZK108</v>
      </c>
      <c r="S2438">
        <f t="shared" si="117"/>
        <v>0</v>
      </c>
      <c r="T2438">
        <f t="shared" si="117"/>
        <v>0</v>
      </c>
      <c r="U2438">
        <f t="shared" si="117"/>
        <v>0</v>
      </c>
    </row>
    <row r="2439" spans="1:21" x14ac:dyDescent="0.25">
      <c r="A2439" t="s">
        <v>2958</v>
      </c>
      <c r="B2439" t="str">
        <f t="shared" si="115"/>
        <v>ZK108.K137.C727</v>
      </c>
      <c r="C2439">
        <f>+IFERROR(VLOOKUP(B2439,'[1]Sum table'!$A:$D,4,FALSE),0)</f>
        <v>0</v>
      </c>
      <c r="D2439">
        <f>+IFERROR(VLOOKUP(B2439,'[1]Sum table'!$A:$E,5,FALSE),0)</f>
        <v>0</v>
      </c>
      <c r="E2439">
        <f>+IFERROR(VLOOKUP(B2439,'[1]Sum table'!$A:$F,6,FALSE),0)</f>
        <v>0</v>
      </c>
      <c r="F2439">
        <f>+IFERROR(VLOOKUP(B2439,'[1]Sum table'!$A:$G,7,FALSE),0)</f>
        <v>0</v>
      </c>
      <c r="O2439" t="s">
        <v>515</v>
      </c>
      <c r="P2439" s="606" t="s">
        <v>316</v>
      </c>
      <c r="R2439" t="str">
        <f t="shared" si="116"/>
        <v>ZK108</v>
      </c>
      <c r="S2439">
        <f t="shared" si="117"/>
        <v>0</v>
      </c>
      <c r="T2439">
        <f t="shared" si="117"/>
        <v>0</v>
      </c>
      <c r="U2439">
        <f t="shared" si="117"/>
        <v>0</v>
      </c>
    </row>
    <row r="2440" spans="1:21" x14ac:dyDescent="0.25">
      <c r="A2440" t="s">
        <v>2959</v>
      </c>
      <c r="B2440" t="str">
        <f t="shared" si="115"/>
        <v>ZK108.K138.C727</v>
      </c>
      <c r="C2440">
        <f>+IFERROR(VLOOKUP(B2440,'[1]Sum table'!$A:$D,4,FALSE),0)</f>
        <v>0</v>
      </c>
      <c r="D2440">
        <f>+IFERROR(VLOOKUP(B2440,'[1]Sum table'!$A:$E,5,FALSE),0)</f>
        <v>0</v>
      </c>
      <c r="E2440">
        <f>+IFERROR(VLOOKUP(B2440,'[1]Sum table'!$A:$F,6,FALSE),0)</f>
        <v>0</v>
      </c>
      <c r="F2440">
        <f>+IFERROR(VLOOKUP(B2440,'[1]Sum table'!$A:$G,7,FALSE),0)</f>
        <v>0</v>
      </c>
      <c r="O2440" t="s">
        <v>515</v>
      </c>
      <c r="P2440" s="606" t="s">
        <v>160</v>
      </c>
      <c r="R2440" t="str">
        <f t="shared" si="116"/>
        <v>ZK108</v>
      </c>
      <c r="S2440">
        <f t="shared" si="117"/>
        <v>0</v>
      </c>
      <c r="T2440">
        <f t="shared" si="117"/>
        <v>0</v>
      </c>
      <c r="U2440">
        <f t="shared" si="117"/>
        <v>0</v>
      </c>
    </row>
    <row r="2441" spans="1:21" x14ac:dyDescent="0.25">
      <c r="A2441" t="s">
        <v>2960</v>
      </c>
      <c r="B2441" t="str">
        <f t="shared" si="115"/>
        <v>ZK108.K139.C727</v>
      </c>
      <c r="C2441">
        <f>+IFERROR(VLOOKUP(B2441,'[1]Sum table'!$A:$D,4,FALSE),0)</f>
        <v>0</v>
      </c>
      <c r="D2441">
        <f>+IFERROR(VLOOKUP(B2441,'[1]Sum table'!$A:$E,5,FALSE),0)</f>
        <v>0</v>
      </c>
      <c r="E2441">
        <f>+IFERROR(VLOOKUP(B2441,'[1]Sum table'!$A:$F,6,FALSE),0)</f>
        <v>0</v>
      </c>
      <c r="F2441">
        <f>+IFERROR(VLOOKUP(B2441,'[1]Sum table'!$A:$G,7,FALSE),0)</f>
        <v>0</v>
      </c>
      <c r="O2441" t="s">
        <v>515</v>
      </c>
      <c r="P2441" s="606" t="s">
        <v>175</v>
      </c>
      <c r="R2441" t="str">
        <f t="shared" si="116"/>
        <v>ZK108</v>
      </c>
      <c r="S2441">
        <f t="shared" si="117"/>
        <v>0</v>
      </c>
      <c r="T2441">
        <f t="shared" si="117"/>
        <v>0</v>
      </c>
      <c r="U2441">
        <f t="shared" si="117"/>
        <v>0</v>
      </c>
    </row>
    <row r="2442" spans="1:21" x14ac:dyDescent="0.25">
      <c r="A2442" t="s">
        <v>2961</v>
      </c>
      <c r="B2442" t="str">
        <f t="shared" si="115"/>
        <v>ZK108.K140.C727</v>
      </c>
      <c r="C2442">
        <f>+IFERROR(VLOOKUP(B2442,'[1]Sum table'!$A:$D,4,FALSE),0)</f>
        <v>0</v>
      </c>
      <c r="D2442">
        <f>+IFERROR(VLOOKUP(B2442,'[1]Sum table'!$A:$E,5,FALSE),0)</f>
        <v>0</v>
      </c>
      <c r="E2442">
        <f>+IFERROR(VLOOKUP(B2442,'[1]Sum table'!$A:$F,6,FALSE),0)</f>
        <v>0</v>
      </c>
      <c r="F2442">
        <f>+IFERROR(VLOOKUP(B2442,'[1]Sum table'!$A:$G,7,FALSE),0)</f>
        <v>0</v>
      </c>
      <c r="O2442" t="s">
        <v>515</v>
      </c>
      <c r="P2442" s="606" t="s">
        <v>187</v>
      </c>
      <c r="R2442" t="str">
        <f t="shared" si="116"/>
        <v>ZK108</v>
      </c>
      <c r="S2442">
        <f t="shared" si="117"/>
        <v>0</v>
      </c>
      <c r="T2442">
        <f t="shared" si="117"/>
        <v>0</v>
      </c>
      <c r="U2442">
        <f t="shared" si="117"/>
        <v>0</v>
      </c>
    </row>
    <row r="2443" spans="1:21" x14ac:dyDescent="0.25">
      <c r="A2443" t="s">
        <v>2962</v>
      </c>
      <c r="B2443" t="str">
        <f t="shared" si="115"/>
        <v>ZK108.K141.C727</v>
      </c>
      <c r="C2443">
        <f>+IFERROR(VLOOKUP(B2443,'[1]Sum table'!$A:$D,4,FALSE),0)</f>
        <v>0</v>
      </c>
      <c r="D2443">
        <f>+IFERROR(VLOOKUP(B2443,'[1]Sum table'!$A:$E,5,FALSE),0)</f>
        <v>0</v>
      </c>
      <c r="E2443">
        <f>+IFERROR(VLOOKUP(B2443,'[1]Sum table'!$A:$F,6,FALSE),0)</f>
        <v>0</v>
      </c>
      <c r="F2443">
        <f>+IFERROR(VLOOKUP(B2443,'[1]Sum table'!$A:$G,7,FALSE),0)</f>
        <v>0</v>
      </c>
      <c r="O2443" t="s">
        <v>515</v>
      </c>
      <c r="P2443" s="607" t="s">
        <v>317</v>
      </c>
      <c r="R2443" t="str">
        <f t="shared" si="116"/>
        <v>ZK108</v>
      </c>
      <c r="S2443">
        <f t="shared" si="117"/>
        <v>0</v>
      </c>
      <c r="T2443">
        <f t="shared" si="117"/>
        <v>0</v>
      </c>
      <c r="U2443">
        <f t="shared" si="117"/>
        <v>0</v>
      </c>
    </row>
    <row r="2444" spans="1:21" x14ac:dyDescent="0.25">
      <c r="A2444" t="s">
        <v>2963</v>
      </c>
      <c r="B2444" t="str">
        <f t="shared" si="115"/>
        <v>ZK108.K142.C727</v>
      </c>
      <c r="C2444">
        <f>+IFERROR(VLOOKUP(B2444,'[1]Sum table'!$A:$D,4,FALSE),0)</f>
        <v>0</v>
      </c>
      <c r="D2444">
        <f>+IFERROR(VLOOKUP(B2444,'[1]Sum table'!$A:$E,5,FALSE),0)</f>
        <v>0</v>
      </c>
      <c r="E2444">
        <f>+IFERROR(VLOOKUP(B2444,'[1]Sum table'!$A:$F,6,FALSE),0)</f>
        <v>0</v>
      </c>
      <c r="F2444">
        <f>+IFERROR(VLOOKUP(B2444,'[1]Sum table'!$A:$G,7,FALSE),0)</f>
        <v>0</v>
      </c>
      <c r="O2444" t="s">
        <v>515</v>
      </c>
      <c r="P2444" s="607" t="s">
        <v>318</v>
      </c>
      <c r="R2444" t="str">
        <f t="shared" si="116"/>
        <v>ZK108</v>
      </c>
      <c r="S2444">
        <f t="shared" si="117"/>
        <v>0</v>
      </c>
      <c r="T2444">
        <f t="shared" si="117"/>
        <v>0</v>
      </c>
      <c r="U2444">
        <f t="shared" si="117"/>
        <v>0</v>
      </c>
    </row>
    <row r="2445" spans="1:21" x14ac:dyDescent="0.25">
      <c r="A2445" t="s">
        <v>2964</v>
      </c>
      <c r="B2445" t="str">
        <f t="shared" si="115"/>
        <v>ZK108.K143.C727</v>
      </c>
      <c r="C2445">
        <f>+IFERROR(VLOOKUP(B2445,'[1]Sum table'!$A:$D,4,FALSE),0)</f>
        <v>0</v>
      </c>
      <c r="D2445">
        <f>+IFERROR(VLOOKUP(B2445,'[1]Sum table'!$A:$E,5,FALSE),0)</f>
        <v>0</v>
      </c>
      <c r="E2445">
        <f>+IFERROR(VLOOKUP(B2445,'[1]Sum table'!$A:$F,6,FALSE),0)</f>
        <v>0</v>
      </c>
      <c r="F2445">
        <f>+IFERROR(VLOOKUP(B2445,'[1]Sum table'!$A:$G,7,FALSE),0)</f>
        <v>0</v>
      </c>
      <c r="O2445" t="s">
        <v>515</v>
      </c>
      <c r="P2445" s="607" t="s">
        <v>319</v>
      </c>
      <c r="R2445" t="str">
        <f t="shared" si="116"/>
        <v>ZK108</v>
      </c>
      <c r="S2445">
        <f t="shared" si="117"/>
        <v>0</v>
      </c>
      <c r="T2445">
        <f t="shared" si="117"/>
        <v>0</v>
      </c>
      <c r="U2445">
        <f t="shared" si="117"/>
        <v>0</v>
      </c>
    </row>
    <row r="2446" spans="1:21" x14ac:dyDescent="0.25">
      <c r="A2446" t="s">
        <v>2965</v>
      </c>
      <c r="B2446" t="str">
        <f t="shared" si="115"/>
        <v>ZK108.K144.C727</v>
      </c>
      <c r="C2446">
        <f>+IFERROR(VLOOKUP(B2446,'[1]Sum table'!$A:$D,4,FALSE),0)</f>
        <v>0</v>
      </c>
      <c r="D2446">
        <f>+IFERROR(VLOOKUP(B2446,'[1]Sum table'!$A:$E,5,FALSE),0)</f>
        <v>0</v>
      </c>
      <c r="E2446">
        <f>+IFERROR(VLOOKUP(B2446,'[1]Sum table'!$A:$F,6,FALSE),0)</f>
        <v>0</v>
      </c>
      <c r="F2446">
        <f>+IFERROR(VLOOKUP(B2446,'[1]Sum table'!$A:$G,7,FALSE),0)</f>
        <v>0</v>
      </c>
      <c r="O2446" t="s">
        <v>515</v>
      </c>
      <c r="P2446" s="607" t="s">
        <v>320</v>
      </c>
      <c r="R2446" t="str">
        <f t="shared" si="116"/>
        <v>ZK108</v>
      </c>
      <c r="S2446">
        <f t="shared" si="117"/>
        <v>0</v>
      </c>
      <c r="T2446">
        <f t="shared" si="117"/>
        <v>0</v>
      </c>
      <c r="U2446">
        <f t="shared" si="117"/>
        <v>0</v>
      </c>
    </row>
    <row r="2447" spans="1:21" x14ac:dyDescent="0.25">
      <c r="A2447" t="s">
        <v>2966</v>
      </c>
      <c r="B2447" t="str">
        <f t="shared" si="115"/>
        <v>ZK108.K145.C727</v>
      </c>
      <c r="C2447">
        <f>+IFERROR(VLOOKUP(B2447,'[1]Sum table'!$A:$D,4,FALSE),0)</f>
        <v>0</v>
      </c>
      <c r="D2447">
        <f>+IFERROR(VLOOKUP(B2447,'[1]Sum table'!$A:$E,5,FALSE),0)</f>
        <v>0</v>
      </c>
      <c r="E2447">
        <f>+IFERROR(VLOOKUP(B2447,'[1]Sum table'!$A:$F,6,FALSE),0)</f>
        <v>0</v>
      </c>
      <c r="F2447">
        <f>+IFERROR(VLOOKUP(B2447,'[1]Sum table'!$A:$G,7,FALSE),0)</f>
        <v>0</v>
      </c>
      <c r="O2447" t="s">
        <v>515</v>
      </c>
      <c r="P2447" s="607" t="s">
        <v>321</v>
      </c>
      <c r="R2447" t="str">
        <f t="shared" si="116"/>
        <v>ZK108</v>
      </c>
      <c r="S2447">
        <f t="shared" si="117"/>
        <v>0</v>
      </c>
      <c r="T2447">
        <f t="shared" si="117"/>
        <v>0</v>
      </c>
      <c r="U2447">
        <f t="shared" si="117"/>
        <v>0</v>
      </c>
    </row>
    <row r="2448" spans="1:21" x14ac:dyDescent="0.25">
      <c r="A2448" t="s">
        <v>2967</v>
      </c>
      <c r="B2448" t="str">
        <f t="shared" si="115"/>
        <v>ZK108.K146.C727</v>
      </c>
      <c r="C2448">
        <f>+IFERROR(VLOOKUP(B2448,'[1]Sum table'!$A:$D,4,FALSE),0)</f>
        <v>0</v>
      </c>
      <c r="D2448">
        <f>+IFERROR(VLOOKUP(B2448,'[1]Sum table'!$A:$E,5,FALSE),0)</f>
        <v>0</v>
      </c>
      <c r="E2448">
        <f>+IFERROR(VLOOKUP(B2448,'[1]Sum table'!$A:$F,6,FALSE),0)</f>
        <v>0</v>
      </c>
      <c r="F2448">
        <f>+IFERROR(VLOOKUP(B2448,'[1]Sum table'!$A:$G,7,FALSE),0)</f>
        <v>0</v>
      </c>
      <c r="O2448" t="s">
        <v>515</v>
      </c>
      <c r="P2448" s="607" t="s">
        <v>322</v>
      </c>
      <c r="R2448" t="str">
        <f t="shared" si="116"/>
        <v>ZK108</v>
      </c>
      <c r="S2448">
        <f t="shared" si="117"/>
        <v>0</v>
      </c>
      <c r="T2448">
        <f t="shared" si="117"/>
        <v>0</v>
      </c>
      <c r="U2448">
        <f t="shared" si="117"/>
        <v>0</v>
      </c>
    </row>
    <row r="2449" spans="1:21" x14ac:dyDescent="0.25">
      <c r="A2449" t="s">
        <v>2968</v>
      </c>
      <c r="B2449" t="str">
        <f t="shared" si="115"/>
        <v>ZK108.K147.C727</v>
      </c>
      <c r="C2449">
        <f>+IFERROR(VLOOKUP(B2449,'[1]Sum table'!$A:$D,4,FALSE),0)</f>
        <v>0</v>
      </c>
      <c r="D2449">
        <f>+IFERROR(VLOOKUP(B2449,'[1]Sum table'!$A:$E,5,FALSE),0)</f>
        <v>0</v>
      </c>
      <c r="E2449">
        <f>+IFERROR(VLOOKUP(B2449,'[1]Sum table'!$A:$F,6,FALSE),0)</f>
        <v>0</v>
      </c>
      <c r="F2449">
        <f>+IFERROR(VLOOKUP(B2449,'[1]Sum table'!$A:$G,7,FALSE),0)</f>
        <v>0</v>
      </c>
      <c r="O2449" t="s">
        <v>515</v>
      </c>
      <c r="P2449" s="606" t="s">
        <v>173</v>
      </c>
      <c r="R2449" t="str">
        <f t="shared" si="116"/>
        <v>ZK108</v>
      </c>
      <c r="S2449">
        <f t="shared" si="117"/>
        <v>0</v>
      </c>
      <c r="T2449">
        <f t="shared" si="117"/>
        <v>0</v>
      </c>
      <c r="U2449">
        <f t="shared" si="117"/>
        <v>0</v>
      </c>
    </row>
    <row r="2450" spans="1:21" x14ac:dyDescent="0.25">
      <c r="A2450" t="s">
        <v>2969</v>
      </c>
      <c r="B2450" t="str">
        <f t="shared" si="115"/>
        <v>ZK108.K148.C727</v>
      </c>
      <c r="C2450">
        <f>+IFERROR(VLOOKUP(B2450,'[1]Sum table'!$A:$D,4,FALSE),0)</f>
        <v>0</v>
      </c>
      <c r="D2450">
        <f>+IFERROR(VLOOKUP(B2450,'[1]Sum table'!$A:$E,5,FALSE),0)</f>
        <v>0</v>
      </c>
      <c r="E2450">
        <f>+IFERROR(VLOOKUP(B2450,'[1]Sum table'!$A:$F,6,FALSE),0)</f>
        <v>0</v>
      </c>
      <c r="F2450">
        <f>+IFERROR(VLOOKUP(B2450,'[1]Sum table'!$A:$G,7,FALSE),0)</f>
        <v>0</v>
      </c>
      <c r="O2450" t="s">
        <v>515</v>
      </c>
      <c r="P2450" s="606" t="s">
        <v>323</v>
      </c>
      <c r="R2450" t="str">
        <f t="shared" si="116"/>
        <v>ZK108</v>
      </c>
      <c r="S2450">
        <f t="shared" si="117"/>
        <v>0</v>
      </c>
      <c r="T2450">
        <f t="shared" si="117"/>
        <v>0</v>
      </c>
      <c r="U2450">
        <f t="shared" si="117"/>
        <v>0</v>
      </c>
    </row>
    <row r="2451" spans="1:21" x14ac:dyDescent="0.25">
      <c r="A2451" t="s">
        <v>2970</v>
      </c>
      <c r="B2451" t="str">
        <f t="shared" si="115"/>
        <v>ZK108.K149.C727</v>
      </c>
      <c r="C2451">
        <f>+IFERROR(VLOOKUP(B2451,'[1]Sum table'!$A:$D,4,FALSE),0)</f>
        <v>0</v>
      </c>
      <c r="D2451">
        <f>+IFERROR(VLOOKUP(B2451,'[1]Sum table'!$A:$E,5,FALSE),0)</f>
        <v>0</v>
      </c>
      <c r="E2451">
        <f>+IFERROR(VLOOKUP(B2451,'[1]Sum table'!$A:$F,6,FALSE),0)</f>
        <v>0</v>
      </c>
      <c r="F2451">
        <f>+IFERROR(VLOOKUP(B2451,'[1]Sum table'!$A:$G,7,FALSE),0)</f>
        <v>0</v>
      </c>
      <c r="O2451" t="s">
        <v>515</v>
      </c>
      <c r="P2451" s="606" t="s">
        <v>324</v>
      </c>
      <c r="R2451" t="str">
        <f t="shared" si="116"/>
        <v>ZK108</v>
      </c>
      <c r="S2451">
        <f t="shared" si="117"/>
        <v>0</v>
      </c>
      <c r="T2451">
        <f t="shared" si="117"/>
        <v>0</v>
      </c>
      <c r="U2451">
        <f t="shared" si="117"/>
        <v>0</v>
      </c>
    </row>
    <row r="2452" spans="1:21" x14ac:dyDescent="0.25">
      <c r="A2452" t="s">
        <v>2971</v>
      </c>
      <c r="B2452" t="str">
        <f t="shared" si="115"/>
        <v>ZK108.K150.C727</v>
      </c>
      <c r="C2452">
        <f>+IFERROR(VLOOKUP(B2452,'[1]Sum table'!$A:$D,4,FALSE),0)</f>
        <v>0</v>
      </c>
      <c r="D2452">
        <f>+IFERROR(VLOOKUP(B2452,'[1]Sum table'!$A:$E,5,FALSE),0)</f>
        <v>0</v>
      </c>
      <c r="E2452">
        <f>+IFERROR(VLOOKUP(B2452,'[1]Sum table'!$A:$F,6,FALSE),0)</f>
        <v>0</v>
      </c>
      <c r="F2452">
        <f>+IFERROR(VLOOKUP(B2452,'[1]Sum table'!$A:$G,7,FALSE),0)</f>
        <v>0</v>
      </c>
      <c r="O2452" t="s">
        <v>515</v>
      </c>
      <c r="P2452" s="607" t="s">
        <v>325</v>
      </c>
      <c r="R2452" t="str">
        <f t="shared" si="116"/>
        <v>ZK108</v>
      </c>
      <c r="S2452">
        <f t="shared" si="117"/>
        <v>0</v>
      </c>
      <c r="T2452">
        <f t="shared" si="117"/>
        <v>0</v>
      </c>
      <c r="U2452">
        <f t="shared" si="117"/>
        <v>0</v>
      </c>
    </row>
    <row r="2453" spans="1:21" x14ac:dyDescent="0.25">
      <c r="A2453" t="s">
        <v>2972</v>
      </c>
      <c r="B2453" t="str">
        <f t="shared" si="115"/>
        <v>ZK108.K151.C727</v>
      </c>
      <c r="C2453">
        <f>+IFERROR(VLOOKUP(B2453,'[1]Sum table'!$A:$D,4,FALSE),0)</f>
        <v>0</v>
      </c>
      <c r="D2453">
        <f>+IFERROR(VLOOKUP(B2453,'[1]Sum table'!$A:$E,5,FALSE),0)</f>
        <v>0</v>
      </c>
      <c r="E2453">
        <f>+IFERROR(VLOOKUP(B2453,'[1]Sum table'!$A:$F,6,FALSE),0)</f>
        <v>0</v>
      </c>
      <c r="F2453">
        <f>+IFERROR(VLOOKUP(B2453,'[1]Sum table'!$A:$G,7,FALSE),0)</f>
        <v>0</v>
      </c>
      <c r="O2453" t="s">
        <v>515</v>
      </c>
      <c r="P2453" s="607" t="s">
        <v>326</v>
      </c>
      <c r="R2453" t="str">
        <f t="shared" si="116"/>
        <v>ZK108</v>
      </c>
      <c r="S2453">
        <f t="shared" si="117"/>
        <v>0</v>
      </c>
      <c r="T2453">
        <f t="shared" si="117"/>
        <v>0</v>
      </c>
      <c r="U2453">
        <f t="shared" si="117"/>
        <v>0</v>
      </c>
    </row>
    <row r="2454" spans="1:21" x14ac:dyDescent="0.25">
      <c r="A2454" t="s">
        <v>2973</v>
      </c>
      <c r="B2454" t="str">
        <f t="shared" si="115"/>
        <v>ZK108.K152.C727</v>
      </c>
      <c r="C2454">
        <f>+IFERROR(VLOOKUP(B2454,'[1]Sum table'!$A:$D,4,FALSE),0)</f>
        <v>0</v>
      </c>
      <c r="D2454">
        <f>+IFERROR(VLOOKUP(B2454,'[1]Sum table'!$A:$E,5,FALSE),0)</f>
        <v>0</v>
      </c>
      <c r="E2454">
        <f>+IFERROR(VLOOKUP(B2454,'[1]Sum table'!$A:$F,6,FALSE),0)</f>
        <v>0</v>
      </c>
      <c r="F2454">
        <f>+IFERROR(VLOOKUP(B2454,'[1]Sum table'!$A:$G,7,FALSE),0)</f>
        <v>0</v>
      </c>
      <c r="O2454" t="s">
        <v>515</v>
      </c>
      <c r="P2454" s="607" t="s">
        <v>327</v>
      </c>
      <c r="R2454" t="str">
        <f t="shared" si="116"/>
        <v>ZK108</v>
      </c>
      <c r="S2454">
        <f t="shared" si="117"/>
        <v>0</v>
      </c>
      <c r="T2454">
        <f t="shared" si="117"/>
        <v>0</v>
      </c>
      <c r="U2454">
        <f t="shared" si="117"/>
        <v>0</v>
      </c>
    </row>
    <row r="2455" spans="1:21" x14ac:dyDescent="0.25">
      <c r="A2455" t="s">
        <v>2974</v>
      </c>
      <c r="B2455" t="str">
        <f t="shared" si="115"/>
        <v>ZK108.K153.C727</v>
      </c>
      <c r="C2455">
        <f>+IFERROR(VLOOKUP(B2455,'[1]Sum table'!$A:$D,4,FALSE),0)</f>
        <v>0</v>
      </c>
      <c r="D2455">
        <f>+IFERROR(VLOOKUP(B2455,'[1]Sum table'!$A:$E,5,FALSE),0)</f>
        <v>0</v>
      </c>
      <c r="E2455">
        <f>+IFERROR(VLOOKUP(B2455,'[1]Sum table'!$A:$F,6,FALSE),0)</f>
        <v>0</v>
      </c>
      <c r="F2455">
        <f>+IFERROR(VLOOKUP(B2455,'[1]Sum table'!$A:$G,7,FALSE),0)</f>
        <v>0</v>
      </c>
      <c r="O2455" t="s">
        <v>515</v>
      </c>
      <c r="P2455" s="607" t="s">
        <v>328</v>
      </c>
      <c r="R2455" t="str">
        <f t="shared" si="116"/>
        <v>ZK108</v>
      </c>
      <c r="S2455">
        <f t="shared" si="117"/>
        <v>0</v>
      </c>
      <c r="T2455">
        <f t="shared" si="117"/>
        <v>0</v>
      </c>
      <c r="U2455">
        <f t="shared" si="117"/>
        <v>0</v>
      </c>
    </row>
    <row r="2456" spans="1:21" x14ac:dyDescent="0.25">
      <c r="A2456" t="s">
        <v>2975</v>
      </c>
      <c r="B2456" t="str">
        <f t="shared" si="115"/>
        <v>ZK108.K154.C727</v>
      </c>
      <c r="C2456">
        <f>+IFERROR(VLOOKUP(B2456,'[1]Sum table'!$A:$D,4,FALSE),0)</f>
        <v>0</v>
      </c>
      <c r="D2456">
        <f>+IFERROR(VLOOKUP(B2456,'[1]Sum table'!$A:$E,5,FALSE),0)</f>
        <v>0</v>
      </c>
      <c r="E2456">
        <f>+IFERROR(VLOOKUP(B2456,'[1]Sum table'!$A:$F,6,FALSE),0)</f>
        <v>0</v>
      </c>
      <c r="F2456">
        <f>+IFERROR(VLOOKUP(B2456,'[1]Sum table'!$A:$G,7,FALSE),0)</f>
        <v>0</v>
      </c>
      <c r="O2456" t="s">
        <v>515</v>
      </c>
      <c r="P2456" s="607" t="s">
        <v>329</v>
      </c>
      <c r="R2456" t="str">
        <f t="shared" si="116"/>
        <v>ZK108</v>
      </c>
      <c r="S2456">
        <f t="shared" si="117"/>
        <v>0</v>
      </c>
      <c r="T2456">
        <f t="shared" si="117"/>
        <v>0</v>
      </c>
      <c r="U2456">
        <f t="shared" si="117"/>
        <v>0</v>
      </c>
    </row>
    <row r="2457" spans="1:21" x14ac:dyDescent="0.25">
      <c r="A2457" t="s">
        <v>2976</v>
      </c>
      <c r="B2457" t="str">
        <f t="shared" si="115"/>
        <v>ZK108.K155.C727</v>
      </c>
      <c r="C2457">
        <f>+IFERROR(VLOOKUP(B2457,'[1]Sum table'!$A:$D,4,FALSE),0)</f>
        <v>0</v>
      </c>
      <c r="D2457">
        <f>+IFERROR(VLOOKUP(B2457,'[1]Sum table'!$A:$E,5,FALSE),0)</f>
        <v>0</v>
      </c>
      <c r="E2457">
        <f>+IFERROR(VLOOKUP(B2457,'[1]Sum table'!$A:$F,6,FALSE),0)</f>
        <v>0</v>
      </c>
      <c r="F2457">
        <f>+IFERROR(VLOOKUP(B2457,'[1]Sum table'!$A:$G,7,FALSE),0)</f>
        <v>0</v>
      </c>
      <c r="O2457" t="s">
        <v>515</v>
      </c>
      <c r="P2457" s="607" t="s">
        <v>330</v>
      </c>
      <c r="R2457" t="str">
        <f t="shared" si="116"/>
        <v>ZK108</v>
      </c>
      <c r="S2457">
        <f t="shared" si="117"/>
        <v>0</v>
      </c>
      <c r="T2457">
        <f t="shared" si="117"/>
        <v>0</v>
      </c>
      <c r="U2457">
        <f t="shared" si="117"/>
        <v>0</v>
      </c>
    </row>
    <row r="2458" spans="1:21" x14ac:dyDescent="0.25">
      <c r="A2458" t="s">
        <v>2977</v>
      </c>
      <c r="B2458" t="str">
        <f t="shared" si="115"/>
        <v>ZK108.K156.C727</v>
      </c>
      <c r="C2458">
        <f>+IFERROR(VLOOKUP(B2458,'[1]Sum table'!$A:$D,4,FALSE),0)</f>
        <v>0</v>
      </c>
      <c r="D2458">
        <f>+IFERROR(VLOOKUP(B2458,'[1]Sum table'!$A:$E,5,FALSE),0)</f>
        <v>0</v>
      </c>
      <c r="E2458">
        <f>+IFERROR(VLOOKUP(B2458,'[1]Sum table'!$A:$F,6,FALSE),0)</f>
        <v>0</v>
      </c>
      <c r="F2458">
        <f>+IFERROR(VLOOKUP(B2458,'[1]Sum table'!$A:$G,7,FALSE),0)</f>
        <v>0</v>
      </c>
      <c r="O2458" t="s">
        <v>515</v>
      </c>
      <c r="P2458" s="607" t="s">
        <v>331</v>
      </c>
      <c r="R2458" t="str">
        <f t="shared" si="116"/>
        <v>ZK108</v>
      </c>
      <c r="S2458">
        <f t="shared" si="117"/>
        <v>0</v>
      </c>
      <c r="T2458">
        <f t="shared" si="117"/>
        <v>0</v>
      </c>
      <c r="U2458">
        <f t="shared" si="117"/>
        <v>0</v>
      </c>
    </row>
    <row r="2459" spans="1:21" x14ac:dyDescent="0.25">
      <c r="A2459" t="s">
        <v>2978</v>
      </c>
      <c r="B2459" t="str">
        <f t="shared" si="115"/>
        <v>ZK108.K157.C727</v>
      </c>
      <c r="C2459">
        <f>+IFERROR(VLOOKUP(B2459,'[1]Sum table'!$A:$D,4,FALSE),0)</f>
        <v>0</v>
      </c>
      <c r="D2459">
        <f>+IFERROR(VLOOKUP(B2459,'[1]Sum table'!$A:$E,5,FALSE),0)</f>
        <v>0</v>
      </c>
      <c r="E2459">
        <f>+IFERROR(VLOOKUP(B2459,'[1]Sum table'!$A:$F,6,FALSE),0)</f>
        <v>0</v>
      </c>
      <c r="F2459">
        <f>+IFERROR(VLOOKUP(B2459,'[1]Sum table'!$A:$G,7,FALSE),0)</f>
        <v>0</v>
      </c>
      <c r="O2459" t="s">
        <v>515</v>
      </c>
      <c r="P2459" s="607" t="s">
        <v>332</v>
      </c>
      <c r="R2459" t="str">
        <f t="shared" si="116"/>
        <v>ZK108</v>
      </c>
      <c r="S2459">
        <f t="shared" si="117"/>
        <v>0</v>
      </c>
      <c r="T2459">
        <f t="shared" si="117"/>
        <v>0</v>
      </c>
      <c r="U2459">
        <f t="shared" si="117"/>
        <v>0</v>
      </c>
    </row>
    <row r="2460" spans="1:21" x14ac:dyDescent="0.25">
      <c r="A2460" t="s">
        <v>2979</v>
      </c>
      <c r="B2460" t="str">
        <f t="shared" si="115"/>
        <v>ZK108.K158.C727</v>
      </c>
      <c r="C2460">
        <f>+IFERROR(VLOOKUP(B2460,'[1]Sum table'!$A:$D,4,FALSE),0)</f>
        <v>0</v>
      </c>
      <c r="D2460">
        <f>+IFERROR(VLOOKUP(B2460,'[1]Sum table'!$A:$E,5,FALSE),0)</f>
        <v>0</v>
      </c>
      <c r="E2460">
        <f>+IFERROR(VLOOKUP(B2460,'[1]Sum table'!$A:$F,6,FALSE),0)</f>
        <v>0</v>
      </c>
      <c r="F2460">
        <f>+IFERROR(VLOOKUP(B2460,'[1]Sum table'!$A:$G,7,FALSE),0)</f>
        <v>0</v>
      </c>
      <c r="O2460" t="s">
        <v>515</v>
      </c>
      <c r="P2460" s="607" t="s">
        <v>333</v>
      </c>
      <c r="R2460" t="str">
        <f t="shared" si="116"/>
        <v>ZK108</v>
      </c>
      <c r="S2460">
        <f t="shared" si="117"/>
        <v>0</v>
      </c>
      <c r="T2460">
        <f t="shared" si="117"/>
        <v>0</v>
      </c>
      <c r="U2460">
        <f t="shared" si="117"/>
        <v>0</v>
      </c>
    </row>
    <row r="2461" spans="1:21" x14ac:dyDescent="0.25">
      <c r="A2461" t="s">
        <v>2980</v>
      </c>
      <c r="B2461" t="str">
        <f t="shared" si="115"/>
        <v>ZK108.K159.C727</v>
      </c>
      <c r="C2461">
        <f>+IFERROR(VLOOKUP(B2461,'[1]Sum table'!$A:$D,4,FALSE),0)</f>
        <v>0</v>
      </c>
      <c r="D2461">
        <f>+IFERROR(VLOOKUP(B2461,'[1]Sum table'!$A:$E,5,FALSE),0)</f>
        <v>0</v>
      </c>
      <c r="E2461">
        <f>+IFERROR(VLOOKUP(B2461,'[1]Sum table'!$A:$F,6,FALSE),0)</f>
        <v>0</v>
      </c>
      <c r="F2461">
        <f>+IFERROR(VLOOKUP(B2461,'[1]Sum table'!$A:$G,7,FALSE),0)</f>
        <v>0</v>
      </c>
      <c r="O2461" t="s">
        <v>515</v>
      </c>
      <c r="P2461" s="607" t="s">
        <v>334</v>
      </c>
      <c r="R2461" t="str">
        <f t="shared" si="116"/>
        <v>ZK108</v>
      </c>
      <c r="S2461">
        <f t="shared" si="117"/>
        <v>0</v>
      </c>
      <c r="T2461">
        <f t="shared" si="117"/>
        <v>0</v>
      </c>
      <c r="U2461">
        <f t="shared" si="117"/>
        <v>0</v>
      </c>
    </row>
    <row r="2462" spans="1:21" x14ac:dyDescent="0.25">
      <c r="A2462" t="s">
        <v>2981</v>
      </c>
      <c r="B2462" t="str">
        <f t="shared" si="115"/>
        <v>ZK108.K160.C727</v>
      </c>
      <c r="C2462">
        <f>+IFERROR(VLOOKUP(B2462,'[1]Sum table'!$A:$D,4,FALSE),0)</f>
        <v>0</v>
      </c>
      <c r="D2462">
        <f>+IFERROR(VLOOKUP(B2462,'[1]Sum table'!$A:$E,5,FALSE),0)</f>
        <v>0</v>
      </c>
      <c r="E2462">
        <f>+IFERROR(VLOOKUP(B2462,'[1]Sum table'!$A:$F,6,FALSE),0)</f>
        <v>0</v>
      </c>
      <c r="F2462">
        <f>+IFERROR(VLOOKUP(B2462,'[1]Sum table'!$A:$G,7,FALSE),0)</f>
        <v>0</v>
      </c>
      <c r="O2462" t="s">
        <v>515</v>
      </c>
      <c r="P2462" s="606" t="s">
        <v>189</v>
      </c>
      <c r="R2462" t="str">
        <f t="shared" si="116"/>
        <v>ZK108</v>
      </c>
      <c r="S2462">
        <f t="shared" si="117"/>
        <v>0</v>
      </c>
      <c r="T2462">
        <f t="shared" si="117"/>
        <v>0</v>
      </c>
      <c r="U2462">
        <f t="shared" si="117"/>
        <v>0</v>
      </c>
    </row>
    <row r="2463" spans="1:21" x14ac:dyDescent="0.25">
      <c r="A2463" t="s">
        <v>2982</v>
      </c>
      <c r="B2463" t="str">
        <f t="shared" si="115"/>
        <v>ZK108.K161.C727</v>
      </c>
      <c r="C2463">
        <f>+IFERROR(VLOOKUP(B2463,'[1]Sum table'!$A:$D,4,FALSE),0)</f>
        <v>0</v>
      </c>
      <c r="D2463">
        <f>+IFERROR(VLOOKUP(B2463,'[1]Sum table'!$A:$E,5,FALSE),0)</f>
        <v>0</v>
      </c>
      <c r="E2463">
        <f>+IFERROR(VLOOKUP(B2463,'[1]Sum table'!$A:$F,6,FALSE),0)</f>
        <v>0</v>
      </c>
      <c r="F2463">
        <f>+IFERROR(VLOOKUP(B2463,'[1]Sum table'!$A:$G,7,FALSE),0)</f>
        <v>0</v>
      </c>
      <c r="O2463" t="s">
        <v>515</v>
      </c>
      <c r="P2463" s="606" t="s">
        <v>190</v>
      </c>
      <c r="R2463" t="str">
        <f t="shared" si="116"/>
        <v>ZK108</v>
      </c>
      <c r="S2463">
        <f t="shared" si="117"/>
        <v>0</v>
      </c>
      <c r="T2463">
        <f t="shared" si="117"/>
        <v>0</v>
      </c>
      <c r="U2463">
        <f t="shared" si="117"/>
        <v>0</v>
      </c>
    </row>
    <row r="2464" spans="1:21" x14ac:dyDescent="0.25">
      <c r="A2464" t="s">
        <v>2983</v>
      </c>
      <c r="B2464" t="str">
        <f t="shared" si="115"/>
        <v>ZK108.K162.C727</v>
      </c>
      <c r="C2464">
        <f>+IFERROR(VLOOKUP(B2464,'[1]Sum table'!$A:$D,4,FALSE),0)</f>
        <v>0</v>
      </c>
      <c r="D2464">
        <f>+IFERROR(VLOOKUP(B2464,'[1]Sum table'!$A:$E,5,FALSE),0)</f>
        <v>0</v>
      </c>
      <c r="E2464">
        <f>+IFERROR(VLOOKUP(B2464,'[1]Sum table'!$A:$F,6,FALSE),0)</f>
        <v>0</v>
      </c>
      <c r="F2464">
        <f>+IFERROR(VLOOKUP(B2464,'[1]Sum table'!$A:$G,7,FALSE),0)</f>
        <v>0</v>
      </c>
      <c r="O2464" t="s">
        <v>515</v>
      </c>
      <c r="P2464" s="606" t="s">
        <v>335</v>
      </c>
      <c r="R2464" t="str">
        <f t="shared" si="116"/>
        <v>ZK108</v>
      </c>
      <c r="S2464">
        <f t="shared" si="117"/>
        <v>0</v>
      </c>
      <c r="T2464">
        <f t="shared" si="117"/>
        <v>0</v>
      </c>
      <c r="U2464">
        <f t="shared" si="117"/>
        <v>0</v>
      </c>
    </row>
    <row r="2465" spans="1:21" x14ac:dyDescent="0.25">
      <c r="A2465" t="s">
        <v>2984</v>
      </c>
      <c r="B2465" t="str">
        <f t="shared" si="115"/>
        <v>ZK108.K163.C727</v>
      </c>
      <c r="C2465">
        <f>+IFERROR(VLOOKUP(B2465,'[1]Sum table'!$A:$D,4,FALSE),0)</f>
        <v>0</v>
      </c>
      <c r="D2465">
        <f>+IFERROR(VLOOKUP(B2465,'[1]Sum table'!$A:$E,5,FALSE),0)</f>
        <v>0</v>
      </c>
      <c r="E2465">
        <f>+IFERROR(VLOOKUP(B2465,'[1]Sum table'!$A:$F,6,FALSE),0)</f>
        <v>0</v>
      </c>
      <c r="F2465">
        <f>+IFERROR(VLOOKUP(B2465,'[1]Sum table'!$A:$G,7,FALSE),0)</f>
        <v>0</v>
      </c>
      <c r="O2465" t="s">
        <v>515</v>
      </c>
      <c r="P2465" s="606" t="s">
        <v>113</v>
      </c>
      <c r="R2465" t="str">
        <f t="shared" si="116"/>
        <v>ZK108</v>
      </c>
      <c r="S2465">
        <f t="shared" si="117"/>
        <v>0</v>
      </c>
      <c r="T2465">
        <f t="shared" si="117"/>
        <v>0</v>
      </c>
      <c r="U2465">
        <f t="shared" si="117"/>
        <v>0</v>
      </c>
    </row>
    <row r="2466" spans="1:21" x14ac:dyDescent="0.25">
      <c r="A2466" t="s">
        <v>2985</v>
      </c>
      <c r="B2466" t="str">
        <f t="shared" si="115"/>
        <v>ZK108.K164.C727</v>
      </c>
      <c r="C2466">
        <f>+IFERROR(VLOOKUP(B2466,'[1]Sum table'!$A:$D,4,FALSE),0)</f>
        <v>0</v>
      </c>
      <c r="D2466">
        <f>+IFERROR(VLOOKUP(B2466,'[1]Sum table'!$A:$E,5,FALSE),0)</f>
        <v>0</v>
      </c>
      <c r="E2466">
        <f>+IFERROR(VLOOKUP(B2466,'[1]Sum table'!$A:$F,6,FALSE),0)</f>
        <v>0</v>
      </c>
      <c r="F2466">
        <f>+IFERROR(VLOOKUP(B2466,'[1]Sum table'!$A:$G,7,FALSE),0)</f>
        <v>0</v>
      </c>
      <c r="O2466" t="s">
        <v>515</v>
      </c>
      <c r="P2466" s="606" t="s">
        <v>179</v>
      </c>
      <c r="R2466" t="str">
        <f t="shared" si="116"/>
        <v>ZK108</v>
      </c>
      <c r="S2466">
        <f t="shared" si="117"/>
        <v>0</v>
      </c>
      <c r="T2466">
        <f t="shared" si="117"/>
        <v>0</v>
      </c>
      <c r="U2466">
        <f t="shared" si="117"/>
        <v>0</v>
      </c>
    </row>
    <row r="2467" spans="1:21" x14ac:dyDescent="0.25">
      <c r="A2467" t="s">
        <v>2986</v>
      </c>
      <c r="B2467" t="str">
        <f t="shared" si="115"/>
        <v>ZK108.K165.C727</v>
      </c>
      <c r="C2467">
        <f>+IFERROR(VLOOKUP(B2467,'[1]Sum table'!$A:$D,4,FALSE),0)</f>
        <v>0</v>
      </c>
      <c r="D2467">
        <f>+IFERROR(VLOOKUP(B2467,'[1]Sum table'!$A:$E,5,FALSE),0)</f>
        <v>0</v>
      </c>
      <c r="E2467">
        <f>+IFERROR(VLOOKUP(B2467,'[1]Sum table'!$A:$F,6,FALSE),0)</f>
        <v>0</v>
      </c>
      <c r="F2467">
        <f>+IFERROR(VLOOKUP(B2467,'[1]Sum table'!$A:$G,7,FALSE),0)</f>
        <v>0</v>
      </c>
      <c r="O2467" t="s">
        <v>515</v>
      </c>
      <c r="P2467" s="606" t="s">
        <v>336</v>
      </c>
      <c r="R2467" t="str">
        <f t="shared" si="116"/>
        <v>ZK108</v>
      </c>
      <c r="S2467">
        <f t="shared" si="117"/>
        <v>0</v>
      </c>
      <c r="T2467">
        <f t="shared" si="117"/>
        <v>0</v>
      </c>
      <c r="U2467">
        <f t="shared" si="117"/>
        <v>0</v>
      </c>
    </row>
    <row r="2468" spans="1:21" x14ac:dyDescent="0.25">
      <c r="A2468" t="s">
        <v>2987</v>
      </c>
      <c r="B2468" t="str">
        <f t="shared" si="115"/>
        <v>ZK108.K166.C727</v>
      </c>
      <c r="C2468">
        <f>+IFERROR(VLOOKUP(B2468,'[1]Sum table'!$A:$D,4,FALSE),0)</f>
        <v>0</v>
      </c>
      <c r="D2468">
        <f>+IFERROR(VLOOKUP(B2468,'[1]Sum table'!$A:$E,5,FALSE),0)</f>
        <v>0</v>
      </c>
      <c r="E2468">
        <f>+IFERROR(VLOOKUP(B2468,'[1]Sum table'!$A:$F,6,FALSE),0)</f>
        <v>0</v>
      </c>
      <c r="F2468">
        <f>+IFERROR(VLOOKUP(B2468,'[1]Sum table'!$A:$G,7,FALSE),0)</f>
        <v>0</v>
      </c>
      <c r="O2468" t="s">
        <v>515</v>
      </c>
      <c r="P2468" s="607" t="s">
        <v>337</v>
      </c>
      <c r="R2468" t="str">
        <f t="shared" si="116"/>
        <v>ZK108</v>
      </c>
      <c r="S2468">
        <f t="shared" si="117"/>
        <v>0</v>
      </c>
      <c r="T2468">
        <f t="shared" si="117"/>
        <v>0</v>
      </c>
      <c r="U2468">
        <f t="shared" si="117"/>
        <v>0</v>
      </c>
    </row>
    <row r="2469" spans="1:21" x14ac:dyDescent="0.25">
      <c r="A2469" t="s">
        <v>2988</v>
      </c>
      <c r="B2469" t="str">
        <f t="shared" si="115"/>
        <v>ZK108.K167.C727</v>
      </c>
      <c r="C2469">
        <f>+IFERROR(VLOOKUP(B2469,'[1]Sum table'!$A:$D,4,FALSE),0)</f>
        <v>0</v>
      </c>
      <c r="D2469">
        <f>+IFERROR(VLOOKUP(B2469,'[1]Sum table'!$A:$E,5,FALSE),0)</f>
        <v>0</v>
      </c>
      <c r="E2469">
        <f>+IFERROR(VLOOKUP(B2469,'[1]Sum table'!$A:$F,6,FALSE),0)</f>
        <v>0</v>
      </c>
      <c r="F2469">
        <f>+IFERROR(VLOOKUP(B2469,'[1]Sum table'!$A:$G,7,FALSE),0)</f>
        <v>0</v>
      </c>
      <c r="O2469" t="s">
        <v>515</v>
      </c>
      <c r="P2469" s="607" t="s">
        <v>338</v>
      </c>
      <c r="R2469" t="str">
        <f t="shared" si="116"/>
        <v>ZK108</v>
      </c>
      <c r="S2469">
        <f t="shared" si="117"/>
        <v>0</v>
      </c>
      <c r="T2469">
        <f t="shared" si="117"/>
        <v>0</v>
      </c>
      <c r="U2469">
        <f t="shared" si="117"/>
        <v>0</v>
      </c>
    </row>
    <row r="2470" spans="1:21" x14ac:dyDescent="0.25">
      <c r="A2470" t="s">
        <v>2989</v>
      </c>
      <c r="B2470" t="str">
        <f t="shared" si="115"/>
        <v>ZK108.K168.C727</v>
      </c>
      <c r="C2470">
        <f>+IFERROR(VLOOKUP(B2470,'[1]Sum table'!$A:$D,4,FALSE),0)</f>
        <v>0</v>
      </c>
      <c r="D2470">
        <f>+IFERROR(VLOOKUP(B2470,'[1]Sum table'!$A:$E,5,FALSE),0)</f>
        <v>0</v>
      </c>
      <c r="E2470">
        <f>+IFERROR(VLOOKUP(B2470,'[1]Sum table'!$A:$F,6,FALSE),0)</f>
        <v>0</v>
      </c>
      <c r="F2470">
        <f>+IFERROR(VLOOKUP(B2470,'[1]Sum table'!$A:$G,7,FALSE),0)</f>
        <v>0</v>
      </c>
      <c r="O2470" t="s">
        <v>515</v>
      </c>
      <c r="P2470" s="607" t="s">
        <v>339</v>
      </c>
      <c r="R2470" t="str">
        <f t="shared" si="116"/>
        <v>ZK108</v>
      </c>
      <c r="S2470">
        <f t="shared" si="117"/>
        <v>0</v>
      </c>
      <c r="T2470">
        <f t="shared" si="117"/>
        <v>0</v>
      </c>
      <c r="U2470">
        <f t="shared" si="117"/>
        <v>0</v>
      </c>
    </row>
    <row r="2471" spans="1:21" x14ac:dyDescent="0.25">
      <c r="A2471" t="s">
        <v>2990</v>
      </c>
      <c r="B2471" t="str">
        <f t="shared" si="115"/>
        <v>ZK108.K169.C727</v>
      </c>
      <c r="C2471">
        <f>+IFERROR(VLOOKUP(B2471,'[1]Sum table'!$A:$D,4,FALSE),0)</f>
        <v>0</v>
      </c>
      <c r="D2471">
        <f>+IFERROR(VLOOKUP(B2471,'[1]Sum table'!$A:$E,5,FALSE),0)</f>
        <v>0</v>
      </c>
      <c r="E2471">
        <f>+IFERROR(VLOOKUP(B2471,'[1]Sum table'!$A:$F,6,FALSE),0)</f>
        <v>0</v>
      </c>
      <c r="F2471">
        <f>+IFERROR(VLOOKUP(B2471,'[1]Sum table'!$A:$G,7,FALSE),0)</f>
        <v>0</v>
      </c>
      <c r="O2471" t="s">
        <v>515</v>
      </c>
      <c r="P2471" s="607" t="s">
        <v>340</v>
      </c>
      <c r="R2471" t="str">
        <f t="shared" si="116"/>
        <v>ZK108</v>
      </c>
      <c r="S2471">
        <f t="shared" si="117"/>
        <v>0</v>
      </c>
      <c r="T2471">
        <f t="shared" si="117"/>
        <v>0</v>
      </c>
      <c r="U2471">
        <f t="shared" si="117"/>
        <v>0</v>
      </c>
    </row>
    <row r="2472" spans="1:21" x14ac:dyDescent="0.25">
      <c r="A2472" t="s">
        <v>2991</v>
      </c>
      <c r="B2472" t="str">
        <f t="shared" si="115"/>
        <v>ZK108.K170.C727</v>
      </c>
      <c r="C2472">
        <f>+IFERROR(VLOOKUP(B2472,'[1]Sum table'!$A:$D,4,FALSE),0)</f>
        <v>0</v>
      </c>
      <c r="D2472">
        <f>+IFERROR(VLOOKUP(B2472,'[1]Sum table'!$A:$E,5,FALSE),0)</f>
        <v>0</v>
      </c>
      <c r="E2472">
        <f>+IFERROR(VLOOKUP(B2472,'[1]Sum table'!$A:$F,6,FALSE),0)</f>
        <v>0</v>
      </c>
      <c r="F2472">
        <f>+IFERROR(VLOOKUP(B2472,'[1]Sum table'!$A:$G,7,FALSE),0)</f>
        <v>0</v>
      </c>
      <c r="O2472" t="s">
        <v>515</v>
      </c>
      <c r="P2472" s="607" t="s">
        <v>341</v>
      </c>
      <c r="R2472" t="str">
        <f t="shared" si="116"/>
        <v>ZK108</v>
      </c>
      <c r="S2472">
        <f t="shared" si="117"/>
        <v>0</v>
      </c>
      <c r="T2472">
        <f t="shared" si="117"/>
        <v>0</v>
      </c>
      <c r="U2472">
        <f t="shared" si="117"/>
        <v>0</v>
      </c>
    </row>
    <row r="2473" spans="1:21" x14ac:dyDescent="0.25">
      <c r="A2473" t="s">
        <v>2992</v>
      </c>
      <c r="B2473" t="str">
        <f t="shared" si="115"/>
        <v>ZK108.K171.C727</v>
      </c>
      <c r="C2473">
        <f>+IFERROR(VLOOKUP(B2473,'[1]Sum table'!$A:$D,4,FALSE),0)</f>
        <v>0</v>
      </c>
      <c r="D2473">
        <f>+IFERROR(VLOOKUP(B2473,'[1]Sum table'!$A:$E,5,FALSE),0)</f>
        <v>0</v>
      </c>
      <c r="E2473">
        <f>+IFERROR(VLOOKUP(B2473,'[1]Sum table'!$A:$F,6,FALSE),0)</f>
        <v>0</v>
      </c>
      <c r="F2473">
        <f>+IFERROR(VLOOKUP(B2473,'[1]Sum table'!$A:$G,7,FALSE),0)</f>
        <v>0</v>
      </c>
      <c r="O2473" t="s">
        <v>515</v>
      </c>
      <c r="P2473" s="607" t="s">
        <v>342</v>
      </c>
      <c r="R2473" t="str">
        <f t="shared" si="116"/>
        <v>ZK108</v>
      </c>
      <c r="S2473">
        <f t="shared" si="117"/>
        <v>0</v>
      </c>
      <c r="T2473">
        <f t="shared" si="117"/>
        <v>0</v>
      </c>
      <c r="U2473">
        <f t="shared" si="117"/>
        <v>0</v>
      </c>
    </row>
    <row r="2474" spans="1:21" x14ac:dyDescent="0.25">
      <c r="A2474" t="s">
        <v>2993</v>
      </c>
      <c r="B2474" t="str">
        <f t="shared" si="115"/>
        <v>ZK108.K172.C727</v>
      </c>
      <c r="C2474">
        <f>+IFERROR(VLOOKUP(B2474,'[1]Sum table'!$A:$D,4,FALSE),0)</f>
        <v>0</v>
      </c>
      <c r="D2474">
        <f>+IFERROR(VLOOKUP(B2474,'[1]Sum table'!$A:$E,5,FALSE),0)</f>
        <v>0</v>
      </c>
      <c r="E2474">
        <f>+IFERROR(VLOOKUP(B2474,'[1]Sum table'!$A:$F,6,FALSE),0)</f>
        <v>0</v>
      </c>
      <c r="F2474">
        <f>+IFERROR(VLOOKUP(B2474,'[1]Sum table'!$A:$G,7,FALSE),0)</f>
        <v>0</v>
      </c>
      <c r="O2474" t="s">
        <v>515</v>
      </c>
      <c r="P2474" s="606" t="s">
        <v>216</v>
      </c>
      <c r="R2474" t="str">
        <f t="shared" si="116"/>
        <v>ZK108</v>
      </c>
      <c r="S2474">
        <f t="shared" si="117"/>
        <v>0</v>
      </c>
      <c r="T2474">
        <f t="shared" si="117"/>
        <v>0</v>
      </c>
      <c r="U2474">
        <f t="shared" si="117"/>
        <v>0</v>
      </c>
    </row>
    <row r="2475" spans="1:21" x14ac:dyDescent="0.25">
      <c r="A2475" t="s">
        <v>2994</v>
      </c>
      <c r="B2475" t="str">
        <f t="shared" si="115"/>
        <v>ZK108.K173.C727</v>
      </c>
      <c r="C2475">
        <f>+IFERROR(VLOOKUP(B2475,'[1]Sum table'!$A:$D,4,FALSE),0)</f>
        <v>0</v>
      </c>
      <c r="D2475">
        <f>+IFERROR(VLOOKUP(B2475,'[1]Sum table'!$A:$E,5,FALSE),0)</f>
        <v>0</v>
      </c>
      <c r="E2475">
        <f>+IFERROR(VLOOKUP(B2475,'[1]Sum table'!$A:$F,6,FALSE),0)</f>
        <v>0</v>
      </c>
      <c r="F2475">
        <f>+IFERROR(VLOOKUP(B2475,'[1]Sum table'!$A:$G,7,FALSE),0)</f>
        <v>0</v>
      </c>
      <c r="O2475" t="s">
        <v>515</v>
      </c>
      <c r="P2475" s="606" t="s">
        <v>343</v>
      </c>
      <c r="R2475" t="str">
        <f t="shared" si="116"/>
        <v>ZK108</v>
      </c>
      <c r="S2475">
        <f t="shared" si="117"/>
        <v>0</v>
      </c>
      <c r="T2475">
        <f t="shared" si="117"/>
        <v>0</v>
      </c>
      <c r="U2475">
        <f t="shared" si="117"/>
        <v>0</v>
      </c>
    </row>
    <row r="2476" spans="1:21" x14ac:dyDescent="0.25">
      <c r="A2476" t="s">
        <v>2995</v>
      </c>
      <c r="B2476" t="str">
        <f t="shared" si="115"/>
        <v>ZK108.K174.C727</v>
      </c>
      <c r="C2476">
        <f>+IFERROR(VLOOKUP(B2476,'[1]Sum table'!$A:$D,4,FALSE),0)</f>
        <v>0</v>
      </c>
      <c r="D2476">
        <f>+IFERROR(VLOOKUP(B2476,'[1]Sum table'!$A:$E,5,FALSE),0)</f>
        <v>0</v>
      </c>
      <c r="E2476">
        <f>+IFERROR(VLOOKUP(B2476,'[1]Sum table'!$A:$F,6,FALSE),0)</f>
        <v>0</v>
      </c>
      <c r="F2476">
        <f>+IFERROR(VLOOKUP(B2476,'[1]Sum table'!$A:$G,7,FALSE),0)</f>
        <v>0</v>
      </c>
      <c r="O2476" t="s">
        <v>515</v>
      </c>
      <c r="P2476" s="607" t="s">
        <v>344</v>
      </c>
      <c r="R2476" t="str">
        <f t="shared" si="116"/>
        <v>ZK108</v>
      </c>
      <c r="S2476">
        <f t="shared" si="117"/>
        <v>0</v>
      </c>
      <c r="T2476">
        <f t="shared" si="117"/>
        <v>0</v>
      </c>
      <c r="U2476">
        <f t="shared" si="117"/>
        <v>0</v>
      </c>
    </row>
    <row r="2477" spans="1:21" x14ac:dyDescent="0.25">
      <c r="A2477" t="s">
        <v>2996</v>
      </c>
      <c r="B2477" t="str">
        <f t="shared" si="115"/>
        <v>ZK108.K175.C727</v>
      </c>
      <c r="C2477">
        <f>+IFERROR(VLOOKUP(B2477,'[1]Sum table'!$A:$D,4,FALSE),0)</f>
        <v>0</v>
      </c>
      <c r="D2477">
        <f>+IFERROR(VLOOKUP(B2477,'[1]Sum table'!$A:$E,5,FALSE),0)</f>
        <v>0</v>
      </c>
      <c r="E2477">
        <f>+IFERROR(VLOOKUP(B2477,'[1]Sum table'!$A:$F,6,FALSE),0)</f>
        <v>0</v>
      </c>
      <c r="F2477">
        <f>+IFERROR(VLOOKUP(B2477,'[1]Sum table'!$A:$G,7,FALSE),0)</f>
        <v>0</v>
      </c>
      <c r="O2477" t="s">
        <v>515</v>
      </c>
      <c r="P2477" s="607" t="s">
        <v>345</v>
      </c>
      <c r="R2477" t="str">
        <f t="shared" si="116"/>
        <v>ZK108</v>
      </c>
      <c r="S2477">
        <f t="shared" si="117"/>
        <v>0</v>
      </c>
      <c r="T2477">
        <f t="shared" si="117"/>
        <v>0</v>
      </c>
      <c r="U2477">
        <f t="shared" si="117"/>
        <v>0</v>
      </c>
    </row>
    <row r="2478" spans="1:21" x14ac:dyDescent="0.25">
      <c r="A2478" t="s">
        <v>2997</v>
      </c>
      <c r="B2478" t="str">
        <f t="shared" si="115"/>
        <v>ZK108.K176.C727</v>
      </c>
      <c r="C2478">
        <f>+IFERROR(VLOOKUP(B2478,'[1]Sum table'!$A:$D,4,FALSE),0)</f>
        <v>0</v>
      </c>
      <c r="D2478">
        <f>+IFERROR(VLOOKUP(B2478,'[1]Sum table'!$A:$E,5,FALSE),0)</f>
        <v>0</v>
      </c>
      <c r="E2478">
        <f>+IFERROR(VLOOKUP(B2478,'[1]Sum table'!$A:$F,6,FALSE),0)</f>
        <v>0</v>
      </c>
      <c r="F2478">
        <f>+IFERROR(VLOOKUP(B2478,'[1]Sum table'!$A:$G,7,FALSE),0)</f>
        <v>0</v>
      </c>
      <c r="O2478" t="s">
        <v>515</v>
      </c>
      <c r="P2478" s="607" t="s">
        <v>346</v>
      </c>
      <c r="R2478" t="str">
        <f t="shared" si="116"/>
        <v>ZK108</v>
      </c>
      <c r="S2478">
        <f t="shared" si="117"/>
        <v>0</v>
      </c>
      <c r="T2478">
        <f t="shared" si="117"/>
        <v>0</v>
      </c>
      <c r="U2478">
        <f t="shared" si="117"/>
        <v>0</v>
      </c>
    </row>
    <row r="2479" spans="1:21" x14ac:dyDescent="0.25">
      <c r="A2479" t="s">
        <v>2998</v>
      </c>
      <c r="B2479" t="str">
        <f t="shared" si="115"/>
        <v>ZK108.K177.C727</v>
      </c>
      <c r="C2479">
        <f>+IFERROR(VLOOKUP(B2479,'[1]Sum table'!$A:$D,4,FALSE),0)</f>
        <v>0</v>
      </c>
      <c r="D2479">
        <f>+IFERROR(VLOOKUP(B2479,'[1]Sum table'!$A:$E,5,FALSE),0)</f>
        <v>0</v>
      </c>
      <c r="E2479">
        <f>+IFERROR(VLOOKUP(B2479,'[1]Sum table'!$A:$F,6,FALSE),0)</f>
        <v>0</v>
      </c>
      <c r="F2479">
        <f>+IFERROR(VLOOKUP(B2479,'[1]Sum table'!$A:$G,7,FALSE),0)</f>
        <v>0</v>
      </c>
      <c r="O2479" t="s">
        <v>515</v>
      </c>
      <c r="P2479" s="606" t="s">
        <v>347</v>
      </c>
      <c r="R2479" t="str">
        <f t="shared" si="116"/>
        <v>ZK108</v>
      </c>
      <c r="S2479">
        <f t="shared" si="117"/>
        <v>0</v>
      </c>
      <c r="T2479">
        <f t="shared" si="117"/>
        <v>0</v>
      </c>
      <c r="U2479">
        <f t="shared" si="117"/>
        <v>0</v>
      </c>
    </row>
    <row r="2480" spans="1:21" x14ac:dyDescent="0.25">
      <c r="A2480" t="s">
        <v>2999</v>
      </c>
      <c r="B2480" t="str">
        <f t="shared" si="115"/>
        <v>ZK108.K178.C727</v>
      </c>
      <c r="C2480">
        <f>+IFERROR(VLOOKUP(B2480,'[1]Sum table'!$A:$D,4,FALSE),0)</f>
        <v>0</v>
      </c>
      <c r="D2480">
        <f>+IFERROR(VLOOKUP(B2480,'[1]Sum table'!$A:$E,5,FALSE),0)</f>
        <v>0</v>
      </c>
      <c r="E2480">
        <f>+IFERROR(VLOOKUP(B2480,'[1]Sum table'!$A:$F,6,FALSE),0)</f>
        <v>0</v>
      </c>
      <c r="F2480">
        <f>+IFERROR(VLOOKUP(B2480,'[1]Sum table'!$A:$G,7,FALSE),0)</f>
        <v>0</v>
      </c>
      <c r="O2480" t="s">
        <v>515</v>
      </c>
      <c r="P2480" s="606" t="s">
        <v>348</v>
      </c>
      <c r="R2480" t="str">
        <f t="shared" si="116"/>
        <v>ZK108</v>
      </c>
      <c r="S2480">
        <f t="shared" si="117"/>
        <v>0</v>
      </c>
      <c r="T2480">
        <f t="shared" si="117"/>
        <v>0</v>
      </c>
      <c r="U2480">
        <f t="shared" si="117"/>
        <v>0</v>
      </c>
    </row>
    <row r="2481" spans="1:21" x14ac:dyDescent="0.25">
      <c r="A2481" t="s">
        <v>3000</v>
      </c>
      <c r="B2481" t="str">
        <f t="shared" si="115"/>
        <v>ZK108.K179.C727</v>
      </c>
      <c r="C2481">
        <f>+IFERROR(VLOOKUP(B2481,'[1]Sum table'!$A:$D,4,FALSE),0)</f>
        <v>0</v>
      </c>
      <c r="D2481">
        <f>+IFERROR(VLOOKUP(B2481,'[1]Sum table'!$A:$E,5,FALSE),0)</f>
        <v>0</v>
      </c>
      <c r="E2481">
        <f>+IFERROR(VLOOKUP(B2481,'[1]Sum table'!$A:$F,6,FALSE),0)</f>
        <v>0</v>
      </c>
      <c r="F2481">
        <f>+IFERROR(VLOOKUP(B2481,'[1]Sum table'!$A:$G,7,FALSE),0)</f>
        <v>0</v>
      </c>
      <c r="O2481" t="s">
        <v>515</v>
      </c>
      <c r="P2481" s="606" t="s">
        <v>349</v>
      </c>
      <c r="R2481" t="str">
        <f t="shared" si="116"/>
        <v>ZK108</v>
      </c>
      <c r="S2481">
        <f t="shared" si="117"/>
        <v>0</v>
      </c>
      <c r="T2481">
        <f t="shared" si="117"/>
        <v>0</v>
      </c>
      <c r="U2481">
        <f t="shared" si="117"/>
        <v>0</v>
      </c>
    </row>
    <row r="2482" spans="1:21" x14ac:dyDescent="0.25">
      <c r="A2482" t="s">
        <v>3001</v>
      </c>
      <c r="B2482" t="str">
        <f t="shared" si="115"/>
        <v>ZK108.K180.C727</v>
      </c>
      <c r="C2482">
        <f>+IFERROR(VLOOKUP(B2482,'[1]Sum table'!$A:$D,4,FALSE),0)</f>
        <v>0</v>
      </c>
      <c r="D2482">
        <f>+IFERROR(VLOOKUP(B2482,'[1]Sum table'!$A:$E,5,FALSE),0)</f>
        <v>0</v>
      </c>
      <c r="E2482">
        <f>+IFERROR(VLOOKUP(B2482,'[1]Sum table'!$A:$F,6,FALSE),0)</f>
        <v>0</v>
      </c>
      <c r="F2482">
        <f>+IFERROR(VLOOKUP(B2482,'[1]Sum table'!$A:$G,7,FALSE),0)</f>
        <v>0</v>
      </c>
      <c r="O2482" t="s">
        <v>515</v>
      </c>
      <c r="P2482" s="606" t="s">
        <v>350</v>
      </c>
      <c r="R2482" t="str">
        <f t="shared" si="116"/>
        <v>ZK108</v>
      </c>
      <c r="S2482">
        <f t="shared" si="117"/>
        <v>0</v>
      </c>
      <c r="T2482">
        <f t="shared" si="117"/>
        <v>0</v>
      </c>
      <c r="U2482">
        <f t="shared" si="117"/>
        <v>0</v>
      </c>
    </row>
    <row r="2483" spans="1:21" x14ac:dyDescent="0.25">
      <c r="A2483" t="s">
        <v>3002</v>
      </c>
      <c r="B2483" t="str">
        <f t="shared" si="115"/>
        <v>ZK108.K181.C727</v>
      </c>
      <c r="C2483">
        <f>+IFERROR(VLOOKUP(B2483,'[1]Sum table'!$A:$D,4,FALSE),0)</f>
        <v>0</v>
      </c>
      <c r="D2483">
        <f>+IFERROR(VLOOKUP(B2483,'[1]Sum table'!$A:$E,5,FALSE),0)</f>
        <v>0</v>
      </c>
      <c r="E2483">
        <f>+IFERROR(VLOOKUP(B2483,'[1]Sum table'!$A:$F,6,FALSE),0)</f>
        <v>0</v>
      </c>
      <c r="F2483">
        <f>+IFERROR(VLOOKUP(B2483,'[1]Sum table'!$A:$G,7,FALSE),0)</f>
        <v>0</v>
      </c>
      <c r="O2483" t="s">
        <v>515</v>
      </c>
      <c r="P2483" s="607" t="s">
        <v>351</v>
      </c>
      <c r="R2483" t="str">
        <f t="shared" si="116"/>
        <v>ZK108</v>
      </c>
      <c r="S2483">
        <f t="shared" si="117"/>
        <v>0</v>
      </c>
      <c r="T2483">
        <f t="shared" si="117"/>
        <v>0</v>
      </c>
      <c r="U2483">
        <f t="shared" si="117"/>
        <v>0</v>
      </c>
    </row>
    <row r="2484" spans="1:21" x14ac:dyDescent="0.25">
      <c r="A2484" t="s">
        <v>3003</v>
      </c>
      <c r="B2484" t="str">
        <f t="shared" si="115"/>
        <v>ZK108.K182.C727</v>
      </c>
      <c r="C2484">
        <f>+IFERROR(VLOOKUP(B2484,'[1]Sum table'!$A:$D,4,FALSE),0)</f>
        <v>0</v>
      </c>
      <c r="D2484">
        <f>+IFERROR(VLOOKUP(B2484,'[1]Sum table'!$A:$E,5,FALSE),0)</f>
        <v>0</v>
      </c>
      <c r="E2484">
        <f>+IFERROR(VLOOKUP(B2484,'[1]Sum table'!$A:$F,6,FALSE),0)</f>
        <v>0</v>
      </c>
      <c r="F2484">
        <f>+IFERROR(VLOOKUP(B2484,'[1]Sum table'!$A:$G,7,FALSE),0)</f>
        <v>0</v>
      </c>
      <c r="O2484" t="s">
        <v>515</v>
      </c>
      <c r="P2484" s="607" t="s">
        <v>352</v>
      </c>
      <c r="R2484" t="str">
        <f t="shared" si="116"/>
        <v>ZK108</v>
      </c>
      <c r="S2484">
        <f t="shared" si="117"/>
        <v>0</v>
      </c>
      <c r="T2484">
        <f t="shared" si="117"/>
        <v>0</v>
      </c>
      <c r="U2484">
        <f t="shared" si="117"/>
        <v>0</v>
      </c>
    </row>
    <row r="2485" spans="1:21" x14ac:dyDescent="0.25">
      <c r="A2485" t="s">
        <v>3004</v>
      </c>
      <c r="B2485" t="str">
        <f t="shared" si="115"/>
        <v>ZK108.K183.C727</v>
      </c>
      <c r="C2485">
        <f>+IFERROR(VLOOKUP(B2485,'[1]Sum table'!$A:$D,4,FALSE),0)</f>
        <v>0</v>
      </c>
      <c r="D2485">
        <f>+IFERROR(VLOOKUP(B2485,'[1]Sum table'!$A:$E,5,FALSE),0)</f>
        <v>0</v>
      </c>
      <c r="E2485">
        <f>+IFERROR(VLOOKUP(B2485,'[1]Sum table'!$A:$F,6,FALSE),0)</f>
        <v>0</v>
      </c>
      <c r="F2485">
        <f>+IFERROR(VLOOKUP(B2485,'[1]Sum table'!$A:$G,7,FALSE),0)</f>
        <v>0</v>
      </c>
      <c r="O2485" t="s">
        <v>515</v>
      </c>
      <c r="P2485" s="606" t="s">
        <v>353</v>
      </c>
      <c r="R2485" t="str">
        <f t="shared" si="116"/>
        <v>ZK108</v>
      </c>
      <c r="S2485">
        <f t="shared" si="117"/>
        <v>0</v>
      </c>
      <c r="T2485">
        <f t="shared" si="117"/>
        <v>0</v>
      </c>
      <c r="U2485">
        <f t="shared" si="117"/>
        <v>0</v>
      </c>
    </row>
    <row r="2486" spans="1:21" x14ac:dyDescent="0.25">
      <c r="A2486" t="s">
        <v>3005</v>
      </c>
      <c r="B2486" t="str">
        <f t="shared" si="115"/>
        <v>ZK108.K184.C727</v>
      </c>
      <c r="C2486">
        <f>+IFERROR(VLOOKUP(B2486,'[1]Sum table'!$A:$D,4,FALSE),0)</f>
        <v>0</v>
      </c>
      <c r="D2486">
        <f>+IFERROR(VLOOKUP(B2486,'[1]Sum table'!$A:$E,5,FALSE),0)</f>
        <v>0</v>
      </c>
      <c r="E2486">
        <f>+IFERROR(VLOOKUP(B2486,'[1]Sum table'!$A:$F,6,FALSE),0)</f>
        <v>0</v>
      </c>
      <c r="F2486">
        <f>+IFERROR(VLOOKUP(B2486,'[1]Sum table'!$A:$G,7,FALSE),0)</f>
        <v>0</v>
      </c>
      <c r="O2486" t="s">
        <v>515</v>
      </c>
      <c r="P2486" s="606" t="s">
        <v>354</v>
      </c>
      <c r="R2486" t="str">
        <f t="shared" si="116"/>
        <v>ZK108</v>
      </c>
      <c r="S2486">
        <f t="shared" si="117"/>
        <v>0</v>
      </c>
      <c r="T2486">
        <f t="shared" si="117"/>
        <v>0</v>
      </c>
      <c r="U2486">
        <f t="shared" si="117"/>
        <v>0</v>
      </c>
    </row>
    <row r="2487" spans="1:21" x14ac:dyDescent="0.25">
      <c r="A2487" t="s">
        <v>3006</v>
      </c>
      <c r="B2487" t="str">
        <f t="shared" si="115"/>
        <v>ZK108.K185.C727</v>
      </c>
      <c r="C2487">
        <f>+IFERROR(VLOOKUP(B2487,'[1]Sum table'!$A:$D,4,FALSE),0)</f>
        <v>0</v>
      </c>
      <c r="D2487">
        <f>+IFERROR(VLOOKUP(B2487,'[1]Sum table'!$A:$E,5,FALSE),0)</f>
        <v>0</v>
      </c>
      <c r="E2487">
        <f>+IFERROR(VLOOKUP(B2487,'[1]Sum table'!$A:$F,6,FALSE),0)</f>
        <v>0</v>
      </c>
      <c r="F2487">
        <f>+IFERROR(VLOOKUP(B2487,'[1]Sum table'!$A:$G,7,FALSE),0)</f>
        <v>0</v>
      </c>
      <c r="O2487" t="s">
        <v>515</v>
      </c>
      <c r="P2487" s="607" t="s">
        <v>355</v>
      </c>
      <c r="R2487" t="str">
        <f t="shared" si="116"/>
        <v>ZK108</v>
      </c>
      <c r="S2487">
        <f t="shared" si="117"/>
        <v>0</v>
      </c>
      <c r="T2487">
        <f t="shared" si="117"/>
        <v>0</v>
      </c>
      <c r="U2487">
        <f t="shared" si="117"/>
        <v>0</v>
      </c>
    </row>
    <row r="2488" spans="1:21" x14ac:dyDescent="0.25">
      <c r="A2488" t="s">
        <v>3007</v>
      </c>
      <c r="B2488" t="str">
        <f t="shared" si="115"/>
        <v>ZK108.K186.C727</v>
      </c>
      <c r="C2488">
        <f>+IFERROR(VLOOKUP(B2488,'[1]Sum table'!$A:$D,4,FALSE),0)</f>
        <v>0</v>
      </c>
      <c r="D2488">
        <f>+IFERROR(VLOOKUP(B2488,'[1]Sum table'!$A:$E,5,FALSE),0)</f>
        <v>0</v>
      </c>
      <c r="E2488">
        <f>+IFERROR(VLOOKUP(B2488,'[1]Sum table'!$A:$F,6,FALSE),0)</f>
        <v>0</v>
      </c>
      <c r="F2488">
        <f>+IFERROR(VLOOKUP(B2488,'[1]Sum table'!$A:$G,7,FALSE),0)</f>
        <v>0</v>
      </c>
      <c r="O2488" t="s">
        <v>515</v>
      </c>
      <c r="P2488" s="607" t="s">
        <v>356</v>
      </c>
      <c r="R2488" t="str">
        <f t="shared" si="116"/>
        <v>ZK108</v>
      </c>
      <c r="S2488">
        <f t="shared" si="117"/>
        <v>0</v>
      </c>
      <c r="T2488">
        <f t="shared" si="117"/>
        <v>0</v>
      </c>
      <c r="U2488">
        <f t="shared" si="117"/>
        <v>0</v>
      </c>
    </row>
    <row r="2489" spans="1:21" x14ac:dyDescent="0.25">
      <c r="A2489" t="s">
        <v>3008</v>
      </c>
      <c r="B2489" t="str">
        <f t="shared" si="115"/>
        <v>ZK108.K187.C727</v>
      </c>
      <c r="C2489">
        <f>+IFERROR(VLOOKUP(B2489,'[1]Sum table'!$A:$D,4,FALSE),0)</f>
        <v>0</v>
      </c>
      <c r="D2489">
        <f>+IFERROR(VLOOKUP(B2489,'[1]Sum table'!$A:$E,5,FALSE),0)</f>
        <v>0</v>
      </c>
      <c r="E2489">
        <f>+IFERROR(VLOOKUP(B2489,'[1]Sum table'!$A:$F,6,FALSE),0)</f>
        <v>0</v>
      </c>
      <c r="F2489">
        <f>+IFERROR(VLOOKUP(B2489,'[1]Sum table'!$A:$G,7,FALSE),0)</f>
        <v>0</v>
      </c>
      <c r="O2489" t="s">
        <v>515</v>
      </c>
      <c r="P2489" s="606" t="s">
        <v>357</v>
      </c>
      <c r="R2489" t="str">
        <f t="shared" si="116"/>
        <v>ZK108</v>
      </c>
      <c r="S2489">
        <f t="shared" si="117"/>
        <v>0</v>
      </c>
      <c r="T2489">
        <f t="shared" si="117"/>
        <v>0</v>
      </c>
      <c r="U2489">
        <f t="shared" si="117"/>
        <v>0</v>
      </c>
    </row>
    <row r="2490" spans="1:21" x14ac:dyDescent="0.25">
      <c r="A2490" t="s">
        <v>3009</v>
      </c>
      <c r="B2490" t="str">
        <f t="shared" si="115"/>
        <v>ZK108.K188.C727</v>
      </c>
      <c r="C2490">
        <f>+IFERROR(VLOOKUP(B2490,'[1]Sum table'!$A:$D,4,FALSE),0)</f>
        <v>0</v>
      </c>
      <c r="D2490">
        <f>+IFERROR(VLOOKUP(B2490,'[1]Sum table'!$A:$E,5,FALSE),0)</f>
        <v>0</v>
      </c>
      <c r="E2490">
        <f>+IFERROR(VLOOKUP(B2490,'[1]Sum table'!$A:$F,6,FALSE),0)</f>
        <v>0</v>
      </c>
      <c r="F2490">
        <f>+IFERROR(VLOOKUP(B2490,'[1]Sum table'!$A:$G,7,FALSE),0)</f>
        <v>0</v>
      </c>
      <c r="O2490" t="s">
        <v>515</v>
      </c>
      <c r="P2490" s="606" t="s">
        <v>358</v>
      </c>
      <c r="R2490" t="str">
        <f t="shared" si="116"/>
        <v>ZK108</v>
      </c>
      <c r="S2490">
        <f t="shared" si="117"/>
        <v>0</v>
      </c>
      <c r="T2490">
        <f t="shared" si="117"/>
        <v>0</v>
      </c>
      <c r="U2490">
        <f t="shared" si="117"/>
        <v>0</v>
      </c>
    </row>
    <row r="2491" spans="1:21" x14ac:dyDescent="0.25">
      <c r="A2491" t="s">
        <v>3010</v>
      </c>
      <c r="B2491" t="str">
        <f t="shared" si="115"/>
        <v>ZK108.K189.C727</v>
      </c>
      <c r="C2491">
        <f>+IFERROR(VLOOKUP(B2491,'[1]Sum table'!$A:$D,4,FALSE),0)</f>
        <v>0</v>
      </c>
      <c r="D2491">
        <f>+IFERROR(VLOOKUP(B2491,'[1]Sum table'!$A:$E,5,FALSE),0)</f>
        <v>0</v>
      </c>
      <c r="E2491">
        <f>+IFERROR(VLOOKUP(B2491,'[1]Sum table'!$A:$F,6,FALSE),0)</f>
        <v>0</v>
      </c>
      <c r="F2491">
        <f>+IFERROR(VLOOKUP(B2491,'[1]Sum table'!$A:$G,7,FALSE),0)</f>
        <v>0</v>
      </c>
      <c r="O2491" t="s">
        <v>515</v>
      </c>
      <c r="P2491" s="606" t="s">
        <v>359</v>
      </c>
      <c r="R2491" t="str">
        <f t="shared" si="116"/>
        <v>ZK108</v>
      </c>
      <c r="S2491">
        <f t="shared" si="117"/>
        <v>0</v>
      </c>
      <c r="T2491">
        <f t="shared" si="117"/>
        <v>0</v>
      </c>
      <c r="U2491">
        <f t="shared" si="117"/>
        <v>0</v>
      </c>
    </row>
    <row r="2492" spans="1:21" x14ac:dyDescent="0.25">
      <c r="A2492" t="s">
        <v>3011</v>
      </c>
      <c r="B2492" t="str">
        <f t="shared" si="115"/>
        <v>ZK108.K190.C727</v>
      </c>
      <c r="C2492">
        <f>+IFERROR(VLOOKUP(B2492,'[1]Sum table'!$A:$D,4,FALSE),0)</f>
        <v>0</v>
      </c>
      <c r="D2492">
        <f>+IFERROR(VLOOKUP(B2492,'[1]Sum table'!$A:$E,5,FALSE),0)</f>
        <v>0</v>
      </c>
      <c r="E2492">
        <f>+IFERROR(VLOOKUP(B2492,'[1]Sum table'!$A:$F,6,FALSE),0)</f>
        <v>0</v>
      </c>
      <c r="F2492">
        <f>+IFERROR(VLOOKUP(B2492,'[1]Sum table'!$A:$G,7,FALSE),0)</f>
        <v>0</v>
      </c>
      <c r="O2492" t="s">
        <v>515</v>
      </c>
      <c r="P2492" s="607" t="s">
        <v>360</v>
      </c>
      <c r="R2492" t="str">
        <f t="shared" si="116"/>
        <v>ZK108</v>
      </c>
      <c r="S2492">
        <f t="shared" si="117"/>
        <v>0</v>
      </c>
      <c r="T2492">
        <f t="shared" si="117"/>
        <v>0</v>
      </c>
      <c r="U2492">
        <f t="shared" si="117"/>
        <v>0</v>
      </c>
    </row>
    <row r="2493" spans="1:21" x14ac:dyDescent="0.25">
      <c r="A2493" t="s">
        <v>3012</v>
      </c>
      <c r="B2493" t="str">
        <f t="shared" si="115"/>
        <v>ZK108.K191.C727</v>
      </c>
      <c r="C2493">
        <f>+IFERROR(VLOOKUP(B2493,'[1]Sum table'!$A:$D,4,FALSE),0)</f>
        <v>0</v>
      </c>
      <c r="D2493">
        <f>+IFERROR(VLOOKUP(B2493,'[1]Sum table'!$A:$E,5,FALSE),0)</f>
        <v>0</v>
      </c>
      <c r="E2493">
        <f>+IFERROR(VLOOKUP(B2493,'[1]Sum table'!$A:$F,6,FALSE),0)</f>
        <v>0</v>
      </c>
      <c r="F2493">
        <f>+IFERROR(VLOOKUP(B2493,'[1]Sum table'!$A:$G,7,FALSE),0)</f>
        <v>0</v>
      </c>
      <c r="O2493" t="s">
        <v>515</v>
      </c>
      <c r="P2493" s="607" t="s">
        <v>361</v>
      </c>
      <c r="R2493" t="str">
        <f t="shared" si="116"/>
        <v>ZK108</v>
      </c>
      <c r="S2493">
        <f t="shared" si="117"/>
        <v>0</v>
      </c>
      <c r="T2493">
        <f t="shared" si="117"/>
        <v>0</v>
      </c>
      <c r="U2493">
        <f t="shared" si="117"/>
        <v>0</v>
      </c>
    </row>
    <row r="2494" spans="1:21" x14ac:dyDescent="0.25">
      <c r="A2494" t="s">
        <v>3013</v>
      </c>
      <c r="B2494" t="str">
        <f t="shared" si="115"/>
        <v>ZK108.K192.C727</v>
      </c>
      <c r="C2494">
        <f>+IFERROR(VLOOKUP(B2494,'[1]Sum table'!$A:$D,4,FALSE),0)</f>
        <v>0</v>
      </c>
      <c r="D2494">
        <f>+IFERROR(VLOOKUP(B2494,'[1]Sum table'!$A:$E,5,FALSE),0)</f>
        <v>0</v>
      </c>
      <c r="E2494">
        <f>+IFERROR(VLOOKUP(B2494,'[1]Sum table'!$A:$F,6,FALSE),0)</f>
        <v>0</v>
      </c>
      <c r="F2494">
        <f>+IFERROR(VLOOKUP(B2494,'[1]Sum table'!$A:$G,7,FALSE),0)</f>
        <v>0</v>
      </c>
      <c r="O2494" t="s">
        <v>515</v>
      </c>
      <c r="P2494" s="607" t="s">
        <v>362</v>
      </c>
      <c r="R2494" t="str">
        <f t="shared" si="116"/>
        <v>ZK108</v>
      </c>
      <c r="S2494">
        <f t="shared" si="117"/>
        <v>0</v>
      </c>
      <c r="T2494">
        <f t="shared" si="117"/>
        <v>0</v>
      </c>
      <c r="U2494">
        <f t="shared" si="117"/>
        <v>0</v>
      </c>
    </row>
    <row r="2495" spans="1:21" x14ac:dyDescent="0.25">
      <c r="A2495" t="s">
        <v>3014</v>
      </c>
      <c r="B2495" t="str">
        <f t="shared" si="115"/>
        <v>ZK108.K193.C727</v>
      </c>
      <c r="C2495">
        <f>+IFERROR(VLOOKUP(B2495,'[1]Sum table'!$A:$D,4,FALSE),0)</f>
        <v>0</v>
      </c>
      <c r="D2495">
        <f>+IFERROR(VLOOKUP(B2495,'[1]Sum table'!$A:$E,5,FALSE),0)</f>
        <v>0</v>
      </c>
      <c r="E2495">
        <f>+IFERROR(VLOOKUP(B2495,'[1]Sum table'!$A:$F,6,FALSE),0)</f>
        <v>0</v>
      </c>
      <c r="F2495">
        <f>+IFERROR(VLOOKUP(B2495,'[1]Sum table'!$A:$G,7,FALSE),0)</f>
        <v>0</v>
      </c>
      <c r="O2495" t="s">
        <v>515</v>
      </c>
      <c r="P2495" s="607" t="s">
        <v>363</v>
      </c>
      <c r="R2495" t="str">
        <f t="shared" si="116"/>
        <v>ZK108</v>
      </c>
      <c r="S2495">
        <f t="shared" si="117"/>
        <v>0</v>
      </c>
      <c r="T2495">
        <f t="shared" si="117"/>
        <v>0</v>
      </c>
      <c r="U2495">
        <f t="shared" si="117"/>
        <v>0</v>
      </c>
    </row>
    <row r="2496" spans="1:21" x14ac:dyDescent="0.25">
      <c r="A2496" t="s">
        <v>3015</v>
      </c>
      <c r="B2496" t="str">
        <f t="shared" si="115"/>
        <v>ZK108.K194.C727</v>
      </c>
      <c r="C2496">
        <f>+IFERROR(VLOOKUP(B2496,'[1]Sum table'!$A:$D,4,FALSE),0)</f>
        <v>0</v>
      </c>
      <c r="D2496">
        <f>+IFERROR(VLOOKUP(B2496,'[1]Sum table'!$A:$E,5,FALSE),0)</f>
        <v>0</v>
      </c>
      <c r="E2496">
        <f>+IFERROR(VLOOKUP(B2496,'[1]Sum table'!$A:$F,6,FALSE),0)</f>
        <v>0</v>
      </c>
      <c r="F2496">
        <f>+IFERROR(VLOOKUP(B2496,'[1]Sum table'!$A:$G,7,FALSE),0)</f>
        <v>0</v>
      </c>
      <c r="O2496" t="s">
        <v>515</v>
      </c>
      <c r="P2496" s="607" t="s">
        <v>364</v>
      </c>
      <c r="R2496" t="str">
        <f t="shared" si="116"/>
        <v>ZK108</v>
      </c>
      <c r="S2496">
        <f t="shared" si="117"/>
        <v>0</v>
      </c>
      <c r="T2496">
        <f t="shared" si="117"/>
        <v>0</v>
      </c>
      <c r="U2496">
        <f t="shared" si="117"/>
        <v>0</v>
      </c>
    </row>
    <row r="2497" spans="1:21" x14ac:dyDescent="0.25">
      <c r="A2497" t="s">
        <v>3016</v>
      </c>
      <c r="B2497" t="str">
        <f t="shared" si="115"/>
        <v>ZK108.K195.C727</v>
      </c>
      <c r="C2497">
        <f>+IFERROR(VLOOKUP(B2497,'[1]Sum table'!$A:$D,4,FALSE),0)</f>
        <v>0</v>
      </c>
      <c r="D2497">
        <f>+IFERROR(VLOOKUP(B2497,'[1]Sum table'!$A:$E,5,FALSE),0)</f>
        <v>0</v>
      </c>
      <c r="E2497">
        <f>+IFERROR(VLOOKUP(B2497,'[1]Sum table'!$A:$F,6,FALSE),0)</f>
        <v>0</v>
      </c>
      <c r="F2497">
        <f>+IFERROR(VLOOKUP(B2497,'[1]Sum table'!$A:$G,7,FALSE),0)</f>
        <v>0</v>
      </c>
      <c r="O2497" t="s">
        <v>515</v>
      </c>
      <c r="P2497" s="607" t="s">
        <v>365</v>
      </c>
      <c r="R2497" t="str">
        <f t="shared" si="116"/>
        <v>ZK108</v>
      </c>
      <c r="S2497">
        <f t="shared" si="117"/>
        <v>0</v>
      </c>
      <c r="T2497">
        <f t="shared" si="117"/>
        <v>0</v>
      </c>
      <c r="U2497">
        <f t="shared" si="117"/>
        <v>0</v>
      </c>
    </row>
    <row r="2498" spans="1:21" x14ac:dyDescent="0.25">
      <c r="A2498" t="s">
        <v>3017</v>
      </c>
      <c r="B2498" t="str">
        <f t="shared" si="115"/>
        <v>ZK108.K196.C727</v>
      </c>
      <c r="C2498">
        <f>+IFERROR(VLOOKUP(B2498,'[1]Sum table'!$A:$D,4,FALSE),0)</f>
        <v>0</v>
      </c>
      <c r="D2498">
        <f>+IFERROR(VLOOKUP(B2498,'[1]Sum table'!$A:$E,5,FALSE),0)</f>
        <v>0</v>
      </c>
      <c r="E2498">
        <f>+IFERROR(VLOOKUP(B2498,'[1]Sum table'!$A:$F,6,FALSE),0)</f>
        <v>0</v>
      </c>
      <c r="F2498">
        <f>+IFERROR(VLOOKUP(B2498,'[1]Sum table'!$A:$G,7,FALSE),0)</f>
        <v>0</v>
      </c>
      <c r="O2498" t="s">
        <v>515</v>
      </c>
      <c r="P2498" s="607" t="s">
        <v>366</v>
      </c>
      <c r="R2498" t="str">
        <f t="shared" si="116"/>
        <v>ZK108</v>
      </c>
      <c r="S2498">
        <f t="shared" si="117"/>
        <v>0</v>
      </c>
      <c r="T2498">
        <f t="shared" si="117"/>
        <v>0</v>
      </c>
      <c r="U2498">
        <f t="shared" si="117"/>
        <v>0</v>
      </c>
    </row>
    <row r="2499" spans="1:21" x14ac:dyDescent="0.25">
      <c r="A2499" t="s">
        <v>3018</v>
      </c>
      <c r="B2499" t="str">
        <f t="shared" si="115"/>
        <v>ZK108.K197.C727</v>
      </c>
      <c r="C2499">
        <f>+IFERROR(VLOOKUP(B2499,'[1]Sum table'!$A:$D,4,FALSE),0)</f>
        <v>0</v>
      </c>
      <c r="D2499">
        <f>+IFERROR(VLOOKUP(B2499,'[1]Sum table'!$A:$E,5,FALSE),0)</f>
        <v>0</v>
      </c>
      <c r="E2499">
        <f>+IFERROR(VLOOKUP(B2499,'[1]Sum table'!$A:$F,6,FALSE),0)</f>
        <v>0</v>
      </c>
      <c r="F2499">
        <f>+IFERROR(VLOOKUP(B2499,'[1]Sum table'!$A:$G,7,FALSE),0)</f>
        <v>0</v>
      </c>
      <c r="O2499" t="s">
        <v>515</v>
      </c>
      <c r="P2499" s="607" t="s">
        <v>367</v>
      </c>
      <c r="R2499" t="str">
        <f t="shared" si="116"/>
        <v>ZK108</v>
      </c>
      <c r="S2499">
        <f t="shared" si="117"/>
        <v>0</v>
      </c>
      <c r="T2499">
        <f t="shared" si="117"/>
        <v>0</v>
      </c>
      <c r="U2499">
        <f t="shared" si="117"/>
        <v>0</v>
      </c>
    </row>
    <row r="2500" spans="1:21" x14ac:dyDescent="0.25">
      <c r="A2500" t="s">
        <v>3019</v>
      </c>
      <c r="B2500" t="str">
        <f t="shared" ref="B2500:B2563" si="118">+A2500&amp;"."&amp;$A$1</f>
        <v>ZK108.K198.C727</v>
      </c>
      <c r="C2500">
        <f>+IFERROR(VLOOKUP(B2500,'[1]Sum table'!$A:$D,4,FALSE),0)</f>
        <v>0</v>
      </c>
      <c r="D2500">
        <f>+IFERROR(VLOOKUP(B2500,'[1]Sum table'!$A:$E,5,FALSE),0)</f>
        <v>0</v>
      </c>
      <c r="E2500">
        <f>+IFERROR(VLOOKUP(B2500,'[1]Sum table'!$A:$F,6,FALSE),0)</f>
        <v>0</v>
      </c>
      <c r="F2500">
        <f>+IFERROR(VLOOKUP(B2500,'[1]Sum table'!$A:$G,7,FALSE),0)</f>
        <v>0</v>
      </c>
      <c r="O2500" t="s">
        <v>515</v>
      </c>
      <c r="P2500" s="607" t="s">
        <v>368</v>
      </c>
      <c r="R2500" t="str">
        <f t="shared" ref="R2500:R2563" si="119">+LEFT(B2500,5)</f>
        <v>ZK108</v>
      </c>
      <c r="S2500">
        <f t="shared" ref="S2500:U2563" si="120">+C2500</f>
        <v>0</v>
      </c>
      <c r="T2500">
        <f t="shared" si="120"/>
        <v>0</v>
      </c>
      <c r="U2500">
        <f t="shared" si="120"/>
        <v>0</v>
      </c>
    </row>
    <row r="2501" spans="1:21" x14ac:dyDescent="0.25">
      <c r="A2501" t="s">
        <v>3020</v>
      </c>
      <c r="B2501" t="str">
        <f t="shared" si="118"/>
        <v>ZK108.K199.C727</v>
      </c>
      <c r="C2501">
        <f>+IFERROR(VLOOKUP(B2501,'[1]Sum table'!$A:$D,4,FALSE),0)</f>
        <v>0</v>
      </c>
      <c r="D2501">
        <f>+IFERROR(VLOOKUP(B2501,'[1]Sum table'!$A:$E,5,FALSE),0)</f>
        <v>0</v>
      </c>
      <c r="E2501">
        <f>+IFERROR(VLOOKUP(B2501,'[1]Sum table'!$A:$F,6,FALSE),0)</f>
        <v>0</v>
      </c>
      <c r="F2501">
        <f>+IFERROR(VLOOKUP(B2501,'[1]Sum table'!$A:$G,7,FALSE),0)</f>
        <v>0</v>
      </c>
      <c r="O2501" t="s">
        <v>515</v>
      </c>
      <c r="P2501" s="607" t="s">
        <v>369</v>
      </c>
      <c r="R2501" t="str">
        <f t="shared" si="119"/>
        <v>ZK108</v>
      </c>
      <c r="S2501">
        <f t="shared" si="120"/>
        <v>0</v>
      </c>
      <c r="T2501">
        <f t="shared" si="120"/>
        <v>0</v>
      </c>
      <c r="U2501">
        <f t="shared" si="120"/>
        <v>0</v>
      </c>
    </row>
    <row r="2502" spans="1:21" x14ac:dyDescent="0.25">
      <c r="A2502" t="s">
        <v>3021</v>
      </c>
      <c r="B2502" t="str">
        <f t="shared" si="118"/>
        <v>ZK108.K200.C727</v>
      </c>
      <c r="C2502">
        <f>+IFERROR(VLOOKUP(B2502,'[1]Sum table'!$A:$D,4,FALSE),0)</f>
        <v>0</v>
      </c>
      <c r="D2502">
        <f>+IFERROR(VLOOKUP(B2502,'[1]Sum table'!$A:$E,5,FALSE),0)</f>
        <v>0</v>
      </c>
      <c r="E2502">
        <f>+IFERROR(VLOOKUP(B2502,'[1]Sum table'!$A:$F,6,FALSE),0)</f>
        <v>0</v>
      </c>
      <c r="F2502">
        <f>+IFERROR(VLOOKUP(B2502,'[1]Sum table'!$A:$G,7,FALSE),0)</f>
        <v>0</v>
      </c>
      <c r="O2502" t="s">
        <v>515</v>
      </c>
      <c r="P2502" s="607" t="s">
        <v>370</v>
      </c>
      <c r="R2502" t="str">
        <f t="shared" si="119"/>
        <v>ZK108</v>
      </c>
      <c r="S2502">
        <f t="shared" si="120"/>
        <v>0</v>
      </c>
      <c r="T2502">
        <f t="shared" si="120"/>
        <v>0</v>
      </c>
      <c r="U2502">
        <f t="shared" si="120"/>
        <v>0</v>
      </c>
    </row>
    <row r="2503" spans="1:21" ht="15.75" thickBot="1" x14ac:dyDescent="0.3">
      <c r="A2503" t="s">
        <v>3022</v>
      </c>
      <c r="B2503" t="str">
        <f t="shared" si="118"/>
        <v>ZK108.K201.C727</v>
      </c>
      <c r="C2503">
        <f>+IFERROR(VLOOKUP(B2503,'[1]Sum table'!$A:$D,4,FALSE),0)</f>
        <v>0</v>
      </c>
      <c r="D2503">
        <f>+IFERROR(VLOOKUP(B2503,'[1]Sum table'!$A:$E,5,FALSE),0)</f>
        <v>0</v>
      </c>
      <c r="E2503">
        <f>+IFERROR(VLOOKUP(B2503,'[1]Sum table'!$A:$F,6,FALSE),0)</f>
        <v>0</v>
      </c>
      <c r="F2503">
        <f>+IFERROR(VLOOKUP(B2503,'[1]Sum table'!$A:$G,7,FALSE),0)</f>
        <v>0</v>
      </c>
      <c r="O2503" t="s">
        <v>515</v>
      </c>
      <c r="P2503" s="609" t="s">
        <v>371</v>
      </c>
      <c r="R2503" t="str">
        <f t="shared" si="119"/>
        <v>ZK108</v>
      </c>
      <c r="S2503">
        <f t="shared" si="120"/>
        <v>0</v>
      </c>
      <c r="T2503">
        <f t="shared" si="120"/>
        <v>0</v>
      </c>
      <c r="U2503">
        <f t="shared" si="120"/>
        <v>0</v>
      </c>
    </row>
    <row r="2504" spans="1:21" x14ac:dyDescent="0.25">
      <c r="A2504" t="s">
        <v>3023</v>
      </c>
      <c r="B2504" t="str">
        <f t="shared" si="118"/>
        <v>ZK108.K202.C727</v>
      </c>
      <c r="C2504">
        <f>+IFERROR(VLOOKUP(B2504,'[1]Sum table'!$A:$D,4,FALSE),0)</f>
        <v>0</v>
      </c>
      <c r="D2504">
        <f>+IFERROR(VLOOKUP(B2504,'[1]Sum table'!$A:$E,5,FALSE),0)</f>
        <v>0</v>
      </c>
      <c r="E2504">
        <f>+IFERROR(VLOOKUP(B2504,'[1]Sum table'!$A:$F,6,FALSE),0)</f>
        <v>0</v>
      </c>
      <c r="F2504">
        <f>+IFERROR(VLOOKUP(B2504,'[1]Sum table'!$A:$G,7,FALSE),0)</f>
        <v>0</v>
      </c>
      <c r="O2504" t="s">
        <v>515</v>
      </c>
      <c r="P2504" s="610" t="s">
        <v>258</v>
      </c>
      <c r="R2504" t="str">
        <f t="shared" si="119"/>
        <v>ZK108</v>
      </c>
      <c r="S2504">
        <f t="shared" si="120"/>
        <v>0</v>
      </c>
      <c r="T2504">
        <f t="shared" si="120"/>
        <v>0</v>
      </c>
      <c r="U2504">
        <f t="shared" si="120"/>
        <v>0</v>
      </c>
    </row>
    <row r="2505" spans="1:21" x14ac:dyDescent="0.25">
      <c r="A2505" t="s">
        <v>3024</v>
      </c>
      <c r="B2505" t="str">
        <f t="shared" si="118"/>
        <v>ZK108.K203.C727</v>
      </c>
      <c r="C2505">
        <f>+IFERROR(VLOOKUP(B2505,'[1]Sum table'!$A:$D,4,FALSE),0)</f>
        <v>0</v>
      </c>
      <c r="D2505">
        <f>+IFERROR(VLOOKUP(B2505,'[1]Sum table'!$A:$E,5,FALSE),0)</f>
        <v>0</v>
      </c>
      <c r="E2505">
        <f>+IFERROR(VLOOKUP(B2505,'[1]Sum table'!$A:$F,6,FALSE),0)</f>
        <v>0</v>
      </c>
      <c r="F2505">
        <f>+IFERROR(VLOOKUP(B2505,'[1]Sum table'!$A:$G,7,FALSE),0)</f>
        <v>0</v>
      </c>
      <c r="O2505" t="s">
        <v>515</v>
      </c>
      <c r="P2505" s="610" t="s">
        <v>103</v>
      </c>
      <c r="R2505" t="str">
        <f t="shared" si="119"/>
        <v>ZK108</v>
      </c>
      <c r="S2505">
        <f t="shared" si="120"/>
        <v>0</v>
      </c>
      <c r="T2505">
        <f t="shared" si="120"/>
        <v>0</v>
      </c>
      <c r="U2505">
        <f t="shared" si="120"/>
        <v>0</v>
      </c>
    </row>
    <row r="2506" spans="1:21" x14ac:dyDescent="0.25">
      <c r="A2506" t="s">
        <v>3025</v>
      </c>
      <c r="B2506" t="str">
        <f t="shared" si="118"/>
        <v>ZK108.K204.C727</v>
      </c>
      <c r="C2506">
        <f>+IFERROR(VLOOKUP(B2506,'[1]Sum table'!$A:$D,4,FALSE),0)</f>
        <v>0</v>
      </c>
      <c r="D2506">
        <f>+IFERROR(VLOOKUP(B2506,'[1]Sum table'!$A:$E,5,FALSE),0)</f>
        <v>0</v>
      </c>
      <c r="E2506">
        <f>+IFERROR(VLOOKUP(B2506,'[1]Sum table'!$A:$F,6,FALSE),0)</f>
        <v>0</v>
      </c>
      <c r="F2506">
        <f>+IFERROR(VLOOKUP(B2506,'[1]Sum table'!$A:$G,7,FALSE),0)</f>
        <v>0</v>
      </c>
      <c r="O2506" t="s">
        <v>515</v>
      </c>
      <c r="P2506" s="610" t="s">
        <v>109</v>
      </c>
      <c r="R2506" t="str">
        <f t="shared" si="119"/>
        <v>ZK108</v>
      </c>
      <c r="S2506">
        <f t="shared" si="120"/>
        <v>0</v>
      </c>
      <c r="T2506">
        <f t="shared" si="120"/>
        <v>0</v>
      </c>
      <c r="U2506">
        <f t="shared" si="120"/>
        <v>0</v>
      </c>
    </row>
    <row r="2507" spans="1:21" x14ac:dyDescent="0.25">
      <c r="A2507" t="s">
        <v>3026</v>
      </c>
      <c r="B2507" t="str">
        <f t="shared" si="118"/>
        <v>ZK108.K205.C727</v>
      </c>
      <c r="C2507">
        <f>+IFERROR(VLOOKUP(B2507,'[1]Sum table'!$A:$D,4,FALSE),0)</f>
        <v>0</v>
      </c>
      <c r="D2507">
        <f>+IFERROR(VLOOKUP(B2507,'[1]Sum table'!$A:$E,5,FALSE),0)</f>
        <v>0</v>
      </c>
      <c r="E2507">
        <f>+IFERROR(VLOOKUP(B2507,'[1]Sum table'!$A:$F,6,FALSE),0)</f>
        <v>0</v>
      </c>
      <c r="F2507">
        <f>+IFERROR(VLOOKUP(B2507,'[1]Sum table'!$A:$G,7,FALSE),0)</f>
        <v>0</v>
      </c>
      <c r="O2507" t="s">
        <v>515</v>
      </c>
      <c r="P2507" s="610" t="s">
        <v>111</v>
      </c>
      <c r="R2507" t="str">
        <f t="shared" si="119"/>
        <v>ZK108</v>
      </c>
      <c r="S2507">
        <f t="shared" si="120"/>
        <v>0</v>
      </c>
      <c r="T2507">
        <f t="shared" si="120"/>
        <v>0</v>
      </c>
      <c r="U2507">
        <f t="shared" si="120"/>
        <v>0</v>
      </c>
    </row>
    <row r="2508" spans="1:21" x14ac:dyDescent="0.25">
      <c r="A2508" t="s">
        <v>3027</v>
      </c>
      <c r="B2508" t="str">
        <f t="shared" si="118"/>
        <v>ZK108.K206.C727</v>
      </c>
      <c r="C2508">
        <f>+IFERROR(VLOOKUP(B2508,'[1]Sum table'!$A:$D,4,FALSE),0)</f>
        <v>0</v>
      </c>
      <c r="D2508">
        <f>+IFERROR(VLOOKUP(B2508,'[1]Sum table'!$A:$E,5,FALSE),0)</f>
        <v>0</v>
      </c>
      <c r="E2508">
        <f>+IFERROR(VLOOKUP(B2508,'[1]Sum table'!$A:$F,6,FALSE),0)</f>
        <v>0</v>
      </c>
      <c r="F2508">
        <f>+IFERROR(VLOOKUP(B2508,'[1]Sum table'!$A:$G,7,FALSE),0)</f>
        <v>0</v>
      </c>
      <c r="O2508" t="s">
        <v>515</v>
      </c>
      <c r="P2508" s="608" t="s">
        <v>372</v>
      </c>
      <c r="R2508" t="str">
        <f t="shared" si="119"/>
        <v>ZK108</v>
      </c>
      <c r="S2508">
        <f t="shared" si="120"/>
        <v>0</v>
      </c>
      <c r="T2508">
        <f t="shared" si="120"/>
        <v>0</v>
      </c>
      <c r="U2508">
        <f t="shared" si="120"/>
        <v>0</v>
      </c>
    </row>
    <row r="2509" spans="1:21" x14ac:dyDescent="0.25">
      <c r="A2509" t="s">
        <v>3028</v>
      </c>
      <c r="B2509" t="str">
        <f t="shared" si="118"/>
        <v>ZK108.K207.C727</v>
      </c>
      <c r="C2509">
        <f>+IFERROR(VLOOKUP(B2509,'[1]Sum table'!$A:$D,4,FALSE),0)</f>
        <v>0</v>
      </c>
      <c r="D2509">
        <f>+IFERROR(VLOOKUP(B2509,'[1]Sum table'!$A:$E,5,FALSE),0)</f>
        <v>0</v>
      </c>
      <c r="E2509">
        <f>+IFERROR(VLOOKUP(B2509,'[1]Sum table'!$A:$F,6,FALSE),0)</f>
        <v>0</v>
      </c>
      <c r="F2509">
        <f>+IFERROR(VLOOKUP(B2509,'[1]Sum table'!$A:$G,7,FALSE),0)</f>
        <v>0</v>
      </c>
      <c r="O2509" t="s">
        <v>515</v>
      </c>
      <c r="P2509" s="608" t="s">
        <v>373</v>
      </c>
      <c r="R2509" t="str">
        <f t="shared" si="119"/>
        <v>ZK108</v>
      </c>
      <c r="S2509">
        <f t="shared" si="120"/>
        <v>0</v>
      </c>
      <c r="T2509">
        <f t="shared" si="120"/>
        <v>0</v>
      </c>
      <c r="U2509">
        <f t="shared" si="120"/>
        <v>0</v>
      </c>
    </row>
    <row r="2510" spans="1:21" x14ac:dyDescent="0.25">
      <c r="A2510" t="s">
        <v>3029</v>
      </c>
      <c r="B2510" t="str">
        <f t="shared" si="118"/>
        <v>ZK108.K208.C727</v>
      </c>
      <c r="C2510">
        <f>+IFERROR(VLOOKUP(B2510,'[1]Sum table'!$A:$D,4,FALSE),0)</f>
        <v>0</v>
      </c>
      <c r="D2510">
        <f>+IFERROR(VLOOKUP(B2510,'[1]Sum table'!$A:$E,5,FALSE),0)</f>
        <v>0</v>
      </c>
      <c r="E2510">
        <f>+IFERROR(VLOOKUP(B2510,'[1]Sum table'!$A:$F,6,FALSE),0)</f>
        <v>0</v>
      </c>
      <c r="F2510">
        <f>+IFERROR(VLOOKUP(B2510,'[1]Sum table'!$A:$G,7,FALSE),0)</f>
        <v>0</v>
      </c>
      <c r="O2510" t="s">
        <v>515</v>
      </c>
      <c r="P2510" s="608" t="s">
        <v>374</v>
      </c>
      <c r="R2510" t="str">
        <f t="shared" si="119"/>
        <v>ZK108</v>
      </c>
      <c r="S2510">
        <f t="shared" si="120"/>
        <v>0</v>
      </c>
      <c r="T2510">
        <f t="shared" si="120"/>
        <v>0</v>
      </c>
      <c r="U2510">
        <f t="shared" si="120"/>
        <v>0</v>
      </c>
    </row>
    <row r="2511" spans="1:21" x14ac:dyDescent="0.25">
      <c r="A2511" t="s">
        <v>3030</v>
      </c>
      <c r="B2511" t="str">
        <f t="shared" si="118"/>
        <v>ZK108.K209.C727</v>
      </c>
      <c r="C2511">
        <f>+IFERROR(VLOOKUP(B2511,'[1]Sum table'!$A:$D,4,FALSE),0)</f>
        <v>0</v>
      </c>
      <c r="D2511">
        <f>+IFERROR(VLOOKUP(B2511,'[1]Sum table'!$A:$E,5,FALSE),0)</f>
        <v>0</v>
      </c>
      <c r="E2511">
        <f>+IFERROR(VLOOKUP(B2511,'[1]Sum table'!$A:$F,6,FALSE),0)</f>
        <v>0</v>
      </c>
      <c r="F2511">
        <f>+IFERROR(VLOOKUP(B2511,'[1]Sum table'!$A:$G,7,FALSE),0)</f>
        <v>0</v>
      </c>
      <c r="O2511" t="s">
        <v>515</v>
      </c>
      <c r="P2511" s="610" t="s">
        <v>77</v>
      </c>
      <c r="R2511" t="str">
        <f t="shared" si="119"/>
        <v>ZK108</v>
      </c>
      <c r="S2511">
        <f t="shared" si="120"/>
        <v>0</v>
      </c>
      <c r="T2511">
        <f t="shared" si="120"/>
        <v>0</v>
      </c>
      <c r="U2511">
        <f t="shared" si="120"/>
        <v>0</v>
      </c>
    </row>
    <row r="2512" spans="1:21" x14ac:dyDescent="0.25">
      <c r="A2512" t="s">
        <v>3031</v>
      </c>
      <c r="B2512" t="str">
        <f t="shared" si="118"/>
        <v>ZK108.K210.C727</v>
      </c>
      <c r="C2512">
        <f>+IFERROR(VLOOKUP(B2512,'[1]Sum table'!$A:$D,4,FALSE),0)</f>
        <v>0</v>
      </c>
      <c r="D2512">
        <f>+IFERROR(VLOOKUP(B2512,'[1]Sum table'!$A:$E,5,FALSE),0)</f>
        <v>0</v>
      </c>
      <c r="E2512">
        <f>+IFERROR(VLOOKUP(B2512,'[1]Sum table'!$A:$F,6,FALSE),0)</f>
        <v>0</v>
      </c>
      <c r="F2512">
        <f>+IFERROR(VLOOKUP(B2512,'[1]Sum table'!$A:$G,7,FALSE),0)</f>
        <v>0</v>
      </c>
      <c r="O2512" t="s">
        <v>515</v>
      </c>
      <c r="P2512" s="610" t="s">
        <v>79</v>
      </c>
      <c r="R2512" t="str">
        <f t="shared" si="119"/>
        <v>ZK108</v>
      </c>
      <c r="S2512">
        <f t="shared" si="120"/>
        <v>0</v>
      </c>
      <c r="T2512">
        <f t="shared" si="120"/>
        <v>0</v>
      </c>
      <c r="U2512">
        <f t="shared" si="120"/>
        <v>0</v>
      </c>
    </row>
    <row r="2513" spans="1:21" x14ac:dyDescent="0.25">
      <c r="A2513" t="s">
        <v>3032</v>
      </c>
      <c r="B2513" t="str">
        <f t="shared" si="118"/>
        <v>ZK108.K211.C727</v>
      </c>
      <c r="C2513">
        <f>+IFERROR(VLOOKUP(B2513,'[1]Sum table'!$A:$D,4,FALSE),0)</f>
        <v>0</v>
      </c>
      <c r="D2513">
        <f>+IFERROR(VLOOKUP(B2513,'[1]Sum table'!$A:$E,5,FALSE),0)</f>
        <v>0</v>
      </c>
      <c r="E2513">
        <f>+IFERROR(VLOOKUP(B2513,'[1]Sum table'!$A:$F,6,FALSE),0)</f>
        <v>0</v>
      </c>
      <c r="F2513">
        <f>+IFERROR(VLOOKUP(B2513,'[1]Sum table'!$A:$G,7,FALSE),0)</f>
        <v>0</v>
      </c>
      <c r="O2513" t="s">
        <v>515</v>
      </c>
      <c r="P2513" s="610" t="s">
        <v>81</v>
      </c>
      <c r="R2513" t="str">
        <f t="shared" si="119"/>
        <v>ZK108</v>
      </c>
      <c r="S2513">
        <f t="shared" si="120"/>
        <v>0</v>
      </c>
      <c r="T2513">
        <f t="shared" si="120"/>
        <v>0</v>
      </c>
      <c r="U2513">
        <f t="shared" si="120"/>
        <v>0</v>
      </c>
    </row>
    <row r="2514" spans="1:21" x14ac:dyDescent="0.25">
      <c r="A2514" t="s">
        <v>3033</v>
      </c>
      <c r="B2514" t="str">
        <f t="shared" si="118"/>
        <v>ZK108.K212.C727</v>
      </c>
      <c r="C2514">
        <f>+IFERROR(VLOOKUP(B2514,'[1]Sum table'!$A:$D,4,FALSE),0)</f>
        <v>0</v>
      </c>
      <c r="D2514">
        <f>+IFERROR(VLOOKUP(B2514,'[1]Sum table'!$A:$E,5,FALSE),0)</f>
        <v>0</v>
      </c>
      <c r="E2514">
        <f>+IFERROR(VLOOKUP(B2514,'[1]Sum table'!$A:$F,6,FALSE),0)</f>
        <v>0</v>
      </c>
      <c r="F2514">
        <f>+IFERROR(VLOOKUP(B2514,'[1]Sum table'!$A:$G,7,FALSE),0)</f>
        <v>0</v>
      </c>
      <c r="O2514" t="s">
        <v>515</v>
      </c>
      <c r="P2514" s="610" t="s">
        <v>83</v>
      </c>
      <c r="R2514" t="str">
        <f t="shared" si="119"/>
        <v>ZK108</v>
      </c>
      <c r="S2514">
        <f t="shared" si="120"/>
        <v>0</v>
      </c>
      <c r="T2514">
        <f t="shared" si="120"/>
        <v>0</v>
      </c>
      <c r="U2514">
        <f t="shared" si="120"/>
        <v>0</v>
      </c>
    </row>
    <row r="2515" spans="1:21" x14ac:dyDescent="0.25">
      <c r="A2515" t="s">
        <v>3034</v>
      </c>
      <c r="B2515" t="str">
        <f t="shared" si="118"/>
        <v>ZK108.K213.C727</v>
      </c>
      <c r="C2515">
        <f>+IFERROR(VLOOKUP(B2515,'[1]Sum table'!$A:$D,4,FALSE),0)</f>
        <v>0</v>
      </c>
      <c r="D2515">
        <f>+IFERROR(VLOOKUP(B2515,'[1]Sum table'!$A:$E,5,FALSE),0)</f>
        <v>0</v>
      </c>
      <c r="E2515">
        <f>+IFERROR(VLOOKUP(B2515,'[1]Sum table'!$A:$F,6,FALSE),0)</f>
        <v>0</v>
      </c>
      <c r="F2515">
        <f>+IFERROR(VLOOKUP(B2515,'[1]Sum table'!$A:$G,7,FALSE),0)</f>
        <v>0</v>
      </c>
      <c r="O2515" t="s">
        <v>515</v>
      </c>
      <c r="P2515" s="610" t="s">
        <v>85</v>
      </c>
      <c r="R2515" t="str">
        <f t="shared" si="119"/>
        <v>ZK108</v>
      </c>
      <c r="S2515">
        <f t="shared" si="120"/>
        <v>0</v>
      </c>
      <c r="T2515">
        <f t="shared" si="120"/>
        <v>0</v>
      </c>
      <c r="U2515">
        <f t="shared" si="120"/>
        <v>0</v>
      </c>
    </row>
    <row r="2516" spans="1:21" x14ac:dyDescent="0.25">
      <c r="A2516" t="s">
        <v>3035</v>
      </c>
      <c r="B2516" t="str">
        <f t="shared" si="118"/>
        <v>ZK108.K214.C727</v>
      </c>
      <c r="C2516">
        <f>+IFERROR(VLOOKUP(B2516,'[1]Sum table'!$A:$D,4,FALSE),0)</f>
        <v>0</v>
      </c>
      <c r="D2516">
        <f>+IFERROR(VLOOKUP(B2516,'[1]Sum table'!$A:$E,5,FALSE),0)</f>
        <v>0</v>
      </c>
      <c r="E2516">
        <f>+IFERROR(VLOOKUP(B2516,'[1]Sum table'!$A:$F,6,FALSE),0)</f>
        <v>0</v>
      </c>
      <c r="F2516">
        <f>+IFERROR(VLOOKUP(B2516,'[1]Sum table'!$A:$G,7,FALSE),0)</f>
        <v>0</v>
      </c>
      <c r="O2516" t="s">
        <v>515</v>
      </c>
      <c r="P2516" s="610" t="s">
        <v>87</v>
      </c>
      <c r="R2516" t="str">
        <f t="shared" si="119"/>
        <v>ZK108</v>
      </c>
      <c r="S2516">
        <f t="shared" si="120"/>
        <v>0</v>
      </c>
      <c r="T2516">
        <f t="shared" si="120"/>
        <v>0</v>
      </c>
      <c r="U2516">
        <f t="shared" si="120"/>
        <v>0</v>
      </c>
    </row>
    <row r="2517" spans="1:21" x14ac:dyDescent="0.25">
      <c r="A2517" t="s">
        <v>3036</v>
      </c>
      <c r="B2517" t="str">
        <f t="shared" si="118"/>
        <v>ZK108.K215.C727</v>
      </c>
      <c r="C2517">
        <f>+IFERROR(VLOOKUP(B2517,'[1]Sum table'!$A:$D,4,FALSE),0)</f>
        <v>0</v>
      </c>
      <c r="D2517">
        <f>+IFERROR(VLOOKUP(B2517,'[1]Sum table'!$A:$E,5,FALSE),0)</f>
        <v>0</v>
      </c>
      <c r="E2517">
        <f>+IFERROR(VLOOKUP(B2517,'[1]Sum table'!$A:$F,6,FALSE),0)</f>
        <v>0</v>
      </c>
      <c r="F2517">
        <f>+IFERROR(VLOOKUP(B2517,'[1]Sum table'!$A:$G,7,FALSE),0)</f>
        <v>0</v>
      </c>
      <c r="O2517" t="s">
        <v>515</v>
      </c>
      <c r="P2517" s="610" t="s">
        <v>89</v>
      </c>
      <c r="R2517" t="str">
        <f t="shared" si="119"/>
        <v>ZK108</v>
      </c>
      <c r="S2517">
        <f t="shared" si="120"/>
        <v>0</v>
      </c>
      <c r="T2517">
        <f t="shared" si="120"/>
        <v>0</v>
      </c>
      <c r="U2517">
        <f t="shared" si="120"/>
        <v>0</v>
      </c>
    </row>
    <row r="2518" spans="1:21" x14ac:dyDescent="0.25">
      <c r="A2518" t="s">
        <v>3037</v>
      </c>
      <c r="B2518" t="str">
        <f t="shared" si="118"/>
        <v>ZK108.K216.C727</v>
      </c>
      <c r="C2518">
        <f>+IFERROR(VLOOKUP(B2518,'[1]Sum table'!$A:$D,4,FALSE),0)</f>
        <v>0</v>
      </c>
      <c r="D2518">
        <f>+IFERROR(VLOOKUP(B2518,'[1]Sum table'!$A:$E,5,FALSE),0)</f>
        <v>0</v>
      </c>
      <c r="E2518">
        <f>+IFERROR(VLOOKUP(B2518,'[1]Sum table'!$A:$F,6,FALSE),0)</f>
        <v>0</v>
      </c>
      <c r="F2518">
        <f>+IFERROR(VLOOKUP(B2518,'[1]Sum table'!$A:$G,7,FALSE),0)</f>
        <v>0</v>
      </c>
      <c r="O2518" t="s">
        <v>515</v>
      </c>
      <c r="P2518" s="610" t="s">
        <v>91</v>
      </c>
      <c r="R2518" t="str">
        <f t="shared" si="119"/>
        <v>ZK108</v>
      </c>
      <c r="S2518">
        <f t="shared" si="120"/>
        <v>0</v>
      </c>
      <c r="T2518">
        <f t="shared" si="120"/>
        <v>0</v>
      </c>
      <c r="U2518">
        <f t="shared" si="120"/>
        <v>0</v>
      </c>
    </row>
    <row r="2519" spans="1:21" x14ac:dyDescent="0.25">
      <c r="A2519" t="s">
        <v>3038</v>
      </c>
      <c r="B2519" t="str">
        <f t="shared" si="118"/>
        <v>ZK108.K217.C727</v>
      </c>
      <c r="C2519">
        <f>+IFERROR(VLOOKUP(B2519,'[1]Sum table'!$A:$D,4,FALSE),0)</f>
        <v>0</v>
      </c>
      <c r="D2519">
        <f>+IFERROR(VLOOKUP(B2519,'[1]Sum table'!$A:$E,5,FALSE),0)</f>
        <v>0</v>
      </c>
      <c r="E2519">
        <f>+IFERROR(VLOOKUP(B2519,'[1]Sum table'!$A:$F,6,FALSE),0)</f>
        <v>0</v>
      </c>
      <c r="F2519">
        <f>+IFERROR(VLOOKUP(B2519,'[1]Sum table'!$A:$G,7,FALSE),0)</f>
        <v>0</v>
      </c>
      <c r="O2519" t="s">
        <v>515</v>
      </c>
      <c r="P2519" s="610" t="s">
        <v>93</v>
      </c>
      <c r="R2519" t="str">
        <f t="shared" si="119"/>
        <v>ZK108</v>
      </c>
      <c r="S2519">
        <f t="shared" si="120"/>
        <v>0</v>
      </c>
      <c r="T2519">
        <f t="shared" si="120"/>
        <v>0</v>
      </c>
      <c r="U2519">
        <f t="shared" si="120"/>
        <v>0</v>
      </c>
    </row>
    <row r="2520" spans="1:21" x14ac:dyDescent="0.25">
      <c r="A2520" t="s">
        <v>3039</v>
      </c>
      <c r="B2520" t="str">
        <f t="shared" si="118"/>
        <v>ZK108.K218.C727</v>
      </c>
      <c r="C2520">
        <f>+IFERROR(VLOOKUP(B2520,'[1]Sum table'!$A:$D,4,FALSE),0)</f>
        <v>0</v>
      </c>
      <c r="D2520">
        <f>+IFERROR(VLOOKUP(B2520,'[1]Sum table'!$A:$E,5,FALSE),0)</f>
        <v>0</v>
      </c>
      <c r="E2520">
        <f>+IFERROR(VLOOKUP(B2520,'[1]Sum table'!$A:$F,6,FALSE),0)</f>
        <v>0</v>
      </c>
      <c r="F2520">
        <f>+IFERROR(VLOOKUP(B2520,'[1]Sum table'!$A:$G,7,FALSE),0)</f>
        <v>0</v>
      </c>
      <c r="O2520" t="s">
        <v>515</v>
      </c>
      <c r="P2520" s="610" t="s">
        <v>95</v>
      </c>
      <c r="R2520" t="str">
        <f t="shared" si="119"/>
        <v>ZK108</v>
      </c>
      <c r="S2520">
        <f t="shared" si="120"/>
        <v>0</v>
      </c>
      <c r="T2520">
        <f t="shared" si="120"/>
        <v>0</v>
      </c>
      <c r="U2520">
        <f t="shared" si="120"/>
        <v>0</v>
      </c>
    </row>
    <row r="2521" spans="1:21" x14ac:dyDescent="0.25">
      <c r="A2521" t="s">
        <v>3040</v>
      </c>
      <c r="B2521" t="str">
        <f t="shared" si="118"/>
        <v>ZK108.K219.C727</v>
      </c>
      <c r="C2521">
        <f>+IFERROR(VLOOKUP(B2521,'[1]Sum table'!$A:$D,4,FALSE),0)</f>
        <v>0</v>
      </c>
      <c r="D2521">
        <f>+IFERROR(VLOOKUP(B2521,'[1]Sum table'!$A:$E,5,FALSE),0)</f>
        <v>0</v>
      </c>
      <c r="E2521">
        <f>+IFERROR(VLOOKUP(B2521,'[1]Sum table'!$A:$F,6,FALSE),0)</f>
        <v>0</v>
      </c>
      <c r="F2521">
        <f>+IFERROR(VLOOKUP(B2521,'[1]Sum table'!$A:$G,7,FALSE),0)</f>
        <v>0</v>
      </c>
      <c r="O2521" t="s">
        <v>515</v>
      </c>
      <c r="P2521" s="610" t="s">
        <v>97</v>
      </c>
      <c r="R2521" t="str">
        <f t="shared" si="119"/>
        <v>ZK108</v>
      </c>
      <c r="S2521">
        <f t="shared" si="120"/>
        <v>0</v>
      </c>
      <c r="T2521">
        <f t="shared" si="120"/>
        <v>0</v>
      </c>
      <c r="U2521">
        <f t="shared" si="120"/>
        <v>0</v>
      </c>
    </row>
    <row r="2522" spans="1:21" x14ac:dyDescent="0.25">
      <c r="A2522" t="s">
        <v>3041</v>
      </c>
      <c r="B2522" t="str">
        <f t="shared" si="118"/>
        <v>ZK108.K220.C727</v>
      </c>
      <c r="C2522">
        <f>+IFERROR(VLOOKUP(B2522,'[1]Sum table'!$A:$D,4,FALSE),0)</f>
        <v>0</v>
      </c>
      <c r="D2522">
        <f>+IFERROR(VLOOKUP(B2522,'[1]Sum table'!$A:$E,5,FALSE),0)</f>
        <v>0</v>
      </c>
      <c r="E2522">
        <f>+IFERROR(VLOOKUP(B2522,'[1]Sum table'!$A:$F,6,FALSE),0)</f>
        <v>0</v>
      </c>
      <c r="F2522">
        <f>+IFERROR(VLOOKUP(B2522,'[1]Sum table'!$A:$G,7,FALSE),0)</f>
        <v>0</v>
      </c>
      <c r="O2522" t="s">
        <v>515</v>
      </c>
      <c r="P2522" s="610" t="s">
        <v>99</v>
      </c>
      <c r="R2522" t="str">
        <f t="shared" si="119"/>
        <v>ZK108</v>
      </c>
      <c r="S2522">
        <f t="shared" si="120"/>
        <v>0</v>
      </c>
      <c r="T2522">
        <f t="shared" si="120"/>
        <v>0</v>
      </c>
      <c r="U2522">
        <f t="shared" si="120"/>
        <v>0</v>
      </c>
    </row>
    <row r="2523" spans="1:21" x14ac:dyDescent="0.25">
      <c r="A2523" t="s">
        <v>3042</v>
      </c>
      <c r="B2523" t="str">
        <f t="shared" si="118"/>
        <v>ZK108.K221.C727</v>
      </c>
      <c r="C2523">
        <f>+IFERROR(VLOOKUP(B2523,'[1]Sum table'!$A:$D,4,FALSE),0)</f>
        <v>0</v>
      </c>
      <c r="D2523">
        <f>+IFERROR(VLOOKUP(B2523,'[1]Sum table'!$A:$E,5,FALSE),0)</f>
        <v>0</v>
      </c>
      <c r="E2523">
        <f>+IFERROR(VLOOKUP(B2523,'[1]Sum table'!$A:$F,6,FALSE),0)</f>
        <v>0</v>
      </c>
      <c r="F2523">
        <f>+IFERROR(VLOOKUP(B2523,'[1]Sum table'!$A:$G,7,FALSE),0)</f>
        <v>0</v>
      </c>
      <c r="O2523" t="s">
        <v>515</v>
      </c>
      <c r="P2523" s="610" t="s">
        <v>101</v>
      </c>
      <c r="R2523" t="str">
        <f t="shared" si="119"/>
        <v>ZK108</v>
      </c>
      <c r="S2523">
        <f t="shared" si="120"/>
        <v>0</v>
      </c>
      <c r="T2523">
        <f t="shared" si="120"/>
        <v>0</v>
      </c>
      <c r="U2523">
        <f t="shared" si="120"/>
        <v>0</v>
      </c>
    </row>
    <row r="2524" spans="1:21" x14ac:dyDescent="0.25">
      <c r="A2524" t="s">
        <v>3043</v>
      </c>
      <c r="B2524" t="str">
        <f t="shared" si="118"/>
        <v>ZK108.K222.C727</v>
      </c>
      <c r="C2524">
        <f>+IFERROR(VLOOKUP(B2524,'[1]Sum table'!$A:$D,4,FALSE),0)</f>
        <v>0</v>
      </c>
      <c r="D2524">
        <f>+IFERROR(VLOOKUP(B2524,'[1]Sum table'!$A:$E,5,FALSE),0)</f>
        <v>0</v>
      </c>
      <c r="E2524">
        <f>+IFERROR(VLOOKUP(B2524,'[1]Sum table'!$A:$F,6,FALSE),0)</f>
        <v>0</v>
      </c>
      <c r="F2524">
        <f>+IFERROR(VLOOKUP(B2524,'[1]Sum table'!$A:$G,7,FALSE),0)</f>
        <v>0</v>
      </c>
      <c r="O2524" t="s">
        <v>515</v>
      </c>
      <c r="P2524" s="608" t="s">
        <v>375</v>
      </c>
      <c r="R2524" t="str">
        <f t="shared" si="119"/>
        <v>ZK108</v>
      </c>
      <c r="S2524">
        <f t="shared" si="120"/>
        <v>0</v>
      </c>
      <c r="T2524">
        <f t="shared" si="120"/>
        <v>0</v>
      </c>
      <c r="U2524">
        <f t="shared" si="120"/>
        <v>0</v>
      </c>
    </row>
    <row r="2525" spans="1:21" x14ac:dyDescent="0.25">
      <c r="A2525" t="s">
        <v>3044</v>
      </c>
      <c r="B2525" t="str">
        <f t="shared" si="118"/>
        <v>ZK108.K223.C727</v>
      </c>
      <c r="C2525">
        <f>+IFERROR(VLOOKUP(B2525,'[1]Sum table'!$A:$D,4,FALSE),0)</f>
        <v>0</v>
      </c>
      <c r="D2525">
        <f>+IFERROR(VLOOKUP(B2525,'[1]Sum table'!$A:$E,5,FALSE),0)</f>
        <v>0</v>
      </c>
      <c r="E2525">
        <f>+IFERROR(VLOOKUP(B2525,'[1]Sum table'!$A:$F,6,FALSE),0)</f>
        <v>0</v>
      </c>
      <c r="F2525">
        <f>+IFERROR(VLOOKUP(B2525,'[1]Sum table'!$A:$G,7,FALSE),0)</f>
        <v>0</v>
      </c>
      <c r="O2525" t="s">
        <v>515</v>
      </c>
      <c r="P2525" s="608" t="s">
        <v>376</v>
      </c>
      <c r="R2525" t="str">
        <f t="shared" si="119"/>
        <v>ZK108</v>
      </c>
      <c r="S2525">
        <f t="shared" si="120"/>
        <v>0</v>
      </c>
      <c r="T2525">
        <f t="shared" si="120"/>
        <v>0</v>
      </c>
      <c r="U2525">
        <f t="shared" si="120"/>
        <v>0</v>
      </c>
    </row>
    <row r="2526" spans="1:21" x14ac:dyDescent="0.25">
      <c r="A2526" t="s">
        <v>3045</v>
      </c>
      <c r="B2526" t="str">
        <f t="shared" si="118"/>
        <v>ZK108.K224.C727</v>
      </c>
      <c r="C2526">
        <f>+IFERROR(VLOOKUP(B2526,'[1]Sum table'!$A:$D,4,FALSE),0)</f>
        <v>0</v>
      </c>
      <c r="D2526">
        <f>+IFERROR(VLOOKUP(B2526,'[1]Sum table'!$A:$E,5,FALSE),0)</f>
        <v>0</v>
      </c>
      <c r="E2526">
        <f>+IFERROR(VLOOKUP(B2526,'[1]Sum table'!$A:$F,6,FALSE),0)</f>
        <v>0</v>
      </c>
      <c r="F2526">
        <f>+IFERROR(VLOOKUP(B2526,'[1]Sum table'!$A:$G,7,FALSE),0)</f>
        <v>0</v>
      </c>
      <c r="O2526" t="s">
        <v>515</v>
      </c>
      <c r="P2526" s="608" t="s">
        <v>377</v>
      </c>
      <c r="R2526" t="str">
        <f t="shared" si="119"/>
        <v>ZK108</v>
      </c>
      <c r="S2526">
        <f t="shared" si="120"/>
        <v>0</v>
      </c>
      <c r="T2526">
        <f t="shared" si="120"/>
        <v>0</v>
      </c>
      <c r="U2526">
        <f t="shared" si="120"/>
        <v>0</v>
      </c>
    </row>
    <row r="2527" spans="1:21" x14ac:dyDescent="0.25">
      <c r="A2527" t="s">
        <v>3046</v>
      </c>
      <c r="B2527" t="str">
        <f t="shared" si="118"/>
        <v>ZK108.K225.C727</v>
      </c>
      <c r="C2527">
        <f>+IFERROR(VLOOKUP(B2527,'[1]Sum table'!$A:$D,4,FALSE),0)</f>
        <v>0</v>
      </c>
      <c r="D2527">
        <f>+IFERROR(VLOOKUP(B2527,'[1]Sum table'!$A:$E,5,FALSE),0)</f>
        <v>0</v>
      </c>
      <c r="E2527">
        <f>+IFERROR(VLOOKUP(B2527,'[1]Sum table'!$A:$F,6,FALSE),0)</f>
        <v>0</v>
      </c>
      <c r="F2527">
        <f>+IFERROR(VLOOKUP(B2527,'[1]Sum table'!$A:$G,7,FALSE),0)</f>
        <v>0</v>
      </c>
      <c r="O2527" t="s">
        <v>515</v>
      </c>
      <c r="P2527" s="610" t="s">
        <v>115</v>
      </c>
      <c r="R2527" t="str">
        <f t="shared" si="119"/>
        <v>ZK108</v>
      </c>
      <c r="S2527">
        <f t="shared" si="120"/>
        <v>0</v>
      </c>
      <c r="T2527">
        <f t="shared" si="120"/>
        <v>0</v>
      </c>
      <c r="U2527">
        <f t="shared" si="120"/>
        <v>0</v>
      </c>
    </row>
    <row r="2528" spans="1:21" x14ac:dyDescent="0.25">
      <c r="A2528" t="s">
        <v>3047</v>
      </c>
      <c r="B2528" t="str">
        <f t="shared" si="118"/>
        <v>ZK108.K226.C727</v>
      </c>
      <c r="C2528">
        <f>+IFERROR(VLOOKUP(B2528,'[1]Sum table'!$A:$D,4,FALSE),0)</f>
        <v>0</v>
      </c>
      <c r="D2528">
        <f>+IFERROR(VLOOKUP(B2528,'[1]Sum table'!$A:$E,5,FALSE),0)</f>
        <v>0</v>
      </c>
      <c r="E2528">
        <f>+IFERROR(VLOOKUP(B2528,'[1]Sum table'!$A:$F,6,FALSE),0)</f>
        <v>0</v>
      </c>
      <c r="F2528">
        <f>+IFERROR(VLOOKUP(B2528,'[1]Sum table'!$A:$G,7,FALSE),0)</f>
        <v>0</v>
      </c>
      <c r="O2528" t="s">
        <v>515</v>
      </c>
      <c r="P2528" s="610" t="s">
        <v>117</v>
      </c>
      <c r="R2528" t="str">
        <f t="shared" si="119"/>
        <v>ZK108</v>
      </c>
      <c r="S2528">
        <f t="shared" si="120"/>
        <v>0</v>
      </c>
      <c r="T2528">
        <f t="shared" si="120"/>
        <v>0</v>
      </c>
      <c r="U2528">
        <f t="shared" si="120"/>
        <v>0</v>
      </c>
    </row>
    <row r="2529" spans="1:21" x14ac:dyDescent="0.25">
      <c r="A2529" t="s">
        <v>3048</v>
      </c>
      <c r="B2529" t="str">
        <f t="shared" si="118"/>
        <v>ZK108.K227.C727</v>
      </c>
      <c r="C2529">
        <f>+IFERROR(VLOOKUP(B2529,'[1]Sum table'!$A:$D,4,FALSE),0)</f>
        <v>0</v>
      </c>
      <c r="D2529">
        <f>+IFERROR(VLOOKUP(B2529,'[1]Sum table'!$A:$E,5,FALSE),0)</f>
        <v>0</v>
      </c>
      <c r="E2529">
        <f>+IFERROR(VLOOKUP(B2529,'[1]Sum table'!$A:$F,6,FALSE),0)</f>
        <v>0</v>
      </c>
      <c r="F2529">
        <f>+IFERROR(VLOOKUP(B2529,'[1]Sum table'!$A:$G,7,FALSE),0)</f>
        <v>0</v>
      </c>
      <c r="O2529" t="s">
        <v>515</v>
      </c>
      <c r="P2529" s="610" t="s">
        <v>119</v>
      </c>
      <c r="R2529" t="str">
        <f t="shared" si="119"/>
        <v>ZK108</v>
      </c>
      <c r="S2529">
        <f t="shared" si="120"/>
        <v>0</v>
      </c>
      <c r="T2529">
        <f t="shared" si="120"/>
        <v>0</v>
      </c>
      <c r="U2529">
        <f t="shared" si="120"/>
        <v>0</v>
      </c>
    </row>
    <row r="2530" spans="1:21" x14ac:dyDescent="0.25">
      <c r="A2530" t="s">
        <v>3049</v>
      </c>
      <c r="B2530" t="str">
        <f t="shared" si="118"/>
        <v>ZK108.K228.C727</v>
      </c>
      <c r="C2530">
        <f>+IFERROR(VLOOKUP(B2530,'[1]Sum table'!$A:$D,4,FALSE),0)</f>
        <v>0</v>
      </c>
      <c r="D2530">
        <f>+IFERROR(VLOOKUP(B2530,'[1]Sum table'!$A:$E,5,FALSE),0)</f>
        <v>0</v>
      </c>
      <c r="E2530">
        <f>+IFERROR(VLOOKUP(B2530,'[1]Sum table'!$A:$F,6,FALSE),0)</f>
        <v>0</v>
      </c>
      <c r="F2530">
        <f>+IFERROR(VLOOKUP(B2530,'[1]Sum table'!$A:$G,7,FALSE),0)</f>
        <v>0</v>
      </c>
      <c r="O2530" t="s">
        <v>515</v>
      </c>
      <c r="P2530" s="610" t="s">
        <v>121</v>
      </c>
      <c r="R2530" t="str">
        <f t="shared" si="119"/>
        <v>ZK108</v>
      </c>
      <c r="S2530">
        <f t="shared" si="120"/>
        <v>0</v>
      </c>
      <c r="T2530">
        <f t="shared" si="120"/>
        <v>0</v>
      </c>
      <c r="U2530">
        <f t="shared" si="120"/>
        <v>0</v>
      </c>
    </row>
    <row r="2531" spans="1:21" x14ac:dyDescent="0.25">
      <c r="A2531" t="s">
        <v>3050</v>
      </c>
      <c r="B2531" t="str">
        <f t="shared" si="118"/>
        <v>ZK108.K229.C727</v>
      </c>
      <c r="C2531">
        <f>+IFERROR(VLOOKUP(B2531,'[1]Sum table'!$A:$D,4,FALSE),0)</f>
        <v>0</v>
      </c>
      <c r="D2531">
        <f>+IFERROR(VLOOKUP(B2531,'[1]Sum table'!$A:$E,5,FALSE),0)</f>
        <v>0</v>
      </c>
      <c r="E2531">
        <f>+IFERROR(VLOOKUP(B2531,'[1]Sum table'!$A:$F,6,FALSE),0)</f>
        <v>0</v>
      </c>
      <c r="F2531">
        <f>+IFERROR(VLOOKUP(B2531,'[1]Sum table'!$A:$G,7,FALSE),0)</f>
        <v>0</v>
      </c>
      <c r="O2531" t="s">
        <v>515</v>
      </c>
      <c r="P2531" s="610" t="s">
        <v>123</v>
      </c>
      <c r="R2531" t="str">
        <f t="shared" si="119"/>
        <v>ZK108</v>
      </c>
      <c r="S2531">
        <f t="shared" si="120"/>
        <v>0</v>
      </c>
      <c r="T2531">
        <f t="shared" si="120"/>
        <v>0</v>
      </c>
      <c r="U2531">
        <f t="shared" si="120"/>
        <v>0</v>
      </c>
    </row>
    <row r="2532" spans="1:21" x14ac:dyDescent="0.25">
      <c r="A2532" t="s">
        <v>3051</v>
      </c>
      <c r="B2532" t="str">
        <f t="shared" si="118"/>
        <v>ZK108.K230.C727</v>
      </c>
      <c r="C2532">
        <f>+IFERROR(VLOOKUP(B2532,'[1]Sum table'!$A:$D,4,FALSE),0)</f>
        <v>0</v>
      </c>
      <c r="D2532">
        <f>+IFERROR(VLOOKUP(B2532,'[1]Sum table'!$A:$E,5,FALSE),0)</f>
        <v>0</v>
      </c>
      <c r="E2532">
        <f>+IFERROR(VLOOKUP(B2532,'[1]Sum table'!$A:$F,6,FALSE),0)</f>
        <v>0</v>
      </c>
      <c r="F2532">
        <f>+IFERROR(VLOOKUP(B2532,'[1]Sum table'!$A:$G,7,FALSE),0)</f>
        <v>0</v>
      </c>
      <c r="O2532" t="s">
        <v>515</v>
      </c>
      <c r="P2532" s="608" t="s">
        <v>378</v>
      </c>
      <c r="R2532" t="str">
        <f t="shared" si="119"/>
        <v>ZK108</v>
      </c>
      <c r="S2532">
        <f t="shared" si="120"/>
        <v>0</v>
      </c>
      <c r="T2532">
        <f t="shared" si="120"/>
        <v>0</v>
      </c>
      <c r="U2532">
        <f t="shared" si="120"/>
        <v>0</v>
      </c>
    </row>
    <row r="2533" spans="1:21" x14ac:dyDescent="0.25">
      <c r="A2533" t="s">
        <v>3052</v>
      </c>
      <c r="B2533" t="str">
        <f t="shared" si="118"/>
        <v>ZK108.K231.C727</v>
      </c>
      <c r="C2533">
        <f>+IFERROR(VLOOKUP(B2533,'[1]Sum table'!$A:$D,4,FALSE),0)</f>
        <v>0</v>
      </c>
      <c r="D2533">
        <f>+IFERROR(VLOOKUP(B2533,'[1]Sum table'!$A:$E,5,FALSE),0)</f>
        <v>0</v>
      </c>
      <c r="E2533">
        <f>+IFERROR(VLOOKUP(B2533,'[1]Sum table'!$A:$F,6,FALSE),0)</f>
        <v>0</v>
      </c>
      <c r="F2533">
        <f>+IFERROR(VLOOKUP(B2533,'[1]Sum table'!$A:$G,7,FALSE),0)</f>
        <v>0</v>
      </c>
      <c r="O2533" t="s">
        <v>515</v>
      </c>
      <c r="P2533" s="608" t="s">
        <v>379</v>
      </c>
      <c r="R2533" t="str">
        <f t="shared" si="119"/>
        <v>ZK108</v>
      </c>
      <c r="S2533">
        <f t="shared" si="120"/>
        <v>0</v>
      </c>
      <c r="T2533">
        <f t="shared" si="120"/>
        <v>0</v>
      </c>
      <c r="U2533">
        <f t="shared" si="120"/>
        <v>0</v>
      </c>
    </row>
    <row r="2534" spans="1:21" x14ac:dyDescent="0.25">
      <c r="A2534" t="s">
        <v>3053</v>
      </c>
      <c r="B2534" t="str">
        <f t="shared" si="118"/>
        <v>ZK108.K232.C727</v>
      </c>
      <c r="C2534">
        <f>+IFERROR(VLOOKUP(B2534,'[1]Sum table'!$A:$D,4,FALSE),0)</f>
        <v>0</v>
      </c>
      <c r="D2534">
        <f>+IFERROR(VLOOKUP(B2534,'[1]Sum table'!$A:$E,5,FALSE),0)</f>
        <v>0</v>
      </c>
      <c r="E2534">
        <f>+IFERROR(VLOOKUP(B2534,'[1]Sum table'!$A:$F,6,FALSE),0)</f>
        <v>0</v>
      </c>
      <c r="F2534">
        <f>+IFERROR(VLOOKUP(B2534,'[1]Sum table'!$A:$G,7,FALSE),0)</f>
        <v>0</v>
      </c>
      <c r="O2534" t="s">
        <v>515</v>
      </c>
      <c r="P2534" s="608" t="s">
        <v>380</v>
      </c>
      <c r="R2534" t="str">
        <f t="shared" si="119"/>
        <v>ZK108</v>
      </c>
      <c r="S2534">
        <f t="shared" si="120"/>
        <v>0</v>
      </c>
      <c r="T2534">
        <f t="shared" si="120"/>
        <v>0</v>
      </c>
      <c r="U2534">
        <f t="shared" si="120"/>
        <v>0</v>
      </c>
    </row>
    <row r="2535" spans="1:21" x14ac:dyDescent="0.25">
      <c r="A2535" t="s">
        <v>3054</v>
      </c>
      <c r="B2535" t="str">
        <f t="shared" si="118"/>
        <v>ZK108.K233.C727</v>
      </c>
      <c r="C2535">
        <f>+IFERROR(VLOOKUP(B2535,'[1]Sum table'!$A:$D,4,FALSE),0)</f>
        <v>0</v>
      </c>
      <c r="D2535">
        <f>+IFERROR(VLOOKUP(B2535,'[1]Sum table'!$A:$E,5,FALSE),0)</f>
        <v>0</v>
      </c>
      <c r="E2535">
        <f>+IFERROR(VLOOKUP(B2535,'[1]Sum table'!$A:$F,6,FALSE),0)</f>
        <v>0</v>
      </c>
      <c r="F2535">
        <f>+IFERROR(VLOOKUP(B2535,'[1]Sum table'!$A:$G,7,FALSE),0)</f>
        <v>0</v>
      </c>
      <c r="O2535" t="s">
        <v>515</v>
      </c>
      <c r="P2535" s="610" t="s">
        <v>125</v>
      </c>
      <c r="R2535" t="str">
        <f t="shared" si="119"/>
        <v>ZK108</v>
      </c>
      <c r="S2535">
        <f t="shared" si="120"/>
        <v>0</v>
      </c>
      <c r="T2535">
        <f t="shared" si="120"/>
        <v>0</v>
      </c>
      <c r="U2535">
        <f t="shared" si="120"/>
        <v>0</v>
      </c>
    </row>
    <row r="2536" spans="1:21" x14ac:dyDescent="0.25">
      <c r="A2536" t="s">
        <v>3055</v>
      </c>
      <c r="B2536" t="str">
        <f t="shared" si="118"/>
        <v>ZK108.K234.C727</v>
      </c>
      <c r="C2536">
        <f>+IFERROR(VLOOKUP(B2536,'[1]Sum table'!$A:$D,4,FALSE),0)</f>
        <v>0</v>
      </c>
      <c r="D2536">
        <f>+IFERROR(VLOOKUP(B2536,'[1]Sum table'!$A:$E,5,FALSE),0)</f>
        <v>0</v>
      </c>
      <c r="E2536">
        <f>+IFERROR(VLOOKUP(B2536,'[1]Sum table'!$A:$F,6,FALSE),0)</f>
        <v>0</v>
      </c>
      <c r="F2536">
        <f>+IFERROR(VLOOKUP(B2536,'[1]Sum table'!$A:$G,7,FALSE),0)</f>
        <v>0</v>
      </c>
      <c r="O2536" t="s">
        <v>515</v>
      </c>
      <c r="P2536" s="610" t="s">
        <v>127</v>
      </c>
      <c r="R2536" t="str">
        <f t="shared" si="119"/>
        <v>ZK108</v>
      </c>
      <c r="S2536">
        <f t="shared" si="120"/>
        <v>0</v>
      </c>
      <c r="T2536">
        <f t="shared" si="120"/>
        <v>0</v>
      </c>
      <c r="U2536">
        <f t="shared" si="120"/>
        <v>0</v>
      </c>
    </row>
    <row r="2537" spans="1:21" x14ac:dyDescent="0.25">
      <c r="A2537" t="s">
        <v>3056</v>
      </c>
      <c r="B2537" t="str">
        <f t="shared" si="118"/>
        <v>ZK108.K235.C727</v>
      </c>
      <c r="C2537">
        <f>+IFERROR(VLOOKUP(B2537,'[1]Sum table'!$A:$D,4,FALSE),0)</f>
        <v>0</v>
      </c>
      <c r="D2537">
        <f>+IFERROR(VLOOKUP(B2537,'[1]Sum table'!$A:$E,5,FALSE),0)</f>
        <v>0</v>
      </c>
      <c r="E2537">
        <f>+IFERROR(VLOOKUP(B2537,'[1]Sum table'!$A:$F,6,FALSE),0)</f>
        <v>0</v>
      </c>
      <c r="F2537">
        <f>+IFERROR(VLOOKUP(B2537,'[1]Sum table'!$A:$G,7,FALSE),0)</f>
        <v>0</v>
      </c>
      <c r="O2537" t="s">
        <v>515</v>
      </c>
      <c r="P2537" s="610" t="s">
        <v>129</v>
      </c>
      <c r="R2537" t="str">
        <f t="shared" si="119"/>
        <v>ZK108</v>
      </c>
      <c r="S2537">
        <f t="shared" si="120"/>
        <v>0</v>
      </c>
      <c r="T2537">
        <f t="shared" si="120"/>
        <v>0</v>
      </c>
      <c r="U2537">
        <f t="shared" si="120"/>
        <v>0</v>
      </c>
    </row>
    <row r="2538" spans="1:21" x14ac:dyDescent="0.25">
      <c r="A2538" t="s">
        <v>3057</v>
      </c>
      <c r="B2538" t="str">
        <f t="shared" si="118"/>
        <v>ZK108.K236.C727</v>
      </c>
      <c r="C2538">
        <f>+IFERROR(VLOOKUP(B2538,'[1]Sum table'!$A:$D,4,FALSE),0)</f>
        <v>0</v>
      </c>
      <c r="D2538">
        <f>+IFERROR(VLOOKUP(B2538,'[1]Sum table'!$A:$E,5,FALSE),0)</f>
        <v>0</v>
      </c>
      <c r="E2538">
        <f>+IFERROR(VLOOKUP(B2538,'[1]Sum table'!$A:$F,6,FALSE),0)</f>
        <v>0</v>
      </c>
      <c r="F2538">
        <f>+IFERROR(VLOOKUP(B2538,'[1]Sum table'!$A:$G,7,FALSE),0)</f>
        <v>0</v>
      </c>
      <c r="O2538" t="s">
        <v>515</v>
      </c>
      <c r="P2538" s="608" t="s">
        <v>381</v>
      </c>
      <c r="R2538" t="str">
        <f t="shared" si="119"/>
        <v>ZK108</v>
      </c>
      <c r="S2538">
        <f t="shared" si="120"/>
        <v>0</v>
      </c>
      <c r="T2538">
        <f t="shared" si="120"/>
        <v>0</v>
      </c>
      <c r="U2538">
        <f t="shared" si="120"/>
        <v>0</v>
      </c>
    </row>
    <row r="2539" spans="1:21" x14ac:dyDescent="0.25">
      <c r="A2539" t="s">
        <v>3058</v>
      </c>
      <c r="B2539" t="str">
        <f t="shared" si="118"/>
        <v>ZK108.K237.C727</v>
      </c>
      <c r="C2539">
        <f>+IFERROR(VLOOKUP(B2539,'[1]Sum table'!$A:$D,4,FALSE),0)</f>
        <v>0</v>
      </c>
      <c r="D2539">
        <f>+IFERROR(VLOOKUP(B2539,'[1]Sum table'!$A:$E,5,FALSE),0)</f>
        <v>0</v>
      </c>
      <c r="E2539">
        <f>+IFERROR(VLOOKUP(B2539,'[1]Sum table'!$A:$F,6,FALSE),0)</f>
        <v>0</v>
      </c>
      <c r="F2539">
        <f>+IFERROR(VLOOKUP(B2539,'[1]Sum table'!$A:$G,7,FALSE),0)</f>
        <v>0</v>
      </c>
      <c r="O2539" t="s">
        <v>515</v>
      </c>
      <c r="P2539" s="608" t="s">
        <v>382</v>
      </c>
      <c r="R2539" t="str">
        <f t="shared" si="119"/>
        <v>ZK108</v>
      </c>
      <c r="S2539">
        <f t="shared" si="120"/>
        <v>0</v>
      </c>
      <c r="T2539">
        <f t="shared" si="120"/>
        <v>0</v>
      </c>
      <c r="U2539">
        <f t="shared" si="120"/>
        <v>0</v>
      </c>
    </row>
    <row r="2540" spans="1:21" x14ac:dyDescent="0.25">
      <c r="A2540" t="s">
        <v>3059</v>
      </c>
      <c r="B2540" t="str">
        <f t="shared" si="118"/>
        <v>ZK108.K238.C727</v>
      </c>
      <c r="C2540">
        <f>+IFERROR(VLOOKUP(B2540,'[1]Sum table'!$A:$D,4,FALSE),0)</f>
        <v>0</v>
      </c>
      <c r="D2540">
        <f>+IFERROR(VLOOKUP(B2540,'[1]Sum table'!$A:$E,5,FALSE),0)</f>
        <v>0</v>
      </c>
      <c r="E2540">
        <f>+IFERROR(VLOOKUP(B2540,'[1]Sum table'!$A:$F,6,FALSE),0)</f>
        <v>0</v>
      </c>
      <c r="F2540">
        <f>+IFERROR(VLOOKUP(B2540,'[1]Sum table'!$A:$G,7,FALSE),0)</f>
        <v>0</v>
      </c>
      <c r="O2540" t="s">
        <v>515</v>
      </c>
      <c r="P2540" s="608" t="s">
        <v>383</v>
      </c>
      <c r="R2540" t="str">
        <f t="shared" si="119"/>
        <v>ZK108</v>
      </c>
      <c r="S2540">
        <f t="shared" si="120"/>
        <v>0</v>
      </c>
      <c r="T2540">
        <f t="shared" si="120"/>
        <v>0</v>
      </c>
      <c r="U2540">
        <f t="shared" si="120"/>
        <v>0</v>
      </c>
    </row>
    <row r="2541" spans="1:21" x14ac:dyDescent="0.25">
      <c r="A2541" t="s">
        <v>3060</v>
      </c>
      <c r="B2541" t="str">
        <f t="shared" si="118"/>
        <v>ZK108.K239.C727</v>
      </c>
      <c r="C2541">
        <f>+IFERROR(VLOOKUP(B2541,'[1]Sum table'!$A:$D,4,FALSE),0)</f>
        <v>0</v>
      </c>
      <c r="D2541">
        <f>+IFERROR(VLOOKUP(B2541,'[1]Sum table'!$A:$E,5,FALSE),0)</f>
        <v>0</v>
      </c>
      <c r="E2541">
        <f>+IFERROR(VLOOKUP(B2541,'[1]Sum table'!$A:$F,6,FALSE),0)</f>
        <v>0</v>
      </c>
      <c r="F2541">
        <f>+IFERROR(VLOOKUP(B2541,'[1]Sum table'!$A:$G,7,FALSE),0)</f>
        <v>0</v>
      </c>
      <c r="O2541" t="s">
        <v>515</v>
      </c>
      <c r="P2541" s="610" t="s">
        <v>131</v>
      </c>
      <c r="R2541" t="str">
        <f t="shared" si="119"/>
        <v>ZK108</v>
      </c>
      <c r="S2541">
        <f t="shared" si="120"/>
        <v>0</v>
      </c>
      <c r="T2541">
        <f t="shared" si="120"/>
        <v>0</v>
      </c>
      <c r="U2541">
        <f t="shared" si="120"/>
        <v>0</v>
      </c>
    </row>
    <row r="2542" spans="1:21" x14ac:dyDescent="0.25">
      <c r="A2542" t="s">
        <v>3061</v>
      </c>
      <c r="B2542" t="str">
        <f t="shared" si="118"/>
        <v>ZK108.K240.C727</v>
      </c>
      <c r="C2542">
        <f>+IFERROR(VLOOKUP(B2542,'[1]Sum table'!$A:$D,4,FALSE),0)</f>
        <v>0</v>
      </c>
      <c r="D2542">
        <f>+IFERROR(VLOOKUP(B2542,'[1]Sum table'!$A:$E,5,FALSE),0)</f>
        <v>0</v>
      </c>
      <c r="E2542">
        <f>+IFERROR(VLOOKUP(B2542,'[1]Sum table'!$A:$F,6,FALSE),0)</f>
        <v>0</v>
      </c>
      <c r="F2542">
        <f>+IFERROR(VLOOKUP(B2542,'[1]Sum table'!$A:$G,7,FALSE),0)</f>
        <v>0</v>
      </c>
      <c r="O2542" t="s">
        <v>515</v>
      </c>
      <c r="P2542" s="610" t="s">
        <v>133</v>
      </c>
      <c r="R2542" t="str">
        <f t="shared" si="119"/>
        <v>ZK108</v>
      </c>
      <c r="S2542">
        <f t="shared" si="120"/>
        <v>0</v>
      </c>
      <c r="T2542">
        <f t="shared" si="120"/>
        <v>0</v>
      </c>
      <c r="U2542">
        <f t="shared" si="120"/>
        <v>0</v>
      </c>
    </row>
    <row r="2543" spans="1:21" x14ac:dyDescent="0.25">
      <c r="A2543" t="s">
        <v>3062</v>
      </c>
      <c r="B2543" t="str">
        <f t="shared" si="118"/>
        <v>ZK108.K241.C727</v>
      </c>
      <c r="C2543">
        <f>+IFERROR(VLOOKUP(B2543,'[1]Sum table'!$A:$D,4,FALSE),0)</f>
        <v>0</v>
      </c>
      <c r="D2543">
        <f>+IFERROR(VLOOKUP(B2543,'[1]Sum table'!$A:$E,5,FALSE),0)</f>
        <v>0</v>
      </c>
      <c r="E2543">
        <f>+IFERROR(VLOOKUP(B2543,'[1]Sum table'!$A:$F,6,FALSE),0)</f>
        <v>0</v>
      </c>
      <c r="F2543">
        <f>+IFERROR(VLOOKUP(B2543,'[1]Sum table'!$A:$G,7,FALSE),0)</f>
        <v>0</v>
      </c>
      <c r="O2543" t="s">
        <v>515</v>
      </c>
      <c r="P2543" s="610" t="s">
        <v>135</v>
      </c>
      <c r="R2543" t="str">
        <f t="shared" si="119"/>
        <v>ZK108</v>
      </c>
      <c r="S2543">
        <f t="shared" si="120"/>
        <v>0</v>
      </c>
      <c r="T2543">
        <f t="shared" si="120"/>
        <v>0</v>
      </c>
      <c r="U2543">
        <f t="shared" si="120"/>
        <v>0</v>
      </c>
    </row>
    <row r="2544" spans="1:21" x14ac:dyDescent="0.25">
      <c r="A2544" t="s">
        <v>3063</v>
      </c>
      <c r="B2544" t="str">
        <f t="shared" si="118"/>
        <v>ZK108.K242.C727</v>
      </c>
      <c r="C2544">
        <f>+IFERROR(VLOOKUP(B2544,'[1]Sum table'!$A:$D,4,FALSE),0)</f>
        <v>0</v>
      </c>
      <c r="D2544">
        <f>+IFERROR(VLOOKUP(B2544,'[1]Sum table'!$A:$E,5,FALSE),0)</f>
        <v>0</v>
      </c>
      <c r="E2544">
        <f>+IFERROR(VLOOKUP(B2544,'[1]Sum table'!$A:$F,6,FALSE),0)</f>
        <v>0</v>
      </c>
      <c r="F2544">
        <f>+IFERROR(VLOOKUP(B2544,'[1]Sum table'!$A:$G,7,FALSE),0)</f>
        <v>0</v>
      </c>
      <c r="O2544" t="s">
        <v>515</v>
      </c>
      <c r="P2544" s="610" t="s">
        <v>137</v>
      </c>
      <c r="R2544" t="str">
        <f t="shared" si="119"/>
        <v>ZK108</v>
      </c>
      <c r="S2544">
        <f t="shared" si="120"/>
        <v>0</v>
      </c>
      <c r="T2544">
        <f t="shared" si="120"/>
        <v>0</v>
      </c>
      <c r="U2544">
        <f t="shared" si="120"/>
        <v>0</v>
      </c>
    </row>
    <row r="2545" spans="1:21" x14ac:dyDescent="0.25">
      <c r="A2545" t="s">
        <v>3064</v>
      </c>
      <c r="B2545" t="str">
        <f t="shared" si="118"/>
        <v>ZK108.K243.C727</v>
      </c>
      <c r="C2545">
        <f>+IFERROR(VLOOKUP(B2545,'[1]Sum table'!$A:$D,4,FALSE),0)</f>
        <v>0</v>
      </c>
      <c r="D2545">
        <f>+IFERROR(VLOOKUP(B2545,'[1]Sum table'!$A:$E,5,FALSE),0)</f>
        <v>0</v>
      </c>
      <c r="E2545">
        <f>+IFERROR(VLOOKUP(B2545,'[1]Sum table'!$A:$F,6,FALSE),0)</f>
        <v>0</v>
      </c>
      <c r="F2545">
        <f>+IFERROR(VLOOKUP(B2545,'[1]Sum table'!$A:$G,7,FALSE),0)</f>
        <v>0</v>
      </c>
      <c r="O2545" t="s">
        <v>515</v>
      </c>
      <c r="P2545" s="608" t="s">
        <v>384</v>
      </c>
      <c r="R2545" t="str">
        <f t="shared" si="119"/>
        <v>ZK108</v>
      </c>
      <c r="S2545">
        <f t="shared" si="120"/>
        <v>0</v>
      </c>
      <c r="T2545">
        <f t="shared" si="120"/>
        <v>0</v>
      </c>
      <c r="U2545">
        <f t="shared" si="120"/>
        <v>0</v>
      </c>
    </row>
    <row r="2546" spans="1:21" x14ac:dyDescent="0.25">
      <c r="A2546" t="s">
        <v>3065</v>
      </c>
      <c r="B2546" t="str">
        <f t="shared" si="118"/>
        <v>ZK108.K244.C727</v>
      </c>
      <c r="C2546">
        <f>+IFERROR(VLOOKUP(B2546,'[1]Sum table'!$A:$D,4,FALSE),0)</f>
        <v>0</v>
      </c>
      <c r="D2546">
        <f>+IFERROR(VLOOKUP(B2546,'[1]Sum table'!$A:$E,5,FALSE),0)</f>
        <v>0</v>
      </c>
      <c r="E2546">
        <f>+IFERROR(VLOOKUP(B2546,'[1]Sum table'!$A:$F,6,FALSE),0)</f>
        <v>0</v>
      </c>
      <c r="F2546">
        <f>+IFERROR(VLOOKUP(B2546,'[1]Sum table'!$A:$G,7,FALSE),0)</f>
        <v>0</v>
      </c>
      <c r="O2546" t="s">
        <v>515</v>
      </c>
      <c r="P2546" s="608" t="s">
        <v>385</v>
      </c>
      <c r="R2546" t="str">
        <f t="shared" si="119"/>
        <v>ZK108</v>
      </c>
      <c r="S2546">
        <f t="shared" si="120"/>
        <v>0</v>
      </c>
      <c r="T2546">
        <f t="shared" si="120"/>
        <v>0</v>
      </c>
      <c r="U2546">
        <f t="shared" si="120"/>
        <v>0</v>
      </c>
    </row>
    <row r="2547" spans="1:21" x14ac:dyDescent="0.25">
      <c r="A2547" t="s">
        <v>3066</v>
      </c>
      <c r="B2547" t="str">
        <f t="shared" si="118"/>
        <v>ZK108.K245.C727</v>
      </c>
      <c r="C2547">
        <f>+IFERROR(VLOOKUP(B2547,'[1]Sum table'!$A:$D,4,FALSE),0)</f>
        <v>0</v>
      </c>
      <c r="D2547">
        <f>+IFERROR(VLOOKUP(B2547,'[1]Sum table'!$A:$E,5,FALSE),0)</f>
        <v>0</v>
      </c>
      <c r="E2547">
        <f>+IFERROR(VLOOKUP(B2547,'[1]Sum table'!$A:$F,6,FALSE),0)</f>
        <v>0</v>
      </c>
      <c r="F2547">
        <f>+IFERROR(VLOOKUP(B2547,'[1]Sum table'!$A:$G,7,FALSE),0)</f>
        <v>0</v>
      </c>
      <c r="O2547" t="s">
        <v>515</v>
      </c>
      <c r="P2547" s="608" t="s">
        <v>386</v>
      </c>
      <c r="R2547" t="str">
        <f t="shared" si="119"/>
        <v>ZK108</v>
      </c>
      <c r="S2547">
        <f t="shared" si="120"/>
        <v>0</v>
      </c>
      <c r="T2547">
        <f t="shared" si="120"/>
        <v>0</v>
      </c>
      <c r="U2547">
        <f t="shared" si="120"/>
        <v>0</v>
      </c>
    </row>
    <row r="2548" spans="1:21" x14ac:dyDescent="0.25">
      <c r="A2548" t="s">
        <v>3067</v>
      </c>
      <c r="B2548" t="str">
        <f t="shared" si="118"/>
        <v>ZK108.K246.C727</v>
      </c>
      <c r="C2548">
        <f>+IFERROR(VLOOKUP(B2548,'[1]Sum table'!$A:$D,4,FALSE),0)</f>
        <v>0</v>
      </c>
      <c r="D2548">
        <f>+IFERROR(VLOOKUP(B2548,'[1]Sum table'!$A:$E,5,FALSE),0)</f>
        <v>0</v>
      </c>
      <c r="E2548">
        <f>+IFERROR(VLOOKUP(B2548,'[1]Sum table'!$A:$F,6,FALSE),0)</f>
        <v>0</v>
      </c>
      <c r="F2548">
        <f>+IFERROR(VLOOKUP(B2548,'[1]Sum table'!$A:$G,7,FALSE),0)</f>
        <v>0</v>
      </c>
      <c r="O2548" t="s">
        <v>515</v>
      </c>
      <c r="P2548" s="610" t="s">
        <v>139</v>
      </c>
      <c r="R2548" t="str">
        <f t="shared" si="119"/>
        <v>ZK108</v>
      </c>
      <c r="S2548">
        <f t="shared" si="120"/>
        <v>0</v>
      </c>
      <c r="T2548">
        <f t="shared" si="120"/>
        <v>0</v>
      </c>
      <c r="U2548">
        <f t="shared" si="120"/>
        <v>0</v>
      </c>
    </row>
    <row r="2549" spans="1:21" x14ac:dyDescent="0.25">
      <c r="A2549" t="s">
        <v>3068</v>
      </c>
      <c r="B2549" t="str">
        <f t="shared" si="118"/>
        <v>ZK108.K247.C727</v>
      </c>
      <c r="C2549">
        <f>+IFERROR(VLOOKUP(B2549,'[1]Sum table'!$A:$D,4,FALSE),0)</f>
        <v>0</v>
      </c>
      <c r="D2549">
        <f>+IFERROR(VLOOKUP(B2549,'[1]Sum table'!$A:$E,5,FALSE),0)</f>
        <v>0</v>
      </c>
      <c r="E2549">
        <f>+IFERROR(VLOOKUP(B2549,'[1]Sum table'!$A:$F,6,FALSE),0)</f>
        <v>0</v>
      </c>
      <c r="F2549">
        <f>+IFERROR(VLOOKUP(B2549,'[1]Sum table'!$A:$G,7,FALSE),0)</f>
        <v>0</v>
      </c>
      <c r="O2549" t="s">
        <v>515</v>
      </c>
      <c r="P2549" s="610" t="s">
        <v>141</v>
      </c>
      <c r="R2549" t="str">
        <f t="shared" si="119"/>
        <v>ZK108</v>
      </c>
      <c r="S2549">
        <f t="shared" si="120"/>
        <v>0</v>
      </c>
      <c r="T2549">
        <f t="shared" si="120"/>
        <v>0</v>
      </c>
      <c r="U2549">
        <f t="shared" si="120"/>
        <v>0</v>
      </c>
    </row>
    <row r="2550" spans="1:21" x14ac:dyDescent="0.25">
      <c r="A2550" t="s">
        <v>3069</v>
      </c>
      <c r="B2550" t="str">
        <f t="shared" si="118"/>
        <v>ZK108.K248.C727</v>
      </c>
      <c r="C2550">
        <f>+IFERROR(VLOOKUP(B2550,'[1]Sum table'!$A:$D,4,FALSE),0)</f>
        <v>0</v>
      </c>
      <c r="D2550">
        <f>+IFERROR(VLOOKUP(B2550,'[1]Sum table'!$A:$E,5,FALSE),0)</f>
        <v>0</v>
      </c>
      <c r="E2550">
        <f>+IFERROR(VLOOKUP(B2550,'[1]Sum table'!$A:$F,6,FALSE),0)</f>
        <v>0</v>
      </c>
      <c r="F2550">
        <f>+IFERROR(VLOOKUP(B2550,'[1]Sum table'!$A:$G,7,FALSE),0)</f>
        <v>0</v>
      </c>
      <c r="O2550" t="s">
        <v>515</v>
      </c>
      <c r="P2550" s="610" t="s">
        <v>143</v>
      </c>
      <c r="R2550" t="str">
        <f t="shared" si="119"/>
        <v>ZK108</v>
      </c>
      <c r="S2550">
        <f t="shared" si="120"/>
        <v>0</v>
      </c>
      <c r="T2550">
        <f t="shared" si="120"/>
        <v>0</v>
      </c>
      <c r="U2550">
        <f t="shared" si="120"/>
        <v>0</v>
      </c>
    </row>
    <row r="2551" spans="1:21" x14ac:dyDescent="0.25">
      <c r="A2551" t="s">
        <v>3070</v>
      </c>
      <c r="B2551" t="str">
        <f t="shared" si="118"/>
        <v>ZK108.K249.C727</v>
      </c>
      <c r="C2551">
        <f>+IFERROR(VLOOKUP(B2551,'[1]Sum table'!$A:$D,4,FALSE),0)</f>
        <v>0</v>
      </c>
      <c r="D2551">
        <f>+IFERROR(VLOOKUP(B2551,'[1]Sum table'!$A:$E,5,FALSE),0)</f>
        <v>0</v>
      </c>
      <c r="E2551">
        <f>+IFERROR(VLOOKUP(B2551,'[1]Sum table'!$A:$F,6,FALSE),0)</f>
        <v>0</v>
      </c>
      <c r="F2551">
        <f>+IFERROR(VLOOKUP(B2551,'[1]Sum table'!$A:$G,7,FALSE),0)</f>
        <v>0</v>
      </c>
      <c r="O2551" t="s">
        <v>515</v>
      </c>
      <c r="P2551" s="610" t="s">
        <v>145</v>
      </c>
      <c r="R2551" t="str">
        <f t="shared" si="119"/>
        <v>ZK108</v>
      </c>
      <c r="S2551">
        <f t="shared" si="120"/>
        <v>0</v>
      </c>
      <c r="T2551">
        <f t="shared" si="120"/>
        <v>0</v>
      </c>
      <c r="U2551">
        <f t="shared" si="120"/>
        <v>0</v>
      </c>
    </row>
    <row r="2552" spans="1:21" x14ac:dyDescent="0.25">
      <c r="A2552" t="s">
        <v>3071</v>
      </c>
      <c r="B2552" t="str">
        <f t="shared" si="118"/>
        <v>ZK108.K250.C727</v>
      </c>
      <c r="C2552">
        <f>+IFERROR(VLOOKUP(B2552,'[1]Sum table'!$A:$D,4,FALSE),0)</f>
        <v>0</v>
      </c>
      <c r="D2552">
        <f>+IFERROR(VLOOKUP(B2552,'[1]Sum table'!$A:$E,5,FALSE),0)</f>
        <v>0</v>
      </c>
      <c r="E2552">
        <f>+IFERROR(VLOOKUP(B2552,'[1]Sum table'!$A:$F,6,FALSE),0)</f>
        <v>0</v>
      </c>
      <c r="F2552">
        <f>+IFERROR(VLOOKUP(B2552,'[1]Sum table'!$A:$G,7,FALSE),0)</f>
        <v>0</v>
      </c>
      <c r="O2552" t="s">
        <v>515</v>
      </c>
      <c r="P2552" s="610" t="s">
        <v>149</v>
      </c>
      <c r="R2552" t="str">
        <f t="shared" si="119"/>
        <v>ZK108</v>
      </c>
      <c r="S2552">
        <f t="shared" si="120"/>
        <v>0</v>
      </c>
      <c r="T2552">
        <f t="shared" si="120"/>
        <v>0</v>
      </c>
      <c r="U2552">
        <f t="shared" si="120"/>
        <v>0</v>
      </c>
    </row>
    <row r="2553" spans="1:21" x14ac:dyDescent="0.25">
      <c r="A2553" t="s">
        <v>3072</v>
      </c>
      <c r="B2553" t="str">
        <f t="shared" si="118"/>
        <v>ZK108.K251.C727</v>
      </c>
      <c r="C2553">
        <f>+IFERROR(VLOOKUP(B2553,'[1]Sum table'!$A:$D,4,FALSE),0)</f>
        <v>0</v>
      </c>
      <c r="D2553">
        <f>+IFERROR(VLOOKUP(B2553,'[1]Sum table'!$A:$E,5,FALSE),0)</f>
        <v>0</v>
      </c>
      <c r="E2553">
        <f>+IFERROR(VLOOKUP(B2553,'[1]Sum table'!$A:$F,6,FALSE),0)</f>
        <v>0</v>
      </c>
      <c r="F2553">
        <f>+IFERROR(VLOOKUP(B2553,'[1]Sum table'!$A:$G,7,FALSE),0)</f>
        <v>0</v>
      </c>
      <c r="O2553" t="s">
        <v>515</v>
      </c>
      <c r="P2553" s="610" t="s">
        <v>151</v>
      </c>
      <c r="R2553" t="str">
        <f t="shared" si="119"/>
        <v>ZK108</v>
      </c>
      <c r="S2553">
        <f t="shared" si="120"/>
        <v>0</v>
      </c>
      <c r="T2553">
        <f t="shared" si="120"/>
        <v>0</v>
      </c>
      <c r="U2553">
        <f t="shared" si="120"/>
        <v>0</v>
      </c>
    </row>
    <row r="2554" spans="1:21" x14ac:dyDescent="0.25">
      <c r="A2554" t="s">
        <v>3073</v>
      </c>
      <c r="B2554" t="str">
        <f t="shared" si="118"/>
        <v>ZK108.K252.C727</v>
      </c>
      <c r="C2554">
        <f>+IFERROR(VLOOKUP(B2554,'[1]Sum table'!$A:$D,4,FALSE),0)</f>
        <v>0</v>
      </c>
      <c r="D2554">
        <f>+IFERROR(VLOOKUP(B2554,'[1]Sum table'!$A:$E,5,FALSE),0)</f>
        <v>0</v>
      </c>
      <c r="E2554">
        <f>+IFERROR(VLOOKUP(B2554,'[1]Sum table'!$A:$F,6,FALSE),0)</f>
        <v>0</v>
      </c>
      <c r="F2554">
        <f>+IFERROR(VLOOKUP(B2554,'[1]Sum table'!$A:$G,7,FALSE),0)</f>
        <v>0</v>
      </c>
      <c r="O2554" t="s">
        <v>515</v>
      </c>
      <c r="P2554" s="610" t="s">
        <v>152</v>
      </c>
      <c r="R2554" t="str">
        <f t="shared" si="119"/>
        <v>ZK108</v>
      </c>
      <c r="S2554">
        <f t="shared" si="120"/>
        <v>0</v>
      </c>
      <c r="T2554">
        <f t="shared" si="120"/>
        <v>0</v>
      </c>
      <c r="U2554">
        <f t="shared" si="120"/>
        <v>0</v>
      </c>
    </row>
    <row r="2555" spans="1:21" x14ac:dyDescent="0.25">
      <c r="A2555" t="s">
        <v>3074</v>
      </c>
      <c r="B2555" t="str">
        <f t="shared" si="118"/>
        <v>ZK108.K253.C727</v>
      </c>
      <c r="C2555">
        <f>+IFERROR(VLOOKUP(B2555,'[1]Sum table'!$A:$D,4,FALSE),0)</f>
        <v>0</v>
      </c>
      <c r="D2555">
        <f>+IFERROR(VLOOKUP(B2555,'[1]Sum table'!$A:$E,5,FALSE),0)</f>
        <v>0</v>
      </c>
      <c r="E2555">
        <f>+IFERROR(VLOOKUP(B2555,'[1]Sum table'!$A:$F,6,FALSE),0)</f>
        <v>0</v>
      </c>
      <c r="F2555">
        <f>+IFERROR(VLOOKUP(B2555,'[1]Sum table'!$A:$G,7,FALSE),0)</f>
        <v>0</v>
      </c>
      <c r="O2555" t="s">
        <v>515</v>
      </c>
      <c r="P2555" s="610" t="s">
        <v>154</v>
      </c>
      <c r="R2555" t="str">
        <f t="shared" si="119"/>
        <v>ZK108</v>
      </c>
      <c r="S2555">
        <f t="shared" si="120"/>
        <v>0</v>
      </c>
      <c r="T2555">
        <f t="shared" si="120"/>
        <v>0</v>
      </c>
      <c r="U2555">
        <f t="shared" si="120"/>
        <v>0</v>
      </c>
    </row>
    <row r="2556" spans="1:21" x14ac:dyDescent="0.25">
      <c r="A2556" t="s">
        <v>3075</v>
      </c>
      <c r="B2556" t="str">
        <f t="shared" si="118"/>
        <v>ZK108.K254.C727</v>
      </c>
      <c r="C2556">
        <f>+IFERROR(VLOOKUP(B2556,'[1]Sum table'!$A:$D,4,FALSE),0)</f>
        <v>0</v>
      </c>
      <c r="D2556">
        <f>+IFERROR(VLOOKUP(B2556,'[1]Sum table'!$A:$E,5,FALSE),0)</f>
        <v>0</v>
      </c>
      <c r="E2556">
        <f>+IFERROR(VLOOKUP(B2556,'[1]Sum table'!$A:$F,6,FALSE),0)</f>
        <v>0</v>
      </c>
      <c r="F2556">
        <f>+IFERROR(VLOOKUP(B2556,'[1]Sum table'!$A:$G,7,FALSE),0)</f>
        <v>0</v>
      </c>
      <c r="O2556" t="s">
        <v>515</v>
      </c>
      <c r="P2556" s="610" t="s">
        <v>156</v>
      </c>
      <c r="R2556" t="str">
        <f t="shared" si="119"/>
        <v>ZK108</v>
      </c>
      <c r="S2556">
        <f t="shared" si="120"/>
        <v>0</v>
      </c>
      <c r="T2556">
        <f t="shared" si="120"/>
        <v>0</v>
      </c>
      <c r="U2556">
        <f t="shared" si="120"/>
        <v>0</v>
      </c>
    </row>
    <row r="2557" spans="1:21" x14ac:dyDescent="0.25">
      <c r="A2557" t="s">
        <v>3076</v>
      </c>
      <c r="B2557" t="str">
        <f t="shared" si="118"/>
        <v>ZK108.K255.C727</v>
      </c>
      <c r="C2557">
        <f>+IFERROR(VLOOKUP(B2557,'[1]Sum table'!$A:$D,4,FALSE),0)</f>
        <v>0</v>
      </c>
      <c r="D2557">
        <f>+IFERROR(VLOOKUP(B2557,'[1]Sum table'!$A:$E,5,FALSE),0)</f>
        <v>0</v>
      </c>
      <c r="E2557">
        <f>+IFERROR(VLOOKUP(B2557,'[1]Sum table'!$A:$F,6,FALSE),0)</f>
        <v>0</v>
      </c>
      <c r="F2557">
        <f>+IFERROR(VLOOKUP(B2557,'[1]Sum table'!$A:$G,7,FALSE),0)</f>
        <v>0</v>
      </c>
      <c r="O2557" t="s">
        <v>515</v>
      </c>
      <c r="P2557" s="610" t="s">
        <v>158</v>
      </c>
      <c r="R2557" t="str">
        <f t="shared" si="119"/>
        <v>ZK108</v>
      </c>
      <c r="S2557">
        <f t="shared" si="120"/>
        <v>0</v>
      </c>
      <c r="T2557">
        <f t="shared" si="120"/>
        <v>0</v>
      </c>
      <c r="U2557">
        <f t="shared" si="120"/>
        <v>0</v>
      </c>
    </row>
    <row r="2558" spans="1:21" x14ac:dyDescent="0.25">
      <c r="A2558" t="s">
        <v>3077</v>
      </c>
      <c r="B2558" t="str">
        <f t="shared" si="118"/>
        <v>ZK108.K256.C727</v>
      </c>
      <c r="C2558">
        <f>+IFERROR(VLOOKUP(B2558,'[1]Sum table'!$A:$D,4,FALSE),0)</f>
        <v>0</v>
      </c>
      <c r="D2558">
        <f>+IFERROR(VLOOKUP(B2558,'[1]Sum table'!$A:$E,5,FALSE),0)</f>
        <v>0</v>
      </c>
      <c r="E2558">
        <f>+IFERROR(VLOOKUP(B2558,'[1]Sum table'!$A:$F,6,FALSE),0)</f>
        <v>0</v>
      </c>
      <c r="F2558">
        <f>+IFERROR(VLOOKUP(B2558,'[1]Sum table'!$A:$G,7,FALSE),0)</f>
        <v>0</v>
      </c>
      <c r="O2558" t="s">
        <v>515</v>
      </c>
      <c r="P2558" s="608" t="s">
        <v>387</v>
      </c>
      <c r="R2558" t="str">
        <f t="shared" si="119"/>
        <v>ZK108</v>
      </c>
      <c r="S2558">
        <f t="shared" si="120"/>
        <v>0</v>
      </c>
      <c r="T2558">
        <f t="shared" si="120"/>
        <v>0</v>
      </c>
      <c r="U2558">
        <f t="shared" si="120"/>
        <v>0</v>
      </c>
    </row>
    <row r="2559" spans="1:21" x14ac:dyDescent="0.25">
      <c r="A2559" t="s">
        <v>3078</v>
      </c>
      <c r="B2559" t="str">
        <f t="shared" si="118"/>
        <v>ZK108.K257.C727</v>
      </c>
      <c r="C2559">
        <f>+IFERROR(VLOOKUP(B2559,'[1]Sum table'!$A:$D,4,FALSE),0)</f>
        <v>0</v>
      </c>
      <c r="D2559">
        <f>+IFERROR(VLOOKUP(B2559,'[1]Sum table'!$A:$E,5,FALSE),0)</f>
        <v>0</v>
      </c>
      <c r="E2559">
        <f>+IFERROR(VLOOKUP(B2559,'[1]Sum table'!$A:$F,6,FALSE),0)</f>
        <v>0</v>
      </c>
      <c r="F2559">
        <f>+IFERROR(VLOOKUP(B2559,'[1]Sum table'!$A:$G,7,FALSE),0)</f>
        <v>0</v>
      </c>
      <c r="O2559" t="s">
        <v>515</v>
      </c>
      <c r="P2559" s="608" t="s">
        <v>388</v>
      </c>
      <c r="R2559" t="str">
        <f t="shared" si="119"/>
        <v>ZK108</v>
      </c>
      <c r="S2559">
        <f t="shared" si="120"/>
        <v>0</v>
      </c>
      <c r="T2559">
        <f t="shared" si="120"/>
        <v>0</v>
      </c>
      <c r="U2559">
        <f t="shared" si="120"/>
        <v>0</v>
      </c>
    </row>
    <row r="2560" spans="1:21" x14ac:dyDescent="0.25">
      <c r="A2560" t="s">
        <v>3079</v>
      </c>
      <c r="B2560" t="str">
        <f t="shared" si="118"/>
        <v>ZK108.K258.C727</v>
      </c>
      <c r="C2560">
        <f>+IFERROR(VLOOKUP(B2560,'[1]Sum table'!$A:$D,4,FALSE),0)</f>
        <v>0</v>
      </c>
      <c r="D2560">
        <f>+IFERROR(VLOOKUP(B2560,'[1]Sum table'!$A:$E,5,FALSE),0)</f>
        <v>0</v>
      </c>
      <c r="E2560">
        <f>+IFERROR(VLOOKUP(B2560,'[1]Sum table'!$A:$F,6,FALSE),0)</f>
        <v>0</v>
      </c>
      <c r="F2560">
        <f>+IFERROR(VLOOKUP(B2560,'[1]Sum table'!$A:$G,7,FALSE),0)</f>
        <v>0</v>
      </c>
      <c r="O2560" t="s">
        <v>515</v>
      </c>
      <c r="P2560" s="608" t="s">
        <v>389</v>
      </c>
      <c r="R2560" t="str">
        <f t="shared" si="119"/>
        <v>ZK108</v>
      </c>
      <c r="S2560">
        <f t="shared" si="120"/>
        <v>0</v>
      </c>
      <c r="T2560">
        <f t="shared" si="120"/>
        <v>0</v>
      </c>
      <c r="U2560">
        <f t="shared" si="120"/>
        <v>0</v>
      </c>
    </row>
    <row r="2561" spans="1:21" x14ac:dyDescent="0.25">
      <c r="A2561" t="s">
        <v>3080</v>
      </c>
      <c r="B2561" t="str">
        <f t="shared" si="118"/>
        <v>ZK108.K259.C727</v>
      </c>
      <c r="C2561">
        <f>+IFERROR(VLOOKUP(B2561,'[1]Sum table'!$A:$D,4,FALSE),0)</f>
        <v>0</v>
      </c>
      <c r="D2561">
        <f>+IFERROR(VLOOKUP(B2561,'[1]Sum table'!$A:$E,5,FALSE),0)</f>
        <v>0</v>
      </c>
      <c r="E2561">
        <f>+IFERROR(VLOOKUP(B2561,'[1]Sum table'!$A:$F,6,FALSE),0)</f>
        <v>0</v>
      </c>
      <c r="F2561">
        <f>+IFERROR(VLOOKUP(B2561,'[1]Sum table'!$A:$G,7,FALSE),0)</f>
        <v>0</v>
      </c>
      <c r="O2561" t="s">
        <v>515</v>
      </c>
      <c r="P2561" s="610" t="s">
        <v>162</v>
      </c>
      <c r="R2561" t="str">
        <f t="shared" si="119"/>
        <v>ZK108</v>
      </c>
      <c r="S2561">
        <f t="shared" si="120"/>
        <v>0</v>
      </c>
      <c r="T2561">
        <f t="shared" si="120"/>
        <v>0</v>
      </c>
      <c r="U2561">
        <f t="shared" si="120"/>
        <v>0</v>
      </c>
    </row>
    <row r="2562" spans="1:21" x14ac:dyDescent="0.25">
      <c r="A2562" t="s">
        <v>3081</v>
      </c>
      <c r="B2562" t="str">
        <f t="shared" si="118"/>
        <v>ZK108.K260.C727</v>
      </c>
      <c r="C2562">
        <f>+IFERROR(VLOOKUP(B2562,'[1]Sum table'!$A:$D,4,FALSE),0)</f>
        <v>0</v>
      </c>
      <c r="D2562">
        <f>+IFERROR(VLOOKUP(B2562,'[1]Sum table'!$A:$E,5,FALSE),0)</f>
        <v>0</v>
      </c>
      <c r="E2562">
        <f>+IFERROR(VLOOKUP(B2562,'[1]Sum table'!$A:$F,6,FALSE),0)</f>
        <v>0</v>
      </c>
      <c r="F2562">
        <f>+IFERROR(VLOOKUP(B2562,'[1]Sum table'!$A:$G,7,FALSE),0)</f>
        <v>0</v>
      </c>
      <c r="O2562" t="s">
        <v>515</v>
      </c>
      <c r="P2562" s="610" t="s">
        <v>164</v>
      </c>
      <c r="R2562" t="str">
        <f t="shared" si="119"/>
        <v>ZK108</v>
      </c>
      <c r="S2562">
        <f t="shared" si="120"/>
        <v>0</v>
      </c>
      <c r="T2562">
        <f t="shared" si="120"/>
        <v>0</v>
      </c>
      <c r="U2562">
        <f t="shared" si="120"/>
        <v>0</v>
      </c>
    </row>
    <row r="2563" spans="1:21" x14ac:dyDescent="0.25">
      <c r="A2563" t="s">
        <v>3082</v>
      </c>
      <c r="B2563" t="str">
        <f t="shared" si="118"/>
        <v>ZK108.K261.C727</v>
      </c>
      <c r="C2563">
        <f>+IFERROR(VLOOKUP(B2563,'[1]Sum table'!$A:$D,4,FALSE),0)</f>
        <v>0</v>
      </c>
      <c r="D2563">
        <f>+IFERROR(VLOOKUP(B2563,'[1]Sum table'!$A:$E,5,FALSE),0)</f>
        <v>0</v>
      </c>
      <c r="E2563">
        <f>+IFERROR(VLOOKUP(B2563,'[1]Sum table'!$A:$F,6,FALSE),0)</f>
        <v>0</v>
      </c>
      <c r="F2563">
        <f>+IFERROR(VLOOKUP(B2563,'[1]Sum table'!$A:$G,7,FALSE),0)</f>
        <v>0</v>
      </c>
      <c r="O2563" t="s">
        <v>515</v>
      </c>
      <c r="P2563" s="610" t="s">
        <v>166</v>
      </c>
      <c r="R2563" t="str">
        <f t="shared" si="119"/>
        <v>ZK108</v>
      </c>
      <c r="S2563">
        <f t="shared" si="120"/>
        <v>0</v>
      </c>
      <c r="T2563">
        <f t="shared" si="120"/>
        <v>0</v>
      </c>
      <c r="U2563">
        <f t="shared" si="120"/>
        <v>0</v>
      </c>
    </row>
    <row r="2564" spans="1:21" x14ac:dyDescent="0.25">
      <c r="A2564" t="s">
        <v>3083</v>
      </c>
      <c r="B2564" t="str">
        <f t="shared" ref="B2564:B2627" si="121">+A2564&amp;"."&amp;$A$1</f>
        <v>ZK108.K262.C727</v>
      </c>
      <c r="C2564">
        <f>+IFERROR(VLOOKUP(B2564,'[1]Sum table'!$A:$D,4,FALSE),0)</f>
        <v>0</v>
      </c>
      <c r="D2564">
        <f>+IFERROR(VLOOKUP(B2564,'[1]Sum table'!$A:$E,5,FALSE),0)</f>
        <v>0</v>
      </c>
      <c r="E2564">
        <f>+IFERROR(VLOOKUP(B2564,'[1]Sum table'!$A:$F,6,FALSE),0)</f>
        <v>0</v>
      </c>
      <c r="F2564">
        <f>+IFERROR(VLOOKUP(B2564,'[1]Sum table'!$A:$G,7,FALSE),0)</f>
        <v>0</v>
      </c>
      <c r="O2564" t="s">
        <v>515</v>
      </c>
      <c r="P2564" s="610" t="s">
        <v>168</v>
      </c>
      <c r="R2564" t="str">
        <f t="shared" ref="R2564:R2627" si="122">+LEFT(B2564,5)</f>
        <v>ZK108</v>
      </c>
      <c r="S2564">
        <f t="shared" ref="S2564:U2627" si="123">+C2564</f>
        <v>0</v>
      </c>
      <c r="T2564">
        <f t="shared" si="123"/>
        <v>0</v>
      </c>
      <c r="U2564">
        <f t="shared" si="123"/>
        <v>0</v>
      </c>
    </row>
    <row r="2565" spans="1:21" x14ac:dyDescent="0.25">
      <c r="A2565" t="s">
        <v>3084</v>
      </c>
      <c r="B2565" t="str">
        <f t="shared" si="121"/>
        <v>ZK108.K263.C727</v>
      </c>
      <c r="C2565">
        <f>+IFERROR(VLOOKUP(B2565,'[1]Sum table'!$A:$D,4,FALSE),0)</f>
        <v>0</v>
      </c>
      <c r="D2565">
        <f>+IFERROR(VLOOKUP(B2565,'[1]Sum table'!$A:$E,5,FALSE),0)</f>
        <v>0</v>
      </c>
      <c r="E2565">
        <f>+IFERROR(VLOOKUP(B2565,'[1]Sum table'!$A:$F,6,FALSE),0)</f>
        <v>0</v>
      </c>
      <c r="F2565">
        <f>+IFERROR(VLOOKUP(B2565,'[1]Sum table'!$A:$G,7,FALSE),0)</f>
        <v>0</v>
      </c>
      <c r="O2565" t="s">
        <v>515</v>
      </c>
      <c r="P2565" s="610" t="s">
        <v>170</v>
      </c>
      <c r="R2565" t="str">
        <f t="shared" si="122"/>
        <v>ZK108</v>
      </c>
      <c r="S2565">
        <f t="shared" si="123"/>
        <v>0</v>
      </c>
      <c r="T2565">
        <f t="shared" si="123"/>
        <v>0</v>
      </c>
      <c r="U2565">
        <f t="shared" si="123"/>
        <v>0</v>
      </c>
    </row>
    <row r="2566" spans="1:21" x14ac:dyDescent="0.25">
      <c r="A2566" t="s">
        <v>3085</v>
      </c>
      <c r="B2566" t="str">
        <f t="shared" si="121"/>
        <v>ZK108.K264.C727</v>
      </c>
      <c r="C2566">
        <f>+IFERROR(VLOOKUP(B2566,'[1]Sum table'!$A:$D,4,FALSE),0)</f>
        <v>0</v>
      </c>
      <c r="D2566">
        <f>+IFERROR(VLOOKUP(B2566,'[1]Sum table'!$A:$E,5,FALSE),0)</f>
        <v>0</v>
      </c>
      <c r="E2566">
        <f>+IFERROR(VLOOKUP(B2566,'[1]Sum table'!$A:$F,6,FALSE),0)</f>
        <v>0</v>
      </c>
      <c r="F2566">
        <f>+IFERROR(VLOOKUP(B2566,'[1]Sum table'!$A:$G,7,FALSE),0)</f>
        <v>0</v>
      </c>
      <c r="O2566" t="s">
        <v>515</v>
      </c>
      <c r="P2566" s="608" t="s">
        <v>390</v>
      </c>
      <c r="R2566" t="str">
        <f t="shared" si="122"/>
        <v>ZK108</v>
      </c>
      <c r="S2566">
        <f t="shared" si="123"/>
        <v>0</v>
      </c>
      <c r="T2566">
        <f t="shared" si="123"/>
        <v>0</v>
      </c>
      <c r="U2566">
        <f t="shared" si="123"/>
        <v>0</v>
      </c>
    </row>
    <row r="2567" spans="1:21" x14ac:dyDescent="0.25">
      <c r="A2567" t="s">
        <v>3086</v>
      </c>
      <c r="B2567" t="str">
        <f t="shared" si="121"/>
        <v>ZK108.K265.C727</v>
      </c>
      <c r="C2567">
        <f>+IFERROR(VLOOKUP(B2567,'[1]Sum table'!$A:$D,4,FALSE),0)</f>
        <v>0</v>
      </c>
      <c r="D2567">
        <f>+IFERROR(VLOOKUP(B2567,'[1]Sum table'!$A:$E,5,FALSE),0)</f>
        <v>0</v>
      </c>
      <c r="E2567">
        <f>+IFERROR(VLOOKUP(B2567,'[1]Sum table'!$A:$F,6,FALSE),0)</f>
        <v>0</v>
      </c>
      <c r="F2567">
        <f>+IFERROR(VLOOKUP(B2567,'[1]Sum table'!$A:$G,7,FALSE),0)</f>
        <v>0</v>
      </c>
      <c r="O2567" t="s">
        <v>515</v>
      </c>
      <c r="P2567" s="608" t="s">
        <v>391</v>
      </c>
      <c r="R2567" t="str">
        <f t="shared" si="122"/>
        <v>ZK108</v>
      </c>
      <c r="S2567">
        <f t="shared" si="123"/>
        <v>0</v>
      </c>
      <c r="T2567">
        <f t="shared" si="123"/>
        <v>0</v>
      </c>
      <c r="U2567">
        <f t="shared" si="123"/>
        <v>0</v>
      </c>
    </row>
    <row r="2568" spans="1:21" x14ac:dyDescent="0.25">
      <c r="A2568" t="s">
        <v>3087</v>
      </c>
      <c r="B2568" t="str">
        <f t="shared" si="121"/>
        <v>ZK108.K266.C727</v>
      </c>
      <c r="C2568">
        <f>+IFERROR(VLOOKUP(B2568,'[1]Sum table'!$A:$D,4,FALSE),0)</f>
        <v>0</v>
      </c>
      <c r="D2568">
        <f>+IFERROR(VLOOKUP(B2568,'[1]Sum table'!$A:$E,5,FALSE),0)</f>
        <v>0</v>
      </c>
      <c r="E2568">
        <f>+IFERROR(VLOOKUP(B2568,'[1]Sum table'!$A:$F,6,FALSE),0)</f>
        <v>0</v>
      </c>
      <c r="F2568">
        <f>+IFERROR(VLOOKUP(B2568,'[1]Sum table'!$A:$G,7,FALSE),0)</f>
        <v>0</v>
      </c>
      <c r="O2568" t="s">
        <v>515</v>
      </c>
      <c r="P2568" s="608" t="s">
        <v>392</v>
      </c>
      <c r="R2568" t="str">
        <f t="shared" si="122"/>
        <v>ZK108</v>
      </c>
      <c r="S2568">
        <f t="shared" si="123"/>
        <v>0</v>
      </c>
      <c r="T2568">
        <f t="shared" si="123"/>
        <v>0</v>
      </c>
      <c r="U2568">
        <f t="shared" si="123"/>
        <v>0</v>
      </c>
    </row>
    <row r="2569" spans="1:21" x14ac:dyDescent="0.25">
      <c r="A2569" t="s">
        <v>3088</v>
      </c>
      <c r="B2569" t="str">
        <f t="shared" si="121"/>
        <v>ZK108.K267.C727</v>
      </c>
      <c r="C2569">
        <f>+IFERROR(VLOOKUP(B2569,'[1]Sum table'!$A:$D,4,FALSE),0)</f>
        <v>0</v>
      </c>
      <c r="D2569">
        <f>+IFERROR(VLOOKUP(B2569,'[1]Sum table'!$A:$E,5,FALSE),0)</f>
        <v>0</v>
      </c>
      <c r="E2569">
        <f>+IFERROR(VLOOKUP(B2569,'[1]Sum table'!$A:$F,6,FALSE),0)</f>
        <v>0</v>
      </c>
      <c r="F2569">
        <f>+IFERROR(VLOOKUP(B2569,'[1]Sum table'!$A:$G,7,FALSE),0)</f>
        <v>0</v>
      </c>
      <c r="O2569" t="s">
        <v>515</v>
      </c>
      <c r="P2569" s="610" t="s">
        <v>177</v>
      </c>
      <c r="R2569" t="str">
        <f t="shared" si="122"/>
        <v>ZK108</v>
      </c>
      <c r="S2569">
        <f t="shared" si="123"/>
        <v>0</v>
      </c>
      <c r="T2569">
        <f t="shared" si="123"/>
        <v>0</v>
      </c>
      <c r="U2569">
        <f t="shared" si="123"/>
        <v>0</v>
      </c>
    </row>
    <row r="2570" spans="1:21" x14ac:dyDescent="0.25">
      <c r="A2570" t="s">
        <v>3089</v>
      </c>
      <c r="B2570" t="str">
        <f t="shared" si="121"/>
        <v>ZK108.K268.C727</v>
      </c>
      <c r="C2570">
        <f>+IFERROR(VLOOKUP(B2570,'[1]Sum table'!$A:$D,4,FALSE),0)</f>
        <v>0</v>
      </c>
      <c r="D2570">
        <f>+IFERROR(VLOOKUP(B2570,'[1]Sum table'!$A:$E,5,FALSE),0)</f>
        <v>0</v>
      </c>
      <c r="E2570">
        <f>+IFERROR(VLOOKUP(B2570,'[1]Sum table'!$A:$F,6,FALSE),0)</f>
        <v>0</v>
      </c>
      <c r="F2570">
        <f>+IFERROR(VLOOKUP(B2570,'[1]Sum table'!$A:$G,7,FALSE),0)</f>
        <v>0</v>
      </c>
      <c r="O2570" t="s">
        <v>515</v>
      </c>
      <c r="P2570" s="610" t="s">
        <v>181</v>
      </c>
      <c r="R2570" t="str">
        <f t="shared" si="122"/>
        <v>ZK108</v>
      </c>
      <c r="S2570">
        <f t="shared" si="123"/>
        <v>0</v>
      </c>
      <c r="T2570">
        <f t="shared" si="123"/>
        <v>0</v>
      </c>
      <c r="U2570">
        <f t="shared" si="123"/>
        <v>0</v>
      </c>
    </row>
    <row r="2571" spans="1:21" x14ac:dyDescent="0.25">
      <c r="A2571" t="s">
        <v>3090</v>
      </c>
      <c r="B2571" t="str">
        <f t="shared" si="121"/>
        <v>ZK108.K269.C727</v>
      </c>
      <c r="C2571">
        <f>+IFERROR(VLOOKUP(B2571,'[1]Sum table'!$A:$D,4,FALSE),0)</f>
        <v>0</v>
      </c>
      <c r="D2571">
        <f>+IFERROR(VLOOKUP(B2571,'[1]Sum table'!$A:$E,5,FALSE),0)</f>
        <v>0</v>
      </c>
      <c r="E2571">
        <f>+IFERROR(VLOOKUP(B2571,'[1]Sum table'!$A:$F,6,FALSE),0)</f>
        <v>0</v>
      </c>
      <c r="F2571">
        <f>+IFERROR(VLOOKUP(B2571,'[1]Sum table'!$A:$G,7,FALSE),0)</f>
        <v>0</v>
      </c>
      <c r="O2571" t="s">
        <v>515</v>
      </c>
      <c r="P2571" s="608" t="s">
        <v>393</v>
      </c>
      <c r="R2571" t="str">
        <f t="shared" si="122"/>
        <v>ZK108</v>
      </c>
      <c r="S2571">
        <f t="shared" si="123"/>
        <v>0</v>
      </c>
      <c r="T2571">
        <f t="shared" si="123"/>
        <v>0</v>
      </c>
      <c r="U2571">
        <f t="shared" si="123"/>
        <v>0</v>
      </c>
    </row>
    <row r="2572" spans="1:21" x14ac:dyDescent="0.25">
      <c r="A2572" t="s">
        <v>3091</v>
      </c>
      <c r="B2572" t="str">
        <f t="shared" si="121"/>
        <v>ZK108.K270.C727</v>
      </c>
      <c r="C2572">
        <f>+IFERROR(VLOOKUP(B2572,'[1]Sum table'!$A:$D,4,FALSE),0)</f>
        <v>0</v>
      </c>
      <c r="D2572">
        <f>+IFERROR(VLOOKUP(B2572,'[1]Sum table'!$A:$E,5,FALSE),0)</f>
        <v>0</v>
      </c>
      <c r="E2572">
        <f>+IFERROR(VLOOKUP(B2572,'[1]Sum table'!$A:$F,6,FALSE),0)</f>
        <v>0</v>
      </c>
      <c r="F2572">
        <f>+IFERROR(VLOOKUP(B2572,'[1]Sum table'!$A:$G,7,FALSE),0)</f>
        <v>0</v>
      </c>
      <c r="O2572" t="s">
        <v>515</v>
      </c>
      <c r="P2572" s="608" t="s">
        <v>394</v>
      </c>
      <c r="R2572" t="str">
        <f t="shared" si="122"/>
        <v>ZK108</v>
      </c>
      <c r="S2572">
        <f t="shared" si="123"/>
        <v>0</v>
      </c>
      <c r="T2572">
        <f t="shared" si="123"/>
        <v>0</v>
      </c>
      <c r="U2572">
        <f t="shared" si="123"/>
        <v>0</v>
      </c>
    </row>
    <row r="2573" spans="1:21" x14ac:dyDescent="0.25">
      <c r="A2573" t="s">
        <v>3092</v>
      </c>
      <c r="B2573" t="str">
        <f t="shared" si="121"/>
        <v>ZK108.K271.C727</v>
      </c>
      <c r="C2573">
        <f>+IFERROR(VLOOKUP(B2573,'[1]Sum table'!$A:$D,4,FALSE),0)</f>
        <v>0</v>
      </c>
      <c r="D2573">
        <f>+IFERROR(VLOOKUP(B2573,'[1]Sum table'!$A:$E,5,FALSE),0)</f>
        <v>0</v>
      </c>
      <c r="E2573">
        <f>+IFERROR(VLOOKUP(B2573,'[1]Sum table'!$A:$F,6,FALSE),0)</f>
        <v>0</v>
      </c>
      <c r="F2573">
        <f>+IFERROR(VLOOKUP(B2573,'[1]Sum table'!$A:$G,7,FALSE),0)</f>
        <v>0</v>
      </c>
      <c r="O2573" t="s">
        <v>515</v>
      </c>
      <c r="P2573" s="608" t="s">
        <v>395</v>
      </c>
      <c r="R2573" t="str">
        <f t="shared" si="122"/>
        <v>ZK108</v>
      </c>
      <c r="S2573">
        <f t="shared" si="123"/>
        <v>0</v>
      </c>
      <c r="T2573">
        <f t="shared" si="123"/>
        <v>0</v>
      </c>
      <c r="U2573">
        <f t="shared" si="123"/>
        <v>0</v>
      </c>
    </row>
    <row r="2574" spans="1:21" x14ac:dyDescent="0.25">
      <c r="A2574" t="s">
        <v>3093</v>
      </c>
      <c r="B2574" t="str">
        <f t="shared" si="121"/>
        <v>ZK108.K272.C727</v>
      </c>
      <c r="C2574">
        <f>+IFERROR(VLOOKUP(B2574,'[1]Sum table'!$A:$D,4,FALSE),0)</f>
        <v>0</v>
      </c>
      <c r="D2574">
        <f>+IFERROR(VLOOKUP(B2574,'[1]Sum table'!$A:$E,5,FALSE),0)</f>
        <v>0</v>
      </c>
      <c r="E2574">
        <f>+IFERROR(VLOOKUP(B2574,'[1]Sum table'!$A:$F,6,FALSE),0)</f>
        <v>0</v>
      </c>
      <c r="F2574">
        <f>+IFERROR(VLOOKUP(B2574,'[1]Sum table'!$A:$G,7,FALSE),0)</f>
        <v>0</v>
      </c>
      <c r="O2574" t="s">
        <v>515</v>
      </c>
      <c r="P2574" s="610" t="s">
        <v>183</v>
      </c>
      <c r="R2574" t="str">
        <f t="shared" si="122"/>
        <v>ZK108</v>
      </c>
      <c r="S2574">
        <f t="shared" si="123"/>
        <v>0</v>
      </c>
      <c r="T2574">
        <f t="shared" si="123"/>
        <v>0</v>
      </c>
      <c r="U2574">
        <f t="shared" si="123"/>
        <v>0</v>
      </c>
    </row>
    <row r="2575" spans="1:21" x14ac:dyDescent="0.25">
      <c r="A2575" t="s">
        <v>3094</v>
      </c>
      <c r="B2575" t="str">
        <f t="shared" si="121"/>
        <v>ZK108.K273.C727</v>
      </c>
      <c r="C2575">
        <f>+IFERROR(VLOOKUP(B2575,'[1]Sum table'!$A:$D,4,FALSE),0)</f>
        <v>0</v>
      </c>
      <c r="D2575">
        <f>+IFERROR(VLOOKUP(B2575,'[1]Sum table'!$A:$E,5,FALSE),0)</f>
        <v>0</v>
      </c>
      <c r="E2575">
        <f>+IFERROR(VLOOKUP(B2575,'[1]Sum table'!$A:$F,6,FALSE),0)</f>
        <v>0</v>
      </c>
      <c r="F2575">
        <f>+IFERROR(VLOOKUP(B2575,'[1]Sum table'!$A:$G,7,FALSE),0)</f>
        <v>0</v>
      </c>
      <c r="O2575" t="s">
        <v>515</v>
      </c>
      <c r="P2575" s="610" t="s">
        <v>185</v>
      </c>
      <c r="R2575" t="str">
        <f t="shared" si="122"/>
        <v>ZK108</v>
      </c>
      <c r="S2575">
        <f t="shared" si="123"/>
        <v>0</v>
      </c>
      <c r="T2575">
        <f t="shared" si="123"/>
        <v>0</v>
      </c>
      <c r="U2575">
        <f t="shared" si="123"/>
        <v>0</v>
      </c>
    </row>
    <row r="2576" spans="1:21" x14ac:dyDescent="0.25">
      <c r="A2576" t="s">
        <v>3095</v>
      </c>
      <c r="B2576" t="str">
        <f t="shared" si="121"/>
        <v>ZK108.K274.C727</v>
      </c>
      <c r="C2576">
        <f>+IFERROR(VLOOKUP(B2576,'[1]Sum table'!$A:$D,4,FALSE),0)</f>
        <v>0</v>
      </c>
      <c r="D2576">
        <f>+IFERROR(VLOOKUP(B2576,'[1]Sum table'!$A:$E,5,FALSE),0)</f>
        <v>0</v>
      </c>
      <c r="E2576">
        <f>+IFERROR(VLOOKUP(B2576,'[1]Sum table'!$A:$F,6,FALSE),0)</f>
        <v>0</v>
      </c>
      <c r="F2576">
        <f>+IFERROR(VLOOKUP(B2576,'[1]Sum table'!$A:$G,7,FALSE),0)</f>
        <v>0</v>
      </c>
      <c r="O2576" t="s">
        <v>515</v>
      </c>
      <c r="P2576" s="610" t="s">
        <v>193</v>
      </c>
      <c r="R2576" t="str">
        <f t="shared" si="122"/>
        <v>ZK108</v>
      </c>
      <c r="S2576">
        <f t="shared" si="123"/>
        <v>0</v>
      </c>
      <c r="T2576">
        <f t="shared" si="123"/>
        <v>0</v>
      </c>
      <c r="U2576">
        <f t="shared" si="123"/>
        <v>0</v>
      </c>
    </row>
    <row r="2577" spans="1:21" x14ac:dyDescent="0.25">
      <c r="A2577" t="s">
        <v>3096</v>
      </c>
      <c r="B2577" t="str">
        <f t="shared" si="121"/>
        <v>ZK108.K275.C727</v>
      </c>
      <c r="C2577">
        <f>+IFERROR(VLOOKUP(B2577,'[1]Sum table'!$A:$D,4,FALSE),0)</f>
        <v>0</v>
      </c>
      <c r="D2577">
        <f>+IFERROR(VLOOKUP(B2577,'[1]Sum table'!$A:$E,5,FALSE),0)</f>
        <v>0</v>
      </c>
      <c r="E2577">
        <f>+IFERROR(VLOOKUP(B2577,'[1]Sum table'!$A:$F,6,FALSE),0)</f>
        <v>0</v>
      </c>
      <c r="F2577">
        <f>+IFERROR(VLOOKUP(B2577,'[1]Sum table'!$A:$G,7,FALSE),0)</f>
        <v>0</v>
      </c>
      <c r="O2577" t="s">
        <v>515</v>
      </c>
      <c r="P2577" s="610" t="s">
        <v>195</v>
      </c>
      <c r="R2577" t="str">
        <f t="shared" si="122"/>
        <v>ZK108</v>
      </c>
      <c r="S2577">
        <f t="shared" si="123"/>
        <v>0</v>
      </c>
      <c r="T2577">
        <f t="shared" si="123"/>
        <v>0</v>
      </c>
      <c r="U2577">
        <f t="shared" si="123"/>
        <v>0</v>
      </c>
    </row>
    <row r="2578" spans="1:21" x14ac:dyDescent="0.25">
      <c r="A2578" t="s">
        <v>3097</v>
      </c>
      <c r="B2578" t="str">
        <f t="shared" si="121"/>
        <v>ZK108.K276.C727</v>
      </c>
      <c r="C2578">
        <f>+IFERROR(VLOOKUP(B2578,'[1]Sum table'!$A:$D,4,FALSE),0)</f>
        <v>0</v>
      </c>
      <c r="D2578">
        <f>+IFERROR(VLOOKUP(B2578,'[1]Sum table'!$A:$E,5,FALSE),0)</f>
        <v>0</v>
      </c>
      <c r="E2578">
        <f>+IFERROR(VLOOKUP(B2578,'[1]Sum table'!$A:$F,6,FALSE),0)</f>
        <v>0</v>
      </c>
      <c r="F2578">
        <f>+IFERROR(VLOOKUP(B2578,'[1]Sum table'!$A:$G,7,FALSE),0)</f>
        <v>0</v>
      </c>
      <c r="O2578" t="s">
        <v>515</v>
      </c>
      <c r="P2578" s="610" t="s">
        <v>197</v>
      </c>
      <c r="R2578" t="str">
        <f t="shared" si="122"/>
        <v>ZK108</v>
      </c>
      <c r="S2578">
        <f t="shared" si="123"/>
        <v>0</v>
      </c>
      <c r="T2578">
        <f t="shared" si="123"/>
        <v>0</v>
      </c>
      <c r="U2578">
        <f t="shared" si="123"/>
        <v>0</v>
      </c>
    </row>
    <row r="2579" spans="1:21" x14ac:dyDescent="0.25">
      <c r="A2579" t="s">
        <v>3098</v>
      </c>
      <c r="B2579" t="str">
        <f t="shared" si="121"/>
        <v>ZK108.K277.C727</v>
      </c>
      <c r="C2579">
        <f>+IFERROR(VLOOKUP(B2579,'[1]Sum table'!$A:$D,4,FALSE),0)</f>
        <v>0</v>
      </c>
      <c r="D2579">
        <f>+IFERROR(VLOOKUP(B2579,'[1]Sum table'!$A:$E,5,FALSE),0)</f>
        <v>0</v>
      </c>
      <c r="E2579">
        <f>+IFERROR(VLOOKUP(B2579,'[1]Sum table'!$A:$F,6,FALSE),0)</f>
        <v>0</v>
      </c>
      <c r="F2579">
        <f>+IFERROR(VLOOKUP(B2579,'[1]Sum table'!$A:$G,7,FALSE),0)</f>
        <v>0</v>
      </c>
      <c r="O2579" t="s">
        <v>515</v>
      </c>
      <c r="P2579" s="608" t="s">
        <v>396</v>
      </c>
      <c r="R2579" t="str">
        <f t="shared" si="122"/>
        <v>ZK108</v>
      </c>
      <c r="S2579">
        <f t="shared" si="123"/>
        <v>0</v>
      </c>
      <c r="T2579">
        <f t="shared" si="123"/>
        <v>0</v>
      </c>
      <c r="U2579">
        <f t="shared" si="123"/>
        <v>0</v>
      </c>
    </row>
    <row r="2580" spans="1:21" x14ac:dyDescent="0.25">
      <c r="A2580" t="s">
        <v>3099</v>
      </c>
      <c r="B2580" t="str">
        <f t="shared" si="121"/>
        <v>ZK108.K278.C727</v>
      </c>
      <c r="C2580">
        <f>+IFERROR(VLOOKUP(B2580,'[1]Sum table'!$A:$D,4,FALSE),0)</f>
        <v>0</v>
      </c>
      <c r="D2580">
        <f>+IFERROR(VLOOKUP(B2580,'[1]Sum table'!$A:$E,5,FALSE),0)</f>
        <v>0</v>
      </c>
      <c r="E2580">
        <f>+IFERROR(VLOOKUP(B2580,'[1]Sum table'!$A:$F,6,FALSE),0)</f>
        <v>0</v>
      </c>
      <c r="F2580">
        <f>+IFERROR(VLOOKUP(B2580,'[1]Sum table'!$A:$G,7,FALSE),0)</f>
        <v>0</v>
      </c>
      <c r="O2580" t="s">
        <v>515</v>
      </c>
      <c r="P2580" s="608" t="s">
        <v>397</v>
      </c>
      <c r="R2580" t="str">
        <f t="shared" si="122"/>
        <v>ZK108</v>
      </c>
      <c r="S2580">
        <f t="shared" si="123"/>
        <v>0</v>
      </c>
      <c r="T2580">
        <f t="shared" si="123"/>
        <v>0</v>
      </c>
      <c r="U2580">
        <f t="shared" si="123"/>
        <v>0</v>
      </c>
    </row>
    <row r="2581" spans="1:21" x14ac:dyDescent="0.25">
      <c r="A2581" t="s">
        <v>3100</v>
      </c>
      <c r="B2581" t="str">
        <f t="shared" si="121"/>
        <v>ZK108.K279.C727</v>
      </c>
      <c r="C2581">
        <f>+IFERROR(VLOOKUP(B2581,'[1]Sum table'!$A:$D,4,FALSE),0)</f>
        <v>0</v>
      </c>
      <c r="D2581">
        <f>+IFERROR(VLOOKUP(B2581,'[1]Sum table'!$A:$E,5,FALSE),0)</f>
        <v>0</v>
      </c>
      <c r="E2581">
        <f>+IFERROR(VLOOKUP(B2581,'[1]Sum table'!$A:$F,6,FALSE),0)</f>
        <v>0</v>
      </c>
      <c r="F2581">
        <f>+IFERROR(VLOOKUP(B2581,'[1]Sum table'!$A:$G,7,FALSE),0)</f>
        <v>0</v>
      </c>
      <c r="O2581" t="s">
        <v>515</v>
      </c>
      <c r="P2581" s="608" t="s">
        <v>398</v>
      </c>
      <c r="R2581" t="str">
        <f t="shared" si="122"/>
        <v>ZK108</v>
      </c>
      <c r="S2581">
        <f t="shared" si="123"/>
        <v>0</v>
      </c>
      <c r="T2581">
        <f t="shared" si="123"/>
        <v>0</v>
      </c>
      <c r="U2581">
        <f t="shared" si="123"/>
        <v>0</v>
      </c>
    </row>
    <row r="2582" spans="1:21" x14ac:dyDescent="0.25">
      <c r="A2582" t="s">
        <v>3101</v>
      </c>
      <c r="B2582" t="str">
        <f t="shared" si="121"/>
        <v>ZK108.K280.C727</v>
      </c>
      <c r="C2582">
        <f>+IFERROR(VLOOKUP(B2582,'[1]Sum table'!$A:$D,4,FALSE),0)</f>
        <v>0</v>
      </c>
      <c r="D2582">
        <f>+IFERROR(VLOOKUP(B2582,'[1]Sum table'!$A:$E,5,FALSE),0)</f>
        <v>0</v>
      </c>
      <c r="E2582">
        <f>+IFERROR(VLOOKUP(B2582,'[1]Sum table'!$A:$F,6,FALSE),0)</f>
        <v>0</v>
      </c>
      <c r="F2582">
        <f>+IFERROR(VLOOKUP(B2582,'[1]Sum table'!$A:$G,7,FALSE),0)</f>
        <v>0</v>
      </c>
      <c r="O2582" t="s">
        <v>515</v>
      </c>
      <c r="P2582" s="610" t="s">
        <v>199</v>
      </c>
      <c r="R2582" t="str">
        <f t="shared" si="122"/>
        <v>ZK108</v>
      </c>
      <c r="S2582">
        <f t="shared" si="123"/>
        <v>0</v>
      </c>
      <c r="T2582">
        <f t="shared" si="123"/>
        <v>0</v>
      </c>
      <c r="U2582">
        <f t="shared" si="123"/>
        <v>0</v>
      </c>
    </row>
    <row r="2583" spans="1:21" x14ac:dyDescent="0.25">
      <c r="A2583" t="s">
        <v>3102</v>
      </c>
      <c r="B2583" t="str">
        <f t="shared" si="121"/>
        <v>ZK108.K281.C727</v>
      </c>
      <c r="C2583">
        <f>+IFERROR(VLOOKUP(B2583,'[1]Sum table'!$A:$D,4,FALSE),0)</f>
        <v>0</v>
      </c>
      <c r="D2583">
        <f>+IFERROR(VLOOKUP(B2583,'[1]Sum table'!$A:$E,5,FALSE),0)</f>
        <v>0</v>
      </c>
      <c r="E2583">
        <f>+IFERROR(VLOOKUP(B2583,'[1]Sum table'!$A:$F,6,FALSE),0)</f>
        <v>0</v>
      </c>
      <c r="F2583">
        <f>+IFERROR(VLOOKUP(B2583,'[1]Sum table'!$A:$G,7,FALSE),0)</f>
        <v>0</v>
      </c>
      <c r="O2583" t="s">
        <v>515</v>
      </c>
      <c r="P2583" s="610" t="s">
        <v>201</v>
      </c>
      <c r="R2583" t="str">
        <f t="shared" si="122"/>
        <v>ZK108</v>
      </c>
      <c r="S2583">
        <f t="shared" si="123"/>
        <v>0</v>
      </c>
      <c r="T2583">
        <f t="shared" si="123"/>
        <v>0</v>
      </c>
      <c r="U2583">
        <f t="shared" si="123"/>
        <v>0</v>
      </c>
    </row>
    <row r="2584" spans="1:21" x14ac:dyDescent="0.25">
      <c r="A2584" t="s">
        <v>3103</v>
      </c>
      <c r="B2584" t="str">
        <f t="shared" si="121"/>
        <v>ZK108.K282.C727</v>
      </c>
      <c r="C2584">
        <f>+IFERROR(VLOOKUP(B2584,'[1]Sum table'!$A:$D,4,FALSE),0)</f>
        <v>0</v>
      </c>
      <c r="D2584">
        <f>+IFERROR(VLOOKUP(B2584,'[1]Sum table'!$A:$E,5,FALSE),0)</f>
        <v>0</v>
      </c>
      <c r="E2584">
        <f>+IFERROR(VLOOKUP(B2584,'[1]Sum table'!$A:$F,6,FALSE),0)</f>
        <v>0</v>
      </c>
      <c r="F2584">
        <f>+IFERROR(VLOOKUP(B2584,'[1]Sum table'!$A:$G,7,FALSE),0)</f>
        <v>0</v>
      </c>
      <c r="O2584" t="s">
        <v>515</v>
      </c>
      <c r="P2584" s="610" t="s">
        <v>203</v>
      </c>
      <c r="R2584" t="str">
        <f t="shared" si="122"/>
        <v>ZK108</v>
      </c>
      <c r="S2584">
        <f t="shared" si="123"/>
        <v>0</v>
      </c>
      <c r="T2584">
        <f t="shared" si="123"/>
        <v>0</v>
      </c>
      <c r="U2584">
        <f t="shared" si="123"/>
        <v>0</v>
      </c>
    </row>
    <row r="2585" spans="1:21" x14ac:dyDescent="0.25">
      <c r="A2585" t="s">
        <v>3104</v>
      </c>
      <c r="B2585" t="str">
        <f t="shared" si="121"/>
        <v>ZK108.K283.C727</v>
      </c>
      <c r="C2585">
        <f>+IFERROR(VLOOKUP(B2585,'[1]Sum table'!$A:$D,4,FALSE),0)</f>
        <v>0</v>
      </c>
      <c r="D2585">
        <f>+IFERROR(VLOOKUP(B2585,'[1]Sum table'!$A:$E,5,FALSE),0)</f>
        <v>0</v>
      </c>
      <c r="E2585">
        <f>+IFERROR(VLOOKUP(B2585,'[1]Sum table'!$A:$F,6,FALSE),0)</f>
        <v>0</v>
      </c>
      <c r="F2585">
        <f>+IFERROR(VLOOKUP(B2585,'[1]Sum table'!$A:$G,7,FALSE),0)</f>
        <v>0</v>
      </c>
      <c r="O2585" t="s">
        <v>515</v>
      </c>
      <c r="P2585" s="610" t="s">
        <v>205</v>
      </c>
      <c r="R2585" t="str">
        <f t="shared" si="122"/>
        <v>ZK108</v>
      </c>
      <c r="S2585">
        <f t="shared" si="123"/>
        <v>0</v>
      </c>
      <c r="T2585">
        <f t="shared" si="123"/>
        <v>0</v>
      </c>
      <c r="U2585">
        <f t="shared" si="123"/>
        <v>0</v>
      </c>
    </row>
    <row r="2586" spans="1:21" x14ac:dyDescent="0.25">
      <c r="A2586" t="s">
        <v>3105</v>
      </c>
      <c r="B2586" t="str">
        <f t="shared" si="121"/>
        <v>ZK108.K284.C727</v>
      </c>
      <c r="C2586">
        <f>+IFERROR(VLOOKUP(B2586,'[1]Sum table'!$A:$D,4,FALSE),0)</f>
        <v>0</v>
      </c>
      <c r="D2586">
        <f>+IFERROR(VLOOKUP(B2586,'[1]Sum table'!$A:$E,5,FALSE),0)</f>
        <v>0</v>
      </c>
      <c r="E2586">
        <f>+IFERROR(VLOOKUP(B2586,'[1]Sum table'!$A:$F,6,FALSE),0)</f>
        <v>0</v>
      </c>
      <c r="F2586">
        <f>+IFERROR(VLOOKUP(B2586,'[1]Sum table'!$A:$G,7,FALSE),0)</f>
        <v>0</v>
      </c>
      <c r="O2586" t="s">
        <v>515</v>
      </c>
      <c r="P2586" s="610" t="s">
        <v>207</v>
      </c>
      <c r="R2586" t="str">
        <f t="shared" si="122"/>
        <v>ZK108</v>
      </c>
      <c r="S2586">
        <f t="shared" si="123"/>
        <v>0</v>
      </c>
      <c r="T2586">
        <f t="shared" si="123"/>
        <v>0</v>
      </c>
      <c r="U2586">
        <f t="shared" si="123"/>
        <v>0</v>
      </c>
    </row>
    <row r="2587" spans="1:21" x14ac:dyDescent="0.25">
      <c r="A2587" t="s">
        <v>3106</v>
      </c>
      <c r="B2587" t="str">
        <f t="shared" si="121"/>
        <v>ZK108.K285.C727</v>
      </c>
      <c r="C2587">
        <f>+IFERROR(VLOOKUP(B2587,'[1]Sum table'!$A:$D,4,FALSE),0)</f>
        <v>0</v>
      </c>
      <c r="D2587">
        <f>+IFERROR(VLOOKUP(B2587,'[1]Sum table'!$A:$E,5,FALSE),0)</f>
        <v>0</v>
      </c>
      <c r="E2587">
        <f>+IFERROR(VLOOKUP(B2587,'[1]Sum table'!$A:$F,6,FALSE),0)</f>
        <v>0</v>
      </c>
      <c r="F2587">
        <f>+IFERROR(VLOOKUP(B2587,'[1]Sum table'!$A:$G,7,FALSE),0)</f>
        <v>0</v>
      </c>
      <c r="O2587" t="s">
        <v>515</v>
      </c>
      <c r="P2587" s="610" t="s">
        <v>212</v>
      </c>
      <c r="R2587" t="str">
        <f t="shared" si="122"/>
        <v>ZK108</v>
      </c>
      <c r="S2587">
        <f t="shared" si="123"/>
        <v>0</v>
      </c>
      <c r="T2587">
        <f t="shared" si="123"/>
        <v>0</v>
      </c>
      <c r="U2587">
        <f t="shared" si="123"/>
        <v>0</v>
      </c>
    </row>
    <row r="2588" spans="1:21" x14ac:dyDescent="0.25">
      <c r="A2588" t="s">
        <v>3107</v>
      </c>
      <c r="B2588" t="str">
        <f t="shared" si="121"/>
        <v>ZK108.K286.C727</v>
      </c>
      <c r="C2588">
        <f>+IFERROR(VLOOKUP(B2588,'[1]Sum table'!$A:$D,4,FALSE),0)</f>
        <v>0</v>
      </c>
      <c r="D2588">
        <f>+IFERROR(VLOOKUP(B2588,'[1]Sum table'!$A:$E,5,FALSE),0)</f>
        <v>0</v>
      </c>
      <c r="E2588">
        <f>+IFERROR(VLOOKUP(B2588,'[1]Sum table'!$A:$F,6,FALSE),0)</f>
        <v>0</v>
      </c>
      <c r="F2588">
        <f>+IFERROR(VLOOKUP(B2588,'[1]Sum table'!$A:$G,7,FALSE),0)</f>
        <v>0</v>
      </c>
      <c r="O2588" t="s">
        <v>515</v>
      </c>
      <c r="P2588" s="608" t="s">
        <v>399</v>
      </c>
      <c r="R2588" t="str">
        <f t="shared" si="122"/>
        <v>ZK108</v>
      </c>
      <c r="S2588">
        <f t="shared" si="123"/>
        <v>0</v>
      </c>
      <c r="T2588">
        <f t="shared" si="123"/>
        <v>0</v>
      </c>
      <c r="U2588">
        <f t="shared" si="123"/>
        <v>0</v>
      </c>
    </row>
    <row r="2589" spans="1:21" x14ac:dyDescent="0.25">
      <c r="A2589" t="s">
        <v>3108</v>
      </c>
      <c r="B2589" t="str">
        <f t="shared" si="121"/>
        <v>ZK108.K287.C727</v>
      </c>
      <c r="C2589">
        <f>+IFERROR(VLOOKUP(B2589,'[1]Sum table'!$A:$D,4,FALSE),0)</f>
        <v>0</v>
      </c>
      <c r="D2589">
        <f>+IFERROR(VLOOKUP(B2589,'[1]Sum table'!$A:$E,5,FALSE),0)</f>
        <v>0</v>
      </c>
      <c r="E2589">
        <f>+IFERROR(VLOOKUP(B2589,'[1]Sum table'!$A:$F,6,FALSE),0)</f>
        <v>0</v>
      </c>
      <c r="F2589">
        <f>+IFERROR(VLOOKUP(B2589,'[1]Sum table'!$A:$G,7,FALSE),0)</f>
        <v>0</v>
      </c>
      <c r="O2589" t="s">
        <v>515</v>
      </c>
      <c r="P2589" s="608" t="s">
        <v>400</v>
      </c>
      <c r="R2589" t="str">
        <f t="shared" si="122"/>
        <v>ZK108</v>
      </c>
      <c r="S2589">
        <f t="shared" si="123"/>
        <v>0</v>
      </c>
      <c r="T2589">
        <f t="shared" si="123"/>
        <v>0</v>
      </c>
      <c r="U2589">
        <f t="shared" si="123"/>
        <v>0</v>
      </c>
    </row>
    <row r="2590" spans="1:21" x14ac:dyDescent="0.25">
      <c r="A2590" t="s">
        <v>3109</v>
      </c>
      <c r="B2590" t="str">
        <f t="shared" si="121"/>
        <v>ZK108.K288.C727</v>
      </c>
      <c r="C2590">
        <f>+IFERROR(VLOOKUP(B2590,'[1]Sum table'!$A:$D,4,FALSE),0)</f>
        <v>0</v>
      </c>
      <c r="D2590">
        <f>+IFERROR(VLOOKUP(B2590,'[1]Sum table'!$A:$E,5,FALSE),0)</f>
        <v>0</v>
      </c>
      <c r="E2590">
        <f>+IFERROR(VLOOKUP(B2590,'[1]Sum table'!$A:$F,6,FALSE),0)</f>
        <v>0</v>
      </c>
      <c r="F2590">
        <f>+IFERROR(VLOOKUP(B2590,'[1]Sum table'!$A:$G,7,FALSE),0)</f>
        <v>0</v>
      </c>
      <c r="O2590" t="s">
        <v>515</v>
      </c>
      <c r="P2590" s="608" t="s">
        <v>401</v>
      </c>
      <c r="R2590" t="str">
        <f t="shared" si="122"/>
        <v>ZK108</v>
      </c>
      <c r="S2590">
        <f t="shared" si="123"/>
        <v>0</v>
      </c>
      <c r="T2590">
        <f t="shared" si="123"/>
        <v>0</v>
      </c>
      <c r="U2590">
        <f t="shared" si="123"/>
        <v>0</v>
      </c>
    </row>
    <row r="2591" spans="1:21" x14ac:dyDescent="0.25">
      <c r="A2591" t="s">
        <v>3110</v>
      </c>
      <c r="B2591" t="str">
        <f t="shared" si="121"/>
        <v>ZK108.K289.C727</v>
      </c>
      <c r="C2591">
        <f>+IFERROR(VLOOKUP(B2591,'[1]Sum table'!$A:$D,4,FALSE),0)</f>
        <v>0</v>
      </c>
      <c r="D2591">
        <f>+IFERROR(VLOOKUP(B2591,'[1]Sum table'!$A:$E,5,FALSE),0)</f>
        <v>0</v>
      </c>
      <c r="E2591">
        <f>+IFERROR(VLOOKUP(B2591,'[1]Sum table'!$A:$F,6,FALSE),0)</f>
        <v>0</v>
      </c>
      <c r="F2591">
        <f>+IFERROR(VLOOKUP(B2591,'[1]Sum table'!$A:$G,7,FALSE),0)</f>
        <v>0</v>
      </c>
      <c r="O2591" t="s">
        <v>515</v>
      </c>
      <c r="P2591" s="610" t="s">
        <v>218</v>
      </c>
      <c r="R2591" t="str">
        <f t="shared" si="122"/>
        <v>ZK108</v>
      </c>
      <c r="S2591">
        <f t="shared" si="123"/>
        <v>0</v>
      </c>
      <c r="T2591">
        <f t="shared" si="123"/>
        <v>0</v>
      </c>
      <c r="U2591">
        <f t="shared" si="123"/>
        <v>0</v>
      </c>
    </row>
    <row r="2592" spans="1:21" x14ac:dyDescent="0.25">
      <c r="A2592" t="s">
        <v>3111</v>
      </c>
      <c r="B2592" t="str">
        <f t="shared" si="121"/>
        <v>ZK108.K290.C727</v>
      </c>
      <c r="C2592">
        <f>+IFERROR(VLOOKUP(B2592,'[1]Sum table'!$A:$D,4,FALSE),0)</f>
        <v>0</v>
      </c>
      <c r="D2592">
        <f>+IFERROR(VLOOKUP(B2592,'[1]Sum table'!$A:$E,5,FALSE),0)</f>
        <v>0</v>
      </c>
      <c r="E2592">
        <f>+IFERROR(VLOOKUP(B2592,'[1]Sum table'!$A:$F,6,FALSE),0)</f>
        <v>0</v>
      </c>
      <c r="F2592">
        <f>+IFERROR(VLOOKUP(B2592,'[1]Sum table'!$A:$G,7,FALSE),0)</f>
        <v>0</v>
      </c>
      <c r="O2592" t="s">
        <v>515</v>
      </c>
      <c r="P2592" s="610" t="s">
        <v>220</v>
      </c>
      <c r="R2592" t="str">
        <f t="shared" si="122"/>
        <v>ZK108</v>
      </c>
      <c r="S2592">
        <f t="shared" si="123"/>
        <v>0</v>
      </c>
      <c r="T2592">
        <f t="shared" si="123"/>
        <v>0</v>
      </c>
      <c r="U2592">
        <f t="shared" si="123"/>
        <v>0</v>
      </c>
    </row>
    <row r="2593" spans="1:21" x14ac:dyDescent="0.25">
      <c r="A2593" t="s">
        <v>3112</v>
      </c>
      <c r="B2593" t="str">
        <f t="shared" si="121"/>
        <v>ZK108.K291.C727</v>
      </c>
      <c r="C2593">
        <f>+IFERROR(VLOOKUP(B2593,'[1]Sum table'!$A:$D,4,FALSE),0)</f>
        <v>0</v>
      </c>
      <c r="D2593">
        <f>+IFERROR(VLOOKUP(B2593,'[1]Sum table'!$A:$E,5,FALSE),0)</f>
        <v>0</v>
      </c>
      <c r="E2593">
        <f>+IFERROR(VLOOKUP(B2593,'[1]Sum table'!$A:$F,6,FALSE),0)</f>
        <v>0</v>
      </c>
      <c r="F2593">
        <f>+IFERROR(VLOOKUP(B2593,'[1]Sum table'!$A:$G,7,FALSE),0)</f>
        <v>0</v>
      </c>
      <c r="O2593" t="s">
        <v>515</v>
      </c>
      <c r="P2593" s="610" t="s">
        <v>224</v>
      </c>
      <c r="R2593" t="str">
        <f t="shared" si="122"/>
        <v>ZK108</v>
      </c>
      <c r="S2593">
        <f t="shared" si="123"/>
        <v>0</v>
      </c>
      <c r="T2593">
        <f t="shared" si="123"/>
        <v>0</v>
      </c>
      <c r="U2593">
        <f t="shared" si="123"/>
        <v>0</v>
      </c>
    </row>
    <row r="2594" spans="1:21" x14ac:dyDescent="0.25">
      <c r="A2594" t="s">
        <v>3113</v>
      </c>
      <c r="B2594" t="str">
        <f t="shared" si="121"/>
        <v>ZK108.K292.C727</v>
      </c>
      <c r="C2594">
        <f>+IFERROR(VLOOKUP(B2594,'[1]Sum table'!$A:$D,4,FALSE),0)</f>
        <v>0</v>
      </c>
      <c r="D2594">
        <f>+IFERROR(VLOOKUP(B2594,'[1]Sum table'!$A:$E,5,FALSE),0)</f>
        <v>0</v>
      </c>
      <c r="E2594">
        <f>+IFERROR(VLOOKUP(B2594,'[1]Sum table'!$A:$F,6,FALSE),0)</f>
        <v>0</v>
      </c>
      <c r="F2594">
        <f>+IFERROR(VLOOKUP(B2594,'[1]Sum table'!$A:$G,7,FALSE),0)</f>
        <v>0</v>
      </c>
      <c r="O2594" t="s">
        <v>515</v>
      </c>
      <c r="P2594" s="608" t="s">
        <v>402</v>
      </c>
      <c r="R2594" t="str">
        <f t="shared" si="122"/>
        <v>ZK108</v>
      </c>
      <c r="S2594">
        <f t="shared" si="123"/>
        <v>0</v>
      </c>
      <c r="T2594">
        <f t="shared" si="123"/>
        <v>0</v>
      </c>
      <c r="U2594">
        <f t="shared" si="123"/>
        <v>0</v>
      </c>
    </row>
    <row r="2595" spans="1:21" x14ac:dyDescent="0.25">
      <c r="A2595" t="s">
        <v>3114</v>
      </c>
      <c r="B2595" t="str">
        <f t="shared" si="121"/>
        <v>ZK108.K293.C727</v>
      </c>
      <c r="C2595">
        <f>+IFERROR(VLOOKUP(B2595,'[1]Sum table'!$A:$D,4,FALSE),0)</f>
        <v>0</v>
      </c>
      <c r="D2595">
        <f>+IFERROR(VLOOKUP(B2595,'[1]Sum table'!$A:$E,5,FALSE),0)</f>
        <v>0</v>
      </c>
      <c r="E2595">
        <f>+IFERROR(VLOOKUP(B2595,'[1]Sum table'!$A:$F,6,FALSE),0)</f>
        <v>0</v>
      </c>
      <c r="F2595">
        <f>+IFERROR(VLOOKUP(B2595,'[1]Sum table'!$A:$G,7,FALSE),0)</f>
        <v>0</v>
      </c>
      <c r="O2595" t="s">
        <v>515</v>
      </c>
      <c r="P2595" s="608" t="s">
        <v>403</v>
      </c>
      <c r="R2595" t="str">
        <f t="shared" si="122"/>
        <v>ZK108</v>
      </c>
      <c r="S2595">
        <f t="shared" si="123"/>
        <v>0</v>
      </c>
      <c r="T2595">
        <f t="shared" si="123"/>
        <v>0</v>
      </c>
      <c r="U2595">
        <f t="shared" si="123"/>
        <v>0</v>
      </c>
    </row>
    <row r="2596" spans="1:21" x14ac:dyDescent="0.25">
      <c r="A2596" t="s">
        <v>3115</v>
      </c>
      <c r="B2596" t="str">
        <f t="shared" si="121"/>
        <v>ZK108.K294.C727</v>
      </c>
      <c r="C2596">
        <f>+IFERROR(VLOOKUP(B2596,'[1]Sum table'!$A:$D,4,FALSE),0)</f>
        <v>0</v>
      </c>
      <c r="D2596">
        <f>+IFERROR(VLOOKUP(B2596,'[1]Sum table'!$A:$E,5,FALSE),0)</f>
        <v>0</v>
      </c>
      <c r="E2596">
        <f>+IFERROR(VLOOKUP(B2596,'[1]Sum table'!$A:$F,6,FALSE),0)</f>
        <v>0</v>
      </c>
      <c r="F2596">
        <f>+IFERROR(VLOOKUP(B2596,'[1]Sum table'!$A:$G,7,FALSE),0)</f>
        <v>0</v>
      </c>
      <c r="O2596" t="s">
        <v>515</v>
      </c>
      <c r="P2596" s="608" t="s">
        <v>404</v>
      </c>
      <c r="R2596" t="str">
        <f t="shared" si="122"/>
        <v>ZK108</v>
      </c>
      <c r="S2596">
        <f t="shared" si="123"/>
        <v>0</v>
      </c>
      <c r="T2596">
        <f t="shared" si="123"/>
        <v>0</v>
      </c>
      <c r="U2596">
        <f t="shared" si="123"/>
        <v>0</v>
      </c>
    </row>
    <row r="2597" spans="1:21" x14ac:dyDescent="0.25">
      <c r="A2597" t="s">
        <v>3116</v>
      </c>
      <c r="B2597" t="str">
        <f t="shared" si="121"/>
        <v>ZK108.K295.C727</v>
      </c>
      <c r="C2597">
        <f>+IFERROR(VLOOKUP(B2597,'[1]Sum table'!$A:$D,4,FALSE),0)</f>
        <v>0</v>
      </c>
      <c r="D2597">
        <f>+IFERROR(VLOOKUP(B2597,'[1]Sum table'!$A:$E,5,FALSE),0)</f>
        <v>0</v>
      </c>
      <c r="E2597">
        <f>+IFERROR(VLOOKUP(B2597,'[1]Sum table'!$A:$F,6,FALSE),0)</f>
        <v>0</v>
      </c>
      <c r="F2597">
        <f>+IFERROR(VLOOKUP(B2597,'[1]Sum table'!$A:$G,7,FALSE),0)</f>
        <v>0</v>
      </c>
      <c r="O2597" t="s">
        <v>515</v>
      </c>
      <c r="P2597" s="610" t="s">
        <v>226</v>
      </c>
      <c r="R2597" t="str">
        <f t="shared" si="122"/>
        <v>ZK108</v>
      </c>
      <c r="S2597">
        <f t="shared" si="123"/>
        <v>0</v>
      </c>
      <c r="T2597">
        <f t="shared" si="123"/>
        <v>0</v>
      </c>
      <c r="U2597">
        <f t="shared" si="123"/>
        <v>0</v>
      </c>
    </row>
    <row r="2598" spans="1:21" x14ac:dyDescent="0.25">
      <c r="A2598" t="s">
        <v>3117</v>
      </c>
      <c r="B2598" t="str">
        <f t="shared" si="121"/>
        <v>ZK108.K296.C727</v>
      </c>
      <c r="C2598">
        <f>+IFERROR(VLOOKUP(B2598,'[1]Sum table'!$A:$D,4,FALSE),0)</f>
        <v>0</v>
      </c>
      <c r="D2598">
        <f>+IFERROR(VLOOKUP(B2598,'[1]Sum table'!$A:$E,5,FALSE),0)</f>
        <v>0</v>
      </c>
      <c r="E2598">
        <f>+IFERROR(VLOOKUP(B2598,'[1]Sum table'!$A:$F,6,FALSE),0)</f>
        <v>0</v>
      </c>
      <c r="F2598">
        <f>+IFERROR(VLOOKUP(B2598,'[1]Sum table'!$A:$G,7,FALSE),0)</f>
        <v>0</v>
      </c>
      <c r="O2598" t="s">
        <v>515</v>
      </c>
      <c r="P2598" s="610" t="s">
        <v>228</v>
      </c>
      <c r="R2598" t="str">
        <f t="shared" si="122"/>
        <v>ZK108</v>
      </c>
      <c r="S2598">
        <f t="shared" si="123"/>
        <v>0</v>
      </c>
      <c r="T2598">
        <f t="shared" si="123"/>
        <v>0</v>
      </c>
      <c r="U2598">
        <f t="shared" si="123"/>
        <v>0</v>
      </c>
    </row>
    <row r="2599" spans="1:21" x14ac:dyDescent="0.25">
      <c r="A2599" t="s">
        <v>3118</v>
      </c>
      <c r="B2599" t="str">
        <f t="shared" si="121"/>
        <v>ZK108.K297.C727</v>
      </c>
      <c r="C2599">
        <f>+IFERROR(VLOOKUP(B2599,'[1]Sum table'!$A:$D,4,FALSE),0)</f>
        <v>0</v>
      </c>
      <c r="D2599">
        <f>+IFERROR(VLOOKUP(B2599,'[1]Sum table'!$A:$E,5,FALSE),0)</f>
        <v>0</v>
      </c>
      <c r="E2599">
        <f>+IFERROR(VLOOKUP(B2599,'[1]Sum table'!$A:$F,6,FALSE),0)</f>
        <v>0</v>
      </c>
      <c r="F2599">
        <f>+IFERROR(VLOOKUP(B2599,'[1]Sum table'!$A:$G,7,FALSE),0)</f>
        <v>0</v>
      </c>
      <c r="O2599" t="s">
        <v>515</v>
      </c>
      <c r="P2599" s="610" t="s">
        <v>230</v>
      </c>
      <c r="R2599" t="str">
        <f t="shared" si="122"/>
        <v>ZK108</v>
      </c>
      <c r="S2599">
        <f t="shared" si="123"/>
        <v>0</v>
      </c>
      <c r="T2599">
        <f t="shared" si="123"/>
        <v>0</v>
      </c>
      <c r="U2599">
        <f t="shared" si="123"/>
        <v>0</v>
      </c>
    </row>
    <row r="2600" spans="1:21" x14ac:dyDescent="0.25">
      <c r="A2600" t="s">
        <v>3119</v>
      </c>
      <c r="B2600" t="str">
        <f t="shared" si="121"/>
        <v>ZK108.K298.C727</v>
      </c>
      <c r="C2600">
        <f>+IFERROR(VLOOKUP(B2600,'[1]Sum table'!$A:$D,4,FALSE),0)</f>
        <v>0</v>
      </c>
      <c r="D2600">
        <f>+IFERROR(VLOOKUP(B2600,'[1]Sum table'!$A:$E,5,FALSE),0)</f>
        <v>0</v>
      </c>
      <c r="E2600">
        <f>+IFERROR(VLOOKUP(B2600,'[1]Sum table'!$A:$F,6,FALSE),0)</f>
        <v>0</v>
      </c>
      <c r="F2600">
        <f>+IFERROR(VLOOKUP(B2600,'[1]Sum table'!$A:$G,7,FALSE),0)</f>
        <v>0</v>
      </c>
      <c r="O2600" t="s">
        <v>515</v>
      </c>
      <c r="P2600" s="608" t="s">
        <v>405</v>
      </c>
      <c r="R2600" t="str">
        <f t="shared" si="122"/>
        <v>ZK108</v>
      </c>
      <c r="S2600">
        <f t="shared" si="123"/>
        <v>0</v>
      </c>
      <c r="T2600">
        <f t="shared" si="123"/>
        <v>0</v>
      </c>
      <c r="U2600">
        <f t="shared" si="123"/>
        <v>0</v>
      </c>
    </row>
    <row r="2601" spans="1:21" x14ac:dyDescent="0.25">
      <c r="A2601" t="s">
        <v>3120</v>
      </c>
      <c r="B2601" t="str">
        <f t="shared" si="121"/>
        <v>ZK108.K299.C727</v>
      </c>
      <c r="C2601">
        <f>+IFERROR(VLOOKUP(B2601,'[1]Sum table'!$A:$D,4,FALSE),0)</f>
        <v>0</v>
      </c>
      <c r="D2601">
        <f>+IFERROR(VLOOKUP(B2601,'[1]Sum table'!$A:$E,5,FALSE),0)</f>
        <v>0</v>
      </c>
      <c r="E2601">
        <f>+IFERROR(VLOOKUP(B2601,'[1]Sum table'!$A:$F,6,FALSE),0)</f>
        <v>0</v>
      </c>
      <c r="F2601">
        <f>+IFERROR(VLOOKUP(B2601,'[1]Sum table'!$A:$G,7,FALSE),0)</f>
        <v>0</v>
      </c>
      <c r="O2601" t="s">
        <v>515</v>
      </c>
      <c r="P2601" s="608" t="s">
        <v>406</v>
      </c>
      <c r="R2601" t="str">
        <f t="shared" si="122"/>
        <v>ZK108</v>
      </c>
      <c r="S2601">
        <f t="shared" si="123"/>
        <v>0</v>
      </c>
      <c r="T2601">
        <f t="shared" si="123"/>
        <v>0</v>
      </c>
      <c r="U2601">
        <f t="shared" si="123"/>
        <v>0</v>
      </c>
    </row>
    <row r="2602" spans="1:21" x14ac:dyDescent="0.25">
      <c r="A2602" t="s">
        <v>3121</v>
      </c>
      <c r="B2602" t="str">
        <f t="shared" si="121"/>
        <v>ZK108.K300.C727</v>
      </c>
      <c r="C2602">
        <f>+IFERROR(VLOOKUP(B2602,'[1]Sum table'!$A:$D,4,FALSE),0)</f>
        <v>0</v>
      </c>
      <c r="D2602">
        <f>+IFERROR(VLOOKUP(B2602,'[1]Sum table'!$A:$E,5,FALSE),0)</f>
        <v>0</v>
      </c>
      <c r="E2602">
        <f>+IFERROR(VLOOKUP(B2602,'[1]Sum table'!$A:$F,6,FALSE),0)</f>
        <v>0</v>
      </c>
      <c r="F2602">
        <f>+IFERROR(VLOOKUP(B2602,'[1]Sum table'!$A:$G,7,FALSE),0)</f>
        <v>0</v>
      </c>
      <c r="O2602" t="s">
        <v>515</v>
      </c>
      <c r="P2602" s="608" t="s">
        <v>407</v>
      </c>
      <c r="R2602" t="str">
        <f t="shared" si="122"/>
        <v>ZK108</v>
      </c>
      <c r="S2602">
        <f t="shared" si="123"/>
        <v>0</v>
      </c>
      <c r="T2602">
        <f t="shared" si="123"/>
        <v>0</v>
      </c>
      <c r="U2602">
        <f t="shared" si="123"/>
        <v>0</v>
      </c>
    </row>
    <row r="2603" spans="1:21" ht="15.75" thickBot="1" x14ac:dyDescent="0.3">
      <c r="A2603" t="s">
        <v>3122</v>
      </c>
      <c r="B2603" t="str">
        <f t="shared" si="121"/>
        <v>ZK108.K301.C727</v>
      </c>
      <c r="C2603">
        <f>+IFERROR(VLOOKUP(B2603,'[1]Sum table'!$A:$D,4,FALSE),0)</f>
        <v>0</v>
      </c>
      <c r="D2603">
        <f>+IFERROR(VLOOKUP(B2603,'[1]Sum table'!$A:$E,5,FALSE),0)</f>
        <v>0</v>
      </c>
      <c r="E2603">
        <f>+IFERROR(VLOOKUP(B2603,'[1]Sum table'!$A:$F,6,FALSE),0)</f>
        <v>0</v>
      </c>
      <c r="F2603">
        <f>+IFERROR(VLOOKUP(B2603,'[1]Sum table'!$A:$G,7,FALSE),0)</f>
        <v>0</v>
      </c>
      <c r="O2603" t="s">
        <v>515</v>
      </c>
      <c r="P2603" s="610" t="s">
        <v>232</v>
      </c>
      <c r="R2603" t="str">
        <f t="shared" si="122"/>
        <v>ZK108</v>
      </c>
      <c r="S2603">
        <f t="shared" si="123"/>
        <v>0</v>
      </c>
      <c r="T2603">
        <f t="shared" si="123"/>
        <v>0</v>
      </c>
      <c r="U2603">
        <f t="shared" si="123"/>
        <v>0</v>
      </c>
    </row>
    <row r="2604" spans="1:21" x14ac:dyDescent="0.25">
      <c r="A2604" t="s">
        <v>3123</v>
      </c>
      <c r="B2604" t="str">
        <f t="shared" si="121"/>
        <v>ZK108.K302.C727</v>
      </c>
      <c r="C2604">
        <f>+IFERROR(VLOOKUP(B2604,'[1]Sum table'!$A:$D,4,FALSE),0)</f>
        <v>0</v>
      </c>
      <c r="D2604">
        <f>+IFERROR(VLOOKUP(B2604,'[1]Sum table'!$A:$E,5,FALSE),0)</f>
        <v>0</v>
      </c>
      <c r="E2604">
        <f>+IFERROR(VLOOKUP(B2604,'[1]Sum table'!$A:$F,6,FALSE),0)</f>
        <v>0</v>
      </c>
      <c r="F2604">
        <f>+IFERROR(VLOOKUP(B2604,'[1]Sum table'!$A:$G,7,FALSE),0)</f>
        <v>0</v>
      </c>
      <c r="O2604" t="s">
        <v>515</v>
      </c>
      <c r="P2604" s="605" t="s">
        <v>408</v>
      </c>
      <c r="R2604" t="str">
        <f t="shared" si="122"/>
        <v>ZK108</v>
      </c>
      <c r="S2604">
        <f t="shared" si="123"/>
        <v>0</v>
      </c>
      <c r="T2604">
        <f t="shared" si="123"/>
        <v>0</v>
      </c>
      <c r="U2604">
        <f t="shared" si="123"/>
        <v>0</v>
      </c>
    </row>
    <row r="2605" spans="1:21" x14ac:dyDescent="0.25">
      <c r="A2605" t="s">
        <v>3124</v>
      </c>
      <c r="B2605" t="str">
        <f t="shared" si="121"/>
        <v>ZK108.K303.C727</v>
      </c>
      <c r="C2605">
        <f>+IFERROR(VLOOKUP(B2605,'[1]Sum table'!$A:$D,4,FALSE),0)</f>
        <v>0</v>
      </c>
      <c r="D2605">
        <f>+IFERROR(VLOOKUP(B2605,'[1]Sum table'!$A:$E,5,FALSE),0)</f>
        <v>0</v>
      </c>
      <c r="E2605">
        <f>+IFERROR(VLOOKUP(B2605,'[1]Sum table'!$A:$F,6,FALSE),0)</f>
        <v>0</v>
      </c>
      <c r="F2605">
        <f>+IFERROR(VLOOKUP(B2605,'[1]Sum table'!$A:$G,7,FALSE),0)</f>
        <v>0</v>
      </c>
      <c r="O2605" t="s">
        <v>515</v>
      </c>
      <c r="P2605" s="606" t="s">
        <v>409</v>
      </c>
      <c r="R2605" t="str">
        <f t="shared" si="122"/>
        <v>ZK108</v>
      </c>
      <c r="S2605">
        <f t="shared" si="123"/>
        <v>0</v>
      </c>
      <c r="T2605">
        <f t="shared" si="123"/>
        <v>0</v>
      </c>
      <c r="U2605">
        <f t="shared" si="123"/>
        <v>0</v>
      </c>
    </row>
    <row r="2606" spans="1:21" x14ac:dyDescent="0.25">
      <c r="A2606" t="s">
        <v>3125</v>
      </c>
      <c r="B2606" t="str">
        <f t="shared" si="121"/>
        <v>ZK108.K304.C727</v>
      </c>
      <c r="C2606">
        <f>+IFERROR(VLOOKUP(B2606,'[1]Sum table'!$A:$D,4,FALSE),0)</f>
        <v>0</v>
      </c>
      <c r="D2606">
        <f>+IFERROR(VLOOKUP(B2606,'[1]Sum table'!$A:$E,5,FALSE),0)</f>
        <v>0</v>
      </c>
      <c r="E2606">
        <f>+IFERROR(VLOOKUP(B2606,'[1]Sum table'!$A:$F,6,FALSE),0)</f>
        <v>0</v>
      </c>
      <c r="F2606">
        <f>+IFERROR(VLOOKUP(B2606,'[1]Sum table'!$A:$G,7,FALSE),0)</f>
        <v>0</v>
      </c>
      <c r="O2606" t="s">
        <v>515</v>
      </c>
      <c r="P2606" s="606" t="s">
        <v>410</v>
      </c>
      <c r="R2606" t="str">
        <f t="shared" si="122"/>
        <v>ZK108</v>
      </c>
      <c r="S2606">
        <f t="shared" si="123"/>
        <v>0</v>
      </c>
      <c r="T2606">
        <f t="shared" si="123"/>
        <v>0</v>
      </c>
      <c r="U2606">
        <f t="shared" si="123"/>
        <v>0</v>
      </c>
    </row>
    <row r="2607" spans="1:21" x14ac:dyDescent="0.25">
      <c r="A2607" t="s">
        <v>3126</v>
      </c>
      <c r="B2607" t="str">
        <f t="shared" si="121"/>
        <v>ZK108.K305.C727</v>
      </c>
      <c r="C2607">
        <f>+IFERROR(VLOOKUP(B2607,'[1]Sum table'!$A:$D,4,FALSE),0)</f>
        <v>0</v>
      </c>
      <c r="D2607">
        <f>+IFERROR(VLOOKUP(B2607,'[1]Sum table'!$A:$E,5,FALSE),0)</f>
        <v>0</v>
      </c>
      <c r="E2607">
        <f>+IFERROR(VLOOKUP(B2607,'[1]Sum table'!$A:$F,6,FALSE),0)</f>
        <v>0</v>
      </c>
      <c r="F2607">
        <f>+IFERROR(VLOOKUP(B2607,'[1]Sum table'!$A:$G,7,FALSE),0)</f>
        <v>0</v>
      </c>
      <c r="O2607" t="s">
        <v>515</v>
      </c>
      <c r="P2607" s="606" t="s">
        <v>411</v>
      </c>
      <c r="R2607" t="str">
        <f t="shared" si="122"/>
        <v>ZK108</v>
      </c>
      <c r="S2607">
        <f t="shared" si="123"/>
        <v>0</v>
      </c>
      <c r="T2607">
        <f t="shared" si="123"/>
        <v>0</v>
      </c>
      <c r="U2607">
        <f t="shared" si="123"/>
        <v>0</v>
      </c>
    </row>
    <row r="2608" spans="1:21" x14ac:dyDescent="0.25">
      <c r="A2608" t="s">
        <v>3127</v>
      </c>
      <c r="B2608" t="str">
        <f t="shared" si="121"/>
        <v>ZK108.K306.C727</v>
      </c>
      <c r="C2608">
        <f>+IFERROR(VLOOKUP(B2608,'[1]Sum table'!$A:$D,4,FALSE),0)</f>
        <v>0</v>
      </c>
      <c r="D2608">
        <f>+IFERROR(VLOOKUP(B2608,'[1]Sum table'!$A:$E,5,FALSE),0)</f>
        <v>0</v>
      </c>
      <c r="E2608">
        <f>+IFERROR(VLOOKUP(B2608,'[1]Sum table'!$A:$F,6,FALSE),0)</f>
        <v>0</v>
      </c>
      <c r="F2608">
        <f>+IFERROR(VLOOKUP(B2608,'[1]Sum table'!$A:$G,7,FALSE),0)</f>
        <v>0</v>
      </c>
      <c r="O2608" t="s">
        <v>515</v>
      </c>
      <c r="P2608" s="606" t="s">
        <v>412</v>
      </c>
      <c r="R2608" t="str">
        <f t="shared" si="122"/>
        <v>ZK108</v>
      </c>
      <c r="S2608">
        <f t="shared" si="123"/>
        <v>0</v>
      </c>
      <c r="T2608">
        <f t="shared" si="123"/>
        <v>0</v>
      </c>
      <c r="U2608">
        <f t="shared" si="123"/>
        <v>0</v>
      </c>
    </row>
    <row r="2609" spans="1:21" x14ac:dyDescent="0.25">
      <c r="A2609" t="s">
        <v>3128</v>
      </c>
      <c r="B2609" t="str">
        <f t="shared" si="121"/>
        <v>ZK108.K307.C727</v>
      </c>
      <c r="C2609">
        <f>+IFERROR(VLOOKUP(B2609,'[1]Sum table'!$A:$D,4,FALSE),0)</f>
        <v>0</v>
      </c>
      <c r="D2609">
        <f>+IFERROR(VLOOKUP(B2609,'[1]Sum table'!$A:$E,5,FALSE),0)</f>
        <v>0</v>
      </c>
      <c r="E2609">
        <f>+IFERROR(VLOOKUP(B2609,'[1]Sum table'!$A:$F,6,FALSE),0)</f>
        <v>0</v>
      </c>
      <c r="F2609">
        <f>+IFERROR(VLOOKUP(B2609,'[1]Sum table'!$A:$G,7,FALSE),0)</f>
        <v>0</v>
      </c>
      <c r="O2609" t="s">
        <v>515</v>
      </c>
      <c r="P2609" s="606" t="s">
        <v>413</v>
      </c>
      <c r="R2609" t="str">
        <f t="shared" si="122"/>
        <v>ZK108</v>
      </c>
      <c r="S2609">
        <f t="shared" si="123"/>
        <v>0</v>
      </c>
      <c r="T2609">
        <f t="shared" si="123"/>
        <v>0</v>
      </c>
      <c r="U2609">
        <f t="shared" si="123"/>
        <v>0</v>
      </c>
    </row>
    <row r="2610" spans="1:21" x14ac:dyDescent="0.25">
      <c r="A2610" t="s">
        <v>3129</v>
      </c>
      <c r="B2610" t="str">
        <f t="shared" si="121"/>
        <v>ZK108.K308.C727</v>
      </c>
      <c r="C2610">
        <f>+IFERROR(VLOOKUP(B2610,'[1]Sum table'!$A:$D,4,FALSE),0)</f>
        <v>0</v>
      </c>
      <c r="D2610">
        <f>+IFERROR(VLOOKUP(B2610,'[1]Sum table'!$A:$E,5,FALSE),0)</f>
        <v>0</v>
      </c>
      <c r="E2610">
        <f>+IFERROR(VLOOKUP(B2610,'[1]Sum table'!$A:$F,6,FALSE),0)</f>
        <v>0</v>
      </c>
      <c r="F2610">
        <f>+IFERROR(VLOOKUP(B2610,'[1]Sum table'!$A:$G,7,FALSE),0)</f>
        <v>0</v>
      </c>
      <c r="O2610" t="s">
        <v>515</v>
      </c>
      <c r="P2610" s="606" t="s">
        <v>414</v>
      </c>
      <c r="R2610" t="str">
        <f t="shared" si="122"/>
        <v>ZK108</v>
      </c>
      <c r="S2610">
        <f t="shared" si="123"/>
        <v>0</v>
      </c>
      <c r="T2610">
        <f t="shared" si="123"/>
        <v>0</v>
      </c>
      <c r="U2610">
        <f t="shared" si="123"/>
        <v>0</v>
      </c>
    </row>
    <row r="2611" spans="1:21" x14ac:dyDescent="0.25">
      <c r="A2611" t="s">
        <v>3130</v>
      </c>
      <c r="B2611" t="str">
        <f t="shared" si="121"/>
        <v>ZK108.K309.C727</v>
      </c>
      <c r="C2611">
        <f>+IFERROR(VLOOKUP(B2611,'[1]Sum table'!$A:$D,4,FALSE),0)</f>
        <v>0</v>
      </c>
      <c r="D2611">
        <f>+IFERROR(VLOOKUP(B2611,'[1]Sum table'!$A:$E,5,FALSE),0)</f>
        <v>0</v>
      </c>
      <c r="E2611">
        <f>+IFERROR(VLOOKUP(B2611,'[1]Sum table'!$A:$F,6,FALSE),0)</f>
        <v>0</v>
      </c>
      <c r="F2611">
        <f>+IFERROR(VLOOKUP(B2611,'[1]Sum table'!$A:$G,7,FALSE),0)</f>
        <v>0</v>
      </c>
      <c r="O2611" t="s">
        <v>515</v>
      </c>
      <c r="P2611" s="606" t="s">
        <v>415</v>
      </c>
      <c r="R2611" t="str">
        <f t="shared" si="122"/>
        <v>ZK108</v>
      </c>
      <c r="S2611">
        <f t="shared" si="123"/>
        <v>0</v>
      </c>
      <c r="T2611">
        <f t="shared" si="123"/>
        <v>0</v>
      </c>
      <c r="U2611">
        <f t="shared" si="123"/>
        <v>0</v>
      </c>
    </row>
    <row r="2612" spans="1:21" x14ac:dyDescent="0.25">
      <c r="A2612" t="s">
        <v>3131</v>
      </c>
      <c r="B2612" t="str">
        <f t="shared" si="121"/>
        <v>ZK108.K310.C727</v>
      </c>
      <c r="C2612">
        <f>+IFERROR(VLOOKUP(B2612,'[1]Sum table'!$A:$D,4,FALSE),0)</f>
        <v>0</v>
      </c>
      <c r="D2612">
        <f>+IFERROR(VLOOKUP(B2612,'[1]Sum table'!$A:$E,5,FALSE),0)</f>
        <v>0</v>
      </c>
      <c r="E2612">
        <f>+IFERROR(VLOOKUP(B2612,'[1]Sum table'!$A:$F,6,FALSE),0)</f>
        <v>0</v>
      </c>
      <c r="F2612">
        <f>+IFERROR(VLOOKUP(B2612,'[1]Sum table'!$A:$G,7,FALSE),0)</f>
        <v>0</v>
      </c>
      <c r="O2612" t="s">
        <v>515</v>
      </c>
      <c r="P2612" s="606" t="s">
        <v>416</v>
      </c>
      <c r="R2612" t="str">
        <f t="shared" si="122"/>
        <v>ZK108</v>
      </c>
      <c r="S2612">
        <f t="shared" si="123"/>
        <v>0</v>
      </c>
      <c r="T2612">
        <f t="shared" si="123"/>
        <v>0</v>
      </c>
      <c r="U2612">
        <f t="shared" si="123"/>
        <v>0</v>
      </c>
    </row>
    <row r="2613" spans="1:21" x14ac:dyDescent="0.25">
      <c r="A2613" t="s">
        <v>3132</v>
      </c>
      <c r="B2613" t="str">
        <f t="shared" si="121"/>
        <v>ZK108.K311.C727</v>
      </c>
      <c r="C2613">
        <f>+IFERROR(VLOOKUP(B2613,'[1]Sum table'!$A:$D,4,FALSE),0)</f>
        <v>0</v>
      </c>
      <c r="D2613">
        <f>+IFERROR(VLOOKUP(B2613,'[1]Sum table'!$A:$E,5,FALSE),0)</f>
        <v>0</v>
      </c>
      <c r="E2613">
        <f>+IFERROR(VLOOKUP(B2613,'[1]Sum table'!$A:$F,6,FALSE),0)</f>
        <v>0</v>
      </c>
      <c r="F2613">
        <f>+IFERROR(VLOOKUP(B2613,'[1]Sum table'!$A:$G,7,FALSE),0)</f>
        <v>0</v>
      </c>
      <c r="O2613" t="s">
        <v>515</v>
      </c>
      <c r="P2613" s="606" t="s">
        <v>417</v>
      </c>
      <c r="R2613" t="str">
        <f t="shared" si="122"/>
        <v>ZK108</v>
      </c>
      <c r="S2613">
        <f t="shared" si="123"/>
        <v>0</v>
      </c>
      <c r="T2613">
        <f t="shared" si="123"/>
        <v>0</v>
      </c>
      <c r="U2613">
        <f t="shared" si="123"/>
        <v>0</v>
      </c>
    </row>
    <row r="2614" spans="1:21" x14ac:dyDescent="0.25">
      <c r="A2614" t="s">
        <v>3133</v>
      </c>
      <c r="B2614" t="str">
        <f t="shared" si="121"/>
        <v>ZK108.K312.C727</v>
      </c>
      <c r="C2614">
        <f>+IFERROR(VLOOKUP(B2614,'[1]Sum table'!$A:$D,4,FALSE),0)</f>
        <v>0</v>
      </c>
      <c r="D2614">
        <f>+IFERROR(VLOOKUP(B2614,'[1]Sum table'!$A:$E,5,FALSE),0)</f>
        <v>0</v>
      </c>
      <c r="E2614">
        <f>+IFERROR(VLOOKUP(B2614,'[1]Sum table'!$A:$F,6,FALSE),0)</f>
        <v>0</v>
      </c>
      <c r="F2614">
        <f>+IFERROR(VLOOKUP(B2614,'[1]Sum table'!$A:$G,7,FALSE),0)</f>
        <v>0</v>
      </c>
      <c r="O2614" t="s">
        <v>515</v>
      </c>
      <c r="P2614" s="606" t="s">
        <v>418</v>
      </c>
      <c r="R2614" t="str">
        <f t="shared" si="122"/>
        <v>ZK108</v>
      </c>
      <c r="S2614">
        <f t="shared" si="123"/>
        <v>0</v>
      </c>
      <c r="T2614">
        <f t="shared" si="123"/>
        <v>0</v>
      </c>
      <c r="U2614">
        <f t="shared" si="123"/>
        <v>0</v>
      </c>
    </row>
    <row r="2615" spans="1:21" x14ac:dyDescent="0.25">
      <c r="A2615" t="s">
        <v>3134</v>
      </c>
      <c r="B2615" t="str">
        <f t="shared" si="121"/>
        <v>ZK108.K313.C727</v>
      </c>
      <c r="C2615">
        <f>+IFERROR(VLOOKUP(B2615,'[1]Sum table'!$A:$D,4,FALSE),0)</f>
        <v>0</v>
      </c>
      <c r="D2615">
        <f>+IFERROR(VLOOKUP(B2615,'[1]Sum table'!$A:$E,5,FALSE),0)</f>
        <v>0</v>
      </c>
      <c r="E2615">
        <f>+IFERROR(VLOOKUP(B2615,'[1]Sum table'!$A:$F,6,FALSE),0)</f>
        <v>0</v>
      </c>
      <c r="F2615">
        <f>+IFERROR(VLOOKUP(B2615,'[1]Sum table'!$A:$G,7,FALSE),0)</f>
        <v>0</v>
      </c>
      <c r="O2615" t="s">
        <v>515</v>
      </c>
      <c r="P2615" s="607" t="s">
        <v>419</v>
      </c>
      <c r="R2615" t="str">
        <f t="shared" si="122"/>
        <v>ZK108</v>
      </c>
      <c r="S2615">
        <f t="shared" si="123"/>
        <v>0</v>
      </c>
      <c r="T2615">
        <f t="shared" si="123"/>
        <v>0</v>
      </c>
      <c r="U2615">
        <f t="shared" si="123"/>
        <v>0</v>
      </c>
    </row>
    <row r="2616" spans="1:21" x14ac:dyDescent="0.25">
      <c r="A2616" t="s">
        <v>3135</v>
      </c>
      <c r="B2616" t="str">
        <f t="shared" si="121"/>
        <v>ZK108.K314.C727</v>
      </c>
      <c r="C2616">
        <f>+IFERROR(VLOOKUP(B2616,'[1]Sum table'!$A:$D,4,FALSE),0)</f>
        <v>0</v>
      </c>
      <c r="D2616">
        <f>+IFERROR(VLOOKUP(B2616,'[1]Sum table'!$A:$E,5,FALSE),0)</f>
        <v>0</v>
      </c>
      <c r="E2616">
        <f>+IFERROR(VLOOKUP(B2616,'[1]Sum table'!$A:$F,6,FALSE),0)</f>
        <v>0</v>
      </c>
      <c r="F2616">
        <f>+IFERROR(VLOOKUP(B2616,'[1]Sum table'!$A:$G,7,FALSE),0)</f>
        <v>0</v>
      </c>
      <c r="O2616" t="s">
        <v>515</v>
      </c>
      <c r="P2616" s="607" t="s">
        <v>420</v>
      </c>
      <c r="R2616" t="str">
        <f t="shared" si="122"/>
        <v>ZK108</v>
      </c>
      <c r="S2616">
        <f t="shared" si="123"/>
        <v>0</v>
      </c>
      <c r="T2616">
        <f t="shared" si="123"/>
        <v>0</v>
      </c>
      <c r="U2616">
        <f t="shared" si="123"/>
        <v>0</v>
      </c>
    </row>
    <row r="2617" spans="1:21" x14ac:dyDescent="0.25">
      <c r="A2617" t="s">
        <v>3136</v>
      </c>
      <c r="B2617" t="str">
        <f t="shared" si="121"/>
        <v>ZK108.K315.C727</v>
      </c>
      <c r="C2617">
        <f>+IFERROR(VLOOKUP(B2617,'[1]Sum table'!$A:$D,4,FALSE),0)</f>
        <v>0</v>
      </c>
      <c r="D2617">
        <f>+IFERROR(VLOOKUP(B2617,'[1]Sum table'!$A:$E,5,FALSE),0)</f>
        <v>0</v>
      </c>
      <c r="E2617">
        <f>+IFERROR(VLOOKUP(B2617,'[1]Sum table'!$A:$F,6,FALSE),0)</f>
        <v>0</v>
      </c>
      <c r="F2617">
        <f>+IFERROR(VLOOKUP(B2617,'[1]Sum table'!$A:$G,7,FALSE),0)</f>
        <v>0</v>
      </c>
      <c r="O2617" t="s">
        <v>515</v>
      </c>
      <c r="P2617" s="607" t="s">
        <v>421</v>
      </c>
      <c r="R2617" t="str">
        <f t="shared" si="122"/>
        <v>ZK108</v>
      </c>
      <c r="S2617">
        <f t="shared" si="123"/>
        <v>0</v>
      </c>
      <c r="T2617">
        <f t="shared" si="123"/>
        <v>0</v>
      </c>
      <c r="U2617">
        <f t="shared" si="123"/>
        <v>0</v>
      </c>
    </row>
    <row r="2618" spans="1:21" x14ac:dyDescent="0.25">
      <c r="A2618" t="s">
        <v>3137</v>
      </c>
      <c r="B2618" t="str">
        <f t="shared" si="121"/>
        <v>ZK108.K316.C727</v>
      </c>
      <c r="C2618">
        <f>+IFERROR(VLOOKUP(B2618,'[1]Sum table'!$A:$D,4,FALSE),0)</f>
        <v>0</v>
      </c>
      <c r="D2618">
        <f>+IFERROR(VLOOKUP(B2618,'[1]Sum table'!$A:$E,5,FALSE),0)</f>
        <v>0</v>
      </c>
      <c r="E2618">
        <f>+IFERROR(VLOOKUP(B2618,'[1]Sum table'!$A:$F,6,FALSE),0)</f>
        <v>0</v>
      </c>
      <c r="F2618">
        <f>+IFERROR(VLOOKUP(B2618,'[1]Sum table'!$A:$G,7,FALSE),0)</f>
        <v>0</v>
      </c>
      <c r="O2618" t="s">
        <v>515</v>
      </c>
      <c r="P2618" s="607" t="s">
        <v>422</v>
      </c>
      <c r="R2618" t="str">
        <f t="shared" si="122"/>
        <v>ZK108</v>
      </c>
      <c r="S2618">
        <f t="shared" si="123"/>
        <v>0</v>
      </c>
      <c r="T2618">
        <f t="shared" si="123"/>
        <v>0</v>
      </c>
      <c r="U2618">
        <f t="shared" si="123"/>
        <v>0</v>
      </c>
    </row>
    <row r="2619" spans="1:21" x14ac:dyDescent="0.25">
      <c r="A2619" t="s">
        <v>3138</v>
      </c>
      <c r="B2619" t="str">
        <f t="shared" si="121"/>
        <v>ZK108.K317.C727</v>
      </c>
      <c r="C2619">
        <f>+IFERROR(VLOOKUP(B2619,'[1]Sum table'!$A:$D,4,FALSE),0)</f>
        <v>0</v>
      </c>
      <c r="D2619">
        <f>+IFERROR(VLOOKUP(B2619,'[1]Sum table'!$A:$E,5,FALSE),0)</f>
        <v>0</v>
      </c>
      <c r="E2619">
        <f>+IFERROR(VLOOKUP(B2619,'[1]Sum table'!$A:$F,6,FALSE),0)</f>
        <v>0</v>
      </c>
      <c r="F2619">
        <f>+IFERROR(VLOOKUP(B2619,'[1]Sum table'!$A:$G,7,FALSE),0)</f>
        <v>0</v>
      </c>
      <c r="O2619" t="s">
        <v>515</v>
      </c>
      <c r="P2619" s="607" t="s">
        <v>423</v>
      </c>
      <c r="R2619" t="str">
        <f t="shared" si="122"/>
        <v>ZK108</v>
      </c>
      <c r="S2619">
        <f t="shared" si="123"/>
        <v>0</v>
      </c>
      <c r="T2619">
        <f t="shared" si="123"/>
        <v>0</v>
      </c>
      <c r="U2619">
        <f t="shared" si="123"/>
        <v>0</v>
      </c>
    </row>
    <row r="2620" spans="1:21" x14ac:dyDescent="0.25">
      <c r="A2620" t="s">
        <v>3139</v>
      </c>
      <c r="B2620" t="str">
        <f t="shared" si="121"/>
        <v>ZK108.K318.C727</v>
      </c>
      <c r="C2620">
        <f>+IFERROR(VLOOKUP(B2620,'[1]Sum table'!$A:$D,4,FALSE),0)</f>
        <v>0</v>
      </c>
      <c r="D2620">
        <f>+IFERROR(VLOOKUP(B2620,'[1]Sum table'!$A:$E,5,FALSE),0)</f>
        <v>0</v>
      </c>
      <c r="E2620">
        <f>+IFERROR(VLOOKUP(B2620,'[1]Sum table'!$A:$F,6,FALSE),0)</f>
        <v>0</v>
      </c>
      <c r="F2620">
        <f>+IFERROR(VLOOKUP(B2620,'[1]Sum table'!$A:$G,7,FALSE),0)</f>
        <v>0</v>
      </c>
      <c r="O2620" t="s">
        <v>515</v>
      </c>
      <c r="P2620" s="606" t="s">
        <v>424</v>
      </c>
      <c r="R2620" t="str">
        <f t="shared" si="122"/>
        <v>ZK108</v>
      </c>
      <c r="S2620">
        <f t="shared" si="123"/>
        <v>0</v>
      </c>
      <c r="T2620">
        <f t="shared" si="123"/>
        <v>0</v>
      </c>
      <c r="U2620">
        <f t="shared" si="123"/>
        <v>0</v>
      </c>
    </row>
    <row r="2621" spans="1:21" x14ac:dyDescent="0.25">
      <c r="A2621" t="s">
        <v>3140</v>
      </c>
      <c r="B2621" t="str">
        <f t="shared" si="121"/>
        <v>ZK108.K319.C727</v>
      </c>
      <c r="C2621">
        <f>+IFERROR(VLOOKUP(B2621,'[1]Sum table'!$A:$D,4,FALSE),0)</f>
        <v>0</v>
      </c>
      <c r="D2621">
        <f>+IFERROR(VLOOKUP(B2621,'[1]Sum table'!$A:$E,5,FALSE),0)</f>
        <v>0</v>
      </c>
      <c r="E2621">
        <f>+IFERROR(VLOOKUP(B2621,'[1]Sum table'!$A:$F,6,FALSE),0)</f>
        <v>0</v>
      </c>
      <c r="F2621">
        <f>+IFERROR(VLOOKUP(B2621,'[1]Sum table'!$A:$G,7,FALSE),0)</f>
        <v>0</v>
      </c>
      <c r="O2621" t="s">
        <v>515</v>
      </c>
      <c r="P2621" s="606" t="s">
        <v>425</v>
      </c>
      <c r="R2621" t="str">
        <f t="shared" si="122"/>
        <v>ZK108</v>
      </c>
      <c r="S2621">
        <f t="shared" si="123"/>
        <v>0</v>
      </c>
      <c r="T2621">
        <f t="shared" si="123"/>
        <v>0</v>
      </c>
      <c r="U2621">
        <f t="shared" si="123"/>
        <v>0</v>
      </c>
    </row>
    <row r="2622" spans="1:21" x14ac:dyDescent="0.25">
      <c r="A2622" t="s">
        <v>3141</v>
      </c>
      <c r="B2622" t="str">
        <f t="shared" si="121"/>
        <v>ZK108.K320.C727</v>
      </c>
      <c r="C2622">
        <f>+IFERROR(VLOOKUP(B2622,'[1]Sum table'!$A:$D,4,FALSE),0)</f>
        <v>0</v>
      </c>
      <c r="D2622">
        <f>+IFERROR(VLOOKUP(B2622,'[1]Sum table'!$A:$E,5,FALSE),0)</f>
        <v>0</v>
      </c>
      <c r="E2622">
        <f>+IFERROR(VLOOKUP(B2622,'[1]Sum table'!$A:$F,6,FALSE),0)</f>
        <v>0</v>
      </c>
      <c r="F2622">
        <f>+IFERROR(VLOOKUP(B2622,'[1]Sum table'!$A:$G,7,FALSE),0)</f>
        <v>0</v>
      </c>
      <c r="O2622" t="s">
        <v>515</v>
      </c>
      <c r="P2622" s="606" t="s">
        <v>426</v>
      </c>
      <c r="R2622" t="str">
        <f t="shared" si="122"/>
        <v>ZK108</v>
      </c>
      <c r="S2622">
        <f t="shared" si="123"/>
        <v>0</v>
      </c>
      <c r="T2622">
        <f t="shared" si="123"/>
        <v>0</v>
      </c>
      <c r="U2622">
        <f t="shared" si="123"/>
        <v>0</v>
      </c>
    </row>
    <row r="2623" spans="1:21" x14ac:dyDescent="0.25">
      <c r="A2623" t="s">
        <v>3142</v>
      </c>
      <c r="B2623" t="str">
        <f t="shared" si="121"/>
        <v>ZK108.K321.C727</v>
      </c>
      <c r="C2623">
        <f>+IFERROR(VLOOKUP(B2623,'[1]Sum table'!$A:$D,4,FALSE),0)</f>
        <v>0</v>
      </c>
      <c r="D2623">
        <f>+IFERROR(VLOOKUP(B2623,'[1]Sum table'!$A:$E,5,FALSE),0)</f>
        <v>0</v>
      </c>
      <c r="E2623">
        <f>+IFERROR(VLOOKUP(B2623,'[1]Sum table'!$A:$F,6,FALSE),0)</f>
        <v>0</v>
      </c>
      <c r="F2623">
        <f>+IFERROR(VLOOKUP(B2623,'[1]Sum table'!$A:$G,7,FALSE),0)</f>
        <v>0</v>
      </c>
      <c r="O2623" t="s">
        <v>515</v>
      </c>
      <c r="P2623" s="606" t="s">
        <v>427</v>
      </c>
      <c r="R2623" t="str">
        <f t="shared" si="122"/>
        <v>ZK108</v>
      </c>
      <c r="S2623">
        <f t="shared" si="123"/>
        <v>0</v>
      </c>
      <c r="T2623">
        <f t="shared" si="123"/>
        <v>0</v>
      </c>
      <c r="U2623">
        <f t="shared" si="123"/>
        <v>0</v>
      </c>
    </row>
    <row r="2624" spans="1:21" x14ac:dyDescent="0.25">
      <c r="A2624" t="s">
        <v>3143</v>
      </c>
      <c r="B2624" t="str">
        <f t="shared" si="121"/>
        <v>ZK108.K322.C727</v>
      </c>
      <c r="C2624">
        <f>+IFERROR(VLOOKUP(B2624,'[1]Sum table'!$A:$D,4,FALSE),0)</f>
        <v>0</v>
      </c>
      <c r="D2624">
        <f>+IFERROR(VLOOKUP(B2624,'[1]Sum table'!$A:$E,5,FALSE),0)</f>
        <v>0</v>
      </c>
      <c r="E2624">
        <f>+IFERROR(VLOOKUP(B2624,'[1]Sum table'!$A:$F,6,FALSE),0)</f>
        <v>0</v>
      </c>
      <c r="F2624">
        <f>+IFERROR(VLOOKUP(B2624,'[1]Sum table'!$A:$G,7,FALSE),0)</f>
        <v>0</v>
      </c>
      <c r="O2624" t="s">
        <v>515</v>
      </c>
      <c r="P2624" s="607" t="s">
        <v>428</v>
      </c>
      <c r="R2624" t="str">
        <f t="shared" si="122"/>
        <v>ZK108</v>
      </c>
      <c r="S2624">
        <f t="shared" si="123"/>
        <v>0</v>
      </c>
      <c r="T2624">
        <f t="shared" si="123"/>
        <v>0</v>
      </c>
      <c r="U2624">
        <f t="shared" si="123"/>
        <v>0</v>
      </c>
    </row>
    <row r="2625" spans="1:21" x14ac:dyDescent="0.25">
      <c r="A2625" t="s">
        <v>3144</v>
      </c>
      <c r="B2625" t="str">
        <f t="shared" si="121"/>
        <v>ZK108.K323.C727</v>
      </c>
      <c r="C2625">
        <f>+IFERROR(VLOOKUP(B2625,'[1]Sum table'!$A:$D,4,FALSE),0)</f>
        <v>0</v>
      </c>
      <c r="D2625">
        <f>+IFERROR(VLOOKUP(B2625,'[1]Sum table'!$A:$E,5,FALSE),0)</f>
        <v>0</v>
      </c>
      <c r="E2625">
        <f>+IFERROR(VLOOKUP(B2625,'[1]Sum table'!$A:$F,6,FALSE),0)</f>
        <v>0</v>
      </c>
      <c r="F2625">
        <f>+IFERROR(VLOOKUP(B2625,'[1]Sum table'!$A:$G,7,FALSE),0)</f>
        <v>0</v>
      </c>
      <c r="O2625" t="s">
        <v>515</v>
      </c>
      <c r="P2625" s="607" t="s">
        <v>429</v>
      </c>
      <c r="R2625" t="str">
        <f t="shared" si="122"/>
        <v>ZK108</v>
      </c>
      <c r="S2625">
        <f t="shared" si="123"/>
        <v>0</v>
      </c>
      <c r="T2625">
        <f t="shared" si="123"/>
        <v>0</v>
      </c>
      <c r="U2625">
        <f t="shared" si="123"/>
        <v>0</v>
      </c>
    </row>
    <row r="2626" spans="1:21" x14ac:dyDescent="0.25">
      <c r="A2626" t="s">
        <v>3145</v>
      </c>
      <c r="B2626" t="str">
        <f t="shared" si="121"/>
        <v>ZK108.K324.C727</v>
      </c>
      <c r="C2626">
        <f>+IFERROR(VLOOKUP(B2626,'[1]Sum table'!$A:$D,4,FALSE),0)</f>
        <v>0</v>
      </c>
      <c r="D2626">
        <f>+IFERROR(VLOOKUP(B2626,'[1]Sum table'!$A:$E,5,FALSE),0)</f>
        <v>0</v>
      </c>
      <c r="E2626">
        <f>+IFERROR(VLOOKUP(B2626,'[1]Sum table'!$A:$F,6,FALSE),0)</f>
        <v>0</v>
      </c>
      <c r="F2626">
        <f>+IFERROR(VLOOKUP(B2626,'[1]Sum table'!$A:$G,7,FALSE),0)</f>
        <v>0</v>
      </c>
      <c r="O2626" t="s">
        <v>515</v>
      </c>
      <c r="P2626" s="607" t="s">
        <v>430</v>
      </c>
      <c r="R2626" t="str">
        <f t="shared" si="122"/>
        <v>ZK108</v>
      </c>
      <c r="S2626">
        <f t="shared" si="123"/>
        <v>0</v>
      </c>
      <c r="T2626">
        <f t="shared" si="123"/>
        <v>0</v>
      </c>
      <c r="U2626">
        <f t="shared" si="123"/>
        <v>0</v>
      </c>
    </row>
    <row r="2627" spans="1:21" x14ac:dyDescent="0.25">
      <c r="A2627" t="s">
        <v>3146</v>
      </c>
      <c r="B2627" t="str">
        <f t="shared" si="121"/>
        <v>ZK108.K325.C727</v>
      </c>
      <c r="C2627">
        <f>+IFERROR(VLOOKUP(B2627,'[1]Sum table'!$A:$D,4,FALSE),0)</f>
        <v>0</v>
      </c>
      <c r="D2627">
        <f>+IFERROR(VLOOKUP(B2627,'[1]Sum table'!$A:$E,5,FALSE),0)</f>
        <v>0</v>
      </c>
      <c r="E2627">
        <f>+IFERROR(VLOOKUP(B2627,'[1]Sum table'!$A:$F,6,FALSE),0)</f>
        <v>0</v>
      </c>
      <c r="F2627">
        <f>+IFERROR(VLOOKUP(B2627,'[1]Sum table'!$A:$G,7,FALSE),0)</f>
        <v>0</v>
      </c>
      <c r="O2627" t="s">
        <v>515</v>
      </c>
      <c r="P2627" s="607" t="s">
        <v>431</v>
      </c>
      <c r="R2627" t="str">
        <f t="shared" si="122"/>
        <v>ZK108</v>
      </c>
      <c r="S2627">
        <f t="shared" si="123"/>
        <v>0</v>
      </c>
      <c r="T2627">
        <f t="shared" si="123"/>
        <v>0</v>
      </c>
      <c r="U2627">
        <f t="shared" si="123"/>
        <v>0</v>
      </c>
    </row>
    <row r="2628" spans="1:21" x14ac:dyDescent="0.25">
      <c r="A2628" t="s">
        <v>3147</v>
      </c>
      <c r="B2628" t="str">
        <f t="shared" ref="B2628:B2691" si="124">+A2628&amp;"."&amp;$A$1</f>
        <v>ZK108.K326.C727</v>
      </c>
      <c r="C2628">
        <f>+IFERROR(VLOOKUP(B2628,'[1]Sum table'!$A:$D,4,FALSE),0)</f>
        <v>0</v>
      </c>
      <c r="D2628">
        <f>+IFERROR(VLOOKUP(B2628,'[1]Sum table'!$A:$E,5,FALSE),0)</f>
        <v>0</v>
      </c>
      <c r="E2628">
        <f>+IFERROR(VLOOKUP(B2628,'[1]Sum table'!$A:$F,6,FALSE),0)</f>
        <v>0</v>
      </c>
      <c r="F2628">
        <f>+IFERROR(VLOOKUP(B2628,'[1]Sum table'!$A:$G,7,FALSE),0)</f>
        <v>0</v>
      </c>
      <c r="O2628" t="s">
        <v>515</v>
      </c>
      <c r="P2628" s="606" t="s">
        <v>432</v>
      </c>
      <c r="R2628" t="str">
        <f t="shared" ref="R2628:R2691" si="125">+LEFT(B2628,5)</f>
        <v>ZK108</v>
      </c>
      <c r="S2628">
        <f t="shared" ref="S2628:U2691" si="126">+C2628</f>
        <v>0</v>
      </c>
      <c r="T2628">
        <f t="shared" si="126"/>
        <v>0</v>
      </c>
      <c r="U2628">
        <f t="shared" si="126"/>
        <v>0</v>
      </c>
    </row>
    <row r="2629" spans="1:21" x14ac:dyDescent="0.25">
      <c r="A2629" t="s">
        <v>3148</v>
      </c>
      <c r="B2629" t="str">
        <f t="shared" si="124"/>
        <v>ZK108.K327.C727</v>
      </c>
      <c r="C2629">
        <f>+IFERROR(VLOOKUP(B2629,'[1]Sum table'!$A:$D,4,FALSE),0)</f>
        <v>0</v>
      </c>
      <c r="D2629">
        <f>+IFERROR(VLOOKUP(B2629,'[1]Sum table'!$A:$E,5,FALSE),0)</f>
        <v>0</v>
      </c>
      <c r="E2629">
        <f>+IFERROR(VLOOKUP(B2629,'[1]Sum table'!$A:$F,6,FALSE),0)</f>
        <v>0</v>
      </c>
      <c r="F2629">
        <f>+IFERROR(VLOOKUP(B2629,'[1]Sum table'!$A:$G,7,FALSE),0)</f>
        <v>0</v>
      </c>
      <c r="O2629" t="s">
        <v>515</v>
      </c>
      <c r="P2629" s="606" t="s">
        <v>433</v>
      </c>
      <c r="R2629" t="str">
        <f t="shared" si="125"/>
        <v>ZK108</v>
      </c>
      <c r="S2629">
        <f t="shared" si="126"/>
        <v>0</v>
      </c>
      <c r="T2629">
        <f t="shared" si="126"/>
        <v>0</v>
      </c>
      <c r="U2629">
        <f t="shared" si="126"/>
        <v>0</v>
      </c>
    </row>
    <row r="2630" spans="1:21" x14ac:dyDescent="0.25">
      <c r="A2630" t="s">
        <v>3149</v>
      </c>
      <c r="B2630" t="str">
        <f t="shared" si="124"/>
        <v>ZK108.K328.C727</v>
      </c>
      <c r="C2630">
        <f>+IFERROR(VLOOKUP(B2630,'[1]Sum table'!$A:$D,4,FALSE),0)</f>
        <v>0</v>
      </c>
      <c r="D2630">
        <f>+IFERROR(VLOOKUP(B2630,'[1]Sum table'!$A:$E,5,FALSE),0)</f>
        <v>0</v>
      </c>
      <c r="E2630">
        <f>+IFERROR(VLOOKUP(B2630,'[1]Sum table'!$A:$F,6,FALSE),0)</f>
        <v>0</v>
      </c>
      <c r="F2630">
        <f>+IFERROR(VLOOKUP(B2630,'[1]Sum table'!$A:$G,7,FALSE),0)</f>
        <v>0</v>
      </c>
      <c r="O2630" t="s">
        <v>515</v>
      </c>
      <c r="P2630" s="606" t="s">
        <v>434</v>
      </c>
      <c r="R2630" t="str">
        <f t="shared" si="125"/>
        <v>ZK108</v>
      </c>
      <c r="S2630">
        <f t="shared" si="126"/>
        <v>0</v>
      </c>
      <c r="T2630">
        <f t="shared" si="126"/>
        <v>0</v>
      </c>
      <c r="U2630">
        <f t="shared" si="126"/>
        <v>0</v>
      </c>
    </row>
    <row r="2631" spans="1:21" x14ac:dyDescent="0.25">
      <c r="A2631" t="s">
        <v>3150</v>
      </c>
      <c r="B2631" t="str">
        <f t="shared" si="124"/>
        <v>ZK108.K329.C727</v>
      </c>
      <c r="C2631">
        <f>+IFERROR(VLOOKUP(B2631,'[1]Sum table'!$A:$D,4,FALSE),0)</f>
        <v>0</v>
      </c>
      <c r="D2631">
        <f>+IFERROR(VLOOKUP(B2631,'[1]Sum table'!$A:$E,5,FALSE),0)</f>
        <v>0</v>
      </c>
      <c r="E2631">
        <f>+IFERROR(VLOOKUP(B2631,'[1]Sum table'!$A:$F,6,FALSE),0)</f>
        <v>0</v>
      </c>
      <c r="F2631">
        <f>+IFERROR(VLOOKUP(B2631,'[1]Sum table'!$A:$G,7,FALSE),0)</f>
        <v>0</v>
      </c>
      <c r="O2631" t="s">
        <v>515</v>
      </c>
      <c r="P2631" s="606" t="s">
        <v>435</v>
      </c>
      <c r="R2631" t="str">
        <f t="shared" si="125"/>
        <v>ZK108</v>
      </c>
      <c r="S2631">
        <f t="shared" si="126"/>
        <v>0</v>
      </c>
      <c r="T2631">
        <f t="shared" si="126"/>
        <v>0</v>
      </c>
      <c r="U2631">
        <f t="shared" si="126"/>
        <v>0</v>
      </c>
    </row>
    <row r="2632" spans="1:21" x14ac:dyDescent="0.25">
      <c r="A2632" t="s">
        <v>3151</v>
      </c>
      <c r="B2632" t="str">
        <f t="shared" si="124"/>
        <v>ZK108.K330.C727</v>
      </c>
      <c r="C2632">
        <f>+IFERROR(VLOOKUP(B2632,'[1]Sum table'!$A:$D,4,FALSE),0)</f>
        <v>0</v>
      </c>
      <c r="D2632">
        <f>+IFERROR(VLOOKUP(B2632,'[1]Sum table'!$A:$E,5,FALSE),0)</f>
        <v>0</v>
      </c>
      <c r="E2632">
        <f>+IFERROR(VLOOKUP(B2632,'[1]Sum table'!$A:$F,6,FALSE),0)</f>
        <v>0</v>
      </c>
      <c r="F2632">
        <f>+IFERROR(VLOOKUP(B2632,'[1]Sum table'!$A:$G,7,FALSE),0)</f>
        <v>0</v>
      </c>
      <c r="O2632" t="s">
        <v>515</v>
      </c>
      <c r="P2632" s="606" t="s">
        <v>436</v>
      </c>
      <c r="R2632" t="str">
        <f t="shared" si="125"/>
        <v>ZK108</v>
      </c>
      <c r="S2632">
        <f t="shared" si="126"/>
        <v>0</v>
      </c>
      <c r="T2632">
        <f t="shared" si="126"/>
        <v>0</v>
      </c>
      <c r="U2632">
        <f t="shared" si="126"/>
        <v>0</v>
      </c>
    </row>
    <row r="2633" spans="1:21" x14ac:dyDescent="0.25">
      <c r="A2633" t="s">
        <v>3152</v>
      </c>
      <c r="B2633" t="str">
        <f t="shared" si="124"/>
        <v>ZK108.K331.C727</v>
      </c>
      <c r="C2633">
        <f>+IFERROR(VLOOKUP(B2633,'[1]Sum table'!$A:$D,4,FALSE),0)</f>
        <v>0</v>
      </c>
      <c r="D2633">
        <f>+IFERROR(VLOOKUP(B2633,'[1]Sum table'!$A:$E,5,FALSE),0)</f>
        <v>0</v>
      </c>
      <c r="E2633">
        <f>+IFERROR(VLOOKUP(B2633,'[1]Sum table'!$A:$F,6,FALSE),0)</f>
        <v>0</v>
      </c>
      <c r="F2633">
        <f>+IFERROR(VLOOKUP(B2633,'[1]Sum table'!$A:$G,7,FALSE),0)</f>
        <v>0</v>
      </c>
      <c r="O2633" t="s">
        <v>515</v>
      </c>
      <c r="P2633" s="606" t="s">
        <v>437</v>
      </c>
      <c r="R2633" t="str">
        <f t="shared" si="125"/>
        <v>ZK108</v>
      </c>
      <c r="S2633">
        <f t="shared" si="126"/>
        <v>0</v>
      </c>
      <c r="T2633">
        <f t="shared" si="126"/>
        <v>0</v>
      </c>
      <c r="U2633">
        <f t="shared" si="126"/>
        <v>0</v>
      </c>
    </row>
    <row r="2634" spans="1:21" x14ac:dyDescent="0.25">
      <c r="A2634" t="s">
        <v>3153</v>
      </c>
      <c r="B2634" t="str">
        <f t="shared" si="124"/>
        <v>ZK108.K332.C727</v>
      </c>
      <c r="C2634">
        <f>+IFERROR(VLOOKUP(B2634,'[1]Sum table'!$A:$D,4,FALSE),0)</f>
        <v>0</v>
      </c>
      <c r="D2634">
        <f>+IFERROR(VLOOKUP(B2634,'[1]Sum table'!$A:$E,5,FALSE),0)</f>
        <v>0</v>
      </c>
      <c r="E2634">
        <f>+IFERROR(VLOOKUP(B2634,'[1]Sum table'!$A:$F,6,FALSE),0)</f>
        <v>0</v>
      </c>
      <c r="F2634">
        <f>+IFERROR(VLOOKUP(B2634,'[1]Sum table'!$A:$G,7,FALSE),0)</f>
        <v>0</v>
      </c>
      <c r="O2634" t="s">
        <v>515</v>
      </c>
      <c r="P2634" s="607" t="s">
        <v>438</v>
      </c>
      <c r="R2634" t="str">
        <f t="shared" si="125"/>
        <v>ZK108</v>
      </c>
      <c r="S2634">
        <f t="shared" si="126"/>
        <v>0</v>
      </c>
      <c r="T2634">
        <f t="shared" si="126"/>
        <v>0</v>
      </c>
      <c r="U2634">
        <f t="shared" si="126"/>
        <v>0</v>
      </c>
    </row>
    <row r="2635" spans="1:21" x14ac:dyDescent="0.25">
      <c r="A2635" t="s">
        <v>3154</v>
      </c>
      <c r="B2635" t="str">
        <f t="shared" si="124"/>
        <v>ZK108.K333.C727</v>
      </c>
      <c r="C2635">
        <f>+IFERROR(VLOOKUP(B2635,'[1]Sum table'!$A:$D,4,FALSE),0)</f>
        <v>0</v>
      </c>
      <c r="D2635">
        <f>+IFERROR(VLOOKUP(B2635,'[1]Sum table'!$A:$E,5,FALSE),0)</f>
        <v>0</v>
      </c>
      <c r="E2635">
        <f>+IFERROR(VLOOKUP(B2635,'[1]Sum table'!$A:$F,6,FALSE),0)</f>
        <v>0</v>
      </c>
      <c r="F2635">
        <f>+IFERROR(VLOOKUP(B2635,'[1]Sum table'!$A:$G,7,FALSE),0)</f>
        <v>0</v>
      </c>
      <c r="O2635" t="s">
        <v>515</v>
      </c>
      <c r="P2635" s="607" t="s">
        <v>439</v>
      </c>
      <c r="R2635" t="str">
        <f t="shared" si="125"/>
        <v>ZK108</v>
      </c>
      <c r="S2635">
        <f t="shared" si="126"/>
        <v>0</v>
      </c>
      <c r="T2635">
        <f t="shared" si="126"/>
        <v>0</v>
      </c>
      <c r="U2635">
        <f t="shared" si="126"/>
        <v>0</v>
      </c>
    </row>
    <row r="2636" spans="1:21" x14ac:dyDescent="0.25">
      <c r="A2636" t="s">
        <v>3155</v>
      </c>
      <c r="B2636" t="str">
        <f t="shared" si="124"/>
        <v>ZK108.K334.C727</v>
      </c>
      <c r="C2636">
        <f>+IFERROR(VLOOKUP(B2636,'[1]Sum table'!$A:$D,4,FALSE),0)</f>
        <v>0</v>
      </c>
      <c r="D2636">
        <f>+IFERROR(VLOOKUP(B2636,'[1]Sum table'!$A:$E,5,FALSE),0)</f>
        <v>0</v>
      </c>
      <c r="E2636">
        <f>+IFERROR(VLOOKUP(B2636,'[1]Sum table'!$A:$F,6,FALSE),0)</f>
        <v>0</v>
      </c>
      <c r="F2636">
        <f>+IFERROR(VLOOKUP(B2636,'[1]Sum table'!$A:$G,7,FALSE),0)</f>
        <v>0</v>
      </c>
      <c r="O2636" t="s">
        <v>515</v>
      </c>
      <c r="P2636" s="607" t="s">
        <v>440</v>
      </c>
      <c r="R2636" t="str">
        <f t="shared" si="125"/>
        <v>ZK108</v>
      </c>
      <c r="S2636">
        <f t="shared" si="126"/>
        <v>0</v>
      </c>
      <c r="T2636">
        <f t="shared" si="126"/>
        <v>0</v>
      </c>
      <c r="U2636">
        <f t="shared" si="126"/>
        <v>0</v>
      </c>
    </row>
    <row r="2637" spans="1:21" x14ac:dyDescent="0.25">
      <c r="A2637" t="s">
        <v>3156</v>
      </c>
      <c r="B2637" t="str">
        <f t="shared" si="124"/>
        <v>ZK108.K335.C727</v>
      </c>
      <c r="C2637">
        <f>+IFERROR(VLOOKUP(B2637,'[1]Sum table'!$A:$D,4,FALSE),0)</f>
        <v>0</v>
      </c>
      <c r="D2637">
        <f>+IFERROR(VLOOKUP(B2637,'[1]Sum table'!$A:$E,5,FALSE),0)</f>
        <v>0</v>
      </c>
      <c r="E2637">
        <f>+IFERROR(VLOOKUP(B2637,'[1]Sum table'!$A:$F,6,FALSE),0)</f>
        <v>0</v>
      </c>
      <c r="F2637">
        <f>+IFERROR(VLOOKUP(B2637,'[1]Sum table'!$A:$G,7,FALSE),0)</f>
        <v>0</v>
      </c>
      <c r="O2637" t="s">
        <v>515</v>
      </c>
      <c r="P2637" s="607" t="s">
        <v>441</v>
      </c>
      <c r="R2637" t="str">
        <f t="shared" si="125"/>
        <v>ZK108</v>
      </c>
      <c r="S2637">
        <f t="shared" si="126"/>
        <v>0</v>
      </c>
      <c r="T2637">
        <f t="shared" si="126"/>
        <v>0</v>
      </c>
      <c r="U2637">
        <f t="shared" si="126"/>
        <v>0</v>
      </c>
    </row>
    <row r="2638" spans="1:21" x14ac:dyDescent="0.25">
      <c r="A2638" t="s">
        <v>3157</v>
      </c>
      <c r="B2638" t="str">
        <f t="shared" si="124"/>
        <v>ZK108.K336.C727</v>
      </c>
      <c r="C2638">
        <f>+IFERROR(VLOOKUP(B2638,'[1]Sum table'!$A:$D,4,FALSE),0)</f>
        <v>0</v>
      </c>
      <c r="D2638">
        <f>+IFERROR(VLOOKUP(B2638,'[1]Sum table'!$A:$E,5,FALSE),0)</f>
        <v>0</v>
      </c>
      <c r="E2638">
        <f>+IFERROR(VLOOKUP(B2638,'[1]Sum table'!$A:$F,6,FALSE),0)</f>
        <v>0</v>
      </c>
      <c r="F2638">
        <f>+IFERROR(VLOOKUP(B2638,'[1]Sum table'!$A:$G,7,FALSE),0)</f>
        <v>0</v>
      </c>
      <c r="O2638" t="s">
        <v>515</v>
      </c>
      <c r="P2638" s="606" t="s">
        <v>442</v>
      </c>
      <c r="R2638" t="str">
        <f t="shared" si="125"/>
        <v>ZK108</v>
      </c>
      <c r="S2638">
        <f t="shared" si="126"/>
        <v>0</v>
      </c>
      <c r="T2638">
        <f t="shared" si="126"/>
        <v>0</v>
      </c>
      <c r="U2638">
        <f t="shared" si="126"/>
        <v>0</v>
      </c>
    </row>
    <row r="2639" spans="1:21" x14ac:dyDescent="0.25">
      <c r="A2639" t="s">
        <v>3158</v>
      </c>
      <c r="B2639" t="str">
        <f t="shared" si="124"/>
        <v>ZK108.K337.C727</v>
      </c>
      <c r="C2639">
        <f>+IFERROR(VLOOKUP(B2639,'[1]Sum table'!$A:$D,4,FALSE),0)</f>
        <v>0</v>
      </c>
      <c r="D2639">
        <f>+IFERROR(VLOOKUP(B2639,'[1]Sum table'!$A:$E,5,FALSE),0)</f>
        <v>0</v>
      </c>
      <c r="E2639">
        <f>+IFERROR(VLOOKUP(B2639,'[1]Sum table'!$A:$F,6,FALSE),0)</f>
        <v>0</v>
      </c>
      <c r="F2639">
        <f>+IFERROR(VLOOKUP(B2639,'[1]Sum table'!$A:$G,7,FALSE),0)</f>
        <v>0</v>
      </c>
      <c r="O2639" t="s">
        <v>515</v>
      </c>
      <c r="P2639" s="606" t="s">
        <v>443</v>
      </c>
      <c r="R2639" t="str">
        <f t="shared" si="125"/>
        <v>ZK108</v>
      </c>
      <c r="S2639">
        <f t="shared" si="126"/>
        <v>0</v>
      </c>
      <c r="T2639">
        <f t="shared" si="126"/>
        <v>0</v>
      </c>
      <c r="U2639">
        <f t="shared" si="126"/>
        <v>0</v>
      </c>
    </row>
    <row r="2640" spans="1:21" x14ac:dyDescent="0.25">
      <c r="A2640" t="s">
        <v>3159</v>
      </c>
      <c r="B2640" t="str">
        <f t="shared" si="124"/>
        <v>ZK108.K338.C727</v>
      </c>
      <c r="C2640">
        <f>+IFERROR(VLOOKUP(B2640,'[1]Sum table'!$A:$D,4,FALSE),0)</f>
        <v>0</v>
      </c>
      <c r="D2640">
        <f>+IFERROR(VLOOKUP(B2640,'[1]Sum table'!$A:$E,5,FALSE),0)</f>
        <v>0</v>
      </c>
      <c r="E2640">
        <f>+IFERROR(VLOOKUP(B2640,'[1]Sum table'!$A:$F,6,FALSE),0)</f>
        <v>0</v>
      </c>
      <c r="F2640">
        <f>+IFERROR(VLOOKUP(B2640,'[1]Sum table'!$A:$G,7,FALSE),0)</f>
        <v>0</v>
      </c>
      <c r="O2640" t="s">
        <v>515</v>
      </c>
      <c r="P2640" s="606" t="s">
        <v>444</v>
      </c>
      <c r="R2640" t="str">
        <f t="shared" si="125"/>
        <v>ZK108</v>
      </c>
      <c r="S2640">
        <f t="shared" si="126"/>
        <v>0</v>
      </c>
      <c r="T2640">
        <f t="shared" si="126"/>
        <v>0</v>
      </c>
      <c r="U2640">
        <f t="shared" si="126"/>
        <v>0</v>
      </c>
    </row>
    <row r="2641" spans="1:21" x14ac:dyDescent="0.25">
      <c r="A2641" t="s">
        <v>3160</v>
      </c>
      <c r="B2641" t="str">
        <f t="shared" si="124"/>
        <v>ZK108.K339.C727</v>
      </c>
      <c r="C2641">
        <f>+IFERROR(VLOOKUP(B2641,'[1]Sum table'!$A:$D,4,FALSE),0)</f>
        <v>0</v>
      </c>
      <c r="D2641">
        <f>+IFERROR(VLOOKUP(B2641,'[1]Sum table'!$A:$E,5,FALSE),0)</f>
        <v>0</v>
      </c>
      <c r="E2641">
        <f>+IFERROR(VLOOKUP(B2641,'[1]Sum table'!$A:$F,6,FALSE),0)</f>
        <v>0</v>
      </c>
      <c r="F2641">
        <f>+IFERROR(VLOOKUP(B2641,'[1]Sum table'!$A:$G,7,FALSE),0)</f>
        <v>0</v>
      </c>
      <c r="O2641" t="s">
        <v>515</v>
      </c>
      <c r="P2641" s="607" t="s">
        <v>445</v>
      </c>
      <c r="R2641" t="str">
        <f t="shared" si="125"/>
        <v>ZK108</v>
      </c>
      <c r="S2641">
        <f t="shared" si="126"/>
        <v>0</v>
      </c>
      <c r="T2641">
        <f t="shared" si="126"/>
        <v>0</v>
      </c>
      <c r="U2641">
        <f t="shared" si="126"/>
        <v>0</v>
      </c>
    </row>
    <row r="2642" spans="1:21" x14ac:dyDescent="0.25">
      <c r="A2642" t="s">
        <v>3161</v>
      </c>
      <c r="B2642" t="str">
        <f t="shared" si="124"/>
        <v>ZK108.K340.C727</v>
      </c>
      <c r="C2642">
        <f>+IFERROR(VLOOKUP(B2642,'[1]Sum table'!$A:$D,4,FALSE),0)</f>
        <v>0</v>
      </c>
      <c r="D2642">
        <f>+IFERROR(VLOOKUP(B2642,'[1]Sum table'!$A:$E,5,FALSE),0)</f>
        <v>0</v>
      </c>
      <c r="E2642">
        <f>+IFERROR(VLOOKUP(B2642,'[1]Sum table'!$A:$F,6,FALSE),0)</f>
        <v>0</v>
      </c>
      <c r="F2642">
        <f>+IFERROR(VLOOKUP(B2642,'[1]Sum table'!$A:$G,7,FALSE),0)</f>
        <v>0</v>
      </c>
      <c r="O2642" t="s">
        <v>515</v>
      </c>
      <c r="P2642" s="607" t="s">
        <v>446</v>
      </c>
      <c r="R2642" t="str">
        <f t="shared" si="125"/>
        <v>ZK108</v>
      </c>
      <c r="S2642">
        <f t="shared" si="126"/>
        <v>0</v>
      </c>
      <c r="T2642">
        <f t="shared" si="126"/>
        <v>0</v>
      </c>
      <c r="U2642">
        <f t="shared" si="126"/>
        <v>0</v>
      </c>
    </row>
    <row r="2643" spans="1:21" x14ac:dyDescent="0.25">
      <c r="A2643" t="s">
        <v>3162</v>
      </c>
      <c r="B2643" t="str">
        <f t="shared" si="124"/>
        <v>ZK108.K341.C727</v>
      </c>
      <c r="C2643">
        <f>+IFERROR(VLOOKUP(B2643,'[1]Sum table'!$A:$D,4,FALSE),0)</f>
        <v>0</v>
      </c>
      <c r="D2643">
        <f>+IFERROR(VLOOKUP(B2643,'[1]Sum table'!$A:$E,5,FALSE),0)</f>
        <v>0</v>
      </c>
      <c r="E2643">
        <f>+IFERROR(VLOOKUP(B2643,'[1]Sum table'!$A:$F,6,FALSE),0)</f>
        <v>0</v>
      </c>
      <c r="F2643">
        <f>+IFERROR(VLOOKUP(B2643,'[1]Sum table'!$A:$G,7,FALSE),0)</f>
        <v>0</v>
      </c>
      <c r="O2643" t="s">
        <v>515</v>
      </c>
      <c r="P2643" s="607" t="s">
        <v>447</v>
      </c>
      <c r="R2643" t="str">
        <f t="shared" si="125"/>
        <v>ZK108</v>
      </c>
      <c r="S2643">
        <f t="shared" si="126"/>
        <v>0</v>
      </c>
      <c r="T2643">
        <f t="shared" si="126"/>
        <v>0</v>
      </c>
      <c r="U2643">
        <f t="shared" si="126"/>
        <v>0</v>
      </c>
    </row>
    <row r="2644" spans="1:21" x14ac:dyDescent="0.25">
      <c r="A2644" t="s">
        <v>3163</v>
      </c>
      <c r="B2644" t="str">
        <f t="shared" si="124"/>
        <v>ZK108.K342.C727</v>
      </c>
      <c r="C2644">
        <f>+IFERROR(VLOOKUP(B2644,'[1]Sum table'!$A:$D,4,FALSE),0)</f>
        <v>0</v>
      </c>
      <c r="D2644">
        <f>+IFERROR(VLOOKUP(B2644,'[1]Sum table'!$A:$E,5,FALSE),0)</f>
        <v>0</v>
      </c>
      <c r="E2644">
        <f>+IFERROR(VLOOKUP(B2644,'[1]Sum table'!$A:$F,6,FALSE),0)</f>
        <v>0</v>
      </c>
      <c r="F2644">
        <f>+IFERROR(VLOOKUP(B2644,'[1]Sum table'!$A:$G,7,FALSE),0)</f>
        <v>0</v>
      </c>
      <c r="O2644" t="s">
        <v>515</v>
      </c>
      <c r="P2644" s="607" t="s">
        <v>448</v>
      </c>
      <c r="R2644" t="str">
        <f t="shared" si="125"/>
        <v>ZK108</v>
      </c>
      <c r="S2644">
        <f t="shared" si="126"/>
        <v>0</v>
      </c>
      <c r="T2644">
        <f t="shared" si="126"/>
        <v>0</v>
      </c>
      <c r="U2644">
        <f t="shared" si="126"/>
        <v>0</v>
      </c>
    </row>
    <row r="2645" spans="1:21" x14ac:dyDescent="0.25">
      <c r="A2645" t="s">
        <v>3164</v>
      </c>
      <c r="B2645" t="str">
        <f t="shared" si="124"/>
        <v>ZK108.K343.C727</v>
      </c>
      <c r="C2645">
        <f>+IFERROR(VLOOKUP(B2645,'[1]Sum table'!$A:$D,4,FALSE),0)</f>
        <v>0</v>
      </c>
      <c r="D2645">
        <f>+IFERROR(VLOOKUP(B2645,'[1]Sum table'!$A:$E,5,FALSE),0)</f>
        <v>0</v>
      </c>
      <c r="E2645">
        <f>+IFERROR(VLOOKUP(B2645,'[1]Sum table'!$A:$F,6,FALSE),0)</f>
        <v>0</v>
      </c>
      <c r="F2645">
        <f>+IFERROR(VLOOKUP(B2645,'[1]Sum table'!$A:$G,7,FALSE),0)</f>
        <v>0</v>
      </c>
      <c r="O2645" t="s">
        <v>515</v>
      </c>
      <c r="P2645" s="606" t="s">
        <v>449</v>
      </c>
      <c r="R2645" t="str">
        <f t="shared" si="125"/>
        <v>ZK108</v>
      </c>
      <c r="S2645">
        <f t="shared" si="126"/>
        <v>0</v>
      </c>
      <c r="T2645">
        <f t="shared" si="126"/>
        <v>0</v>
      </c>
      <c r="U2645">
        <f t="shared" si="126"/>
        <v>0</v>
      </c>
    </row>
    <row r="2646" spans="1:21" x14ac:dyDescent="0.25">
      <c r="A2646" t="s">
        <v>3165</v>
      </c>
      <c r="B2646" t="str">
        <f t="shared" si="124"/>
        <v>ZK108.K344.C727</v>
      </c>
      <c r="C2646">
        <f>+IFERROR(VLOOKUP(B2646,'[1]Sum table'!$A:$D,4,FALSE),0)</f>
        <v>0</v>
      </c>
      <c r="D2646">
        <f>+IFERROR(VLOOKUP(B2646,'[1]Sum table'!$A:$E,5,FALSE),0)</f>
        <v>0</v>
      </c>
      <c r="E2646">
        <f>+IFERROR(VLOOKUP(B2646,'[1]Sum table'!$A:$F,6,FALSE),0)</f>
        <v>0</v>
      </c>
      <c r="F2646">
        <f>+IFERROR(VLOOKUP(B2646,'[1]Sum table'!$A:$G,7,FALSE),0)</f>
        <v>0</v>
      </c>
      <c r="O2646" t="s">
        <v>515</v>
      </c>
      <c r="P2646" s="606" t="s">
        <v>450</v>
      </c>
      <c r="R2646" t="str">
        <f t="shared" si="125"/>
        <v>ZK108</v>
      </c>
      <c r="S2646">
        <f t="shared" si="126"/>
        <v>0</v>
      </c>
      <c r="T2646">
        <f t="shared" si="126"/>
        <v>0</v>
      </c>
      <c r="U2646">
        <f t="shared" si="126"/>
        <v>0</v>
      </c>
    </row>
    <row r="2647" spans="1:21" x14ac:dyDescent="0.25">
      <c r="A2647" t="s">
        <v>3166</v>
      </c>
      <c r="B2647" t="str">
        <f t="shared" si="124"/>
        <v>ZK108.K345.C727</v>
      </c>
      <c r="C2647">
        <f>+IFERROR(VLOOKUP(B2647,'[1]Sum table'!$A:$D,4,FALSE),0)</f>
        <v>0</v>
      </c>
      <c r="D2647">
        <f>+IFERROR(VLOOKUP(B2647,'[1]Sum table'!$A:$E,5,FALSE),0)</f>
        <v>0</v>
      </c>
      <c r="E2647">
        <f>+IFERROR(VLOOKUP(B2647,'[1]Sum table'!$A:$F,6,FALSE),0)</f>
        <v>0</v>
      </c>
      <c r="F2647">
        <f>+IFERROR(VLOOKUP(B2647,'[1]Sum table'!$A:$G,7,FALSE),0)</f>
        <v>0</v>
      </c>
      <c r="O2647" t="s">
        <v>515</v>
      </c>
      <c r="P2647" s="606" t="s">
        <v>451</v>
      </c>
      <c r="R2647" t="str">
        <f t="shared" si="125"/>
        <v>ZK108</v>
      </c>
      <c r="S2647">
        <f t="shared" si="126"/>
        <v>0</v>
      </c>
      <c r="T2647">
        <f t="shared" si="126"/>
        <v>0</v>
      </c>
      <c r="U2647">
        <f t="shared" si="126"/>
        <v>0</v>
      </c>
    </row>
    <row r="2648" spans="1:21" x14ac:dyDescent="0.25">
      <c r="A2648" t="s">
        <v>3167</v>
      </c>
      <c r="B2648" t="str">
        <f t="shared" si="124"/>
        <v>ZK108.K346.C727</v>
      </c>
      <c r="C2648">
        <f>+IFERROR(VLOOKUP(B2648,'[1]Sum table'!$A:$D,4,FALSE),0)</f>
        <v>0</v>
      </c>
      <c r="D2648">
        <f>+IFERROR(VLOOKUP(B2648,'[1]Sum table'!$A:$E,5,FALSE),0)</f>
        <v>0</v>
      </c>
      <c r="E2648">
        <f>+IFERROR(VLOOKUP(B2648,'[1]Sum table'!$A:$F,6,FALSE),0)</f>
        <v>0</v>
      </c>
      <c r="F2648">
        <f>+IFERROR(VLOOKUP(B2648,'[1]Sum table'!$A:$G,7,FALSE),0)</f>
        <v>0</v>
      </c>
      <c r="O2648" t="s">
        <v>515</v>
      </c>
      <c r="P2648" s="606" t="s">
        <v>452</v>
      </c>
      <c r="R2648" t="str">
        <f t="shared" si="125"/>
        <v>ZK108</v>
      </c>
      <c r="S2648">
        <f t="shared" si="126"/>
        <v>0</v>
      </c>
      <c r="T2648">
        <f t="shared" si="126"/>
        <v>0</v>
      </c>
      <c r="U2648">
        <f t="shared" si="126"/>
        <v>0</v>
      </c>
    </row>
    <row r="2649" spans="1:21" x14ac:dyDescent="0.25">
      <c r="A2649" t="s">
        <v>3168</v>
      </c>
      <c r="B2649" t="str">
        <f t="shared" si="124"/>
        <v>ZK108.K347.C727</v>
      </c>
      <c r="C2649">
        <f>+IFERROR(VLOOKUP(B2649,'[1]Sum table'!$A:$D,4,FALSE),0)</f>
        <v>0</v>
      </c>
      <c r="D2649">
        <f>+IFERROR(VLOOKUP(B2649,'[1]Sum table'!$A:$E,5,FALSE),0)</f>
        <v>0</v>
      </c>
      <c r="E2649">
        <f>+IFERROR(VLOOKUP(B2649,'[1]Sum table'!$A:$F,6,FALSE),0)</f>
        <v>0</v>
      </c>
      <c r="F2649">
        <f>+IFERROR(VLOOKUP(B2649,'[1]Sum table'!$A:$G,7,FALSE),0)</f>
        <v>0</v>
      </c>
      <c r="O2649" t="s">
        <v>515</v>
      </c>
      <c r="P2649" s="607" t="s">
        <v>453</v>
      </c>
      <c r="R2649" t="str">
        <f t="shared" si="125"/>
        <v>ZK108</v>
      </c>
      <c r="S2649">
        <f t="shared" si="126"/>
        <v>0</v>
      </c>
      <c r="T2649">
        <f t="shared" si="126"/>
        <v>0</v>
      </c>
      <c r="U2649">
        <f t="shared" si="126"/>
        <v>0</v>
      </c>
    </row>
    <row r="2650" spans="1:21" x14ac:dyDescent="0.25">
      <c r="A2650" t="s">
        <v>3169</v>
      </c>
      <c r="B2650" t="str">
        <f t="shared" si="124"/>
        <v>ZK108.K348.C727</v>
      </c>
      <c r="C2650">
        <f>+IFERROR(VLOOKUP(B2650,'[1]Sum table'!$A:$D,4,FALSE),0)</f>
        <v>0</v>
      </c>
      <c r="D2650">
        <f>+IFERROR(VLOOKUP(B2650,'[1]Sum table'!$A:$E,5,FALSE),0)</f>
        <v>0</v>
      </c>
      <c r="E2650">
        <f>+IFERROR(VLOOKUP(B2650,'[1]Sum table'!$A:$F,6,FALSE),0)</f>
        <v>0</v>
      </c>
      <c r="F2650">
        <f>+IFERROR(VLOOKUP(B2650,'[1]Sum table'!$A:$G,7,FALSE),0)</f>
        <v>0</v>
      </c>
      <c r="O2650" t="s">
        <v>515</v>
      </c>
      <c r="P2650" s="607" t="s">
        <v>454</v>
      </c>
      <c r="R2650" t="str">
        <f t="shared" si="125"/>
        <v>ZK108</v>
      </c>
      <c r="S2650">
        <f t="shared" si="126"/>
        <v>0</v>
      </c>
      <c r="T2650">
        <f t="shared" si="126"/>
        <v>0</v>
      </c>
      <c r="U2650">
        <f t="shared" si="126"/>
        <v>0</v>
      </c>
    </row>
    <row r="2651" spans="1:21" x14ac:dyDescent="0.25">
      <c r="A2651" t="s">
        <v>3170</v>
      </c>
      <c r="B2651" t="str">
        <f t="shared" si="124"/>
        <v>ZK108.K349.C727</v>
      </c>
      <c r="C2651">
        <f>+IFERROR(VLOOKUP(B2651,'[1]Sum table'!$A:$D,4,FALSE),0)</f>
        <v>0</v>
      </c>
      <c r="D2651">
        <f>+IFERROR(VLOOKUP(B2651,'[1]Sum table'!$A:$E,5,FALSE),0)</f>
        <v>0</v>
      </c>
      <c r="E2651">
        <f>+IFERROR(VLOOKUP(B2651,'[1]Sum table'!$A:$F,6,FALSE),0)</f>
        <v>0</v>
      </c>
      <c r="F2651">
        <f>+IFERROR(VLOOKUP(B2651,'[1]Sum table'!$A:$G,7,FALSE),0)</f>
        <v>0</v>
      </c>
      <c r="O2651" t="s">
        <v>515</v>
      </c>
      <c r="P2651" s="607" t="s">
        <v>455</v>
      </c>
      <c r="R2651" t="str">
        <f t="shared" si="125"/>
        <v>ZK108</v>
      </c>
      <c r="S2651">
        <f t="shared" si="126"/>
        <v>0</v>
      </c>
      <c r="T2651">
        <f t="shared" si="126"/>
        <v>0</v>
      </c>
      <c r="U2651">
        <f t="shared" si="126"/>
        <v>0</v>
      </c>
    </row>
    <row r="2652" spans="1:21" x14ac:dyDescent="0.25">
      <c r="A2652" t="s">
        <v>3171</v>
      </c>
      <c r="B2652" t="str">
        <f t="shared" si="124"/>
        <v>ZK108.K350.C727</v>
      </c>
      <c r="C2652">
        <f>+IFERROR(VLOOKUP(B2652,'[1]Sum table'!$A:$D,4,FALSE),0)</f>
        <v>0</v>
      </c>
      <c r="D2652">
        <f>+IFERROR(VLOOKUP(B2652,'[1]Sum table'!$A:$E,5,FALSE),0)</f>
        <v>0</v>
      </c>
      <c r="E2652">
        <f>+IFERROR(VLOOKUP(B2652,'[1]Sum table'!$A:$F,6,FALSE),0)</f>
        <v>0</v>
      </c>
      <c r="F2652">
        <f>+IFERROR(VLOOKUP(B2652,'[1]Sum table'!$A:$G,7,FALSE),0)</f>
        <v>0</v>
      </c>
      <c r="O2652" t="s">
        <v>515</v>
      </c>
      <c r="P2652" s="607" t="s">
        <v>456</v>
      </c>
      <c r="R2652" t="str">
        <f t="shared" si="125"/>
        <v>ZK108</v>
      </c>
      <c r="S2652">
        <f t="shared" si="126"/>
        <v>0</v>
      </c>
      <c r="T2652">
        <f t="shared" si="126"/>
        <v>0</v>
      </c>
      <c r="U2652">
        <f t="shared" si="126"/>
        <v>0</v>
      </c>
    </row>
    <row r="2653" spans="1:21" x14ac:dyDescent="0.25">
      <c r="A2653" t="s">
        <v>3172</v>
      </c>
      <c r="B2653" t="str">
        <f t="shared" si="124"/>
        <v>ZK108.K351.C727</v>
      </c>
      <c r="C2653">
        <f>+IFERROR(VLOOKUP(B2653,'[1]Sum table'!$A:$D,4,FALSE),0)</f>
        <v>0</v>
      </c>
      <c r="D2653">
        <f>+IFERROR(VLOOKUP(B2653,'[1]Sum table'!$A:$E,5,FALSE),0)</f>
        <v>0</v>
      </c>
      <c r="E2653">
        <f>+IFERROR(VLOOKUP(B2653,'[1]Sum table'!$A:$F,6,FALSE),0)</f>
        <v>0</v>
      </c>
      <c r="F2653">
        <f>+IFERROR(VLOOKUP(B2653,'[1]Sum table'!$A:$G,7,FALSE),0)</f>
        <v>0</v>
      </c>
      <c r="O2653" t="s">
        <v>515</v>
      </c>
      <c r="P2653" s="606" t="s">
        <v>457</v>
      </c>
      <c r="R2653" t="str">
        <f t="shared" si="125"/>
        <v>ZK108</v>
      </c>
      <c r="S2653">
        <f t="shared" si="126"/>
        <v>0</v>
      </c>
      <c r="T2653">
        <f t="shared" si="126"/>
        <v>0</v>
      </c>
      <c r="U2653">
        <f t="shared" si="126"/>
        <v>0</v>
      </c>
    </row>
    <row r="2654" spans="1:21" x14ac:dyDescent="0.25">
      <c r="A2654" t="s">
        <v>3173</v>
      </c>
      <c r="B2654" t="str">
        <f t="shared" si="124"/>
        <v>ZK108.K352.C727</v>
      </c>
      <c r="C2654">
        <f>+IFERROR(VLOOKUP(B2654,'[1]Sum table'!$A:$D,4,FALSE),0)</f>
        <v>0</v>
      </c>
      <c r="D2654">
        <f>+IFERROR(VLOOKUP(B2654,'[1]Sum table'!$A:$E,5,FALSE),0)</f>
        <v>0</v>
      </c>
      <c r="E2654">
        <f>+IFERROR(VLOOKUP(B2654,'[1]Sum table'!$A:$F,6,FALSE),0)</f>
        <v>0</v>
      </c>
      <c r="F2654">
        <f>+IFERROR(VLOOKUP(B2654,'[1]Sum table'!$A:$G,7,FALSE),0)</f>
        <v>0</v>
      </c>
      <c r="O2654" t="s">
        <v>515</v>
      </c>
      <c r="P2654" s="606" t="s">
        <v>458</v>
      </c>
      <c r="R2654" t="str">
        <f t="shared" si="125"/>
        <v>ZK108</v>
      </c>
      <c r="S2654">
        <f t="shared" si="126"/>
        <v>0</v>
      </c>
      <c r="T2654">
        <f t="shared" si="126"/>
        <v>0</v>
      </c>
      <c r="U2654">
        <f t="shared" si="126"/>
        <v>0</v>
      </c>
    </row>
    <row r="2655" spans="1:21" x14ac:dyDescent="0.25">
      <c r="A2655" t="s">
        <v>3174</v>
      </c>
      <c r="B2655" t="str">
        <f t="shared" si="124"/>
        <v>ZK108.K353.C727</v>
      </c>
      <c r="C2655">
        <f>+IFERROR(VLOOKUP(B2655,'[1]Sum table'!$A:$D,4,FALSE),0)</f>
        <v>0</v>
      </c>
      <c r="D2655">
        <f>+IFERROR(VLOOKUP(B2655,'[1]Sum table'!$A:$E,5,FALSE),0)</f>
        <v>0</v>
      </c>
      <c r="E2655">
        <f>+IFERROR(VLOOKUP(B2655,'[1]Sum table'!$A:$F,6,FALSE),0)</f>
        <v>0</v>
      </c>
      <c r="F2655">
        <f>+IFERROR(VLOOKUP(B2655,'[1]Sum table'!$A:$G,7,FALSE),0)</f>
        <v>0</v>
      </c>
      <c r="O2655" t="s">
        <v>515</v>
      </c>
      <c r="P2655" s="606" t="s">
        <v>459</v>
      </c>
      <c r="R2655" t="str">
        <f t="shared" si="125"/>
        <v>ZK108</v>
      </c>
      <c r="S2655">
        <f t="shared" si="126"/>
        <v>0</v>
      </c>
      <c r="T2655">
        <f t="shared" si="126"/>
        <v>0</v>
      </c>
      <c r="U2655">
        <f t="shared" si="126"/>
        <v>0</v>
      </c>
    </row>
    <row r="2656" spans="1:21" x14ac:dyDescent="0.25">
      <c r="A2656" t="s">
        <v>3175</v>
      </c>
      <c r="B2656" t="str">
        <f t="shared" si="124"/>
        <v>ZK108.K354.C727</v>
      </c>
      <c r="C2656">
        <f>+IFERROR(VLOOKUP(B2656,'[1]Sum table'!$A:$D,4,FALSE),0)</f>
        <v>0</v>
      </c>
      <c r="D2656">
        <f>+IFERROR(VLOOKUP(B2656,'[1]Sum table'!$A:$E,5,FALSE),0)</f>
        <v>0</v>
      </c>
      <c r="E2656">
        <f>+IFERROR(VLOOKUP(B2656,'[1]Sum table'!$A:$F,6,FALSE),0)</f>
        <v>0</v>
      </c>
      <c r="F2656">
        <f>+IFERROR(VLOOKUP(B2656,'[1]Sum table'!$A:$G,7,FALSE),0)</f>
        <v>0</v>
      </c>
      <c r="O2656" t="s">
        <v>515</v>
      </c>
      <c r="P2656" s="606" t="s">
        <v>460</v>
      </c>
      <c r="R2656" t="str">
        <f t="shared" si="125"/>
        <v>ZK108</v>
      </c>
      <c r="S2656">
        <f t="shared" si="126"/>
        <v>0</v>
      </c>
      <c r="T2656">
        <f t="shared" si="126"/>
        <v>0</v>
      </c>
      <c r="U2656">
        <f t="shared" si="126"/>
        <v>0</v>
      </c>
    </row>
    <row r="2657" spans="1:21" x14ac:dyDescent="0.25">
      <c r="A2657" t="s">
        <v>3176</v>
      </c>
      <c r="B2657" t="str">
        <f t="shared" si="124"/>
        <v>ZK108.K355.C727</v>
      </c>
      <c r="C2657">
        <f>+IFERROR(VLOOKUP(B2657,'[1]Sum table'!$A:$D,4,FALSE),0)</f>
        <v>0</v>
      </c>
      <c r="D2657">
        <f>+IFERROR(VLOOKUP(B2657,'[1]Sum table'!$A:$E,5,FALSE),0)</f>
        <v>0</v>
      </c>
      <c r="E2657">
        <f>+IFERROR(VLOOKUP(B2657,'[1]Sum table'!$A:$F,6,FALSE),0)</f>
        <v>0</v>
      </c>
      <c r="F2657">
        <f>+IFERROR(VLOOKUP(B2657,'[1]Sum table'!$A:$G,7,FALSE),0)</f>
        <v>0</v>
      </c>
      <c r="O2657" t="s">
        <v>515</v>
      </c>
      <c r="P2657" s="606" t="s">
        <v>461</v>
      </c>
      <c r="R2657" t="str">
        <f t="shared" si="125"/>
        <v>ZK108</v>
      </c>
      <c r="S2657">
        <f t="shared" si="126"/>
        <v>0</v>
      </c>
      <c r="T2657">
        <f t="shared" si="126"/>
        <v>0</v>
      </c>
      <c r="U2657">
        <f t="shared" si="126"/>
        <v>0</v>
      </c>
    </row>
    <row r="2658" spans="1:21" x14ac:dyDescent="0.25">
      <c r="A2658" t="s">
        <v>3177</v>
      </c>
      <c r="B2658" t="str">
        <f t="shared" si="124"/>
        <v>ZK108.K356.C727</v>
      </c>
      <c r="C2658">
        <f>+IFERROR(VLOOKUP(B2658,'[1]Sum table'!$A:$D,4,FALSE),0)</f>
        <v>0</v>
      </c>
      <c r="D2658">
        <f>+IFERROR(VLOOKUP(B2658,'[1]Sum table'!$A:$E,5,FALSE),0)</f>
        <v>0</v>
      </c>
      <c r="E2658">
        <f>+IFERROR(VLOOKUP(B2658,'[1]Sum table'!$A:$F,6,FALSE),0)</f>
        <v>0</v>
      </c>
      <c r="F2658">
        <f>+IFERROR(VLOOKUP(B2658,'[1]Sum table'!$A:$G,7,FALSE),0)</f>
        <v>0</v>
      </c>
      <c r="O2658" t="s">
        <v>515</v>
      </c>
      <c r="P2658" s="606" t="s">
        <v>462</v>
      </c>
      <c r="R2658" t="str">
        <f t="shared" si="125"/>
        <v>ZK108</v>
      </c>
      <c r="S2658">
        <f t="shared" si="126"/>
        <v>0</v>
      </c>
      <c r="T2658">
        <f t="shared" si="126"/>
        <v>0</v>
      </c>
      <c r="U2658">
        <f t="shared" si="126"/>
        <v>0</v>
      </c>
    </row>
    <row r="2659" spans="1:21" x14ac:dyDescent="0.25">
      <c r="A2659" t="s">
        <v>3178</v>
      </c>
      <c r="B2659" t="str">
        <f t="shared" si="124"/>
        <v>ZK108.K357.C727</v>
      </c>
      <c r="C2659">
        <f>+IFERROR(VLOOKUP(B2659,'[1]Sum table'!$A:$D,4,FALSE),0)</f>
        <v>0</v>
      </c>
      <c r="D2659">
        <f>+IFERROR(VLOOKUP(B2659,'[1]Sum table'!$A:$E,5,FALSE),0)</f>
        <v>0</v>
      </c>
      <c r="E2659">
        <f>+IFERROR(VLOOKUP(B2659,'[1]Sum table'!$A:$F,6,FALSE),0)</f>
        <v>0</v>
      </c>
      <c r="F2659">
        <f>+IFERROR(VLOOKUP(B2659,'[1]Sum table'!$A:$G,7,FALSE),0)</f>
        <v>0</v>
      </c>
      <c r="O2659" t="s">
        <v>515</v>
      </c>
      <c r="P2659" s="606" t="s">
        <v>463</v>
      </c>
      <c r="R2659" t="str">
        <f t="shared" si="125"/>
        <v>ZK108</v>
      </c>
      <c r="S2659">
        <f t="shared" si="126"/>
        <v>0</v>
      </c>
      <c r="T2659">
        <f t="shared" si="126"/>
        <v>0</v>
      </c>
      <c r="U2659">
        <f t="shared" si="126"/>
        <v>0</v>
      </c>
    </row>
    <row r="2660" spans="1:21" x14ac:dyDescent="0.25">
      <c r="A2660" t="s">
        <v>3179</v>
      </c>
      <c r="B2660" t="str">
        <f t="shared" si="124"/>
        <v>ZK108.K358.C727</v>
      </c>
      <c r="C2660">
        <f>+IFERROR(VLOOKUP(B2660,'[1]Sum table'!$A:$D,4,FALSE),0)</f>
        <v>0</v>
      </c>
      <c r="D2660">
        <f>+IFERROR(VLOOKUP(B2660,'[1]Sum table'!$A:$E,5,FALSE),0)</f>
        <v>0</v>
      </c>
      <c r="E2660">
        <f>+IFERROR(VLOOKUP(B2660,'[1]Sum table'!$A:$F,6,FALSE),0)</f>
        <v>0</v>
      </c>
      <c r="F2660">
        <f>+IFERROR(VLOOKUP(B2660,'[1]Sum table'!$A:$G,7,FALSE),0)</f>
        <v>0</v>
      </c>
      <c r="O2660" t="s">
        <v>515</v>
      </c>
      <c r="P2660" s="606" t="s">
        <v>464</v>
      </c>
      <c r="R2660" t="str">
        <f t="shared" si="125"/>
        <v>ZK108</v>
      </c>
      <c r="S2660">
        <f t="shared" si="126"/>
        <v>0</v>
      </c>
      <c r="T2660">
        <f t="shared" si="126"/>
        <v>0</v>
      </c>
      <c r="U2660">
        <f t="shared" si="126"/>
        <v>0</v>
      </c>
    </row>
    <row r="2661" spans="1:21" x14ac:dyDescent="0.25">
      <c r="A2661" t="s">
        <v>3180</v>
      </c>
      <c r="B2661" t="str">
        <f t="shared" si="124"/>
        <v>ZK108.K359.C727</v>
      </c>
      <c r="C2661">
        <f>+IFERROR(VLOOKUP(B2661,'[1]Sum table'!$A:$D,4,FALSE),0)</f>
        <v>0</v>
      </c>
      <c r="D2661">
        <f>+IFERROR(VLOOKUP(B2661,'[1]Sum table'!$A:$E,5,FALSE),0)</f>
        <v>0</v>
      </c>
      <c r="E2661">
        <f>+IFERROR(VLOOKUP(B2661,'[1]Sum table'!$A:$F,6,FALSE),0)</f>
        <v>0</v>
      </c>
      <c r="F2661">
        <f>+IFERROR(VLOOKUP(B2661,'[1]Sum table'!$A:$G,7,FALSE),0)</f>
        <v>0</v>
      </c>
      <c r="O2661" t="s">
        <v>515</v>
      </c>
      <c r="P2661" s="607" t="s">
        <v>465</v>
      </c>
      <c r="R2661" t="str">
        <f t="shared" si="125"/>
        <v>ZK108</v>
      </c>
      <c r="S2661">
        <f t="shared" si="126"/>
        <v>0</v>
      </c>
      <c r="T2661">
        <f t="shared" si="126"/>
        <v>0</v>
      </c>
      <c r="U2661">
        <f t="shared" si="126"/>
        <v>0</v>
      </c>
    </row>
    <row r="2662" spans="1:21" x14ac:dyDescent="0.25">
      <c r="A2662" t="s">
        <v>3181</v>
      </c>
      <c r="B2662" t="str">
        <f t="shared" si="124"/>
        <v>ZK108.K360.C727</v>
      </c>
      <c r="C2662">
        <f>+IFERROR(VLOOKUP(B2662,'[1]Sum table'!$A:$D,4,FALSE),0)</f>
        <v>0</v>
      </c>
      <c r="D2662">
        <f>+IFERROR(VLOOKUP(B2662,'[1]Sum table'!$A:$E,5,FALSE),0)</f>
        <v>0</v>
      </c>
      <c r="E2662">
        <f>+IFERROR(VLOOKUP(B2662,'[1]Sum table'!$A:$F,6,FALSE),0)</f>
        <v>0</v>
      </c>
      <c r="F2662">
        <f>+IFERROR(VLOOKUP(B2662,'[1]Sum table'!$A:$G,7,FALSE),0)</f>
        <v>0</v>
      </c>
      <c r="O2662" t="s">
        <v>515</v>
      </c>
      <c r="P2662" s="607" t="s">
        <v>466</v>
      </c>
      <c r="R2662" t="str">
        <f t="shared" si="125"/>
        <v>ZK108</v>
      </c>
      <c r="S2662">
        <f t="shared" si="126"/>
        <v>0</v>
      </c>
      <c r="T2662">
        <f t="shared" si="126"/>
        <v>0</v>
      </c>
      <c r="U2662">
        <f t="shared" si="126"/>
        <v>0</v>
      </c>
    </row>
    <row r="2663" spans="1:21" x14ac:dyDescent="0.25">
      <c r="A2663" t="s">
        <v>3182</v>
      </c>
      <c r="B2663" t="str">
        <f t="shared" si="124"/>
        <v>ZK108.K361.C727</v>
      </c>
      <c r="C2663">
        <f>+IFERROR(VLOOKUP(B2663,'[1]Sum table'!$A:$D,4,FALSE),0)</f>
        <v>0</v>
      </c>
      <c r="D2663">
        <f>+IFERROR(VLOOKUP(B2663,'[1]Sum table'!$A:$E,5,FALSE),0)</f>
        <v>0</v>
      </c>
      <c r="E2663">
        <f>+IFERROR(VLOOKUP(B2663,'[1]Sum table'!$A:$F,6,FALSE),0)</f>
        <v>0</v>
      </c>
      <c r="F2663">
        <f>+IFERROR(VLOOKUP(B2663,'[1]Sum table'!$A:$G,7,FALSE),0)</f>
        <v>0</v>
      </c>
      <c r="O2663" t="s">
        <v>515</v>
      </c>
      <c r="P2663" s="607" t="s">
        <v>467</v>
      </c>
      <c r="R2663" t="str">
        <f t="shared" si="125"/>
        <v>ZK108</v>
      </c>
      <c r="S2663">
        <f t="shared" si="126"/>
        <v>0</v>
      </c>
      <c r="T2663">
        <f t="shared" si="126"/>
        <v>0</v>
      </c>
      <c r="U2663">
        <f t="shared" si="126"/>
        <v>0</v>
      </c>
    </row>
    <row r="2664" spans="1:21" x14ac:dyDescent="0.25">
      <c r="A2664" t="s">
        <v>3183</v>
      </c>
      <c r="B2664" t="str">
        <f t="shared" si="124"/>
        <v>ZK108.K362.C727</v>
      </c>
      <c r="C2664">
        <f>+IFERROR(VLOOKUP(B2664,'[1]Sum table'!$A:$D,4,FALSE),0)</f>
        <v>0</v>
      </c>
      <c r="D2664">
        <f>+IFERROR(VLOOKUP(B2664,'[1]Sum table'!$A:$E,5,FALSE),0)</f>
        <v>0</v>
      </c>
      <c r="E2664">
        <f>+IFERROR(VLOOKUP(B2664,'[1]Sum table'!$A:$F,6,FALSE),0)</f>
        <v>0</v>
      </c>
      <c r="F2664">
        <f>+IFERROR(VLOOKUP(B2664,'[1]Sum table'!$A:$G,7,FALSE),0)</f>
        <v>0</v>
      </c>
      <c r="O2664" t="s">
        <v>515</v>
      </c>
      <c r="P2664" s="607" t="s">
        <v>468</v>
      </c>
      <c r="R2664" t="str">
        <f t="shared" si="125"/>
        <v>ZK108</v>
      </c>
      <c r="S2664">
        <f t="shared" si="126"/>
        <v>0</v>
      </c>
      <c r="T2664">
        <f t="shared" si="126"/>
        <v>0</v>
      </c>
      <c r="U2664">
        <f t="shared" si="126"/>
        <v>0</v>
      </c>
    </row>
    <row r="2665" spans="1:21" x14ac:dyDescent="0.25">
      <c r="A2665" t="s">
        <v>3184</v>
      </c>
      <c r="B2665" t="str">
        <f t="shared" si="124"/>
        <v>ZK108.K363.C727</v>
      </c>
      <c r="C2665">
        <f>+IFERROR(VLOOKUP(B2665,'[1]Sum table'!$A:$D,4,FALSE),0)</f>
        <v>0</v>
      </c>
      <c r="D2665">
        <f>+IFERROR(VLOOKUP(B2665,'[1]Sum table'!$A:$E,5,FALSE),0)</f>
        <v>0</v>
      </c>
      <c r="E2665">
        <f>+IFERROR(VLOOKUP(B2665,'[1]Sum table'!$A:$F,6,FALSE),0)</f>
        <v>0</v>
      </c>
      <c r="F2665">
        <f>+IFERROR(VLOOKUP(B2665,'[1]Sum table'!$A:$G,7,FALSE),0)</f>
        <v>0</v>
      </c>
      <c r="O2665" t="s">
        <v>515</v>
      </c>
      <c r="P2665" s="607" t="s">
        <v>469</v>
      </c>
      <c r="R2665" t="str">
        <f t="shared" si="125"/>
        <v>ZK108</v>
      </c>
      <c r="S2665">
        <f t="shared" si="126"/>
        <v>0</v>
      </c>
      <c r="T2665">
        <f t="shared" si="126"/>
        <v>0</v>
      </c>
      <c r="U2665">
        <f t="shared" si="126"/>
        <v>0</v>
      </c>
    </row>
    <row r="2666" spans="1:21" x14ac:dyDescent="0.25">
      <c r="A2666" t="s">
        <v>3185</v>
      </c>
      <c r="B2666" t="str">
        <f t="shared" si="124"/>
        <v>ZK108.K364.C727</v>
      </c>
      <c r="C2666">
        <f>+IFERROR(VLOOKUP(B2666,'[1]Sum table'!$A:$D,4,FALSE),0)</f>
        <v>0</v>
      </c>
      <c r="D2666">
        <f>+IFERROR(VLOOKUP(B2666,'[1]Sum table'!$A:$E,5,FALSE),0)</f>
        <v>0</v>
      </c>
      <c r="E2666">
        <f>+IFERROR(VLOOKUP(B2666,'[1]Sum table'!$A:$F,6,FALSE),0)</f>
        <v>0</v>
      </c>
      <c r="F2666">
        <f>+IFERROR(VLOOKUP(B2666,'[1]Sum table'!$A:$G,7,FALSE),0)</f>
        <v>0</v>
      </c>
      <c r="O2666" t="s">
        <v>515</v>
      </c>
      <c r="P2666" s="607" t="s">
        <v>470</v>
      </c>
      <c r="R2666" t="str">
        <f t="shared" si="125"/>
        <v>ZK108</v>
      </c>
      <c r="S2666">
        <f t="shared" si="126"/>
        <v>0</v>
      </c>
      <c r="T2666">
        <f t="shared" si="126"/>
        <v>0</v>
      </c>
      <c r="U2666">
        <f t="shared" si="126"/>
        <v>0</v>
      </c>
    </row>
    <row r="2667" spans="1:21" x14ac:dyDescent="0.25">
      <c r="A2667" t="s">
        <v>3186</v>
      </c>
      <c r="B2667" t="str">
        <f t="shared" si="124"/>
        <v>ZK108.K365.C727</v>
      </c>
      <c r="C2667">
        <f>+IFERROR(VLOOKUP(B2667,'[1]Sum table'!$A:$D,4,FALSE),0)</f>
        <v>0</v>
      </c>
      <c r="D2667">
        <f>+IFERROR(VLOOKUP(B2667,'[1]Sum table'!$A:$E,5,FALSE),0)</f>
        <v>0</v>
      </c>
      <c r="E2667">
        <f>+IFERROR(VLOOKUP(B2667,'[1]Sum table'!$A:$F,6,FALSE),0)</f>
        <v>0</v>
      </c>
      <c r="F2667">
        <f>+IFERROR(VLOOKUP(B2667,'[1]Sum table'!$A:$G,7,FALSE),0)</f>
        <v>0</v>
      </c>
      <c r="O2667" t="s">
        <v>515</v>
      </c>
      <c r="P2667" s="607" t="s">
        <v>471</v>
      </c>
      <c r="R2667" t="str">
        <f t="shared" si="125"/>
        <v>ZK108</v>
      </c>
      <c r="S2667">
        <f t="shared" si="126"/>
        <v>0</v>
      </c>
      <c r="T2667">
        <f t="shared" si="126"/>
        <v>0</v>
      </c>
      <c r="U2667">
        <f t="shared" si="126"/>
        <v>0</v>
      </c>
    </row>
    <row r="2668" spans="1:21" x14ac:dyDescent="0.25">
      <c r="A2668" t="s">
        <v>3187</v>
      </c>
      <c r="B2668" t="str">
        <f t="shared" si="124"/>
        <v>ZK108.K366.C727</v>
      </c>
      <c r="C2668">
        <f>+IFERROR(VLOOKUP(B2668,'[1]Sum table'!$A:$D,4,FALSE),0)</f>
        <v>0</v>
      </c>
      <c r="D2668">
        <f>+IFERROR(VLOOKUP(B2668,'[1]Sum table'!$A:$E,5,FALSE),0)</f>
        <v>0</v>
      </c>
      <c r="E2668">
        <f>+IFERROR(VLOOKUP(B2668,'[1]Sum table'!$A:$F,6,FALSE),0)</f>
        <v>0</v>
      </c>
      <c r="F2668">
        <f>+IFERROR(VLOOKUP(B2668,'[1]Sum table'!$A:$G,7,FALSE),0)</f>
        <v>0</v>
      </c>
      <c r="O2668" t="s">
        <v>515</v>
      </c>
      <c r="P2668" s="607" t="s">
        <v>472</v>
      </c>
      <c r="R2668" t="str">
        <f t="shared" si="125"/>
        <v>ZK108</v>
      </c>
      <c r="S2668">
        <f t="shared" si="126"/>
        <v>0</v>
      </c>
      <c r="T2668">
        <f t="shared" si="126"/>
        <v>0</v>
      </c>
      <c r="U2668">
        <f t="shared" si="126"/>
        <v>0</v>
      </c>
    </row>
    <row r="2669" spans="1:21" x14ac:dyDescent="0.25">
      <c r="A2669" t="s">
        <v>3188</v>
      </c>
      <c r="B2669" t="str">
        <f t="shared" si="124"/>
        <v>ZK108.K367.C727</v>
      </c>
      <c r="C2669">
        <f>+IFERROR(VLOOKUP(B2669,'[1]Sum table'!$A:$D,4,FALSE),0)</f>
        <v>0</v>
      </c>
      <c r="D2669">
        <f>+IFERROR(VLOOKUP(B2669,'[1]Sum table'!$A:$E,5,FALSE),0)</f>
        <v>0</v>
      </c>
      <c r="E2669">
        <f>+IFERROR(VLOOKUP(B2669,'[1]Sum table'!$A:$F,6,FALSE),0)</f>
        <v>0</v>
      </c>
      <c r="F2669">
        <f>+IFERROR(VLOOKUP(B2669,'[1]Sum table'!$A:$G,7,FALSE),0)</f>
        <v>0</v>
      </c>
      <c r="O2669" t="s">
        <v>515</v>
      </c>
      <c r="P2669" s="607" t="s">
        <v>473</v>
      </c>
      <c r="R2669" t="str">
        <f t="shared" si="125"/>
        <v>ZK108</v>
      </c>
      <c r="S2669">
        <f t="shared" si="126"/>
        <v>0</v>
      </c>
      <c r="T2669">
        <f t="shared" si="126"/>
        <v>0</v>
      </c>
      <c r="U2669">
        <f t="shared" si="126"/>
        <v>0</v>
      </c>
    </row>
    <row r="2670" spans="1:21" x14ac:dyDescent="0.25">
      <c r="A2670" t="s">
        <v>3189</v>
      </c>
      <c r="B2670" t="str">
        <f t="shared" si="124"/>
        <v>ZK108.K368.C727</v>
      </c>
      <c r="C2670">
        <f>+IFERROR(VLOOKUP(B2670,'[1]Sum table'!$A:$D,4,FALSE),0)</f>
        <v>0</v>
      </c>
      <c r="D2670">
        <f>+IFERROR(VLOOKUP(B2670,'[1]Sum table'!$A:$E,5,FALSE),0)</f>
        <v>0</v>
      </c>
      <c r="E2670">
        <f>+IFERROR(VLOOKUP(B2670,'[1]Sum table'!$A:$F,6,FALSE),0)</f>
        <v>0</v>
      </c>
      <c r="F2670">
        <f>+IFERROR(VLOOKUP(B2670,'[1]Sum table'!$A:$G,7,FALSE),0)</f>
        <v>0</v>
      </c>
      <c r="O2670" t="s">
        <v>515</v>
      </c>
      <c r="P2670" s="607" t="s">
        <v>474</v>
      </c>
      <c r="R2670" t="str">
        <f t="shared" si="125"/>
        <v>ZK108</v>
      </c>
      <c r="S2670">
        <f t="shared" si="126"/>
        <v>0</v>
      </c>
      <c r="T2670">
        <f t="shared" si="126"/>
        <v>0</v>
      </c>
      <c r="U2670">
        <f t="shared" si="126"/>
        <v>0</v>
      </c>
    </row>
    <row r="2671" spans="1:21" x14ac:dyDescent="0.25">
      <c r="A2671" t="s">
        <v>3190</v>
      </c>
      <c r="B2671" t="str">
        <f t="shared" si="124"/>
        <v>ZK108.K369.C727</v>
      </c>
      <c r="C2671">
        <f>+IFERROR(VLOOKUP(B2671,'[1]Sum table'!$A:$D,4,FALSE),0)</f>
        <v>0</v>
      </c>
      <c r="D2671">
        <f>+IFERROR(VLOOKUP(B2671,'[1]Sum table'!$A:$E,5,FALSE),0)</f>
        <v>0</v>
      </c>
      <c r="E2671">
        <f>+IFERROR(VLOOKUP(B2671,'[1]Sum table'!$A:$F,6,FALSE),0)</f>
        <v>0</v>
      </c>
      <c r="F2671">
        <f>+IFERROR(VLOOKUP(B2671,'[1]Sum table'!$A:$G,7,FALSE),0)</f>
        <v>0</v>
      </c>
      <c r="O2671" t="s">
        <v>515</v>
      </c>
      <c r="P2671" s="607" t="s">
        <v>475</v>
      </c>
      <c r="R2671" t="str">
        <f t="shared" si="125"/>
        <v>ZK108</v>
      </c>
      <c r="S2671">
        <f t="shared" si="126"/>
        <v>0</v>
      </c>
      <c r="T2671">
        <f t="shared" si="126"/>
        <v>0</v>
      </c>
      <c r="U2671">
        <f t="shared" si="126"/>
        <v>0</v>
      </c>
    </row>
    <row r="2672" spans="1:21" x14ac:dyDescent="0.25">
      <c r="A2672" t="s">
        <v>3191</v>
      </c>
      <c r="B2672" t="str">
        <f t="shared" si="124"/>
        <v>ZK108.K370.C727</v>
      </c>
      <c r="C2672">
        <f>+IFERROR(VLOOKUP(B2672,'[1]Sum table'!$A:$D,4,FALSE),0)</f>
        <v>0</v>
      </c>
      <c r="D2672">
        <f>+IFERROR(VLOOKUP(B2672,'[1]Sum table'!$A:$E,5,FALSE),0)</f>
        <v>0</v>
      </c>
      <c r="E2672">
        <f>+IFERROR(VLOOKUP(B2672,'[1]Sum table'!$A:$F,6,FALSE),0)</f>
        <v>0</v>
      </c>
      <c r="F2672">
        <f>+IFERROR(VLOOKUP(B2672,'[1]Sum table'!$A:$G,7,FALSE),0)</f>
        <v>0</v>
      </c>
      <c r="O2672" t="s">
        <v>515</v>
      </c>
      <c r="P2672" s="607" t="s">
        <v>476</v>
      </c>
      <c r="R2672" t="str">
        <f t="shared" si="125"/>
        <v>ZK108</v>
      </c>
      <c r="S2672">
        <f t="shared" si="126"/>
        <v>0</v>
      </c>
      <c r="T2672">
        <f t="shared" si="126"/>
        <v>0</v>
      </c>
      <c r="U2672">
        <f t="shared" si="126"/>
        <v>0</v>
      </c>
    </row>
    <row r="2673" spans="1:21" x14ac:dyDescent="0.25">
      <c r="A2673" t="s">
        <v>3192</v>
      </c>
      <c r="B2673" t="str">
        <f t="shared" si="124"/>
        <v>ZK108.K371.C727</v>
      </c>
      <c r="C2673">
        <f>+IFERROR(VLOOKUP(B2673,'[1]Sum table'!$A:$D,4,FALSE),0)</f>
        <v>0</v>
      </c>
      <c r="D2673">
        <f>+IFERROR(VLOOKUP(B2673,'[1]Sum table'!$A:$E,5,FALSE),0)</f>
        <v>0</v>
      </c>
      <c r="E2673">
        <f>+IFERROR(VLOOKUP(B2673,'[1]Sum table'!$A:$F,6,FALSE),0)</f>
        <v>0</v>
      </c>
      <c r="F2673">
        <f>+IFERROR(VLOOKUP(B2673,'[1]Sum table'!$A:$G,7,FALSE),0)</f>
        <v>0</v>
      </c>
      <c r="O2673" t="s">
        <v>515</v>
      </c>
      <c r="P2673" s="607" t="s">
        <v>477</v>
      </c>
      <c r="R2673" t="str">
        <f t="shared" si="125"/>
        <v>ZK108</v>
      </c>
      <c r="S2673">
        <f t="shared" si="126"/>
        <v>0</v>
      </c>
      <c r="T2673">
        <f t="shared" si="126"/>
        <v>0</v>
      </c>
      <c r="U2673">
        <f t="shared" si="126"/>
        <v>0</v>
      </c>
    </row>
    <row r="2674" spans="1:21" x14ac:dyDescent="0.25">
      <c r="A2674" t="s">
        <v>3193</v>
      </c>
      <c r="B2674" t="str">
        <f t="shared" si="124"/>
        <v>ZK108.K372.C727</v>
      </c>
      <c r="C2674">
        <f>+IFERROR(VLOOKUP(B2674,'[1]Sum table'!$A:$D,4,FALSE),0)</f>
        <v>0</v>
      </c>
      <c r="D2674">
        <f>+IFERROR(VLOOKUP(B2674,'[1]Sum table'!$A:$E,5,FALSE),0)</f>
        <v>0</v>
      </c>
      <c r="E2674">
        <f>+IFERROR(VLOOKUP(B2674,'[1]Sum table'!$A:$F,6,FALSE),0)</f>
        <v>0</v>
      </c>
      <c r="F2674">
        <f>+IFERROR(VLOOKUP(B2674,'[1]Sum table'!$A:$G,7,FALSE),0)</f>
        <v>0</v>
      </c>
      <c r="O2674" t="s">
        <v>515</v>
      </c>
      <c r="P2674" s="607" t="s">
        <v>478</v>
      </c>
      <c r="R2674" t="str">
        <f t="shared" si="125"/>
        <v>ZK108</v>
      </c>
      <c r="S2674">
        <f t="shared" si="126"/>
        <v>0</v>
      </c>
      <c r="T2674">
        <f t="shared" si="126"/>
        <v>0</v>
      </c>
      <c r="U2674">
        <f t="shared" si="126"/>
        <v>0</v>
      </c>
    </row>
    <row r="2675" spans="1:21" x14ac:dyDescent="0.25">
      <c r="A2675" t="s">
        <v>3194</v>
      </c>
      <c r="B2675" t="str">
        <f t="shared" si="124"/>
        <v>ZK108.K373.C727</v>
      </c>
      <c r="C2675">
        <f>+IFERROR(VLOOKUP(B2675,'[1]Sum table'!$A:$D,4,FALSE),0)</f>
        <v>0</v>
      </c>
      <c r="D2675">
        <f>+IFERROR(VLOOKUP(B2675,'[1]Sum table'!$A:$E,5,FALSE),0)</f>
        <v>0</v>
      </c>
      <c r="E2675">
        <f>+IFERROR(VLOOKUP(B2675,'[1]Sum table'!$A:$F,6,FALSE),0)</f>
        <v>0</v>
      </c>
      <c r="F2675">
        <f>+IFERROR(VLOOKUP(B2675,'[1]Sum table'!$A:$G,7,FALSE),0)</f>
        <v>0</v>
      </c>
      <c r="O2675" t="s">
        <v>515</v>
      </c>
      <c r="P2675" s="607" t="s">
        <v>479</v>
      </c>
      <c r="R2675" t="str">
        <f t="shared" si="125"/>
        <v>ZK108</v>
      </c>
      <c r="S2675">
        <f t="shared" si="126"/>
        <v>0</v>
      </c>
      <c r="T2675">
        <f t="shared" si="126"/>
        <v>0</v>
      </c>
      <c r="U2675">
        <f t="shared" si="126"/>
        <v>0</v>
      </c>
    </row>
    <row r="2676" spans="1:21" x14ac:dyDescent="0.25">
      <c r="A2676" t="s">
        <v>3195</v>
      </c>
      <c r="B2676" t="str">
        <f t="shared" si="124"/>
        <v>ZK108.K374.C727</v>
      </c>
      <c r="C2676">
        <f>+IFERROR(VLOOKUP(B2676,'[1]Sum table'!$A:$D,4,FALSE),0)</f>
        <v>0</v>
      </c>
      <c r="D2676">
        <f>+IFERROR(VLOOKUP(B2676,'[1]Sum table'!$A:$E,5,FALSE),0)</f>
        <v>0</v>
      </c>
      <c r="E2676">
        <f>+IFERROR(VLOOKUP(B2676,'[1]Sum table'!$A:$F,6,FALSE),0)</f>
        <v>0</v>
      </c>
      <c r="F2676">
        <f>+IFERROR(VLOOKUP(B2676,'[1]Sum table'!$A:$G,7,FALSE),0)</f>
        <v>0</v>
      </c>
      <c r="O2676" t="s">
        <v>515</v>
      </c>
      <c r="P2676" s="607" t="s">
        <v>480</v>
      </c>
      <c r="R2676" t="str">
        <f t="shared" si="125"/>
        <v>ZK108</v>
      </c>
      <c r="S2676">
        <f t="shared" si="126"/>
        <v>0</v>
      </c>
      <c r="T2676">
        <f t="shared" si="126"/>
        <v>0</v>
      </c>
      <c r="U2676">
        <f t="shared" si="126"/>
        <v>0</v>
      </c>
    </row>
    <row r="2677" spans="1:21" x14ac:dyDescent="0.25">
      <c r="A2677" t="s">
        <v>3196</v>
      </c>
      <c r="B2677" t="str">
        <f t="shared" si="124"/>
        <v>ZK108.K375.C727</v>
      </c>
      <c r="C2677">
        <f>+IFERROR(VLOOKUP(B2677,'[1]Sum table'!$A:$D,4,FALSE),0)</f>
        <v>0</v>
      </c>
      <c r="D2677">
        <f>+IFERROR(VLOOKUP(B2677,'[1]Sum table'!$A:$E,5,FALSE),0)</f>
        <v>0</v>
      </c>
      <c r="E2677">
        <f>+IFERROR(VLOOKUP(B2677,'[1]Sum table'!$A:$F,6,FALSE),0)</f>
        <v>0</v>
      </c>
      <c r="F2677">
        <f>+IFERROR(VLOOKUP(B2677,'[1]Sum table'!$A:$G,7,FALSE),0)</f>
        <v>0</v>
      </c>
      <c r="O2677" t="s">
        <v>515</v>
      </c>
      <c r="P2677" s="607" t="s">
        <v>481</v>
      </c>
      <c r="R2677" t="str">
        <f t="shared" si="125"/>
        <v>ZK108</v>
      </c>
      <c r="S2677">
        <f t="shared" si="126"/>
        <v>0</v>
      </c>
      <c r="T2677">
        <f t="shared" si="126"/>
        <v>0</v>
      </c>
      <c r="U2677">
        <f t="shared" si="126"/>
        <v>0</v>
      </c>
    </row>
    <row r="2678" spans="1:21" x14ac:dyDescent="0.25">
      <c r="A2678" t="s">
        <v>3197</v>
      </c>
      <c r="B2678" t="str">
        <f t="shared" si="124"/>
        <v>ZK108.K376.C727</v>
      </c>
      <c r="C2678">
        <f>+IFERROR(VLOOKUP(B2678,'[1]Sum table'!$A:$D,4,FALSE),0)</f>
        <v>0</v>
      </c>
      <c r="D2678">
        <f>+IFERROR(VLOOKUP(B2678,'[1]Sum table'!$A:$E,5,FALSE),0)</f>
        <v>0</v>
      </c>
      <c r="E2678">
        <f>+IFERROR(VLOOKUP(B2678,'[1]Sum table'!$A:$F,6,FALSE),0)</f>
        <v>0</v>
      </c>
      <c r="F2678">
        <f>+IFERROR(VLOOKUP(B2678,'[1]Sum table'!$A:$G,7,FALSE),0)</f>
        <v>0</v>
      </c>
      <c r="O2678" t="s">
        <v>515</v>
      </c>
      <c r="P2678" s="607" t="s">
        <v>482</v>
      </c>
      <c r="R2678" t="str">
        <f t="shared" si="125"/>
        <v>ZK108</v>
      </c>
      <c r="S2678">
        <f t="shared" si="126"/>
        <v>0</v>
      </c>
      <c r="T2678">
        <f t="shared" si="126"/>
        <v>0</v>
      </c>
      <c r="U2678">
        <f t="shared" si="126"/>
        <v>0</v>
      </c>
    </row>
    <row r="2679" spans="1:21" x14ac:dyDescent="0.25">
      <c r="A2679" t="s">
        <v>3198</v>
      </c>
      <c r="B2679" t="str">
        <f t="shared" si="124"/>
        <v>ZK108.K377.C727</v>
      </c>
      <c r="C2679">
        <f>+IFERROR(VLOOKUP(B2679,'[1]Sum table'!$A:$D,4,FALSE),0)</f>
        <v>0</v>
      </c>
      <c r="D2679">
        <f>+IFERROR(VLOOKUP(B2679,'[1]Sum table'!$A:$E,5,FALSE),0)</f>
        <v>0</v>
      </c>
      <c r="E2679">
        <f>+IFERROR(VLOOKUP(B2679,'[1]Sum table'!$A:$F,6,FALSE),0)</f>
        <v>0</v>
      </c>
      <c r="F2679">
        <f>+IFERROR(VLOOKUP(B2679,'[1]Sum table'!$A:$G,7,FALSE),0)</f>
        <v>0</v>
      </c>
      <c r="O2679" t="s">
        <v>515</v>
      </c>
      <c r="P2679" s="607" t="s">
        <v>483</v>
      </c>
      <c r="R2679" t="str">
        <f t="shared" si="125"/>
        <v>ZK108</v>
      </c>
      <c r="S2679">
        <f t="shared" si="126"/>
        <v>0</v>
      </c>
      <c r="T2679">
        <f t="shared" si="126"/>
        <v>0</v>
      </c>
      <c r="U2679">
        <f t="shared" si="126"/>
        <v>0</v>
      </c>
    </row>
    <row r="2680" spans="1:21" x14ac:dyDescent="0.25">
      <c r="A2680" t="s">
        <v>3199</v>
      </c>
      <c r="B2680" t="str">
        <f t="shared" si="124"/>
        <v>ZK108.K378.C727</v>
      </c>
      <c r="C2680">
        <f>+IFERROR(VLOOKUP(B2680,'[1]Sum table'!$A:$D,4,FALSE),0)</f>
        <v>0</v>
      </c>
      <c r="D2680">
        <f>+IFERROR(VLOOKUP(B2680,'[1]Sum table'!$A:$E,5,FALSE),0)</f>
        <v>0</v>
      </c>
      <c r="E2680">
        <f>+IFERROR(VLOOKUP(B2680,'[1]Sum table'!$A:$F,6,FALSE),0)</f>
        <v>0</v>
      </c>
      <c r="F2680">
        <f>+IFERROR(VLOOKUP(B2680,'[1]Sum table'!$A:$G,7,FALSE),0)</f>
        <v>0</v>
      </c>
      <c r="O2680" t="s">
        <v>515</v>
      </c>
      <c r="P2680" s="607" t="s">
        <v>484</v>
      </c>
      <c r="R2680" t="str">
        <f t="shared" si="125"/>
        <v>ZK108</v>
      </c>
      <c r="S2680">
        <f t="shared" si="126"/>
        <v>0</v>
      </c>
      <c r="T2680">
        <f t="shared" si="126"/>
        <v>0</v>
      </c>
      <c r="U2680">
        <f t="shared" si="126"/>
        <v>0</v>
      </c>
    </row>
    <row r="2681" spans="1:21" x14ac:dyDescent="0.25">
      <c r="A2681" t="s">
        <v>3200</v>
      </c>
      <c r="B2681" t="str">
        <f t="shared" si="124"/>
        <v>ZK108.K379.C727</v>
      </c>
      <c r="C2681">
        <f>+IFERROR(VLOOKUP(B2681,'[1]Sum table'!$A:$D,4,FALSE),0)</f>
        <v>0</v>
      </c>
      <c r="D2681">
        <f>+IFERROR(VLOOKUP(B2681,'[1]Sum table'!$A:$E,5,FALSE),0)</f>
        <v>0</v>
      </c>
      <c r="E2681">
        <f>+IFERROR(VLOOKUP(B2681,'[1]Sum table'!$A:$F,6,FALSE),0)</f>
        <v>0</v>
      </c>
      <c r="F2681">
        <f>+IFERROR(VLOOKUP(B2681,'[1]Sum table'!$A:$G,7,FALSE),0)</f>
        <v>0</v>
      </c>
      <c r="O2681" t="s">
        <v>515</v>
      </c>
      <c r="P2681" s="607" t="s">
        <v>485</v>
      </c>
      <c r="R2681" t="str">
        <f t="shared" si="125"/>
        <v>ZK108</v>
      </c>
      <c r="S2681">
        <f t="shared" si="126"/>
        <v>0</v>
      </c>
      <c r="T2681">
        <f t="shared" si="126"/>
        <v>0</v>
      </c>
      <c r="U2681">
        <f t="shared" si="126"/>
        <v>0</v>
      </c>
    </row>
    <row r="2682" spans="1:21" x14ac:dyDescent="0.25">
      <c r="A2682" t="s">
        <v>3201</v>
      </c>
      <c r="B2682" t="str">
        <f t="shared" si="124"/>
        <v>ZK108.K380.C727</v>
      </c>
      <c r="C2682">
        <f>+IFERROR(VLOOKUP(B2682,'[1]Sum table'!$A:$D,4,FALSE),0)</f>
        <v>0</v>
      </c>
      <c r="D2682">
        <f>+IFERROR(VLOOKUP(B2682,'[1]Sum table'!$A:$E,5,FALSE),0)</f>
        <v>0</v>
      </c>
      <c r="E2682">
        <f>+IFERROR(VLOOKUP(B2682,'[1]Sum table'!$A:$F,6,FALSE),0)</f>
        <v>0</v>
      </c>
      <c r="F2682">
        <f>+IFERROR(VLOOKUP(B2682,'[1]Sum table'!$A:$G,7,FALSE),0)</f>
        <v>0</v>
      </c>
      <c r="O2682" t="s">
        <v>515</v>
      </c>
      <c r="P2682" s="607" t="s">
        <v>486</v>
      </c>
      <c r="R2682" t="str">
        <f t="shared" si="125"/>
        <v>ZK108</v>
      </c>
      <c r="S2682">
        <f t="shared" si="126"/>
        <v>0</v>
      </c>
      <c r="T2682">
        <f t="shared" si="126"/>
        <v>0</v>
      </c>
      <c r="U2682">
        <f t="shared" si="126"/>
        <v>0</v>
      </c>
    </row>
    <row r="2683" spans="1:21" x14ac:dyDescent="0.25">
      <c r="A2683" t="s">
        <v>3202</v>
      </c>
      <c r="B2683" t="str">
        <f t="shared" si="124"/>
        <v>ZK108.K381.C727</v>
      </c>
      <c r="C2683">
        <f>+IFERROR(VLOOKUP(B2683,'[1]Sum table'!$A:$D,4,FALSE),0)</f>
        <v>0</v>
      </c>
      <c r="D2683">
        <f>+IFERROR(VLOOKUP(B2683,'[1]Sum table'!$A:$E,5,FALSE),0)</f>
        <v>0</v>
      </c>
      <c r="E2683">
        <f>+IFERROR(VLOOKUP(B2683,'[1]Sum table'!$A:$F,6,FALSE),0)</f>
        <v>0</v>
      </c>
      <c r="F2683">
        <f>+IFERROR(VLOOKUP(B2683,'[1]Sum table'!$A:$G,7,FALSE),0)</f>
        <v>0</v>
      </c>
      <c r="O2683" t="s">
        <v>515</v>
      </c>
      <c r="P2683" s="607" t="s">
        <v>487</v>
      </c>
      <c r="R2683" t="str">
        <f t="shared" si="125"/>
        <v>ZK108</v>
      </c>
      <c r="S2683">
        <f t="shared" si="126"/>
        <v>0</v>
      </c>
      <c r="T2683">
        <f t="shared" si="126"/>
        <v>0</v>
      </c>
      <c r="U2683">
        <f t="shared" si="126"/>
        <v>0</v>
      </c>
    </row>
    <row r="2684" spans="1:21" x14ac:dyDescent="0.25">
      <c r="A2684" t="s">
        <v>3203</v>
      </c>
      <c r="B2684" t="str">
        <f t="shared" si="124"/>
        <v>ZK108.K382.C727</v>
      </c>
      <c r="C2684">
        <f>+IFERROR(VLOOKUP(B2684,'[1]Sum table'!$A:$D,4,FALSE),0)</f>
        <v>0</v>
      </c>
      <c r="D2684">
        <f>+IFERROR(VLOOKUP(B2684,'[1]Sum table'!$A:$E,5,FALSE),0)</f>
        <v>0</v>
      </c>
      <c r="E2684">
        <f>+IFERROR(VLOOKUP(B2684,'[1]Sum table'!$A:$F,6,FALSE),0)</f>
        <v>0</v>
      </c>
      <c r="F2684">
        <f>+IFERROR(VLOOKUP(B2684,'[1]Sum table'!$A:$G,7,FALSE),0)</f>
        <v>0</v>
      </c>
      <c r="O2684" t="s">
        <v>515</v>
      </c>
      <c r="P2684" s="607" t="s">
        <v>488</v>
      </c>
      <c r="R2684" t="str">
        <f t="shared" si="125"/>
        <v>ZK108</v>
      </c>
      <c r="S2684">
        <f t="shared" si="126"/>
        <v>0</v>
      </c>
      <c r="T2684">
        <f t="shared" si="126"/>
        <v>0</v>
      </c>
      <c r="U2684">
        <f t="shared" si="126"/>
        <v>0</v>
      </c>
    </row>
    <row r="2685" spans="1:21" x14ac:dyDescent="0.25">
      <c r="A2685" t="s">
        <v>3204</v>
      </c>
      <c r="B2685" t="str">
        <f t="shared" si="124"/>
        <v>ZK108.K383.C727</v>
      </c>
      <c r="C2685">
        <f>+IFERROR(VLOOKUP(B2685,'[1]Sum table'!$A:$D,4,FALSE),0)</f>
        <v>0</v>
      </c>
      <c r="D2685">
        <f>+IFERROR(VLOOKUP(B2685,'[1]Sum table'!$A:$E,5,FALSE),0)</f>
        <v>0</v>
      </c>
      <c r="E2685">
        <f>+IFERROR(VLOOKUP(B2685,'[1]Sum table'!$A:$F,6,FALSE),0)</f>
        <v>0</v>
      </c>
      <c r="F2685">
        <f>+IFERROR(VLOOKUP(B2685,'[1]Sum table'!$A:$G,7,FALSE),0)</f>
        <v>0</v>
      </c>
      <c r="O2685" t="s">
        <v>515</v>
      </c>
      <c r="P2685" s="607" t="s">
        <v>489</v>
      </c>
      <c r="R2685" t="str">
        <f t="shared" si="125"/>
        <v>ZK108</v>
      </c>
      <c r="S2685">
        <f t="shared" si="126"/>
        <v>0</v>
      </c>
      <c r="T2685">
        <f t="shared" si="126"/>
        <v>0</v>
      </c>
      <c r="U2685">
        <f t="shared" si="126"/>
        <v>0</v>
      </c>
    </row>
    <row r="2686" spans="1:21" x14ac:dyDescent="0.25">
      <c r="A2686" t="s">
        <v>3205</v>
      </c>
      <c r="B2686" t="str">
        <f t="shared" si="124"/>
        <v>ZK108.K384.C727</v>
      </c>
      <c r="C2686">
        <f>+IFERROR(VLOOKUP(B2686,'[1]Sum table'!$A:$D,4,FALSE),0)</f>
        <v>0</v>
      </c>
      <c r="D2686">
        <f>+IFERROR(VLOOKUP(B2686,'[1]Sum table'!$A:$E,5,FALSE),0)</f>
        <v>0</v>
      </c>
      <c r="E2686">
        <f>+IFERROR(VLOOKUP(B2686,'[1]Sum table'!$A:$F,6,FALSE),0)</f>
        <v>0</v>
      </c>
      <c r="F2686">
        <f>+IFERROR(VLOOKUP(B2686,'[1]Sum table'!$A:$G,7,FALSE),0)</f>
        <v>0</v>
      </c>
      <c r="O2686" t="s">
        <v>515</v>
      </c>
      <c r="P2686" s="607" t="s">
        <v>490</v>
      </c>
      <c r="R2686" t="str">
        <f t="shared" si="125"/>
        <v>ZK108</v>
      </c>
      <c r="S2686">
        <f t="shared" si="126"/>
        <v>0</v>
      </c>
      <c r="T2686">
        <f t="shared" si="126"/>
        <v>0</v>
      </c>
      <c r="U2686">
        <f t="shared" si="126"/>
        <v>0</v>
      </c>
    </row>
    <row r="2687" spans="1:21" x14ac:dyDescent="0.25">
      <c r="A2687" t="s">
        <v>3206</v>
      </c>
      <c r="B2687" t="str">
        <f t="shared" si="124"/>
        <v>ZK108.K385.C727</v>
      </c>
      <c r="C2687">
        <f>+IFERROR(VLOOKUP(B2687,'[1]Sum table'!$A:$D,4,FALSE),0)</f>
        <v>0</v>
      </c>
      <c r="D2687">
        <f>+IFERROR(VLOOKUP(B2687,'[1]Sum table'!$A:$E,5,FALSE),0)</f>
        <v>0</v>
      </c>
      <c r="E2687">
        <f>+IFERROR(VLOOKUP(B2687,'[1]Sum table'!$A:$F,6,FALSE),0)</f>
        <v>0</v>
      </c>
      <c r="F2687">
        <f>+IFERROR(VLOOKUP(B2687,'[1]Sum table'!$A:$G,7,FALSE),0)</f>
        <v>0</v>
      </c>
      <c r="O2687" t="s">
        <v>515</v>
      </c>
      <c r="P2687" s="607" t="s">
        <v>491</v>
      </c>
      <c r="R2687" t="str">
        <f t="shared" si="125"/>
        <v>ZK108</v>
      </c>
      <c r="S2687">
        <f t="shared" si="126"/>
        <v>0</v>
      </c>
      <c r="T2687">
        <f t="shared" si="126"/>
        <v>0</v>
      </c>
      <c r="U2687">
        <f t="shared" si="126"/>
        <v>0</v>
      </c>
    </row>
    <row r="2688" spans="1:21" x14ac:dyDescent="0.25">
      <c r="A2688" t="s">
        <v>3207</v>
      </c>
      <c r="B2688" t="str">
        <f t="shared" si="124"/>
        <v>ZK108.K386.C727</v>
      </c>
      <c r="C2688">
        <f>+IFERROR(VLOOKUP(B2688,'[1]Sum table'!$A:$D,4,FALSE),0)</f>
        <v>0</v>
      </c>
      <c r="D2688">
        <f>+IFERROR(VLOOKUP(B2688,'[1]Sum table'!$A:$E,5,FALSE),0)</f>
        <v>0</v>
      </c>
      <c r="E2688">
        <f>+IFERROR(VLOOKUP(B2688,'[1]Sum table'!$A:$F,6,FALSE),0)</f>
        <v>0</v>
      </c>
      <c r="F2688">
        <f>+IFERROR(VLOOKUP(B2688,'[1]Sum table'!$A:$G,7,FALSE),0)</f>
        <v>0</v>
      </c>
      <c r="O2688" t="s">
        <v>515</v>
      </c>
      <c r="P2688" s="607" t="s">
        <v>492</v>
      </c>
      <c r="R2688" t="str">
        <f t="shared" si="125"/>
        <v>ZK108</v>
      </c>
      <c r="S2688">
        <f t="shared" si="126"/>
        <v>0</v>
      </c>
      <c r="T2688">
        <f t="shared" si="126"/>
        <v>0</v>
      </c>
      <c r="U2688">
        <f t="shared" si="126"/>
        <v>0</v>
      </c>
    </row>
    <row r="2689" spans="1:21" x14ac:dyDescent="0.25">
      <c r="A2689" t="s">
        <v>3208</v>
      </c>
      <c r="B2689" t="str">
        <f t="shared" si="124"/>
        <v>ZK108.K387.C727</v>
      </c>
      <c r="C2689">
        <f>+IFERROR(VLOOKUP(B2689,'[1]Sum table'!$A:$D,4,FALSE),0)</f>
        <v>0</v>
      </c>
      <c r="D2689">
        <f>+IFERROR(VLOOKUP(B2689,'[1]Sum table'!$A:$E,5,FALSE),0)</f>
        <v>0</v>
      </c>
      <c r="E2689">
        <f>+IFERROR(VLOOKUP(B2689,'[1]Sum table'!$A:$F,6,FALSE),0)</f>
        <v>0</v>
      </c>
      <c r="F2689">
        <f>+IFERROR(VLOOKUP(B2689,'[1]Sum table'!$A:$G,7,FALSE),0)</f>
        <v>0</v>
      </c>
      <c r="O2689" t="s">
        <v>515</v>
      </c>
      <c r="P2689" s="607" t="s">
        <v>493</v>
      </c>
      <c r="R2689" t="str">
        <f t="shared" si="125"/>
        <v>ZK108</v>
      </c>
      <c r="S2689">
        <f t="shared" si="126"/>
        <v>0</v>
      </c>
      <c r="T2689">
        <f t="shared" si="126"/>
        <v>0</v>
      </c>
      <c r="U2689">
        <f t="shared" si="126"/>
        <v>0</v>
      </c>
    </row>
    <row r="2690" spans="1:21" x14ac:dyDescent="0.25">
      <c r="A2690" t="s">
        <v>3209</v>
      </c>
      <c r="B2690" t="str">
        <f t="shared" si="124"/>
        <v>ZK108.K388.C727</v>
      </c>
      <c r="C2690">
        <f>+IFERROR(VLOOKUP(B2690,'[1]Sum table'!$A:$D,4,FALSE),0)</f>
        <v>0</v>
      </c>
      <c r="D2690">
        <f>+IFERROR(VLOOKUP(B2690,'[1]Sum table'!$A:$E,5,FALSE),0)</f>
        <v>0</v>
      </c>
      <c r="E2690">
        <f>+IFERROR(VLOOKUP(B2690,'[1]Sum table'!$A:$F,6,FALSE),0)</f>
        <v>0</v>
      </c>
      <c r="F2690">
        <f>+IFERROR(VLOOKUP(B2690,'[1]Sum table'!$A:$G,7,FALSE),0)</f>
        <v>0</v>
      </c>
      <c r="O2690" t="s">
        <v>515</v>
      </c>
      <c r="P2690" s="607" t="s">
        <v>494</v>
      </c>
      <c r="R2690" t="str">
        <f t="shared" si="125"/>
        <v>ZK108</v>
      </c>
      <c r="S2690">
        <f t="shared" si="126"/>
        <v>0</v>
      </c>
      <c r="T2690">
        <f t="shared" si="126"/>
        <v>0</v>
      </c>
      <c r="U2690">
        <f t="shared" si="126"/>
        <v>0</v>
      </c>
    </row>
    <row r="2691" spans="1:21" x14ac:dyDescent="0.25">
      <c r="A2691" t="s">
        <v>3210</v>
      </c>
      <c r="B2691" t="str">
        <f t="shared" si="124"/>
        <v>ZK108.K389.C727</v>
      </c>
      <c r="C2691">
        <f>+IFERROR(VLOOKUP(B2691,'[1]Sum table'!$A:$D,4,FALSE),0)</f>
        <v>0</v>
      </c>
      <c r="D2691">
        <f>+IFERROR(VLOOKUP(B2691,'[1]Sum table'!$A:$E,5,FALSE),0)</f>
        <v>0</v>
      </c>
      <c r="E2691">
        <f>+IFERROR(VLOOKUP(B2691,'[1]Sum table'!$A:$F,6,FALSE),0)</f>
        <v>0</v>
      </c>
      <c r="F2691">
        <f>+IFERROR(VLOOKUP(B2691,'[1]Sum table'!$A:$G,7,FALSE),0)</f>
        <v>0</v>
      </c>
      <c r="O2691" t="s">
        <v>515</v>
      </c>
      <c r="P2691" s="607" t="s">
        <v>495</v>
      </c>
      <c r="R2691" t="str">
        <f t="shared" si="125"/>
        <v>ZK108</v>
      </c>
      <c r="S2691">
        <f t="shared" si="126"/>
        <v>0</v>
      </c>
      <c r="T2691">
        <f t="shared" si="126"/>
        <v>0</v>
      </c>
      <c r="U2691">
        <f t="shared" si="126"/>
        <v>0</v>
      </c>
    </row>
    <row r="2692" spans="1:21" x14ac:dyDescent="0.25">
      <c r="A2692" t="s">
        <v>3211</v>
      </c>
      <c r="B2692" t="str">
        <f t="shared" ref="B2692:B2755" si="127">+A2692&amp;"."&amp;$A$1</f>
        <v>ZK108.K390.C727</v>
      </c>
      <c r="C2692">
        <f>+IFERROR(VLOOKUP(B2692,'[1]Sum table'!$A:$D,4,FALSE),0)</f>
        <v>0</v>
      </c>
      <c r="D2692">
        <f>+IFERROR(VLOOKUP(B2692,'[1]Sum table'!$A:$E,5,FALSE),0)</f>
        <v>0</v>
      </c>
      <c r="E2692">
        <f>+IFERROR(VLOOKUP(B2692,'[1]Sum table'!$A:$F,6,FALSE),0)</f>
        <v>0</v>
      </c>
      <c r="F2692">
        <f>+IFERROR(VLOOKUP(B2692,'[1]Sum table'!$A:$G,7,FALSE),0)</f>
        <v>0</v>
      </c>
      <c r="O2692" t="s">
        <v>515</v>
      </c>
      <c r="P2692" s="607" t="s">
        <v>496</v>
      </c>
      <c r="R2692" t="str">
        <f t="shared" ref="R2692:R2755" si="128">+LEFT(B2692,5)</f>
        <v>ZK108</v>
      </c>
      <c r="S2692">
        <f t="shared" ref="S2692:U2755" si="129">+C2692</f>
        <v>0</v>
      </c>
      <c r="T2692">
        <f t="shared" si="129"/>
        <v>0</v>
      </c>
      <c r="U2692">
        <f t="shared" si="129"/>
        <v>0</v>
      </c>
    </row>
    <row r="2693" spans="1:21" x14ac:dyDescent="0.25">
      <c r="A2693" t="s">
        <v>3212</v>
      </c>
      <c r="B2693" t="str">
        <f t="shared" si="127"/>
        <v>ZK108.K391.C727</v>
      </c>
      <c r="C2693">
        <f>+IFERROR(VLOOKUP(B2693,'[1]Sum table'!$A:$D,4,FALSE),0)</f>
        <v>0</v>
      </c>
      <c r="D2693">
        <f>+IFERROR(VLOOKUP(B2693,'[1]Sum table'!$A:$E,5,FALSE),0)</f>
        <v>0</v>
      </c>
      <c r="E2693">
        <f>+IFERROR(VLOOKUP(B2693,'[1]Sum table'!$A:$F,6,FALSE),0)</f>
        <v>0</v>
      </c>
      <c r="F2693">
        <f>+IFERROR(VLOOKUP(B2693,'[1]Sum table'!$A:$G,7,FALSE),0)</f>
        <v>0</v>
      </c>
      <c r="O2693" t="s">
        <v>515</v>
      </c>
      <c r="P2693" s="607" t="s">
        <v>497</v>
      </c>
      <c r="R2693" t="str">
        <f t="shared" si="128"/>
        <v>ZK108</v>
      </c>
      <c r="S2693">
        <f t="shared" si="129"/>
        <v>0</v>
      </c>
      <c r="T2693">
        <f t="shared" si="129"/>
        <v>0</v>
      </c>
      <c r="U2693">
        <f t="shared" si="129"/>
        <v>0</v>
      </c>
    </row>
    <row r="2694" spans="1:21" x14ac:dyDescent="0.25">
      <c r="A2694" t="s">
        <v>3213</v>
      </c>
      <c r="B2694" t="str">
        <f t="shared" si="127"/>
        <v>ZK108.K392.C727</v>
      </c>
      <c r="C2694">
        <f>+IFERROR(VLOOKUP(B2694,'[1]Sum table'!$A:$D,4,FALSE),0)</f>
        <v>0</v>
      </c>
      <c r="D2694">
        <f>+IFERROR(VLOOKUP(B2694,'[1]Sum table'!$A:$E,5,FALSE),0)</f>
        <v>0</v>
      </c>
      <c r="E2694">
        <f>+IFERROR(VLOOKUP(B2694,'[1]Sum table'!$A:$F,6,FALSE),0)</f>
        <v>0</v>
      </c>
      <c r="F2694">
        <f>+IFERROR(VLOOKUP(B2694,'[1]Sum table'!$A:$G,7,FALSE),0)</f>
        <v>0</v>
      </c>
      <c r="O2694" t="s">
        <v>515</v>
      </c>
      <c r="P2694" s="607" t="s">
        <v>498</v>
      </c>
      <c r="R2694" t="str">
        <f t="shared" si="128"/>
        <v>ZK108</v>
      </c>
      <c r="S2694">
        <f t="shared" si="129"/>
        <v>0</v>
      </c>
      <c r="T2694">
        <f t="shared" si="129"/>
        <v>0</v>
      </c>
      <c r="U2694">
        <f t="shared" si="129"/>
        <v>0</v>
      </c>
    </row>
    <row r="2695" spans="1:21" x14ac:dyDescent="0.25">
      <c r="A2695" t="s">
        <v>3214</v>
      </c>
      <c r="B2695" t="str">
        <f t="shared" si="127"/>
        <v>ZK108.K393.C727</v>
      </c>
      <c r="C2695">
        <f>+IFERROR(VLOOKUP(B2695,'[1]Sum table'!$A:$D,4,FALSE),0)</f>
        <v>0</v>
      </c>
      <c r="D2695">
        <f>+IFERROR(VLOOKUP(B2695,'[1]Sum table'!$A:$E,5,FALSE),0)</f>
        <v>0</v>
      </c>
      <c r="E2695">
        <f>+IFERROR(VLOOKUP(B2695,'[1]Sum table'!$A:$F,6,FALSE),0)</f>
        <v>0</v>
      </c>
      <c r="F2695">
        <f>+IFERROR(VLOOKUP(B2695,'[1]Sum table'!$A:$G,7,FALSE),0)</f>
        <v>0</v>
      </c>
      <c r="O2695" t="s">
        <v>515</v>
      </c>
      <c r="P2695" s="607" t="s">
        <v>499</v>
      </c>
      <c r="R2695" t="str">
        <f t="shared" si="128"/>
        <v>ZK108</v>
      </c>
      <c r="S2695">
        <f t="shared" si="129"/>
        <v>0</v>
      </c>
      <c r="T2695">
        <f t="shared" si="129"/>
        <v>0</v>
      </c>
      <c r="U2695">
        <f t="shared" si="129"/>
        <v>0</v>
      </c>
    </row>
    <row r="2696" spans="1:21" x14ac:dyDescent="0.25">
      <c r="A2696" t="s">
        <v>3215</v>
      </c>
      <c r="B2696" t="str">
        <f t="shared" si="127"/>
        <v>ZK108.K394.C727</v>
      </c>
      <c r="C2696">
        <f>+IFERROR(VLOOKUP(B2696,'[1]Sum table'!$A:$D,4,FALSE),0)</f>
        <v>0</v>
      </c>
      <c r="D2696">
        <f>+IFERROR(VLOOKUP(B2696,'[1]Sum table'!$A:$E,5,FALSE),0)</f>
        <v>0</v>
      </c>
      <c r="E2696">
        <f>+IFERROR(VLOOKUP(B2696,'[1]Sum table'!$A:$F,6,FALSE),0)</f>
        <v>0</v>
      </c>
      <c r="F2696">
        <f>+IFERROR(VLOOKUP(B2696,'[1]Sum table'!$A:$G,7,FALSE),0)</f>
        <v>0</v>
      </c>
      <c r="O2696" t="s">
        <v>515</v>
      </c>
      <c r="P2696" s="607" t="s">
        <v>500</v>
      </c>
      <c r="R2696" t="str">
        <f t="shared" si="128"/>
        <v>ZK108</v>
      </c>
      <c r="S2696">
        <f t="shared" si="129"/>
        <v>0</v>
      </c>
      <c r="T2696">
        <f t="shared" si="129"/>
        <v>0</v>
      </c>
      <c r="U2696">
        <f t="shared" si="129"/>
        <v>0</v>
      </c>
    </row>
    <row r="2697" spans="1:21" x14ac:dyDescent="0.25">
      <c r="A2697" t="s">
        <v>3216</v>
      </c>
      <c r="B2697" t="str">
        <f t="shared" si="127"/>
        <v>ZK108.K395.C727</v>
      </c>
      <c r="C2697">
        <f>+IFERROR(VLOOKUP(B2697,'[1]Sum table'!$A:$D,4,FALSE),0)</f>
        <v>0</v>
      </c>
      <c r="D2697">
        <f>+IFERROR(VLOOKUP(B2697,'[1]Sum table'!$A:$E,5,FALSE),0)</f>
        <v>0</v>
      </c>
      <c r="E2697">
        <f>+IFERROR(VLOOKUP(B2697,'[1]Sum table'!$A:$F,6,FALSE),0)</f>
        <v>0</v>
      </c>
      <c r="F2697">
        <f>+IFERROR(VLOOKUP(B2697,'[1]Sum table'!$A:$G,7,FALSE),0)</f>
        <v>0</v>
      </c>
      <c r="O2697" t="s">
        <v>515</v>
      </c>
      <c r="P2697" s="607" t="s">
        <v>501</v>
      </c>
      <c r="R2697" t="str">
        <f t="shared" si="128"/>
        <v>ZK108</v>
      </c>
      <c r="S2697">
        <f t="shared" si="129"/>
        <v>0</v>
      </c>
      <c r="T2697">
        <f t="shared" si="129"/>
        <v>0</v>
      </c>
      <c r="U2697">
        <f t="shared" si="129"/>
        <v>0</v>
      </c>
    </row>
    <row r="2698" spans="1:21" x14ac:dyDescent="0.25">
      <c r="A2698" t="s">
        <v>3217</v>
      </c>
      <c r="B2698" t="str">
        <f t="shared" si="127"/>
        <v>ZK108.K396.C727</v>
      </c>
      <c r="C2698">
        <f>+IFERROR(VLOOKUP(B2698,'[1]Sum table'!$A:$D,4,FALSE),0)</f>
        <v>0</v>
      </c>
      <c r="D2698">
        <f>+IFERROR(VLOOKUP(B2698,'[1]Sum table'!$A:$E,5,FALSE),0)</f>
        <v>0</v>
      </c>
      <c r="E2698">
        <f>+IFERROR(VLOOKUP(B2698,'[1]Sum table'!$A:$F,6,FALSE),0)</f>
        <v>0</v>
      </c>
      <c r="F2698">
        <f>+IFERROR(VLOOKUP(B2698,'[1]Sum table'!$A:$G,7,FALSE),0)</f>
        <v>0</v>
      </c>
      <c r="O2698" t="s">
        <v>515</v>
      </c>
      <c r="P2698" s="607" t="s">
        <v>502</v>
      </c>
      <c r="R2698" t="str">
        <f t="shared" si="128"/>
        <v>ZK108</v>
      </c>
      <c r="S2698">
        <f t="shared" si="129"/>
        <v>0</v>
      </c>
      <c r="T2698">
        <f t="shared" si="129"/>
        <v>0</v>
      </c>
      <c r="U2698">
        <f t="shared" si="129"/>
        <v>0</v>
      </c>
    </row>
    <row r="2699" spans="1:21" x14ac:dyDescent="0.25">
      <c r="A2699" t="s">
        <v>3218</v>
      </c>
      <c r="B2699" t="str">
        <f t="shared" si="127"/>
        <v>ZK108.K397.C727</v>
      </c>
      <c r="C2699">
        <f>+IFERROR(VLOOKUP(B2699,'[1]Sum table'!$A:$D,4,FALSE),0)</f>
        <v>0</v>
      </c>
      <c r="D2699">
        <f>+IFERROR(VLOOKUP(B2699,'[1]Sum table'!$A:$E,5,FALSE),0)</f>
        <v>0</v>
      </c>
      <c r="E2699">
        <f>+IFERROR(VLOOKUP(B2699,'[1]Sum table'!$A:$F,6,FALSE),0)</f>
        <v>0</v>
      </c>
      <c r="F2699">
        <f>+IFERROR(VLOOKUP(B2699,'[1]Sum table'!$A:$G,7,FALSE),0)</f>
        <v>0</v>
      </c>
      <c r="O2699" t="s">
        <v>515</v>
      </c>
      <c r="P2699" s="607" t="s">
        <v>503</v>
      </c>
      <c r="R2699" t="str">
        <f t="shared" si="128"/>
        <v>ZK108</v>
      </c>
      <c r="S2699">
        <f t="shared" si="129"/>
        <v>0</v>
      </c>
      <c r="T2699">
        <f t="shared" si="129"/>
        <v>0</v>
      </c>
      <c r="U2699">
        <f t="shared" si="129"/>
        <v>0</v>
      </c>
    </row>
    <row r="2700" spans="1:21" x14ac:dyDescent="0.25">
      <c r="A2700" t="s">
        <v>3219</v>
      </c>
      <c r="B2700" t="str">
        <f t="shared" si="127"/>
        <v>ZK108.K398.C727</v>
      </c>
      <c r="C2700">
        <f>+IFERROR(VLOOKUP(B2700,'[1]Sum table'!$A:$D,4,FALSE),0)</f>
        <v>0</v>
      </c>
      <c r="D2700">
        <f>+IFERROR(VLOOKUP(B2700,'[1]Sum table'!$A:$E,5,FALSE),0)</f>
        <v>0</v>
      </c>
      <c r="E2700">
        <f>+IFERROR(VLOOKUP(B2700,'[1]Sum table'!$A:$F,6,FALSE),0)</f>
        <v>0</v>
      </c>
      <c r="F2700">
        <f>+IFERROR(VLOOKUP(B2700,'[1]Sum table'!$A:$G,7,FALSE),0)</f>
        <v>0</v>
      </c>
      <c r="O2700" t="s">
        <v>515</v>
      </c>
      <c r="P2700" s="607" t="s">
        <v>504</v>
      </c>
      <c r="R2700" t="str">
        <f t="shared" si="128"/>
        <v>ZK108</v>
      </c>
      <c r="S2700">
        <f t="shared" si="129"/>
        <v>0</v>
      </c>
      <c r="T2700">
        <f t="shared" si="129"/>
        <v>0</v>
      </c>
      <c r="U2700">
        <f t="shared" si="129"/>
        <v>0</v>
      </c>
    </row>
    <row r="2701" spans="1:21" x14ac:dyDescent="0.25">
      <c r="A2701" t="s">
        <v>3220</v>
      </c>
      <c r="B2701" t="str">
        <f t="shared" si="127"/>
        <v>ZK108.K399.C727</v>
      </c>
      <c r="C2701">
        <f>+IFERROR(VLOOKUP(B2701,'[1]Sum table'!$A:$D,4,FALSE),0)</f>
        <v>0</v>
      </c>
      <c r="D2701">
        <f>+IFERROR(VLOOKUP(B2701,'[1]Sum table'!$A:$E,5,FALSE),0)</f>
        <v>0</v>
      </c>
      <c r="E2701">
        <f>+IFERROR(VLOOKUP(B2701,'[1]Sum table'!$A:$F,6,FALSE),0)</f>
        <v>0</v>
      </c>
      <c r="F2701">
        <f>+IFERROR(VLOOKUP(B2701,'[1]Sum table'!$A:$G,7,FALSE),0)</f>
        <v>0</v>
      </c>
      <c r="O2701" t="s">
        <v>515</v>
      </c>
      <c r="P2701" s="607" t="s">
        <v>505</v>
      </c>
      <c r="R2701" t="str">
        <f t="shared" si="128"/>
        <v>ZK108</v>
      </c>
      <c r="S2701">
        <f t="shared" si="129"/>
        <v>0</v>
      </c>
      <c r="T2701">
        <f t="shared" si="129"/>
        <v>0</v>
      </c>
      <c r="U2701">
        <f t="shared" si="129"/>
        <v>0</v>
      </c>
    </row>
    <row r="2702" spans="1:21" x14ac:dyDescent="0.25">
      <c r="A2702" t="s">
        <v>3221</v>
      </c>
      <c r="B2702" t="str">
        <f t="shared" si="127"/>
        <v>ZK109.K100.C727</v>
      </c>
      <c r="C2702">
        <f>+IFERROR(VLOOKUP(B2702,'[1]Sum table'!$A:$D,4,FALSE),0)</f>
        <v>0</v>
      </c>
      <c r="D2702">
        <f>+IFERROR(VLOOKUP(B2702,'[1]Sum table'!$A:$E,5,FALSE),0)</f>
        <v>0</v>
      </c>
      <c r="E2702">
        <f>+IFERROR(VLOOKUP(B2702,'[1]Sum table'!$A:$F,6,FALSE),0)</f>
        <v>0</v>
      </c>
      <c r="F2702">
        <f>+IFERROR(VLOOKUP(B2702,'[1]Sum table'!$A:$G,7,FALSE),0)</f>
        <v>0</v>
      </c>
      <c r="O2702" t="s">
        <v>515</v>
      </c>
      <c r="P2702" s="607" t="s">
        <v>506</v>
      </c>
      <c r="R2702" t="str">
        <f t="shared" si="128"/>
        <v>ZK109</v>
      </c>
      <c r="S2702">
        <f t="shared" si="129"/>
        <v>0</v>
      </c>
      <c r="T2702">
        <f t="shared" si="129"/>
        <v>0</v>
      </c>
      <c r="U2702">
        <f t="shared" si="129"/>
        <v>0</v>
      </c>
    </row>
    <row r="2703" spans="1:21" ht="15.75" thickBot="1" x14ac:dyDescent="0.3">
      <c r="A2703" t="s">
        <v>3222</v>
      </c>
      <c r="B2703" t="str">
        <f t="shared" si="127"/>
        <v>ZK109.K101.C727</v>
      </c>
      <c r="C2703">
        <f>+IFERROR(VLOOKUP(B2703,'[1]Sum table'!$A:$D,4,FALSE),0)</f>
        <v>0</v>
      </c>
      <c r="D2703">
        <f>+IFERROR(VLOOKUP(B2703,'[1]Sum table'!$A:$E,5,FALSE),0)</f>
        <v>0</v>
      </c>
      <c r="E2703">
        <f>+IFERROR(VLOOKUP(B2703,'[1]Sum table'!$A:$F,6,FALSE),0)</f>
        <v>0</v>
      </c>
      <c r="F2703">
        <f>+IFERROR(VLOOKUP(B2703,'[1]Sum table'!$A:$G,7,FALSE),0)</f>
        <v>0</v>
      </c>
      <c r="O2703" t="s">
        <v>515</v>
      </c>
      <c r="P2703" s="609" t="s">
        <v>507</v>
      </c>
      <c r="R2703" t="str">
        <f t="shared" si="128"/>
        <v>ZK109</v>
      </c>
      <c r="S2703">
        <f t="shared" si="129"/>
        <v>0</v>
      </c>
      <c r="T2703">
        <f t="shared" si="129"/>
        <v>0</v>
      </c>
      <c r="U2703">
        <f t="shared" si="129"/>
        <v>0</v>
      </c>
    </row>
    <row r="2704" spans="1:21" x14ac:dyDescent="0.25">
      <c r="A2704" t="s">
        <v>3223</v>
      </c>
      <c r="B2704" t="str">
        <f t="shared" si="127"/>
        <v>ZK109.K102.C727</v>
      </c>
      <c r="C2704">
        <f>+IFERROR(VLOOKUP(B2704,'[1]Sum table'!$A:$D,4,FALSE),0)</f>
        <v>0</v>
      </c>
      <c r="D2704">
        <f>+IFERROR(VLOOKUP(B2704,'[1]Sum table'!$A:$E,5,FALSE),0)</f>
        <v>0</v>
      </c>
      <c r="E2704">
        <f>+IFERROR(VLOOKUP(B2704,'[1]Sum table'!$A:$F,6,FALSE),0)</f>
        <v>0</v>
      </c>
      <c r="F2704">
        <f>+IFERROR(VLOOKUP(B2704,'[1]Sum table'!$A:$G,7,FALSE),0)</f>
        <v>0</v>
      </c>
      <c r="O2704" t="s">
        <v>516</v>
      </c>
      <c r="P2704" s="605" t="s">
        <v>289</v>
      </c>
      <c r="R2704" t="str">
        <f t="shared" si="128"/>
        <v>ZK109</v>
      </c>
      <c r="S2704">
        <f t="shared" si="129"/>
        <v>0</v>
      </c>
      <c r="T2704">
        <f t="shared" si="129"/>
        <v>0</v>
      </c>
      <c r="U2704">
        <f t="shared" si="129"/>
        <v>0</v>
      </c>
    </row>
    <row r="2705" spans="1:21" x14ac:dyDescent="0.25">
      <c r="A2705" t="s">
        <v>3224</v>
      </c>
      <c r="B2705" t="str">
        <f t="shared" si="127"/>
        <v>ZK109.K103.C727</v>
      </c>
      <c r="C2705">
        <f>+IFERROR(VLOOKUP(B2705,'[1]Sum table'!$A:$D,4,FALSE),0)</f>
        <v>0</v>
      </c>
      <c r="D2705">
        <f>+IFERROR(VLOOKUP(B2705,'[1]Sum table'!$A:$E,5,FALSE),0)</f>
        <v>0</v>
      </c>
      <c r="E2705">
        <f>+IFERROR(VLOOKUP(B2705,'[1]Sum table'!$A:$F,6,FALSE),0)</f>
        <v>0</v>
      </c>
      <c r="F2705">
        <f>+IFERROR(VLOOKUP(B2705,'[1]Sum table'!$A:$G,7,FALSE),0)</f>
        <v>0</v>
      </c>
      <c r="O2705" t="s">
        <v>516</v>
      </c>
      <c r="P2705" s="606" t="s">
        <v>290</v>
      </c>
      <c r="R2705" t="str">
        <f t="shared" si="128"/>
        <v>ZK109</v>
      </c>
      <c r="S2705">
        <f t="shared" si="129"/>
        <v>0</v>
      </c>
      <c r="T2705">
        <f t="shared" si="129"/>
        <v>0</v>
      </c>
      <c r="U2705">
        <f t="shared" si="129"/>
        <v>0</v>
      </c>
    </row>
    <row r="2706" spans="1:21" x14ac:dyDescent="0.25">
      <c r="A2706" t="s">
        <v>3225</v>
      </c>
      <c r="B2706" t="str">
        <f t="shared" si="127"/>
        <v>ZK109.K104.C727</v>
      </c>
      <c r="C2706">
        <f>+IFERROR(VLOOKUP(B2706,'[1]Sum table'!$A:$D,4,FALSE),0)</f>
        <v>0</v>
      </c>
      <c r="D2706">
        <f>+IFERROR(VLOOKUP(B2706,'[1]Sum table'!$A:$E,5,FALSE),0)</f>
        <v>0</v>
      </c>
      <c r="E2706">
        <f>+IFERROR(VLOOKUP(B2706,'[1]Sum table'!$A:$F,6,FALSE),0)</f>
        <v>0</v>
      </c>
      <c r="F2706">
        <f>+IFERROR(VLOOKUP(B2706,'[1]Sum table'!$A:$G,7,FALSE),0)</f>
        <v>0</v>
      </c>
      <c r="O2706" t="s">
        <v>516</v>
      </c>
      <c r="P2706" s="606" t="s">
        <v>291</v>
      </c>
      <c r="R2706" t="str">
        <f t="shared" si="128"/>
        <v>ZK109</v>
      </c>
      <c r="S2706">
        <f t="shared" si="129"/>
        <v>0</v>
      </c>
      <c r="T2706">
        <f t="shared" si="129"/>
        <v>0</v>
      </c>
      <c r="U2706">
        <f t="shared" si="129"/>
        <v>0</v>
      </c>
    </row>
    <row r="2707" spans="1:21" x14ac:dyDescent="0.25">
      <c r="A2707" t="s">
        <v>3226</v>
      </c>
      <c r="B2707" t="str">
        <f t="shared" si="127"/>
        <v>ZK109.K105.C727</v>
      </c>
      <c r="C2707">
        <f>+IFERROR(VLOOKUP(B2707,'[1]Sum table'!$A:$D,4,FALSE),0)</f>
        <v>0</v>
      </c>
      <c r="D2707">
        <f>+IFERROR(VLOOKUP(B2707,'[1]Sum table'!$A:$E,5,FALSE),0)</f>
        <v>0</v>
      </c>
      <c r="E2707">
        <f>+IFERROR(VLOOKUP(B2707,'[1]Sum table'!$A:$F,6,FALSE),0)</f>
        <v>0</v>
      </c>
      <c r="F2707">
        <f>+IFERROR(VLOOKUP(B2707,'[1]Sum table'!$A:$G,7,FALSE),0)</f>
        <v>0</v>
      </c>
      <c r="O2707" t="s">
        <v>516</v>
      </c>
      <c r="P2707" s="606" t="s">
        <v>292</v>
      </c>
      <c r="R2707" t="str">
        <f t="shared" si="128"/>
        <v>ZK109</v>
      </c>
      <c r="S2707">
        <f t="shared" si="129"/>
        <v>0</v>
      </c>
      <c r="T2707">
        <f t="shared" si="129"/>
        <v>0</v>
      </c>
      <c r="U2707">
        <f t="shared" si="129"/>
        <v>0</v>
      </c>
    </row>
    <row r="2708" spans="1:21" x14ac:dyDescent="0.25">
      <c r="A2708" t="s">
        <v>3227</v>
      </c>
      <c r="B2708" t="str">
        <f t="shared" si="127"/>
        <v>ZK109.K106.C727</v>
      </c>
      <c r="C2708">
        <f>+IFERROR(VLOOKUP(B2708,'[1]Sum table'!$A:$D,4,FALSE),0)</f>
        <v>0</v>
      </c>
      <c r="D2708">
        <f>+IFERROR(VLOOKUP(B2708,'[1]Sum table'!$A:$E,5,FALSE),0)</f>
        <v>0</v>
      </c>
      <c r="E2708">
        <f>+IFERROR(VLOOKUP(B2708,'[1]Sum table'!$A:$F,6,FALSE),0)</f>
        <v>0</v>
      </c>
      <c r="F2708">
        <f>+IFERROR(VLOOKUP(B2708,'[1]Sum table'!$A:$G,7,FALSE),0)</f>
        <v>0</v>
      </c>
      <c r="O2708" t="s">
        <v>516</v>
      </c>
      <c r="P2708" s="606" t="s">
        <v>293</v>
      </c>
      <c r="R2708" t="str">
        <f t="shared" si="128"/>
        <v>ZK109</v>
      </c>
      <c r="S2708">
        <f t="shared" si="129"/>
        <v>0</v>
      </c>
      <c r="T2708">
        <f t="shared" si="129"/>
        <v>0</v>
      </c>
      <c r="U2708">
        <f t="shared" si="129"/>
        <v>0</v>
      </c>
    </row>
    <row r="2709" spans="1:21" x14ac:dyDescent="0.25">
      <c r="A2709" t="s">
        <v>3228</v>
      </c>
      <c r="B2709" t="str">
        <f t="shared" si="127"/>
        <v>ZK109.K107.C727</v>
      </c>
      <c r="C2709">
        <f>+IFERROR(VLOOKUP(B2709,'[1]Sum table'!$A:$D,4,FALSE),0)</f>
        <v>0</v>
      </c>
      <c r="D2709">
        <f>+IFERROR(VLOOKUP(B2709,'[1]Sum table'!$A:$E,5,FALSE),0)</f>
        <v>0</v>
      </c>
      <c r="E2709">
        <f>+IFERROR(VLOOKUP(B2709,'[1]Sum table'!$A:$F,6,FALSE),0)</f>
        <v>0</v>
      </c>
      <c r="F2709">
        <f>+IFERROR(VLOOKUP(B2709,'[1]Sum table'!$A:$G,7,FALSE),0)</f>
        <v>0</v>
      </c>
      <c r="O2709" t="s">
        <v>516</v>
      </c>
      <c r="P2709" s="606" t="s">
        <v>214</v>
      </c>
      <c r="R2709" t="str">
        <f t="shared" si="128"/>
        <v>ZK109</v>
      </c>
      <c r="S2709">
        <f t="shared" si="129"/>
        <v>0</v>
      </c>
      <c r="T2709">
        <f t="shared" si="129"/>
        <v>0</v>
      </c>
      <c r="U2709">
        <f t="shared" si="129"/>
        <v>0</v>
      </c>
    </row>
    <row r="2710" spans="1:21" x14ac:dyDescent="0.25">
      <c r="A2710" t="s">
        <v>3229</v>
      </c>
      <c r="B2710" t="str">
        <f t="shared" si="127"/>
        <v>ZK109.K108.C727</v>
      </c>
      <c r="C2710">
        <f>+IFERROR(VLOOKUP(B2710,'[1]Sum table'!$A:$D,4,FALSE),0)</f>
        <v>0</v>
      </c>
      <c r="D2710">
        <f>+IFERROR(VLOOKUP(B2710,'[1]Sum table'!$A:$E,5,FALSE),0)</f>
        <v>0</v>
      </c>
      <c r="E2710">
        <f>+IFERROR(VLOOKUP(B2710,'[1]Sum table'!$A:$F,6,FALSE),0)</f>
        <v>0</v>
      </c>
      <c r="F2710">
        <f>+IFERROR(VLOOKUP(B2710,'[1]Sum table'!$A:$G,7,FALSE),0)</f>
        <v>0</v>
      </c>
      <c r="O2710" t="s">
        <v>516</v>
      </c>
      <c r="P2710" s="606" t="s">
        <v>210</v>
      </c>
      <c r="R2710" t="str">
        <f t="shared" si="128"/>
        <v>ZK109</v>
      </c>
      <c r="S2710">
        <f t="shared" si="129"/>
        <v>0</v>
      </c>
      <c r="T2710">
        <f t="shared" si="129"/>
        <v>0</v>
      </c>
      <c r="U2710">
        <f t="shared" si="129"/>
        <v>0</v>
      </c>
    </row>
    <row r="2711" spans="1:21" x14ac:dyDescent="0.25">
      <c r="A2711" t="s">
        <v>3230</v>
      </c>
      <c r="B2711" t="str">
        <f t="shared" si="127"/>
        <v>ZK109.K109.C727</v>
      </c>
      <c r="C2711">
        <f>+IFERROR(VLOOKUP(B2711,'[1]Sum table'!$A:$D,4,FALSE),0)</f>
        <v>0</v>
      </c>
      <c r="D2711">
        <f>+IFERROR(VLOOKUP(B2711,'[1]Sum table'!$A:$E,5,FALSE),0)</f>
        <v>0</v>
      </c>
      <c r="E2711">
        <f>+IFERROR(VLOOKUP(B2711,'[1]Sum table'!$A:$F,6,FALSE),0)</f>
        <v>0</v>
      </c>
      <c r="F2711">
        <f>+IFERROR(VLOOKUP(B2711,'[1]Sum table'!$A:$G,7,FALSE),0)</f>
        <v>0</v>
      </c>
      <c r="O2711" t="s">
        <v>516</v>
      </c>
      <c r="P2711" s="606" t="s">
        <v>294</v>
      </c>
      <c r="R2711" t="str">
        <f t="shared" si="128"/>
        <v>ZK109</v>
      </c>
      <c r="S2711">
        <f t="shared" si="129"/>
        <v>0</v>
      </c>
      <c r="T2711">
        <f t="shared" si="129"/>
        <v>0</v>
      </c>
      <c r="U2711">
        <f t="shared" si="129"/>
        <v>0</v>
      </c>
    </row>
    <row r="2712" spans="1:21" x14ac:dyDescent="0.25">
      <c r="A2712" t="s">
        <v>3231</v>
      </c>
      <c r="B2712" t="str">
        <f t="shared" si="127"/>
        <v>ZK109.K110.C727</v>
      </c>
      <c r="C2712">
        <f>+IFERROR(VLOOKUP(B2712,'[1]Sum table'!$A:$D,4,FALSE),0)</f>
        <v>0</v>
      </c>
      <c r="D2712">
        <f>+IFERROR(VLOOKUP(B2712,'[1]Sum table'!$A:$E,5,FALSE),0)</f>
        <v>0</v>
      </c>
      <c r="E2712">
        <f>+IFERROR(VLOOKUP(B2712,'[1]Sum table'!$A:$F,6,FALSE),0)</f>
        <v>0</v>
      </c>
      <c r="F2712">
        <f>+IFERROR(VLOOKUP(B2712,'[1]Sum table'!$A:$G,7,FALSE),0)</f>
        <v>0</v>
      </c>
      <c r="O2712" t="s">
        <v>516</v>
      </c>
      <c r="P2712" s="607" t="s">
        <v>295</v>
      </c>
      <c r="R2712" t="str">
        <f t="shared" si="128"/>
        <v>ZK109</v>
      </c>
      <c r="S2712">
        <f t="shared" si="129"/>
        <v>0</v>
      </c>
      <c r="T2712">
        <f t="shared" si="129"/>
        <v>0</v>
      </c>
      <c r="U2712">
        <f t="shared" si="129"/>
        <v>0</v>
      </c>
    </row>
    <row r="2713" spans="1:21" x14ac:dyDescent="0.25">
      <c r="A2713" t="s">
        <v>3232</v>
      </c>
      <c r="B2713" t="str">
        <f t="shared" si="127"/>
        <v>ZK109.K111.C727</v>
      </c>
      <c r="C2713">
        <f>+IFERROR(VLOOKUP(B2713,'[1]Sum table'!$A:$D,4,FALSE),0)</f>
        <v>0</v>
      </c>
      <c r="D2713">
        <f>+IFERROR(VLOOKUP(B2713,'[1]Sum table'!$A:$E,5,FALSE),0)</f>
        <v>0</v>
      </c>
      <c r="E2713">
        <f>+IFERROR(VLOOKUP(B2713,'[1]Sum table'!$A:$F,6,FALSE),0)</f>
        <v>0</v>
      </c>
      <c r="F2713">
        <f>+IFERROR(VLOOKUP(B2713,'[1]Sum table'!$A:$G,7,FALSE),0)</f>
        <v>0</v>
      </c>
      <c r="O2713" t="s">
        <v>516</v>
      </c>
      <c r="P2713" s="608" t="s">
        <v>296</v>
      </c>
      <c r="R2713" t="str">
        <f t="shared" si="128"/>
        <v>ZK109</v>
      </c>
      <c r="S2713">
        <f t="shared" si="129"/>
        <v>0</v>
      </c>
      <c r="T2713">
        <f t="shared" si="129"/>
        <v>0</v>
      </c>
      <c r="U2713">
        <f t="shared" si="129"/>
        <v>0</v>
      </c>
    </row>
    <row r="2714" spans="1:21" x14ac:dyDescent="0.25">
      <c r="A2714" t="s">
        <v>3233</v>
      </c>
      <c r="B2714" t="str">
        <f t="shared" si="127"/>
        <v>ZK109.K112.C727</v>
      </c>
      <c r="C2714">
        <f>+IFERROR(VLOOKUP(B2714,'[1]Sum table'!$A:$D,4,FALSE),0)</f>
        <v>0</v>
      </c>
      <c r="D2714">
        <f>+IFERROR(VLOOKUP(B2714,'[1]Sum table'!$A:$E,5,FALSE),0)</f>
        <v>0</v>
      </c>
      <c r="E2714">
        <f>+IFERROR(VLOOKUP(B2714,'[1]Sum table'!$A:$F,6,FALSE),0)</f>
        <v>0</v>
      </c>
      <c r="F2714">
        <f>+IFERROR(VLOOKUP(B2714,'[1]Sum table'!$A:$G,7,FALSE),0)</f>
        <v>0</v>
      </c>
      <c r="O2714" t="s">
        <v>516</v>
      </c>
      <c r="P2714" s="607" t="s">
        <v>297</v>
      </c>
      <c r="R2714" t="str">
        <f t="shared" si="128"/>
        <v>ZK109</v>
      </c>
      <c r="S2714">
        <f t="shared" si="129"/>
        <v>0</v>
      </c>
      <c r="T2714">
        <f t="shared" si="129"/>
        <v>0</v>
      </c>
      <c r="U2714">
        <f t="shared" si="129"/>
        <v>0</v>
      </c>
    </row>
    <row r="2715" spans="1:21" x14ac:dyDescent="0.25">
      <c r="A2715" t="s">
        <v>3234</v>
      </c>
      <c r="B2715" t="str">
        <f t="shared" si="127"/>
        <v>ZK109.K113.C727</v>
      </c>
      <c r="C2715">
        <f>+IFERROR(VLOOKUP(B2715,'[1]Sum table'!$A:$D,4,FALSE),0)</f>
        <v>0</v>
      </c>
      <c r="D2715">
        <f>+IFERROR(VLOOKUP(B2715,'[1]Sum table'!$A:$E,5,FALSE),0)</f>
        <v>0</v>
      </c>
      <c r="E2715">
        <f>+IFERROR(VLOOKUP(B2715,'[1]Sum table'!$A:$F,6,FALSE),0)</f>
        <v>0</v>
      </c>
      <c r="F2715">
        <f>+IFERROR(VLOOKUP(B2715,'[1]Sum table'!$A:$G,7,FALSE),0)</f>
        <v>0</v>
      </c>
      <c r="O2715" t="s">
        <v>516</v>
      </c>
      <c r="P2715" s="607" t="s">
        <v>298</v>
      </c>
      <c r="R2715" t="str">
        <f t="shared" si="128"/>
        <v>ZK109</v>
      </c>
      <c r="S2715">
        <f t="shared" si="129"/>
        <v>0</v>
      </c>
      <c r="T2715">
        <f t="shared" si="129"/>
        <v>0</v>
      </c>
      <c r="U2715">
        <f t="shared" si="129"/>
        <v>0</v>
      </c>
    </row>
    <row r="2716" spans="1:21" x14ac:dyDescent="0.25">
      <c r="A2716" t="s">
        <v>3235</v>
      </c>
      <c r="B2716" t="str">
        <f t="shared" si="127"/>
        <v>ZK109.K114.C727</v>
      </c>
      <c r="C2716">
        <f>+IFERROR(VLOOKUP(B2716,'[1]Sum table'!$A:$D,4,FALSE),0)</f>
        <v>0</v>
      </c>
      <c r="D2716">
        <f>+IFERROR(VLOOKUP(B2716,'[1]Sum table'!$A:$E,5,FALSE),0)</f>
        <v>0</v>
      </c>
      <c r="E2716">
        <f>+IFERROR(VLOOKUP(B2716,'[1]Sum table'!$A:$F,6,FALSE),0)</f>
        <v>0</v>
      </c>
      <c r="F2716">
        <f>+IFERROR(VLOOKUP(B2716,'[1]Sum table'!$A:$G,7,FALSE),0)</f>
        <v>0</v>
      </c>
      <c r="O2716" t="s">
        <v>516</v>
      </c>
      <c r="P2716" s="607" t="s">
        <v>299</v>
      </c>
      <c r="R2716" t="str">
        <f t="shared" si="128"/>
        <v>ZK109</v>
      </c>
      <c r="S2716">
        <f t="shared" si="129"/>
        <v>0</v>
      </c>
      <c r="T2716">
        <f t="shared" si="129"/>
        <v>0</v>
      </c>
      <c r="U2716">
        <f t="shared" si="129"/>
        <v>0</v>
      </c>
    </row>
    <row r="2717" spans="1:21" x14ac:dyDescent="0.25">
      <c r="A2717" t="s">
        <v>3236</v>
      </c>
      <c r="B2717" t="str">
        <f t="shared" si="127"/>
        <v>ZK109.K115.C727</v>
      </c>
      <c r="C2717">
        <f>+IFERROR(VLOOKUP(B2717,'[1]Sum table'!$A:$D,4,FALSE),0)</f>
        <v>0</v>
      </c>
      <c r="D2717">
        <f>+IFERROR(VLOOKUP(B2717,'[1]Sum table'!$A:$E,5,FALSE),0)</f>
        <v>0</v>
      </c>
      <c r="E2717">
        <f>+IFERROR(VLOOKUP(B2717,'[1]Sum table'!$A:$F,6,FALSE),0)</f>
        <v>0</v>
      </c>
      <c r="F2717">
        <f>+IFERROR(VLOOKUP(B2717,'[1]Sum table'!$A:$G,7,FALSE),0)</f>
        <v>0</v>
      </c>
      <c r="O2717" t="s">
        <v>516</v>
      </c>
      <c r="P2717" s="607" t="s">
        <v>300</v>
      </c>
      <c r="R2717" t="str">
        <f t="shared" si="128"/>
        <v>ZK109</v>
      </c>
      <c r="S2717">
        <f t="shared" si="129"/>
        <v>0</v>
      </c>
      <c r="T2717">
        <f t="shared" si="129"/>
        <v>0</v>
      </c>
      <c r="U2717">
        <f t="shared" si="129"/>
        <v>0</v>
      </c>
    </row>
    <row r="2718" spans="1:21" x14ac:dyDescent="0.25">
      <c r="A2718" t="s">
        <v>3237</v>
      </c>
      <c r="B2718" t="str">
        <f t="shared" si="127"/>
        <v>ZK109.K116.C727</v>
      </c>
      <c r="C2718">
        <f>+IFERROR(VLOOKUP(B2718,'[1]Sum table'!$A:$D,4,FALSE),0)</f>
        <v>0</v>
      </c>
      <c r="D2718">
        <f>+IFERROR(VLOOKUP(B2718,'[1]Sum table'!$A:$E,5,FALSE),0)</f>
        <v>0</v>
      </c>
      <c r="E2718">
        <f>+IFERROR(VLOOKUP(B2718,'[1]Sum table'!$A:$F,6,FALSE),0)</f>
        <v>0</v>
      </c>
      <c r="F2718">
        <f>+IFERROR(VLOOKUP(B2718,'[1]Sum table'!$A:$G,7,FALSE),0)</f>
        <v>0</v>
      </c>
      <c r="O2718" t="s">
        <v>516</v>
      </c>
      <c r="P2718" s="606" t="s">
        <v>301</v>
      </c>
      <c r="R2718" t="str">
        <f t="shared" si="128"/>
        <v>ZK109</v>
      </c>
      <c r="S2718">
        <f t="shared" si="129"/>
        <v>0</v>
      </c>
      <c r="T2718">
        <f t="shared" si="129"/>
        <v>0</v>
      </c>
      <c r="U2718">
        <f t="shared" si="129"/>
        <v>0</v>
      </c>
    </row>
    <row r="2719" spans="1:21" x14ac:dyDescent="0.25">
      <c r="A2719" t="s">
        <v>3238</v>
      </c>
      <c r="B2719" t="str">
        <f t="shared" si="127"/>
        <v>ZK109.K117.C727</v>
      </c>
      <c r="C2719">
        <f>+IFERROR(VLOOKUP(B2719,'[1]Sum table'!$A:$D,4,FALSE),0)</f>
        <v>0</v>
      </c>
      <c r="D2719">
        <f>+IFERROR(VLOOKUP(B2719,'[1]Sum table'!$A:$E,5,FALSE),0)</f>
        <v>0</v>
      </c>
      <c r="E2719">
        <f>+IFERROR(VLOOKUP(B2719,'[1]Sum table'!$A:$F,6,FALSE),0)</f>
        <v>0</v>
      </c>
      <c r="F2719">
        <f>+IFERROR(VLOOKUP(B2719,'[1]Sum table'!$A:$G,7,FALSE),0)</f>
        <v>0</v>
      </c>
      <c r="O2719" t="s">
        <v>516</v>
      </c>
      <c r="P2719" s="606" t="s">
        <v>107</v>
      </c>
      <c r="R2719" t="str">
        <f t="shared" si="128"/>
        <v>ZK109</v>
      </c>
      <c r="S2719">
        <f t="shared" si="129"/>
        <v>0</v>
      </c>
      <c r="T2719">
        <f t="shared" si="129"/>
        <v>0</v>
      </c>
      <c r="U2719">
        <f t="shared" si="129"/>
        <v>0</v>
      </c>
    </row>
    <row r="2720" spans="1:21" x14ac:dyDescent="0.25">
      <c r="A2720" t="s">
        <v>3239</v>
      </c>
      <c r="B2720" t="str">
        <f t="shared" si="127"/>
        <v>ZK109.K118.C727</v>
      </c>
      <c r="C2720">
        <f>+IFERROR(VLOOKUP(B2720,'[1]Sum table'!$A:$D,4,FALSE),0)</f>
        <v>0</v>
      </c>
      <c r="D2720">
        <f>+IFERROR(VLOOKUP(B2720,'[1]Sum table'!$A:$E,5,FALSE),0)</f>
        <v>0</v>
      </c>
      <c r="E2720">
        <f>+IFERROR(VLOOKUP(B2720,'[1]Sum table'!$A:$F,6,FALSE),0)</f>
        <v>0</v>
      </c>
      <c r="F2720">
        <f>+IFERROR(VLOOKUP(B2720,'[1]Sum table'!$A:$G,7,FALSE),0)</f>
        <v>0</v>
      </c>
      <c r="O2720" t="s">
        <v>516</v>
      </c>
      <c r="P2720" s="606" t="s">
        <v>105</v>
      </c>
      <c r="R2720" t="str">
        <f t="shared" si="128"/>
        <v>ZK109</v>
      </c>
      <c r="S2720">
        <f t="shared" si="129"/>
        <v>0</v>
      </c>
      <c r="T2720">
        <f t="shared" si="129"/>
        <v>0</v>
      </c>
      <c r="U2720">
        <f t="shared" si="129"/>
        <v>0</v>
      </c>
    </row>
    <row r="2721" spans="1:21" x14ac:dyDescent="0.25">
      <c r="A2721" t="s">
        <v>3240</v>
      </c>
      <c r="B2721" t="str">
        <f t="shared" si="127"/>
        <v>ZK109.K119.C727</v>
      </c>
      <c r="C2721">
        <f>+IFERROR(VLOOKUP(B2721,'[1]Sum table'!$A:$D,4,FALSE),0)</f>
        <v>0</v>
      </c>
      <c r="D2721">
        <f>+IFERROR(VLOOKUP(B2721,'[1]Sum table'!$A:$E,5,FALSE),0)</f>
        <v>0</v>
      </c>
      <c r="E2721">
        <f>+IFERROR(VLOOKUP(B2721,'[1]Sum table'!$A:$F,6,FALSE),0)</f>
        <v>0</v>
      </c>
      <c r="F2721">
        <f>+IFERROR(VLOOKUP(B2721,'[1]Sum table'!$A:$G,7,FALSE),0)</f>
        <v>0</v>
      </c>
      <c r="O2721" t="s">
        <v>516</v>
      </c>
      <c r="P2721" s="606" t="s">
        <v>302</v>
      </c>
      <c r="R2721" t="str">
        <f t="shared" si="128"/>
        <v>ZK109</v>
      </c>
      <c r="S2721">
        <f t="shared" si="129"/>
        <v>0</v>
      </c>
      <c r="T2721">
        <f t="shared" si="129"/>
        <v>0</v>
      </c>
      <c r="U2721">
        <f t="shared" si="129"/>
        <v>0</v>
      </c>
    </row>
    <row r="2722" spans="1:21" x14ac:dyDescent="0.25">
      <c r="A2722" t="s">
        <v>3241</v>
      </c>
      <c r="B2722" t="str">
        <f t="shared" si="127"/>
        <v>ZK109.K120.C727</v>
      </c>
      <c r="C2722">
        <f>+IFERROR(VLOOKUP(B2722,'[1]Sum table'!$A:$D,4,FALSE),0)</f>
        <v>0</v>
      </c>
      <c r="D2722">
        <f>+IFERROR(VLOOKUP(B2722,'[1]Sum table'!$A:$E,5,FALSE),0)</f>
        <v>0</v>
      </c>
      <c r="E2722">
        <f>+IFERROR(VLOOKUP(B2722,'[1]Sum table'!$A:$F,6,FALSE),0)</f>
        <v>0</v>
      </c>
      <c r="F2722">
        <f>+IFERROR(VLOOKUP(B2722,'[1]Sum table'!$A:$G,7,FALSE),0)</f>
        <v>0</v>
      </c>
      <c r="O2722" t="s">
        <v>516</v>
      </c>
      <c r="P2722" s="606" t="s">
        <v>303</v>
      </c>
      <c r="R2722" t="str">
        <f t="shared" si="128"/>
        <v>ZK109</v>
      </c>
      <c r="S2722">
        <f t="shared" si="129"/>
        <v>0</v>
      </c>
      <c r="T2722">
        <f t="shared" si="129"/>
        <v>0</v>
      </c>
      <c r="U2722">
        <f t="shared" si="129"/>
        <v>0</v>
      </c>
    </row>
    <row r="2723" spans="1:21" x14ac:dyDescent="0.25">
      <c r="A2723" t="s">
        <v>3242</v>
      </c>
      <c r="B2723" t="str">
        <f t="shared" si="127"/>
        <v>ZK109.K121.C727</v>
      </c>
      <c r="C2723">
        <f>+IFERROR(VLOOKUP(B2723,'[1]Sum table'!$A:$D,4,FALSE),0)</f>
        <v>0</v>
      </c>
      <c r="D2723">
        <f>+IFERROR(VLOOKUP(B2723,'[1]Sum table'!$A:$E,5,FALSE),0)</f>
        <v>0</v>
      </c>
      <c r="E2723">
        <f>+IFERROR(VLOOKUP(B2723,'[1]Sum table'!$A:$F,6,FALSE),0)</f>
        <v>0</v>
      </c>
      <c r="F2723">
        <f>+IFERROR(VLOOKUP(B2723,'[1]Sum table'!$A:$G,7,FALSE),0)</f>
        <v>0</v>
      </c>
      <c r="O2723" t="s">
        <v>516</v>
      </c>
      <c r="P2723" s="606" t="s">
        <v>304</v>
      </c>
      <c r="R2723" t="str">
        <f t="shared" si="128"/>
        <v>ZK109</v>
      </c>
      <c r="S2723">
        <f t="shared" si="129"/>
        <v>0</v>
      </c>
      <c r="T2723">
        <f t="shared" si="129"/>
        <v>0</v>
      </c>
      <c r="U2723">
        <f t="shared" si="129"/>
        <v>0</v>
      </c>
    </row>
    <row r="2724" spans="1:21" x14ac:dyDescent="0.25">
      <c r="A2724" t="s">
        <v>3243</v>
      </c>
      <c r="B2724" t="str">
        <f t="shared" si="127"/>
        <v>ZK109.K122.C727</v>
      </c>
      <c r="C2724">
        <f>+IFERROR(VLOOKUP(B2724,'[1]Sum table'!$A:$D,4,FALSE),0)</f>
        <v>0</v>
      </c>
      <c r="D2724">
        <f>+IFERROR(VLOOKUP(B2724,'[1]Sum table'!$A:$E,5,FALSE),0)</f>
        <v>0</v>
      </c>
      <c r="E2724">
        <f>+IFERROR(VLOOKUP(B2724,'[1]Sum table'!$A:$F,6,FALSE),0)</f>
        <v>702.55</v>
      </c>
      <c r="F2724">
        <f>+IFERROR(VLOOKUP(B2724,'[1]Sum table'!$A:$G,7,FALSE),0)</f>
        <v>0</v>
      </c>
      <c r="O2724" t="s">
        <v>516</v>
      </c>
      <c r="P2724" s="606" t="s">
        <v>222</v>
      </c>
      <c r="R2724" t="str">
        <f t="shared" si="128"/>
        <v>ZK109</v>
      </c>
      <c r="S2724">
        <f t="shared" si="129"/>
        <v>0</v>
      </c>
      <c r="T2724">
        <f t="shared" si="129"/>
        <v>0</v>
      </c>
      <c r="U2724">
        <f t="shared" si="129"/>
        <v>702.55</v>
      </c>
    </row>
    <row r="2725" spans="1:21" x14ac:dyDescent="0.25">
      <c r="A2725" t="s">
        <v>3244</v>
      </c>
      <c r="B2725" t="str">
        <f t="shared" si="127"/>
        <v>ZK109.K123.C727</v>
      </c>
      <c r="C2725">
        <f>+IFERROR(VLOOKUP(B2725,'[1]Sum table'!$A:$D,4,FALSE),0)</f>
        <v>0</v>
      </c>
      <c r="D2725">
        <f>+IFERROR(VLOOKUP(B2725,'[1]Sum table'!$A:$E,5,FALSE),0)</f>
        <v>0</v>
      </c>
      <c r="E2725">
        <f>+IFERROR(VLOOKUP(B2725,'[1]Sum table'!$A:$F,6,FALSE),0)</f>
        <v>0</v>
      </c>
      <c r="F2725">
        <f>+IFERROR(VLOOKUP(B2725,'[1]Sum table'!$A:$G,7,FALSE),0)</f>
        <v>0</v>
      </c>
      <c r="O2725" t="s">
        <v>516</v>
      </c>
      <c r="P2725" s="606" t="s">
        <v>305</v>
      </c>
      <c r="R2725" t="str">
        <f t="shared" si="128"/>
        <v>ZK109</v>
      </c>
      <c r="S2725">
        <f t="shared" si="129"/>
        <v>0</v>
      </c>
      <c r="T2725">
        <f t="shared" si="129"/>
        <v>0</v>
      </c>
      <c r="U2725">
        <f t="shared" si="129"/>
        <v>0</v>
      </c>
    </row>
    <row r="2726" spans="1:21" x14ac:dyDescent="0.25">
      <c r="A2726" t="s">
        <v>3245</v>
      </c>
      <c r="B2726" t="str">
        <f t="shared" si="127"/>
        <v>ZK109.K124.C727</v>
      </c>
      <c r="C2726">
        <f>+IFERROR(VLOOKUP(B2726,'[1]Sum table'!$A:$D,4,FALSE),0)</f>
        <v>0</v>
      </c>
      <c r="D2726">
        <f>+IFERROR(VLOOKUP(B2726,'[1]Sum table'!$A:$E,5,FALSE),0)</f>
        <v>0</v>
      </c>
      <c r="E2726">
        <f>+IFERROR(VLOOKUP(B2726,'[1]Sum table'!$A:$F,6,FALSE),0)</f>
        <v>0</v>
      </c>
      <c r="F2726">
        <f>+IFERROR(VLOOKUP(B2726,'[1]Sum table'!$A:$G,7,FALSE),0)</f>
        <v>0</v>
      </c>
      <c r="O2726" t="s">
        <v>516</v>
      </c>
      <c r="P2726" s="606" t="s">
        <v>306</v>
      </c>
      <c r="R2726" t="str">
        <f t="shared" si="128"/>
        <v>ZK109</v>
      </c>
      <c r="S2726">
        <f t="shared" si="129"/>
        <v>0</v>
      </c>
      <c r="T2726">
        <f t="shared" si="129"/>
        <v>0</v>
      </c>
      <c r="U2726">
        <f t="shared" si="129"/>
        <v>0</v>
      </c>
    </row>
    <row r="2727" spans="1:21" x14ac:dyDescent="0.25">
      <c r="A2727" t="s">
        <v>3246</v>
      </c>
      <c r="B2727" t="str">
        <f t="shared" si="127"/>
        <v>ZK109.K125.C727</v>
      </c>
      <c r="C2727">
        <f>+IFERROR(VLOOKUP(B2727,'[1]Sum table'!$A:$D,4,FALSE),0)</f>
        <v>0</v>
      </c>
      <c r="D2727">
        <f>+IFERROR(VLOOKUP(B2727,'[1]Sum table'!$A:$E,5,FALSE),0)</f>
        <v>0</v>
      </c>
      <c r="E2727">
        <f>+IFERROR(VLOOKUP(B2727,'[1]Sum table'!$A:$F,6,FALSE),0)</f>
        <v>0</v>
      </c>
      <c r="F2727">
        <f>+IFERROR(VLOOKUP(B2727,'[1]Sum table'!$A:$G,7,FALSE),0)</f>
        <v>0</v>
      </c>
      <c r="O2727" t="s">
        <v>516</v>
      </c>
      <c r="P2727" s="607" t="s">
        <v>307</v>
      </c>
      <c r="R2727" t="str">
        <f t="shared" si="128"/>
        <v>ZK109</v>
      </c>
      <c r="S2727">
        <f t="shared" si="129"/>
        <v>0</v>
      </c>
      <c r="T2727">
        <f t="shared" si="129"/>
        <v>0</v>
      </c>
      <c r="U2727">
        <f t="shared" si="129"/>
        <v>0</v>
      </c>
    </row>
    <row r="2728" spans="1:21" x14ac:dyDescent="0.25">
      <c r="A2728" t="s">
        <v>3247</v>
      </c>
      <c r="B2728" t="str">
        <f t="shared" si="127"/>
        <v>ZK109.K126.C727</v>
      </c>
      <c r="C2728">
        <f>+IFERROR(VLOOKUP(B2728,'[1]Sum table'!$A:$D,4,FALSE),0)</f>
        <v>0</v>
      </c>
      <c r="D2728">
        <f>+IFERROR(VLOOKUP(B2728,'[1]Sum table'!$A:$E,5,FALSE),0)</f>
        <v>0</v>
      </c>
      <c r="E2728">
        <f>+IFERROR(VLOOKUP(B2728,'[1]Sum table'!$A:$F,6,FALSE),0)</f>
        <v>0</v>
      </c>
      <c r="F2728">
        <f>+IFERROR(VLOOKUP(B2728,'[1]Sum table'!$A:$G,7,FALSE),0)</f>
        <v>0</v>
      </c>
      <c r="O2728" t="s">
        <v>516</v>
      </c>
      <c r="P2728" s="607" t="s">
        <v>308</v>
      </c>
      <c r="R2728" t="str">
        <f t="shared" si="128"/>
        <v>ZK109</v>
      </c>
      <c r="S2728">
        <f t="shared" si="129"/>
        <v>0</v>
      </c>
      <c r="T2728">
        <f t="shared" si="129"/>
        <v>0</v>
      </c>
      <c r="U2728">
        <f t="shared" si="129"/>
        <v>0</v>
      </c>
    </row>
    <row r="2729" spans="1:21" x14ac:dyDescent="0.25">
      <c r="A2729" t="s">
        <v>3248</v>
      </c>
      <c r="B2729" t="str">
        <f t="shared" si="127"/>
        <v>ZK109.K127.C727</v>
      </c>
      <c r="C2729">
        <f>+IFERROR(VLOOKUP(B2729,'[1]Sum table'!$A:$D,4,FALSE),0)</f>
        <v>0</v>
      </c>
      <c r="D2729">
        <f>+IFERROR(VLOOKUP(B2729,'[1]Sum table'!$A:$E,5,FALSE),0)</f>
        <v>0</v>
      </c>
      <c r="E2729">
        <f>+IFERROR(VLOOKUP(B2729,'[1]Sum table'!$A:$F,6,FALSE),0)</f>
        <v>0</v>
      </c>
      <c r="F2729">
        <f>+IFERROR(VLOOKUP(B2729,'[1]Sum table'!$A:$G,7,FALSE),0)</f>
        <v>0</v>
      </c>
      <c r="O2729" t="s">
        <v>516</v>
      </c>
      <c r="P2729" s="607" t="s">
        <v>309</v>
      </c>
      <c r="R2729" t="str">
        <f t="shared" si="128"/>
        <v>ZK109</v>
      </c>
      <c r="S2729">
        <f t="shared" si="129"/>
        <v>0</v>
      </c>
      <c r="T2729">
        <f t="shared" si="129"/>
        <v>0</v>
      </c>
      <c r="U2729">
        <f t="shared" si="129"/>
        <v>0</v>
      </c>
    </row>
    <row r="2730" spans="1:21" x14ac:dyDescent="0.25">
      <c r="A2730" t="s">
        <v>3249</v>
      </c>
      <c r="B2730" t="str">
        <f t="shared" si="127"/>
        <v>ZK109.K128.C727</v>
      </c>
      <c r="C2730">
        <f>+IFERROR(VLOOKUP(B2730,'[1]Sum table'!$A:$D,4,FALSE),0)</f>
        <v>0</v>
      </c>
      <c r="D2730">
        <f>+IFERROR(VLOOKUP(B2730,'[1]Sum table'!$A:$E,5,FALSE),0)</f>
        <v>0</v>
      </c>
      <c r="E2730">
        <f>+IFERROR(VLOOKUP(B2730,'[1]Sum table'!$A:$F,6,FALSE),0)</f>
        <v>0</v>
      </c>
      <c r="F2730">
        <f>+IFERROR(VLOOKUP(B2730,'[1]Sum table'!$A:$G,7,FALSE),0)</f>
        <v>0</v>
      </c>
      <c r="O2730" t="s">
        <v>516</v>
      </c>
      <c r="P2730" s="607" t="s">
        <v>310</v>
      </c>
      <c r="R2730" t="str">
        <f t="shared" si="128"/>
        <v>ZK109</v>
      </c>
      <c r="S2730">
        <f t="shared" si="129"/>
        <v>0</v>
      </c>
      <c r="T2730">
        <f t="shared" si="129"/>
        <v>0</v>
      </c>
      <c r="U2730">
        <f t="shared" si="129"/>
        <v>0</v>
      </c>
    </row>
    <row r="2731" spans="1:21" x14ac:dyDescent="0.25">
      <c r="A2731" t="s">
        <v>3250</v>
      </c>
      <c r="B2731" t="str">
        <f t="shared" si="127"/>
        <v>ZK109.K129.C727</v>
      </c>
      <c r="C2731">
        <f>+IFERROR(VLOOKUP(B2731,'[1]Sum table'!$A:$D,4,FALSE),0)</f>
        <v>0</v>
      </c>
      <c r="D2731">
        <f>+IFERROR(VLOOKUP(B2731,'[1]Sum table'!$A:$E,5,FALSE),0)</f>
        <v>0</v>
      </c>
      <c r="E2731">
        <f>+IFERROR(VLOOKUP(B2731,'[1]Sum table'!$A:$F,6,FALSE),0)</f>
        <v>0</v>
      </c>
      <c r="F2731">
        <f>+IFERROR(VLOOKUP(B2731,'[1]Sum table'!$A:$G,7,FALSE),0)</f>
        <v>0</v>
      </c>
      <c r="O2731" t="s">
        <v>516</v>
      </c>
      <c r="P2731" s="607" t="s">
        <v>311</v>
      </c>
      <c r="R2731" t="str">
        <f t="shared" si="128"/>
        <v>ZK109</v>
      </c>
      <c r="S2731">
        <f t="shared" si="129"/>
        <v>0</v>
      </c>
      <c r="T2731">
        <f t="shared" si="129"/>
        <v>0</v>
      </c>
      <c r="U2731">
        <f t="shared" si="129"/>
        <v>0</v>
      </c>
    </row>
    <row r="2732" spans="1:21" x14ac:dyDescent="0.25">
      <c r="A2732" t="s">
        <v>3251</v>
      </c>
      <c r="B2732" t="str">
        <f t="shared" si="127"/>
        <v>ZK109.K130.C727</v>
      </c>
      <c r="C2732">
        <f>+IFERROR(VLOOKUP(B2732,'[1]Sum table'!$A:$D,4,FALSE),0)</f>
        <v>0</v>
      </c>
      <c r="D2732">
        <f>+IFERROR(VLOOKUP(B2732,'[1]Sum table'!$A:$E,5,FALSE),0)</f>
        <v>0</v>
      </c>
      <c r="E2732">
        <f>+IFERROR(VLOOKUP(B2732,'[1]Sum table'!$A:$F,6,FALSE),0)</f>
        <v>0</v>
      </c>
      <c r="F2732">
        <f>+IFERROR(VLOOKUP(B2732,'[1]Sum table'!$A:$G,7,FALSE),0)</f>
        <v>0</v>
      </c>
      <c r="O2732" t="s">
        <v>516</v>
      </c>
      <c r="P2732" s="606" t="s">
        <v>147</v>
      </c>
      <c r="R2732" t="str">
        <f t="shared" si="128"/>
        <v>ZK109</v>
      </c>
      <c r="S2732">
        <f t="shared" si="129"/>
        <v>0</v>
      </c>
      <c r="T2732">
        <f t="shared" si="129"/>
        <v>0</v>
      </c>
      <c r="U2732">
        <f t="shared" si="129"/>
        <v>0</v>
      </c>
    </row>
    <row r="2733" spans="1:21" x14ac:dyDescent="0.25">
      <c r="A2733" t="s">
        <v>3252</v>
      </c>
      <c r="B2733" t="str">
        <f t="shared" si="127"/>
        <v>ZK109.K131.C727</v>
      </c>
      <c r="C2733">
        <f>+IFERROR(VLOOKUP(B2733,'[1]Sum table'!$A:$D,4,FALSE),0)</f>
        <v>0</v>
      </c>
      <c r="D2733">
        <f>+IFERROR(VLOOKUP(B2733,'[1]Sum table'!$A:$E,5,FALSE),0)</f>
        <v>0</v>
      </c>
      <c r="E2733">
        <f>+IFERROR(VLOOKUP(B2733,'[1]Sum table'!$A:$F,6,FALSE),0)</f>
        <v>0</v>
      </c>
      <c r="F2733">
        <f>+IFERROR(VLOOKUP(B2733,'[1]Sum table'!$A:$G,7,FALSE),0)</f>
        <v>0</v>
      </c>
      <c r="O2733" t="s">
        <v>516</v>
      </c>
      <c r="P2733" s="606" t="s">
        <v>209</v>
      </c>
      <c r="R2733" t="str">
        <f t="shared" si="128"/>
        <v>ZK109</v>
      </c>
      <c r="S2733">
        <f t="shared" si="129"/>
        <v>0</v>
      </c>
      <c r="T2733">
        <f t="shared" si="129"/>
        <v>0</v>
      </c>
      <c r="U2733">
        <f t="shared" si="129"/>
        <v>0</v>
      </c>
    </row>
    <row r="2734" spans="1:21" x14ac:dyDescent="0.25">
      <c r="A2734" t="s">
        <v>3253</v>
      </c>
      <c r="B2734" t="str">
        <f t="shared" si="127"/>
        <v>ZK109.K132.C727</v>
      </c>
      <c r="C2734">
        <f>+IFERROR(VLOOKUP(B2734,'[1]Sum table'!$A:$D,4,FALSE),0)</f>
        <v>0</v>
      </c>
      <c r="D2734">
        <f>+IFERROR(VLOOKUP(B2734,'[1]Sum table'!$A:$E,5,FALSE),0)</f>
        <v>0</v>
      </c>
      <c r="E2734">
        <f>+IFERROR(VLOOKUP(B2734,'[1]Sum table'!$A:$F,6,FALSE),0)</f>
        <v>0</v>
      </c>
      <c r="F2734">
        <f>+IFERROR(VLOOKUP(B2734,'[1]Sum table'!$A:$G,7,FALSE),0)</f>
        <v>0</v>
      </c>
      <c r="O2734" t="s">
        <v>516</v>
      </c>
      <c r="P2734" s="606" t="s">
        <v>234</v>
      </c>
      <c r="R2734" t="str">
        <f t="shared" si="128"/>
        <v>ZK109</v>
      </c>
      <c r="S2734">
        <f t="shared" si="129"/>
        <v>0</v>
      </c>
      <c r="T2734">
        <f t="shared" si="129"/>
        <v>0</v>
      </c>
      <c r="U2734">
        <f t="shared" si="129"/>
        <v>0</v>
      </c>
    </row>
    <row r="2735" spans="1:21" x14ac:dyDescent="0.25">
      <c r="A2735" t="s">
        <v>3254</v>
      </c>
      <c r="B2735" t="str">
        <f t="shared" si="127"/>
        <v>ZK109.K133.C727</v>
      </c>
      <c r="C2735">
        <f>+IFERROR(VLOOKUP(B2735,'[1]Sum table'!$A:$D,4,FALSE),0)</f>
        <v>0</v>
      </c>
      <c r="D2735">
        <f>+IFERROR(VLOOKUP(B2735,'[1]Sum table'!$A:$E,5,FALSE),0)</f>
        <v>0</v>
      </c>
      <c r="E2735">
        <f>+IFERROR(VLOOKUP(B2735,'[1]Sum table'!$A:$F,6,FALSE),0)</f>
        <v>0</v>
      </c>
      <c r="F2735">
        <f>+IFERROR(VLOOKUP(B2735,'[1]Sum table'!$A:$G,7,FALSE),0)</f>
        <v>0</v>
      </c>
      <c r="O2735" t="s">
        <v>516</v>
      </c>
      <c r="P2735" s="606" t="s">
        <v>312</v>
      </c>
      <c r="R2735" t="str">
        <f t="shared" si="128"/>
        <v>ZK109</v>
      </c>
      <c r="S2735">
        <f t="shared" si="129"/>
        <v>0</v>
      </c>
      <c r="T2735">
        <f t="shared" si="129"/>
        <v>0</v>
      </c>
      <c r="U2735">
        <f t="shared" si="129"/>
        <v>0</v>
      </c>
    </row>
    <row r="2736" spans="1:21" x14ac:dyDescent="0.25">
      <c r="A2736" t="s">
        <v>3255</v>
      </c>
      <c r="B2736" t="str">
        <f t="shared" si="127"/>
        <v>ZK109.K134.C727</v>
      </c>
      <c r="C2736">
        <f>+IFERROR(VLOOKUP(B2736,'[1]Sum table'!$A:$D,4,FALSE),0)</f>
        <v>0</v>
      </c>
      <c r="D2736">
        <f>+IFERROR(VLOOKUP(B2736,'[1]Sum table'!$A:$E,5,FALSE),0)</f>
        <v>0</v>
      </c>
      <c r="E2736">
        <f>+IFERROR(VLOOKUP(B2736,'[1]Sum table'!$A:$F,6,FALSE),0)</f>
        <v>0</v>
      </c>
      <c r="F2736">
        <f>+IFERROR(VLOOKUP(B2736,'[1]Sum table'!$A:$G,7,FALSE),0)</f>
        <v>0</v>
      </c>
      <c r="O2736" t="s">
        <v>516</v>
      </c>
      <c r="P2736" s="606" t="s">
        <v>313</v>
      </c>
      <c r="R2736" t="str">
        <f t="shared" si="128"/>
        <v>ZK109</v>
      </c>
      <c r="S2736">
        <f t="shared" si="129"/>
        <v>0</v>
      </c>
      <c r="T2736">
        <f t="shared" si="129"/>
        <v>0</v>
      </c>
      <c r="U2736">
        <f t="shared" si="129"/>
        <v>0</v>
      </c>
    </row>
    <row r="2737" spans="1:21" x14ac:dyDescent="0.25">
      <c r="A2737" t="s">
        <v>3256</v>
      </c>
      <c r="B2737" t="str">
        <f t="shared" si="127"/>
        <v>ZK109.K135.C727</v>
      </c>
      <c r="C2737">
        <f>+IFERROR(VLOOKUP(B2737,'[1]Sum table'!$A:$D,4,FALSE),0)</f>
        <v>0</v>
      </c>
      <c r="D2737">
        <f>+IFERROR(VLOOKUP(B2737,'[1]Sum table'!$A:$E,5,FALSE),0)</f>
        <v>0</v>
      </c>
      <c r="E2737">
        <f>+IFERROR(VLOOKUP(B2737,'[1]Sum table'!$A:$F,6,FALSE),0)</f>
        <v>0</v>
      </c>
      <c r="F2737">
        <f>+IFERROR(VLOOKUP(B2737,'[1]Sum table'!$A:$G,7,FALSE),0)</f>
        <v>0</v>
      </c>
      <c r="O2737" t="s">
        <v>516</v>
      </c>
      <c r="P2737" s="606" t="s">
        <v>314</v>
      </c>
      <c r="R2737" t="str">
        <f t="shared" si="128"/>
        <v>ZK109</v>
      </c>
      <c r="S2737">
        <f t="shared" si="129"/>
        <v>0</v>
      </c>
      <c r="T2737">
        <f t="shared" si="129"/>
        <v>0</v>
      </c>
      <c r="U2737">
        <f t="shared" si="129"/>
        <v>0</v>
      </c>
    </row>
    <row r="2738" spans="1:21" x14ac:dyDescent="0.25">
      <c r="A2738" t="s">
        <v>3257</v>
      </c>
      <c r="B2738" t="str">
        <f t="shared" si="127"/>
        <v>ZK109.K136.C727</v>
      </c>
      <c r="C2738">
        <f>+IFERROR(VLOOKUP(B2738,'[1]Sum table'!$A:$D,4,FALSE),0)</f>
        <v>0</v>
      </c>
      <c r="D2738">
        <f>+IFERROR(VLOOKUP(B2738,'[1]Sum table'!$A:$E,5,FALSE),0)</f>
        <v>0</v>
      </c>
      <c r="E2738">
        <f>+IFERROR(VLOOKUP(B2738,'[1]Sum table'!$A:$F,6,FALSE),0)</f>
        <v>0</v>
      </c>
      <c r="F2738">
        <f>+IFERROR(VLOOKUP(B2738,'[1]Sum table'!$A:$G,7,FALSE),0)</f>
        <v>0</v>
      </c>
      <c r="O2738" t="s">
        <v>516</v>
      </c>
      <c r="P2738" s="606" t="s">
        <v>315</v>
      </c>
      <c r="R2738" t="str">
        <f t="shared" si="128"/>
        <v>ZK109</v>
      </c>
      <c r="S2738">
        <f t="shared" si="129"/>
        <v>0</v>
      </c>
      <c r="T2738">
        <f t="shared" si="129"/>
        <v>0</v>
      </c>
      <c r="U2738">
        <f t="shared" si="129"/>
        <v>0</v>
      </c>
    </row>
    <row r="2739" spans="1:21" x14ac:dyDescent="0.25">
      <c r="A2739" t="s">
        <v>3258</v>
      </c>
      <c r="B2739" t="str">
        <f t="shared" si="127"/>
        <v>ZK109.K137.C727</v>
      </c>
      <c r="C2739">
        <f>+IFERROR(VLOOKUP(B2739,'[1]Sum table'!$A:$D,4,FALSE),0)</f>
        <v>0</v>
      </c>
      <c r="D2739">
        <f>+IFERROR(VLOOKUP(B2739,'[1]Sum table'!$A:$E,5,FALSE),0)</f>
        <v>0</v>
      </c>
      <c r="E2739">
        <f>+IFERROR(VLOOKUP(B2739,'[1]Sum table'!$A:$F,6,FALSE),0)</f>
        <v>0</v>
      </c>
      <c r="F2739">
        <f>+IFERROR(VLOOKUP(B2739,'[1]Sum table'!$A:$G,7,FALSE),0)</f>
        <v>0</v>
      </c>
      <c r="O2739" t="s">
        <v>516</v>
      </c>
      <c r="P2739" s="606" t="s">
        <v>316</v>
      </c>
      <c r="R2739" t="str">
        <f t="shared" si="128"/>
        <v>ZK109</v>
      </c>
      <c r="S2739">
        <f t="shared" si="129"/>
        <v>0</v>
      </c>
      <c r="T2739">
        <f t="shared" si="129"/>
        <v>0</v>
      </c>
      <c r="U2739">
        <f t="shared" si="129"/>
        <v>0</v>
      </c>
    </row>
    <row r="2740" spans="1:21" x14ac:dyDescent="0.25">
      <c r="A2740" t="s">
        <v>3259</v>
      </c>
      <c r="B2740" t="str">
        <f t="shared" si="127"/>
        <v>ZK109.K138.C727</v>
      </c>
      <c r="C2740">
        <f>+IFERROR(VLOOKUP(B2740,'[1]Sum table'!$A:$D,4,FALSE),0)</f>
        <v>0</v>
      </c>
      <c r="D2740">
        <f>+IFERROR(VLOOKUP(B2740,'[1]Sum table'!$A:$E,5,FALSE),0)</f>
        <v>0</v>
      </c>
      <c r="E2740">
        <f>+IFERROR(VLOOKUP(B2740,'[1]Sum table'!$A:$F,6,FALSE),0)</f>
        <v>0</v>
      </c>
      <c r="F2740">
        <f>+IFERROR(VLOOKUP(B2740,'[1]Sum table'!$A:$G,7,FALSE),0)</f>
        <v>0</v>
      </c>
      <c r="O2740" t="s">
        <v>516</v>
      </c>
      <c r="P2740" s="606" t="s">
        <v>160</v>
      </c>
      <c r="R2740" t="str">
        <f t="shared" si="128"/>
        <v>ZK109</v>
      </c>
      <c r="S2740">
        <f t="shared" si="129"/>
        <v>0</v>
      </c>
      <c r="T2740">
        <f t="shared" si="129"/>
        <v>0</v>
      </c>
      <c r="U2740">
        <f t="shared" si="129"/>
        <v>0</v>
      </c>
    </row>
    <row r="2741" spans="1:21" x14ac:dyDescent="0.25">
      <c r="A2741" t="s">
        <v>3260</v>
      </c>
      <c r="B2741" t="str">
        <f t="shared" si="127"/>
        <v>ZK109.K139.C727</v>
      </c>
      <c r="C2741">
        <f>+IFERROR(VLOOKUP(B2741,'[1]Sum table'!$A:$D,4,FALSE),0)</f>
        <v>0</v>
      </c>
      <c r="D2741">
        <f>+IFERROR(VLOOKUP(B2741,'[1]Sum table'!$A:$E,5,FALSE),0)</f>
        <v>0</v>
      </c>
      <c r="E2741">
        <f>+IFERROR(VLOOKUP(B2741,'[1]Sum table'!$A:$F,6,FALSE),0)</f>
        <v>0</v>
      </c>
      <c r="F2741">
        <f>+IFERROR(VLOOKUP(B2741,'[1]Sum table'!$A:$G,7,FALSE),0)</f>
        <v>0</v>
      </c>
      <c r="O2741" t="s">
        <v>516</v>
      </c>
      <c r="P2741" s="606" t="s">
        <v>175</v>
      </c>
      <c r="R2741" t="str">
        <f t="shared" si="128"/>
        <v>ZK109</v>
      </c>
      <c r="S2741">
        <f t="shared" si="129"/>
        <v>0</v>
      </c>
      <c r="T2741">
        <f t="shared" si="129"/>
        <v>0</v>
      </c>
      <c r="U2741">
        <f t="shared" si="129"/>
        <v>0</v>
      </c>
    </row>
    <row r="2742" spans="1:21" x14ac:dyDescent="0.25">
      <c r="A2742" t="s">
        <v>3261</v>
      </c>
      <c r="B2742" t="str">
        <f t="shared" si="127"/>
        <v>ZK109.K140.C727</v>
      </c>
      <c r="C2742">
        <f>+IFERROR(VLOOKUP(B2742,'[1]Sum table'!$A:$D,4,FALSE),0)</f>
        <v>0</v>
      </c>
      <c r="D2742">
        <f>+IFERROR(VLOOKUP(B2742,'[1]Sum table'!$A:$E,5,FALSE),0)</f>
        <v>0</v>
      </c>
      <c r="E2742">
        <f>+IFERROR(VLOOKUP(B2742,'[1]Sum table'!$A:$F,6,FALSE),0)</f>
        <v>0</v>
      </c>
      <c r="F2742">
        <f>+IFERROR(VLOOKUP(B2742,'[1]Sum table'!$A:$G,7,FALSE),0)</f>
        <v>0</v>
      </c>
      <c r="O2742" t="s">
        <v>516</v>
      </c>
      <c r="P2742" s="606" t="s">
        <v>187</v>
      </c>
      <c r="R2742" t="str">
        <f t="shared" si="128"/>
        <v>ZK109</v>
      </c>
      <c r="S2742">
        <f t="shared" si="129"/>
        <v>0</v>
      </c>
      <c r="T2742">
        <f t="shared" si="129"/>
        <v>0</v>
      </c>
      <c r="U2742">
        <f t="shared" si="129"/>
        <v>0</v>
      </c>
    </row>
    <row r="2743" spans="1:21" x14ac:dyDescent="0.25">
      <c r="A2743" t="s">
        <v>3262</v>
      </c>
      <c r="B2743" t="str">
        <f t="shared" si="127"/>
        <v>ZK109.K141.C727</v>
      </c>
      <c r="C2743">
        <f>+IFERROR(VLOOKUP(B2743,'[1]Sum table'!$A:$D,4,FALSE),0)</f>
        <v>0</v>
      </c>
      <c r="D2743">
        <f>+IFERROR(VLOOKUP(B2743,'[1]Sum table'!$A:$E,5,FALSE),0)</f>
        <v>0</v>
      </c>
      <c r="E2743">
        <f>+IFERROR(VLOOKUP(B2743,'[1]Sum table'!$A:$F,6,FALSE),0)</f>
        <v>0</v>
      </c>
      <c r="F2743">
        <f>+IFERROR(VLOOKUP(B2743,'[1]Sum table'!$A:$G,7,FALSE),0)</f>
        <v>0</v>
      </c>
      <c r="O2743" t="s">
        <v>516</v>
      </c>
      <c r="P2743" s="607" t="s">
        <v>317</v>
      </c>
      <c r="R2743" t="str">
        <f t="shared" si="128"/>
        <v>ZK109</v>
      </c>
      <c r="S2743">
        <f t="shared" si="129"/>
        <v>0</v>
      </c>
      <c r="T2743">
        <f t="shared" si="129"/>
        <v>0</v>
      </c>
      <c r="U2743">
        <f t="shared" si="129"/>
        <v>0</v>
      </c>
    </row>
    <row r="2744" spans="1:21" x14ac:dyDescent="0.25">
      <c r="A2744" t="s">
        <v>3263</v>
      </c>
      <c r="B2744" t="str">
        <f t="shared" si="127"/>
        <v>ZK109.K142.C727</v>
      </c>
      <c r="C2744">
        <f>+IFERROR(VLOOKUP(B2744,'[1]Sum table'!$A:$D,4,FALSE),0)</f>
        <v>0</v>
      </c>
      <c r="D2744">
        <f>+IFERROR(VLOOKUP(B2744,'[1]Sum table'!$A:$E,5,FALSE),0)</f>
        <v>0</v>
      </c>
      <c r="E2744">
        <f>+IFERROR(VLOOKUP(B2744,'[1]Sum table'!$A:$F,6,FALSE),0)</f>
        <v>0</v>
      </c>
      <c r="F2744">
        <f>+IFERROR(VLOOKUP(B2744,'[1]Sum table'!$A:$G,7,FALSE),0)</f>
        <v>0</v>
      </c>
      <c r="O2744" t="s">
        <v>516</v>
      </c>
      <c r="P2744" s="607" t="s">
        <v>318</v>
      </c>
      <c r="R2744" t="str">
        <f t="shared" si="128"/>
        <v>ZK109</v>
      </c>
      <c r="S2744">
        <f t="shared" si="129"/>
        <v>0</v>
      </c>
      <c r="T2744">
        <f t="shared" si="129"/>
        <v>0</v>
      </c>
      <c r="U2744">
        <f t="shared" si="129"/>
        <v>0</v>
      </c>
    </row>
    <row r="2745" spans="1:21" x14ac:dyDescent="0.25">
      <c r="A2745" t="s">
        <v>3264</v>
      </c>
      <c r="B2745" t="str">
        <f t="shared" si="127"/>
        <v>ZK109.K143.C727</v>
      </c>
      <c r="C2745">
        <f>+IFERROR(VLOOKUP(B2745,'[1]Sum table'!$A:$D,4,FALSE),0)</f>
        <v>0</v>
      </c>
      <c r="D2745">
        <f>+IFERROR(VLOOKUP(B2745,'[1]Sum table'!$A:$E,5,FALSE),0)</f>
        <v>0</v>
      </c>
      <c r="E2745">
        <f>+IFERROR(VLOOKUP(B2745,'[1]Sum table'!$A:$F,6,FALSE),0)</f>
        <v>0</v>
      </c>
      <c r="F2745">
        <f>+IFERROR(VLOOKUP(B2745,'[1]Sum table'!$A:$G,7,FALSE),0)</f>
        <v>0</v>
      </c>
      <c r="O2745" t="s">
        <v>516</v>
      </c>
      <c r="P2745" s="607" t="s">
        <v>319</v>
      </c>
      <c r="R2745" t="str">
        <f t="shared" si="128"/>
        <v>ZK109</v>
      </c>
      <c r="S2745">
        <f t="shared" si="129"/>
        <v>0</v>
      </c>
      <c r="T2745">
        <f t="shared" si="129"/>
        <v>0</v>
      </c>
      <c r="U2745">
        <f t="shared" si="129"/>
        <v>0</v>
      </c>
    </row>
    <row r="2746" spans="1:21" x14ac:dyDescent="0.25">
      <c r="A2746" t="s">
        <v>3265</v>
      </c>
      <c r="B2746" t="str">
        <f t="shared" si="127"/>
        <v>ZK109.K144.C727</v>
      </c>
      <c r="C2746">
        <f>+IFERROR(VLOOKUP(B2746,'[1]Sum table'!$A:$D,4,FALSE),0)</f>
        <v>0</v>
      </c>
      <c r="D2746">
        <f>+IFERROR(VLOOKUP(B2746,'[1]Sum table'!$A:$E,5,FALSE),0)</f>
        <v>0</v>
      </c>
      <c r="E2746">
        <f>+IFERROR(VLOOKUP(B2746,'[1]Sum table'!$A:$F,6,FALSE),0)</f>
        <v>0</v>
      </c>
      <c r="F2746">
        <f>+IFERROR(VLOOKUP(B2746,'[1]Sum table'!$A:$G,7,FALSE),0)</f>
        <v>0</v>
      </c>
      <c r="O2746" t="s">
        <v>516</v>
      </c>
      <c r="P2746" s="607" t="s">
        <v>320</v>
      </c>
      <c r="R2746" t="str">
        <f t="shared" si="128"/>
        <v>ZK109</v>
      </c>
      <c r="S2746">
        <f t="shared" si="129"/>
        <v>0</v>
      </c>
      <c r="T2746">
        <f t="shared" si="129"/>
        <v>0</v>
      </c>
      <c r="U2746">
        <f t="shared" si="129"/>
        <v>0</v>
      </c>
    </row>
    <row r="2747" spans="1:21" x14ac:dyDescent="0.25">
      <c r="A2747" t="s">
        <v>3266</v>
      </c>
      <c r="B2747" t="str">
        <f t="shared" si="127"/>
        <v>ZK109.K145.C727</v>
      </c>
      <c r="C2747">
        <f>+IFERROR(VLOOKUP(B2747,'[1]Sum table'!$A:$D,4,FALSE),0)</f>
        <v>0</v>
      </c>
      <c r="D2747">
        <f>+IFERROR(VLOOKUP(B2747,'[1]Sum table'!$A:$E,5,FALSE),0)</f>
        <v>0</v>
      </c>
      <c r="E2747">
        <f>+IFERROR(VLOOKUP(B2747,'[1]Sum table'!$A:$F,6,FALSE),0)</f>
        <v>0</v>
      </c>
      <c r="F2747">
        <f>+IFERROR(VLOOKUP(B2747,'[1]Sum table'!$A:$G,7,FALSE),0)</f>
        <v>0</v>
      </c>
      <c r="O2747" t="s">
        <v>516</v>
      </c>
      <c r="P2747" s="607" t="s">
        <v>321</v>
      </c>
      <c r="R2747" t="str">
        <f t="shared" si="128"/>
        <v>ZK109</v>
      </c>
      <c r="S2747">
        <f t="shared" si="129"/>
        <v>0</v>
      </c>
      <c r="T2747">
        <f t="shared" si="129"/>
        <v>0</v>
      </c>
      <c r="U2747">
        <f t="shared" si="129"/>
        <v>0</v>
      </c>
    </row>
    <row r="2748" spans="1:21" x14ac:dyDescent="0.25">
      <c r="A2748" t="s">
        <v>3267</v>
      </c>
      <c r="B2748" t="str">
        <f t="shared" si="127"/>
        <v>ZK109.K146.C727</v>
      </c>
      <c r="C2748">
        <f>+IFERROR(VLOOKUP(B2748,'[1]Sum table'!$A:$D,4,FALSE),0)</f>
        <v>0</v>
      </c>
      <c r="D2748">
        <f>+IFERROR(VLOOKUP(B2748,'[1]Sum table'!$A:$E,5,FALSE),0)</f>
        <v>0</v>
      </c>
      <c r="E2748">
        <f>+IFERROR(VLOOKUP(B2748,'[1]Sum table'!$A:$F,6,FALSE),0)</f>
        <v>0</v>
      </c>
      <c r="F2748">
        <f>+IFERROR(VLOOKUP(B2748,'[1]Sum table'!$A:$G,7,FALSE),0)</f>
        <v>0</v>
      </c>
      <c r="O2748" t="s">
        <v>516</v>
      </c>
      <c r="P2748" s="607" t="s">
        <v>322</v>
      </c>
      <c r="R2748" t="str">
        <f t="shared" si="128"/>
        <v>ZK109</v>
      </c>
      <c r="S2748">
        <f t="shared" si="129"/>
        <v>0</v>
      </c>
      <c r="T2748">
        <f t="shared" si="129"/>
        <v>0</v>
      </c>
      <c r="U2748">
        <f t="shared" si="129"/>
        <v>0</v>
      </c>
    </row>
    <row r="2749" spans="1:21" x14ac:dyDescent="0.25">
      <c r="A2749" t="s">
        <v>3268</v>
      </c>
      <c r="B2749" t="str">
        <f t="shared" si="127"/>
        <v>ZK109.K147.C727</v>
      </c>
      <c r="C2749">
        <f>+IFERROR(VLOOKUP(B2749,'[1]Sum table'!$A:$D,4,FALSE),0)</f>
        <v>0</v>
      </c>
      <c r="D2749">
        <f>+IFERROR(VLOOKUP(B2749,'[1]Sum table'!$A:$E,5,FALSE),0)</f>
        <v>0</v>
      </c>
      <c r="E2749">
        <f>+IFERROR(VLOOKUP(B2749,'[1]Sum table'!$A:$F,6,FALSE),0)</f>
        <v>0</v>
      </c>
      <c r="F2749">
        <f>+IFERROR(VLOOKUP(B2749,'[1]Sum table'!$A:$G,7,FALSE),0)</f>
        <v>0</v>
      </c>
      <c r="O2749" t="s">
        <v>516</v>
      </c>
      <c r="P2749" s="606" t="s">
        <v>173</v>
      </c>
      <c r="R2749" t="str">
        <f t="shared" si="128"/>
        <v>ZK109</v>
      </c>
      <c r="S2749">
        <f t="shared" si="129"/>
        <v>0</v>
      </c>
      <c r="T2749">
        <f t="shared" si="129"/>
        <v>0</v>
      </c>
      <c r="U2749">
        <f t="shared" si="129"/>
        <v>0</v>
      </c>
    </row>
    <row r="2750" spans="1:21" x14ac:dyDescent="0.25">
      <c r="A2750" t="s">
        <v>3269</v>
      </c>
      <c r="B2750" t="str">
        <f t="shared" si="127"/>
        <v>ZK109.K148.C727</v>
      </c>
      <c r="C2750">
        <f>+IFERROR(VLOOKUP(B2750,'[1]Sum table'!$A:$D,4,FALSE),0)</f>
        <v>0</v>
      </c>
      <c r="D2750">
        <f>+IFERROR(VLOOKUP(B2750,'[1]Sum table'!$A:$E,5,FALSE),0)</f>
        <v>0</v>
      </c>
      <c r="E2750">
        <f>+IFERROR(VLOOKUP(B2750,'[1]Sum table'!$A:$F,6,FALSE),0)</f>
        <v>0</v>
      </c>
      <c r="F2750">
        <f>+IFERROR(VLOOKUP(B2750,'[1]Sum table'!$A:$G,7,FALSE),0)</f>
        <v>0</v>
      </c>
      <c r="O2750" t="s">
        <v>516</v>
      </c>
      <c r="P2750" s="606" t="s">
        <v>323</v>
      </c>
      <c r="R2750" t="str">
        <f t="shared" si="128"/>
        <v>ZK109</v>
      </c>
      <c r="S2750">
        <f t="shared" si="129"/>
        <v>0</v>
      </c>
      <c r="T2750">
        <f t="shared" si="129"/>
        <v>0</v>
      </c>
      <c r="U2750">
        <f t="shared" si="129"/>
        <v>0</v>
      </c>
    </row>
    <row r="2751" spans="1:21" x14ac:dyDescent="0.25">
      <c r="A2751" t="s">
        <v>3270</v>
      </c>
      <c r="B2751" t="str">
        <f t="shared" si="127"/>
        <v>ZK109.K149.C727</v>
      </c>
      <c r="C2751">
        <f>+IFERROR(VLOOKUP(B2751,'[1]Sum table'!$A:$D,4,FALSE),0)</f>
        <v>0</v>
      </c>
      <c r="D2751">
        <f>+IFERROR(VLOOKUP(B2751,'[1]Sum table'!$A:$E,5,FALSE),0)</f>
        <v>0</v>
      </c>
      <c r="E2751">
        <f>+IFERROR(VLOOKUP(B2751,'[1]Sum table'!$A:$F,6,FALSE),0)</f>
        <v>0</v>
      </c>
      <c r="F2751">
        <f>+IFERROR(VLOOKUP(B2751,'[1]Sum table'!$A:$G,7,FALSE),0)</f>
        <v>0</v>
      </c>
      <c r="O2751" t="s">
        <v>516</v>
      </c>
      <c r="P2751" s="606" t="s">
        <v>324</v>
      </c>
      <c r="R2751" t="str">
        <f t="shared" si="128"/>
        <v>ZK109</v>
      </c>
      <c r="S2751">
        <f t="shared" si="129"/>
        <v>0</v>
      </c>
      <c r="T2751">
        <f t="shared" si="129"/>
        <v>0</v>
      </c>
      <c r="U2751">
        <f t="shared" si="129"/>
        <v>0</v>
      </c>
    </row>
    <row r="2752" spans="1:21" x14ac:dyDescent="0.25">
      <c r="A2752" t="s">
        <v>3271</v>
      </c>
      <c r="B2752" t="str">
        <f t="shared" si="127"/>
        <v>ZK109.K150.C727</v>
      </c>
      <c r="C2752">
        <f>+IFERROR(VLOOKUP(B2752,'[1]Sum table'!$A:$D,4,FALSE),0)</f>
        <v>0</v>
      </c>
      <c r="D2752">
        <f>+IFERROR(VLOOKUP(B2752,'[1]Sum table'!$A:$E,5,FALSE),0)</f>
        <v>0</v>
      </c>
      <c r="E2752">
        <f>+IFERROR(VLOOKUP(B2752,'[1]Sum table'!$A:$F,6,FALSE),0)</f>
        <v>0</v>
      </c>
      <c r="F2752">
        <f>+IFERROR(VLOOKUP(B2752,'[1]Sum table'!$A:$G,7,FALSE),0)</f>
        <v>0</v>
      </c>
      <c r="O2752" t="s">
        <v>516</v>
      </c>
      <c r="P2752" s="607" t="s">
        <v>325</v>
      </c>
      <c r="R2752" t="str">
        <f t="shared" si="128"/>
        <v>ZK109</v>
      </c>
      <c r="S2752">
        <f t="shared" si="129"/>
        <v>0</v>
      </c>
      <c r="T2752">
        <f t="shared" si="129"/>
        <v>0</v>
      </c>
      <c r="U2752">
        <f t="shared" si="129"/>
        <v>0</v>
      </c>
    </row>
    <row r="2753" spans="1:21" x14ac:dyDescent="0.25">
      <c r="A2753" t="s">
        <v>3272</v>
      </c>
      <c r="B2753" t="str">
        <f t="shared" si="127"/>
        <v>ZK109.K151.C727</v>
      </c>
      <c r="C2753">
        <f>+IFERROR(VLOOKUP(B2753,'[1]Sum table'!$A:$D,4,FALSE),0)</f>
        <v>0</v>
      </c>
      <c r="D2753">
        <f>+IFERROR(VLOOKUP(B2753,'[1]Sum table'!$A:$E,5,FALSE),0)</f>
        <v>0</v>
      </c>
      <c r="E2753">
        <f>+IFERROR(VLOOKUP(B2753,'[1]Sum table'!$A:$F,6,FALSE),0)</f>
        <v>0</v>
      </c>
      <c r="F2753">
        <f>+IFERROR(VLOOKUP(B2753,'[1]Sum table'!$A:$G,7,FALSE),0)</f>
        <v>0</v>
      </c>
      <c r="O2753" t="s">
        <v>516</v>
      </c>
      <c r="P2753" s="607" t="s">
        <v>326</v>
      </c>
      <c r="R2753" t="str">
        <f t="shared" si="128"/>
        <v>ZK109</v>
      </c>
      <c r="S2753">
        <f t="shared" si="129"/>
        <v>0</v>
      </c>
      <c r="T2753">
        <f t="shared" si="129"/>
        <v>0</v>
      </c>
      <c r="U2753">
        <f t="shared" si="129"/>
        <v>0</v>
      </c>
    </row>
    <row r="2754" spans="1:21" x14ac:dyDescent="0.25">
      <c r="A2754" t="s">
        <v>3273</v>
      </c>
      <c r="B2754" t="str">
        <f t="shared" si="127"/>
        <v>ZK109.K152.C727</v>
      </c>
      <c r="C2754">
        <f>+IFERROR(VLOOKUP(B2754,'[1]Sum table'!$A:$D,4,FALSE),0)</f>
        <v>0</v>
      </c>
      <c r="D2754">
        <f>+IFERROR(VLOOKUP(B2754,'[1]Sum table'!$A:$E,5,FALSE),0)</f>
        <v>0</v>
      </c>
      <c r="E2754">
        <f>+IFERROR(VLOOKUP(B2754,'[1]Sum table'!$A:$F,6,FALSE),0)</f>
        <v>0</v>
      </c>
      <c r="F2754">
        <f>+IFERROR(VLOOKUP(B2754,'[1]Sum table'!$A:$G,7,FALSE),0)</f>
        <v>0</v>
      </c>
      <c r="O2754" t="s">
        <v>516</v>
      </c>
      <c r="P2754" s="607" t="s">
        <v>327</v>
      </c>
      <c r="R2754" t="str">
        <f t="shared" si="128"/>
        <v>ZK109</v>
      </c>
      <c r="S2754">
        <f t="shared" si="129"/>
        <v>0</v>
      </c>
      <c r="T2754">
        <f t="shared" si="129"/>
        <v>0</v>
      </c>
      <c r="U2754">
        <f t="shared" si="129"/>
        <v>0</v>
      </c>
    </row>
    <row r="2755" spans="1:21" x14ac:dyDescent="0.25">
      <c r="A2755" t="s">
        <v>3274</v>
      </c>
      <c r="B2755" t="str">
        <f t="shared" si="127"/>
        <v>ZK109.K153.C727</v>
      </c>
      <c r="C2755">
        <f>+IFERROR(VLOOKUP(B2755,'[1]Sum table'!$A:$D,4,FALSE),0)</f>
        <v>0</v>
      </c>
      <c r="D2755">
        <f>+IFERROR(VLOOKUP(B2755,'[1]Sum table'!$A:$E,5,FALSE),0)</f>
        <v>0</v>
      </c>
      <c r="E2755">
        <f>+IFERROR(VLOOKUP(B2755,'[1]Sum table'!$A:$F,6,FALSE),0)</f>
        <v>0</v>
      </c>
      <c r="F2755">
        <f>+IFERROR(VLOOKUP(B2755,'[1]Sum table'!$A:$G,7,FALSE),0)</f>
        <v>0</v>
      </c>
      <c r="O2755" t="s">
        <v>516</v>
      </c>
      <c r="P2755" s="607" t="s">
        <v>328</v>
      </c>
      <c r="R2755" t="str">
        <f t="shared" si="128"/>
        <v>ZK109</v>
      </c>
      <c r="S2755">
        <f t="shared" si="129"/>
        <v>0</v>
      </c>
      <c r="T2755">
        <f t="shared" si="129"/>
        <v>0</v>
      </c>
      <c r="U2755">
        <f t="shared" si="129"/>
        <v>0</v>
      </c>
    </row>
    <row r="2756" spans="1:21" x14ac:dyDescent="0.25">
      <c r="A2756" t="s">
        <v>3275</v>
      </c>
      <c r="B2756" t="str">
        <f t="shared" ref="B2756:B2819" si="130">+A2756&amp;"."&amp;$A$1</f>
        <v>ZK109.K154.C727</v>
      </c>
      <c r="C2756">
        <f>+IFERROR(VLOOKUP(B2756,'[1]Sum table'!$A:$D,4,FALSE),0)</f>
        <v>0</v>
      </c>
      <c r="D2756">
        <f>+IFERROR(VLOOKUP(B2756,'[1]Sum table'!$A:$E,5,FALSE),0)</f>
        <v>0</v>
      </c>
      <c r="E2756">
        <f>+IFERROR(VLOOKUP(B2756,'[1]Sum table'!$A:$F,6,FALSE),0)</f>
        <v>0</v>
      </c>
      <c r="F2756">
        <f>+IFERROR(VLOOKUP(B2756,'[1]Sum table'!$A:$G,7,FALSE),0)</f>
        <v>0</v>
      </c>
      <c r="O2756" t="s">
        <v>516</v>
      </c>
      <c r="P2756" s="607" t="s">
        <v>329</v>
      </c>
      <c r="R2756" t="str">
        <f t="shared" ref="R2756:R2819" si="131">+LEFT(B2756,5)</f>
        <v>ZK109</v>
      </c>
      <c r="S2756">
        <f t="shared" ref="S2756:U2819" si="132">+C2756</f>
        <v>0</v>
      </c>
      <c r="T2756">
        <f t="shared" si="132"/>
        <v>0</v>
      </c>
      <c r="U2756">
        <f t="shared" si="132"/>
        <v>0</v>
      </c>
    </row>
    <row r="2757" spans="1:21" x14ac:dyDescent="0.25">
      <c r="A2757" t="s">
        <v>3276</v>
      </c>
      <c r="B2757" t="str">
        <f t="shared" si="130"/>
        <v>ZK109.K155.C727</v>
      </c>
      <c r="C2757">
        <f>+IFERROR(VLOOKUP(B2757,'[1]Sum table'!$A:$D,4,FALSE),0)</f>
        <v>0</v>
      </c>
      <c r="D2757">
        <f>+IFERROR(VLOOKUP(B2757,'[1]Sum table'!$A:$E,5,FALSE),0)</f>
        <v>0</v>
      </c>
      <c r="E2757">
        <f>+IFERROR(VLOOKUP(B2757,'[1]Sum table'!$A:$F,6,FALSE),0)</f>
        <v>0</v>
      </c>
      <c r="F2757">
        <f>+IFERROR(VLOOKUP(B2757,'[1]Sum table'!$A:$G,7,FALSE),0)</f>
        <v>0</v>
      </c>
      <c r="O2757" t="s">
        <v>516</v>
      </c>
      <c r="P2757" s="607" t="s">
        <v>330</v>
      </c>
      <c r="R2757" t="str">
        <f t="shared" si="131"/>
        <v>ZK109</v>
      </c>
      <c r="S2757">
        <f t="shared" si="132"/>
        <v>0</v>
      </c>
      <c r="T2757">
        <f t="shared" si="132"/>
        <v>0</v>
      </c>
      <c r="U2757">
        <f t="shared" si="132"/>
        <v>0</v>
      </c>
    </row>
    <row r="2758" spans="1:21" x14ac:dyDescent="0.25">
      <c r="A2758" t="s">
        <v>3277</v>
      </c>
      <c r="B2758" t="str">
        <f t="shared" si="130"/>
        <v>ZK109.K156.C727</v>
      </c>
      <c r="C2758">
        <f>+IFERROR(VLOOKUP(B2758,'[1]Sum table'!$A:$D,4,FALSE),0)</f>
        <v>0</v>
      </c>
      <c r="D2758">
        <f>+IFERROR(VLOOKUP(B2758,'[1]Sum table'!$A:$E,5,FALSE),0)</f>
        <v>0</v>
      </c>
      <c r="E2758">
        <f>+IFERROR(VLOOKUP(B2758,'[1]Sum table'!$A:$F,6,FALSE),0)</f>
        <v>0</v>
      </c>
      <c r="F2758">
        <f>+IFERROR(VLOOKUP(B2758,'[1]Sum table'!$A:$G,7,FALSE),0)</f>
        <v>0</v>
      </c>
      <c r="O2758" t="s">
        <v>516</v>
      </c>
      <c r="P2758" s="607" t="s">
        <v>331</v>
      </c>
      <c r="R2758" t="str">
        <f t="shared" si="131"/>
        <v>ZK109</v>
      </c>
      <c r="S2758">
        <f t="shared" si="132"/>
        <v>0</v>
      </c>
      <c r="T2758">
        <f t="shared" si="132"/>
        <v>0</v>
      </c>
      <c r="U2758">
        <f t="shared" si="132"/>
        <v>0</v>
      </c>
    </row>
    <row r="2759" spans="1:21" x14ac:dyDescent="0.25">
      <c r="A2759" t="s">
        <v>3278</v>
      </c>
      <c r="B2759" t="str">
        <f t="shared" si="130"/>
        <v>ZK109.K157.C727</v>
      </c>
      <c r="C2759">
        <f>+IFERROR(VLOOKUP(B2759,'[1]Sum table'!$A:$D,4,FALSE),0)</f>
        <v>0</v>
      </c>
      <c r="D2759">
        <f>+IFERROR(VLOOKUP(B2759,'[1]Sum table'!$A:$E,5,FALSE),0)</f>
        <v>0</v>
      </c>
      <c r="E2759">
        <f>+IFERROR(VLOOKUP(B2759,'[1]Sum table'!$A:$F,6,FALSE),0)</f>
        <v>0</v>
      </c>
      <c r="F2759">
        <f>+IFERROR(VLOOKUP(B2759,'[1]Sum table'!$A:$G,7,FALSE),0)</f>
        <v>0</v>
      </c>
      <c r="O2759" t="s">
        <v>516</v>
      </c>
      <c r="P2759" s="607" t="s">
        <v>332</v>
      </c>
      <c r="R2759" t="str">
        <f t="shared" si="131"/>
        <v>ZK109</v>
      </c>
      <c r="S2759">
        <f t="shared" si="132"/>
        <v>0</v>
      </c>
      <c r="T2759">
        <f t="shared" si="132"/>
        <v>0</v>
      </c>
      <c r="U2759">
        <f t="shared" si="132"/>
        <v>0</v>
      </c>
    </row>
    <row r="2760" spans="1:21" x14ac:dyDescent="0.25">
      <c r="A2760" t="s">
        <v>3279</v>
      </c>
      <c r="B2760" t="str">
        <f t="shared" si="130"/>
        <v>ZK109.K158.C727</v>
      </c>
      <c r="C2760">
        <f>+IFERROR(VLOOKUP(B2760,'[1]Sum table'!$A:$D,4,FALSE),0)</f>
        <v>0</v>
      </c>
      <c r="D2760">
        <f>+IFERROR(VLOOKUP(B2760,'[1]Sum table'!$A:$E,5,FALSE),0)</f>
        <v>0</v>
      </c>
      <c r="E2760">
        <f>+IFERROR(VLOOKUP(B2760,'[1]Sum table'!$A:$F,6,FALSE),0)</f>
        <v>0</v>
      </c>
      <c r="F2760">
        <f>+IFERROR(VLOOKUP(B2760,'[1]Sum table'!$A:$G,7,FALSE),0)</f>
        <v>0</v>
      </c>
      <c r="O2760" t="s">
        <v>516</v>
      </c>
      <c r="P2760" s="607" t="s">
        <v>333</v>
      </c>
      <c r="R2760" t="str">
        <f t="shared" si="131"/>
        <v>ZK109</v>
      </c>
      <c r="S2760">
        <f t="shared" si="132"/>
        <v>0</v>
      </c>
      <c r="T2760">
        <f t="shared" si="132"/>
        <v>0</v>
      </c>
      <c r="U2760">
        <f t="shared" si="132"/>
        <v>0</v>
      </c>
    </row>
    <row r="2761" spans="1:21" x14ac:dyDescent="0.25">
      <c r="A2761" t="s">
        <v>3280</v>
      </c>
      <c r="B2761" t="str">
        <f t="shared" si="130"/>
        <v>ZK109.K159.C727</v>
      </c>
      <c r="C2761">
        <f>+IFERROR(VLOOKUP(B2761,'[1]Sum table'!$A:$D,4,FALSE),0)</f>
        <v>0</v>
      </c>
      <c r="D2761">
        <f>+IFERROR(VLOOKUP(B2761,'[1]Sum table'!$A:$E,5,FALSE),0)</f>
        <v>0</v>
      </c>
      <c r="E2761">
        <f>+IFERROR(VLOOKUP(B2761,'[1]Sum table'!$A:$F,6,FALSE),0)</f>
        <v>0</v>
      </c>
      <c r="F2761">
        <f>+IFERROR(VLOOKUP(B2761,'[1]Sum table'!$A:$G,7,FALSE),0)</f>
        <v>0</v>
      </c>
      <c r="O2761" t="s">
        <v>516</v>
      </c>
      <c r="P2761" s="607" t="s">
        <v>334</v>
      </c>
      <c r="R2761" t="str">
        <f t="shared" si="131"/>
        <v>ZK109</v>
      </c>
      <c r="S2761">
        <f t="shared" si="132"/>
        <v>0</v>
      </c>
      <c r="T2761">
        <f t="shared" si="132"/>
        <v>0</v>
      </c>
      <c r="U2761">
        <f t="shared" si="132"/>
        <v>0</v>
      </c>
    </row>
    <row r="2762" spans="1:21" x14ac:dyDescent="0.25">
      <c r="A2762" t="s">
        <v>3281</v>
      </c>
      <c r="B2762" t="str">
        <f t="shared" si="130"/>
        <v>ZK109.K160.C727</v>
      </c>
      <c r="C2762">
        <f>+IFERROR(VLOOKUP(B2762,'[1]Sum table'!$A:$D,4,FALSE),0)</f>
        <v>0</v>
      </c>
      <c r="D2762">
        <f>+IFERROR(VLOOKUP(B2762,'[1]Sum table'!$A:$E,5,FALSE),0)</f>
        <v>0</v>
      </c>
      <c r="E2762">
        <f>+IFERROR(VLOOKUP(B2762,'[1]Sum table'!$A:$F,6,FALSE),0)</f>
        <v>0</v>
      </c>
      <c r="F2762">
        <f>+IFERROR(VLOOKUP(B2762,'[1]Sum table'!$A:$G,7,FALSE),0)</f>
        <v>0</v>
      </c>
      <c r="O2762" t="s">
        <v>516</v>
      </c>
      <c r="P2762" s="606" t="s">
        <v>189</v>
      </c>
      <c r="R2762" t="str">
        <f t="shared" si="131"/>
        <v>ZK109</v>
      </c>
      <c r="S2762">
        <f t="shared" si="132"/>
        <v>0</v>
      </c>
      <c r="T2762">
        <f t="shared" si="132"/>
        <v>0</v>
      </c>
      <c r="U2762">
        <f t="shared" si="132"/>
        <v>0</v>
      </c>
    </row>
    <row r="2763" spans="1:21" x14ac:dyDescent="0.25">
      <c r="A2763" t="s">
        <v>3282</v>
      </c>
      <c r="B2763" t="str">
        <f t="shared" si="130"/>
        <v>ZK109.K161.C727</v>
      </c>
      <c r="C2763">
        <f>+IFERROR(VLOOKUP(B2763,'[1]Sum table'!$A:$D,4,FALSE),0)</f>
        <v>0</v>
      </c>
      <c r="D2763">
        <f>+IFERROR(VLOOKUP(B2763,'[1]Sum table'!$A:$E,5,FALSE),0)</f>
        <v>0</v>
      </c>
      <c r="E2763">
        <f>+IFERROR(VLOOKUP(B2763,'[1]Sum table'!$A:$F,6,FALSE),0)</f>
        <v>650</v>
      </c>
      <c r="F2763">
        <f>+IFERROR(VLOOKUP(B2763,'[1]Sum table'!$A:$G,7,FALSE),0)</f>
        <v>0</v>
      </c>
      <c r="O2763" t="s">
        <v>516</v>
      </c>
      <c r="P2763" s="606" t="s">
        <v>190</v>
      </c>
      <c r="R2763" t="str">
        <f t="shared" si="131"/>
        <v>ZK109</v>
      </c>
      <c r="S2763">
        <f t="shared" si="132"/>
        <v>0</v>
      </c>
      <c r="T2763">
        <f t="shared" si="132"/>
        <v>0</v>
      </c>
      <c r="U2763">
        <f t="shared" si="132"/>
        <v>650</v>
      </c>
    </row>
    <row r="2764" spans="1:21" x14ac:dyDescent="0.25">
      <c r="A2764" t="s">
        <v>3283</v>
      </c>
      <c r="B2764" t="str">
        <f t="shared" si="130"/>
        <v>ZK109.K162.C727</v>
      </c>
      <c r="C2764">
        <f>+IFERROR(VLOOKUP(B2764,'[1]Sum table'!$A:$D,4,FALSE),0)</f>
        <v>0</v>
      </c>
      <c r="D2764">
        <f>+IFERROR(VLOOKUP(B2764,'[1]Sum table'!$A:$E,5,FALSE),0)</f>
        <v>0</v>
      </c>
      <c r="E2764">
        <f>+IFERROR(VLOOKUP(B2764,'[1]Sum table'!$A:$F,6,FALSE),0)</f>
        <v>0</v>
      </c>
      <c r="F2764">
        <f>+IFERROR(VLOOKUP(B2764,'[1]Sum table'!$A:$G,7,FALSE),0)</f>
        <v>0</v>
      </c>
      <c r="O2764" t="s">
        <v>516</v>
      </c>
      <c r="P2764" s="606" t="s">
        <v>335</v>
      </c>
      <c r="R2764" t="str">
        <f t="shared" si="131"/>
        <v>ZK109</v>
      </c>
      <c r="S2764">
        <f t="shared" si="132"/>
        <v>0</v>
      </c>
      <c r="T2764">
        <f t="shared" si="132"/>
        <v>0</v>
      </c>
      <c r="U2764">
        <f t="shared" si="132"/>
        <v>0</v>
      </c>
    </row>
    <row r="2765" spans="1:21" x14ac:dyDescent="0.25">
      <c r="A2765" t="s">
        <v>3284</v>
      </c>
      <c r="B2765" t="str">
        <f t="shared" si="130"/>
        <v>ZK109.K163.C727</v>
      </c>
      <c r="C2765">
        <f>+IFERROR(VLOOKUP(B2765,'[1]Sum table'!$A:$D,4,FALSE),0)</f>
        <v>0</v>
      </c>
      <c r="D2765">
        <f>+IFERROR(VLOOKUP(B2765,'[1]Sum table'!$A:$E,5,FALSE),0)</f>
        <v>0</v>
      </c>
      <c r="E2765">
        <f>+IFERROR(VLOOKUP(B2765,'[1]Sum table'!$A:$F,6,FALSE),0)</f>
        <v>0</v>
      </c>
      <c r="F2765">
        <f>+IFERROR(VLOOKUP(B2765,'[1]Sum table'!$A:$G,7,FALSE),0)</f>
        <v>0</v>
      </c>
      <c r="O2765" t="s">
        <v>516</v>
      </c>
      <c r="P2765" s="606" t="s">
        <v>113</v>
      </c>
      <c r="R2765" t="str">
        <f t="shared" si="131"/>
        <v>ZK109</v>
      </c>
      <c r="S2765">
        <f t="shared" si="132"/>
        <v>0</v>
      </c>
      <c r="T2765">
        <f t="shared" si="132"/>
        <v>0</v>
      </c>
      <c r="U2765">
        <f t="shared" si="132"/>
        <v>0</v>
      </c>
    </row>
    <row r="2766" spans="1:21" x14ac:dyDescent="0.25">
      <c r="A2766" t="s">
        <v>3285</v>
      </c>
      <c r="B2766" t="str">
        <f t="shared" si="130"/>
        <v>ZK109.K164.C727</v>
      </c>
      <c r="C2766">
        <f>+IFERROR(VLOOKUP(B2766,'[1]Sum table'!$A:$D,4,FALSE),0)</f>
        <v>0</v>
      </c>
      <c r="D2766">
        <f>+IFERROR(VLOOKUP(B2766,'[1]Sum table'!$A:$E,5,FALSE),0)</f>
        <v>0</v>
      </c>
      <c r="E2766">
        <f>+IFERROR(VLOOKUP(B2766,'[1]Sum table'!$A:$F,6,FALSE),0)</f>
        <v>0</v>
      </c>
      <c r="F2766">
        <f>+IFERROR(VLOOKUP(B2766,'[1]Sum table'!$A:$G,7,FALSE),0)</f>
        <v>0</v>
      </c>
      <c r="O2766" t="s">
        <v>516</v>
      </c>
      <c r="P2766" s="606" t="s">
        <v>179</v>
      </c>
      <c r="R2766" t="str">
        <f t="shared" si="131"/>
        <v>ZK109</v>
      </c>
      <c r="S2766">
        <f t="shared" si="132"/>
        <v>0</v>
      </c>
      <c r="T2766">
        <f t="shared" si="132"/>
        <v>0</v>
      </c>
      <c r="U2766">
        <f t="shared" si="132"/>
        <v>0</v>
      </c>
    </row>
    <row r="2767" spans="1:21" x14ac:dyDescent="0.25">
      <c r="A2767" t="s">
        <v>3286</v>
      </c>
      <c r="B2767" t="str">
        <f t="shared" si="130"/>
        <v>ZK109.K165.C727</v>
      </c>
      <c r="C2767">
        <f>+IFERROR(VLOOKUP(B2767,'[1]Sum table'!$A:$D,4,FALSE),0)</f>
        <v>0</v>
      </c>
      <c r="D2767">
        <f>+IFERROR(VLOOKUP(B2767,'[1]Sum table'!$A:$E,5,FALSE),0)</f>
        <v>0</v>
      </c>
      <c r="E2767">
        <f>+IFERROR(VLOOKUP(B2767,'[1]Sum table'!$A:$F,6,FALSE),0)</f>
        <v>0</v>
      </c>
      <c r="F2767">
        <f>+IFERROR(VLOOKUP(B2767,'[1]Sum table'!$A:$G,7,FALSE),0)</f>
        <v>0</v>
      </c>
      <c r="O2767" t="s">
        <v>516</v>
      </c>
      <c r="P2767" s="606" t="s">
        <v>336</v>
      </c>
      <c r="R2767" t="str">
        <f t="shared" si="131"/>
        <v>ZK109</v>
      </c>
      <c r="S2767">
        <f t="shared" si="132"/>
        <v>0</v>
      </c>
      <c r="T2767">
        <f t="shared" si="132"/>
        <v>0</v>
      </c>
      <c r="U2767">
        <f t="shared" si="132"/>
        <v>0</v>
      </c>
    </row>
    <row r="2768" spans="1:21" x14ac:dyDescent="0.25">
      <c r="A2768" t="s">
        <v>3287</v>
      </c>
      <c r="B2768" t="str">
        <f t="shared" si="130"/>
        <v>ZK109.K166.C727</v>
      </c>
      <c r="C2768">
        <f>+IFERROR(VLOOKUP(B2768,'[1]Sum table'!$A:$D,4,FALSE),0)</f>
        <v>0</v>
      </c>
      <c r="D2768">
        <f>+IFERROR(VLOOKUP(B2768,'[1]Sum table'!$A:$E,5,FALSE),0)</f>
        <v>0</v>
      </c>
      <c r="E2768">
        <f>+IFERROR(VLOOKUP(B2768,'[1]Sum table'!$A:$F,6,FALSE),0)</f>
        <v>0</v>
      </c>
      <c r="F2768">
        <f>+IFERROR(VLOOKUP(B2768,'[1]Sum table'!$A:$G,7,FALSE),0)</f>
        <v>0</v>
      </c>
      <c r="O2768" t="s">
        <v>516</v>
      </c>
      <c r="P2768" s="607" t="s">
        <v>337</v>
      </c>
      <c r="R2768" t="str">
        <f t="shared" si="131"/>
        <v>ZK109</v>
      </c>
      <c r="S2768">
        <f t="shared" si="132"/>
        <v>0</v>
      </c>
      <c r="T2768">
        <f t="shared" si="132"/>
        <v>0</v>
      </c>
      <c r="U2768">
        <f t="shared" si="132"/>
        <v>0</v>
      </c>
    </row>
    <row r="2769" spans="1:21" x14ac:dyDescent="0.25">
      <c r="A2769" t="s">
        <v>3288</v>
      </c>
      <c r="B2769" t="str">
        <f t="shared" si="130"/>
        <v>ZK109.K167.C727</v>
      </c>
      <c r="C2769">
        <f>+IFERROR(VLOOKUP(B2769,'[1]Sum table'!$A:$D,4,FALSE),0)</f>
        <v>0</v>
      </c>
      <c r="D2769">
        <f>+IFERROR(VLOOKUP(B2769,'[1]Sum table'!$A:$E,5,FALSE),0)</f>
        <v>0</v>
      </c>
      <c r="E2769">
        <f>+IFERROR(VLOOKUP(B2769,'[1]Sum table'!$A:$F,6,FALSE),0)</f>
        <v>0</v>
      </c>
      <c r="F2769">
        <f>+IFERROR(VLOOKUP(B2769,'[1]Sum table'!$A:$G,7,FALSE),0)</f>
        <v>0</v>
      </c>
      <c r="O2769" t="s">
        <v>516</v>
      </c>
      <c r="P2769" s="607" t="s">
        <v>338</v>
      </c>
      <c r="R2769" t="str">
        <f t="shared" si="131"/>
        <v>ZK109</v>
      </c>
      <c r="S2769">
        <f t="shared" si="132"/>
        <v>0</v>
      </c>
      <c r="T2769">
        <f t="shared" si="132"/>
        <v>0</v>
      </c>
      <c r="U2769">
        <f t="shared" si="132"/>
        <v>0</v>
      </c>
    </row>
    <row r="2770" spans="1:21" x14ac:dyDescent="0.25">
      <c r="A2770" t="s">
        <v>3289</v>
      </c>
      <c r="B2770" t="str">
        <f t="shared" si="130"/>
        <v>ZK109.K168.C727</v>
      </c>
      <c r="C2770">
        <f>+IFERROR(VLOOKUP(B2770,'[1]Sum table'!$A:$D,4,FALSE),0)</f>
        <v>0</v>
      </c>
      <c r="D2770">
        <f>+IFERROR(VLOOKUP(B2770,'[1]Sum table'!$A:$E,5,FALSE),0)</f>
        <v>0</v>
      </c>
      <c r="E2770">
        <f>+IFERROR(VLOOKUP(B2770,'[1]Sum table'!$A:$F,6,FALSE),0)</f>
        <v>0</v>
      </c>
      <c r="F2770">
        <f>+IFERROR(VLOOKUP(B2770,'[1]Sum table'!$A:$G,7,FALSE),0)</f>
        <v>0</v>
      </c>
      <c r="O2770" t="s">
        <v>516</v>
      </c>
      <c r="P2770" s="607" t="s">
        <v>339</v>
      </c>
      <c r="R2770" t="str">
        <f t="shared" si="131"/>
        <v>ZK109</v>
      </c>
      <c r="S2770">
        <f t="shared" si="132"/>
        <v>0</v>
      </c>
      <c r="T2770">
        <f t="shared" si="132"/>
        <v>0</v>
      </c>
      <c r="U2770">
        <f t="shared" si="132"/>
        <v>0</v>
      </c>
    </row>
    <row r="2771" spans="1:21" x14ac:dyDescent="0.25">
      <c r="A2771" t="s">
        <v>3290</v>
      </c>
      <c r="B2771" t="str">
        <f t="shared" si="130"/>
        <v>ZK109.K169.C727</v>
      </c>
      <c r="C2771">
        <f>+IFERROR(VLOOKUP(B2771,'[1]Sum table'!$A:$D,4,FALSE),0)</f>
        <v>0</v>
      </c>
      <c r="D2771">
        <f>+IFERROR(VLOOKUP(B2771,'[1]Sum table'!$A:$E,5,FALSE),0)</f>
        <v>0</v>
      </c>
      <c r="E2771">
        <f>+IFERROR(VLOOKUP(B2771,'[1]Sum table'!$A:$F,6,FALSE),0)</f>
        <v>0</v>
      </c>
      <c r="F2771">
        <f>+IFERROR(VLOOKUP(B2771,'[1]Sum table'!$A:$G,7,FALSE),0)</f>
        <v>0</v>
      </c>
      <c r="O2771" t="s">
        <v>516</v>
      </c>
      <c r="P2771" s="607" t="s">
        <v>340</v>
      </c>
      <c r="R2771" t="str">
        <f t="shared" si="131"/>
        <v>ZK109</v>
      </c>
      <c r="S2771">
        <f t="shared" si="132"/>
        <v>0</v>
      </c>
      <c r="T2771">
        <f t="shared" si="132"/>
        <v>0</v>
      </c>
      <c r="U2771">
        <f t="shared" si="132"/>
        <v>0</v>
      </c>
    </row>
    <row r="2772" spans="1:21" x14ac:dyDescent="0.25">
      <c r="A2772" t="s">
        <v>3291</v>
      </c>
      <c r="B2772" t="str">
        <f t="shared" si="130"/>
        <v>ZK109.K170.C727</v>
      </c>
      <c r="C2772">
        <f>+IFERROR(VLOOKUP(B2772,'[1]Sum table'!$A:$D,4,FALSE),0)</f>
        <v>0</v>
      </c>
      <c r="D2772">
        <f>+IFERROR(VLOOKUP(B2772,'[1]Sum table'!$A:$E,5,FALSE),0)</f>
        <v>0</v>
      </c>
      <c r="E2772">
        <f>+IFERROR(VLOOKUP(B2772,'[1]Sum table'!$A:$F,6,FALSE),0)</f>
        <v>0</v>
      </c>
      <c r="F2772">
        <f>+IFERROR(VLOOKUP(B2772,'[1]Sum table'!$A:$G,7,FALSE),0)</f>
        <v>0</v>
      </c>
      <c r="O2772" t="s">
        <v>516</v>
      </c>
      <c r="P2772" s="607" t="s">
        <v>341</v>
      </c>
      <c r="R2772" t="str">
        <f t="shared" si="131"/>
        <v>ZK109</v>
      </c>
      <c r="S2772">
        <f t="shared" si="132"/>
        <v>0</v>
      </c>
      <c r="T2772">
        <f t="shared" si="132"/>
        <v>0</v>
      </c>
      <c r="U2772">
        <f t="shared" si="132"/>
        <v>0</v>
      </c>
    </row>
    <row r="2773" spans="1:21" x14ac:dyDescent="0.25">
      <c r="A2773" t="s">
        <v>3292</v>
      </c>
      <c r="B2773" t="str">
        <f t="shared" si="130"/>
        <v>ZK109.K171.C727</v>
      </c>
      <c r="C2773">
        <f>+IFERROR(VLOOKUP(B2773,'[1]Sum table'!$A:$D,4,FALSE),0)</f>
        <v>0</v>
      </c>
      <c r="D2773">
        <f>+IFERROR(VLOOKUP(B2773,'[1]Sum table'!$A:$E,5,FALSE),0)</f>
        <v>0</v>
      </c>
      <c r="E2773">
        <f>+IFERROR(VLOOKUP(B2773,'[1]Sum table'!$A:$F,6,FALSE),0)</f>
        <v>0</v>
      </c>
      <c r="F2773">
        <f>+IFERROR(VLOOKUP(B2773,'[1]Sum table'!$A:$G,7,FALSE),0)</f>
        <v>0</v>
      </c>
      <c r="O2773" t="s">
        <v>516</v>
      </c>
      <c r="P2773" s="607" t="s">
        <v>342</v>
      </c>
      <c r="R2773" t="str">
        <f t="shared" si="131"/>
        <v>ZK109</v>
      </c>
      <c r="S2773">
        <f t="shared" si="132"/>
        <v>0</v>
      </c>
      <c r="T2773">
        <f t="shared" si="132"/>
        <v>0</v>
      </c>
      <c r="U2773">
        <f t="shared" si="132"/>
        <v>0</v>
      </c>
    </row>
    <row r="2774" spans="1:21" x14ac:dyDescent="0.25">
      <c r="A2774" t="s">
        <v>3293</v>
      </c>
      <c r="B2774" t="str">
        <f t="shared" si="130"/>
        <v>ZK109.K172.C727</v>
      </c>
      <c r="C2774">
        <f>+IFERROR(VLOOKUP(B2774,'[1]Sum table'!$A:$D,4,FALSE),0)</f>
        <v>0</v>
      </c>
      <c r="D2774">
        <f>+IFERROR(VLOOKUP(B2774,'[1]Sum table'!$A:$E,5,FALSE),0)</f>
        <v>0</v>
      </c>
      <c r="E2774">
        <f>+IFERROR(VLOOKUP(B2774,'[1]Sum table'!$A:$F,6,FALSE),0)</f>
        <v>0</v>
      </c>
      <c r="F2774">
        <f>+IFERROR(VLOOKUP(B2774,'[1]Sum table'!$A:$G,7,FALSE),0)</f>
        <v>0</v>
      </c>
      <c r="O2774" t="s">
        <v>516</v>
      </c>
      <c r="P2774" s="606" t="s">
        <v>216</v>
      </c>
      <c r="R2774" t="str">
        <f t="shared" si="131"/>
        <v>ZK109</v>
      </c>
      <c r="S2774">
        <f t="shared" si="132"/>
        <v>0</v>
      </c>
      <c r="T2774">
        <f t="shared" si="132"/>
        <v>0</v>
      </c>
      <c r="U2774">
        <f t="shared" si="132"/>
        <v>0</v>
      </c>
    </row>
    <row r="2775" spans="1:21" x14ac:dyDescent="0.25">
      <c r="A2775" t="s">
        <v>3294</v>
      </c>
      <c r="B2775" t="str">
        <f t="shared" si="130"/>
        <v>ZK109.K173.C727</v>
      </c>
      <c r="C2775">
        <f>+IFERROR(VLOOKUP(B2775,'[1]Sum table'!$A:$D,4,FALSE),0)</f>
        <v>0</v>
      </c>
      <c r="D2775">
        <f>+IFERROR(VLOOKUP(B2775,'[1]Sum table'!$A:$E,5,FALSE),0)</f>
        <v>0</v>
      </c>
      <c r="E2775">
        <f>+IFERROR(VLOOKUP(B2775,'[1]Sum table'!$A:$F,6,FALSE),0)</f>
        <v>0</v>
      </c>
      <c r="F2775">
        <f>+IFERROR(VLOOKUP(B2775,'[1]Sum table'!$A:$G,7,FALSE),0)</f>
        <v>0</v>
      </c>
      <c r="O2775" t="s">
        <v>516</v>
      </c>
      <c r="P2775" s="606" t="s">
        <v>343</v>
      </c>
      <c r="R2775" t="str">
        <f t="shared" si="131"/>
        <v>ZK109</v>
      </c>
      <c r="S2775">
        <f t="shared" si="132"/>
        <v>0</v>
      </c>
      <c r="T2775">
        <f t="shared" si="132"/>
        <v>0</v>
      </c>
      <c r="U2775">
        <f t="shared" si="132"/>
        <v>0</v>
      </c>
    </row>
    <row r="2776" spans="1:21" x14ac:dyDescent="0.25">
      <c r="A2776" t="s">
        <v>3295</v>
      </c>
      <c r="B2776" t="str">
        <f t="shared" si="130"/>
        <v>ZK109.K174.C727</v>
      </c>
      <c r="C2776">
        <f>+IFERROR(VLOOKUP(B2776,'[1]Sum table'!$A:$D,4,FALSE),0)</f>
        <v>0</v>
      </c>
      <c r="D2776">
        <f>+IFERROR(VLOOKUP(B2776,'[1]Sum table'!$A:$E,5,FALSE),0)</f>
        <v>0</v>
      </c>
      <c r="E2776">
        <f>+IFERROR(VLOOKUP(B2776,'[1]Sum table'!$A:$F,6,FALSE),0)</f>
        <v>0</v>
      </c>
      <c r="F2776">
        <f>+IFERROR(VLOOKUP(B2776,'[1]Sum table'!$A:$G,7,FALSE),0)</f>
        <v>0</v>
      </c>
      <c r="O2776" t="s">
        <v>516</v>
      </c>
      <c r="P2776" s="607" t="s">
        <v>344</v>
      </c>
      <c r="R2776" t="str">
        <f t="shared" si="131"/>
        <v>ZK109</v>
      </c>
      <c r="S2776">
        <f t="shared" si="132"/>
        <v>0</v>
      </c>
      <c r="T2776">
        <f t="shared" si="132"/>
        <v>0</v>
      </c>
      <c r="U2776">
        <f t="shared" si="132"/>
        <v>0</v>
      </c>
    </row>
    <row r="2777" spans="1:21" x14ac:dyDescent="0.25">
      <c r="A2777" t="s">
        <v>3296</v>
      </c>
      <c r="B2777" t="str">
        <f t="shared" si="130"/>
        <v>ZK109.K175.C727</v>
      </c>
      <c r="C2777">
        <f>+IFERROR(VLOOKUP(B2777,'[1]Sum table'!$A:$D,4,FALSE),0)</f>
        <v>0</v>
      </c>
      <c r="D2777">
        <f>+IFERROR(VLOOKUP(B2777,'[1]Sum table'!$A:$E,5,FALSE),0)</f>
        <v>0</v>
      </c>
      <c r="E2777">
        <f>+IFERROR(VLOOKUP(B2777,'[1]Sum table'!$A:$F,6,FALSE),0)</f>
        <v>0</v>
      </c>
      <c r="F2777">
        <f>+IFERROR(VLOOKUP(B2777,'[1]Sum table'!$A:$G,7,FALSE),0)</f>
        <v>0</v>
      </c>
      <c r="O2777" t="s">
        <v>516</v>
      </c>
      <c r="P2777" s="607" t="s">
        <v>345</v>
      </c>
      <c r="R2777" t="str">
        <f t="shared" si="131"/>
        <v>ZK109</v>
      </c>
      <c r="S2777">
        <f t="shared" si="132"/>
        <v>0</v>
      </c>
      <c r="T2777">
        <f t="shared" si="132"/>
        <v>0</v>
      </c>
      <c r="U2777">
        <f t="shared" si="132"/>
        <v>0</v>
      </c>
    </row>
    <row r="2778" spans="1:21" x14ac:dyDescent="0.25">
      <c r="A2778" t="s">
        <v>3297</v>
      </c>
      <c r="B2778" t="str">
        <f t="shared" si="130"/>
        <v>ZK109.K176.C727</v>
      </c>
      <c r="C2778">
        <f>+IFERROR(VLOOKUP(B2778,'[1]Sum table'!$A:$D,4,FALSE),0)</f>
        <v>0</v>
      </c>
      <c r="D2778">
        <f>+IFERROR(VLOOKUP(B2778,'[1]Sum table'!$A:$E,5,FALSE),0)</f>
        <v>0</v>
      </c>
      <c r="E2778">
        <f>+IFERROR(VLOOKUP(B2778,'[1]Sum table'!$A:$F,6,FALSE),0)</f>
        <v>0</v>
      </c>
      <c r="F2778">
        <f>+IFERROR(VLOOKUP(B2778,'[1]Sum table'!$A:$G,7,FALSE),0)</f>
        <v>0</v>
      </c>
      <c r="O2778" t="s">
        <v>516</v>
      </c>
      <c r="P2778" s="607" t="s">
        <v>346</v>
      </c>
      <c r="R2778" t="str">
        <f t="shared" si="131"/>
        <v>ZK109</v>
      </c>
      <c r="S2778">
        <f t="shared" si="132"/>
        <v>0</v>
      </c>
      <c r="T2778">
        <f t="shared" si="132"/>
        <v>0</v>
      </c>
      <c r="U2778">
        <f t="shared" si="132"/>
        <v>0</v>
      </c>
    </row>
    <row r="2779" spans="1:21" x14ac:dyDescent="0.25">
      <c r="A2779" t="s">
        <v>3298</v>
      </c>
      <c r="B2779" t="str">
        <f t="shared" si="130"/>
        <v>ZK109.K177.C727</v>
      </c>
      <c r="C2779">
        <f>+IFERROR(VLOOKUP(B2779,'[1]Sum table'!$A:$D,4,FALSE),0)</f>
        <v>0</v>
      </c>
      <c r="D2779">
        <f>+IFERROR(VLOOKUP(B2779,'[1]Sum table'!$A:$E,5,FALSE),0)</f>
        <v>0</v>
      </c>
      <c r="E2779">
        <f>+IFERROR(VLOOKUP(B2779,'[1]Sum table'!$A:$F,6,FALSE),0)</f>
        <v>0</v>
      </c>
      <c r="F2779">
        <f>+IFERROR(VLOOKUP(B2779,'[1]Sum table'!$A:$G,7,FALSE),0)</f>
        <v>0</v>
      </c>
      <c r="O2779" t="s">
        <v>516</v>
      </c>
      <c r="P2779" s="606" t="s">
        <v>347</v>
      </c>
      <c r="R2779" t="str">
        <f t="shared" si="131"/>
        <v>ZK109</v>
      </c>
      <c r="S2779">
        <f t="shared" si="132"/>
        <v>0</v>
      </c>
      <c r="T2779">
        <f t="shared" si="132"/>
        <v>0</v>
      </c>
      <c r="U2779">
        <f t="shared" si="132"/>
        <v>0</v>
      </c>
    </row>
    <row r="2780" spans="1:21" x14ac:dyDescent="0.25">
      <c r="A2780" t="s">
        <v>3299</v>
      </c>
      <c r="B2780" t="str">
        <f t="shared" si="130"/>
        <v>ZK109.K178.C727</v>
      </c>
      <c r="C2780">
        <f>+IFERROR(VLOOKUP(B2780,'[1]Sum table'!$A:$D,4,FALSE),0)</f>
        <v>0</v>
      </c>
      <c r="D2780">
        <f>+IFERROR(VLOOKUP(B2780,'[1]Sum table'!$A:$E,5,FALSE),0)</f>
        <v>0</v>
      </c>
      <c r="E2780">
        <f>+IFERROR(VLOOKUP(B2780,'[1]Sum table'!$A:$F,6,FALSE),0)</f>
        <v>0</v>
      </c>
      <c r="F2780">
        <f>+IFERROR(VLOOKUP(B2780,'[1]Sum table'!$A:$G,7,FALSE),0)</f>
        <v>0</v>
      </c>
      <c r="O2780" t="s">
        <v>516</v>
      </c>
      <c r="P2780" s="606" t="s">
        <v>348</v>
      </c>
      <c r="R2780" t="str">
        <f t="shared" si="131"/>
        <v>ZK109</v>
      </c>
      <c r="S2780">
        <f t="shared" si="132"/>
        <v>0</v>
      </c>
      <c r="T2780">
        <f t="shared" si="132"/>
        <v>0</v>
      </c>
      <c r="U2780">
        <f t="shared" si="132"/>
        <v>0</v>
      </c>
    </row>
    <row r="2781" spans="1:21" x14ac:dyDescent="0.25">
      <c r="A2781" t="s">
        <v>3300</v>
      </c>
      <c r="B2781" t="str">
        <f t="shared" si="130"/>
        <v>ZK109.K179.C727</v>
      </c>
      <c r="C2781">
        <f>+IFERROR(VLOOKUP(B2781,'[1]Sum table'!$A:$D,4,FALSE),0)</f>
        <v>0</v>
      </c>
      <c r="D2781">
        <f>+IFERROR(VLOOKUP(B2781,'[1]Sum table'!$A:$E,5,FALSE),0)</f>
        <v>0</v>
      </c>
      <c r="E2781">
        <f>+IFERROR(VLOOKUP(B2781,'[1]Sum table'!$A:$F,6,FALSE),0)</f>
        <v>0</v>
      </c>
      <c r="F2781">
        <f>+IFERROR(VLOOKUP(B2781,'[1]Sum table'!$A:$G,7,FALSE),0)</f>
        <v>0</v>
      </c>
      <c r="O2781" t="s">
        <v>516</v>
      </c>
      <c r="P2781" s="606" t="s">
        <v>349</v>
      </c>
      <c r="R2781" t="str">
        <f t="shared" si="131"/>
        <v>ZK109</v>
      </c>
      <c r="S2781">
        <f t="shared" si="132"/>
        <v>0</v>
      </c>
      <c r="T2781">
        <f t="shared" si="132"/>
        <v>0</v>
      </c>
      <c r="U2781">
        <f t="shared" si="132"/>
        <v>0</v>
      </c>
    </row>
    <row r="2782" spans="1:21" x14ac:dyDescent="0.25">
      <c r="A2782" t="s">
        <v>3301</v>
      </c>
      <c r="B2782" t="str">
        <f t="shared" si="130"/>
        <v>ZK109.K180.C727</v>
      </c>
      <c r="C2782">
        <f>+IFERROR(VLOOKUP(B2782,'[1]Sum table'!$A:$D,4,FALSE),0)</f>
        <v>0</v>
      </c>
      <c r="D2782">
        <f>+IFERROR(VLOOKUP(B2782,'[1]Sum table'!$A:$E,5,FALSE),0)</f>
        <v>0</v>
      </c>
      <c r="E2782">
        <f>+IFERROR(VLOOKUP(B2782,'[1]Sum table'!$A:$F,6,FALSE),0)</f>
        <v>0</v>
      </c>
      <c r="F2782">
        <f>+IFERROR(VLOOKUP(B2782,'[1]Sum table'!$A:$G,7,FALSE),0)</f>
        <v>0</v>
      </c>
      <c r="O2782" t="s">
        <v>516</v>
      </c>
      <c r="P2782" s="606" t="s">
        <v>350</v>
      </c>
      <c r="R2782" t="str">
        <f t="shared" si="131"/>
        <v>ZK109</v>
      </c>
      <c r="S2782">
        <f t="shared" si="132"/>
        <v>0</v>
      </c>
      <c r="T2782">
        <f t="shared" si="132"/>
        <v>0</v>
      </c>
      <c r="U2782">
        <f t="shared" si="132"/>
        <v>0</v>
      </c>
    </row>
    <row r="2783" spans="1:21" x14ac:dyDescent="0.25">
      <c r="A2783" t="s">
        <v>3302</v>
      </c>
      <c r="B2783" t="str">
        <f t="shared" si="130"/>
        <v>ZK109.K181.C727</v>
      </c>
      <c r="C2783">
        <f>+IFERROR(VLOOKUP(B2783,'[1]Sum table'!$A:$D,4,FALSE),0)</f>
        <v>0</v>
      </c>
      <c r="D2783">
        <f>+IFERROR(VLOOKUP(B2783,'[1]Sum table'!$A:$E,5,FALSE),0)</f>
        <v>0</v>
      </c>
      <c r="E2783">
        <f>+IFERROR(VLOOKUP(B2783,'[1]Sum table'!$A:$F,6,FALSE),0)</f>
        <v>0</v>
      </c>
      <c r="F2783">
        <f>+IFERROR(VLOOKUP(B2783,'[1]Sum table'!$A:$G,7,FALSE),0)</f>
        <v>0</v>
      </c>
      <c r="O2783" t="s">
        <v>516</v>
      </c>
      <c r="P2783" s="607" t="s">
        <v>351</v>
      </c>
      <c r="R2783" t="str">
        <f t="shared" si="131"/>
        <v>ZK109</v>
      </c>
      <c r="S2783">
        <f t="shared" si="132"/>
        <v>0</v>
      </c>
      <c r="T2783">
        <f t="shared" si="132"/>
        <v>0</v>
      </c>
      <c r="U2783">
        <f t="shared" si="132"/>
        <v>0</v>
      </c>
    </row>
    <row r="2784" spans="1:21" x14ac:dyDescent="0.25">
      <c r="A2784" t="s">
        <v>3303</v>
      </c>
      <c r="B2784" t="str">
        <f t="shared" si="130"/>
        <v>ZK109.K182.C727</v>
      </c>
      <c r="C2784">
        <f>+IFERROR(VLOOKUP(B2784,'[1]Sum table'!$A:$D,4,FALSE),0)</f>
        <v>0</v>
      </c>
      <c r="D2784">
        <f>+IFERROR(VLOOKUP(B2784,'[1]Sum table'!$A:$E,5,FALSE),0)</f>
        <v>0</v>
      </c>
      <c r="E2784">
        <f>+IFERROR(VLOOKUP(B2784,'[1]Sum table'!$A:$F,6,FALSE),0)</f>
        <v>0</v>
      </c>
      <c r="F2784">
        <f>+IFERROR(VLOOKUP(B2784,'[1]Sum table'!$A:$G,7,FALSE),0)</f>
        <v>0</v>
      </c>
      <c r="O2784" t="s">
        <v>516</v>
      </c>
      <c r="P2784" s="607" t="s">
        <v>352</v>
      </c>
      <c r="R2784" t="str">
        <f t="shared" si="131"/>
        <v>ZK109</v>
      </c>
      <c r="S2784">
        <f t="shared" si="132"/>
        <v>0</v>
      </c>
      <c r="T2784">
        <f t="shared" si="132"/>
        <v>0</v>
      </c>
      <c r="U2784">
        <f t="shared" si="132"/>
        <v>0</v>
      </c>
    </row>
    <row r="2785" spans="1:21" x14ac:dyDescent="0.25">
      <c r="A2785" t="s">
        <v>3304</v>
      </c>
      <c r="B2785" t="str">
        <f t="shared" si="130"/>
        <v>ZK109.K183.C727</v>
      </c>
      <c r="C2785">
        <f>+IFERROR(VLOOKUP(B2785,'[1]Sum table'!$A:$D,4,FALSE),0)</f>
        <v>0</v>
      </c>
      <c r="D2785">
        <f>+IFERROR(VLOOKUP(B2785,'[1]Sum table'!$A:$E,5,FALSE),0)</f>
        <v>0</v>
      </c>
      <c r="E2785">
        <f>+IFERROR(VLOOKUP(B2785,'[1]Sum table'!$A:$F,6,FALSE),0)</f>
        <v>0</v>
      </c>
      <c r="F2785">
        <f>+IFERROR(VLOOKUP(B2785,'[1]Sum table'!$A:$G,7,FALSE),0)</f>
        <v>0</v>
      </c>
      <c r="O2785" t="s">
        <v>516</v>
      </c>
      <c r="P2785" s="606" t="s">
        <v>353</v>
      </c>
      <c r="R2785" t="str">
        <f t="shared" si="131"/>
        <v>ZK109</v>
      </c>
      <c r="S2785">
        <f t="shared" si="132"/>
        <v>0</v>
      </c>
      <c r="T2785">
        <f t="shared" si="132"/>
        <v>0</v>
      </c>
      <c r="U2785">
        <f t="shared" si="132"/>
        <v>0</v>
      </c>
    </row>
    <row r="2786" spans="1:21" x14ac:dyDescent="0.25">
      <c r="A2786" t="s">
        <v>3305</v>
      </c>
      <c r="B2786" t="str">
        <f t="shared" si="130"/>
        <v>ZK109.K184.C727</v>
      </c>
      <c r="C2786">
        <f>+IFERROR(VLOOKUP(B2786,'[1]Sum table'!$A:$D,4,FALSE),0)</f>
        <v>0</v>
      </c>
      <c r="D2786">
        <f>+IFERROR(VLOOKUP(B2786,'[1]Sum table'!$A:$E,5,FALSE),0)</f>
        <v>0</v>
      </c>
      <c r="E2786">
        <f>+IFERROR(VLOOKUP(B2786,'[1]Sum table'!$A:$F,6,FALSE),0)</f>
        <v>0</v>
      </c>
      <c r="F2786">
        <f>+IFERROR(VLOOKUP(B2786,'[1]Sum table'!$A:$G,7,FALSE),0)</f>
        <v>0</v>
      </c>
      <c r="O2786" t="s">
        <v>516</v>
      </c>
      <c r="P2786" s="606" t="s">
        <v>354</v>
      </c>
      <c r="R2786" t="str">
        <f t="shared" si="131"/>
        <v>ZK109</v>
      </c>
      <c r="S2786">
        <f t="shared" si="132"/>
        <v>0</v>
      </c>
      <c r="T2786">
        <f t="shared" si="132"/>
        <v>0</v>
      </c>
      <c r="U2786">
        <f t="shared" si="132"/>
        <v>0</v>
      </c>
    </row>
    <row r="2787" spans="1:21" x14ac:dyDescent="0.25">
      <c r="A2787" t="s">
        <v>3306</v>
      </c>
      <c r="B2787" t="str">
        <f t="shared" si="130"/>
        <v>ZK109.K185.C727</v>
      </c>
      <c r="C2787">
        <f>+IFERROR(VLOOKUP(B2787,'[1]Sum table'!$A:$D,4,FALSE),0)</f>
        <v>0</v>
      </c>
      <c r="D2787">
        <f>+IFERROR(VLOOKUP(B2787,'[1]Sum table'!$A:$E,5,FALSE),0)</f>
        <v>0</v>
      </c>
      <c r="E2787">
        <f>+IFERROR(VLOOKUP(B2787,'[1]Sum table'!$A:$F,6,FALSE),0)</f>
        <v>0</v>
      </c>
      <c r="F2787">
        <f>+IFERROR(VLOOKUP(B2787,'[1]Sum table'!$A:$G,7,FALSE),0)</f>
        <v>0</v>
      </c>
      <c r="O2787" t="s">
        <v>516</v>
      </c>
      <c r="P2787" s="607" t="s">
        <v>355</v>
      </c>
      <c r="R2787" t="str">
        <f t="shared" si="131"/>
        <v>ZK109</v>
      </c>
      <c r="S2787">
        <f t="shared" si="132"/>
        <v>0</v>
      </c>
      <c r="T2787">
        <f t="shared" si="132"/>
        <v>0</v>
      </c>
      <c r="U2787">
        <f t="shared" si="132"/>
        <v>0</v>
      </c>
    </row>
    <row r="2788" spans="1:21" x14ac:dyDescent="0.25">
      <c r="A2788" t="s">
        <v>3307</v>
      </c>
      <c r="B2788" t="str">
        <f t="shared" si="130"/>
        <v>ZK109.K186.C727</v>
      </c>
      <c r="C2788">
        <f>+IFERROR(VLOOKUP(B2788,'[1]Sum table'!$A:$D,4,FALSE),0)</f>
        <v>0</v>
      </c>
      <c r="D2788">
        <f>+IFERROR(VLOOKUP(B2788,'[1]Sum table'!$A:$E,5,FALSE),0)</f>
        <v>0</v>
      </c>
      <c r="E2788">
        <f>+IFERROR(VLOOKUP(B2788,'[1]Sum table'!$A:$F,6,FALSE),0)</f>
        <v>0</v>
      </c>
      <c r="F2788">
        <f>+IFERROR(VLOOKUP(B2788,'[1]Sum table'!$A:$G,7,FALSE),0)</f>
        <v>0</v>
      </c>
      <c r="O2788" t="s">
        <v>516</v>
      </c>
      <c r="P2788" s="607" t="s">
        <v>356</v>
      </c>
      <c r="R2788" t="str">
        <f t="shared" si="131"/>
        <v>ZK109</v>
      </c>
      <c r="S2788">
        <f t="shared" si="132"/>
        <v>0</v>
      </c>
      <c r="T2788">
        <f t="shared" si="132"/>
        <v>0</v>
      </c>
      <c r="U2788">
        <f t="shared" si="132"/>
        <v>0</v>
      </c>
    </row>
    <row r="2789" spans="1:21" x14ac:dyDescent="0.25">
      <c r="A2789" t="s">
        <v>3308</v>
      </c>
      <c r="B2789" t="str">
        <f t="shared" si="130"/>
        <v>ZK109.K187.C727</v>
      </c>
      <c r="C2789">
        <f>+IFERROR(VLOOKUP(B2789,'[1]Sum table'!$A:$D,4,FALSE),0)</f>
        <v>0</v>
      </c>
      <c r="D2789">
        <f>+IFERROR(VLOOKUP(B2789,'[1]Sum table'!$A:$E,5,FALSE),0)</f>
        <v>0</v>
      </c>
      <c r="E2789">
        <f>+IFERROR(VLOOKUP(B2789,'[1]Sum table'!$A:$F,6,FALSE),0)</f>
        <v>0</v>
      </c>
      <c r="F2789">
        <f>+IFERROR(VLOOKUP(B2789,'[1]Sum table'!$A:$G,7,FALSE),0)</f>
        <v>0</v>
      </c>
      <c r="O2789" t="s">
        <v>516</v>
      </c>
      <c r="P2789" s="606" t="s">
        <v>357</v>
      </c>
      <c r="R2789" t="str">
        <f t="shared" si="131"/>
        <v>ZK109</v>
      </c>
      <c r="S2789">
        <f t="shared" si="132"/>
        <v>0</v>
      </c>
      <c r="T2789">
        <f t="shared" si="132"/>
        <v>0</v>
      </c>
      <c r="U2789">
        <f t="shared" si="132"/>
        <v>0</v>
      </c>
    </row>
    <row r="2790" spans="1:21" x14ac:dyDescent="0.25">
      <c r="A2790" t="s">
        <v>3309</v>
      </c>
      <c r="B2790" t="str">
        <f t="shared" si="130"/>
        <v>ZK109.K188.C727</v>
      </c>
      <c r="C2790">
        <f>+IFERROR(VLOOKUP(B2790,'[1]Sum table'!$A:$D,4,FALSE),0)</f>
        <v>0</v>
      </c>
      <c r="D2790">
        <f>+IFERROR(VLOOKUP(B2790,'[1]Sum table'!$A:$E,5,FALSE),0)</f>
        <v>0</v>
      </c>
      <c r="E2790">
        <f>+IFERROR(VLOOKUP(B2790,'[1]Sum table'!$A:$F,6,FALSE),0)</f>
        <v>0</v>
      </c>
      <c r="F2790">
        <f>+IFERROR(VLOOKUP(B2790,'[1]Sum table'!$A:$G,7,FALSE),0)</f>
        <v>0</v>
      </c>
      <c r="O2790" t="s">
        <v>516</v>
      </c>
      <c r="P2790" s="606" t="s">
        <v>358</v>
      </c>
      <c r="R2790" t="str">
        <f t="shared" si="131"/>
        <v>ZK109</v>
      </c>
      <c r="S2790">
        <f t="shared" si="132"/>
        <v>0</v>
      </c>
      <c r="T2790">
        <f t="shared" si="132"/>
        <v>0</v>
      </c>
      <c r="U2790">
        <f t="shared" si="132"/>
        <v>0</v>
      </c>
    </row>
    <row r="2791" spans="1:21" x14ac:dyDescent="0.25">
      <c r="A2791" t="s">
        <v>3310</v>
      </c>
      <c r="B2791" t="str">
        <f t="shared" si="130"/>
        <v>ZK109.K189.C727</v>
      </c>
      <c r="C2791">
        <f>+IFERROR(VLOOKUP(B2791,'[1]Sum table'!$A:$D,4,FALSE),0)</f>
        <v>0</v>
      </c>
      <c r="D2791">
        <f>+IFERROR(VLOOKUP(B2791,'[1]Sum table'!$A:$E,5,FALSE),0)</f>
        <v>0</v>
      </c>
      <c r="E2791">
        <f>+IFERROR(VLOOKUP(B2791,'[1]Sum table'!$A:$F,6,FALSE),0)</f>
        <v>0</v>
      </c>
      <c r="F2791">
        <f>+IFERROR(VLOOKUP(B2791,'[1]Sum table'!$A:$G,7,FALSE),0)</f>
        <v>0</v>
      </c>
      <c r="O2791" t="s">
        <v>516</v>
      </c>
      <c r="P2791" s="606" t="s">
        <v>359</v>
      </c>
      <c r="R2791" t="str">
        <f t="shared" si="131"/>
        <v>ZK109</v>
      </c>
      <c r="S2791">
        <f t="shared" si="132"/>
        <v>0</v>
      </c>
      <c r="T2791">
        <f t="shared" si="132"/>
        <v>0</v>
      </c>
      <c r="U2791">
        <f t="shared" si="132"/>
        <v>0</v>
      </c>
    </row>
    <row r="2792" spans="1:21" x14ac:dyDescent="0.25">
      <c r="A2792" t="s">
        <v>3311</v>
      </c>
      <c r="B2792" t="str">
        <f t="shared" si="130"/>
        <v>ZK109.K190.C727</v>
      </c>
      <c r="C2792">
        <f>+IFERROR(VLOOKUP(B2792,'[1]Sum table'!$A:$D,4,FALSE),0)</f>
        <v>0</v>
      </c>
      <c r="D2792">
        <f>+IFERROR(VLOOKUP(B2792,'[1]Sum table'!$A:$E,5,FALSE),0)</f>
        <v>0</v>
      </c>
      <c r="E2792">
        <f>+IFERROR(VLOOKUP(B2792,'[1]Sum table'!$A:$F,6,FALSE),0)</f>
        <v>0</v>
      </c>
      <c r="F2792">
        <f>+IFERROR(VLOOKUP(B2792,'[1]Sum table'!$A:$G,7,FALSE),0)</f>
        <v>0</v>
      </c>
      <c r="O2792" t="s">
        <v>516</v>
      </c>
      <c r="P2792" s="607" t="s">
        <v>360</v>
      </c>
      <c r="R2792" t="str">
        <f t="shared" si="131"/>
        <v>ZK109</v>
      </c>
      <c r="S2792">
        <f t="shared" si="132"/>
        <v>0</v>
      </c>
      <c r="T2792">
        <f t="shared" si="132"/>
        <v>0</v>
      </c>
      <c r="U2792">
        <f t="shared" si="132"/>
        <v>0</v>
      </c>
    </row>
    <row r="2793" spans="1:21" x14ac:dyDescent="0.25">
      <c r="A2793" t="s">
        <v>3312</v>
      </c>
      <c r="B2793" t="str">
        <f t="shared" si="130"/>
        <v>ZK109.K191.C727</v>
      </c>
      <c r="C2793">
        <f>+IFERROR(VLOOKUP(B2793,'[1]Sum table'!$A:$D,4,FALSE),0)</f>
        <v>0</v>
      </c>
      <c r="D2793">
        <f>+IFERROR(VLOOKUP(B2793,'[1]Sum table'!$A:$E,5,FALSE),0)</f>
        <v>0</v>
      </c>
      <c r="E2793">
        <f>+IFERROR(VLOOKUP(B2793,'[1]Sum table'!$A:$F,6,FALSE),0)</f>
        <v>0</v>
      </c>
      <c r="F2793">
        <f>+IFERROR(VLOOKUP(B2793,'[1]Sum table'!$A:$G,7,FALSE),0)</f>
        <v>0</v>
      </c>
      <c r="O2793" t="s">
        <v>516</v>
      </c>
      <c r="P2793" s="607" t="s">
        <v>361</v>
      </c>
      <c r="R2793" t="str">
        <f t="shared" si="131"/>
        <v>ZK109</v>
      </c>
      <c r="S2793">
        <f t="shared" si="132"/>
        <v>0</v>
      </c>
      <c r="T2793">
        <f t="shared" si="132"/>
        <v>0</v>
      </c>
      <c r="U2793">
        <f t="shared" si="132"/>
        <v>0</v>
      </c>
    </row>
    <row r="2794" spans="1:21" x14ac:dyDescent="0.25">
      <c r="A2794" t="s">
        <v>3313</v>
      </c>
      <c r="B2794" t="str">
        <f t="shared" si="130"/>
        <v>ZK109.K192.C727</v>
      </c>
      <c r="C2794">
        <f>+IFERROR(VLOOKUP(B2794,'[1]Sum table'!$A:$D,4,FALSE),0)</f>
        <v>0</v>
      </c>
      <c r="D2794">
        <f>+IFERROR(VLOOKUP(B2794,'[1]Sum table'!$A:$E,5,FALSE),0)</f>
        <v>0</v>
      </c>
      <c r="E2794">
        <f>+IFERROR(VLOOKUP(B2794,'[1]Sum table'!$A:$F,6,FALSE),0)</f>
        <v>0</v>
      </c>
      <c r="F2794">
        <f>+IFERROR(VLOOKUP(B2794,'[1]Sum table'!$A:$G,7,FALSE),0)</f>
        <v>0</v>
      </c>
      <c r="O2794" t="s">
        <v>516</v>
      </c>
      <c r="P2794" s="607" t="s">
        <v>362</v>
      </c>
      <c r="R2794" t="str">
        <f t="shared" si="131"/>
        <v>ZK109</v>
      </c>
      <c r="S2794">
        <f t="shared" si="132"/>
        <v>0</v>
      </c>
      <c r="T2794">
        <f t="shared" si="132"/>
        <v>0</v>
      </c>
      <c r="U2794">
        <f t="shared" si="132"/>
        <v>0</v>
      </c>
    </row>
    <row r="2795" spans="1:21" x14ac:dyDescent="0.25">
      <c r="A2795" t="s">
        <v>3314</v>
      </c>
      <c r="B2795" t="str">
        <f t="shared" si="130"/>
        <v>ZK109.K193.C727</v>
      </c>
      <c r="C2795">
        <f>+IFERROR(VLOOKUP(B2795,'[1]Sum table'!$A:$D,4,FALSE),0)</f>
        <v>0</v>
      </c>
      <c r="D2795">
        <f>+IFERROR(VLOOKUP(B2795,'[1]Sum table'!$A:$E,5,FALSE),0)</f>
        <v>0</v>
      </c>
      <c r="E2795">
        <f>+IFERROR(VLOOKUP(B2795,'[1]Sum table'!$A:$F,6,FALSE),0)</f>
        <v>0</v>
      </c>
      <c r="F2795">
        <f>+IFERROR(VLOOKUP(B2795,'[1]Sum table'!$A:$G,7,FALSE),0)</f>
        <v>0</v>
      </c>
      <c r="O2795" t="s">
        <v>516</v>
      </c>
      <c r="P2795" s="607" t="s">
        <v>363</v>
      </c>
      <c r="R2795" t="str">
        <f t="shared" si="131"/>
        <v>ZK109</v>
      </c>
      <c r="S2795">
        <f t="shared" si="132"/>
        <v>0</v>
      </c>
      <c r="T2795">
        <f t="shared" si="132"/>
        <v>0</v>
      </c>
      <c r="U2795">
        <f t="shared" si="132"/>
        <v>0</v>
      </c>
    </row>
    <row r="2796" spans="1:21" x14ac:dyDescent="0.25">
      <c r="A2796" t="s">
        <v>3315</v>
      </c>
      <c r="B2796" t="str">
        <f t="shared" si="130"/>
        <v>ZK109.K194.C727</v>
      </c>
      <c r="C2796">
        <f>+IFERROR(VLOOKUP(B2796,'[1]Sum table'!$A:$D,4,FALSE),0)</f>
        <v>0</v>
      </c>
      <c r="D2796">
        <f>+IFERROR(VLOOKUP(B2796,'[1]Sum table'!$A:$E,5,FALSE),0)</f>
        <v>0</v>
      </c>
      <c r="E2796">
        <f>+IFERROR(VLOOKUP(B2796,'[1]Sum table'!$A:$F,6,FALSE),0)</f>
        <v>0</v>
      </c>
      <c r="F2796">
        <f>+IFERROR(VLOOKUP(B2796,'[1]Sum table'!$A:$G,7,FALSE),0)</f>
        <v>0</v>
      </c>
      <c r="O2796" t="s">
        <v>516</v>
      </c>
      <c r="P2796" s="607" t="s">
        <v>364</v>
      </c>
      <c r="R2796" t="str">
        <f t="shared" si="131"/>
        <v>ZK109</v>
      </c>
      <c r="S2796">
        <f t="shared" si="132"/>
        <v>0</v>
      </c>
      <c r="T2796">
        <f t="shared" si="132"/>
        <v>0</v>
      </c>
      <c r="U2796">
        <f t="shared" si="132"/>
        <v>0</v>
      </c>
    </row>
    <row r="2797" spans="1:21" x14ac:dyDescent="0.25">
      <c r="A2797" t="s">
        <v>3316</v>
      </c>
      <c r="B2797" t="str">
        <f t="shared" si="130"/>
        <v>ZK109.K195.C727</v>
      </c>
      <c r="C2797">
        <f>+IFERROR(VLOOKUP(B2797,'[1]Sum table'!$A:$D,4,FALSE),0)</f>
        <v>0</v>
      </c>
      <c r="D2797">
        <f>+IFERROR(VLOOKUP(B2797,'[1]Sum table'!$A:$E,5,FALSE),0)</f>
        <v>0</v>
      </c>
      <c r="E2797">
        <f>+IFERROR(VLOOKUP(B2797,'[1]Sum table'!$A:$F,6,FALSE),0)</f>
        <v>0</v>
      </c>
      <c r="F2797">
        <f>+IFERROR(VLOOKUP(B2797,'[1]Sum table'!$A:$G,7,FALSE),0)</f>
        <v>0</v>
      </c>
      <c r="O2797" t="s">
        <v>516</v>
      </c>
      <c r="P2797" s="607" t="s">
        <v>365</v>
      </c>
      <c r="R2797" t="str">
        <f t="shared" si="131"/>
        <v>ZK109</v>
      </c>
      <c r="S2797">
        <f t="shared" si="132"/>
        <v>0</v>
      </c>
      <c r="T2797">
        <f t="shared" si="132"/>
        <v>0</v>
      </c>
      <c r="U2797">
        <f t="shared" si="132"/>
        <v>0</v>
      </c>
    </row>
    <row r="2798" spans="1:21" x14ac:dyDescent="0.25">
      <c r="A2798" t="s">
        <v>3317</v>
      </c>
      <c r="B2798" t="str">
        <f t="shared" si="130"/>
        <v>ZK109.K196.C727</v>
      </c>
      <c r="C2798">
        <f>+IFERROR(VLOOKUP(B2798,'[1]Sum table'!$A:$D,4,FALSE),0)</f>
        <v>0</v>
      </c>
      <c r="D2798">
        <f>+IFERROR(VLOOKUP(B2798,'[1]Sum table'!$A:$E,5,FALSE),0)</f>
        <v>0</v>
      </c>
      <c r="E2798">
        <f>+IFERROR(VLOOKUP(B2798,'[1]Sum table'!$A:$F,6,FALSE),0)</f>
        <v>0</v>
      </c>
      <c r="F2798">
        <f>+IFERROR(VLOOKUP(B2798,'[1]Sum table'!$A:$G,7,FALSE),0)</f>
        <v>0</v>
      </c>
      <c r="O2798" t="s">
        <v>516</v>
      </c>
      <c r="P2798" s="607" t="s">
        <v>366</v>
      </c>
      <c r="R2798" t="str">
        <f t="shared" si="131"/>
        <v>ZK109</v>
      </c>
      <c r="S2798">
        <f t="shared" si="132"/>
        <v>0</v>
      </c>
      <c r="T2798">
        <f t="shared" si="132"/>
        <v>0</v>
      </c>
      <c r="U2798">
        <f t="shared" si="132"/>
        <v>0</v>
      </c>
    </row>
    <row r="2799" spans="1:21" x14ac:dyDescent="0.25">
      <c r="A2799" t="s">
        <v>3318</v>
      </c>
      <c r="B2799" t="str">
        <f t="shared" si="130"/>
        <v>ZK109.K197.C727</v>
      </c>
      <c r="C2799">
        <f>+IFERROR(VLOOKUP(B2799,'[1]Sum table'!$A:$D,4,FALSE),0)</f>
        <v>0</v>
      </c>
      <c r="D2799">
        <f>+IFERROR(VLOOKUP(B2799,'[1]Sum table'!$A:$E,5,FALSE),0)</f>
        <v>0</v>
      </c>
      <c r="E2799">
        <f>+IFERROR(VLOOKUP(B2799,'[1]Sum table'!$A:$F,6,FALSE),0)</f>
        <v>0</v>
      </c>
      <c r="F2799">
        <f>+IFERROR(VLOOKUP(B2799,'[1]Sum table'!$A:$G,7,FALSE),0)</f>
        <v>0</v>
      </c>
      <c r="O2799" t="s">
        <v>516</v>
      </c>
      <c r="P2799" s="607" t="s">
        <v>367</v>
      </c>
      <c r="R2799" t="str">
        <f t="shared" si="131"/>
        <v>ZK109</v>
      </c>
      <c r="S2799">
        <f t="shared" si="132"/>
        <v>0</v>
      </c>
      <c r="T2799">
        <f t="shared" si="132"/>
        <v>0</v>
      </c>
      <c r="U2799">
        <f t="shared" si="132"/>
        <v>0</v>
      </c>
    </row>
    <row r="2800" spans="1:21" x14ac:dyDescent="0.25">
      <c r="A2800" t="s">
        <v>3319</v>
      </c>
      <c r="B2800" t="str">
        <f t="shared" si="130"/>
        <v>ZK109.K198.C727</v>
      </c>
      <c r="C2800">
        <f>+IFERROR(VLOOKUP(B2800,'[1]Sum table'!$A:$D,4,FALSE),0)</f>
        <v>0</v>
      </c>
      <c r="D2800">
        <f>+IFERROR(VLOOKUP(B2800,'[1]Sum table'!$A:$E,5,FALSE),0)</f>
        <v>0</v>
      </c>
      <c r="E2800">
        <f>+IFERROR(VLOOKUP(B2800,'[1]Sum table'!$A:$F,6,FALSE),0)</f>
        <v>0</v>
      </c>
      <c r="F2800">
        <f>+IFERROR(VLOOKUP(B2800,'[1]Sum table'!$A:$G,7,FALSE),0)</f>
        <v>0</v>
      </c>
      <c r="O2800" t="s">
        <v>516</v>
      </c>
      <c r="P2800" s="607" t="s">
        <v>368</v>
      </c>
      <c r="R2800" t="str">
        <f t="shared" si="131"/>
        <v>ZK109</v>
      </c>
      <c r="S2800">
        <f t="shared" si="132"/>
        <v>0</v>
      </c>
      <c r="T2800">
        <f t="shared" si="132"/>
        <v>0</v>
      </c>
      <c r="U2800">
        <f t="shared" si="132"/>
        <v>0</v>
      </c>
    </row>
    <row r="2801" spans="1:21" x14ac:dyDescent="0.25">
      <c r="A2801" t="s">
        <v>3320</v>
      </c>
      <c r="B2801" t="str">
        <f t="shared" si="130"/>
        <v>ZK109.K199.C727</v>
      </c>
      <c r="C2801">
        <f>+IFERROR(VLOOKUP(B2801,'[1]Sum table'!$A:$D,4,FALSE),0)</f>
        <v>0</v>
      </c>
      <c r="D2801">
        <f>+IFERROR(VLOOKUP(B2801,'[1]Sum table'!$A:$E,5,FALSE),0)</f>
        <v>0</v>
      </c>
      <c r="E2801">
        <f>+IFERROR(VLOOKUP(B2801,'[1]Sum table'!$A:$F,6,FALSE),0)</f>
        <v>0</v>
      </c>
      <c r="F2801">
        <f>+IFERROR(VLOOKUP(B2801,'[1]Sum table'!$A:$G,7,FALSE),0)</f>
        <v>0</v>
      </c>
      <c r="O2801" t="s">
        <v>516</v>
      </c>
      <c r="P2801" s="607" t="s">
        <v>369</v>
      </c>
      <c r="R2801" t="str">
        <f t="shared" si="131"/>
        <v>ZK109</v>
      </c>
      <c r="S2801">
        <f t="shared" si="132"/>
        <v>0</v>
      </c>
      <c r="T2801">
        <f t="shared" si="132"/>
        <v>0</v>
      </c>
      <c r="U2801">
        <f t="shared" si="132"/>
        <v>0</v>
      </c>
    </row>
    <row r="2802" spans="1:21" x14ac:dyDescent="0.25">
      <c r="A2802" t="s">
        <v>3321</v>
      </c>
      <c r="B2802" t="str">
        <f t="shared" si="130"/>
        <v>ZK109.K200.C727</v>
      </c>
      <c r="C2802">
        <f>+IFERROR(VLOOKUP(B2802,'[1]Sum table'!$A:$D,4,FALSE),0)</f>
        <v>0</v>
      </c>
      <c r="D2802">
        <f>+IFERROR(VLOOKUP(B2802,'[1]Sum table'!$A:$E,5,FALSE),0)</f>
        <v>0</v>
      </c>
      <c r="E2802">
        <f>+IFERROR(VLOOKUP(B2802,'[1]Sum table'!$A:$F,6,FALSE),0)</f>
        <v>0</v>
      </c>
      <c r="F2802">
        <f>+IFERROR(VLOOKUP(B2802,'[1]Sum table'!$A:$G,7,FALSE),0)</f>
        <v>0</v>
      </c>
      <c r="O2802" t="s">
        <v>516</v>
      </c>
      <c r="P2802" s="607" t="s">
        <v>370</v>
      </c>
      <c r="R2802" t="str">
        <f t="shared" si="131"/>
        <v>ZK109</v>
      </c>
      <c r="S2802">
        <f t="shared" si="132"/>
        <v>0</v>
      </c>
      <c r="T2802">
        <f t="shared" si="132"/>
        <v>0</v>
      </c>
      <c r="U2802">
        <f t="shared" si="132"/>
        <v>0</v>
      </c>
    </row>
    <row r="2803" spans="1:21" ht="15.75" thickBot="1" x14ac:dyDescent="0.3">
      <c r="A2803" t="s">
        <v>3322</v>
      </c>
      <c r="B2803" t="str">
        <f t="shared" si="130"/>
        <v>ZK109.K201.C727</v>
      </c>
      <c r="C2803">
        <f>+IFERROR(VLOOKUP(B2803,'[1]Sum table'!$A:$D,4,FALSE),0)</f>
        <v>0</v>
      </c>
      <c r="D2803">
        <f>+IFERROR(VLOOKUP(B2803,'[1]Sum table'!$A:$E,5,FALSE),0)</f>
        <v>0</v>
      </c>
      <c r="E2803">
        <f>+IFERROR(VLOOKUP(B2803,'[1]Sum table'!$A:$F,6,FALSE),0)</f>
        <v>0</v>
      </c>
      <c r="F2803">
        <f>+IFERROR(VLOOKUP(B2803,'[1]Sum table'!$A:$G,7,FALSE),0)</f>
        <v>0</v>
      </c>
      <c r="O2803" t="s">
        <v>516</v>
      </c>
      <c r="P2803" s="609" t="s">
        <v>371</v>
      </c>
      <c r="R2803" t="str">
        <f t="shared" si="131"/>
        <v>ZK109</v>
      </c>
      <c r="S2803">
        <f t="shared" si="132"/>
        <v>0</v>
      </c>
      <c r="T2803">
        <f t="shared" si="132"/>
        <v>0</v>
      </c>
      <c r="U2803">
        <f t="shared" si="132"/>
        <v>0</v>
      </c>
    </row>
    <row r="2804" spans="1:21" x14ac:dyDescent="0.25">
      <c r="A2804" t="s">
        <v>3323</v>
      </c>
      <c r="B2804" t="str">
        <f t="shared" si="130"/>
        <v>ZK109.K202.C727</v>
      </c>
      <c r="C2804">
        <f>+IFERROR(VLOOKUP(B2804,'[1]Sum table'!$A:$D,4,FALSE),0)</f>
        <v>0</v>
      </c>
      <c r="D2804">
        <f>+IFERROR(VLOOKUP(B2804,'[1]Sum table'!$A:$E,5,FALSE),0)</f>
        <v>0</v>
      </c>
      <c r="E2804">
        <f>+IFERROR(VLOOKUP(B2804,'[1]Sum table'!$A:$F,6,FALSE),0)</f>
        <v>0</v>
      </c>
      <c r="F2804">
        <f>+IFERROR(VLOOKUP(B2804,'[1]Sum table'!$A:$G,7,FALSE),0)</f>
        <v>0</v>
      </c>
      <c r="O2804" t="s">
        <v>516</v>
      </c>
      <c r="P2804" s="610" t="s">
        <v>258</v>
      </c>
      <c r="R2804" t="str">
        <f t="shared" si="131"/>
        <v>ZK109</v>
      </c>
      <c r="S2804">
        <f t="shared" si="132"/>
        <v>0</v>
      </c>
      <c r="T2804">
        <f t="shared" si="132"/>
        <v>0</v>
      </c>
      <c r="U2804">
        <f t="shared" si="132"/>
        <v>0</v>
      </c>
    </row>
    <row r="2805" spans="1:21" x14ac:dyDescent="0.25">
      <c r="A2805" t="s">
        <v>3324</v>
      </c>
      <c r="B2805" t="str">
        <f t="shared" si="130"/>
        <v>ZK109.K203.C727</v>
      </c>
      <c r="C2805">
        <f>+IFERROR(VLOOKUP(B2805,'[1]Sum table'!$A:$D,4,FALSE),0)</f>
        <v>0</v>
      </c>
      <c r="D2805">
        <f>+IFERROR(VLOOKUP(B2805,'[1]Sum table'!$A:$E,5,FALSE),0)</f>
        <v>0</v>
      </c>
      <c r="E2805">
        <f>+IFERROR(VLOOKUP(B2805,'[1]Sum table'!$A:$F,6,FALSE),0)</f>
        <v>0</v>
      </c>
      <c r="F2805">
        <f>+IFERROR(VLOOKUP(B2805,'[1]Sum table'!$A:$G,7,FALSE),0)</f>
        <v>0</v>
      </c>
      <c r="O2805" t="s">
        <v>516</v>
      </c>
      <c r="P2805" s="610" t="s">
        <v>103</v>
      </c>
      <c r="R2805" t="str">
        <f t="shared" si="131"/>
        <v>ZK109</v>
      </c>
      <c r="S2805">
        <f t="shared" si="132"/>
        <v>0</v>
      </c>
      <c r="T2805">
        <f t="shared" si="132"/>
        <v>0</v>
      </c>
      <c r="U2805">
        <f t="shared" si="132"/>
        <v>0</v>
      </c>
    </row>
    <row r="2806" spans="1:21" x14ac:dyDescent="0.25">
      <c r="A2806" t="s">
        <v>3325</v>
      </c>
      <c r="B2806" t="str">
        <f t="shared" si="130"/>
        <v>ZK109.K204.C727</v>
      </c>
      <c r="C2806">
        <f>+IFERROR(VLOOKUP(B2806,'[1]Sum table'!$A:$D,4,FALSE),0)</f>
        <v>0</v>
      </c>
      <c r="D2806">
        <f>+IFERROR(VLOOKUP(B2806,'[1]Sum table'!$A:$E,5,FALSE),0)</f>
        <v>0</v>
      </c>
      <c r="E2806">
        <f>+IFERROR(VLOOKUP(B2806,'[1]Sum table'!$A:$F,6,FALSE),0)</f>
        <v>0</v>
      </c>
      <c r="F2806">
        <f>+IFERROR(VLOOKUP(B2806,'[1]Sum table'!$A:$G,7,FALSE),0)</f>
        <v>0</v>
      </c>
      <c r="O2806" t="s">
        <v>516</v>
      </c>
      <c r="P2806" s="610" t="s">
        <v>109</v>
      </c>
      <c r="R2806" t="str">
        <f t="shared" si="131"/>
        <v>ZK109</v>
      </c>
      <c r="S2806">
        <f t="shared" si="132"/>
        <v>0</v>
      </c>
      <c r="T2806">
        <f t="shared" si="132"/>
        <v>0</v>
      </c>
      <c r="U2806">
        <f t="shared" si="132"/>
        <v>0</v>
      </c>
    </row>
    <row r="2807" spans="1:21" x14ac:dyDescent="0.25">
      <c r="A2807" t="s">
        <v>3326</v>
      </c>
      <c r="B2807" t="str">
        <f t="shared" si="130"/>
        <v>ZK109.K205.C727</v>
      </c>
      <c r="C2807">
        <f>+IFERROR(VLOOKUP(B2807,'[1]Sum table'!$A:$D,4,FALSE),0)</f>
        <v>0</v>
      </c>
      <c r="D2807">
        <f>+IFERROR(VLOOKUP(B2807,'[1]Sum table'!$A:$E,5,FALSE),0)</f>
        <v>0</v>
      </c>
      <c r="E2807">
        <f>+IFERROR(VLOOKUP(B2807,'[1]Sum table'!$A:$F,6,FALSE),0)</f>
        <v>0</v>
      </c>
      <c r="F2807">
        <f>+IFERROR(VLOOKUP(B2807,'[1]Sum table'!$A:$G,7,FALSE),0)</f>
        <v>0</v>
      </c>
      <c r="O2807" t="s">
        <v>516</v>
      </c>
      <c r="P2807" s="610" t="s">
        <v>111</v>
      </c>
      <c r="R2807" t="str">
        <f t="shared" si="131"/>
        <v>ZK109</v>
      </c>
      <c r="S2807">
        <f t="shared" si="132"/>
        <v>0</v>
      </c>
      <c r="T2807">
        <f t="shared" si="132"/>
        <v>0</v>
      </c>
      <c r="U2807">
        <f t="shared" si="132"/>
        <v>0</v>
      </c>
    </row>
    <row r="2808" spans="1:21" x14ac:dyDescent="0.25">
      <c r="A2808" t="s">
        <v>3327</v>
      </c>
      <c r="B2808" t="str">
        <f t="shared" si="130"/>
        <v>ZK109.K206.C727</v>
      </c>
      <c r="C2808">
        <f>+IFERROR(VLOOKUP(B2808,'[1]Sum table'!$A:$D,4,FALSE),0)</f>
        <v>0</v>
      </c>
      <c r="D2808">
        <f>+IFERROR(VLOOKUP(B2808,'[1]Sum table'!$A:$E,5,FALSE),0)</f>
        <v>0</v>
      </c>
      <c r="E2808">
        <f>+IFERROR(VLOOKUP(B2808,'[1]Sum table'!$A:$F,6,FALSE),0)</f>
        <v>0</v>
      </c>
      <c r="F2808">
        <f>+IFERROR(VLOOKUP(B2808,'[1]Sum table'!$A:$G,7,FALSE),0)</f>
        <v>0</v>
      </c>
      <c r="O2808" t="s">
        <v>516</v>
      </c>
      <c r="P2808" s="608" t="s">
        <v>372</v>
      </c>
      <c r="R2808" t="str">
        <f t="shared" si="131"/>
        <v>ZK109</v>
      </c>
      <c r="S2808">
        <f t="shared" si="132"/>
        <v>0</v>
      </c>
      <c r="T2808">
        <f t="shared" si="132"/>
        <v>0</v>
      </c>
      <c r="U2808">
        <f t="shared" si="132"/>
        <v>0</v>
      </c>
    </row>
    <row r="2809" spans="1:21" x14ac:dyDescent="0.25">
      <c r="A2809" t="s">
        <v>3328</v>
      </c>
      <c r="B2809" t="str">
        <f t="shared" si="130"/>
        <v>ZK109.K207.C727</v>
      </c>
      <c r="C2809">
        <f>+IFERROR(VLOOKUP(B2809,'[1]Sum table'!$A:$D,4,FALSE),0)</f>
        <v>0</v>
      </c>
      <c r="D2809">
        <f>+IFERROR(VLOOKUP(B2809,'[1]Sum table'!$A:$E,5,FALSE),0)</f>
        <v>0</v>
      </c>
      <c r="E2809">
        <f>+IFERROR(VLOOKUP(B2809,'[1]Sum table'!$A:$F,6,FALSE),0)</f>
        <v>0</v>
      </c>
      <c r="F2809">
        <f>+IFERROR(VLOOKUP(B2809,'[1]Sum table'!$A:$G,7,FALSE),0)</f>
        <v>0</v>
      </c>
      <c r="O2809" t="s">
        <v>516</v>
      </c>
      <c r="P2809" s="608" t="s">
        <v>373</v>
      </c>
      <c r="R2809" t="str">
        <f t="shared" si="131"/>
        <v>ZK109</v>
      </c>
      <c r="S2809">
        <f t="shared" si="132"/>
        <v>0</v>
      </c>
      <c r="T2809">
        <f t="shared" si="132"/>
        <v>0</v>
      </c>
      <c r="U2809">
        <f t="shared" si="132"/>
        <v>0</v>
      </c>
    </row>
    <row r="2810" spans="1:21" x14ac:dyDescent="0.25">
      <c r="A2810" t="s">
        <v>3329</v>
      </c>
      <c r="B2810" t="str">
        <f t="shared" si="130"/>
        <v>ZK109.K208.C727</v>
      </c>
      <c r="C2810">
        <f>+IFERROR(VLOOKUP(B2810,'[1]Sum table'!$A:$D,4,FALSE),0)</f>
        <v>0</v>
      </c>
      <c r="D2810">
        <f>+IFERROR(VLOOKUP(B2810,'[1]Sum table'!$A:$E,5,FALSE),0)</f>
        <v>0</v>
      </c>
      <c r="E2810">
        <f>+IFERROR(VLOOKUP(B2810,'[1]Sum table'!$A:$F,6,FALSE),0)</f>
        <v>0</v>
      </c>
      <c r="F2810">
        <f>+IFERROR(VLOOKUP(B2810,'[1]Sum table'!$A:$G,7,FALSE),0)</f>
        <v>0</v>
      </c>
      <c r="O2810" t="s">
        <v>516</v>
      </c>
      <c r="P2810" s="608" t="s">
        <v>374</v>
      </c>
      <c r="R2810" t="str">
        <f t="shared" si="131"/>
        <v>ZK109</v>
      </c>
      <c r="S2810">
        <f t="shared" si="132"/>
        <v>0</v>
      </c>
      <c r="T2810">
        <f t="shared" si="132"/>
        <v>0</v>
      </c>
      <c r="U2810">
        <f t="shared" si="132"/>
        <v>0</v>
      </c>
    </row>
    <row r="2811" spans="1:21" x14ac:dyDescent="0.25">
      <c r="A2811" t="s">
        <v>3330</v>
      </c>
      <c r="B2811" t="str">
        <f t="shared" si="130"/>
        <v>ZK109.K209.C727</v>
      </c>
      <c r="C2811">
        <f>+IFERROR(VLOOKUP(B2811,'[1]Sum table'!$A:$D,4,FALSE),0)</f>
        <v>0</v>
      </c>
      <c r="D2811">
        <f>+IFERROR(VLOOKUP(B2811,'[1]Sum table'!$A:$E,5,FALSE),0)</f>
        <v>0</v>
      </c>
      <c r="E2811">
        <f>+IFERROR(VLOOKUP(B2811,'[1]Sum table'!$A:$F,6,FALSE),0)</f>
        <v>0</v>
      </c>
      <c r="F2811">
        <f>+IFERROR(VLOOKUP(B2811,'[1]Sum table'!$A:$G,7,FALSE),0)</f>
        <v>0</v>
      </c>
      <c r="O2811" t="s">
        <v>516</v>
      </c>
      <c r="P2811" s="610" t="s">
        <v>77</v>
      </c>
      <c r="R2811" t="str">
        <f t="shared" si="131"/>
        <v>ZK109</v>
      </c>
      <c r="S2811">
        <f t="shared" si="132"/>
        <v>0</v>
      </c>
      <c r="T2811">
        <f t="shared" si="132"/>
        <v>0</v>
      </c>
      <c r="U2811">
        <f t="shared" si="132"/>
        <v>0</v>
      </c>
    </row>
    <row r="2812" spans="1:21" x14ac:dyDescent="0.25">
      <c r="A2812" t="s">
        <v>3331</v>
      </c>
      <c r="B2812" t="str">
        <f t="shared" si="130"/>
        <v>ZK109.K210.C727</v>
      </c>
      <c r="C2812">
        <f>+IFERROR(VLOOKUP(B2812,'[1]Sum table'!$A:$D,4,FALSE),0)</f>
        <v>0</v>
      </c>
      <c r="D2812">
        <f>+IFERROR(VLOOKUP(B2812,'[1]Sum table'!$A:$E,5,FALSE),0)</f>
        <v>0</v>
      </c>
      <c r="E2812">
        <f>+IFERROR(VLOOKUP(B2812,'[1]Sum table'!$A:$F,6,FALSE),0)</f>
        <v>0</v>
      </c>
      <c r="F2812">
        <f>+IFERROR(VLOOKUP(B2812,'[1]Sum table'!$A:$G,7,FALSE),0)</f>
        <v>0</v>
      </c>
      <c r="O2812" t="s">
        <v>516</v>
      </c>
      <c r="P2812" s="610" t="s">
        <v>79</v>
      </c>
      <c r="R2812" t="str">
        <f t="shared" si="131"/>
        <v>ZK109</v>
      </c>
      <c r="S2812">
        <f t="shared" si="132"/>
        <v>0</v>
      </c>
      <c r="T2812">
        <f t="shared" si="132"/>
        <v>0</v>
      </c>
      <c r="U2812">
        <f t="shared" si="132"/>
        <v>0</v>
      </c>
    </row>
    <row r="2813" spans="1:21" x14ac:dyDescent="0.25">
      <c r="A2813" t="s">
        <v>3332</v>
      </c>
      <c r="B2813" t="str">
        <f t="shared" si="130"/>
        <v>ZK109.K211.C727</v>
      </c>
      <c r="C2813">
        <f>+IFERROR(VLOOKUP(B2813,'[1]Sum table'!$A:$D,4,FALSE),0)</f>
        <v>0</v>
      </c>
      <c r="D2813">
        <f>+IFERROR(VLOOKUP(B2813,'[1]Sum table'!$A:$E,5,FALSE),0)</f>
        <v>0</v>
      </c>
      <c r="E2813">
        <f>+IFERROR(VLOOKUP(B2813,'[1]Sum table'!$A:$F,6,FALSE),0)</f>
        <v>0</v>
      </c>
      <c r="F2813">
        <f>+IFERROR(VLOOKUP(B2813,'[1]Sum table'!$A:$G,7,FALSE),0)</f>
        <v>0</v>
      </c>
      <c r="O2813" t="s">
        <v>516</v>
      </c>
      <c r="P2813" s="610" t="s">
        <v>81</v>
      </c>
      <c r="R2813" t="str">
        <f t="shared" si="131"/>
        <v>ZK109</v>
      </c>
      <c r="S2813">
        <f t="shared" si="132"/>
        <v>0</v>
      </c>
      <c r="T2813">
        <f t="shared" si="132"/>
        <v>0</v>
      </c>
      <c r="U2813">
        <f t="shared" si="132"/>
        <v>0</v>
      </c>
    </row>
    <row r="2814" spans="1:21" x14ac:dyDescent="0.25">
      <c r="A2814" t="s">
        <v>3333</v>
      </c>
      <c r="B2814" t="str">
        <f t="shared" si="130"/>
        <v>ZK109.K212.C727</v>
      </c>
      <c r="C2814">
        <f>+IFERROR(VLOOKUP(B2814,'[1]Sum table'!$A:$D,4,FALSE),0)</f>
        <v>0</v>
      </c>
      <c r="D2814">
        <f>+IFERROR(VLOOKUP(B2814,'[1]Sum table'!$A:$E,5,FALSE),0)</f>
        <v>0</v>
      </c>
      <c r="E2814">
        <f>+IFERROR(VLOOKUP(B2814,'[1]Sum table'!$A:$F,6,FALSE),0)</f>
        <v>0</v>
      </c>
      <c r="F2814">
        <f>+IFERROR(VLOOKUP(B2814,'[1]Sum table'!$A:$G,7,FALSE),0)</f>
        <v>0</v>
      </c>
      <c r="O2814" t="s">
        <v>516</v>
      </c>
      <c r="P2814" s="610" t="s">
        <v>83</v>
      </c>
      <c r="R2814" t="str">
        <f t="shared" si="131"/>
        <v>ZK109</v>
      </c>
      <c r="S2814">
        <f t="shared" si="132"/>
        <v>0</v>
      </c>
      <c r="T2814">
        <f t="shared" si="132"/>
        <v>0</v>
      </c>
      <c r="U2814">
        <f t="shared" si="132"/>
        <v>0</v>
      </c>
    </row>
    <row r="2815" spans="1:21" x14ac:dyDescent="0.25">
      <c r="A2815" t="s">
        <v>3334</v>
      </c>
      <c r="B2815" t="str">
        <f t="shared" si="130"/>
        <v>ZK109.K213.C727</v>
      </c>
      <c r="C2815">
        <f>+IFERROR(VLOOKUP(B2815,'[1]Sum table'!$A:$D,4,FALSE),0)</f>
        <v>0</v>
      </c>
      <c r="D2815">
        <f>+IFERROR(VLOOKUP(B2815,'[1]Sum table'!$A:$E,5,FALSE),0)</f>
        <v>0</v>
      </c>
      <c r="E2815">
        <f>+IFERROR(VLOOKUP(B2815,'[1]Sum table'!$A:$F,6,FALSE),0)</f>
        <v>0</v>
      </c>
      <c r="F2815">
        <f>+IFERROR(VLOOKUP(B2815,'[1]Sum table'!$A:$G,7,FALSE),0)</f>
        <v>0</v>
      </c>
      <c r="O2815" t="s">
        <v>516</v>
      </c>
      <c r="P2815" s="610" t="s">
        <v>85</v>
      </c>
      <c r="R2815" t="str">
        <f t="shared" si="131"/>
        <v>ZK109</v>
      </c>
      <c r="S2815">
        <f t="shared" si="132"/>
        <v>0</v>
      </c>
      <c r="T2815">
        <f t="shared" si="132"/>
        <v>0</v>
      </c>
      <c r="U2815">
        <f t="shared" si="132"/>
        <v>0</v>
      </c>
    </row>
    <row r="2816" spans="1:21" x14ac:dyDescent="0.25">
      <c r="A2816" t="s">
        <v>3335</v>
      </c>
      <c r="B2816" t="str">
        <f t="shared" si="130"/>
        <v>ZK109.K214.C727</v>
      </c>
      <c r="C2816">
        <f>+IFERROR(VLOOKUP(B2816,'[1]Sum table'!$A:$D,4,FALSE),0)</f>
        <v>0</v>
      </c>
      <c r="D2816">
        <f>+IFERROR(VLOOKUP(B2816,'[1]Sum table'!$A:$E,5,FALSE),0)</f>
        <v>0</v>
      </c>
      <c r="E2816">
        <f>+IFERROR(VLOOKUP(B2816,'[1]Sum table'!$A:$F,6,FALSE),0)</f>
        <v>0</v>
      </c>
      <c r="F2816">
        <f>+IFERROR(VLOOKUP(B2816,'[1]Sum table'!$A:$G,7,FALSE),0)</f>
        <v>0</v>
      </c>
      <c r="O2816" t="s">
        <v>516</v>
      </c>
      <c r="P2816" s="610" t="s">
        <v>87</v>
      </c>
      <c r="R2816" t="str">
        <f t="shared" si="131"/>
        <v>ZK109</v>
      </c>
      <c r="S2816">
        <f t="shared" si="132"/>
        <v>0</v>
      </c>
      <c r="T2816">
        <f t="shared" si="132"/>
        <v>0</v>
      </c>
      <c r="U2816">
        <f t="shared" si="132"/>
        <v>0</v>
      </c>
    </row>
    <row r="2817" spans="1:21" x14ac:dyDescent="0.25">
      <c r="A2817" t="s">
        <v>3336</v>
      </c>
      <c r="B2817" t="str">
        <f t="shared" si="130"/>
        <v>ZK109.K215.C727</v>
      </c>
      <c r="C2817">
        <f>+IFERROR(VLOOKUP(B2817,'[1]Sum table'!$A:$D,4,FALSE),0)</f>
        <v>0</v>
      </c>
      <c r="D2817">
        <f>+IFERROR(VLOOKUP(B2817,'[1]Sum table'!$A:$E,5,FALSE),0)</f>
        <v>0</v>
      </c>
      <c r="E2817">
        <f>+IFERROR(VLOOKUP(B2817,'[1]Sum table'!$A:$F,6,FALSE),0)</f>
        <v>0</v>
      </c>
      <c r="F2817">
        <f>+IFERROR(VLOOKUP(B2817,'[1]Sum table'!$A:$G,7,FALSE),0)</f>
        <v>0</v>
      </c>
      <c r="O2817" t="s">
        <v>516</v>
      </c>
      <c r="P2817" s="610" t="s">
        <v>89</v>
      </c>
      <c r="R2817" t="str">
        <f t="shared" si="131"/>
        <v>ZK109</v>
      </c>
      <c r="S2817">
        <f t="shared" si="132"/>
        <v>0</v>
      </c>
      <c r="T2817">
        <f t="shared" si="132"/>
        <v>0</v>
      </c>
      <c r="U2817">
        <f t="shared" si="132"/>
        <v>0</v>
      </c>
    </row>
    <row r="2818" spans="1:21" x14ac:dyDescent="0.25">
      <c r="A2818" t="s">
        <v>3337</v>
      </c>
      <c r="B2818" t="str">
        <f t="shared" si="130"/>
        <v>ZK109.K216.C727</v>
      </c>
      <c r="C2818">
        <f>+IFERROR(VLOOKUP(B2818,'[1]Sum table'!$A:$D,4,FALSE),0)</f>
        <v>0</v>
      </c>
      <c r="D2818">
        <f>+IFERROR(VLOOKUP(B2818,'[1]Sum table'!$A:$E,5,FALSE),0)</f>
        <v>0</v>
      </c>
      <c r="E2818">
        <f>+IFERROR(VLOOKUP(B2818,'[1]Sum table'!$A:$F,6,FALSE),0)</f>
        <v>0</v>
      </c>
      <c r="F2818">
        <f>+IFERROR(VLOOKUP(B2818,'[1]Sum table'!$A:$G,7,FALSE),0)</f>
        <v>0</v>
      </c>
      <c r="O2818" t="s">
        <v>516</v>
      </c>
      <c r="P2818" s="610" t="s">
        <v>91</v>
      </c>
      <c r="R2818" t="str">
        <f t="shared" si="131"/>
        <v>ZK109</v>
      </c>
      <c r="S2818">
        <f t="shared" si="132"/>
        <v>0</v>
      </c>
      <c r="T2818">
        <f t="shared" si="132"/>
        <v>0</v>
      </c>
      <c r="U2818">
        <f t="shared" si="132"/>
        <v>0</v>
      </c>
    </row>
    <row r="2819" spans="1:21" x14ac:dyDescent="0.25">
      <c r="A2819" t="s">
        <v>3338</v>
      </c>
      <c r="B2819" t="str">
        <f t="shared" si="130"/>
        <v>ZK109.K217.C727</v>
      </c>
      <c r="C2819">
        <f>+IFERROR(VLOOKUP(B2819,'[1]Sum table'!$A:$D,4,FALSE),0)</f>
        <v>0</v>
      </c>
      <c r="D2819">
        <f>+IFERROR(VLOOKUP(B2819,'[1]Sum table'!$A:$E,5,FALSE),0)</f>
        <v>0</v>
      </c>
      <c r="E2819">
        <f>+IFERROR(VLOOKUP(B2819,'[1]Sum table'!$A:$F,6,FALSE),0)</f>
        <v>0</v>
      </c>
      <c r="F2819">
        <f>+IFERROR(VLOOKUP(B2819,'[1]Sum table'!$A:$G,7,FALSE),0)</f>
        <v>0</v>
      </c>
      <c r="O2819" t="s">
        <v>516</v>
      </c>
      <c r="P2819" s="610" t="s">
        <v>93</v>
      </c>
      <c r="R2819" t="str">
        <f t="shared" si="131"/>
        <v>ZK109</v>
      </c>
      <c r="S2819">
        <f t="shared" si="132"/>
        <v>0</v>
      </c>
      <c r="T2819">
        <f t="shared" si="132"/>
        <v>0</v>
      </c>
      <c r="U2819">
        <f t="shared" si="132"/>
        <v>0</v>
      </c>
    </row>
    <row r="2820" spans="1:21" x14ac:dyDescent="0.25">
      <c r="A2820" t="s">
        <v>3339</v>
      </c>
      <c r="B2820" t="str">
        <f t="shared" ref="B2820:B2883" si="133">+A2820&amp;"."&amp;$A$1</f>
        <v>ZK109.K218.C727</v>
      </c>
      <c r="C2820">
        <f>+IFERROR(VLOOKUP(B2820,'[1]Sum table'!$A:$D,4,FALSE),0)</f>
        <v>0</v>
      </c>
      <c r="D2820">
        <f>+IFERROR(VLOOKUP(B2820,'[1]Sum table'!$A:$E,5,FALSE),0)</f>
        <v>0</v>
      </c>
      <c r="E2820">
        <f>+IFERROR(VLOOKUP(B2820,'[1]Sum table'!$A:$F,6,FALSE),0)</f>
        <v>0</v>
      </c>
      <c r="F2820">
        <f>+IFERROR(VLOOKUP(B2820,'[1]Sum table'!$A:$G,7,FALSE),0)</f>
        <v>0</v>
      </c>
      <c r="O2820" t="s">
        <v>516</v>
      </c>
      <c r="P2820" s="610" t="s">
        <v>95</v>
      </c>
      <c r="R2820" t="str">
        <f t="shared" ref="R2820:R2883" si="134">+LEFT(B2820,5)</f>
        <v>ZK109</v>
      </c>
      <c r="S2820">
        <f t="shared" ref="S2820:U2883" si="135">+C2820</f>
        <v>0</v>
      </c>
      <c r="T2820">
        <f t="shared" si="135"/>
        <v>0</v>
      </c>
      <c r="U2820">
        <f t="shared" si="135"/>
        <v>0</v>
      </c>
    </row>
    <row r="2821" spans="1:21" x14ac:dyDescent="0.25">
      <c r="A2821" t="s">
        <v>3340</v>
      </c>
      <c r="B2821" t="str">
        <f t="shared" si="133"/>
        <v>ZK109.K219.C727</v>
      </c>
      <c r="C2821">
        <f>+IFERROR(VLOOKUP(B2821,'[1]Sum table'!$A:$D,4,FALSE),0)</f>
        <v>0</v>
      </c>
      <c r="D2821">
        <f>+IFERROR(VLOOKUP(B2821,'[1]Sum table'!$A:$E,5,FALSE),0)</f>
        <v>0</v>
      </c>
      <c r="E2821">
        <f>+IFERROR(VLOOKUP(B2821,'[1]Sum table'!$A:$F,6,FALSE),0)</f>
        <v>0</v>
      </c>
      <c r="F2821">
        <f>+IFERROR(VLOOKUP(B2821,'[1]Sum table'!$A:$G,7,FALSE),0)</f>
        <v>0</v>
      </c>
      <c r="O2821" t="s">
        <v>516</v>
      </c>
      <c r="P2821" s="610" t="s">
        <v>97</v>
      </c>
      <c r="R2821" t="str">
        <f t="shared" si="134"/>
        <v>ZK109</v>
      </c>
      <c r="S2821">
        <f t="shared" si="135"/>
        <v>0</v>
      </c>
      <c r="T2821">
        <f t="shared" si="135"/>
        <v>0</v>
      </c>
      <c r="U2821">
        <f t="shared" si="135"/>
        <v>0</v>
      </c>
    </row>
    <row r="2822" spans="1:21" x14ac:dyDescent="0.25">
      <c r="A2822" t="s">
        <v>3341</v>
      </c>
      <c r="B2822" t="str">
        <f t="shared" si="133"/>
        <v>ZK109.K220.C727</v>
      </c>
      <c r="C2822">
        <f>+IFERROR(VLOOKUP(B2822,'[1]Sum table'!$A:$D,4,FALSE),0)</f>
        <v>0</v>
      </c>
      <c r="D2822">
        <f>+IFERROR(VLOOKUP(B2822,'[1]Sum table'!$A:$E,5,FALSE),0)</f>
        <v>0</v>
      </c>
      <c r="E2822">
        <f>+IFERROR(VLOOKUP(B2822,'[1]Sum table'!$A:$F,6,FALSE),0)</f>
        <v>0</v>
      </c>
      <c r="F2822">
        <f>+IFERROR(VLOOKUP(B2822,'[1]Sum table'!$A:$G,7,FALSE),0)</f>
        <v>0</v>
      </c>
      <c r="O2822" t="s">
        <v>516</v>
      </c>
      <c r="P2822" s="610" t="s">
        <v>99</v>
      </c>
      <c r="R2822" t="str">
        <f t="shared" si="134"/>
        <v>ZK109</v>
      </c>
      <c r="S2822">
        <f t="shared" si="135"/>
        <v>0</v>
      </c>
      <c r="T2822">
        <f t="shared" si="135"/>
        <v>0</v>
      </c>
      <c r="U2822">
        <f t="shared" si="135"/>
        <v>0</v>
      </c>
    </row>
    <row r="2823" spans="1:21" x14ac:dyDescent="0.25">
      <c r="A2823" t="s">
        <v>3342</v>
      </c>
      <c r="B2823" t="str">
        <f t="shared" si="133"/>
        <v>ZK109.K221.C727</v>
      </c>
      <c r="C2823">
        <f>+IFERROR(VLOOKUP(B2823,'[1]Sum table'!$A:$D,4,FALSE),0)</f>
        <v>0</v>
      </c>
      <c r="D2823">
        <f>+IFERROR(VLOOKUP(B2823,'[1]Sum table'!$A:$E,5,FALSE),0)</f>
        <v>0</v>
      </c>
      <c r="E2823">
        <f>+IFERROR(VLOOKUP(B2823,'[1]Sum table'!$A:$F,6,FALSE),0)</f>
        <v>0</v>
      </c>
      <c r="F2823">
        <f>+IFERROR(VLOOKUP(B2823,'[1]Sum table'!$A:$G,7,FALSE),0)</f>
        <v>0</v>
      </c>
      <c r="O2823" t="s">
        <v>516</v>
      </c>
      <c r="P2823" s="610" t="s">
        <v>101</v>
      </c>
      <c r="R2823" t="str">
        <f t="shared" si="134"/>
        <v>ZK109</v>
      </c>
      <c r="S2823">
        <f t="shared" si="135"/>
        <v>0</v>
      </c>
      <c r="T2823">
        <f t="shared" si="135"/>
        <v>0</v>
      </c>
      <c r="U2823">
        <f t="shared" si="135"/>
        <v>0</v>
      </c>
    </row>
    <row r="2824" spans="1:21" x14ac:dyDescent="0.25">
      <c r="A2824" t="s">
        <v>3343</v>
      </c>
      <c r="B2824" t="str">
        <f t="shared" si="133"/>
        <v>ZK109.K222.C727</v>
      </c>
      <c r="C2824">
        <f>+IFERROR(VLOOKUP(B2824,'[1]Sum table'!$A:$D,4,FALSE),0)</f>
        <v>0</v>
      </c>
      <c r="D2824">
        <f>+IFERROR(VLOOKUP(B2824,'[1]Sum table'!$A:$E,5,FALSE),0)</f>
        <v>0</v>
      </c>
      <c r="E2824">
        <f>+IFERROR(VLOOKUP(B2824,'[1]Sum table'!$A:$F,6,FALSE),0)</f>
        <v>0</v>
      </c>
      <c r="F2824">
        <f>+IFERROR(VLOOKUP(B2824,'[1]Sum table'!$A:$G,7,FALSE),0)</f>
        <v>0</v>
      </c>
      <c r="O2824" t="s">
        <v>516</v>
      </c>
      <c r="P2824" s="608" t="s">
        <v>375</v>
      </c>
      <c r="R2824" t="str">
        <f t="shared" si="134"/>
        <v>ZK109</v>
      </c>
      <c r="S2824">
        <f t="shared" si="135"/>
        <v>0</v>
      </c>
      <c r="T2824">
        <f t="shared" si="135"/>
        <v>0</v>
      </c>
      <c r="U2824">
        <f t="shared" si="135"/>
        <v>0</v>
      </c>
    </row>
    <row r="2825" spans="1:21" x14ac:dyDescent="0.25">
      <c r="A2825" t="s">
        <v>3344</v>
      </c>
      <c r="B2825" t="str">
        <f t="shared" si="133"/>
        <v>ZK109.K223.C727</v>
      </c>
      <c r="C2825">
        <f>+IFERROR(VLOOKUP(B2825,'[1]Sum table'!$A:$D,4,FALSE),0)</f>
        <v>0</v>
      </c>
      <c r="D2825">
        <f>+IFERROR(VLOOKUP(B2825,'[1]Sum table'!$A:$E,5,FALSE),0)</f>
        <v>0</v>
      </c>
      <c r="E2825">
        <f>+IFERROR(VLOOKUP(B2825,'[1]Sum table'!$A:$F,6,FALSE),0)</f>
        <v>0</v>
      </c>
      <c r="F2825">
        <f>+IFERROR(VLOOKUP(B2825,'[1]Sum table'!$A:$G,7,FALSE),0)</f>
        <v>0</v>
      </c>
      <c r="O2825" t="s">
        <v>516</v>
      </c>
      <c r="P2825" s="608" t="s">
        <v>376</v>
      </c>
      <c r="R2825" t="str">
        <f t="shared" si="134"/>
        <v>ZK109</v>
      </c>
      <c r="S2825">
        <f t="shared" si="135"/>
        <v>0</v>
      </c>
      <c r="T2825">
        <f t="shared" si="135"/>
        <v>0</v>
      </c>
      <c r="U2825">
        <f t="shared" si="135"/>
        <v>0</v>
      </c>
    </row>
    <row r="2826" spans="1:21" x14ac:dyDescent="0.25">
      <c r="A2826" t="s">
        <v>3345</v>
      </c>
      <c r="B2826" t="str">
        <f t="shared" si="133"/>
        <v>ZK109.K224.C727</v>
      </c>
      <c r="C2826">
        <f>+IFERROR(VLOOKUP(B2826,'[1]Sum table'!$A:$D,4,FALSE),0)</f>
        <v>0</v>
      </c>
      <c r="D2826">
        <f>+IFERROR(VLOOKUP(B2826,'[1]Sum table'!$A:$E,5,FALSE),0)</f>
        <v>0</v>
      </c>
      <c r="E2826">
        <f>+IFERROR(VLOOKUP(B2826,'[1]Sum table'!$A:$F,6,FALSE),0)</f>
        <v>0</v>
      </c>
      <c r="F2826">
        <f>+IFERROR(VLOOKUP(B2826,'[1]Sum table'!$A:$G,7,FALSE),0)</f>
        <v>0</v>
      </c>
      <c r="O2826" t="s">
        <v>516</v>
      </c>
      <c r="P2826" s="608" t="s">
        <v>377</v>
      </c>
      <c r="R2826" t="str">
        <f t="shared" si="134"/>
        <v>ZK109</v>
      </c>
      <c r="S2826">
        <f t="shared" si="135"/>
        <v>0</v>
      </c>
      <c r="T2826">
        <f t="shared" si="135"/>
        <v>0</v>
      </c>
      <c r="U2826">
        <f t="shared" si="135"/>
        <v>0</v>
      </c>
    </row>
    <row r="2827" spans="1:21" x14ac:dyDescent="0.25">
      <c r="A2827" t="s">
        <v>3346</v>
      </c>
      <c r="B2827" t="str">
        <f t="shared" si="133"/>
        <v>ZK109.K225.C727</v>
      </c>
      <c r="C2827">
        <f>+IFERROR(VLOOKUP(B2827,'[1]Sum table'!$A:$D,4,FALSE),0)</f>
        <v>0</v>
      </c>
      <c r="D2827">
        <f>+IFERROR(VLOOKUP(B2827,'[1]Sum table'!$A:$E,5,FALSE),0)</f>
        <v>0</v>
      </c>
      <c r="E2827">
        <f>+IFERROR(VLOOKUP(B2827,'[1]Sum table'!$A:$F,6,FALSE),0)</f>
        <v>0</v>
      </c>
      <c r="F2827">
        <f>+IFERROR(VLOOKUP(B2827,'[1]Sum table'!$A:$G,7,FALSE),0)</f>
        <v>0</v>
      </c>
      <c r="O2827" t="s">
        <v>516</v>
      </c>
      <c r="P2827" s="610" t="s">
        <v>115</v>
      </c>
      <c r="R2827" t="str">
        <f t="shared" si="134"/>
        <v>ZK109</v>
      </c>
      <c r="S2827">
        <f t="shared" si="135"/>
        <v>0</v>
      </c>
      <c r="T2827">
        <f t="shared" si="135"/>
        <v>0</v>
      </c>
      <c r="U2827">
        <f t="shared" si="135"/>
        <v>0</v>
      </c>
    </row>
    <row r="2828" spans="1:21" x14ac:dyDescent="0.25">
      <c r="A2828" t="s">
        <v>3347</v>
      </c>
      <c r="B2828" t="str">
        <f t="shared" si="133"/>
        <v>ZK109.K226.C727</v>
      </c>
      <c r="C2828">
        <f>+IFERROR(VLOOKUP(B2828,'[1]Sum table'!$A:$D,4,FALSE),0)</f>
        <v>0</v>
      </c>
      <c r="D2828">
        <f>+IFERROR(VLOOKUP(B2828,'[1]Sum table'!$A:$E,5,FALSE),0)</f>
        <v>0</v>
      </c>
      <c r="E2828">
        <f>+IFERROR(VLOOKUP(B2828,'[1]Sum table'!$A:$F,6,FALSE),0)</f>
        <v>0</v>
      </c>
      <c r="F2828">
        <f>+IFERROR(VLOOKUP(B2828,'[1]Sum table'!$A:$G,7,FALSE),0)</f>
        <v>0</v>
      </c>
      <c r="O2828" t="s">
        <v>516</v>
      </c>
      <c r="P2828" s="610" t="s">
        <v>117</v>
      </c>
      <c r="R2828" t="str">
        <f t="shared" si="134"/>
        <v>ZK109</v>
      </c>
      <c r="S2828">
        <f t="shared" si="135"/>
        <v>0</v>
      </c>
      <c r="T2828">
        <f t="shared" si="135"/>
        <v>0</v>
      </c>
      <c r="U2828">
        <f t="shared" si="135"/>
        <v>0</v>
      </c>
    </row>
    <row r="2829" spans="1:21" x14ac:dyDescent="0.25">
      <c r="A2829" t="s">
        <v>3348</v>
      </c>
      <c r="B2829" t="str">
        <f t="shared" si="133"/>
        <v>ZK109.K227.C727</v>
      </c>
      <c r="C2829">
        <f>+IFERROR(VLOOKUP(B2829,'[1]Sum table'!$A:$D,4,FALSE),0)</f>
        <v>0</v>
      </c>
      <c r="D2829">
        <f>+IFERROR(VLOOKUP(B2829,'[1]Sum table'!$A:$E,5,FALSE),0)</f>
        <v>0</v>
      </c>
      <c r="E2829">
        <f>+IFERROR(VLOOKUP(B2829,'[1]Sum table'!$A:$F,6,FALSE),0)</f>
        <v>0</v>
      </c>
      <c r="F2829">
        <f>+IFERROR(VLOOKUP(B2829,'[1]Sum table'!$A:$G,7,FALSE),0)</f>
        <v>0</v>
      </c>
      <c r="O2829" t="s">
        <v>516</v>
      </c>
      <c r="P2829" s="610" t="s">
        <v>119</v>
      </c>
      <c r="R2829" t="str">
        <f t="shared" si="134"/>
        <v>ZK109</v>
      </c>
      <c r="S2829">
        <f t="shared" si="135"/>
        <v>0</v>
      </c>
      <c r="T2829">
        <f t="shared" si="135"/>
        <v>0</v>
      </c>
      <c r="U2829">
        <f t="shared" si="135"/>
        <v>0</v>
      </c>
    </row>
    <row r="2830" spans="1:21" x14ac:dyDescent="0.25">
      <c r="A2830" t="s">
        <v>3349</v>
      </c>
      <c r="B2830" t="str">
        <f t="shared" si="133"/>
        <v>ZK109.K228.C727</v>
      </c>
      <c r="C2830">
        <f>+IFERROR(VLOOKUP(B2830,'[1]Sum table'!$A:$D,4,FALSE),0)</f>
        <v>0</v>
      </c>
      <c r="D2830">
        <f>+IFERROR(VLOOKUP(B2830,'[1]Sum table'!$A:$E,5,FALSE),0)</f>
        <v>0</v>
      </c>
      <c r="E2830">
        <f>+IFERROR(VLOOKUP(B2830,'[1]Sum table'!$A:$F,6,FALSE),0)</f>
        <v>0</v>
      </c>
      <c r="F2830">
        <f>+IFERROR(VLOOKUP(B2830,'[1]Sum table'!$A:$G,7,FALSE),0)</f>
        <v>0</v>
      </c>
      <c r="O2830" t="s">
        <v>516</v>
      </c>
      <c r="P2830" s="610" t="s">
        <v>121</v>
      </c>
      <c r="R2830" t="str">
        <f t="shared" si="134"/>
        <v>ZK109</v>
      </c>
      <c r="S2830">
        <f t="shared" si="135"/>
        <v>0</v>
      </c>
      <c r="T2830">
        <f t="shared" si="135"/>
        <v>0</v>
      </c>
      <c r="U2830">
        <f t="shared" si="135"/>
        <v>0</v>
      </c>
    </row>
    <row r="2831" spans="1:21" x14ac:dyDescent="0.25">
      <c r="A2831" t="s">
        <v>3350</v>
      </c>
      <c r="B2831" t="str">
        <f t="shared" si="133"/>
        <v>ZK109.K229.C727</v>
      </c>
      <c r="C2831">
        <f>+IFERROR(VLOOKUP(B2831,'[1]Sum table'!$A:$D,4,FALSE),0)</f>
        <v>0</v>
      </c>
      <c r="D2831">
        <f>+IFERROR(VLOOKUP(B2831,'[1]Sum table'!$A:$E,5,FALSE),0)</f>
        <v>0</v>
      </c>
      <c r="E2831">
        <f>+IFERROR(VLOOKUP(B2831,'[1]Sum table'!$A:$F,6,FALSE),0)</f>
        <v>0</v>
      </c>
      <c r="F2831">
        <f>+IFERROR(VLOOKUP(B2831,'[1]Sum table'!$A:$G,7,FALSE),0)</f>
        <v>0</v>
      </c>
      <c r="O2831" t="s">
        <v>516</v>
      </c>
      <c r="P2831" s="610" t="s">
        <v>123</v>
      </c>
      <c r="R2831" t="str">
        <f t="shared" si="134"/>
        <v>ZK109</v>
      </c>
      <c r="S2831">
        <f t="shared" si="135"/>
        <v>0</v>
      </c>
      <c r="T2831">
        <f t="shared" si="135"/>
        <v>0</v>
      </c>
      <c r="U2831">
        <f t="shared" si="135"/>
        <v>0</v>
      </c>
    </row>
    <row r="2832" spans="1:21" x14ac:dyDescent="0.25">
      <c r="A2832" t="s">
        <v>3351</v>
      </c>
      <c r="B2832" t="str">
        <f t="shared" si="133"/>
        <v>ZK109.K230.C727</v>
      </c>
      <c r="C2832">
        <f>+IFERROR(VLOOKUP(B2832,'[1]Sum table'!$A:$D,4,FALSE),0)</f>
        <v>0</v>
      </c>
      <c r="D2832">
        <f>+IFERROR(VLOOKUP(B2832,'[1]Sum table'!$A:$E,5,FALSE),0)</f>
        <v>0</v>
      </c>
      <c r="E2832">
        <f>+IFERROR(VLOOKUP(B2832,'[1]Sum table'!$A:$F,6,FALSE),0)</f>
        <v>0</v>
      </c>
      <c r="F2832">
        <f>+IFERROR(VLOOKUP(B2832,'[1]Sum table'!$A:$G,7,FALSE),0)</f>
        <v>0</v>
      </c>
      <c r="O2832" t="s">
        <v>516</v>
      </c>
      <c r="P2832" s="608" t="s">
        <v>378</v>
      </c>
      <c r="R2832" t="str">
        <f t="shared" si="134"/>
        <v>ZK109</v>
      </c>
      <c r="S2832">
        <f t="shared" si="135"/>
        <v>0</v>
      </c>
      <c r="T2832">
        <f t="shared" si="135"/>
        <v>0</v>
      </c>
      <c r="U2832">
        <f t="shared" si="135"/>
        <v>0</v>
      </c>
    </row>
    <row r="2833" spans="1:21" x14ac:dyDescent="0.25">
      <c r="A2833" t="s">
        <v>3352</v>
      </c>
      <c r="B2833" t="str">
        <f t="shared" si="133"/>
        <v>ZK109.K231.C727</v>
      </c>
      <c r="C2833">
        <f>+IFERROR(VLOOKUP(B2833,'[1]Sum table'!$A:$D,4,FALSE),0)</f>
        <v>0</v>
      </c>
      <c r="D2833">
        <f>+IFERROR(VLOOKUP(B2833,'[1]Sum table'!$A:$E,5,FALSE),0)</f>
        <v>0</v>
      </c>
      <c r="E2833">
        <f>+IFERROR(VLOOKUP(B2833,'[1]Sum table'!$A:$F,6,FALSE),0)</f>
        <v>0</v>
      </c>
      <c r="F2833">
        <f>+IFERROR(VLOOKUP(B2833,'[1]Sum table'!$A:$G,7,FALSE),0)</f>
        <v>0</v>
      </c>
      <c r="O2833" t="s">
        <v>516</v>
      </c>
      <c r="P2833" s="608" t="s">
        <v>379</v>
      </c>
      <c r="R2833" t="str">
        <f t="shared" si="134"/>
        <v>ZK109</v>
      </c>
      <c r="S2833">
        <f t="shared" si="135"/>
        <v>0</v>
      </c>
      <c r="T2833">
        <f t="shared" si="135"/>
        <v>0</v>
      </c>
      <c r="U2833">
        <f t="shared" si="135"/>
        <v>0</v>
      </c>
    </row>
    <row r="2834" spans="1:21" x14ac:dyDescent="0.25">
      <c r="A2834" t="s">
        <v>3353</v>
      </c>
      <c r="B2834" t="str">
        <f t="shared" si="133"/>
        <v>ZK109.K232.C727</v>
      </c>
      <c r="C2834">
        <f>+IFERROR(VLOOKUP(B2834,'[1]Sum table'!$A:$D,4,FALSE),0)</f>
        <v>0</v>
      </c>
      <c r="D2834">
        <f>+IFERROR(VLOOKUP(B2834,'[1]Sum table'!$A:$E,5,FALSE),0)</f>
        <v>0</v>
      </c>
      <c r="E2834">
        <f>+IFERROR(VLOOKUP(B2834,'[1]Sum table'!$A:$F,6,FALSE),0)</f>
        <v>0</v>
      </c>
      <c r="F2834">
        <f>+IFERROR(VLOOKUP(B2834,'[1]Sum table'!$A:$G,7,FALSE),0)</f>
        <v>0</v>
      </c>
      <c r="O2834" t="s">
        <v>516</v>
      </c>
      <c r="P2834" s="608" t="s">
        <v>380</v>
      </c>
      <c r="R2834" t="str">
        <f t="shared" si="134"/>
        <v>ZK109</v>
      </c>
      <c r="S2834">
        <f t="shared" si="135"/>
        <v>0</v>
      </c>
      <c r="T2834">
        <f t="shared" si="135"/>
        <v>0</v>
      </c>
      <c r="U2834">
        <f t="shared" si="135"/>
        <v>0</v>
      </c>
    </row>
    <row r="2835" spans="1:21" x14ac:dyDescent="0.25">
      <c r="A2835" t="s">
        <v>3354</v>
      </c>
      <c r="B2835" t="str">
        <f t="shared" si="133"/>
        <v>ZK109.K233.C727</v>
      </c>
      <c r="C2835">
        <f>+IFERROR(VLOOKUP(B2835,'[1]Sum table'!$A:$D,4,FALSE),0)</f>
        <v>0</v>
      </c>
      <c r="D2835">
        <f>+IFERROR(VLOOKUP(B2835,'[1]Sum table'!$A:$E,5,FALSE),0)</f>
        <v>0</v>
      </c>
      <c r="E2835">
        <f>+IFERROR(VLOOKUP(B2835,'[1]Sum table'!$A:$F,6,FALSE),0)</f>
        <v>0</v>
      </c>
      <c r="F2835">
        <f>+IFERROR(VLOOKUP(B2835,'[1]Sum table'!$A:$G,7,FALSE),0)</f>
        <v>0</v>
      </c>
      <c r="O2835" t="s">
        <v>516</v>
      </c>
      <c r="P2835" s="610" t="s">
        <v>125</v>
      </c>
      <c r="R2835" t="str">
        <f t="shared" si="134"/>
        <v>ZK109</v>
      </c>
      <c r="S2835">
        <f t="shared" si="135"/>
        <v>0</v>
      </c>
      <c r="T2835">
        <f t="shared" si="135"/>
        <v>0</v>
      </c>
      <c r="U2835">
        <f t="shared" si="135"/>
        <v>0</v>
      </c>
    </row>
    <row r="2836" spans="1:21" x14ac:dyDescent="0.25">
      <c r="A2836" t="s">
        <v>3355</v>
      </c>
      <c r="B2836" t="str">
        <f t="shared" si="133"/>
        <v>ZK109.K234.C727</v>
      </c>
      <c r="C2836">
        <f>+IFERROR(VLOOKUP(B2836,'[1]Sum table'!$A:$D,4,FALSE),0)</f>
        <v>0</v>
      </c>
      <c r="D2836">
        <f>+IFERROR(VLOOKUP(B2836,'[1]Sum table'!$A:$E,5,FALSE),0)</f>
        <v>0</v>
      </c>
      <c r="E2836">
        <f>+IFERROR(VLOOKUP(B2836,'[1]Sum table'!$A:$F,6,FALSE),0)</f>
        <v>0</v>
      </c>
      <c r="F2836">
        <f>+IFERROR(VLOOKUP(B2836,'[1]Sum table'!$A:$G,7,FALSE),0)</f>
        <v>0</v>
      </c>
      <c r="O2836" t="s">
        <v>516</v>
      </c>
      <c r="P2836" s="610" t="s">
        <v>127</v>
      </c>
      <c r="R2836" t="str">
        <f t="shared" si="134"/>
        <v>ZK109</v>
      </c>
      <c r="S2836">
        <f t="shared" si="135"/>
        <v>0</v>
      </c>
      <c r="T2836">
        <f t="shared" si="135"/>
        <v>0</v>
      </c>
      <c r="U2836">
        <f t="shared" si="135"/>
        <v>0</v>
      </c>
    </row>
    <row r="2837" spans="1:21" x14ac:dyDescent="0.25">
      <c r="A2837" t="s">
        <v>3356</v>
      </c>
      <c r="B2837" t="str">
        <f t="shared" si="133"/>
        <v>ZK109.K235.C727</v>
      </c>
      <c r="C2837">
        <f>+IFERROR(VLOOKUP(B2837,'[1]Sum table'!$A:$D,4,FALSE),0)</f>
        <v>0</v>
      </c>
      <c r="D2837">
        <f>+IFERROR(VLOOKUP(B2837,'[1]Sum table'!$A:$E,5,FALSE),0)</f>
        <v>0</v>
      </c>
      <c r="E2837">
        <f>+IFERROR(VLOOKUP(B2837,'[1]Sum table'!$A:$F,6,FALSE),0)</f>
        <v>0</v>
      </c>
      <c r="F2837">
        <f>+IFERROR(VLOOKUP(B2837,'[1]Sum table'!$A:$G,7,FALSE),0)</f>
        <v>0</v>
      </c>
      <c r="O2837" t="s">
        <v>516</v>
      </c>
      <c r="P2837" s="610" t="s">
        <v>129</v>
      </c>
      <c r="R2837" t="str">
        <f t="shared" si="134"/>
        <v>ZK109</v>
      </c>
      <c r="S2837">
        <f t="shared" si="135"/>
        <v>0</v>
      </c>
      <c r="T2837">
        <f t="shared" si="135"/>
        <v>0</v>
      </c>
      <c r="U2837">
        <f t="shared" si="135"/>
        <v>0</v>
      </c>
    </row>
    <row r="2838" spans="1:21" x14ac:dyDescent="0.25">
      <c r="A2838" t="s">
        <v>3357</v>
      </c>
      <c r="B2838" t="str">
        <f t="shared" si="133"/>
        <v>ZK109.K236.C727</v>
      </c>
      <c r="C2838">
        <f>+IFERROR(VLOOKUP(B2838,'[1]Sum table'!$A:$D,4,FALSE),0)</f>
        <v>0</v>
      </c>
      <c r="D2838">
        <f>+IFERROR(VLOOKUP(B2838,'[1]Sum table'!$A:$E,5,FALSE),0)</f>
        <v>0</v>
      </c>
      <c r="E2838">
        <f>+IFERROR(VLOOKUP(B2838,'[1]Sum table'!$A:$F,6,FALSE),0)</f>
        <v>0</v>
      </c>
      <c r="F2838">
        <f>+IFERROR(VLOOKUP(B2838,'[1]Sum table'!$A:$G,7,FALSE),0)</f>
        <v>0</v>
      </c>
      <c r="O2838" t="s">
        <v>516</v>
      </c>
      <c r="P2838" s="608" t="s">
        <v>381</v>
      </c>
      <c r="R2838" t="str">
        <f t="shared" si="134"/>
        <v>ZK109</v>
      </c>
      <c r="S2838">
        <f t="shared" si="135"/>
        <v>0</v>
      </c>
      <c r="T2838">
        <f t="shared" si="135"/>
        <v>0</v>
      </c>
      <c r="U2838">
        <f t="shared" si="135"/>
        <v>0</v>
      </c>
    </row>
    <row r="2839" spans="1:21" x14ac:dyDescent="0.25">
      <c r="A2839" t="s">
        <v>3358</v>
      </c>
      <c r="B2839" t="str">
        <f t="shared" si="133"/>
        <v>ZK109.K237.C727</v>
      </c>
      <c r="C2839">
        <f>+IFERROR(VLOOKUP(B2839,'[1]Sum table'!$A:$D,4,FALSE),0)</f>
        <v>0</v>
      </c>
      <c r="D2839">
        <f>+IFERROR(VLOOKUP(B2839,'[1]Sum table'!$A:$E,5,FALSE),0)</f>
        <v>0</v>
      </c>
      <c r="E2839">
        <f>+IFERROR(VLOOKUP(B2839,'[1]Sum table'!$A:$F,6,FALSE),0)</f>
        <v>0</v>
      </c>
      <c r="F2839">
        <f>+IFERROR(VLOOKUP(B2839,'[1]Sum table'!$A:$G,7,FALSE),0)</f>
        <v>0</v>
      </c>
      <c r="O2839" t="s">
        <v>516</v>
      </c>
      <c r="P2839" s="608" t="s">
        <v>382</v>
      </c>
      <c r="R2839" t="str">
        <f t="shared" si="134"/>
        <v>ZK109</v>
      </c>
      <c r="S2839">
        <f t="shared" si="135"/>
        <v>0</v>
      </c>
      <c r="T2839">
        <f t="shared" si="135"/>
        <v>0</v>
      </c>
      <c r="U2839">
        <f t="shared" si="135"/>
        <v>0</v>
      </c>
    </row>
    <row r="2840" spans="1:21" x14ac:dyDescent="0.25">
      <c r="A2840" t="s">
        <v>3359</v>
      </c>
      <c r="B2840" t="str">
        <f t="shared" si="133"/>
        <v>ZK109.K238.C727</v>
      </c>
      <c r="C2840">
        <f>+IFERROR(VLOOKUP(B2840,'[1]Sum table'!$A:$D,4,FALSE),0)</f>
        <v>0</v>
      </c>
      <c r="D2840">
        <f>+IFERROR(VLOOKUP(B2840,'[1]Sum table'!$A:$E,5,FALSE),0)</f>
        <v>0</v>
      </c>
      <c r="E2840">
        <f>+IFERROR(VLOOKUP(B2840,'[1]Sum table'!$A:$F,6,FALSE),0)</f>
        <v>0</v>
      </c>
      <c r="F2840">
        <f>+IFERROR(VLOOKUP(B2840,'[1]Sum table'!$A:$G,7,FALSE),0)</f>
        <v>0</v>
      </c>
      <c r="O2840" t="s">
        <v>516</v>
      </c>
      <c r="P2840" s="608" t="s">
        <v>383</v>
      </c>
      <c r="R2840" t="str">
        <f t="shared" si="134"/>
        <v>ZK109</v>
      </c>
      <c r="S2840">
        <f t="shared" si="135"/>
        <v>0</v>
      </c>
      <c r="T2840">
        <f t="shared" si="135"/>
        <v>0</v>
      </c>
      <c r="U2840">
        <f t="shared" si="135"/>
        <v>0</v>
      </c>
    </row>
    <row r="2841" spans="1:21" x14ac:dyDescent="0.25">
      <c r="A2841" t="s">
        <v>3360</v>
      </c>
      <c r="B2841" t="str">
        <f t="shared" si="133"/>
        <v>ZK109.K239.C727</v>
      </c>
      <c r="C2841">
        <f>+IFERROR(VLOOKUP(B2841,'[1]Sum table'!$A:$D,4,FALSE),0)</f>
        <v>0</v>
      </c>
      <c r="D2841">
        <f>+IFERROR(VLOOKUP(B2841,'[1]Sum table'!$A:$E,5,FALSE),0)</f>
        <v>0</v>
      </c>
      <c r="E2841">
        <f>+IFERROR(VLOOKUP(B2841,'[1]Sum table'!$A:$F,6,FALSE),0)</f>
        <v>0</v>
      </c>
      <c r="F2841">
        <f>+IFERROR(VLOOKUP(B2841,'[1]Sum table'!$A:$G,7,FALSE),0)</f>
        <v>0</v>
      </c>
      <c r="O2841" t="s">
        <v>516</v>
      </c>
      <c r="P2841" s="610" t="s">
        <v>131</v>
      </c>
      <c r="R2841" t="str">
        <f t="shared" si="134"/>
        <v>ZK109</v>
      </c>
      <c r="S2841">
        <f t="shared" si="135"/>
        <v>0</v>
      </c>
      <c r="T2841">
        <f t="shared" si="135"/>
        <v>0</v>
      </c>
      <c r="U2841">
        <f t="shared" si="135"/>
        <v>0</v>
      </c>
    </row>
    <row r="2842" spans="1:21" x14ac:dyDescent="0.25">
      <c r="A2842" t="s">
        <v>3361</v>
      </c>
      <c r="B2842" t="str">
        <f t="shared" si="133"/>
        <v>ZK109.K240.C727</v>
      </c>
      <c r="C2842">
        <f>+IFERROR(VLOOKUP(B2842,'[1]Sum table'!$A:$D,4,FALSE),0)</f>
        <v>0</v>
      </c>
      <c r="D2842">
        <f>+IFERROR(VLOOKUP(B2842,'[1]Sum table'!$A:$E,5,FALSE),0)</f>
        <v>0</v>
      </c>
      <c r="E2842">
        <f>+IFERROR(VLOOKUP(B2842,'[1]Sum table'!$A:$F,6,FALSE),0)</f>
        <v>0</v>
      </c>
      <c r="F2842">
        <f>+IFERROR(VLOOKUP(B2842,'[1]Sum table'!$A:$G,7,FALSE),0)</f>
        <v>0</v>
      </c>
      <c r="O2842" t="s">
        <v>516</v>
      </c>
      <c r="P2842" s="610" t="s">
        <v>133</v>
      </c>
      <c r="R2842" t="str">
        <f t="shared" si="134"/>
        <v>ZK109</v>
      </c>
      <c r="S2842">
        <f t="shared" si="135"/>
        <v>0</v>
      </c>
      <c r="T2842">
        <f t="shared" si="135"/>
        <v>0</v>
      </c>
      <c r="U2842">
        <f t="shared" si="135"/>
        <v>0</v>
      </c>
    </row>
    <row r="2843" spans="1:21" x14ac:dyDescent="0.25">
      <c r="A2843" t="s">
        <v>3362</v>
      </c>
      <c r="B2843" t="str">
        <f t="shared" si="133"/>
        <v>ZK109.K241.C727</v>
      </c>
      <c r="C2843">
        <f>+IFERROR(VLOOKUP(B2843,'[1]Sum table'!$A:$D,4,FALSE),0)</f>
        <v>0</v>
      </c>
      <c r="D2843">
        <f>+IFERROR(VLOOKUP(B2843,'[1]Sum table'!$A:$E,5,FALSE),0)</f>
        <v>0</v>
      </c>
      <c r="E2843">
        <f>+IFERROR(VLOOKUP(B2843,'[1]Sum table'!$A:$F,6,FALSE),0)</f>
        <v>0</v>
      </c>
      <c r="F2843">
        <f>+IFERROR(VLOOKUP(B2843,'[1]Sum table'!$A:$G,7,FALSE),0)</f>
        <v>0</v>
      </c>
      <c r="O2843" t="s">
        <v>516</v>
      </c>
      <c r="P2843" s="610" t="s">
        <v>135</v>
      </c>
      <c r="R2843" t="str">
        <f t="shared" si="134"/>
        <v>ZK109</v>
      </c>
      <c r="S2843">
        <f t="shared" si="135"/>
        <v>0</v>
      </c>
      <c r="T2843">
        <f t="shared" si="135"/>
        <v>0</v>
      </c>
      <c r="U2843">
        <f t="shared" si="135"/>
        <v>0</v>
      </c>
    </row>
    <row r="2844" spans="1:21" x14ac:dyDescent="0.25">
      <c r="A2844" t="s">
        <v>3363</v>
      </c>
      <c r="B2844" t="str">
        <f t="shared" si="133"/>
        <v>ZK109.K242.C727</v>
      </c>
      <c r="C2844">
        <f>+IFERROR(VLOOKUP(B2844,'[1]Sum table'!$A:$D,4,FALSE),0)</f>
        <v>0</v>
      </c>
      <c r="D2844">
        <f>+IFERROR(VLOOKUP(B2844,'[1]Sum table'!$A:$E,5,FALSE),0)</f>
        <v>0</v>
      </c>
      <c r="E2844">
        <f>+IFERROR(VLOOKUP(B2844,'[1]Sum table'!$A:$F,6,FALSE),0)</f>
        <v>0</v>
      </c>
      <c r="F2844">
        <f>+IFERROR(VLOOKUP(B2844,'[1]Sum table'!$A:$G,7,FALSE),0)</f>
        <v>0</v>
      </c>
      <c r="O2844" t="s">
        <v>516</v>
      </c>
      <c r="P2844" s="610" t="s">
        <v>137</v>
      </c>
      <c r="R2844" t="str">
        <f t="shared" si="134"/>
        <v>ZK109</v>
      </c>
      <c r="S2844">
        <f t="shared" si="135"/>
        <v>0</v>
      </c>
      <c r="T2844">
        <f t="shared" si="135"/>
        <v>0</v>
      </c>
      <c r="U2844">
        <f t="shared" si="135"/>
        <v>0</v>
      </c>
    </row>
    <row r="2845" spans="1:21" x14ac:dyDescent="0.25">
      <c r="A2845" t="s">
        <v>3364</v>
      </c>
      <c r="B2845" t="str">
        <f t="shared" si="133"/>
        <v>ZK109.K243.C727</v>
      </c>
      <c r="C2845">
        <f>+IFERROR(VLOOKUP(B2845,'[1]Sum table'!$A:$D,4,FALSE),0)</f>
        <v>0</v>
      </c>
      <c r="D2845">
        <f>+IFERROR(VLOOKUP(B2845,'[1]Sum table'!$A:$E,5,FALSE),0)</f>
        <v>0</v>
      </c>
      <c r="E2845">
        <f>+IFERROR(VLOOKUP(B2845,'[1]Sum table'!$A:$F,6,FALSE),0)</f>
        <v>0</v>
      </c>
      <c r="F2845">
        <f>+IFERROR(VLOOKUP(B2845,'[1]Sum table'!$A:$G,7,FALSE),0)</f>
        <v>0</v>
      </c>
      <c r="O2845" t="s">
        <v>516</v>
      </c>
      <c r="P2845" s="608" t="s">
        <v>384</v>
      </c>
      <c r="R2845" t="str">
        <f t="shared" si="134"/>
        <v>ZK109</v>
      </c>
      <c r="S2845">
        <f t="shared" si="135"/>
        <v>0</v>
      </c>
      <c r="T2845">
        <f t="shared" si="135"/>
        <v>0</v>
      </c>
      <c r="U2845">
        <f t="shared" si="135"/>
        <v>0</v>
      </c>
    </row>
    <row r="2846" spans="1:21" x14ac:dyDescent="0.25">
      <c r="A2846" t="s">
        <v>3365</v>
      </c>
      <c r="B2846" t="str">
        <f t="shared" si="133"/>
        <v>ZK109.K244.C727</v>
      </c>
      <c r="C2846">
        <f>+IFERROR(VLOOKUP(B2846,'[1]Sum table'!$A:$D,4,FALSE),0)</f>
        <v>0</v>
      </c>
      <c r="D2846">
        <f>+IFERROR(VLOOKUP(B2846,'[1]Sum table'!$A:$E,5,FALSE),0)</f>
        <v>0</v>
      </c>
      <c r="E2846">
        <f>+IFERROR(VLOOKUP(B2846,'[1]Sum table'!$A:$F,6,FALSE),0)</f>
        <v>0</v>
      </c>
      <c r="F2846">
        <f>+IFERROR(VLOOKUP(B2846,'[1]Sum table'!$A:$G,7,FALSE),0)</f>
        <v>0</v>
      </c>
      <c r="O2846" t="s">
        <v>516</v>
      </c>
      <c r="P2846" s="608" t="s">
        <v>385</v>
      </c>
      <c r="R2846" t="str">
        <f t="shared" si="134"/>
        <v>ZK109</v>
      </c>
      <c r="S2846">
        <f t="shared" si="135"/>
        <v>0</v>
      </c>
      <c r="T2846">
        <f t="shared" si="135"/>
        <v>0</v>
      </c>
      <c r="U2846">
        <f t="shared" si="135"/>
        <v>0</v>
      </c>
    </row>
    <row r="2847" spans="1:21" x14ac:dyDescent="0.25">
      <c r="A2847" t="s">
        <v>3366</v>
      </c>
      <c r="B2847" t="str">
        <f t="shared" si="133"/>
        <v>ZK109.K245.C727</v>
      </c>
      <c r="C2847">
        <f>+IFERROR(VLOOKUP(B2847,'[1]Sum table'!$A:$D,4,FALSE),0)</f>
        <v>0</v>
      </c>
      <c r="D2847">
        <f>+IFERROR(VLOOKUP(B2847,'[1]Sum table'!$A:$E,5,FALSE),0)</f>
        <v>0</v>
      </c>
      <c r="E2847">
        <f>+IFERROR(VLOOKUP(B2847,'[1]Sum table'!$A:$F,6,FALSE),0)</f>
        <v>0</v>
      </c>
      <c r="F2847">
        <f>+IFERROR(VLOOKUP(B2847,'[1]Sum table'!$A:$G,7,FALSE),0)</f>
        <v>0</v>
      </c>
      <c r="O2847" t="s">
        <v>516</v>
      </c>
      <c r="P2847" s="608" t="s">
        <v>386</v>
      </c>
      <c r="R2847" t="str">
        <f t="shared" si="134"/>
        <v>ZK109</v>
      </c>
      <c r="S2847">
        <f t="shared" si="135"/>
        <v>0</v>
      </c>
      <c r="T2847">
        <f t="shared" si="135"/>
        <v>0</v>
      </c>
      <c r="U2847">
        <f t="shared" si="135"/>
        <v>0</v>
      </c>
    </row>
    <row r="2848" spans="1:21" x14ac:dyDescent="0.25">
      <c r="A2848" t="s">
        <v>3367</v>
      </c>
      <c r="B2848" t="str">
        <f t="shared" si="133"/>
        <v>ZK109.K246.C727</v>
      </c>
      <c r="C2848">
        <f>+IFERROR(VLOOKUP(B2848,'[1]Sum table'!$A:$D,4,FALSE),0)</f>
        <v>0</v>
      </c>
      <c r="D2848">
        <f>+IFERROR(VLOOKUP(B2848,'[1]Sum table'!$A:$E,5,FALSE),0)</f>
        <v>0</v>
      </c>
      <c r="E2848">
        <f>+IFERROR(VLOOKUP(B2848,'[1]Sum table'!$A:$F,6,FALSE),0)</f>
        <v>0</v>
      </c>
      <c r="F2848">
        <f>+IFERROR(VLOOKUP(B2848,'[1]Sum table'!$A:$G,7,FALSE),0)</f>
        <v>0</v>
      </c>
      <c r="O2848" t="s">
        <v>516</v>
      </c>
      <c r="P2848" s="610" t="s">
        <v>139</v>
      </c>
      <c r="R2848" t="str">
        <f t="shared" si="134"/>
        <v>ZK109</v>
      </c>
      <c r="S2848">
        <f t="shared" si="135"/>
        <v>0</v>
      </c>
      <c r="T2848">
        <f t="shared" si="135"/>
        <v>0</v>
      </c>
      <c r="U2848">
        <f t="shared" si="135"/>
        <v>0</v>
      </c>
    </row>
    <row r="2849" spans="1:21" x14ac:dyDescent="0.25">
      <c r="A2849" t="s">
        <v>3368</v>
      </c>
      <c r="B2849" t="str">
        <f t="shared" si="133"/>
        <v>ZK109.K247.C727</v>
      </c>
      <c r="C2849">
        <f>+IFERROR(VLOOKUP(B2849,'[1]Sum table'!$A:$D,4,FALSE),0)</f>
        <v>0</v>
      </c>
      <c r="D2849">
        <f>+IFERROR(VLOOKUP(B2849,'[1]Sum table'!$A:$E,5,FALSE),0)</f>
        <v>0</v>
      </c>
      <c r="E2849">
        <f>+IFERROR(VLOOKUP(B2849,'[1]Sum table'!$A:$F,6,FALSE),0)</f>
        <v>0</v>
      </c>
      <c r="F2849">
        <f>+IFERROR(VLOOKUP(B2849,'[1]Sum table'!$A:$G,7,FALSE),0)</f>
        <v>0</v>
      </c>
      <c r="O2849" t="s">
        <v>516</v>
      </c>
      <c r="P2849" s="610" t="s">
        <v>141</v>
      </c>
      <c r="R2849" t="str">
        <f t="shared" si="134"/>
        <v>ZK109</v>
      </c>
      <c r="S2849">
        <f t="shared" si="135"/>
        <v>0</v>
      </c>
      <c r="T2849">
        <f t="shared" si="135"/>
        <v>0</v>
      </c>
      <c r="U2849">
        <f t="shared" si="135"/>
        <v>0</v>
      </c>
    </row>
    <row r="2850" spans="1:21" x14ac:dyDescent="0.25">
      <c r="A2850" t="s">
        <v>3369</v>
      </c>
      <c r="B2850" t="str">
        <f t="shared" si="133"/>
        <v>ZK109.K248.C727</v>
      </c>
      <c r="C2850">
        <f>+IFERROR(VLOOKUP(B2850,'[1]Sum table'!$A:$D,4,FALSE),0)</f>
        <v>0</v>
      </c>
      <c r="D2850">
        <f>+IFERROR(VLOOKUP(B2850,'[1]Sum table'!$A:$E,5,FALSE),0)</f>
        <v>0</v>
      </c>
      <c r="E2850">
        <f>+IFERROR(VLOOKUP(B2850,'[1]Sum table'!$A:$F,6,FALSE),0)</f>
        <v>0</v>
      </c>
      <c r="F2850">
        <f>+IFERROR(VLOOKUP(B2850,'[1]Sum table'!$A:$G,7,FALSE),0)</f>
        <v>0</v>
      </c>
      <c r="O2850" t="s">
        <v>516</v>
      </c>
      <c r="P2850" s="610" t="s">
        <v>143</v>
      </c>
      <c r="R2850" t="str">
        <f t="shared" si="134"/>
        <v>ZK109</v>
      </c>
      <c r="S2850">
        <f t="shared" si="135"/>
        <v>0</v>
      </c>
      <c r="T2850">
        <f t="shared" si="135"/>
        <v>0</v>
      </c>
      <c r="U2850">
        <f t="shared" si="135"/>
        <v>0</v>
      </c>
    </row>
    <row r="2851" spans="1:21" x14ac:dyDescent="0.25">
      <c r="A2851" t="s">
        <v>3370</v>
      </c>
      <c r="B2851" t="str">
        <f t="shared" si="133"/>
        <v>ZK109.K249.C727</v>
      </c>
      <c r="C2851">
        <f>+IFERROR(VLOOKUP(B2851,'[1]Sum table'!$A:$D,4,FALSE),0)</f>
        <v>0</v>
      </c>
      <c r="D2851">
        <f>+IFERROR(VLOOKUP(B2851,'[1]Sum table'!$A:$E,5,FALSE),0)</f>
        <v>0</v>
      </c>
      <c r="E2851">
        <f>+IFERROR(VLOOKUP(B2851,'[1]Sum table'!$A:$F,6,FALSE),0)</f>
        <v>0</v>
      </c>
      <c r="F2851">
        <f>+IFERROR(VLOOKUP(B2851,'[1]Sum table'!$A:$G,7,FALSE),0)</f>
        <v>0</v>
      </c>
      <c r="O2851" t="s">
        <v>516</v>
      </c>
      <c r="P2851" s="610" t="s">
        <v>145</v>
      </c>
      <c r="R2851" t="str">
        <f t="shared" si="134"/>
        <v>ZK109</v>
      </c>
      <c r="S2851">
        <f t="shared" si="135"/>
        <v>0</v>
      </c>
      <c r="T2851">
        <f t="shared" si="135"/>
        <v>0</v>
      </c>
      <c r="U2851">
        <f t="shared" si="135"/>
        <v>0</v>
      </c>
    </row>
    <row r="2852" spans="1:21" x14ac:dyDescent="0.25">
      <c r="A2852" t="s">
        <v>3371</v>
      </c>
      <c r="B2852" t="str">
        <f t="shared" si="133"/>
        <v>ZK109.K250.C727</v>
      </c>
      <c r="C2852">
        <f>+IFERROR(VLOOKUP(B2852,'[1]Sum table'!$A:$D,4,FALSE),0)</f>
        <v>0</v>
      </c>
      <c r="D2852">
        <f>+IFERROR(VLOOKUP(B2852,'[1]Sum table'!$A:$E,5,FALSE),0)</f>
        <v>0</v>
      </c>
      <c r="E2852">
        <f>+IFERROR(VLOOKUP(B2852,'[1]Sum table'!$A:$F,6,FALSE),0)</f>
        <v>0</v>
      </c>
      <c r="F2852">
        <f>+IFERROR(VLOOKUP(B2852,'[1]Sum table'!$A:$G,7,FALSE),0)</f>
        <v>0</v>
      </c>
      <c r="O2852" t="s">
        <v>516</v>
      </c>
      <c r="P2852" s="610" t="s">
        <v>149</v>
      </c>
      <c r="R2852" t="str">
        <f t="shared" si="134"/>
        <v>ZK109</v>
      </c>
      <c r="S2852">
        <f t="shared" si="135"/>
        <v>0</v>
      </c>
      <c r="T2852">
        <f t="shared" si="135"/>
        <v>0</v>
      </c>
      <c r="U2852">
        <f t="shared" si="135"/>
        <v>0</v>
      </c>
    </row>
    <row r="2853" spans="1:21" x14ac:dyDescent="0.25">
      <c r="A2853" t="s">
        <v>3372</v>
      </c>
      <c r="B2853" t="str">
        <f t="shared" si="133"/>
        <v>ZK109.K251.C727</v>
      </c>
      <c r="C2853">
        <f>+IFERROR(VLOOKUP(B2853,'[1]Sum table'!$A:$D,4,FALSE),0)</f>
        <v>0</v>
      </c>
      <c r="D2853">
        <f>+IFERROR(VLOOKUP(B2853,'[1]Sum table'!$A:$E,5,FALSE),0)</f>
        <v>0</v>
      </c>
      <c r="E2853">
        <f>+IFERROR(VLOOKUP(B2853,'[1]Sum table'!$A:$F,6,FALSE),0)</f>
        <v>0</v>
      </c>
      <c r="F2853">
        <f>+IFERROR(VLOOKUP(B2853,'[1]Sum table'!$A:$G,7,FALSE),0)</f>
        <v>0</v>
      </c>
      <c r="O2853" t="s">
        <v>516</v>
      </c>
      <c r="P2853" s="610" t="s">
        <v>151</v>
      </c>
      <c r="R2853" t="str">
        <f t="shared" si="134"/>
        <v>ZK109</v>
      </c>
      <c r="S2853">
        <f t="shared" si="135"/>
        <v>0</v>
      </c>
      <c r="T2853">
        <f t="shared" si="135"/>
        <v>0</v>
      </c>
      <c r="U2853">
        <f t="shared" si="135"/>
        <v>0</v>
      </c>
    </row>
    <row r="2854" spans="1:21" x14ac:dyDescent="0.25">
      <c r="A2854" t="s">
        <v>3373</v>
      </c>
      <c r="B2854" t="str">
        <f t="shared" si="133"/>
        <v>ZK109.K252.C727</v>
      </c>
      <c r="C2854">
        <f>+IFERROR(VLOOKUP(B2854,'[1]Sum table'!$A:$D,4,FALSE),0)</f>
        <v>0</v>
      </c>
      <c r="D2854">
        <f>+IFERROR(VLOOKUP(B2854,'[1]Sum table'!$A:$E,5,FALSE),0)</f>
        <v>0</v>
      </c>
      <c r="E2854">
        <f>+IFERROR(VLOOKUP(B2854,'[1]Sum table'!$A:$F,6,FALSE),0)</f>
        <v>0</v>
      </c>
      <c r="F2854">
        <f>+IFERROR(VLOOKUP(B2854,'[1]Sum table'!$A:$G,7,FALSE),0)</f>
        <v>0</v>
      </c>
      <c r="O2854" t="s">
        <v>516</v>
      </c>
      <c r="P2854" s="610" t="s">
        <v>152</v>
      </c>
      <c r="R2854" t="str">
        <f t="shared" si="134"/>
        <v>ZK109</v>
      </c>
      <c r="S2854">
        <f t="shared" si="135"/>
        <v>0</v>
      </c>
      <c r="T2854">
        <f t="shared" si="135"/>
        <v>0</v>
      </c>
      <c r="U2854">
        <f t="shared" si="135"/>
        <v>0</v>
      </c>
    </row>
    <row r="2855" spans="1:21" x14ac:dyDescent="0.25">
      <c r="A2855" t="s">
        <v>3374</v>
      </c>
      <c r="B2855" t="str">
        <f t="shared" si="133"/>
        <v>ZK109.K253.C727</v>
      </c>
      <c r="C2855">
        <f>+IFERROR(VLOOKUP(B2855,'[1]Sum table'!$A:$D,4,FALSE),0)</f>
        <v>0</v>
      </c>
      <c r="D2855">
        <f>+IFERROR(VLOOKUP(B2855,'[1]Sum table'!$A:$E,5,FALSE),0)</f>
        <v>0</v>
      </c>
      <c r="E2855">
        <f>+IFERROR(VLOOKUP(B2855,'[1]Sum table'!$A:$F,6,FALSE),0)</f>
        <v>0</v>
      </c>
      <c r="F2855">
        <f>+IFERROR(VLOOKUP(B2855,'[1]Sum table'!$A:$G,7,FALSE),0)</f>
        <v>0</v>
      </c>
      <c r="O2855" t="s">
        <v>516</v>
      </c>
      <c r="P2855" s="610" t="s">
        <v>154</v>
      </c>
      <c r="R2855" t="str">
        <f t="shared" si="134"/>
        <v>ZK109</v>
      </c>
      <c r="S2855">
        <f t="shared" si="135"/>
        <v>0</v>
      </c>
      <c r="T2855">
        <f t="shared" si="135"/>
        <v>0</v>
      </c>
      <c r="U2855">
        <f t="shared" si="135"/>
        <v>0</v>
      </c>
    </row>
    <row r="2856" spans="1:21" x14ac:dyDescent="0.25">
      <c r="A2856" t="s">
        <v>3375</v>
      </c>
      <c r="B2856" t="str">
        <f t="shared" si="133"/>
        <v>ZK109.K254.C727</v>
      </c>
      <c r="C2856">
        <f>+IFERROR(VLOOKUP(B2856,'[1]Sum table'!$A:$D,4,FALSE),0)</f>
        <v>0</v>
      </c>
      <c r="D2856">
        <f>+IFERROR(VLOOKUP(B2856,'[1]Sum table'!$A:$E,5,FALSE),0)</f>
        <v>0</v>
      </c>
      <c r="E2856">
        <f>+IFERROR(VLOOKUP(B2856,'[1]Sum table'!$A:$F,6,FALSE),0)</f>
        <v>0</v>
      </c>
      <c r="F2856">
        <f>+IFERROR(VLOOKUP(B2856,'[1]Sum table'!$A:$G,7,FALSE),0)</f>
        <v>0</v>
      </c>
      <c r="O2856" t="s">
        <v>516</v>
      </c>
      <c r="P2856" s="610" t="s">
        <v>156</v>
      </c>
      <c r="R2856" t="str">
        <f t="shared" si="134"/>
        <v>ZK109</v>
      </c>
      <c r="S2856">
        <f t="shared" si="135"/>
        <v>0</v>
      </c>
      <c r="T2856">
        <f t="shared" si="135"/>
        <v>0</v>
      </c>
      <c r="U2856">
        <f t="shared" si="135"/>
        <v>0</v>
      </c>
    </row>
    <row r="2857" spans="1:21" x14ac:dyDescent="0.25">
      <c r="A2857" t="s">
        <v>3376</v>
      </c>
      <c r="B2857" t="str">
        <f t="shared" si="133"/>
        <v>ZK109.K255.C727</v>
      </c>
      <c r="C2857">
        <f>+IFERROR(VLOOKUP(B2857,'[1]Sum table'!$A:$D,4,FALSE),0)</f>
        <v>0</v>
      </c>
      <c r="D2857">
        <f>+IFERROR(VLOOKUP(B2857,'[1]Sum table'!$A:$E,5,FALSE),0)</f>
        <v>0</v>
      </c>
      <c r="E2857">
        <f>+IFERROR(VLOOKUP(B2857,'[1]Sum table'!$A:$F,6,FALSE),0)</f>
        <v>0</v>
      </c>
      <c r="F2857">
        <f>+IFERROR(VLOOKUP(B2857,'[1]Sum table'!$A:$G,7,FALSE),0)</f>
        <v>0</v>
      </c>
      <c r="O2857" t="s">
        <v>516</v>
      </c>
      <c r="P2857" s="610" t="s">
        <v>158</v>
      </c>
      <c r="R2857" t="str">
        <f t="shared" si="134"/>
        <v>ZK109</v>
      </c>
      <c r="S2857">
        <f t="shared" si="135"/>
        <v>0</v>
      </c>
      <c r="T2857">
        <f t="shared" si="135"/>
        <v>0</v>
      </c>
      <c r="U2857">
        <f t="shared" si="135"/>
        <v>0</v>
      </c>
    </row>
    <row r="2858" spans="1:21" x14ac:dyDescent="0.25">
      <c r="A2858" t="s">
        <v>3377</v>
      </c>
      <c r="B2858" t="str">
        <f t="shared" si="133"/>
        <v>ZK109.K256.C727</v>
      </c>
      <c r="C2858">
        <f>+IFERROR(VLOOKUP(B2858,'[1]Sum table'!$A:$D,4,FALSE),0)</f>
        <v>0</v>
      </c>
      <c r="D2858">
        <f>+IFERROR(VLOOKUP(B2858,'[1]Sum table'!$A:$E,5,FALSE),0)</f>
        <v>0</v>
      </c>
      <c r="E2858">
        <f>+IFERROR(VLOOKUP(B2858,'[1]Sum table'!$A:$F,6,FALSE),0)</f>
        <v>0</v>
      </c>
      <c r="F2858">
        <f>+IFERROR(VLOOKUP(B2858,'[1]Sum table'!$A:$G,7,FALSE),0)</f>
        <v>0</v>
      </c>
      <c r="O2858" t="s">
        <v>516</v>
      </c>
      <c r="P2858" s="608" t="s">
        <v>387</v>
      </c>
      <c r="R2858" t="str">
        <f t="shared" si="134"/>
        <v>ZK109</v>
      </c>
      <c r="S2858">
        <f t="shared" si="135"/>
        <v>0</v>
      </c>
      <c r="T2858">
        <f t="shared" si="135"/>
        <v>0</v>
      </c>
      <c r="U2858">
        <f t="shared" si="135"/>
        <v>0</v>
      </c>
    </row>
    <row r="2859" spans="1:21" x14ac:dyDescent="0.25">
      <c r="A2859" t="s">
        <v>3378</v>
      </c>
      <c r="B2859" t="str">
        <f t="shared" si="133"/>
        <v>ZK109.K257.C727</v>
      </c>
      <c r="C2859">
        <f>+IFERROR(VLOOKUP(B2859,'[1]Sum table'!$A:$D,4,FALSE),0)</f>
        <v>0</v>
      </c>
      <c r="D2859">
        <f>+IFERROR(VLOOKUP(B2859,'[1]Sum table'!$A:$E,5,FALSE),0)</f>
        <v>0</v>
      </c>
      <c r="E2859">
        <f>+IFERROR(VLOOKUP(B2859,'[1]Sum table'!$A:$F,6,FALSE),0)</f>
        <v>0</v>
      </c>
      <c r="F2859">
        <f>+IFERROR(VLOOKUP(B2859,'[1]Sum table'!$A:$G,7,FALSE),0)</f>
        <v>0</v>
      </c>
      <c r="O2859" t="s">
        <v>516</v>
      </c>
      <c r="P2859" s="608" t="s">
        <v>388</v>
      </c>
      <c r="R2859" t="str">
        <f t="shared" si="134"/>
        <v>ZK109</v>
      </c>
      <c r="S2859">
        <f t="shared" si="135"/>
        <v>0</v>
      </c>
      <c r="T2859">
        <f t="shared" si="135"/>
        <v>0</v>
      </c>
      <c r="U2859">
        <f t="shared" si="135"/>
        <v>0</v>
      </c>
    </row>
    <row r="2860" spans="1:21" x14ac:dyDescent="0.25">
      <c r="A2860" t="s">
        <v>3379</v>
      </c>
      <c r="B2860" t="str">
        <f t="shared" si="133"/>
        <v>ZK109.K258.C727</v>
      </c>
      <c r="C2860">
        <f>+IFERROR(VLOOKUP(B2860,'[1]Sum table'!$A:$D,4,FALSE),0)</f>
        <v>0</v>
      </c>
      <c r="D2860">
        <f>+IFERROR(VLOOKUP(B2860,'[1]Sum table'!$A:$E,5,FALSE),0)</f>
        <v>0</v>
      </c>
      <c r="E2860">
        <f>+IFERROR(VLOOKUP(B2860,'[1]Sum table'!$A:$F,6,FALSE),0)</f>
        <v>0</v>
      </c>
      <c r="F2860">
        <f>+IFERROR(VLOOKUP(B2860,'[1]Sum table'!$A:$G,7,FALSE),0)</f>
        <v>0</v>
      </c>
      <c r="O2860" t="s">
        <v>516</v>
      </c>
      <c r="P2860" s="608" t="s">
        <v>389</v>
      </c>
      <c r="R2860" t="str">
        <f t="shared" si="134"/>
        <v>ZK109</v>
      </c>
      <c r="S2860">
        <f t="shared" si="135"/>
        <v>0</v>
      </c>
      <c r="T2860">
        <f t="shared" si="135"/>
        <v>0</v>
      </c>
      <c r="U2860">
        <f t="shared" si="135"/>
        <v>0</v>
      </c>
    </row>
    <row r="2861" spans="1:21" x14ac:dyDescent="0.25">
      <c r="A2861" t="s">
        <v>3380</v>
      </c>
      <c r="B2861" t="str">
        <f t="shared" si="133"/>
        <v>ZK109.K259.C727</v>
      </c>
      <c r="C2861">
        <f>+IFERROR(VLOOKUP(B2861,'[1]Sum table'!$A:$D,4,FALSE),0)</f>
        <v>0</v>
      </c>
      <c r="D2861">
        <f>+IFERROR(VLOOKUP(B2861,'[1]Sum table'!$A:$E,5,FALSE),0)</f>
        <v>0</v>
      </c>
      <c r="E2861">
        <f>+IFERROR(VLOOKUP(B2861,'[1]Sum table'!$A:$F,6,FALSE),0)</f>
        <v>0</v>
      </c>
      <c r="F2861">
        <f>+IFERROR(VLOOKUP(B2861,'[1]Sum table'!$A:$G,7,FALSE),0)</f>
        <v>0</v>
      </c>
      <c r="O2861" t="s">
        <v>516</v>
      </c>
      <c r="P2861" s="610" t="s">
        <v>162</v>
      </c>
      <c r="R2861" t="str">
        <f t="shared" si="134"/>
        <v>ZK109</v>
      </c>
      <c r="S2861">
        <f t="shared" si="135"/>
        <v>0</v>
      </c>
      <c r="T2861">
        <f t="shared" si="135"/>
        <v>0</v>
      </c>
      <c r="U2861">
        <f t="shared" si="135"/>
        <v>0</v>
      </c>
    </row>
    <row r="2862" spans="1:21" x14ac:dyDescent="0.25">
      <c r="A2862" t="s">
        <v>3381</v>
      </c>
      <c r="B2862" t="str">
        <f t="shared" si="133"/>
        <v>ZK109.K260.C727</v>
      </c>
      <c r="C2862">
        <f>+IFERROR(VLOOKUP(B2862,'[1]Sum table'!$A:$D,4,FALSE),0)</f>
        <v>0</v>
      </c>
      <c r="D2862">
        <f>+IFERROR(VLOOKUP(B2862,'[1]Sum table'!$A:$E,5,FALSE),0)</f>
        <v>0</v>
      </c>
      <c r="E2862">
        <f>+IFERROR(VLOOKUP(B2862,'[1]Sum table'!$A:$F,6,FALSE),0)</f>
        <v>0</v>
      </c>
      <c r="F2862">
        <f>+IFERROR(VLOOKUP(B2862,'[1]Sum table'!$A:$G,7,FALSE),0)</f>
        <v>0</v>
      </c>
      <c r="O2862" t="s">
        <v>516</v>
      </c>
      <c r="P2862" s="610" t="s">
        <v>164</v>
      </c>
      <c r="R2862" t="str">
        <f t="shared" si="134"/>
        <v>ZK109</v>
      </c>
      <c r="S2862">
        <f t="shared" si="135"/>
        <v>0</v>
      </c>
      <c r="T2862">
        <f t="shared" si="135"/>
        <v>0</v>
      </c>
      <c r="U2862">
        <f t="shared" si="135"/>
        <v>0</v>
      </c>
    </row>
    <row r="2863" spans="1:21" x14ac:dyDescent="0.25">
      <c r="A2863" t="s">
        <v>3382</v>
      </c>
      <c r="B2863" t="str">
        <f t="shared" si="133"/>
        <v>ZK109.K261.C727</v>
      </c>
      <c r="C2863">
        <f>+IFERROR(VLOOKUP(B2863,'[1]Sum table'!$A:$D,4,FALSE),0)</f>
        <v>0</v>
      </c>
      <c r="D2863">
        <f>+IFERROR(VLOOKUP(B2863,'[1]Sum table'!$A:$E,5,FALSE),0)</f>
        <v>0</v>
      </c>
      <c r="E2863">
        <f>+IFERROR(VLOOKUP(B2863,'[1]Sum table'!$A:$F,6,FALSE),0)</f>
        <v>0</v>
      </c>
      <c r="F2863">
        <f>+IFERROR(VLOOKUP(B2863,'[1]Sum table'!$A:$G,7,FALSE),0)</f>
        <v>0</v>
      </c>
      <c r="O2863" t="s">
        <v>516</v>
      </c>
      <c r="P2863" s="610" t="s">
        <v>166</v>
      </c>
      <c r="R2863" t="str">
        <f t="shared" si="134"/>
        <v>ZK109</v>
      </c>
      <c r="S2863">
        <f t="shared" si="135"/>
        <v>0</v>
      </c>
      <c r="T2863">
        <f t="shared" si="135"/>
        <v>0</v>
      </c>
      <c r="U2863">
        <f t="shared" si="135"/>
        <v>0</v>
      </c>
    </row>
    <row r="2864" spans="1:21" x14ac:dyDescent="0.25">
      <c r="A2864" t="s">
        <v>3383</v>
      </c>
      <c r="B2864" t="str">
        <f t="shared" si="133"/>
        <v>ZK109.K262.C727</v>
      </c>
      <c r="C2864">
        <f>+IFERROR(VLOOKUP(B2864,'[1]Sum table'!$A:$D,4,FALSE),0)</f>
        <v>0</v>
      </c>
      <c r="D2864">
        <f>+IFERROR(VLOOKUP(B2864,'[1]Sum table'!$A:$E,5,FALSE),0)</f>
        <v>0</v>
      </c>
      <c r="E2864">
        <f>+IFERROR(VLOOKUP(B2864,'[1]Sum table'!$A:$F,6,FALSE),0)</f>
        <v>0</v>
      </c>
      <c r="F2864">
        <f>+IFERROR(VLOOKUP(B2864,'[1]Sum table'!$A:$G,7,FALSE),0)</f>
        <v>0</v>
      </c>
      <c r="O2864" t="s">
        <v>516</v>
      </c>
      <c r="P2864" s="610" t="s">
        <v>168</v>
      </c>
      <c r="R2864" t="str">
        <f t="shared" si="134"/>
        <v>ZK109</v>
      </c>
      <c r="S2864">
        <f t="shared" si="135"/>
        <v>0</v>
      </c>
      <c r="T2864">
        <f t="shared" si="135"/>
        <v>0</v>
      </c>
      <c r="U2864">
        <f t="shared" si="135"/>
        <v>0</v>
      </c>
    </row>
    <row r="2865" spans="1:21" x14ac:dyDescent="0.25">
      <c r="A2865" t="s">
        <v>3384</v>
      </c>
      <c r="B2865" t="str">
        <f t="shared" si="133"/>
        <v>ZK109.K263.C727</v>
      </c>
      <c r="C2865">
        <f>+IFERROR(VLOOKUP(B2865,'[1]Sum table'!$A:$D,4,FALSE),0)</f>
        <v>0</v>
      </c>
      <c r="D2865">
        <f>+IFERROR(VLOOKUP(B2865,'[1]Sum table'!$A:$E,5,FALSE),0)</f>
        <v>0</v>
      </c>
      <c r="E2865">
        <f>+IFERROR(VLOOKUP(B2865,'[1]Sum table'!$A:$F,6,FALSE),0)</f>
        <v>0</v>
      </c>
      <c r="F2865">
        <f>+IFERROR(VLOOKUP(B2865,'[1]Sum table'!$A:$G,7,FALSE),0)</f>
        <v>0</v>
      </c>
      <c r="O2865" t="s">
        <v>516</v>
      </c>
      <c r="P2865" s="610" t="s">
        <v>170</v>
      </c>
      <c r="R2865" t="str">
        <f t="shared" si="134"/>
        <v>ZK109</v>
      </c>
      <c r="S2865">
        <f t="shared" si="135"/>
        <v>0</v>
      </c>
      <c r="T2865">
        <f t="shared" si="135"/>
        <v>0</v>
      </c>
      <c r="U2865">
        <f t="shared" si="135"/>
        <v>0</v>
      </c>
    </row>
    <row r="2866" spans="1:21" x14ac:dyDescent="0.25">
      <c r="A2866" t="s">
        <v>3385</v>
      </c>
      <c r="B2866" t="str">
        <f t="shared" si="133"/>
        <v>ZK109.K264.C727</v>
      </c>
      <c r="C2866">
        <f>+IFERROR(VLOOKUP(B2866,'[1]Sum table'!$A:$D,4,FALSE),0)</f>
        <v>0</v>
      </c>
      <c r="D2866">
        <f>+IFERROR(VLOOKUP(B2866,'[1]Sum table'!$A:$E,5,FALSE),0)</f>
        <v>0</v>
      </c>
      <c r="E2866">
        <f>+IFERROR(VLOOKUP(B2866,'[1]Sum table'!$A:$F,6,FALSE),0)</f>
        <v>0</v>
      </c>
      <c r="F2866">
        <f>+IFERROR(VLOOKUP(B2866,'[1]Sum table'!$A:$G,7,FALSE),0)</f>
        <v>0</v>
      </c>
      <c r="O2866" t="s">
        <v>516</v>
      </c>
      <c r="P2866" s="608" t="s">
        <v>390</v>
      </c>
      <c r="R2866" t="str">
        <f t="shared" si="134"/>
        <v>ZK109</v>
      </c>
      <c r="S2866">
        <f t="shared" si="135"/>
        <v>0</v>
      </c>
      <c r="T2866">
        <f t="shared" si="135"/>
        <v>0</v>
      </c>
      <c r="U2866">
        <f t="shared" si="135"/>
        <v>0</v>
      </c>
    </row>
    <row r="2867" spans="1:21" x14ac:dyDescent="0.25">
      <c r="A2867" t="s">
        <v>3386</v>
      </c>
      <c r="B2867" t="str">
        <f t="shared" si="133"/>
        <v>ZK109.K265.C727</v>
      </c>
      <c r="C2867">
        <f>+IFERROR(VLOOKUP(B2867,'[1]Sum table'!$A:$D,4,FALSE),0)</f>
        <v>0</v>
      </c>
      <c r="D2867">
        <f>+IFERROR(VLOOKUP(B2867,'[1]Sum table'!$A:$E,5,FALSE),0)</f>
        <v>0</v>
      </c>
      <c r="E2867">
        <f>+IFERROR(VLOOKUP(B2867,'[1]Sum table'!$A:$F,6,FALSE),0)</f>
        <v>0</v>
      </c>
      <c r="F2867">
        <f>+IFERROR(VLOOKUP(B2867,'[1]Sum table'!$A:$G,7,FALSE),0)</f>
        <v>0</v>
      </c>
      <c r="O2867" t="s">
        <v>516</v>
      </c>
      <c r="P2867" s="608" t="s">
        <v>391</v>
      </c>
      <c r="R2867" t="str">
        <f t="shared" si="134"/>
        <v>ZK109</v>
      </c>
      <c r="S2867">
        <f t="shared" si="135"/>
        <v>0</v>
      </c>
      <c r="T2867">
        <f t="shared" si="135"/>
        <v>0</v>
      </c>
      <c r="U2867">
        <f t="shared" si="135"/>
        <v>0</v>
      </c>
    </row>
    <row r="2868" spans="1:21" x14ac:dyDescent="0.25">
      <c r="A2868" t="s">
        <v>3387</v>
      </c>
      <c r="B2868" t="str">
        <f t="shared" si="133"/>
        <v>ZK109.K266.C727</v>
      </c>
      <c r="C2868">
        <f>+IFERROR(VLOOKUP(B2868,'[1]Sum table'!$A:$D,4,FALSE),0)</f>
        <v>0</v>
      </c>
      <c r="D2868">
        <f>+IFERROR(VLOOKUP(B2868,'[1]Sum table'!$A:$E,5,FALSE),0)</f>
        <v>0</v>
      </c>
      <c r="E2868">
        <f>+IFERROR(VLOOKUP(B2868,'[1]Sum table'!$A:$F,6,FALSE),0)</f>
        <v>0</v>
      </c>
      <c r="F2868">
        <f>+IFERROR(VLOOKUP(B2868,'[1]Sum table'!$A:$G,7,FALSE),0)</f>
        <v>0</v>
      </c>
      <c r="O2868" t="s">
        <v>516</v>
      </c>
      <c r="P2868" s="608" t="s">
        <v>392</v>
      </c>
      <c r="R2868" t="str">
        <f t="shared" si="134"/>
        <v>ZK109</v>
      </c>
      <c r="S2868">
        <f t="shared" si="135"/>
        <v>0</v>
      </c>
      <c r="T2868">
        <f t="shared" si="135"/>
        <v>0</v>
      </c>
      <c r="U2868">
        <f t="shared" si="135"/>
        <v>0</v>
      </c>
    </row>
    <row r="2869" spans="1:21" x14ac:dyDescent="0.25">
      <c r="A2869" t="s">
        <v>3388</v>
      </c>
      <c r="B2869" t="str">
        <f t="shared" si="133"/>
        <v>ZK109.K267.C727</v>
      </c>
      <c r="C2869">
        <f>+IFERROR(VLOOKUP(B2869,'[1]Sum table'!$A:$D,4,FALSE),0)</f>
        <v>0</v>
      </c>
      <c r="D2869">
        <f>+IFERROR(VLOOKUP(B2869,'[1]Sum table'!$A:$E,5,FALSE),0)</f>
        <v>0</v>
      </c>
      <c r="E2869">
        <f>+IFERROR(VLOOKUP(B2869,'[1]Sum table'!$A:$F,6,FALSE),0)</f>
        <v>0</v>
      </c>
      <c r="F2869">
        <f>+IFERROR(VLOOKUP(B2869,'[1]Sum table'!$A:$G,7,FALSE),0)</f>
        <v>0</v>
      </c>
      <c r="O2869" t="s">
        <v>516</v>
      </c>
      <c r="P2869" s="610" t="s">
        <v>177</v>
      </c>
      <c r="R2869" t="str">
        <f t="shared" si="134"/>
        <v>ZK109</v>
      </c>
      <c r="S2869">
        <f t="shared" si="135"/>
        <v>0</v>
      </c>
      <c r="T2869">
        <f t="shared" si="135"/>
        <v>0</v>
      </c>
      <c r="U2869">
        <f t="shared" si="135"/>
        <v>0</v>
      </c>
    </row>
    <row r="2870" spans="1:21" x14ac:dyDescent="0.25">
      <c r="A2870" t="s">
        <v>3389</v>
      </c>
      <c r="B2870" t="str">
        <f t="shared" si="133"/>
        <v>ZK109.K268.C727</v>
      </c>
      <c r="C2870">
        <f>+IFERROR(VLOOKUP(B2870,'[1]Sum table'!$A:$D,4,FALSE),0)</f>
        <v>0</v>
      </c>
      <c r="D2870">
        <f>+IFERROR(VLOOKUP(B2870,'[1]Sum table'!$A:$E,5,FALSE),0)</f>
        <v>0</v>
      </c>
      <c r="E2870">
        <f>+IFERROR(VLOOKUP(B2870,'[1]Sum table'!$A:$F,6,FALSE),0)</f>
        <v>0</v>
      </c>
      <c r="F2870">
        <f>+IFERROR(VLOOKUP(B2870,'[1]Sum table'!$A:$G,7,FALSE),0)</f>
        <v>0</v>
      </c>
      <c r="O2870" t="s">
        <v>516</v>
      </c>
      <c r="P2870" s="610" t="s">
        <v>181</v>
      </c>
      <c r="R2870" t="str">
        <f t="shared" si="134"/>
        <v>ZK109</v>
      </c>
      <c r="S2870">
        <f t="shared" si="135"/>
        <v>0</v>
      </c>
      <c r="T2870">
        <f t="shared" si="135"/>
        <v>0</v>
      </c>
      <c r="U2870">
        <f t="shared" si="135"/>
        <v>0</v>
      </c>
    </row>
    <row r="2871" spans="1:21" x14ac:dyDescent="0.25">
      <c r="A2871" t="s">
        <v>3390</v>
      </c>
      <c r="B2871" t="str">
        <f t="shared" si="133"/>
        <v>ZK109.K269.C727</v>
      </c>
      <c r="C2871">
        <f>+IFERROR(VLOOKUP(B2871,'[1]Sum table'!$A:$D,4,FALSE),0)</f>
        <v>0</v>
      </c>
      <c r="D2871">
        <f>+IFERROR(VLOOKUP(B2871,'[1]Sum table'!$A:$E,5,FALSE),0)</f>
        <v>0</v>
      </c>
      <c r="E2871">
        <f>+IFERROR(VLOOKUP(B2871,'[1]Sum table'!$A:$F,6,FALSE),0)</f>
        <v>0</v>
      </c>
      <c r="F2871">
        <f>+IFERROR(VLOOKUP(B2871,'[1]Sum table'!$A:$G,7,FALSE),0)</f>
        <v>0</v>
      </c>
      <c r="O2871" t="s">
        <v>516</v>
      </c>
      <c r="P2871" s="608" t="s">
        <v>393</v>
      </c>
      <c r="R2871" t="str">
        <f t="shared" si="134"/>
        <v>ZK109</v>
      </c>
      <c r="S2871">
        <f t="shared" si="135"/>
        <v>0</v>
      </c>
      <c r="T2871">
        <f t="shared" si="135"/>
        <v>0</v>
      </c>
      <c r="U2871">
        <f t="shared" si="135"/>
        <v>0</v>
      </c>
    </row>
    <row r="2872" spans="1:21" x14ac:dyDescent="0.25">
      <c r="A2872" t="s">
        <v>3391</v>
      </c>
      <c r="B2872" t="str">
        <f t="shared" si="133"/>
        <v>ZK109.K270.C727</v>
      </c>
      <c r="C2872">
        <f>+IFERROR(VLOOKUP(B2872,'[1]Sum table'!$A:$D,4,FALSE),0)</f>
        <v>0</v>
      </c>
      <c r="D2872">
        <f>+IFERROR(VLOOKUP(B2872,'[1]Sum table'!$A:$E,5,FALSE),0)</f>
        <v>0</v>
      </c>
      <c r="E2872">
        <f>+IFERROR(VLOOKUP(B2872,'[1]Sum table'!$A:$F,6,FALSE),0)</f>
        <v>0</v>
      </c>
      <c r="F2872">
        <f>+IFERROR(VLOOKUP(B2872,'[1]Sum table'!$A:$G,7,FALSE),0)</f>
        <v>0</v>
      </c>
      <c r="O2872" t="s">
        <v>516</v>
      </c>
      <c r="P2872" s="608" t="s">
        <v>394</v>
      </c>
      <c r="R2872" t="str">
        <f t="shared" si="134"/>
        <v>ZK109</v>
      </c>
      <c r="S2872">
        <f t="shared" si="135"/>
        <v>0</v>
      </c>
      <c r="T2872">
        <f t="shared" si="135"/>
        <v>0</v>
      </c>
      <c r="U2872">
        <f t="shared" si="135"/>
        <v>0</v>
      </c>
    </row>
    <row r="2873" spans="1:21" x14ac:dyDescent="0.25">
      <c r="A2873" t="s">
        <v>3392</v>
      </c>
      <c r="B2873" t="str">
        <f t="shared" si="133"/>
        <v>ZK109.K271.C727</v>
      </c>
      <c r="C2873">
        <f>+IFERROR(VLOOKUP(B2873,'[1]Sum table'!$A:$D,4,FALSE),0)</f>
        <v>0</v>
      </c>
      <c r="D2873">
        <f>+IFERROR(VLOOKUP(B2873,'[1]Sum table'!$A:$E,5,FALSE),0)</f>
        <v>0</v>
      </c>
      <c r="E2873">
        <f>+IFERROR(VLOOKUP(B2873,'[1]Sum table'!$A:$F,6,FALSE),0)</f>
        <v>0</v>
      </c>
      <c r="F2873">
        <f>+IFERROR(VLOOKUP(B2873,'[1]Sum table'!$A:$G,7,FALSE),0)</f>
        <v>0</v>
      </c>
      <c r="O2873" t="s">
        <v>516</v>
      </c>
      <c r="P2873" s="608" t="s">
        <v>395</v>
      </c>
      <c r="R2873" t="str">
        <f t="shared" si="134"/>
        <v>ZK109</v>
      </c>
      <c r="S2873">
        <f t="shared" si="135"/>
        <v>0</v>
      </c>
      <c r="T2873">
        <f t="shared" si="135"/>
        <v>0</v>
      </c>
      <c r="U2873">
        <f t="shared" si="135"/>
        <v>0</v>
      </c>
    </row>
    <row r="2874" spans="1:21" x14ac:dyDescent="0.25">
      <c r="A2874" t="s">
        <v>3393</v>
      </c>
      <c r="B2874" t="str">
        <f t="shared" si="133"/>
        <v>ZK109.K272.C727</v>
      </c>
      <c r="C2874">
        <f>+IFERROR(VLOOKUP(B2874,'[1]Sum table'!$A:$D,4,FALSE),0)</f>
        <v>0</v>
      </c>
      <c r="D2874">
        <f>+IFERROR(VLOOKUP(B2874,'[1]Sum table'!$A:$E,5,FALSE),0)</f>
        <v>0</v>
      </c>
      <c r="E2874">
        <f>+IFERROR(VLOOKUP(B2874,'[1]Sum table'!$A:$F,6,FALSE),0)</f>
        <v>0</v>
      </c>
      <c r="F2874">
        <f>+IFERROR(VLOOKUP(B2874,'[1]Sum table'!$A:$G,7,FALSE),0)</f>
        <v>0</v>
      </c>
      <c r="O2874" t="s">
        <v>516</v>
      </c>
      <c r="P2874" s="610" t="s">
        <v>183</v>
      </c>
      <c r="R2874" t="str">
        <f t="shared" si="134"/>
        <v>ZK109</v>
      </c>
      <c r="S2874">
        <f t="shared" si="135"/>
        <v>0</v>
      </c>
      <c r="T2874">
        <f t="shared" si="135"/>
        <v>0</v>
      </c>
      <c r="U2874">
        <f t="shared" si="135"/>
        <v>0</v>
      </c>
    </row>
    <row r="2875" spans="1:21" x14ac:dyDescent="0.25">
      <c r="A2875" t="s">
        <v>3394</v>
      </c>
      <c r="B2875" t="str">
        <f t="shared" si="133"/>
        <v>ZK109.K273.C727</v>
      </c>
      <c r="C2875">
        <f>+IFERROR(VLOOKUP(B2875,'[1]Sum table'!$A:$D,4,FALSE),0)</f>
        <v>0</v>
      </c>
      <c r="D2875">
        <f>+IFERROR(VLOOKUP(B2875,'[1]Sum table'!$A:$E,5,FALSE),0)</f>
        <v>0</v>
      </c>
      <c r="E2875">
        <f>+IFERROR(VLOOKUP(B2875,'[1]Sum table'!$A:$F,6,FALSE),0)</f>
        <v>0</v>
      </c>
      <c r="F2875">
        <f>+IFERROR(VLOOKUP(B2875,'[1]Sum table'!$A:$G,7,FALSE),0)</f>
        <v>0</v>
      </c>
      <c r="O2875" t="s">
        <v>516</v>
      </c>
      <c r="P2875" s="610" t="s">
        <v>185</v>
      </c>
      <c r="R2875" t="str">
        <f t="shared" si="134"/>
        <v>ZK109</v>
      </c>
      <c r="S2875">
        <f t="shared" si="135"/>
        <v>0</v>
      </c>
      <c r="T2875">
        <f t="shared" si="135"/>
        <v>0</v>
      </c>
      <c r="U2875">
        <f t="shared" si="135"/>
        <v>0</v>
      </c>
    </row>
    <row r="2876" spans="1:21" x14ac:dyDescent="0.25">
      <c r="A2876" t="s">
        <v>3395</v>
      </c>
      <c r="B2876" t="str">
        <f t="shared" si="133"/>
        <v>ZK109.K274.C727</v>
      </c>
      <c r="C2876">
        <f>+IFERROR(VLOOKUP(B2876,'[1]Sum table'!$A:$D,4,FALSE),0)</f>
        <v>0</v>
      </c>
      <c r="D2876">
        <f>+IFERROR(VLOOKUP(B2876,'[1]Sum table'!$A:$E,5,FALSE),0)</f>
        <v>0</v>
      </c>
      <c r="E2876">
        <f>+IFERROR(VLOOKUP(B2876,'[1]Sum table'!$A:$F,6,FALSE),0)</f>
        <v>487.38</v>
      </c>
      <c r="F2876">
        <f>+IFERROR(VLOOKUP(B2876,'[1]Sum table'!$A:$G,7,FALSE),0)</f>
        <v>1195</v>
      </c>
      <c r="O2876" t="s">
        <v>516</v>
      </c>
      <c r="P2876" s="610" t="s">
        <v>193</v>
      </c>
      <c r="R2876" t="str">
        <f t="shared" si="134"/>
        <v>ZK109</v>
      </c>
      <c r="S2876">
        <f t="shared" si="135"/>
        <v>0</v>
      </c>
      <c r="T2876">
        <f t="shared" si="135"/>
        <v>0</v>
      </c>
      <c r="U2876">
        <f t="shared" si="135"/>
        <v>487.38</v>
      </c>
    </row>
    <row r="2877" spans="1:21" x14ac:dyDescent="0.25">
      <c r="A2877" t="s">
        <v>3396</v>
      </c>
      <c r="B2877" t="str">
        <f t="shared" si="133"/>
        <v>ZK109.K275.C727</v>
      </c>
      <c r="C2877">
        <f>+IFERROR(VLOOKUP(B2877,'[1]Sum table'!$A:$D,4,FALSE),0)</f>
        <v>0</v>
      </c>
      <c r="D2877">
        <f>+IFERROR(VLOOKUP(B2877,'[1]Sum table'!$A:$E,5,FALSE),0)</f>
        <v>0</v>
      </c>
      <c r="E2877">
        <f>+IFERROR(VLOOKUP(B2877,'[1]Sum table'!$A:$F,6,FALSE),0)</f>
        <v>0</v>
      </c>
      <c r="F2877">
        <f>+IFERROR(VLOOKUP(B2877,'[1]Sum table'!$A:$G,7,FALSE),0)</f>
        <v>0</v>
      </c>
      <c r="O2877" t="s">
        <v>516</v>
      </c>
      <c r="P2877" s="610" t="s">
        <v>195</v>
      </c>
      <c r="R2877" t="str">
        <f t="shared" si="134"/>
        <v>ZK109</v>
      </c>
      <c r="S2877">
        <f t="shared" si="135"/>
        <v>0</v>
      </c>
      <c r="T2877">
        <f t="shared" si="135"/>
        <v>0</v>
      </c>
      <c r="U2877">
        <f t="shared" si="135"/>
        <v>0</v>
      </c>
    </row>
    <row r="2878" spans="1:21" x14ac:dyDescent="0.25">
      <c r="A2878" t="s">
        <v>3397</v>
      </c>
      <c r="B2878" t="str">
        <f t="shared" si="133"/>
        <v>ZK109.K276.C727</v>
      </c>
      <c r="C2878">
        <f>+IFERROR(VLOOKUP(B2878,'[1]Sum table'!$A:$D,4,FALSE),0)</f>
        <v>0</v>
      </c>
      <c r="D2878">
        <f>+IFERROR(VLOOKUP(B2878,'[1]Sum table'!$A:$E,5,FALSE),0)</f>
        <v>0</v>
      </c>
      <c r="E2878">
        <f>+IFERROR(VLOOKUP(B2878,'[1]Sum table'!$A:$F,6,FALSE),0)</f>
        <v>0</v>
      </c>
      <c r="F2878">
        <f>+IFERROR(VLOOKUP(B2878,'[1]Sum table'!$A:$G,7,FALSE),0)</f>
        <v>0</v>
      </c>
      <c r="O2878" t="s">
        <v>516</v>
      </c>
      <c r="P2878" s="610" t="s">
        <v>197</v>
      </c>
      <c r="R2878" t="str">
        <f t="shared" si="134"/>
        <v>ZK109</v>
      </c>
      <c r="S2878">
        <f t="shared" si="135"/>
        <v>0</v>
      </c>
      <c r="T2878">
        <f t="shared" si="135"/>
        <v>0</v>
      </c>
      <c r="U2878">
        <f t="shared" si="135"/>
        <v>0</v>
      </c>
    </row>
    <row r="2879" spans="1:21" x14ac:dyDescent="0.25">
      <c r="A2879" t="s">
        <v>3398</v>
      </c>
      <c r="B2879" t="str">
        <f t="shared" si="133"/>
        <v>ZK109.K277.C727</v>
      </c>
      <c r="C2879">
        <f>+IFERROR(VLOOKUP(B2879,'[1]Sum table'!$A:$D,4,FALSE),0)</f>
        <v>0</v>
      </c>
      <c r="D2879">
        <f>+IFERROR(VLOOKUP(B2879,'[1]Sum table'!$A:$E,5,FALSE),0)</f>
        <v>0</v>
      </c>
      <c r="E2879">
        <f>+IFERROR(VLOOKUP(B2879,'[1]Sum table'!$A:$F,6,FALSE),0)</f>
        <v>0</v>
      </c>
      <c r="F2879">
        <f>+IFERROR(VLOOKUP(B2879,'[1]Sum table'!$A:$G,7,FALSE),0)</f>
        <v>0</v>
      </c>
      <c r="O2879" t="s">
        <v>516</v>
      </c>
      <c r="P2879" s="608" t="s">
        <v>396</v>
      </c>
      <c r="R2879" t="str">
        <f t="shared" si="134"/>
        <v>ZK109</v>
      </c>
      <c r="S2879">
        <f t="shared" si="135"/>
        <v>0</v>
      </c>
      <c r="T2879">
        <f t="shared" si="135"/>
        <v>0</v>
      </c>
      <c r="U2879">
        <f t="shared" si="135"/>
        <v>0</v>
      </c>
    </row>
    <row r="2880" spans="1:21" x14ac:dyDescent="0.25">
      <c r="A2880" t="s">
        <v>3399</v>
      </c>
      <c r="B2880" t="str">
        <f t="shared" si="133"/>
        <v>ZK109.K278.C727</v>
      </c>
      <c r="C2880">
        <f>+IFERROR(VLOOKUP(B2880,'[1]Sum table'!$A:$D,4,FALSE),0)</f>
        <v>0</v>
      </c>
      <c r="D2880">
        <f>+IFERROR(VLOOKUP(B2880,'[1]Sum table'!$A:$E,5,FALSE),0)</f>
        <v>0</v>
      </c>
      <c r="E2880">
        <f>+IFERROR(VLOOKUP(B2880,'[1]Sum table'!$A:$F,6,FALSE),0)</f>
        <v>0</v>
      </c>
      <c r="F2880">
        <f>+IFERROR(VLOOKUP(B2880,'[1]Sum table'!$A:$G,7,FALSE),0)</f>
        <v>0</v>
      </c>
      <c r="O2880" t="s">
        <v>516</v>
      </c>
      <c r="P2880" s="608" t="s">
        <v>397</v>
      </c>
      <c r="R2880" t="str">
        <f t="shared" si="134"/>
        <v>ZK109</v>
      </c>
      <c r="S2880">
        <f t="shared" si="135"/>
        <v>0</v>
      </c>
      <c r="T2880">
        <f t="shared" si="135"/>
        <v>0</v>
      </c>
      <c r="U2880">
        <f t="shared" si="135"/>
        <v>0</v>
      </c>
    </row>
    <row r="2881" spans="1:21" x14ac:dyDescent="0.25">
      <c r="A2881" t="s">
        <v>3400</v>
      </c>
      <c r="B2881" t="str">
        <f t="shared" si="133"/>
        <v>ZK109.K279.C727</v>
      </c>
      <c r="C2881">
        <f>+IFERROR(VLOOKUP(B2881,'[1]Sum table'!$A:$D,4,FALSE),0)</f>
        <v>0</v>
      </c>
      <c r="D2881">
        <f>+IFERROR(VLOOKUP(B2881,'[1]Sum table'!$A:$E,5,FALSE),0)</f>
        <v>0</v>
      </c>
      <c r="E2881">
        <f>+IFERROR(VLOOKUP(B2881,'[1]Sum table'!$A:$F,6,FALSE),0)</f>
        <v>0</v>
      </c>
      <c r="F2881">
        <f>+IFERROR(VLOOKUP(B2881,'[1]Sum table'!$A:$G,7,FALSE),0)</f>
        <v>0</v>
      </c>
      <c r="O2881" t="s">
        <v>516</v>
      </c>
      <c r="P2881" s="608" t="s">
        <v>398</v>
      </c>
      <c r="R2881" t="str">
        <f t="shared" si="134"/>
        <v>ZK109</v>
      </c>
      <c r="S2881">
        <f t="shared" si="135"/>
        <v>0</v>
      </c>
      <c r="T2881">
        <f t="shared" si="135"/>
        <v>0</v>
      </c>
      <c r="U2881">
        <f t="shared" si="135"/>
        <v>0</v>
      </c>
    </row>
    <row r="2882" spans="1:21" x14ac:dyDescent="0.25">
      <c r="A2882" t="s">
        <v>3401</v>
      </c>
      <c r="B2882" t="str">
        <f t="shared" si="133"/>
        <v>ZK109.K280.C727</v>
      </c>
      <c r="C2882">
        <f>+IFERROR(VLOOKUP(B2882,'[1]Sum table'!$A:$D,4,FALSE),0)</f>
        <v>0</v>
      </c>
      <c r="D2882">
        <f>+IFERROR(VLOOKUP(B2882,'[1]Sum table'!$A:$E,5,FALSE),0)</f>
        <v>0</v>
      </c>
      <c r="E2882">
        <f>+IFERROR(VLOOKUP(B2882,'[1]Sum table'!$A:$F,6,FALSE),0)</f>
        <v>0</v>
      </c>
      <c r="F2882">
        <f>+IFERROR(VLOOKUP(B2882,'[1]Sum table'!$A:$G,7,FALSE),0)</f>
        <v>0</v>
      </c>
      <c r="O2882" t="s">
        <v>516</v>
      </c>
      <c r="P2882" s="610" t="s">
        <v>199</v>
      </c>
      <c r="R2882" t="str">
        <f t="shared" si="134"/>
        <v>ZK109</v>
      </c>
      <c r="S2882">
        <f t="shared" si="135"/>
        <v>0</v>
      </c>
      <c r="T2882">
        <f t="shared" si="135"/>
        <v>0</v>
      </c>
      <c r="U2882">
        <f t="shared" si="135"/>
        <v>0</v>
      </c>
    </row>
    <row r="2883" spans="1:21" x14ac:dyDescent="0.25">
      <c r="A2883" t="s">
        <v>3402</v>
      </c>
      <c r="B2883" t="str">
        <f t="shared" si="133"/>
        <v>ZK109.K281.C727</v>
      </c>
      <c r="C2883">
        <f>+IFERROR(VLOOKUP(B2883,'[1]Sum table'!$A:$D,4,FALSE),0)</f>
        <v>0</v>
      </c>
      <c r="D2883">
        <f>+IFERROR(VLOOKUP(B2883,'[1]Sum table'!$A:$E,5,FALSE),0)</f>
        <v>0</v>
      </c>
      <c r="E2883">
        <f>+IFERROR(VLOOKUP(B2883,'[1]Sum table'!$A:$F,6,FALSE),0)</f>
        <v>0</v>
      </c>
      <c r="F2883">
        <f>+IFERROR(VLOOKUP(B2883,'[1]Sum table'!$A:$G,7,FALSE),0)</f>
        <v>0</v>
      </c>
      <c r="O2883" t="s">
        <v>516</v>
      </c>
      <c r="P2883" s="610" t="s">
        <v>201</v>
      </c>
      <c r="R2883" t="str">
        <f t="shared" si="134"/>
        <v>ZK109</v>
      </c>
      <c r="S2883">
        <f t="shared" si="135"/>
        <v>0</v>
      </c>
      <c r="T2883">
        <f t="shared" si="135"/>
        <v>0</v>
      </c>
      <c r="U2883">
        <f t="shared" si="135"/>
        <v>0</v>
      </c>
    </row>
    <row r="2884" spans="1:21" x14ac:dyDescent="0.25">
      <c r="A2884" t="s">
        <v>3403</v>
      </c>
      <c r="B2884" t="str">
        <f t="shared" ref="B2884:B2947" si="136">+A2884&amp;"."&amp;$A$1</f>
        <v>ZK109.K282.C727</v>
      </c>
      <c r="C2884">
        <f>+IFERROR(VLOOKUP(B2884,'[1]Sum table'!$A:$D,4,FALSE),0)</f>
        <v>0</v>
      </c>
      <c r="D2884">
        <f>+IFERROR(VLOOKUP(B2884,'[1]Sum table'!$A:$E,5,FALSE),0)</f>
        <v>0</v>
      </c>
      <c r="E2884">
        <f>+IFERROR(VLOOKUP(B2884,'[1]Sum table'!$A:$F,6,FALSE),0)</f>
        <v>0</v>
      </c>
      <c r="F2884">
        <f>+IFERROR(VLOOKUP(B2884,'[1]Sum table'!$A:$G,7,FALSE),0)</f>
        <v>0</v>
      </c>
      <c r="O2884" t="s">
        <v>516</v>
      </c>
      <c r="P2884" s="610" t="s">
        <v>203</v>
      </c>
      <c r="R2884" t="str">
        <f t="shared" ref="R2884:R2947" si="137">+LEFT(B2884,5)</f>
        <v>ZK109</v>
      </c>
      <c r="S2884">
        <f t="shared" ref="S2884:U2947" si="138">+C2884</f>
        <v>0</v>
      </c>
      <c r="T2884">
        <f t="shared" si="138"/>
        <v>0</v>
      </c>
      <c r="U2884">
        <f t="shared" si="138"/>
        <v>0</v>
      </c>
    </row>
    <row r="2885" spans="1:21" x14ac:dyDescent="0.25">
      <c r="A2885" t="s">
        <v>3404</v>
      </c>
      <c r="B2885" t="str">
        <f t="shared" si="136"/>
        <v>ZK109.K283.C727</v>
      </c>
      <c r="C2885">
        <f>+IFERROR(VLOOKUP(B2885,'[1]Sum table'!$A:$D,4,FALSE),0)</f>
        <v>0</v>
      </c>
      <c r="D2885">
        <f>+IFERROR(VLOOKUP(B2885,'[1]Sum table'!$A:$E,5,FALSE),0)</f>
        <v>0</v>
      </c>
      <c r="E2885">
        <f>+IFERROR(VLOOKUP(B2885,'[1]Sum table'!$A:$F,6,FALSE),0)</f>
        <v>0</v>
      </c>
      <c r="F2885">
        <f>+IFERROR(VLOOKUP(B2885,'[1]Sum table'!$A:$G,7,FALSE),0)</f>
        <v>0</v>
      </c>
      <c r="O2885" t="s">
        <v>516</v>
      </c>
      <c r="P2885" s="610" t="s">
        <v>205</v>
      </c>
      <c r="R2885" t="str">
        <f t="shared" si="137"/>
        <v>ZK109</v>
      </c>
      <c r="S2885">
        <f t="shared" si="138"/>
        <v>0</v>
      </c>
      <c r="T2885">
        <f t="shared" si="138"/>
        <v>0</v>
      </c>
      <c r="U2885">
        <f t="shared" si="138"/>
        <v>0</v>
      </c>
    </row>
    <row r="2886" spans="1:21" x14ac:dyDescent="0.25">
      <c r="A2886" t="s">
        <v>3405</v>
      </c>
      <c r="B2886" t="str">
        <f t="shared" si="136"/>
        <v>ZK109.K284.C727</v>
      </c>
      <c r="C2886">
        <f>+IFERROR(VLOOKUP(B2886,'[1]Sum table'!$A:$D,4,FALSE),0)</f>
        <v>0</v>
      </c>
      <c r="D2886">
        <f>+IFERROR(VLOOKUP(B2886,'[1]Sum table'!$A:$E,5,FALSE),0)</f>
        <v>0</v>
      </c>
      <c r="E2886">
        <f>+IFERROR(VLOOKUP(B2886,'[1]Sum table'!$A:$F,6,FALSE),0)</f>
        <v>0</v>
      </c>
      <c r="F2886">
        <f>+IFERROR(VLOOKUP(B2886,'[1]Sum table'!$A:$G,7,FALSE),0)</f>
        <v>0</v>
      </c>
      <c r="O2886" t="s">
        <v>516</v>
      </c>
      <c r="P2886" s="610" t="s">
        <v>207</v>
      </c>
      <c r="R2886" t="str">
        <f t="shared" si="137"/>
        <v>ZK109</v>
      </c>
      <c r="S2886">
        <f t="shared" si="138"/>
        <v>0</v>
      </c>
      <c r="T2886">
        <f t="shared" si="138"/>
        <v>0</v>
      </c>
      <c r="U2886">
        <f t="shared" si="138"/>
        <v>0</v>
      </c>
    </row>
    <row r="2887" spans="1:21" x14ac:dyDescent="0.25">
      <c r="A2887" t="s">
        <v>3406</v>
      </c>
      <c r="B2887" t="str">
        <f t="shared" si="136"/>
        <v>ZK109.K285.C727</v>
      </c>
      <c r="C2887">
        <f>+IFERROR(VLOOKUP(B2887,'[1]Sum table'!$A:$D,4,FALSE),0)</f>
        <v>0</v>
      </c>
      <c r="D2887">
        <f>+IFERROR(VLOOKUP(B2887,'[1]Sum table'!$A:$E,5,FALSE),0)</f>
        <v>0</v>
      </c>
      <c r="E2887">
        <f>+IFERROR(VLOOKUP(B2887,'[1]Sum table'!$A:$F,6,FALSE),0)</f>
        <v>0</v>
      </c>
      <c r="F2887">
        <f>+IFERROR(VLOOKUP(B2887,'[1]Sum table'!$A:$G,7,FALSE),0)</f>
        <v>0</v>
      </c>
      <c r="O2887" t="s">
        <v>516</v>
      </c>
      <c r="P2887" s="610" t="s">
        <v>212</v>
      </c>
      <c r="R2887" t="str">
        <f t="shared" si="137"/>
        <v>ZK109</v>
      </c>
      <c r="S2887">
        <f t="shared" si="138"/>
        <v>0</v>
      </c>
      <c r="T2887">
        <f t="shared" si="138"/>
        <v>0</v>
      </c>
      <c r="U2887">
        <f t="shared" si="138"/>
        <v>0</v>
      </c>
    </row>
    <row r="2888" spans="1:21" x14ac:dyDescent="0.25">
      <c r="A2888" t="s">
        <v>3407</v>
      </c>
      <c r="B2888" t="str">
        <f t="shared" si="136"/>
        <v>ZK109.K286.C727</v>
      </c>
      <c r="C2888">
        <f>+IFERROR(VLOOKUP(B2888,'[1]Sum table'!$A:$D,4,FALSE),0)</f>
        <v>0</v>
      </c>
      <c r="D2888">
        <f>+IFERROR(VLOOKUP(B2888,'[1]Sum table'!$A:$E,5,FALSE),0)</f>
        <v>0</v>
      </c>
      <c r="E2888">
        <f>+IFERROR(VLOOKUP(B2888,'[1]Sum table'!$A:$F,6,FALSE),0)</f>
        <v>0</v>
      </c>
      <c r="F2888">
        <f>+IFERROR(VLOOKUP(B2888,'[1]Sum table'!$A:$G,7,FALSE),0)</f>
        <v>0</v>
      </c>
      <c r="O2888" t="s">
        <v>516</v>
      </c>
      <c r="P2888" s="608" t="s">
        <v>399</v>
      </c>
      <c r="R2888" t="str">
        <f t="shared" si="137"/>
        <v>ZK109</v>
      </c>
      <c r="S2888">
        <f t="shared" si="138"/>
        <v>0</v>
      </c>
      <c r="T2888">
        <f t="shared" si="138"/>
        <v>0</v>
      </c>
      <c r="U2888">
        <f t="shared" si="138"/>
        <v>0</v>
      </c>
    </row>
    <row r="2889" spans="1:21" x14ac:dyDescent="0.25">
      <c r="A2889" t="s">
        <v>3408</v>
      </c>
      <c r="B2889" t="str">
        <f t="shared" si="136"/>
        <v>ZK109.K287.C727</v>
      </c>
      <c r="C2889">
        <f>+IFERROR(VLOOKUP(B2889,'[1]Sum table'!$A:$D,4,FALSE),0)</f>
        <v>0</v>
      </c>
      <c r="D2889">
        <f>+IFERROR(VLOOKUP(B2889,'[1]Sum table'!$A:$E,5,FALSE),0)</f>
        <v>0</v>
      </c>
      <c r="E2889">
        <f>+IFERROR(VLOOKUP(B2889,'[1]Sum table'!$A:$F,6,FALSE),0)</f>
        <v>0</v>
      </c>
      <c r="F2889">
        <f>+IFERROR(VLOOKUP(B2889,'[1]Sum table'!$A:$G,7,FALSE),0)</f>
        <v>0</v>
      </c>
      <c r="O2889" t="s">
        <v>516</v>
      </c>
      <c r="P2889" s="608" t="s">
        <v>400</v>
      </c>
      <c r="R2889" t="str">
        <f t="shared" si="137"/>
        <v>ZK109</v>
      </c>
      <c r="S2889">
        <f t="shared" si="138"/>
        <v>0</v>
      </c>
      <c r="T2889">
        <f t="shared" si="138"/>
        <v>0</v>
      </c>
      <c r="U2889">
        <f t="shared" si="138"/>
        <v>0</v>
      </c>
    </row>
    <row r="2890" spans="1:21" x14ac:dyDescent="0.25">
      <c r="A2890" t="s">
        <v>3409</v>
      </c>
      <c r="B2890" t="str">
        <f t="shared" si="136"/>
        <v>ZK109.K288.C727</v>
      </c>
      <c r="C2890">
        <f>+IFERROR(VLOOKUP(B2890,'[1]Sum table'!$A:$D,4,FALSE),0)</f>
        <v>0</v>
      </c>
      <c r="D2890">
        <f>+IFERROR(VLOOKUP(B2890,'[1]Sum table'!$A:$E,5,FALSE),0)</f>
        <v>0</v>
      </c>
      <c r="E2890">
        <f>+IFERROR(VLOOKUP(B2890,'[1]Sum table'!$A:$F,6,FALSE),0)</f>
        <v>0</v>
      </c>
      <c r="F2890">
        <f>+IFERROR(VLOOKUP(B2890,'[1]Sum table'!$A:$G,7,FALSE),0)</f>
        <v>0</v>
      </c>
      <c r="O2890" t="s">
        <v>516</v>
      </c>
      <c r="P2890" s="608" t="s">
        <v>401</v>
      </c>
      <c r="R2890" t="str">
        <f t="shared" si="137"/>
        <v>ZK109</v>
      </c>
      <c r="S2890">
        <f t="shared" si="138"/>
        <v>0</v>
      </c>
      <c r="T2890">
        <f t="shared" si="138"/>
        <v>0</v>
      </c>
      <c r="U2890">
        <f t="shared" si="138"/>
        <v>0</v>
      </c>
    </row>
    <row r="2891" spans="1:21" x14ac:dyDescent="0.25">
      <c r="A2891" t="s">
        <v>3410</v>
      </c>
      <c r="B2891" t="str">
        <f t="shared" si="136"/>
        <v>ZK109.K289.C727</v>
      </c>
      <c r="C2891">
        <f>+IFERROR(VLOOKUP(B2891,'[1]Sum table'!$A:$D,4,FALSE),0)</f>
        <v>0</v>
      </c>
      <c r="D2891">
        <f>+IFERROR(VLOOKUP(B2891,'[1]Sum table'!$A:$E,5,FALSE),0)</f>
        <v>0</v>
      </c>
      <c r="E2891">
        <f>+IFERROR(VLOOKUP(B2891,'[1]Sum table'!$A:$F,6,FALSE),0)</f>
        <v>0</v>
      </c>
      <c r="F2891">
        <f>+IFERROR(VLOOKUP(B2891,'[1]Sum table'!$A:$G,7,FALSE),0)</f>
        <v>0</v>
      </c>
      <c r="O2891" t="s">
        <v>516</v>
      </c>
      <c r="P2891" s="610" t="s">
        <v>218</v>
      </c>
      <c r="R2891" t="str">
        <f t="shared" si="137"/>
        <v>ZK109</v>
      </c>
      <c r="S2891">
        <f t="shared" si="138"/>
        <v>0</v>
      </c>
      <c r="T2891">
        <f t="shared" si="138"/>
        <v>0</v>
      </c>
      <c r="U2891">
        <f t="shared" si="138"/>
        <v>0</v>
      </c>
    </row>
    <row r="2892" spans="1:21" x14ac:dyDescent="0.25">
      <c r="A2892" t="s">
        <v>3411</v>
      </c>
      <c r="B2892" t="str">
        <f t="shared" si="136"/>
        <v>ZK109.K290.C727</v>
      </c>
      <c r="C2892">
        <f>+IFERROR(VLOOKUP(B2892,'[1]Sum table'!$A:$D,4,FALSE),0)</f>
        <v>0</v>
      </c>
      <c r="D2892">
        <f>+IFERROR(VLOOKUP(B2892,'[1]Sum table'!$A:$E,5,FALSE),0)</f>
        <v>0</v>
      </c>
      <c r="E2892">
        <f>+IFERROR(VLOOKUP(B2892,'[1]Sum table'!$A:$F,6,FALSE),0)</f>
        <v>0</v>
      </c>
      <c r="F2892">
        <f>+IFERROR(VLOOKUP(B2892,'[1]Sum table'!$A:$G,7,FALSE),0)</f>
        <v>0</v>
      </c>
      <c r="O2892" t="s">
        <v>516</v>
      </c>
      <c r="P2892" s="610" t="s">
        <v>220</v>
      </c>
      <c r="R2892" t="str">
        <f t="shared" si="137"/>
        <v>ZK109</v>
      </c>
      <c r="S2892">
        <f t="shared" si="138"/>
        <v>0</v>
      </c>
      <c r="T2892">
        <f t="shared" si="138"/>
        <v>0</v>
      </c>
      <c r="U2892">
        <f t="shared" si="138"/>
        <v>0</v>
      </c>
    </row>
    <row r="2893" spans="1:21" x14ac:dyDescent="0.25">
      <c r="A2893" t="s">
        <v>3412</v>
      </c>
      <c r="B2893" t="str">
        <f t="shared" si="136"/>
        <v>ZK109.K291.C727</v>
      </c>
      <c r="C2893">
        <f>+IFERROR(VLOOKUP(B2893,'[1]Sum table'!$A:$D,4,FALSE),0)</f>
        <v>0</v>
      </c>
      <c r="D2893">
        <f>+IFERROR(VLOOKUP(B2893,'[1]Sum table'!$A:$E,5,FALSE),0)</f>
        <v>0</v>
      </c>
      <c r="E2893">
        <f>+IFERROR(VLOOKUP(B2893,'[1]Sum table'!$A:$F,6,FALSE),0)</f>
        <v>0</v>
      </c>
      <c r="F2893">
        <f>+IFERROR(VLOOKUP(B2893,'[1]Sum table'!$A:$G,7,FALSE),0)</f>
        <v>0</v>
      </c>
      <c r="O2893" t="s">
        <v>516</v>
      </c>
      <c r="P2893" s="610" t="s">
        <v>224</v>
      </c>
      <c r="R2893" t="str">
        <f t="shared" si="137"/>
        <v>ZK109</v>
      </c>
      <c r="S2893">
        <f t="shared" si="138"/>
        <v>0</v>
      </c>
      <c r="T2893">
        <f t="shared" si="138"/>
        <v>0</v>
      </c>
      <c r="U2893">
        <f t="shared" si="138"/>
        <v>0</v>
      </c>
    </row>
    <row r="2894" spans="1:21" x14ac:dyDescent="0.25">
      <c r="A2894" t="s">
        <v>3413</v>
      </c>
      <c r="B2894" t="str">
        <f t="shared" si="136"/>
        <v>ZK109.K292.C727</v>
      </c>
      <c r="C2894">
        <f>+IFERROR(VLOOKUP(B2894,'[1]Sum table'!$A:$D,4,FALSE),0)</f>
        <v>0</v>
      </c>
      <c r="D2894">
        <f>+IFERROR(VLOOKUP(B2894,'[1]Sum table'!$A:$E,5,FALSE),0)</f>
        <v>0</v>
      </c>
      <c r="E2894">
        <f>+IFERROR(VLOOKUP(B2894,'[1]Sum table'!$A:$F,6,FALSE),0)</f>
        <v>0</v>
      </c>
      <c r="F2894">
        <f>+IFERROR(VLOOKUP(B2894,'[1]Sum table'!$A:$G,7,FALSE),0)</f>
        <v>0</v>
      </c>
      <c r="O2894" t="s">
        <v>516</v>
      </c>
      <c r="P2894" s="608" t="s">
        <v>402</v>
      </c>
      <c r="R2894" t="str">
        <f t="shared" si="137"/>
        <v>ZK109</v>
      </c>
      <c r="S2894">
        <f t="shared" si="138"/>
        <v>0</v>
      </c>
      <c r="T2894">
        <f t="shared" si="138"/>
        <v>0</v>
      </c>
      <c r="U2894">
        <f t="shared" si="138"/>
        <v>0</v>
      </c>
    </row>
    <row r="2895" spans="1:21" x14ac:dyDescent="0.25">
      <c r="A2895" t="s">
        <v>3414</v>
      </c>
      <c r="B2895" t="str">
        <f t="shared" si="136"/>
        <v>ZK109.K293.C727</v>
      </c>
      <c r="C2895">
        <f>+IFERROR(VLOOKUP(B2895,'[1]Sum table'!$A:$D,4,FALSE),0)</f>
        <v>0</v>
      </c>
      <c r="D2895">
        <f>+IFERROR(VLOOKUP(B2895,'[1]Sum table'!$A:$E,5,FALSE),0)</f>
        <v>0</v>
      </c>
      <c r="E2895">
        <f>+IFERROR(VLOOKUP(B2895,'[1]Sum table'!$A:$F,6,FALSE),0)</f>
        <v>0</v>
      </c>
      <c r="F2895">
        <f>+IFERROR(VLOOKUP(B2895,'[1]Sum table'!$A:$G,7,FALSE),0)</f>
        <v>0</v>
      </c>
      <c r="O2895" t="s">
        <v>516</v>
      </c>
      <c r="P2895" s="608" t="s">
        <v>403</v>
      </c>
      <c r="R2895" t="str">
        <f t="shared" si="137"/>
        <v>ZK109</v>
      </c>
      <c r="S2895">
        <f t="shared" si="138"/>
        <v>0</v>
      </c>
      <c r="T2895">
        <f t="shared" si="138"/>
        <v>0</v>
      </c>
      <c r="U2895">
        <f t="shared" si="138"/>
        <v>0</v>
      </c>
    </row>
    <row r="2896" spans="1:21" x14ac:dyDescent="0.25">
      <c r="A2896" t="s">
        <v>3415</v>
      </c>
      <c r="B2896" t="str">
        <f t="shared" si="136"/>
        <v>ZK109.K294.C727</v>
      </c>
      <c r="C2896">
        <f>+IFERROR(VLOOKUP(B2896,'[1]Sum table'!$A:$D,4,FALSE),0)</f>
        <v>0</v>
      </c>
      <c r="D2896">
        <f>+IFERROR(VLOOKUP(B2896,'[1]Sum table'!$A:$E,5,FALSE),0)</f>
        <v>0</v>
      </c>
      <c r="E2896">
        <f>+IFERROR(VLOOKUP(B2896,'[1]Sum table'!$A:$F,6,FALSE),0)</f>
        <v>0</v>
      </c>
      <c r="F2896">
        <f>+IFERROR(VLOOKUP(B2896,'[1]Sum table'!$A:$G,7,FALSE),0)</f>
        <v>0</v>
      </c>
      <c r="O2896" t="s">
        <v>516</v>
      </c>
      <c r="P2896" s="608" t="s">
        <v>404</v>
      </c>
      <c r="R2896" t="str">
        <f t="shared" si="137"/>
        <v>ZK109</v>
      </c>
      <c r="S2896">
        <f t="shared" si="138"/>
        <v>0</v>
      </c>
      <c r="T2896">
        <f t="shared" si="138"/>
        <v>0</v>
      </c>
      <c r="U2896">
        <f t="shared" si="138"/>
        <v>0</v>
      </c>
    </row>
    <row r="2897" spans="1:21" x14ac:dyDescent="0.25">
      <c r="A2897" t="s">
        <v>3416</v>
      </c>
      <c r="B2897" t="str">
        <f t="shared" si="136"/>
        <v>ZK109.K295.C727</v>
      </c>
      <c r="C2897">
        <f>+IFERROR(VLOOKUP(B2897,'[1]Sum table'!$A:$D,4,FALSE),0)</f>
        <v>0</v>
      </c>
      <c r="D2897">
        <f>+IFERROR(VLOOKUP(B2897,'[1]Sum table'!$A:$E,5,FALSE),0)</f>
        <v>0</v>
      </c>
      <c r="E2897">
        <f>+IFERROR(VLOOKUP(B2897,'[1]Sum table'!$A:$F,6,FALSE),0)</f>
        <v>0</v>
      </c>
      <c r="F2897">
        <f>+IFERROR(VLOOKUP(B2897,'[1]Sum table'!$A:$G,7,FALSE),0)</f>
        <v>0</v>
      </c>
      <c r="O2897" t="s">
        <v>516</v>
      </c>
      <c r="P2897" s="610" t="s">
        <v>226</v>
      </c>
      <c r="R2897" t="str">
        <f t="shared" si="137"/>
        <v>ZK109</v>
      </c>
      <c r="S2897">
        <f t="shared" si="138"/>
        <v>0</v>
      </c>
      <c r="T2897">
        <f t="shared" si="138"/>
        <v>0</v>
      </c>
      <c r="U2897">
        <f t="shared" si="138"/>
        <v>0</v>
      </c>
    </row>
    <row r="2898" spans="1:21" x14ac:dyDescent="0.25">
      <c r="A2898" t="s">
        <v>3417</v>
      </c>
      <c r="B2898" t="str">
        <f t="shared" si="136"/>
        <v>ZK109.K296.C727</v>
      </c>
      <c r="C2898">
        <f>+IFERROR(VLOOKUP(B2898,'[1]Sum table'!$A:$D,4,FALSE),0)</f>
        <v>0</v>
      </c>
      <c r="D2898">
        <f>+IFERROR(VLOOKUP(B2898,'[1]Sum table'!$A:$E,5,FALSE),0)</f>
        <v>0</v>
      </c>
      <c r="E2898">
        <f>+IFERROR(VLOOKUP(B2898,'[1]Sum table'!$A:$F,6,FALSE),0)</f>
        <v>0</v>
      </c>
      <c r="F2898">
        <f>+IFERROR(VLOOKUP(B2898,'[1]Sum table'!$A:$G,7,FALSE),0)</f>
        <v>0</v>
      </c>
      <c r="O2898" t="s">
        <v>516</v>
      </c>
      <c r="P2898" s="610" t="s">
        <v>228</v>
      </c>
      <c r="R2898" t="str">
        <f t="shared" si="137"/>
        <v>ZK109</v>
      </c>
      <c r="S2898">
        <f t="shared" si="138"/>
        <v>0</v>
      </c>
      <c r="T2898">
        <f t="shared" si="138"/>
        <v>0</v>
      </c>
      <c r="U2898">
        <f t="shared" si="138"/>
        <v>0</v>
      </c>
    </row>
    <row r="2899" spans="1:21" x14ac:dyDescent="0.25">
      <c r="A2899" t="s">
        <v>3418</v>
      </c>
      <c r="B2899" t="str">
        <f t="shared" si="136"/>
        <v>ZK109.K297.C727</v>
      </c>
      <c r="C2899">
        <f>+IFERROR(VLOOKUP(B2899,'[1]Sum table'!$A:$D,4,FALSE),0)</f>
        <v>0</v>
      </c>
      <c r="D2899">
        <f>+IFERROR(VLOOKUP(B2899,'[1]Sum table'!$A:$E,5,FALSE),0)</f>
        <v>0</v>
      </c>
      <c r="E2899">
        <f>+IFERROR(VLOOKUP(B2899,'[1]Sum table'!$A:$F,6,FALSE),0)</f>
        <v>0</v>
      </c>
      <c r="F2899">
        <f>+IFERROR(VLOOKUP(B2899,'[1]Sum table'!$A:$G,7,FALSE),0)</f>
        <v>0</v>
      </c>
      <c r="O2899" t="s">
        <v>516</v>
      </c>
      <c r="P2899" s="610" t="s">
        <v>230</v>
      </c>
      <c r="R2899" t="str">
        <f t="shared" si="137"/>
        <v>ZK109</v>
      </c>
      <c r="S2899">
        <f t="shared" si="138"/>
        <v>0</v>
      </c>
      <c r="T2899">
        <f t="shared" si="138"/>
        <v>0</v>
      </c>
      <c r="U2899">
        <f t="shared" si="138"/>
        <v>0</v>
      </c>
    </row>
    <row r="2900" spans="1:21" x14ac:dyDescent="0.25">
      <c r="A2900" t="s">
        <v>3419</v>
      </c>
      <c r="B2900" t="str">
        <f t="shared" si="136"/>
        <v>ZK109.K298.C727</v>
      </c>
      <c r="C2900">
        <f>+IFERROR(VLOOKUP(B2900,'[1]Sum table'!$A:$D,4,FALSE),0)</f>
        <v>0</v>
      </c>
      <c r="D2900">
        <f>+IFERROR(VLOOKUP(B2900,'[1]Sum table'!$A:$E,5,FALSE),0)</f>
        <v>0</v>
      </c>
      <c r="E2900">
        <f>+IFERROR(VLOOKUP(B2900,'[1]Sum table'!$A:$F,6,FALSE),0)</f>
        <v>0</v>
      </c>
      <c r="F2900">
        <f>+IFERROR(VLOOKUP(B2900,'[1]Sum table'!$A:$G,7,FALSE),0)</f>
        <v>0</v>
      </c>
      <c r="O2900" t="s">
        <v>516</v>
      </c>
      <c r="P2900" s="608" t="s">
        <v>405</v>
      </c>
      <c r="R2900" t="str">
        <f t="shared" si="137"/>
        <v>ZK109</v>
      </c>
      <c r="S2900">
        <f t="shared" si="138"/>
        <v>0</v>
      </c>
      <c r="T2900">
        <f t="shared" si="138"/>
        <v>0</v>
      </c>
      <c r="U2900">
        <f t="shared" si="138"/>
        <v>0</v>
      </c>
    </row>
    <row r="2901" spans="1:21" x14ac:dyDescent="0.25">
      <c r="A2901" t="s">
        <v>3420</v>
      </c>
      <c r="B2901" t="str">
        <f t="shared" si="136"/>
        <v>ZK109.K299.C727</v>
      </c>
      <c r="C2901">
        <f>+IFERROR(VLOOKUP(B2901,'[1]Sum table'!$A:$D,4,FALSE),0)</f>
        <v>0</v>
      </c>
      <c r="D2901">
        <f>+IFERROR(VLOOKUP(B2901,'[1]Sum table'!$A:$E,5,FALSE),0)</f>
        <v>0</v>
      </c>
      <c r="E2901">
        <f>+IFERROR(VLOOKUP(B2901,'[1]Sum table'!$A:$F,6,FALSE),0)</f>
        <v>0</v>
      </c>
      <c r="F2901">
        <f>+IFERROR(VLOOKUP(B2901,'[1]Sum table'!$A:$G,7,FALSE),0)</f>
        <v>0</v>
      </c>
      <c r="O2901" t="s">
        <v>516</v>
      </c>
      <c r="P2901" s="608" t="s">
        <v>406</v>
      </c>
      <c r="R2901" t="str">
        <f t="shared" si="137"/>
        <v>ZK109</v>
      </c>
      <c r="S2901">
        <f t="shared" si="138"/>
        <v>0</v>
      </c>
      <c r="T2901">
        <f t="shared" si="138"/>
        <v>0</v>
      </c>
      <c r="U2901">
        <f t="shared" si="138"/>
        <v>0</v>
      </c>
    </row>
    <row r="2902" spans="1:21" x14ac:dyDescent="0.25">
      <c r="A2902" t="s">
        <v>3421</v>
      </c>
      <c r="B2902" t="str">
        <f t="shared" si="136"/>
        <v>ZK109.K300.C727</v>
      </c>
      <c r="C2902">
        <f>+IFERROR(VLOOKUP(B2902,'[1]Sum table'!$A:$D,4,FALSE),0)</f>
        <v>0</v>
      </c>
      <c r="D2902">
        <f>+IFERROR(VLOOKUP(B2902,'[1]Sum table'!$A:$E,5,FALSE),0)</f>
        <v>0</v>
      </c>
      <c r="E2902">
        <f>+IFERROR(VLOOKUP(B2902,'[1]Sum table'!$A:$F,6,FALSE),0)</f>
        <v>324.95</v>
      </c>
      <c r="F2902">
        <f>+IFERROR(VLOOKUP(B2902,'[1]Sum table'!$A:$G,7,FALSE),0)</f>
        <v>0</v>
      </c>
      <c r="O2902" t="s">
        <v>516</v>
      </c>
      <c r="P2902" s="608" t="s">
        <v>407</v>
      </c>
      <c r="R2902" t="str">
        <f t="shared" si="137"/>
        <v>ZK109</v>
      </c>
      <c r="S2902">
        <f t="shared" si="138"/>
        <v>0</v>
      </c>
      <c r="T2902">
        <f t="shared" si="138"/>
        <v>0</v>
      </c>
      <c r="U2902">
        <f t="shared" si="138"/>
        <v>324.95</v>
      </c>
    </row>
    <row r="2903" spans="1:21" ht="15.75" thickBot="1" x14ac:dyDescent="0.3">
      <c r="A2903" t="s">
        <v>3422</v>
      </c>
      <c r="B2903" t="str">
        <f t="shared" si="136"/>
        <v>ZK109.K301.C727</v>
      </c>
      <c r="C2903">
        <f>+IFERROR(VLOOKUP(B2903,'[1]Sum table'!$A:$D,4,FALSE),0)</f>
        <v>0</v>
      </c>
      <c r="D2903">
        <f>+IFERROR(VLOOKUP(B2903,'[1]Sum table'!$A:$E,5,FALSE),0)</f>
        <v>0</v>
      </c>
      <c r="E2903">
        <f>+IFERROR(VLOOKUP(B2903,'[1]Sum table'!$A:$F,6,FALSE),0)</f>
        <v>0</v>
      </c>
      <c r="F2903">
        <f>+IFERROR(VLOOKUP(B2903,'[1]Sum table'!$A:$G,7,FALSE),0)</f>
        <v>0</v>
      </c>
      <c r="O2903" t="s">
        <v>516</v>
      </c>
      <c r="P2903" s="610" t="s">
        <v>232</v>
      </c>
      <c r="R2903" t="str">
        <f t="shared" si="137"/>
        <v>ZK109</v>
      </c>
      <c r="S2903">
        <f t="shared" si="138"/>
        <v>0</v>
      </c>
      <c r="T2903">
        <f t="shared" si="138"/>
        <v>0</v>
      </c>
      <c r="U2903">
        <f t="shared" si="138"/>
        <v>0</v>
      </c>
    </row>
    <row r="2904" spans="1:21" x14ac:dyDescent="0.25">
      <c r="A2904" t="s">
        <v>3423</v>
      </c>
      <c r="B2904" t="str">
        <f t="shared" si="136"/>
        <v>ZK109.K302.C727</v>
      </c>
      <c r="C2904">
        <f>+IFERROR(VLOOKUP(B2904,'[1]Sum table'!$A:$D,4,FALSE),0)</f>
        <v>0</v>
      </c>
      <c r="D2904">
        <f>+IFERROR(VLOOKUP(B2904,'[1]Sum table'!$A:$E,5,FALSE),0)</f>
        <v>0</v>
      </c>
      <c r="E2904">
        <f>+IFERROR(VLOOKUP(B2904,'[1]Sum table'!$A:$F,6,FALSE),0)</f>
        <v>0</v>
      </c>
      <c r="F2904">
        <f>+IFERROR(VLOOKUP(B2904,'[1]Sum table'!$A:$G,7,FALSE),0)</f>
        <v>0</v>
      </c>
      <c r="O2904" t="s">
        <v>516</v>
      </c>
      <c r="P2904" s="605" t="s">
        <v>408</v>
      </c>
      <c r="R2904" t="str">
        <f t="shared" si="137"/>
        <v>ZK109</v>
      </c>
      <c r="S2904">
        <f t="shared" si="138"/>
        <v>0</v>
      </c>
      <c r="T2904">
        <f t="shared" si="138"/>
        <v>0</v>
      </c>
      <c r="U2904">
        <f t="shared" si="138"/>
        <v>0</v>
      </c>
    </row>
    <row r="2905" spans="1:21" x14ac:dyDescent="0.25">
      <c r="A2905" t="s">
        <v>3424</v>
      </c>
      <c r="B2905" t="str">
        <f t="shared" si="136"/>
        <v>ZK109.K303.C727</v>
      </c>
      <c r="C2905">
        <f>+IFERROR(VLOOKUP(B2905,'[1]Sum table'!$A:$D,4,FALSE),0)</f>
        <v>0</v>
      </c>
      <c r="D2905">
        <f>+IFERROR(VLOOKUP(B2905,'[1]Sum table'!$A:$E,5,FALSE),0)</f>
        <v>0</v>
      </c>
      <c r="E2905">
        <f>+IFERROR(VLOOKUP(B2905,'[1]Sum table'!$A:$F,6,FALSE),0)</f>
        <v>0</v>
      </c>
      <c r="F2905">
        <f>+IFERROR(VLOOKUP(B2905,'[1]Sum table'!$A:$G,7,FALSE),0)</f>
        <v>0</v>
      </c>
      <c r="O2905" t="s">
        <v>516</v>
      </c>
      <c r="P2905" s="606" t="s">
        <v>409</v>
      </c>
      <c r="R2905" t="str">
        <f t="shared" si="137"/>
        <v>ZK109</v>
      </c>
      <c r="S2905">
        <f t="shared" si="138"/>
        <v>0</v>
      </c>
      <c r="T2905">
        <f t="shared" si="138"/>
        <v>0</v>
      </c>
      <c r="U2905">
        <f t="shared" si="138"/>
        <v>0</v>
      </c>
    </row>
    <row r="2906" spans="1:21" x14ac:dyDescent="0.25">
      <c r="A2906" t="s">
        <v>3425</v>
      </c>
      <c r="B2906" t="str">
        <f t="shared" si="136"/>
        <v>ZK109.K304.C727</v>
      </c>
      <c r="C2906">
        <f>+IFERROR(VLOOKUP(B2906,'[1]Sum table'!$A:$D,4,FALSE),0)</f>
        <v>0</v>
      </c>
      <c r="D2906">
        <f>+IFERROR(VLOOKUP(B2906,'[1]Sum table'!$A:$E,5,FALSE),0)</f>
        <v>0</v>
      </c>
      <c r="E2906">
        <f>+IFERROR(VLOOKUP(B2906,'[1]Sum table'!$A:$F,6,FALSE),0)</f>
        <v>5586.8</v>
      </c>
      <c r="F2906">
        <f>+IFERROR(VLOOKUP(B2906,'[1]Sum table'!$A:$G,7,FALSE),0)</f>
        <v>0</v>
      </c>
      <c r="O2906" t="s">
        <v>516</v>
      </c>
      <c r="P2906" s="606" t="s">
        <v>410</v>
      </c>
      <c r="R2906" t="str">
        <f t="shared" si="137"/>
        <v>ZK109</v>
      </c>
      <c r="S2906">
        <f t="shared" si="138"/>
        <v>0</v>
      </c>
      <c r="T2906">
        <f t="shared" si="138"/>
        <v>0</v>
      </c>
      <c r="U2906">
        <f t="shared" si="138"/>
        <v>5586.8</v>
      </c>
    </row>
    <row r="2907" spans="1:21" x14ac:dyDescent="0.25">
      <c r="A2907" t="s">
        <v>3426</v>
      </c>
      <c r="B2907" t="str">
        <f t="shared" si="136"/>
        <v>ZK109.K305.C727</v>
      </c>
      <c r="C2907">
        <f>+IFERROR(VLOOKUP(B2907,'[1]Sum table'!$A:$D,4,FALSE),0)</f>
        <v>0</v>
      </c>
      <c r="D2907">
        <f>+IFERROR(VLOOKUP(B2907,'[1]Sum table'!$A:$E,5,FALSE),0)</f>
        <v>0</v>
      </c>
      <c r="E2907">
        <f>+IFERROR(VLOOKUP(B2907,'[1]Sum table'!$A:$F,6,FALSE),0)</f>
        <v>0</v>
      </c>
      <c r="F2907">
        <f>+IFERROR(VLOOKUP(B2907,'[1]Sum table'!$A:$G,7,FALSE),0)</f>
        <v>0</v>
      </c>
      <c r="O2907" t="s">
        <v>516</v>
      </c>
      <c r="P2907" s="606" t="s">
        <v>411</v>
      </c>
      <c r="R2907" t="str">
        <f t="shared" si="137"/>
        <v>ZK109</v>
      </c>
      <c r="S2907">
        <f t="shared" si="138"/>
        <v>0</v>
      </c>
      <c r="T2907">
        <f t="shared" si="138"/>
        <v>0</v>
      </c>
      <c r="U2907">
        <f t="shared" si="138"/>
        <v>0</v>
      </c>
    </row>
    <row r="2908" spans="1:21" x14ac:dyDescent="0.25">
      <c r="A2908" t="s">
        <v>3427</v>
      </c>
      <c r="B2908" t="str">
        <f t="shared" si="136"/>
        <v>ZK109.K306.C727</v>
      </c>
      <c r="C2908">
        <f>+IFERROR(VLOOKUP(B2908,'[1]Sum table'!$A:$D,4,FALSE),0)</f>
        <v>0</v>
      </c>
      <c r="D2908">
        <f>+IFERROR(VLOOKUP(B2908,'[1]Sum table'!$A:$E,5,FALSE),0)</f>
        <v>0</v>
      </c>
      <c r="E2908">
        <f>+IFERROR(VLOOKUP(B2908,'[1]Sum table'!$A:$F,6,FALSE),0)</f>
        <v>0</v>
      </c>
      <c r="F2908">
        <f>+IFERROR(VLOOKUP(B2908,'[1]Sum table'!$A:$G,7,FALSE),0)</f>
        <v>0</v>
      </c>
      <c r="O2908" t="s">
        <v>516</v>
      </c>
      <c r="P2908" s="606" t="s">
        <v>412</v>
      </c>
      <c r="R2908" t="str">
        <f t="shared" si="137"/>
        <v>ZK109</v>
      </c>
      <c r="S2908">
        <f t="shared" si="138"/>
        <v>0</v>
      </c>
      <c r="T2908">
        <f t="shared" si="138"/>
        <v>0</v>
      </c>
      <c r="U2908">
        <f t="shared" si="138"/>
        <v>0</v>
      </c>
    </row>
    <row r="2909" spans="1:21" x14ac:dyDescent="0.25">
      <c r="A2909" t="s">
        <v>3428</v>
      </c>
      <c r="B2909" t="str">
        <f t="shared" si="136"/>
        <v>ZK109.K307.C727</v>
      </c>
      <c r="C2909">
        <f>+IFERROR(VLOOKUP(B2909,'[1]Sum table'!$A:$D,4,FALSE),0)</f>
        <v>0</v>
      </c>
      <c r="D2909">
        <f>+IFERROR(VLOOKUP(B2909,'[1]Sum table'!$A:$E,5,FALSE),0)</f>
        <v>0</v>
      </c>
      <c r="E2909">
        <f>+IFERROR(VLOOKUP(B2909,'[1]Sum table'!$A:$F,6,FALSE),0)</f>
        <v>0</v>
      </c>
      <c r="F2909">
        <f>+IFERROR(VLOOKUP(B2909,'[1]Sum table'!$A:$G,7,FALSE),0)</f>
        <v>0</v>
      </c>
      <c r="O2909" t="s">
        <v>516</v>
      </c>
      <c r="P2909" s="606" t="s">
        <v>413</v>
      </c>
      <c r="R2909" t="str">
        <f t="shared" si="137"/>
        <v>ZK109</v>
      </c>
      <c r="S2909">
        <f t="shared" si="138"/>
        <v>0</v>
      </c>
      <c r="T2909">
        <f t="shared" si="138"/>
        <v>0</v>
      </c>
      <c r="U2909">
        <f t="shared" si="138"/>
        <v>0</v>
      </c>
    </row>
    <row r="2910" spans="1:21" x14ac:dyDescent="0.25">
      <c r="A2910" t="s">
        <v>3429</v>
      </c>
      <c r="B2910" t="str">
        <f t="shared" si="136"/>
        <v>ZK109.K308.C727</v>
      </c>
      <c r="C2910">
        <f>+IFERROR(VLOOKUP(B2910,'[1]Sum table'!$A:$D,4,FALSE),0)</f>
        <v>0</v>
      </c>
      <c r="D2910">
        <f>+IFERROR(VLOOKUP(B2910,'[1]Sum table'!$A:$E,5,FALSE),0)</f>
        <v>0</v>
      </c>
      <c r="E2910">
        <f>+IFERROR(VLOOKUP(B2910,'[1]Sum table'!$A:$F,6,FALSE),0)</f>
        <v>0</v>
      </c>
      <c r="F2910">
        <f>+IFERROR(VLOOKUP(B2910,'[1]Sum table'!$A:$G,7,FALSE),0)</f>
        <v>0</v>
      </c>
      <c r="O2910" t="s">
        <v>516</v>
      </c>
      <c r="P2910" s="606" t="s">
        <v>414</v>
      </c>
      <c r="R2910" t="str">
        <f t="shared" si="137"/>
        <v>ZK109</v>
      </c>
      <c r="S2910">
        <f t="shared" si="138"/>
        <v>0</v>
      </c>
      <c r="T2910">
        <f t="shared" si="138"/>
        <v>0</v>
      </c>
      <c r="U2910">
        <f t="shared" si="138"/>
        <v>0</v>
      </c>
    </row>
    <row r="2911" spans="1:21" x14ac:dyDescent="0.25">
      <c r="A2911" t="s">
        <v>3430</v>
      </c>
      <c r="B2911" t="str">
        <f t="shared" si="136"/>
        <v>ZK109.K309.C727</v>
      </c>
      <c r="C2911">
        <f>+IFERROR(VLOOKUP(B2911,'[1]Sum table'!$A:$D,4,FALSE),0)</f>
        <v>0</v>
      </c>
      <c r="D2911">
        <f>+IFERROR(VLOOKUP(B2911,'[1]Sum table'!$A:$E,5,FALSE),0)</f>
        <v>0</v>
      </c>
      <c r="E2911">
        <f>+IFERROR(VLOOKUP(B2911,'[1]Sum table'!$A:$F,6,FALSE),0)</f>
        <v>0</v>
      </c>
      <c r="F2911">
        <f>+IFERROR(VLOOKUP(B2911,'[1]Sum table'!$A:$G,7,FALSE),0)</f>
        <v>0</v>
      </c>
      <c r="O2911" t="s">
        <v>516</v>
      </c>
      <c r="P2911" s="606" t="s">
        <v>415</v>
      </c>
      <c r="R2911" t="str">
        <f t="shared" si="137"/>
        <v>ZK109</v>
      </c>
      <c r="S2911">
        <f t="shared" si="138"/>
        <v>0</v>
      </c>
      <c r="T2911">
        <f t="shared" si="138"/>
        <v>0</v>
      </c>
      <c r="U2911">
        <f t="shared" si="138"/>
        <v>0</v>
      </c>
    </row>
    <row r="2912" spans="1:21" x14ac:dyDescent="0.25">
      <c r="A2912" t="s">
        <v>3431</v>
      </c>
      <c r="B2912" t="str">
        <f t="shared" si="136"/>
        <v>ZK109.K310.C727</v>
      </c>
      <c r="C2912">
        <f>+IFERROR(VLOOKUP(B2912,'[1]Sum table'!$A:$D,4,FALSE),0)</f>
        <v>0</v>
      </c>
      <c r="D2912">
        <f>+IFERROR(VLOOKUP(B2912,'[1]Sum table'!$A:$E,5,FALSE),0)</f>
        <v>0</v>
      </c>
      <c r="E2912">
        <f>+IFERROR(VLOOKUP(B2912,'[1]Sum table'!$A:$F,6,FALSE),0)</f>
        <v>0</v>
      </c>
      <c r="F2912">
        <f>+IFERROR(VLOOKUP(B2912,'[1]Sum table'!$A:$G,7,FALSE),0)</f>
        <v>0</v>
      </c>
      <c r="O2912" t="s">
        <v>516</v>
      </c>
      <c r="P2912" s="606" t="s">
        <v>416</v>
      </c>
      <c r="R2912" t="str">
        <f t="shared" si="137"/>
        <v>ZK109</v>
      </c>
      <c r="S2912">
        <f t="shared" si="138"/>
        <v>0</v>
      </c>
      <c r="T2912">
        <f t="shared" si="138"/>
        <v>0</v>
      </c>
      <c r="U2912">
        <f t="shared" si="138"/>
        <v>0</v>
      </c>
    </row>
    <row r="2913" spans="1:21" x14ac:dyDescent="0.25">
      <c r="A2913" t="s">
        <v>3432</v>
      </c>
      <c r="B2913" t="str">
        <f t="shared" si="136"/>
        <v>ZK109.K311.C727</v>
      </c>
      <c r="C2913">
        <f>+IFERROR(VLOOKUP(B2913,'[1]Sum table'!$A:$D,4,FALSE),0)</f>
        <v>0</v>
      </c>
      <c r="D2913">
        <f>+IFERROR(VLOOKUP(B2913,'[1]Sum table'!$A:$E,5,FALSE),0)</f>
        <v>0</v>
      </c>
      <c r="E2913">
        <f>+IFERROR(VLOOKUP(B2913,'[1]Sum table'!$A:$F,6,FALSE),0)</f>
        <v>0</v>
      </c>
      <c r="F2913">
        <f>+IFERROR(VLOOKUP(B2913,'[1]Sum table'!$A:$G,7,FALSE),0)</f>
        <v>0</v>
      </c>
      <c r="O2913" t="s">
        <v>516</v>
      </c>
      <c r="P2913" s="606" t="s">
        <v>417</v>
      </c>
      <c r="R2913" t="str">
        <f t="shared" si="137"/>
        <v>ZK109</v>
      </c>
      <c r="S2913">
        <f t="shared" si="138"/>
        <v>0</v>
      </c>
      <c r="T2913">
        <f t="shared" si="138"/>
        <v>0</v>
      </c>
      <c r="U2913">
        <f t="shared" si="138"/>
        <v>0</v>
      </c>
    </row>
    <row r="2914" spans="1:21" x14ac:dyDescent="0.25">
      <c r="A2914" t="s">
        <v>3433</v>
      </c>
      <c r="B2914" t="str">
        <f t="shared" si="136"/>
        <v>ZK109.K312.C727</v>
      </c>
      <c r="C2914">
        <f>+IFERROR(VLOOKUP(B2914,'[1]Sum table'!$A:$D,4,FALSE),0)</f>
        <v>0</v>
      </c>
      <c r="D2914">
        <f>+IFERROR(VLOOKUP(B2914,'[1]Sum table'!$A:$E,5,FALSE),0)</f>
        <v>0</v>
      </c>
      <c r="E2914">
        <f>+IFERROR(VLOOKUP(B2914,'[1]Sum table'!$A:$F,6,FALSE),0)</f>
        <v>0</v>
      </c>
      <c r="F2914">
        <f>+IFERROR(VLOOKUP(B2914,'[1]Sum table'!$A:$G,7,FALSE),0)</f>
        <v>0</v>
      </c>
      <c r="O2914" t="s">
        <v>516</v>
      </c>
      <c r="P2914" s="606" t="s">
        <v>418</v>
      </c>
      <c r="R2914" t="str">
        <f t="shared" si="137"/>
        <v>ZK109</v>
      </c>
      <c r="S2914">
        <f t="shared" si="138"/>
        <v>0</v>
      </c>
      <c r="T2914">
        <f t="shared" si="138"/>
        <v>0</v>
      </c>
      <c r="U2914">
        <f t="shared" si="138"/>
        <v>0</v>
      </c>
    </row>
    <row r="2915" spans="1:21" x14ac:dyDescent="0.25">
      <c r="A2915" t="s">
        <v>3434</v>
      </c>
      <c r="B2915" t="str">
        <f t="shared" si="136"/>
        <v>ZK109.K313.C727</v>
      </c>
      <c r="C2915">
        <f>+IFERROR(VLOOKUP(B2915,'[1]Sum table'!$A:$D,4,FALSE),0)</f>
        <v>0</v>
      </c>
      <c r="D2915">
        <f>+IFERROR(VLOOKUP(B2915,'[1]Sum table'!$A:$E,5,FALSE),0)</f>
        <v>0</v>
      </c>
      <c r="E2915">
        <f>+IFERROR(VLOOKUP(B2915,'[1]Sum table'!$A:$F,6,FALSE),0)</f>
        <v>0</v>
      </c>
      <c r="F2915">
        <f>+IFERROR(VLOOKUP(B2915,'[1]Sum table'!$A:$G,7,FALSE),0)</f>
        <v>0</v>
      </c>
      <c r="O2915" t="s">
        <v>516</v>
      </c>
      <c r="P2915" s="607" t="s">
        <v>419</v>
      </c>
      <c r="R2915" t="str">
        <f t="shared" si="137"/>
        <v>ZK109</v>
      </c>
      <c r="S2915">
        <f t="shared" si="138"/>
        <v>0</v>
      </c>
      <c r="T2915">
        <f t="shared" si="138"/>
        <v>0</v>
      </c>
      <c r="U2915">
        <f t="shared" si="138"/>
        <v>0</v>
      </c>
    </row>
    <row r="2916" spans="1:21" x14ac:dyDescent="0.25">
      <c r="A2916" t="s">
        <v>3435</v>
      </c>
      <c r="B2916" t="str">
        <f t="shared" si="136"/>
        <v>ZK109.K314.C727</v>
      </c>
      <c r="C2916">
        <f>+IFERROR(VLOOKUP(B2916,'[1]Sum table'!$A:$D,4,FALSE),0)</f>
        <v>0</v>
      </c>
      <c r="D2916">
        <f>+IFERROR(VLOOKUP(B2916,'[1]Sum table'!$A:$E,5,FALSE),0)</f>
        <v>0</v>
      </c>
      <c r="E2916">
        <f>+IFERROR(VLOOKUP(B2916,'[1]Sum table'!$A:$F,6,FALSE),0)</f>
        <v>0</v>
      </c>
      <c r="F2916">
        <f>+IFERROR(VLOOKUP(B2916,'[1]Sum table'!$A:$G,7,FALSE),0)</f>
        <v>0</v>
      </c>
      <c r="O2916" t="s">
        <v>516</v>
      </c>
      <c r="P2916" s="607" t="s">
        <v>420</v>
      </c>
      <c r="R2916" t="str">
        <f t="shared" si="137"/>
        <v>ZK109</v>
      </c>
      <c r="S2916">
        <f t="shared" si="138"/>
        <v>0</v>
      </c>
      <c r="T2916">
        <f t="shared" si="138"/>
        <v>0</v>
      </c>
      <c r="U2916">
        <f t="shared" si="138"/>
        <v>0</v>
      </c>
    </row>
    <row r="2917" spans="1:21" x14ac:dyDescent="0.25">
      <c r="A2917" t="s">
        <v>3436</v>
      </c>
      <c r="B2917" t="str">
        <f t="shared" si="136"/>
        <v>ZK109.K315.C727</v>
      </c>
      <c r="C2917">
        <f>+IFERROR(VLOOKUP(B2917,'[1]Sum table'!$A:$D,4,FALSE),0)</f>
        <v>0</v>
      </c>
      <c r="D2917">
        <f>+IFERROR(VLOOKUP(B2917,'[1]Sum table'!$A:$E,5,FALSE),0)</f>
        <v>0</v>
      </c>
      <c r="E2917">
        <f>+IFERROR(VLOOKUP(B2917,'[1]Sum table'!$A:$F,6,FALSE),0)</f>
        <v>0</v>
      </c>
      <c r="F2917">
        <f>+IFERROR(VLOOKUP(B2917,'[1]Sum table'!$A:$G,7,FALSE),0)</f>
        <v>0</v>
      </c>
      <c r="O2917" t="s">
        <v>516</v>
      </c>
      <c r="P2917" s="607" t="s">
        <v>421</v>
      </c>
      <c r="R2917" t="str">
        <f t="shared" si="137"/>
        <v>ZK109</v>
      </c>
      <c r="S2917">
        <f t="shared" si="138"/>
        <v>0</v>
      </c>
      <c r="T2917">
        <f t="shared" si="138"/>
        <v>0</v>
      </c>
      <c r="U2917">
        <f t="shared" si="138"/>
        <v>0</v>
      </c>
    </row>
    <row r="2918" spans="1:21" x14ac:dyDescent="0.25">
      <c r="A2918" t="s">
        <v>3437</v>
      </c>
      <c r="B2918" t="str">
        <f t="shared" si="136"/>
        <v>ZK109.K316.C727</v>
      </c>
      <c r="C2918">
        <f>+IFERROR(VLOOKUP(B2918,'[1]Sum table'!$A:$D,4,FALSE),0)</f>
        <v>0</v>
      </c>
      <c r="D2918">
        <f>+IFERROR(VLOOKUP(B2918,'[1]Sum table'!$A:$E,5,FALSE),0)</f>
        <v>0</v>
      </c>
      <c r="E2918">
        <f>+IFERROR(VLOOKUP(B2918,'[1]Sum table'!$A:$F,6,FALSE),0)</f>
        <v>0</v>
      </c>
      <c r="F2918">
        <f>+IFERROR(VLOOKUP(B2918,'[1]Sum table'!$A:$G,7,FALSE),0)</f>
        <v>0</v>
      </c>
      <c r="O2918" t="s">
        <v>516</v>
      </c>
      <c r="P2918" s="607" t="s">
        <v>422</v>
      </c>
      <c r="R2918" t="str">
        <f t="shared" si="137"/>
        <v>ZK109</v>
      </c>
      <c r="S2918">
        <f t="shared" si="138"/>
        <v>0</v>
      </c>
      <c r="T2918">
        <f t="shared" si="138"/>
        <v>0</v>
      </c>
      <c r="U2918">
        <f t="shared" si="138"/>
        <v>0</v>
      </c>
    </row>
    <row r="2919" spans="1:21" x14ac:dyDescent="0.25">
      <c r="A2919" t="s">
        <v>3438</v>
      </c>
      <c r="B2919" t="str">
        <f t="shared" si="136"/>
        <v>ZK109.K317.C727</v>
      </c>
      <c r="C2919">
        <f>+IFERROR(VLOOKUP(B2919,'[1]Sum table'!$A:$D,4,FALSE),0)</f>
        <v>0</v>
      </c>
      <c r="D2919">
        <f>+IFERROR(VLOOKUP(B2919,'[1]Sum table'!$A:$E,5,FALSE),0)</f>
        <v>0</v>
      </c>
      <c r="E2919">
        <f>+IFERROR(VLOOKUP(B2919,'[1]Sum table'!$A:$F,6,FALSE),0)</f>
        <v>0</v>
      </c>
      <c r="F2919">
        <f>+IFERROR(VLOOKUP(B2919,'[1]Sum table'!$A:$G,7,FALSE),0)</f>
        <v>0</v>
      </c>
      <c r="O2919" t="s">
        <v>516</v>
      </c>
      <c r="P2919" s="607" t="s">
        <v>423</v>
      </c>
      <c r="R2919" t="str">
        <f t="shared" si="137"/>
        <v>ZK109</v>
      </c>
      <c r="S2919">
        <f t="shared" si="138"/>
        <v>0</v>
      </c>
      <c r="T2919">
        <f t="shared" si="138"/>
        <v>0</v>
      </c>
      <c r="U2919">
        <f t="shared" si="138"/>
        <v>0</v>
      </c>
    </row>
    <row r="2920" spans="1:21" x14ac:dyDescent="0.25">
      <c r="A2920" t="s">
        <v>3439</v>
      </c>
      <c r="B2920" t="str">
        <f t="shared" si="136"/>
        <v>ZK109.K318.C727</v>
      </c>
      <c r="C2920">
        <f>+IFERROR(VLOOKUP(B2920,'[1]Sum table'!$A:$D,4,FALSE),0)</f>
        <v>0</v>
      </c>
      <c r="D2920">
        <f>+IFERROR(VLOOKUP(B2920,'[1]Sum table'!$A:$E,5,FALSE),0)</f>
        <v>0</v>
      </c>
      <c r="E2920">
        <f>+IFERROR(VLOOKUP(B2920,'[1]Sum table'!$A:$F,6,FALSE),0)</f>
        <v>0</v>
      </c>
      <c r="F2920">
        <f>+IFERROR(VLOOKUP(B2920,'[1]Sum table'!$A:$G,7,FALSE),0)</f>
        <v>0</v>
      </c>
      <c r="O2920" t="s">
        <v>516</v>
      </c>
      <c r="P2920" s="606" t="s">
        <v>424</v>
      </c>
      <c r="R2920" t="str">
        <f t="shared" si="137"/>
        <v>ZK109</v>
      </c>
      <c r="S2920">
        <f t="shared" si="138"/>
        <v>0</v>
      </c>
      <c r="T2920">
        <f t="shared" si="138"/>
        <v>0</v>
      </c>
      <c r="U2920">
        <f t="shared" si="138"/>
        <v>0</v>
      </c>
    </row>
    <row r="2921" spans="1:21" x14ac:dyDescent="0.25">
      <c r="A2921" t="s">
        <v>3440</v>
      </c>
      <c r="B2921" t="str">
        <f t="shared" si="136"/>
        <v>ZK109.K319.C727</v>
      </c>
      <c r="C2921">
        <f>+IFERROR(VLOOKUP(B2921,'[1]Sum table'!$A:$D,4,FALSE),0)</f>
        <v>0</v>
      </c>
      <c r="D2921">
        <f>+IFERROR(VLOOKUP(B2921,'[1]Sum table'!$A:$E,5,FALSE),0)</f>
        <v>0</v>
      </c>
      <c r="E2921">
        <f>+IFERROR(VLOOKUP(B2921,'[1]Sum table'!$A:$F,6,FALSE),0)</f>
        <v>0</v>
      </c>
      <c r="F2921">
        <f>+IFERROR(VLOOKUP(B2921,'[1]Sum table'!$A:$G,7,FALSE),0)</f>
        <v>0</v>
      </c>
      <c r="O2921" t="s">
        <v>516</v>
      </c>
      <c r="P2921" s="606" t="s">
        <v>425</v>
      </c>
      <c r="R2921" t="str">
        <f t="shared" si="137"/>
        <v>ZK109</v>
      </c>
      <c r="S2921">
        <f t="shared" si="138"/>
        <v>0</v>
      </c>
      <c r="T2921">
        <f t="shared" si="138"/>
        <v>0</v>
      </c>
      <c r="U2921">
        <f t="shared" si="138"/>
        <v>0</v>
      </c>
    </row>
    <row r="2922" spans="1:21" x14ac:dyDescent="0.25">
      <c r="A2922" t="s">
        <v>3441</v>
      </c>
      <c r="B2922" t="str">
        <f t="shared" si="136"/>
        <v>ZK109.K320.C727</v>
      </c>
      <c r="C2922">
        <f>+IFERROR(VLOOKUP(B2922,'[1]Sum table'!$A:$D,4,FALSE),0)</f>
        <v>0</v>
      </c>
      <c r="D2922">
        <f>+IFERROR(VLOOKUP(B2922,'[1]Sum table'!$A:$E,5,FALSE),0)</f>
        <v>0</v>
      </c>
      <c r="E2922">
        <f>+IFERROR(VLOOKUP(B2922,'[1]Sum table'!$A:$F,6,FALSE),0)</f>
        <v>0</v>
      </c>
      <c r="F2922">
        <f>+IFERROR(VLOOKUP(B2922,'[1]Sum table'!$A:$G,7,FALSE),0)</f>
        <v>0</v>
      </c>
      <c r="O2922" t="s">
        <v>516</v>
      </c>
      <c r="P2922" s="606" t="s">
        <v>426</v>
      </c>
      <c r="R2922" t="str">
        <f t="shared" si="137"/>
        <v>ZK109</v>
      </c>
      <c r="S2922">
        <f t="shared" si="138"/>
        <v>0</v>
      </c>
      <c r="T2922">
        <f t="shared" si="138"/>
        <v>0</v>
      </c>
      <c r="U2922">
        <f t="shared" si="138"/>
        <v>0</v>
      </c>
    </row>
    <row r="2923" spans="1:21" x14ac:dyDescent="0.25">
      <c r="A2923" t="s">
        <v>3442</v>
      </c>
      <c r="B2923" t="str">
        <f t="shared" si="136"/>
        <v>ZK109.K321.C727</v>
      </c>
      <c r="C2923">
        <f>+IFERROR(VLOOKUP(B2923,'[1]Sum table'!$A:$D,4,FALSE),0)</f>
        <v>0</v>
      </c>
      <c r="D2923">
        <f>+IFERROR(VLOOKUP(B2923,'[1]Sum table'!$A:$E,5,FALSE),0)</f>
        <v>0</v>
      </c>
      <c r="E2923">
        <f>+IFERROR(VLOOKUP(B2923,'[1]Sum table'!$A:$F,6,FALSE),0)</f>
        <v>0</v>
      </c>
      <c r="F2923">
        <f>+IFERROR(VLOOKUP(B2923,'[1]Sum table'!$A:$G,7,FALSE),0)</f>
        <v>0</v>
      </c>
      <c r="O2923" t="s">
        <v>516</v>
      </c>
      <c r="P2923" s="606" t="s">
        <v>427</v>
      </c>
      <c r="R2923" t="str">
        <f t="shared" si="137"/>
        <v>ZK109</v>
      </c>
      <c r="S2923">
        <f t="shared" si="138"/>
        <v>0</v>
      </c>
      <c r="T2923">
        <f t="shared" si="138"/>
        <v>0</v>
      </c>
      <c r="U2923">
        <f t="shared" si="138"/>
        <v>0</v>
      </c>
    </row>
    <row r="2924" spans="1:21" x14ac:dyDescent="0.25">
      <c r="A2924" t="s">
        <v>3443</v>
      </c>
      <c r="B2924" t="str">
        <f t="shared" si="136"/>
        <v>ZK109.K322.C727</v>
      </c>
      <c r="C2924">
        <f>+IFERROR(VLOOKUP(B2924,'[1]Sum table'!$A:$D,4,FALSE),0)</f>
        <v>0</v>
      </c>
      <c r="D2924">
        <f>+IFERROR(VLOOKUP(B2924,'[1]Sum table'!$A:$E,5,FALSE),0)</f>
        <v>0</v>
      </c>
      <c r="E2924">
        <f>+IFERROR(VLOOKUP(B2924,'[1]Sum table'!$A:$F,6,FALSE),0)</f>
        <v>0</v>
      </c>
      <c r="F2924">
        <f>+IFERROR(VLOOKUP(B2924,'[1]Sum table'!$A:$G,7,FALSE),0)</f>
        <v>0</v>
      </c>
      <c r="O2924" t="s">
        <v>516</v>
      </c>
      <c r="P2924" s="607" t="s">
        <v>428</v>
      </c>
      <c r="R2924" t="str">
        <f t="shared" si="137"/>
        <v>ZK109</v>
      </c>
      <c r="S2924">
        <f t="shared" si="138"/>
        <v>0</v>
      </c>
      <c r="T2924">
        <f t="shared" si="138"/>
        <v>0</v>
      </c>
      <c r="U2924">
        <f t="shared" si="138"/>
        <v>0</v>
      </c>
    </row>
    <row r="2925" spans="1:21" x14ac:dyDescent="0.25">
      <c r="A2925" t="s">
        <v>3444</v>
      </c>
      <c r="B2925" t="str">
        <f t="shared" si="136"/>
        <v>ZK109.K323.C727</v>
      </c>
      <c r="C2925">
        <f>+IFERROR(VLOOKUP(B2925,'[1]Sum table'!$A:$D,4,FALSE),0)</f>
        <v>0</v>
      </c>
      <c r="D2925">
        <f>+IFERROR(VLOOKUP(B2925,'[1]Sum table'!$A:$E,5,FALSE),0)</f>
        <v>0</v>
      </c>
      <c r="E2925">
        <f>+IFERROR(VLOOKUP(B2925,'[1]Sum table'!$A:$F,6,FALSE),0)</f>
        <v>0</v>
      </c>
      <c r="F2925">
        <f>+IFERROR(VLOOKUP(B2925,'[1]Sum table'!$A:$G,7,FALSE),0)</f>
        <v>0</v>
      </c>
      <c r="O2925" t="s">
        <v>516</v>
      </c>
      <c r="P2925" s="607" t="s">
        <v>429</v>
      </c>
      <c r="R2925" t="str">
        <f t="shared" si="137"/>
        <v>ZK109</v>
      </c>
      <c r="S2925">
        <f t="shared" si="138"/>
        <v>0</v>
      </c>
      <c r="T2925">
        <f t="shared" si="138"/>
        <v>0</v>
      </c>
      <c r="U2925">
        <f t="shared" si="138"/>
        <v>0</v>
      </c>
    </row>
    <row r="2926" spans="1:21" x14ac:dyDescent="0.25">
      <c r="A2926" t="s">
        <v>3445</v>
      </c>
      <c r="B2926" t="str">
        <f t="shared" si="136"/>
        <v>ZK109.K324.C727</v>
      </c>
      <c r="C2926">
        <f>+IFERROR(VLOOKUP(B2926,'[1]Sum table'!$A:$D,4,FALSE),0)</f>
        <v>0</v>
      </c>
      <c r="D2926">
        <f>+IFERROR(VLOOKUP(B2926,'[1]Sum table'!$A:$E,5,FALSE),0)</f>
        <v>0</v>
      </c>
      <c r="E2926">
        <f>+IFERROR(VLOOKUP(B2926,'[1]Sum table'!$A:$F,6,FALSE),0)</f>
        <v>0</v>
      </c>
      <c r="F2926">
        <f>+IFERROR(VLOOKUP(B2926,'[1]Sum table'!$A:$G,7,FALSE),0)</f>
        <v>0</v>
      </c>
      <c r="O2926" t="s">
        <v>516</v>
      </c>
      <c r="P2926" s="607" t="s">
        <v>430</v>
      </c>
      <c r="R2926" t="str">
        <f t="shared" si="137"/>
        <v>ZK109</v>
      </c>
      <c r="S2926">
        <f t="shared" si="138"/>
        <v>0</v>
      </c>
      <c r="T2926">
        <f t="shared" si="138"/>
        <v>0</v>
      </c>
      <c r="U2926">
        <f t="shared" si="138"/>
        <v>0</v>
      </c>
    </row>
    <row r="2927" spans="1:21" x14ac:dyDescent="0.25">
      <c r="A2927" t="s">
        <v>3446</v>
      </c>
      <c r="B2927" t="str">
        <f t="shared" si="136"/>
        <v>ZK109.K325.C727</v>
      </c>
      <c r="C2927">
        <f>+IFERROR(VLOOKUP(B2927,'[1]Sum table'!$A:$D,4,FALSE),0)</f>
        <v>0</v>
      </c>
      <c r="D2927">
        <f>+IFERROR(VLOOKUP(B2927,'[1]Sum table'!$A:$E,5,FALSE),0)</f>
        <v>0</v>
      </c>
      <c r="E2927">
        <f>+IFERROR(VLOOKUP(B2927,'[1]Sum table'!$A:$F,6,FALSE),0)</f>
        <v>0</v>
      </c>
      <c r="F2927">
        <f>+IFERROR(VLOOKUP(B2927,'[1]Sum table'!$A:$G,7,FALSE),0)</f>
        <v>0</v>
      </c>
      <c r="O2927" t="s">
        <v>516</v>
      </c>
      <c r="P2927" s="607" t="s">
        <v>431</v>
      </c>
      <c r="R2927" t="str">
        <f t="shared" si="137"/>
        <v>ZK109</v>
      </c>
      <c r="S2927">
        <f t="shared" si="138"/>
        <v>0</v>
      </c>
      <c r="T2927">
        <f t="shared" si="138"/>
        <v>0</v>
      </c>
      <c r="U2927">
        <f t="shared" si="138"/>
        <v>0</v>
      </c>
    </row>
    <row r="2928" spans="1:21" x14ac:dyDescent="0.25">
      <c r="A2928" t="s">
        <v>3447</v>
      </c>
      <c r="B2928" t="str">
        <f t="shared" si="136"/>
        <v>ZK109.K326.C727</v>
      </c>
      <c r="C2928">
        <f>+IFERROR(VLOOKUP(B2928,'[1]Sum table'!$A:$D,4,FALSE),0)</f>
        <v>0</v>
      </c>
      <c r="D2928">
        <f>+IFERROR(VLOOKUP(B2928,'[1]Sum table'!$A:$E,5,FALSE),0)</f>
        <v>0</v>
      </c>
      <c r="E2928">
        <f>+IFERROR(VLOOKUP(B2928,'[1]Sum table'!$A:$F,6,FALSE),0)</f>
        <v>0</v>
      </c>
      <c r="F2928">
        <f>+IFERROR(VLOOKUP(B2928,'[1]Sum table'!$A:$G,7,FALSE),0)</f>
        <v>0</v>
      </c>
      <c r="O2928" t="s">
        <v>516</v>
      </c>
      <c r="P2928" s="606" t="s">
        <v>432</v>
      </c>
      <c r="R2928" t="str">
        <f t="shared" si="137"/>
        <v>ZK109</v>
      </c>
      <c r="S2928">
        <f t="shared" si="138"/>
        <v>0</v>
      </c>
      <c r="T2928">
        <f t="shared" si="138"/>
        <v>0</v>
      </c>
      <c r="U2928">
        <f t="shared" si="138"/>
        <v>0</v>
      </c>
    </row>
    <row r="2929" spans="1:21" x14ac:dyDescent="0.25">
      <c r="A2929" t="s">
        <v>3448</v>
      </c>
      <c r="B2929" t="str">
        <f t="shared" si="136"/>
        <v>ZK109.K327.C727</v>
      </c>
      <c r="C2929">
        <f>+IFERROR(VLOOKUP(B2929,'[1]Sum table'!$A:$D,4,FALSE),0)</f>
        <v>0</v>
      </c>
      <c r="D2929">
        <f>+IFERROR(VLOOKUP(B2929,'[1]Sum table'!$A:$E,5,FALSE),0)</f>
        <v>0</v>
      </c>
      <c r="E2929">
        <f>+IFERROR(VLOOKUP(B2929,'[1]Sum table'!$A:$F,6,FALSE),0)</f>
        <v>0</v>
      </c>
      <c r="F2929">
        <f>+IFERROR(VLOOKUP(B2929,'[1]Sum table'!$A:$G,7,FALSE),0)</f>
        <v>0</v>
      </c>
      <c r="O2929" t="s">
        <v>516</v>
      </c>
      <c r="P2929" s="606" t="s">
        <v>433</v>
      </c>
      <c r="R2929" t="str">
        <f t="shared" si="137"/>
        <v>ZK109</v>
      </c>
      <c r="S2929">
        <f t="shared" si="138"/>
        <v>0</v>
      </c>
      <c r="T2929">
        <f t="shared" si="138"/>
        <v>0</v>
      </c>
      <c r="U2929">
        <f t="shared" si="138"/>
        <v>0</v>
      </c>
    </row>
    <row r="2930" spans="1:21" x14ac:dyDescent="0.25">
      <c r="A2930" t="s">
        <v>3449</v>
      </c>
      <c r="B2930" t="str">
        <f t="shared" si="136"/>
        <v>ZK109.K328.C727</v>
      </c>
      <c r="C2930">
        <f>+IFERROR(VLOOKUP(B2930,'[1]Sum table'!$A:$D,4,FALSE),0)</f>
        <v>0</v>
      </c>
      <c r="D2930">
        <f>+IFERROR(VLOOKUP(B2930,'[1]Sum table'!$A:$E,5,FALSE),0)</f>
        <v>0</v>
      </c>
      <c r="E2930">
        <f>+IFERROR(VLOOKUP(B2930,'[1]Sum table'!$A:$F,6,FALSE),0)</f>
        <v>0</v>
      </c>
      <c r="F2930">
        <f>+IFERROR(VLOOKUP(B2930,'[1]Sum table'!$A:$G,7,FALSE),0)</f>
        <v>0</v>
      </c>
      <c r="O2930" t="s">
        <v>516</v>
      </c>
      <c r="P2930" s="606" t="s">
        <v>434</v>
      </c>
      <c r="R2930" t="str">
        <f t="shared" si="137"/>
        <v>ZK109</v>
      </c>
      <c r="S2930">
        <f t="shared" si="138"/>
        <v>0</v>
      </c>
      <c r="T2930">
        <f t="shared" si="138"/>
        <v>0</v>
      </c>
      <c r="U2930">
        <f t="shared" si="138"/>
        <v>0</v>
      </c>
    </row>
    <row r="2931" spans="1:21" x14ac:dyDescent="0.25">
      <c r="A2931" t="s">
        <v>3450</v>
      </c>
      <c r="B2931" t="str">
        <f t="shared" si="136"/>
        <v>ZK109.K329.C727</v>
      </c>
      <c r="C2931">
        <f>+IFERROR(VLOOKUP(B2931,'[1]Sum table'!$A:$D,4,FALSE),0)</f>
        <v>0</v>
      </c>
      <c r="D2931">
        <f>+IFERROR(VLOOKUP(B2931,'[1]Sum table'!$A:$E,5,FALSE),0)</f>
        <v>0</v>
      </c>
      <c r="E2931">
        <f>+IFERROR(VLOOKUP(B2931,'[1]Sum table'!$A:$F,6,FALSE),0)</f>
        <v>0</v>
      </c>
      <c r="F2931">
        <f>+IFERROR(VLOOKUP(B2931,'[1]Sum table'!$A:$G,7,FALSE),0)</f>
        <v>0</v>
      </c>
      <c r="O2931" t="s">
        <v>516</v>
      </c>
      <c r="P2931" s="606" t="s">
        <v>435</v>
      </c>
      <c r="R2931" t="str">
        <f t="shared" si="137"/>
        <v>ZK109</v>
      </c>
      <c r="S2931">
        <f t="shared" si="138"/>
        <v>0</v>
      </c>
      <c r="T2931">
        <f t="shared" si="138"/>
        <v>0</v>
      </c>
      <c r="U2931">
        <f t="shared" si="138"/>
        <v>0</v>
      </c>
    </row>
    <row r="2932" spans="1:21" x14ac:dyDescent="0.25">
      <c r="A2932" t="s">
        <v>3451</v>
      </c>
      <c r="B2932" t="str">
        <f t="shared" si="136"/>
        <v>ZK109.K330.C727</v>
      </c>
      <c r="C2932">
        <f>+IFERROR(VLOOKUP(B2932,'[1]Sum table'!$A:$D,4,FALSE),0)</f>
        <v>0</v>
      </c>
      <c r="D2932">
        <f>+IFERROR(VLOOKUP(B2932,'[1]Sum table'!$A:$E,5,FALSE),0)</f>
        <v>0</v>
      </c>
      <c r="E2932">
        <f>+IFERROR(VLOOKUP(B2932,'[1]Sum table'!$A:$F,6,FALSE),0)</f>
        <v>0</v>
      </c>
      <c r="F2932">
        <f>+IFERROR(VLOOKUP(B2932,'[1]Sum table'!$A:$G,7,FALSE),0)</f>
        <v>0</v>
      </c>
      <c r="O2932" t="s">
        <v>516</v>
      </c>
      <c r="P2932" s="606" t="s">
        <v>436</v>
      </c>
      <c r="R2932" t="str">
        <f t="shared" si="137"/>
        <v>ZK109</v>
      </c>
      <c r="S2932">
        <f t="shared" si="138"/>
        <v>0</v>
      </c>
      <c r="T2932">
        <f t="shared" si="138"/>
        <v>0</v>
      </c>
      <c r="U2932">
        <f t="shared" si="138"/>
        <v>0</v>
      </c>
    </row>
    <row r="2933" spans="1:21" x14ac:dyDescent="0.25">
      <c r="A2933" t="s">
        <v>3452</v>
      </c>
      <c r="B2933" t="str">
        <f t="shared" si="136"/>
        <v>ZK109.K331.C727</v>
      </c>
      <c r="C2933">
        <f>+IFERROR(VLOOKUP(B2933,'[1]Sum table'!$A:$D,4,FALSE),0)</f>
        <v>0</v>
      </c>
      <c r="D2933">
        <f>+IFERROR(VLOOKUP(B2933,'[1]Sum table'!$A:$E,5,FALSE),0)</f>
        <v>0</v>
      </c>
      <c r="E2933">
        <f>+IFERROR(VLOOKUP(B2933,'[1]Sum table'!$A:$F,6,FALSE),0)</f>
        <v>0</v>
      </c>
      <c r="F2933">
        <f>+IFERROR(VLOOKUP(B2933,'[1]Sum table'!$A:$G,7,FALSE),0)</f>
        <v>0</v>
      </c>
      <c r="O2933" t="s">
        <v>516</v>
      </c>
      <c r="P2933" s="606" t="s">
        <v>437</v>
      </c>
      <c r="R2933" t="str">
        <f t="shared" si="137"/>
        <v>ZK109</v>
      </c>
      <c r="S2933">
        <f t="shared" si="138"/>
        <v>0</v>
      </c>
      <c r="T2933">
        <f t="shared" si="138"/>
        <v>0</v>
      </c>
      <c r="U2933">
        <f t="shared" si="138"/>
        <v>0</v>
      </c>
    </row>
    <row r="2934" spans="1:21" x14ac:dyDescent="0.25">
      <c r="A2934" t="s">
        <v>3453</v>
      </c>
      <c r="B2934" t="str">
        <f t="shared" si="136"/>
        <v>ZK109.K332.C727</v>
      </c>
      <c r="C2934">
        <f>+IFERROR(VLOOKUP(B2934,'[1]Sum table'!$A:$D,4,FALSE),0)</f>
        <v>0</v>
      </c>
      <c r="D2934">
        <f>+IFERROR(VLOOKUP(B2934,'[1]Sum table'!$A:$E,5,FALSE),0)</f>
        <v>0</v>
      </c>
      <c r="E2934">
        <f>+IFERROR(VLOOKUP(B2934,'[1]Sum table'!$A:$F,6,FALSE),0)</f>
        <v>0</v>
      </c>
      <c r="F2934">
        <f>+IFERROR(VLOOKUP(B2934,'[1]Sum table'!$A:$G,7,FALSE),0)</f>
        <v>0</v>
      </c>
      <c r="O2934" t="s">
        <v>516</v>
      </c>
      <c r="P2934" s="607" t="s">
        <v>438</v>
      </c>
      <c r="R2934" t="str">
        <f t="shared" si="137"/>
        <v>ZK109</v>
      </c>
      <c r="S2934">
        <f t="shared" si="138"/>
        <v>0</v>
      </c>
      <c r="T2934">
        <f t="shared" si="138"/>
        <v>0</v>
      </c>
      <c r="U2934">
        <f t="shared" si="138"/>
        <v>0</v>
      </c>
    </row>
    <row r="2935" spans="1:21" x14ac:dyDescent="0.25">
      <c r="A2935" t="s">
        <v>3454</v>
      </c>
      <c r="B2935" t="str">
        <f t="shared" si="136"/>
        <v>ZK109.K333.C727</v>
      </c>
      <c r="C2935">
        <f>+IFERROR(VLOOKUP(B2935,'[1]Sum table'!$A:$D,4,FALSE),0)</f>
        <v>0</v>
      </c>
      <c r="D2935">
        <f>+IFERROR(VLOOKUP(B2935,'[1]Sum table'!$A:$E,5,FALSE),0)</f>
        <v>0</v>
      </c>
      <c r="E2935">
        <f>+IFERROR(VLOOKUP(B2935,'[1]Sum table'!$A:$F,6,FALSE),0)</f>
        <v>0</v>
      </c>
      <c r="F2935">
        <f>+IFERROR(VLOOKUP(B2935,'[1]Sum table'!$A:$G,7,FALSE),0)</f>
        <v>0</v>
      </c>
      <c r="O2935" t="s">
        <v>516</v>
      </c>
      <c r="P2935" s="607" t="s">
        <v>439</v>
      </c>
      <c r="R2935" t="str">
        <f t="shared" si="137"/>
        <v>ZK109</v>
      </c>
      <c r="S2935">
        <f t="shared" si="138"/>
        <v>0</v>
      </c>
      <c r="T2935">
        <f t="shared" si="138"/>
        <v>0</v>
      </c>
      <c r="U2935">
        <f t="shared" si="138"/>
        <v>0</v>
      </c>
    </row>
    <row r="2936" spans="1:21" x14ac:dyDescent="0.25">
      <c r="A2936" t="s">
        <v>3455</v>
      </c>
      <c r="B2936" t="str">
        <f t="shared" si="136"/>
        <v>ZK109.K334.C727</v>
      </c>
      <c r="C2936">
        <f>+IFERROR(VLOOKUP(B2936,'[1]Sum table'!$A:$D,4,FALSE),0)</f>
        <v>0</v>
      </c>
      <c r="D2936">
        <f>+IFERROR(VLOOKUP(B2936,'[1]Sum table'!$A:$E,5,FALSE),0)</f>
        <v>0</v>
      </c>
      <c r="E2936">
        <f>+IFERROR(VLOOKUP(B2936,'[1]Sum table'!$A:$F,6,FALSE),0)</f>
        <v>0</v>
      </c>
      <c r="F2936">
        <f>+IFERROR(VLOOKUP(B2936,'[1]Sum table'!$A:$G,7,FALSE),0)</f>
        <v>0</v>
      </c>
      <c r="O2936" t="s">
        <v>516</v>
      </c>
      <c r="P2936" s="607" t="s">
        <v>440</v>
      </c>
      <c r="R2936" t="str">
        <f t="shared" si="137"/>
        <v>ZK109</v>
      </c>
      <c r="S2936">
        <f t="shared" si="138"/>
        <v>0</v>
      </c>
      <c r="T2936">
        <f t="shared" si="138"/>
        <v>0</v>
      </c>
      <c r="U2936">
        <f t="shared" si="138"/>
        <v>0</v>
      </c>
    </row>
    <row r="2937" spans="1:21" x14ac:dyDescent="0.25">
      <c r="A2937" t="s">
        <v>3456</v>
      </c>
      <c r="B2937" t="str">
        <f t="shared" si="136"/>
        <v>ZK109.K335.C727</v>
      </c>
      <c r="C2937">
        <f>+IFERROR(VLOOKUP(B2937,'[1]Sum table'!$A:$D,4,FALSE),0)</f>
        <v>0</v>
      </c>
      <c r="D2937">
        <f>+IFERROR(VLOOKUP(B2937,'[1]Sum table'!$A:$E,5,FALSE),0)</f>
        <v>0</v>
      </c>
      <c r="E2937">
        <f>+IFERROR(VLOOKUP(B2937,'[1]Sum table'!$A:$F,6,FALSE),0)</f>
        <v>0</v>
      </c>
      <c r="F2937">
        <f>+IFERROR(VLOOKUP(B2937,'[1]Sum table'!$A:$G,7,FALSE),0)</f>
        <v>0</v>
      </c>
      <c r="O2937" t="s">
        <v>516</v>
      </c>
      <c r="P2937" s="607" t="s">
        <v>441</v>
      </c>
      <c r="R2937" t="str">
        <f t="shared" si="137"/>
        <v>ZK109</v>
      </c>
      <c r="S2937">
        <f t="shared" si="138"/>
        <v>0</v>
      </c>
      <c r="T2937">
        <f t="shared" si="138"/>
        <v>0</v>
      </c>
      <c r="U2937">
        <f t="shared" si="138"/>
        <v>0</v>
      </c>
    </row>
    <row r="2938" spans="1:21" x14ac:dyDescent="0.25">
      <c r="A2938" t="s">
        <v>3457</v>
      </c>
      <c r="B2938" t="str">
        <f t="shared" si="136"/>
        <v>ZK109.K336.C727</v>
      </c>
      <c r="C2938">
        <f>+IFERROR(VLOOKUP(B2938,'[1]Sum table'!$A:$D,4,FALSE),0)</f>
        <v>0</v>
      </c>
      <c r="D2938">
        <f>+IFERROR(VLOOKUP(B2938,'[1]Sum table'!$A:$E,5,FALSE),0)</f>
        <v>0</v>
      </c>
      <c r="E2938">
        <f>+IFERROR(VLOOKUP(B2938,'[1]Sum table'!$A:$F,6,FALSE),0)</f>
        <v>0</v>
      </c>
      <c r="F2938">
        <f>+IFERROR(VLOOKUP(B2938,'[1]Sum table'!$A:$G,7,FALSE),0)</f>
        <v>0</v>
      </c>
      <c r="O2938" t="s">
        <v>516</v>
      </c>
      <c r="P2938" s="606" t="s">
        <v>442</v>
      </c>
      <c r="R2938" t="str">
        <f t="shared" si="137"/>
        <v>ZK109</v>
      </c>
      <c r="S2938">
        <f t="shared" si="138"/>
        <v>0</v>
      </c>
      <c r="T2938">
        <f t="shared" si="138"/>
        <v>0</v>
      </c>
      <c r="U2938">
        <f t="shared" si="138"/>
        <v>0</v>
      </c>
    </row>
    <row r="2939" spans="1:21" x14ac:dyDescent="0.25">
      <c r="A2939" t="s">
        <v>3458</v>
      </c>
      <c r="B2939" t="str">
        <f t="shared" si="136"/>
        <v>ZK109.K337.C727</v>
      </c>
      <c r="C2939">
        <f>+IFERROR(VLOOKUP(B2939,'[1]Sum table'!$A:$D,4,FALSE),0)</f>
        <v>0</v>
      </c>
      <c r="D2939">
        <f>+IFERROR(VLOOKUP(B2939,'[1]Sum table'!$A:$E,5,FALSE),0)</f>
        <v>0</v>
      </c>
      <c r="E2939">
        <f>+IFERROR(VLOOKUP(B2939,'[1]Sum table'!$A:$F,6,FALSE),0)</f>
        <v>0</v>
      </c>
      <c r="F2939">
        <f>+IFERROR(VLOOKUP(B2939,'[1]Sum table'!$A:$G,7,FALSE),0)</f>
        <v>0</v>
      </c>
      <c r="O2939" t="s">
        <v>516</v>
      </c>
      <c r="P2939" s="606" t="s">
        <v>443</v>
      </c>
      <c r="R2939" t="str">
        <f t="shared" si="137"/>
        <v>ZK109</v>
      </c>
      <c r="S2939">
        <f t="shared" si="138"/>
        <v>0</v>
      </c>
      <c r="T2939">
        <f t="shared" si="138"/>
        <v>0</v>
      </c>
      <c r="U2939">
        <f t="shared" si="138"/>
        <v>0</v>
      </c>
    </row>
    <row r="2940" spans="1:21" x14ac:dyDescent="0.25">
      <c r="A2940" t="s">
        <v>3459</v>
      </c>
      <c r="B2940" t="str">
        <f t="shared" si="136"/>
        <v>ZK109.K338.C727</v>
      </c>
      <c r="C2940">
        <f>+IFERROR(VLOOKUP(B2940,'[1]Sum table'!$A:$D,4,FALSE),0)</f>
        <v>0</v>
      </c>
      <c r="D2940">
        <f>+IFERROR(VLOOKUP(B2940,'[1]Sum table'!$A:$E,5,FALSE),0)</f>
        <v>0</v>
      </c>
      <c r="E2940">
        <f>+IFERROR(VLOOKUP(B2940,'[1]Sum table'!$A:$F,6,FALSE),0)</f>
        <v>0</v>
      </c>
      <c r="F2940">
        <f>+IFERROR(VLOOKUP(B2940,'[1]Sum table'!$A:$G,7,FALSE),0)</f>
        <v>0</v>
      </c>
      <c r="O2940" t="s">
        <v>516</v>
      </c>
      <c r="P2940" s="606" t="s">
        <v>444</v>
      </c>
      <c r="R2940" t="str">
        <f t="shared" si="137"/>
        <v>ZK109</v>
      </c>
      <c r="S2940">
        <f t="shared" si="138"/>
        <v>0</v>
      </c>
      <c r="T2940">
        <f t="shared" si="138"/>
        <v>0</v>
      </c>
      <c r="U2940">
        <f t="shared" si="138"/>
        <v>0</v>
      </c>
    </row>
    <row r="2941" spans="1:21" x14ac:dyDescent="0.25">
      <c r="A2941" t="s">
        <v>3460</v>
      </c>
      <c r="B2941" t="str">
        <f t="shared" si="136"/>
        <v>ZK109.K339.C727</v>
      </c>
      <c r="C2941">
        <f>+IFERROR(VLOOKUP(B2941,'[1]Sum table'!$A:$D,4,FALSE),0)</f>
        <v>0</v>
      </c>
      <c r="D2941">
        <f>+IFERROR(VLOOKUP(B2941,'[1]Sum table'!$A:$E,5,FALSE),0)</f>
        <v>0</v>
      </c>
      <c r="E2941">
        <f>+IFERROR(VLOOKUP(B2941,'[1]Sum table'!$A:$F,6,FALSE),0)</f>
        <v>0</v>
      </c>
      <c r="F2941">
        <f>+IFERROR(VLOOKUP(B2941,'[1]Sum table'!$A:$G,7,FALSE),0)</f>
        <v>0</v>
      </c>
      <c r="O2941" t="s">
        <v>516</v>
      </c>
      <c r="P2941" s="607" t="s">
        <v>445</v>
      </c>
      <c r="R2941" t="str">
        <f t="shared" si="137"/>
        <v>ZK109</v>
      </c>
      <c r="S2941">
        <f t="shared" si="138"/>
        <v>0</v>
      </c>
      <c r="T2941">
        <f t="shared" si="138"/>
        <v>0</v>
      </c>
      <c r="U2941">
        <f t="shared" si="138"/>
        <v>0</v>
      </c>
    </row>
    <row r="2942" spans="1:21" x14ac:dyDescent="0.25">
      <c r="A2942" t="s">
        <v>3461</v>
      </c>
      <c r="B2942" t="str">
        <f t="shared" si="136"/>
        <v>ZK109.K340.C727</v>
      </c>
      <c r="C2942">
        <f>+IFERROR(VLOOKUP(B2942,'[1]Sum table'!$A:$D,4,FALSE),0)</f>
        <v>0</v>
      </c>
      <c r="D2942">
        <f>+IFERROR(VLOOKUP(B2942,'[1]Sum table'!$A:$E,5,FALSE),0)</f>
        <v>0</v>
      </c>
      <c r="E2942">
        <f>+IFERROR(VLOOKUP(B2942,'[1]Sum table'!$A:$F,6,FALSE),0)</f>
        <v>0</v>
      </c>
      <c r="F2942">
        <f>+IFERROR(VLOOKUP(B2942,'[1]Sum table'!$A:$G,7,FALSE),0)</f>
        <v>0</v>
      </c>
      <c r="O2942" t="s">
        <v>516</v>
      </c>
      <c r="P2942" s="607" t="s">
        <v>446</v>
      </c>
      <c r="R2942" t="str">
        <f t="shared" si="137"/>
        <v>ZK109</v>
      </c>
      <c r="S2942">
        <f t="shared" si="138"/>
        <v>0</v>
      </c>
      <c r="T2942">
        <f t="shared" si="138"/>
        <v>0</v>
      </c>
      <c r="U2942">
        <f t="shared" si="138"/>
        <v>0</v>
      </c>
    </row>
    <row r="2943" spans="1:21" x14ac:dyDescent="0.25">
      <c r="A2943" t="s">
        <v>3462</v>
      </c>
      <c r="B2943" t="str">
        <f t="shared" si="136"/>
        <v>ZK109.K341.C727</v>
      </c>
      <c r="C2943">
        <f>+IFERROR(VLOOKUP(B2943,'[1]Sum table'!$A:$D,4,FALSE),0)</f>
        <v>0</v>
      </c>
      <c r="D2943">
        <f>+IFERROR(VLOOKUP(B2943,'[1]Sum table'!$A:$E,5,FALSE),0)</f>
        <v>0</v>
      </c>
      <c r="E2943">
        <f>+IFERROR(VLOOKUP(B2943,'[1]Sum table'!$A:$F,6,FALSE),0)</f>
        <v>0</v>
      </c>
      <c r="F2943">
        <f>+IFERROR(VLOOKUP(B2943,'[1]Sum table'!$A:$G,7,FALSE),0)</f>
        <v>0</v>
      </c>
      <c r="O2943" t="s">
        <v>516</v>
      </c>
      <c r="P2943" s="607" t="s">
        <v>447</v>
      </c>
      <c r="R2943" t="str">
        <f t="shared" si="137"/>
        <v>ZK109</v>
      </c>
      <c r="S2943">
        <f t="shared" si="138"/>
        <v>0</v>
      </c>
      <c r="T2943">
        <f t="shared" si="138"/>
        <v>0</v>
      </c>
      <c r="U2943">
        <f t="shared" si="138"/>
        <v>0</v>
      </c>
    </row>
    <row r="2944" spans="1:21" x14ac:dyDescent="0.25">
      <c r="A2944" t="s">
        <v>3463</v>
      </c>
      <c r="B2944" t="str">
        <f t="shared" si="136"/>
        <v>ZK109.K342.C727</v>
      </c>
      <c r="C2944">
        <f>+IFERROR(VLOOKUP(B2944,'[1]Sum table'!$A:$D,4,FALSE),0)</f>
        <v>0</v>
      </c>
      <c r="D2944">
        <f>+IFERROR(VLOOKUP(B2944,'[1]Sum table'!$A:$E,5,FALSE),0)</f>
        <v>0</v>
      </c>
      <c r="E2944">
        <f>+IFERROR(VLOOKUP(B2944,'[1]Sum table'!$A:$F,6,FALSE),0)</f>
        <v>0</v>
      </c>
      <c r="F2944">
        <f>+IFERROR(VLOOKUP(B2944,'[1]Sum table'!$A:$G,7,FALSE),0)</f>
        <v>0</v>
      </c>
      <c r="O2944" t="s">
        <v>516</v>
      </c>
      <c r="P2944" s="607" t="s">
        <v>448</v>
      </c>
      <c r="R2944" t="str">
        <f t="shared" si="137"/>
        <v>ZK109</v>
      </c>
      <c r="S2944">
        <f t="shared" si="138"/>
        <v>0</v>
      </c>
      <c r="T2944">
        <f t="shared" si="138"/>
        <v>0</v>
      </c>
      <c r="U2944">
        <f t="shared" si="138"/>
        <v>0</v>
      </c>
    </row>
    <row r="2945" spans="1:21" x14ac:dyDescent="0.25">
      <c r="A2945" t="s">
        <v>3464</v>
      </c>
      <c r="B2945" t="str">
        <f t="shared" si="136"/>
        <v>ZK109.K343.C727</v>
      </c>
      <c r="C2945">
        <f>+IFERROR(VLOOKUP(B2945,'[1]Sum table'!$A:$D,4,FALSE),0)</f>
        <v>0</v>
      </c>
      <c r="D2945">
        <f>+IFERROR(VLOOKUP(B2945,'[1]Sum table'!$A:$E,5,FALSE),0)</f>
        <v>0</v>
      </c>
      <c r="E2945">
        <f>+IFERROR(VLOOKUP(B2945,'[1]Sum table'!$A:$F,6,FALSE),0)</f>
        <v>0</v>
      </c>
      <c r="F2945">
        <f>+IFERROR(VLOOKUP(B2945,'[1]Sum table'!$A:$G,7,FALSE),0)</f>
        <v>0</v>
      </c>
      <c r="O2945" t="s">
        <v>516</v>
      </c>
      <c r="P2945" s="606" t="s">
        <v>449</v>
      </c>
      <c r="R2945" t="str">
        <f t="shared" si="137"/>
        <v>ZK109</v>
      </c>
      <c r="S2945">
        <f t="shared" si="138"/>
        <v>0</v>
      </c>
      <c r="T2945">
        <f t="shared" si="138"/>
        <v>0</v>
      </c>
      <c r="U2945">
        <f t="shared" si="138"/>
        <v>0</v>
      </c>
    </row>
    <row r="2946" spans="1:21" x14ac:dyDescent="0.25">
      <c r="A2946" t="s">
        <v>3465</v>
      </c>
      <c r="B2946" t="str">
        <f t="shared" si="136"/>
        <v>ZK109.K344.C727</v>
      </c>
      <c r="C2946">
        <f>+IFERROR(VLOOKUP(B2946,'[1]Sum table'!$A:$D,4,FALSE),0)</f>
        <v>0</v>
      </c>
      <c r="D2946">
        <f>+IFERROR(VLOOKUP(B2946,'[1]Sum table'!$A:$E,5,FALSE),0)</f>
        <v>0</v>
      </c>
      <c r="E2946">
        <f>+IFERROR(VLOOKUP(B2946,'[1]Sum table'!$A:$F,6,FALSE),0)</f>
        <v>0</v>
      </c>
      <c r="F2946">
        <f>+IFERROR(VLOOKUP(B2946,'[1]Sum table'!$A:$G,7,FALSE),0)</f>
        <v>0</v>
      </c>
      <c r="O2946" t="s">
        <v>516</v>
      </c>
      <c r="P2946" s="606" t="s">
        <v>450</v>
      </c>
      <c r="R2946" t="str">
        <f t="shared" si="137"/>
        <v>ZK109</v>
      </c>
      <c r="S2946">
        <f t="shared" si="138"/>
        <v>0</v>
      </c>
      <c r="T2946">
        <f t="shared" si="138"/>
        <v>0</v>
      </c>
      <c r="U2946">
        <f t="shared" si="138"/>
        <v>0</v>
      </c>
    </row>
    <row r="2947" spans="1:21" x14ac:dyDescent="0.25">
      <c r="A2947" t="s">
        <v>3466</v>
      </c>
      <c r="B2947" t="str">
        <f t="shared" si="136"/>
        <v>ZK109.K345.C727</v>
      </c>
      <c r="C2947">
        <f>+IFERROR(VLOOKUP(B2947,'[1]Sum table'!$A:$D,4,FALSE),0)</f>
        <v>0</v>
      </c>
      <c r="D2947">
        <f>+IFERROR(VLOOKUP(B2947,'[1]Sum table'!$A:$E,5,FALSE),0)</f>
        <v>0</v>
      </c>
      <c r="E2947">
        <f>+IFERROR(VLOOKUP(B2947,'[1]Sum table'!$A:$F,6,FALSE),0)</f>
        <v>0</v>
      </c>
      <c r="F2947">
        <f>+IFERROR(VLOOKUP(B2947,'[1]Sum table'!$A:$G,7,FALSE),0)</f>
        <v>0</v>
      </c>
      <c r="O2947" t="s">
        <v>516</v>
      </c>
      <c r="P2947" s="606" t="s">
        <v>451</v>
      </c>
      <c r="R2947" t="str">
        <f t="shared" si="137"/>
        <v>ZK109</v>
      </c>
      <c r="S2947">
        <f t="shared" si="138"/>
        <v>0</v>
      </c>
      <c r="T2947">
        <f t="shared" si="138"/>
        <v>0</v>
      </c>
      <c r="U2947">
        <f t="shared" si="138"/>
        <v>0</v>
      </c>
    </row>
    <row r="2948" spans="1:21" x14ac:dyDescent="0.25">
      <c r="A2948" t="s">
        <v>3467</v>
      </c>
      <c r="B2948" t="str">
        <f t="shared" ref="B2948:B3011" si="139">+A2948&amp;"."&amp;$A$1</f>
        <v>ZK109.K346.C727</v>
      </c>
      <c r="C2948">
        <f>+IFERROR(VLOOKUP(B2948,'[1]Sum table'!$A:$D,4,FALSE),0)</f>
        <v>0</v>
      </c>
      <c r="D2948">
        <f>+IFERROR(VLOOKUP(B2948,'[1]Sum table'!$A:$E,5,FALSE),0)</f>
        <v>0</v>
      </c>
      <c r="E2948">
        <f>+IFERROR(VLOOKUP(B2948,'[1]Sum table'!$A:$F,6,FALSE),0)</f>
        <v>0</v>
      </c>
      <c r="F2948">
        <f>+IFERROR(VLOOKUP(B2948,'[1]Sum table'!$A:$G,7,FALSE),0)</f>
        <v>0</v>
      </c>
      <c r="O2948" t="s">
        <v>516</v>
      </c>
      <c r="P2948" s="606" t="s">
        <v>452</v>
      </c>
      <c r="R2948" t="str">
        <f t="shared" ref="R2948:R3011" si="140">+LEFT(B2948,5)</f>
        <v>ZK109</v>
      </c>
      <c r="S2948">
        <f t="shared" ref="S2948:U3011" si="141">+C2948</f>
        <v>0</v>
      </c>
      <c r="T2948">
        <f t="shared" si="141"/>
        <v>0</v>
      </c>
      <c r="U2948">
        <f t="shared" si="141"/>
        <v>0</v>
      </c>
    </row>
    <row r="2949" spans="1:21" x14ac:dyDescent="0.25">
      <c r="A2949" t="s">
        <v>3468</v>
      </c>
      <c r="B2949" t="str">
        <f t="shared" si="139"/>
        <v>ZK109.K347.C727</v>
      </c>
      <c r="C2949">
        <f>+IFERROR(VLOOKUP(B2949,'[1]Sum table'!$A:$D,4,FALSE),0)</f>
        <v>0</v>
      </c>
      <c r="D2949">
        <f>+IFERROR(VLOOKUP(B2949,'[1]Sum table'!$A:$E,5,FALSE),0)</f>
        <v>0</v>
      </c>
      <c r="E2949">
        <f>+IFERROR(VLOOKUP(B2949,'[1]Sum table'!$A:$F,6,FALSE),0)</f>
        <v>0</v>
      </c>
      <c r="F2949">
        <f>+IFERROR(VLOOKUP(B2949,'[1]Sum table'!$A:$G,7,FALSE),0)</f>
        <v>0</v>
      </c>
      <c r="O2949" t="s">
        <v>516</v>
      </c>
      <c r="P2949" s="607" t="s">
        <v>453</v>
      </c>
      <c r="R2949" t="str">
        <f t="shared" si="140"/>
        <v>ZK109</v>
      </c>
      <c r="S2949">
        <f t="shared" si="141"/>
        <v>0</v>
      </c>
      <c r="T2949">
        <f t="shared" si="141"/>
        <v>0</v>
      </c>
      <c r="U2949">
        <f t="shared" si="141"/>
        <v>0</v>
      </c>
    </row>
    <row r="2950" spans="1:21" x14ac:dyDescent="0.25">
      <c r="A2950" t="s">
        <v>3469</v>
      </c>
      <c r="B2950" t="str">
        <f t="shared" si="139"/>
        <v>ZK109.K348.C727</v>
      </c>
      <c r="C2950">
        <f>+IFERROR(VLOOKUP(B2950,'[1]Sum table'!$A:$D,4,FALSE),0)</f>
        <v>0</v>
      </c>
      <c r="D2950">
        <f>+IFERROR(VLOOKUP(B2950,'[1]Sum table'!$A:$E,5,FALSE),0)</f>
        <v>0</v>
      </c>
      <c r="E2950">
        <f>+IFERROR(VLOOKUP(B2950,'[1]Sum table'!$A:$F,6,FALSE),0)</f>
        <v>0</v>
      </c>
      <c r="F2950">
        <f>+IFERROR(VLOOKUP(B2950,'[1]Sum table'!$A:$G,7,FALSE),0)</f>
        <v>0</v>
      </c>
      <c r="O2950" t="s">
        <v>516</v>
      </c>
      <c r="P2950" s="607" t="s">
        <v>454</v>
      </c>
      <c r="R2950" t="str">
        <f t="shared" si="140"/>
        <v>ZK109</v>
      </c>
      <c r="S2950">
        <f t="shared" si="141"/>
        <v>0</v>
      </c>
      <c r="T2950">
        <f t="shared" si="141"/>
        <v>0</v>
      </c>
      <c r="U2950">
        <f t="shared" si="141"/>
        <v>0</v>
      </c>
    </row>
    <row r="2951" spans="1:21" x14ac:dyDescent="0.25">
      <c r="A2951" t="s">
        <v>3470</v>
      </c>
      <c r="B2951" t="str">
        <f t="shared" si="139"/>
        <v>ZK109.K349.C727</v>
      </c>
      <c r="C2951">
        <f>+IFERROR(VLOOKUP(B2951,'[1]Sum table'!$A:$D,4,FALSE),0)</f>
        <v>0</v>
      </c>
      <c r="D2951">
        <f>+IFERROR(VLOOKUP(B2951,'[1]Sum table'!$A:$E,5,FALSE),0)</f>
        <v>0</v>
      </c>
      <c r="E2951">
        <f>+IFERROR(VLOOKUP(B2951,'[1]Sum table'!$A:$F,6,FALSE),0)</f>
        <v>0</v>
      </c>
      <c r="F2951">
        <f>+IFERROR(VLOOKUP(B2951,'[1]Sum table'!$A:$G,7,FALSE),0)</f>
        <v>0</v>
      </c>
      <c r="O2951" t="s">
        <v>516</v>
      </c>
      <c r="P2951" s="607" t="s">
        <v>455</v>
      </c>
      <c r="R2951" t="str">
        <f t="shared" si="140"/>
        <v>ZK109</v>
      </c>
      <c r="S2951">
        <f t="shared" si="141"/>
        <v>0</v>
      </c>
      <c r="T2951">
        <f t="shared" si="141"/>
        <v>0</v>
      </c>
      <c r="U2951">
        <f t="shared" si="141"/>
        <v>0</v>
      </c>
    </row>
    <row r="2952" spans="1:21" x14ac:dyDescent="0.25">
      <c r="A2952" t="s">
        <v>3471</v>
      </c>
      <c r="B2952" t="str">
        <f t="shared" si="139"/>
        <v>ZK109.K350.C727</v>
      </c>
      <c r="C2952">
        <f>+IFERROR(VLOOKUP(B2952,'[1]Sum table'!$A:$D,4,FALSE),0)</f>
        <v>0</v>
      </c>
      <c r="D2952">
        <f>+IFERROR(VLOOKUP(B2952,'[1]Sum table'!$A:$E,5,FALSE),0)</f>
        <v>0</v>
      </c>
      <c r="E2952">
        <f>+IFERROR(VLOOKUP(B2952,'[1]Sum table'!$A:$F,6,FALSE),0)</f>
        <v>0</v>
      </c>
      <c r="F2952">
        <f>+IFERROR(VLOOKUP(B2952,'[1]Sum table'!$A:$G,7,FALSE),0)</f>
        <v>0</v>
      </c>
      <c r="O2952" t="s">
        <v>516</v>
      </c>
      <c r="P2952" s="607" t="s">
        <v>456</v>
      </c>
      <c r="R2952" t="str">
        <f t="shared" si="140"/>
        <v>ZK109</v>
      </c>
      <c r="S2952">
        <f t="shared" si="141"/>
        <v>0</v>
      </c>
      <c r="T2952">
        <f t="shared" si="141"/>
        <v>0</v>
      </c>
      <c r="U2952">
        <f t="shared" si="141"/>
        <v>0</v>
      </c>
    </row>
    <row r="2953" spans="1:21" x14ac:dyDescent="0.25">
      <c r="A2953" t="s">
        <v>3472</v>
      </c>
      <c r="B2953" t="str">
        <f t="shared" si="139"/>
        <v>ZK109.K351.C727</v>
      </c>
      <c r="C2953">
        <f>+IFERROR(VLOOKUP(B2953,'[1]Sum table'!$A:$D,4,FALSE),0)</f>
        <v>0</v>
      </c>
      <c r="D2953">
        <f>+IFERROR(VLOOKUP(B2953,'[1]Sum table'!$A:$E,5,FALSE),0)</f>
        <v>0</v>
      </c>
      <c r="E2953">
        <f>+IFERROR(VLOOKUP(B2953,'[1]Sum table'!$A:$F,6,FALSE),0)</f>
        <v>0</v>
      </c>
      <c r="F2953">
        <f>+IFERROR(VLOOKUP(B2953,'[1]Sum table'!$A:$G,7,FALSE),0)</f>
        <v>0</v>
      </c>
      <c r="O2953" t="s">
        <v>516</v>
      </c>
      <c r="P2953" s="606" t="s">
        <v>457</v>
      </c>
      <c r="R2953" t="str">
        <f t="shared" si="140"/>
        <v>ZK109</v>
      </c>
      <c r="S2953">
        <f t="shared" si="141"/>
        <v>0</v>
      </c>
      <c r="T2953">
        <f t="shared" si="141"/>
        <v>0</v>
      </c>
      <c r="U2953">
        <f t="shared" si="141"/>
        <v>0</v>
      </c>
    </row>
    <row r="2954" spans="1:21" x14ac:dyDescent="0.25">
      <c r="A2954" t="s">
        <v>3473</v>
      </c>
      <c r="B2954" t="str">
        <f t="shared" si="139"/>
        <v>ZK109.K352.C727</v>
      </c>
      <c r="C2954">
        <f>+IFERROR(VLOOKUP(B2954,'[1]Sum table'!$A:$D,4,FALSE),0)</f>
        <v>0</v>
      </c>
      <c r="D2954">
        <f>+IFERROR(VLOOKUP(B2954,'[1]Sum table'!$A:$E,5,FALSE),0)</f>
        <v>0</v>
      </c>
      <c r="E2954">
        <f>+IFERROR(VLOOKUP(B2954,'[1]Sum table'!$A:$F,6,FALSE),0)</f>
        <v>0</v>
      </c>
      <c r="F2954">
        <f>+IFERROR(VLOOKUP(B2954,'[1]Sum table'!$A:$G,7,FALSE),0)</f>
        <v>0</v>
      </c>
      <c r="O2954" t="s">
        <v>516</v>
      </c>
      <c r="P2954" s="606" t="s">
        <v>458</v>
      </c>
      <c r="R2954" t="str">
        <f t="shared" si="140"/>
        <v>ZK109</v>
      </c>
      <c r="S2954">
        <f t="shared" si="141"/>
        <v>0</v>
      </c>
      <c r="T2954">
        <f t="shared" si="141"/>
        <v>0</v>
      </c>
      <c r="U2954">
        <f t="shared" si="141"/>
        <v>0</v>
      </c>
    </row>
    <row r="2955" spans="1:21" x14ac:dyDescent="0.25">
      <c r="A2955" t="s">
        <v>3474</v>
      </c>
      <c r="B2955" t="str">
        <f t="shared" si="139"/>
        <v>ZK109.K353.C727</v>
      </c>
      <c r="C2955">
        <f>+IFERROR(VLOOKUP(B2955,'[1]Sum table'!$A:$D,4,FALSE),0)</f>
        <v>0</v>
      </c>
      <c r="D2955">
        <f>+IFERROR(VLOOKUP(B2955,'[1]Sum table'!$A:$E,5,FALSE),0)</f>
        <v>0</v>
      </c>
      <c r="E2955">
        <f>+IFERROR(VLOOKUP(B2955,'[1]Sum table'!$A:$F,6,FALSE),0)</f>
        <v>0</v>
      </c>
      <c r="F2955">
        <f>+IFERROR(VLOOKUP(B2955,'[1]Sum table'!$A:$G,7,FALSE),0)</f>
        <v>0</v>
      </c>
      <c r="O2955" t="s">
        <v>516</v>
      </c>
      <c r="P2955" s="606" t="s">
        <v>459</v>
      </c>
      <c r="R2955" t="str">
        <f t="shared" si="140"/>
        <v>ZK109</v>
      </c>
      <c r="S2955">
        <f t="shared" si="141"/>
        <v>0</v>
      </c>
      <c r="T2955">
        <f t="shared" si="141"/>
        <v>0</v>
      </c>
      <c r="U2955">
        <f t="shared" si="141"/>
        <v>0</v>
      </c>
    </row>
    <row r="2956" spans="1:21" x14ac:dyDescent="0.25">
      <c r="A2956" t="s">
        <v>3475</v>
      </c>
      <c r="B2956" t="str">
        <f t="shared" si="139"/>
        <v>ZK109.K354.C727</v>
      </c>
      <c r="C2956">
        <f>+IFERROR(VLOOKUP(B2956,'[1]Sum table'!$A:$D,4,FALSE),0)</f>
        <v>0</v>
      </c>
      <c r="D2956">
        <f>+IFERROR(VLOOKUP(B2956,'[1]Sum table'!$A:$E,5,FALSE),0)</f>
        <v>0</v>
      </c>
      <c r="E2956">
        <f>+IFERROR(VLOOKUP(B2956,'[1]Sum table'!$A:$F,6,FALSE),0)</f>
        <v>0</v>
      </c>
      <c r="F2956">
        <f>+IFERROR(VLOOKUP(B2956,'[1]Sum table'!$A:$G,7,FALSE),0)</f>
        <v>0</v>
      </c>
      <c r="O2956" t="s">
        <v>516</v>
      </c>
      <c r="P2956" s="606" t="s">
        <v>460</v>
      </c>
      <c r="R2956" t="str">
        <f t="shared" si="140"/>
        <v>ZK109</v>
      </c>
      <c r="S2956">
        <f t="shared" si="141"/>
        <v>0</v>
      </c>
      <c r="T2956">
        <f t="shared" si="141"/>
        <v>0</v>
      </c>
      <c r="U2956">
        <f t="shared" si="141"/>
        <v>0</v>
      </c>
    </row>
    <row r="2957" spans="1:21" x14ac:dyDescent="0.25">
      <c r="A2957" t="s">
        <v>3476</v>
      </c>
      <c r="B2957" t="str">
        <f t="shared" si="139"/>
        <v>ZK109.K355.C727</v>
      </c>
      <c r="C2957">
        <f>+IFERROR(VLOOKUP(B2957,'[1]Sum table'!$A:$D,4,FALSE),0)</f>
        <v>0</v>
      </c>
      <c r="D2957">
        <f>+IFERROR(VLOOKUP(B2957,'[1]Sum table'!$A:$E,5,FALSE),0)</f>
        <v>0</v>
      </c>
      <c r="E2957">
        <f>+IFERROR(VLOOKUP(B2957,'[1]Sum table'!$A:$F,6,FALSE),0)</f>
        <v>0</v>
      </c>
      <c r="F2957">
        <f>+IFERROR(VLOOKUP(B2957,'[1]Sum table'!$A:$G,7,FALSE),0)</f>
        <v>0</v>
      </c>
      <c r="O2957" t="s">
        <v>516</v>
      </c>
      <c r="P2957" s="606" t="s">
        <v>461</v>
      </c>
      <c r="R2957" t="str">
        <f t="shared" si="140"/>
        <v>ZK109</v>
      </c>
      <c r="S2957">
        <f t="shared" si="141"/>
        <v>0</v>
      </c>
      <c r="T2957">
        <f t="shared" si="141"/>
        <v>0</v>
      </c>
      <c r="U2957">
        <f t="shared" si="141"/>
        <v>0</v>
      </c>
    </row>
    <row r="2958" spans="1:21" x14ac:dyDescent="0.25">
      <c r="A2958" t="s">
        <v>3477</v>
      </c>
      <c r="B2958" t="str">
        <f t="shared" si="139"/>
        <v>ZK109.K356.C727</v>
      </c>
      <c r="C2958">
        <f>+IFERROR(VLOOKUP(B2958,'[1]Sum table'!$A:$D,4,FALSE),0)</f>
        <v>0</v>
      </c>
      <c r="D2958">
        <f>+IFERROR(VLOOKUP(B2958,'[1]Sum table'!$A:$E,5,FALSE),0)</f>
        <v>0</v>
      </c>
      <c r="E2958">
        <f>+IFERROR(VLOOKUP(B2958,'[1]Sum table'!$A:$F,6,FALSE),0)</f>
        <v>0</v>
      </c>
      <c r="F2958">
        <f>+IFERROR(VLOOKUP(B2958,'[1]Sum table'!$A:$G,7,FALSE),0)</f>
        <v>0</v>
      </c>
      <c r="O2958" t="s">
        <v>516</v>
      </c>
      <c r="P2958" s="606" t="s">
        <v>462</v>
      </c>
      <c r="R2958" t="str">
        <f t="shared" si="140"/>
        <v>ZK109</v>
      </c>
      <c r="S2958">
        <f t="shared" si="141"/>
        <v>0</v>
      </c>
      <c r="T2958">
        <f t="shared" si="141"/>
        <v>0</v>
      </c>
      <c r="U2958">
        <f t="shared" si="141"/>
        <v>0</v>
      </c>
    </row>
    <row r="2959" spans="1:21" x14ac:dyDescent="0.25">
      <c r="A2959" t="s">
        <v>3478</v>
      </c>
      <c r="B2959" t="str">
        <f t="shared" si="139"/>
        <v>ZK109.K357.C727</v>
      </c>
      <c r="C2959">
        <f>+IFERROR(VLOOKUP(B2959,'[1]Sum table'!$A:$D,4,FALSE),0)</f>
        <v>0</v>
      </c>
      <c r="D2959">
        <f>+IFERROR(VLOOKUP(B2959,'[1]Sum table'!$A:$E,5,FALSE),0)</f>
        <v>0</v>
      </c>
      <c r="E2959">
        <f>+IFERROR(VLOOKUP(B2959,'[1]Sum table'!$A:$F,6,FALSE),0)</f>
        <v>0</v>
      </c>
      <c r="F2959">
        <f>+IFERROR(VLOOKUP(B2959,'[1]Sum table'!$A:$G,7,FALSE),0)</f>
        <v>0</v>
      </c>
      <c r="O2959" t="s">
        <v>516</v>
      </c>
      <c r="P2959" s="606" t="s">
        <v>463</v>
      </c>
      <c r="R2959" t="str">
        <f t="shared" si="140"/>
        <v>ZK109</v>
      </c>
      <c r="S2959">
        <f t="shared" si="141"/>
        <v>0</v>
      </c>
      <c r="T2959">
        <f t="shared" si="141"/>
        <v>0</v>
      </c>
      <c r="U2959">
        <f t="shared" si="141"/>
        <v>0</v>
      </c>
    </row>
    <row r="2960" spans="1:21" x14ac:dyDescent="0.25">
      <c r="A2960" t="s">
        <v>3479</v>
      </c>
      <c r="B2960" t="str">
        <f t="shared" si="139"/>
        <v>ZK109.K358.C727</v>
      </c>
      <c r="C2960">
        <f>+IFERROR(VLOOKUP(B2960,'[1]Sum table'!$A:$D,4,FALSE),0)</f>
        <v>0</v>
      </c>
      <c r="D2960">
        <f>+IFERROR(VLOOKUP(B2960,'[1]Sum table'!$A:$E,5,FALSE),0)</f>
        <v>0</v>
      </c>
      <c r="E2960">
        <f>+IFERROR(VLOOKUP(B2960,'[1]Sum table'!$A:$F,6,FALSE),0)</f>
        <v>0</v>
      </c>
      <c r="F2960">
        <f>+IFERROR(VLOOKUP(B2960,'[1]Sum table'!$A:$G,7,FALSE),0)</f>
        <v>0</v>
      </c>
      <c r="O2960" t="s">
        <v>516</v>
      </c>
      <c r="P2960" s="606" t="s">
        <v>464</v>
      </c>
      <c r="R2960" t="str">
        <f t="shared" si="140"/>
        <v>ZK109</v>
      </c>
      <c r="S2960">
        <f t="shared" si="141"/>
        <v>0</v>
      </c>
      <c r="T2960">
        <f t="shared" si="141"/>
        <v>0</v>
      </c>
      <c r="U2960">
        <f t="shared" si="141"/>
        <v>0</v>
      </c>
    </row>
    <row r="2961" spans="1:21" x14ac:dyDescent="0.25">
      <c r="A2961" t="s">
        <v>3480</v>
      </c>
      <c r="B2961" t="str">
        <f t="shared" si="139"/>
        <v>ZK109.K359.C727</v>
      </c>
      <c r="C2961">
        <f>+IFERROR(VLOOKUP(B2961,'[1]Sum table'!$A:$D,4,FALSE),0)</f>
        <v>0</v>
      </c>
      <c r="D2961">
        <f>+IFERROR(VLOOKUP(B2961,'[1]Sum table'!$A:$E,5,FALSE),0)</f>
        <v>0</v>
      </c>
      <c r="E2961">
        <f>+IFERROR(VLOOKUP(B2961,'[1]Sum table'!$A:$F,6,FALSE),0)</f>
        <v>0</v>
      </c>
      <c r="F2961">
        <f>+IFERROR(VLOOKUP(B2961,'[1]Sum table'!$A:$G,7,FALSE),0)</f>
        <v>0</v>
      </c>
      <c r="O2961" t="s">
        <v>516</v>
      </c>
      <c r="P2961" s="607" t="s">
        <v>465</v>
      </c>
      <c r="R2961" t="str">
        <f t="shared" si="140"/>
        <v>ZK109</v>
      </c>
      <c r="S2961">
        <f t="shared" si="141"/>
        <v>0</v>
      </c>
      <c r="T2961">
        <f t="shared" si="141"/>
        <v>0</v>
      </c>
      <c r="U2961">
        <f t="shared" si="141"/>
        <v>0</v>
      </c>
    </row>
    <row r="2962" spans="1:21" x14ac:dyDescent="0.25">
      <c r="A2962" t="s">
        <v>3481</v>
      </c>
      <c r="B2962" t="str">
        <f t="shared" si="139"/>
        <v>ZK109.K360.C727</v>
      </c>
      <c r="C2962">
        <f>+IFERROR(VLOOKUP(B2962,'[1]Sum table'!$A:$D,4,FALSE),0)</f>
        <v>0</v>
      </c>
      <c r="D2962">
        <f>+IFERROR(VLOOKUP(B2962,'[1]Sum table'!$A:$E,5,FALSE),0)</f>
        <v>0</v>
      </c>
      <c r="E2962">
        <f>+IFERROR(VLOOKUP(B2962,'[1]Sum table'!$A:$F,6,FALSE),0)</f>
        <v>0</v>
      </c>
      <c r="F2962">
        <f>+IFERROR(VLOOKUP(B2962,'[1]Sum table'!$A:$G,7,FALSE),0)</f>
        <v>0</v>
      </c>
      <c r="O2962" t="s">
        <v>516</v>
      </c>
      <c r="P2962" s="607" t="s">
        <v>466</v>
      </c>
      <c r="R2962" t="str">
        <f t="shared" si="140"/>
        <v>ZK109</v>
      </c>
      <c r="S2962">
        <f t="shared" si="141"/>
        <v>0</v>
      </c>
      <c r="T2962">
        <f t="shared" si="141"/>
        <v>0</v>
      </c>
      <c r="U2962">
        <f t="shared" si="141"/>
        <v>0</v>
      </c>
    </row>
    <row r="2963" spans="1:21" x14ac:dyDescent="0.25">
      <c r="A2963" t="s">
        <v>3482</v>
      </c>
      <c r="B2963" t="str">
        <f t="shared" si="139"/>
        <v>ZK109.K361.C727</v>
      </c>
      <c r="C2963">
        <f>+IFERROR(VLOOKUP(B2963,'[1]Sum table'!$A:$D,4,FALSE),0)</f>
        <v>0</v>
      </c>
      <c r="D2963">
        <f>+IFERROR(VLOOKUP(B2963,'[1]Sum table'!$A:$E,5,FALSE),0)</f>
        <v>0</v>
      </c>
      <c r="E2963">
        <f>+IFERROR(VLOOKUP(B2963,'[1]Sum table'!$A:$F,6,FALSE),0)</f>
        <v>0</v>
      </c>
      <c r="F2963">
        <f>+IFERROR(VLOOKUP(B2963,'[1]Sum table'!$A:$G,7,FALSE),0)</f>
        <v>0</v>
      </c>
      <c r="O2963" t="s">
        <v>516</v>
      </c>
      <c r="P2963" s="607" t="s">
        <v>467</v>
      </c>
      <c r="R2963" t="str">
        <f t="shared" si="140"/>
        <v>ZK109</v>
      </c>
      <c r="S2963">
        <f t="shared" si="141"/>
        <v>0</v>
      </c>
      <c r="T2963">
        <f t="shared" si="141"/>
        <v>0</v>
      </c>
      <c r="U2963">
        <f t="shared" si="141"/>
        <v>0</v>
      </c>
    </row>
    <row r="2964" spans="1:21" x14ac:dyDescent="0.25">
      <c r="A2964" t="s">
        <v>3483</v>
      </c>
      <c r="B2964" t="str">
        <f t="shared" si="139"/>
        <v>ZK109.K362.C727</v>
      </c>
      <c r="C2964">
        <f>+IFERROR(VLOOKUP(B2964,'[1]Sum table'!$A:$D,4,FALSE),0)</f>
        <v>0</v>
      </c>
      <c r="D2964">
        <f>+IFERROR(VLOOKUP(B2964,'[1]Sum table'!$A:$E,5,FALSE),0)</f>
        <v>0</v>
      </c>
      <c r="E2964">
        <f>+IFERROR(VLOOKUP(B2964,'[1]Sum table'!$A:$F,6,FALSE),0)</f>
        <v>0</v>
      </c>
      <c r="F2964">
        <f>+IFERROR(VLOOKUP(B2964,'[1]Sum table'!$A:$G,7,FALSE),0)</f>
        <v>0</v>
      </c>
      <c r="O2964" t="s">
        <v>516</v>
      </c>
      <c r="P2964" s="607" t="s">
        <v>468</v>
      </c>
      <c r="R2964" t="str">
        <f t="shared" si="140"/>
        <v>ZK109</v>
      </c>
      <c r="S2964">
        <f t="shared" si="141"/>
        <v>0</v>
      </c>
      <c r="T2964">
        <f t="shared" si="141"/>
        <v>0</v>
      </c>
      <c r="U2964">
        <f t="shared" si="141"/>
        <v>0</v>
      </c>
    </row>
    <row r="2965" spans="1:21" x14ac:dyDescent="0.25">
      <c r="A2965" t="s">
        <v>3484</v>
      </c>
      <c r="B2965" t="str">
        <f t="shared" si="139"/>
        <v>ZK109.K363.C727</v>
      </c>
      <c r="C2965">
        <f>+IFERROR(VLOOKUP(B2965,'[1]Sum table'!$A:$D,4,FALSE),0)</f>
        <v>0</v>
      </c>
      <c r="D2965">
        <f>+IFERROR(VLOOKUP(B2965,'[1]Sum table'!$A:$E,5,FALSE),0)</f>
        <v>0</v>
      </c>
      <c r="E2965">
        <f>+IFERROR(VLOOKUP(B2965,'[1]Sum table'!$A:$F,6,FALSE),0)</f>
        <v>0</v>
      </c>
      <c r="F2965">
        <f>+IFERROR(VLOOKUP(B2965,'[1]Sum table'!$A:$G,7,FALSE),0)</f>
        <v>0</v>
      </c>
      <c r="O2965" t="s">
        <v>516</v>
      </c>
      <c r="P2965" s="607" t="s">
        <v>469</v>
      </c>
      <c r="R2965" t="str">
        <f t="shared" si="140"/>
        <v>ZK109</v>
      </c>
      <c r="S2965">
        <f t="shared" si="141"/>
        <v>0</v>
      </c>
      <c r="T2965">
        <f t="shared" si="141"/>
        <v>0</v>
      </c>
      <c r="U2965">
        <f t="shared" si="141"/>
        <v>0</v>
      </c>
    </row>
    <row r="2966" spans="1:21" x14ac:dyDescent="0.25">
      <c r="A2966" t="s">
        <v>3485</v>
      </c>
      <c r="B2966" t="str">
        <f t="shared" si="139"/>
        <v>ZK109.K364.C727</v>
      </c>
      <c r="C2966">
        <f>+IFERROR(VLOOKUP(B2966,'[1]Sum table'!$A:$D,4,FALSE),0)</f>
        <v>0</v>
      </c>
      <c r="D2966">
        <f>+IFERROR(VLOOKUP(B2966,'[1]Sum table'!$A:$E,5,FALSE),0)</f>
        <v>0</v>
      </c>
      <c r="E2966">
        <f>+IFERROR(VLOOKUP(B2966,'[1]Sum table'!$A:$F,6,FALSE),0)</f>
        <v>0</v>
      </c>
      <c r="F2966">
        <f>+IFERROR(VLOOKUP(B2966,'[1]Sum table'!$A:$G,7,FALSE),0)</f>
        <v>0</v>
      </c>
      <c r="O2966" t="s">
        <v>516</v>
      </c>
      <c r="P2966" s="607" t="s">
        <v>470</v>
      </c>
      <c r="R2966" t="str">
        <f t="shared" si="140"/>
        <v>ZK109</v>
      </c>
      <c r="S2966">
        <f t="shared" si="141"/>
        <v>0</v>
      </c>
      <c r="T2966">
        <f t="shared" si="141"/>
        <v>0</v>
      </c>
      <c r="U2966">
        <f t="shared" si="141"/>
        <v>0</v>
      </c>
    </row>
    <row r="2967" spans="1:21" x14ac:dyDescent="0.25">
      <c r="A2967" t="s">
        <v>3486</v>
      </c>
      <c r="B2967" t="str">
        <f t="shared" si="139"/>
        <v>ZK109.K365.C727</v>
      </c>
      <c r="C2967">
        <f>+IFERROR(VLOOKUP(B2967,'[1]Sum table'!$A:$D,4,FALSE),0)</f>
        <v>0</v>
      </c>
      <c r="D2967">
        <f>+IFERROR(VLOOKUP(B2967,'[1]Sum table'!$A:$E,5,FALSE),0)</f>
        <v>0</v>
      </c>
      <c r="E2967">
        <f>+IFERROR(VLOOKUP(B2967,'[1]Sum table'!$A:$F,6,FALSE),0)</f>
        <v>0</v>
      </c>
      <c r="F2967">
        <f>+IFERROR(VLOOKUP(B2967,'[1]Sum table'!$A:$G,7,FALSE),0)</f>
        <v>0</v>
      </c>
      <c r="O2967" t="s">
        <v>516</v>
      </c>
      <c r="P2967" s="607" t="s">
        <v>471</v>
      </c>
      <c r="R2967" t="str">
        <f t="shared" si="140"/>
        <v>ZK109</v>
      </c>
      <c r="S2967">
        <f t="shared" si="141"/>
        <v>0</v>
      </c>
      <c r="T2967">
        <f t="shared" si="141"/>
        <v>0</v>
      </c>
      <c r="U2967">
        <f t="shared" si="141"/>
        <v>0</v>
      </c>
    </row>
    <row r="2968" spans="1:21" x14ac:dyDescent="0.25">
      <c r="A2968" t="s">
        <v>3487</v>
      </c>
      <c r="B2968" t="str">
        <f t="shared" si="139"/>
        <v>ZK109.K366.C727</v>
      </c>
      <c r="C2968">
        <f>+IFERROR(VLOOKUP(B2968,'[1]Sum table'!$A:$D,4,FALSE),0)</f>
        <v>0</v>
      </c>
      <c r="D2968">
        <f>+IFERROR(VLOOKUP(B2968,'[1]Sum table'!$A:$E,5,FALSE),0)</f>
        <v>0</v>
      </c>
      <c r="E2968">
        <f>+IFERROR(VLOOKUP(B2968,'[1]Sum table'!$A:$F,6,FALSE),0)</f>
        <v>0</v>
      </c>
      <c r="F2968">
        <f>+IFERROR(VLOOKUP(B2968,'[1]Sum table'!$A:$G,7,FALSE),0)</f>
        <v>0</v>
      </c>
      <c r="O2968" t="s">
        <v>516</v>
      </c>
      <c r="P2968" s="607" t="s">
        <v>472</v>
      </c>
      <c r="R2968" t="str">
        <f t="shared" si="140"/>
        <v>ZK109</v>
      </c>
      <c r="S2968">
        <f t="shared" si="141"/>
        <v>0</v>
      </c>
      <c r="T2968">
        <f t="shared" si="141"/>
        <v>0</v>
      </c>
      <c r="U2968">
        <f t="shared" si="141"/>
        <v>0</v>
      </c>
    </row>
    <row r="2969" spans="1:21" x14ac:dyDescent="0.25">
      <c r="A2969" t="s">
        <v>3488</v>
      </c>
      <c r="B2969" t="str">
        <f t="shared" si="139"/>
        <v>ZK109.K367.C727</v>
      </c>
      <c r="C2969">
        <f>+IFERROR(VLOOKUP(B2969,'[1]Sum table'!$A:$D,4,FALSE),0)</f>
        <v>0</v>
      </c>
      <c r="D2969">
        <f>+IFERROR(VLOOKUP(B2969,'[1]Sum table'!$A:$E,5,FALSE),0)</f>
        <v>0</v>
      </c>
      <c r="E2969">
        <f>+IFERROR(VLOOKUP(B2969,'[1]Sum table'!$A:$F,6,FALSE),0)</f>
        <v>0</v>
      </c>
      <c r="F2969">
        <f>+IFERROR(VLOOKUP(B2969,'[1]Sum table'!$A:$G,7,FALSE),0)</f>
        <v>0</v>
      </c>
      <c r="O2969" t="s">
        <v>516</v>
      </c>
      <c r="P2969" s="607" t="s">
        <v>473</v>
      </c>
      <c r="R2969" t="str">
        <f t="shared" si="140"/>
        <v>ZK109</v>
      </c>
      <c r="S2969">
        <f t="shared" si="141"/>
        <v>0</v>
      </c>
      <c r="T2969">
        <f t="shared" si="141"/>
        <v>0</v>
      </c>
      <c r="U2969">
        <f t="shared" si="141"/>
        <v>0</v>
      </c>
    </row>
    <row r="2970" spans="1:21" x14ac:dyDescent="0.25">
      <c r="A2970" t="s">
        <v>3489</v>
      </c>
      <c r="B2970" t="str">
        <f t="shared" si="139"/>
        <v>ZK109.K368.C727</v>
      </c>
      <c r="C2970">
        <f>+IFERROR(VLOOKUP(B2970,'[1]Sum table'!$A:$D,4,FALSE),0)</f>
        <v>0</v>
      </c>
      <c r="D2970">
        <f>+IFERROR(VLOOKUP(B2970,'[1]Sum table'!$A:$E,5,FALSE),0)</f>
        <v>0</v>
      </c>
      <c r="E2970">
        <f>+IFERROR(VLOOKUP(B2970,'[1]Sum table'!$A:$F,6,FALSE),0)</f>
        <v>0</v>
      </c>
      <c r="F2970">
        <f>+IFERROR(VLOOKUP(B2970,'[1]Sum table'!$A:$G,7,FALSE),0)</f>
        <v>0</v>
      </c>
      <c r="O2970" t="s">
        <v>516</v>
      </c>
      <c r="P2970" s="607" t="s">
        <v>474</v>
      </c>
      <c r="R2970" t="str">
        <f t="shared" si="140"/>
        <v>ZK109</v>
      </c>
      <c r="S2970">
        <f t="shared" si="141"/>
        <v>0</v>
      </c>
      <c r="T2970">
        <f t="shared" si="141"/>
        <v>0</v>
      </c>
      <c r="U2970">
        <f t="shared" si="141"/>
        <v>0</v>
      </c>
    </row>
    <row r="2971" spans="1:21" x14ac:dyDescent="0.25">
      <c r="A2971" t="s">
        <v>3490</v>
      </c>
      <c r="B2971" t="str">
        <f t="shared" si="139"/>
        <v>ZK109.K369.C727</v>
      </c>
      <c r="C2971">
        <f>+IFERROR(VLOOKUP(B2971,'[1]Sum table'!$A:$D,4,FALSE),0)</f>
        <v>0</v>
      </c>
      <c r="D2971">
        <f>+IFERROR(VLOOKUP(B2971,'[1]Sum table'!$A:$E,5,FALSE),0)</f>
        <v>0</v>
      </c>
      <c r="E2971">
        <f>+IFERROR(VLOOKUP(B2971,'[1]Sum table'!$A:$F,6,FALSE),0)</f>
        <v>0</v>
      </c>
      <c r="F2971">
        <f>+IFERROR(VLOOKUP(B2971,'[1]Sum table'!$A:$G,7,FALSE),0)</f>
        <v>0</v>
      </c>
      <c r="O2971" t="s">
        <v>516</v>
      </c>
      <c r="P2971" s="607" t="s">
        <v>475</v>
      </c>
      <c r="R2971" t="str">
        <f t="shared" si="140"/>
        <v>ZK109</v>
      </c>
      <c r="S2971">
        <f t="shared" si="141"/>
        <v>0</v>
      </c>
      <c r="T2971">
        <f t="shared" si="141"/>
        <v>0</v>
      </c>
      <c r="U2971">
        <f t="shared" si="141"/>
        <v>0</v>
      </c>
    </row>
    <row r="2972" spans="1:21" x14ac:dyDescent="0.25">
      <c r="A2972" t="s">
        <v>3491</v>
      </c>
      <c r="B2972" t="str">
        <f t="shared" si="139"/>
        <v>ZK109.K370.C727</v>
      </c>
      <c r="C2972">
        <f>+IFERROR(VLOOKUP(B2972,'[1]Sum table'!$A:$D,4,FALSE),0)</f>
        <v>0</v>
      </c>
      <c r="D2972">
        <f>+IFERROR(VLOOKUP(B2972,'[1]Sum table'!$A:$E,5,FALSE),0)</f>
        <v>0</v>
      </c>
      <c r="E2972">
        <f>+IFERROR(VLOOKUP(B2972,'[1]Sum table'!$A:$F,6,FALSE),0)</f>
        <v>0</v>
      </c>
      <c r="F2972">
        <f>+IFERROR(VLOOKUP(B2972,'[1]Sum table'!$A:$G,7,FALSE),0)</f>
        <v>0</v>
      </c>
      <c r="O2972" t="s">
        <v>516</v>
      </c>
      <c r="P2972" s="607" t="s">
        <v>476</v>
      </c>
      <c r="R2972" t="str">
        <f t="shared" si="140"/>
        <v>ZK109</v>
      </c>
      <c r="S2972">
        <f t="shared" si="141"/>
        <v>0</v>
      </c>
      <c r="T2972">
        <f t="shared" si="141"/>
        <v>0</v>
      </c>
      <c r="U2972">
        <f t="shared" si="141"/>
        <v>0</v>
      </c>
    </row>
    <row r="2973" spans="1:21" x14ac:dyDescent="0.25">
      <c r="A2973" t="s">
        <v>3492</v>
      </c>
      <c r="B2973" t="str">
        <f t="shared" si="139"/>
        <v>ZK109.K371.C727</v>
      </c>
      <c r="C2973">
        <f>+IFERROR(VLOOKUP(B2973,'[1]Sum table'!$A:$D,4,FALSE),0)</f>
        <v>0</v>
      </c>
      <c r="D2973">
        <f>+IFERROR(VLOOKUP(B2973,'[1]Sum table'!$A:$E,5,FALSE),0)</f>
        <v>0</v>
      </c>
      <c r="E2973">
        <f>+IFERROR(VLOOKUP(B2973,'[1]Sum table'!$A:$F,6,FALSE),0)</f>
        <v>0</v>
      </c>
      <c r="F2973">
        <f>+IFERROR(VLOOKUP(B2973,'[1]Sum table'!$A:$G,7,FALSE),0)</f>
        <v>0</v>
      </c>
      <c r="O2973" t="s">
        <v>516</v>
      </c>
      <c r="P2973" s="607" t="s">
        <v>477</v>
      </c>
      <c r="R2973" t="str">
        <f t="shared" si="140"/>
        <v>ZK109</v>
      </c>
      <c r="S2973">
        <f t="shared" si="141"/>
        <v>0</v>
      </c>
      <c r="T2973">
        <f t="shared" si="141"/>
        <v>0</v>
      </c>
      <c r="U2973">
        <f t="shared" si="141"/>
        <v>0</v>
      </c>
    </row>
    <row r="2974" spans="1:21" x14ac:dyDescent="0.25">
      <c r="A2974" t="s">
        <v>3493</v>
      </c>
      <c r="B2974" t="str">
        <f t="shared" si="139"/>
        <v>ZK109.K372.C727</v>
      </c>
      <c r="C2974">
        <f>+IFERROR(VLOOKUP(B2974,'[1]Sum table'!$A:$D,4,FALSE),0)</f>
        <v>0</v>
      </c>
      <c r="D2974">
        <f>+IFERROR(VLOOKUP(B2974,'[1]Sum table'!$A:$E,5,FALSE),0)</f>
        <v>0</v>
      </c>
      <c r="E2974">
        <f>+IFERROR(VLOOKUP(B2974,'[1]Sum table'!$A:$F,6,FALSE),0)</f>
        <v>0</v>
      </c>
      <c r="F2974">
        <f>+IFERROR(VLOOKUP(B2974,'[1]Sum table'!$A:$G,7,FALSE),0)</f>
        <v>0</v>
      </c>
      <c r="O2974" t="s">
        <v>516</v>
      </c>
      <c r="P2974" s="607" t="s">
        <v>478</v>
      </c>
      <c r="R2974" t="str">
        <f t="shared" si="140"/>
        <v>ZK109</v>
      </c>
      <c r="S2974">
        <f t="shared" si="141"/>
        <v>0</v>
      </c>
      <c r="T2974">
        <f t="shared" si="141"/>
        <v>0</v>
      </c>
      <c r="U2974">
        <f t="shared" si="141"/>
        <v>0</v>
      </c>
    </row>
    <row r="2975" spans="1:21" x14ac:dyDescent="0.25">
      <c r="A2975" t="s">
        <v>3494</v>
      </c>
      <c r="B2975" t="str">
        <f t="shared" si="139"/>
        <v>ZK109.K373.C727</v>
      </c>
      <c r="C2975">
        <f>+IFERROR(VLOOKUP(B2975,'[1]Sum table'!$A:$D,4,FALSE),0)</f>
        <v>0</v>
      </c>
      <c r="D2975">
        <f>+IFERROR(VLOOKUP(B2975,'[1]Sum table'!$A:$E,5,FALSE),0)</f>
        <v>0</v>
      </c>
      <c r="E2975">
        <f>+IFERROR(VLOOKUP(B2975,'[1]Sum table'!$A:$F,6,FALSE),0)</f>
        <v>0</v>
      </c>
      <c r="F2975">
        <f>+IFERROR(VLOOKUP(B2975,'[1]Sum table'!$A:$G,7,FALSE),0)</f>
        <v>0</v>
      </c>
      <c r="O2975" t="s">
        <v>516</v>
      </c>
      <c r="P2975" s="607" t="s">
        <v>479</v>
      </c>
      <c r="R2975" t="str">
        <f t="shared" si="140"/>
        <v>ZK109</v>
      </c>
      <c r="S2975">
        <f t="shared" si="141"/>
        <v>0</v>
      </c>
      <c r="T2975">
        <f t="shared" si="141"/>
        <v>0</v>
      </c>
      <c r="U2975">
        <f t="shared" si="141"/>
        <v>0</v>
      </c>
    </row>
    <row r="2976" spans="1:21" x14ac:dyDescent="0.25">
      <c r="A2976" t="s">
        <v>3495</v>
      </c>
      <c r="B2976" t="str">
        <f t="shared" si="139"/>
        <v>ZK109.K374.C727</v>
      </c>
      <c r="C2976">
        <f>+IFERROR(VLOOKUP(B2976,'[1]Sum table'!$A:$D,4,FALSE),0)</f>
        <v>0</v>
      </c>
      <c r="D2976">
        <f>+IFERROR(VLOOKUP(B2976,'[1]Sum table'!$A:$E,5,FALSE),0)</f>
        <v>0</v>
      </c>
      <c r="E2976">
        <f>+IFERROR(VLOOKUP(B2976,'[1]Sum table'!$A:$F,6,FALSE),0)</f>
        <v>0</v>
      </c>
      <c r="F2976">
        <f>+IFERROR(VLOOKUP(B2976,'[1]Sum table'!$A:$G,7,FALSE),0)</f>
        <v>0</v>
      </c>
      <c r="O2976" t="s">
        <v>516</v>
      </c>
      <c r="P2976" s="607" t="s">
        <v>480</v>
      </c>
      <c r="R2976" t="str">
        <f t="shared" si="140"/>
        <v>ZK109</v>
      </c>
      <c r="S2976">
        <f t="shared" si="141"/>
        <v>0</v>
      </c>
      <c r="T2976">
        <f t="shared" si="141"/>
        <v>0</v>
      </c>
      <c r="U2976">
        <f t="shared" si="141"/>
        <v>0</v>
      </c>
    </row>
    <row r="2977" spans="1:21" x14ac:dyDescent="0.25">
      <c r="A2977" t="s">
        <v>3496</v>
      </c>
      <c r="B2977" t="str">
        <f t="shared" si="139"/>
        <v>ZK109.K375.C727</v>
      </c>
      <c r="C2977">
        <f>+IFERROR(VLOOKUP(B2977,'[1]Sum table'!$A:$D,4,FALSE),0)</f>
        <v>0</v>
      </c>
      <c r="D2977">
        <f>+IFERROR(VLOOKUP(B2977,'[1]Sum table'!$A:$E,5,FALSE),0)</f>
        <v>0</v>
      </c>
      <c r="E2977">
        <f>+IFERROR(VLOOKUP(B2977,'[1]Sum table'!$A:$F,6,FALSE),0)</f>
        <v>0</v>
      </c>
      <c r="F2977">
        <f>+IFERROR(VLOOKUP(B2977,'[1]Sum table'!$A:$G,7,FALSE),0)</f>
        <v>0</v>
      </c>
      <c r="O2977" t="s">
        <v>516</v>
      </c>
      <c r="P2977" s="607" t="s">
        <v>481</v>
      </c>
      <c r="R2977" t="str">
        <f t="shared" si="140"/>
        <v>ZK109</v>
      </c>
      <c r="S2977">
        <f t="shared" si="141"/>
        <v>0</v>
      </c>
      <c r="T2977">
        <f t="shared" si="141"/>
        <v>0</v>
      </c>
      <c r="U2977">
        <f t="shared" si="141"/>
        <v>0</v>
      </c>
    </row>
    <row r="2978" spans="1:21" x14ac:dyDescent="0.25">
      <c r="A2978" t="s">
        <v>3497</v>
      </c>
      <c r="B2978" t="str">
        <f t="shared" si="139"/>
        <v>ZK109.K376.C727</v>
      </c>
      <c r="C2978">
        <f>+IFERROR(VLOOKUP(B2978,'[1]Sum table'!$A:$D,4,FALSE),0)</f>
        <v>0</v>
      </c>
      <c r="D2978">
        <f>+IFERROR(VLOOKUP(B2978,'[1]Sum table'!$A:$E,5,FALSE),0)</f>
        <v>0</v>
      </c>
      <c r="E2978">
        <f>+IFERROR(VLOOKUP(B2978,'[1]Sum table'!$A:$F,6,FALSE),0)</f>
        <v>0</v>
      </c>
      <c r="F2978">
        <f>+IFERROR(VLOOKUP(B2978,'[1]Sum table'!$A:$G,7,FALSE),0)</f>
        <v>0</v>
      </c>
      <c r="O2978" t="s">
        <v>516</v>
      </c>
      <c r="P2978" s="607" t="s">
        <v>482</v>
      </c>
      <c r="R2978" t="str">
        <f t="shared" si="140"/>
        <v>ZK109</v>
      </c>
      <c r="S2978">
        <f t="shared" si="141"/>
        <v>0</v>
      </c>
      <c r="T2978">
        <f t="shared" si="141"/>
        <v>0</v>
      </c>
      <c r="U2978">
        <f t="shared" si="141"/>
        <v>0</v>
      </c>
    </row>
    <row r="2979" spans="1:21" x14ac:dyDescent="0.25">
      <c r="A2979" t="s">
        <v>3498</v>
      </c>
      <c r="B2979" t="str">
        <f t="shared" si="139"/>
        <v>ZK109.K377.C727</v>
      </c>
      <c r="C2979">
        <f>+IFERROR(VLOOKUP(B2979,'[1]Sum table'!$A:$D,4,FALSE),0)</f>
        <v>0</v>
      </c>
      <c r="D2979">
        <f>+IFERROR(VLOOKUP(B2979,'[1]Sum table'!$A:$E,5,FALSE),0)</f>
        <v>0</v>
      </c>
      <c r="E2979">
        <f>+IFERROR(VLOOKUP(B2979,'[1]Sum table'!$A:$F,6,FALSE),0)</f>
        <v>0</v>
      </c>
      <c r="F2979">
        <f>+IFERROR(VLOOKUP(B2979,'[1]Sum table'!$A:$G,7,FALSE),0)</f>
        <v>0</v>
      </c>
      <c r="O2979" t="s">
        <v>516</v>
      </c>
      <c r="P2979" s="607" t="s">
        <v>483</v>
      </c>
      <c r="R2979" t="str">
        <f t="shared" si="140"/>
        <v>ZK109</v>
      </c>
      <c r="S2979">
        <f t="shared" si="141"/>
        <v>0</v>
      </c>
      <c r="T2979">
        <f t="shared" si="141"/>
        <v>0</v>
      </c>
      <c r="U2979">
        <f t="shared" si="141"/>
        <v>0</v>
      </c>
    </row>
    <row r="2980" spans="1:21" x14ac:dyDescent="0.25">
      <c r="A2980" t="s">
        <v>3499</v>
      </c>
      <c r="B2980" t="str">
        <f t="shared" si="139"/>
        <v>ZK109.K378.C727</v>
      </c>
      <c r="C2980">
        <f>+IFERROR(VLOOKUP(B2980,'[1]Sum table'!$A:$D,4,FALSE),0)</f>
        <v>0</v>
      </c>
      <c r="D2980">
        <f>+IFERROR(VLOOKUP(B2980,'[1]Sum table'!$A:$E,5,FALSE),0)</f>
        <v>0</v>
      </c>
      <c r="E2980">
        <f>+IFERROR(VLOOKUP(B2980,'[1]Sum table'!$A:$F,6,FALSE),0)</f>
        <v>0</v>
      </c>
      <c r="F2980">
        <f>+IFERROR(VLOOKUP(B2980,'[1]Sum table'!$A:$G,7,FALSE),0)</f>
        <v>0</v>
      </c>
      <c r="O2980" t="s">
        <v>516</v>
      </c>
      <c r="P2980" s="607" t="s">
        <v>484</v>
      </c>
      <c r="R2980" t="str">
        <f t="shared" si="140"/>
        <v>ZK109</v>
      </c>
      <c r="S2980">
        <f t="shared" si="141"/>
        <v>0</v>
      </c>
      <c r="T2980">
        <f t="shared" si="141"/>
        <v>0</v>
      </c>
      <c r="U2980">
        <f t="shared" si="141"/>
        <v>0</v>
      </c>
    </row>
    <row r="2981" spans="1:21" x14ac:dyDescent="0.25">
      <c r="A2981" t="s">
        <v>3500</v>
      </c>
      <c r="B2981" t="str">
        <f t="shared" si="139"/>
        <v>ZK109.K379.C727</v>
      </c>
      <c r="C2981">
        <f>+IFERROR(VLOOKUP(B2981,'[1]Sum table'!$A:$D,4,FALSE),0)</f>
        <v>0</v>
      </c>
      <c r="D2981">
        <f>+IFERROR(VLOOKUP(B2981,'[1]Sum table'!$A:$E,5,FALSE),0)</f>
        <v>0</v>
      </c>
      <c r="E2981">
        <f>+IFERROR(VLOOKUP(B2981,'[1]Sum table'!$A:$F,6,FALSE),0)</f>
        <v>0</v>
      </c>
      <c r="F2981">
        <f>+IFERROR(VLOOKUP(B2981,'[1]Sum table'!$A:$G,7,FALSE),0)</f>
        <v>0</v>
      </c>
      <c r="O2981" t="s">
        <v>516</v>
      </c>
      <c r="P2981" s="607" t="s">
        <v>485</v>
      </c>
      <c r="R2981" t="str">
        <f t="shared" si="140"/>
        <v>ZK109</v>
      </c>
      <c r="S2981">
        <f t="shared" si="141"/>
        <v>0</v>
      </c>
      <c r="T2981">
        <f t="shared" si="141"/>
        <v>0</v>
      </c>
      <c r="U2981">
        <f t="shared" si="141"/>
        <v>0</v>
      </c>
    </row>
    <row r="2982" spans="1:21" x14ac:dyDescent="0.25">
      <c r="A2982" t="s">
        <v>3501</v>
      </c>
      <c r="B2982" t="str">
        <f t="shared" si="139"/>
        <v>ZK109.K380.C727</v>
      </c>
      <c r="C2982">
        <f>+IFERROR(VLOOKUP(B2982,'[1]Sum table'!$A:$D,4,FALSE),0)</f>
        <v>0</v>
      </c>
      <c r="D2982">
        <f>+IFERROR(VLOOKUP(B2982,'[1]Sum table'!$A:$E,5,FALSE),0)</f>
        <v>0</v>
      </c>
      <c r="E2982">
        <f>+IFERROR(VLOOKUP(B2982,'[1]Sum table'!$A:$F,6,FALSE),0)</f>
        <v>0</v>
      </c>
      <c r="F2982">
        <f>+IFERROR(VLOOKUP(B2982,'[1]Sum table'!$A:$G,7,FALSE),0)</f>
        <v>0</v>
      </c>
      <c r="O2982" t="s">
        <v>516</v>
      </c>
      <c r="P2982" s="607" t="s">
        <v>486</v>
      </c>
      <c r="R2982" t="str">
        <f t="shared" si="140"/>
        <v>ZK109</v>
      </c>
      <c r="S2982">
        <f t="shared" si="141"/>
        <v>0</v>
      </c>
      <c r="T2982">
        <f t="shared" si="141"/>
        <v>0</v>
      </c>
      <c r="U2982">
        <f t="shared" si="141"/>
        <v>0</v>
      </c>
    </row>
    <row r="2983" spans="1:21" x14ac:dyDescent="0.25">
      <c r="A2983" t="s">
        <v>3502</v>
      </c>
      <c r="B2983" t="str">
        <f t="shared" si="139"/>
        <v>ZK109.K381.C727</v>
      </c>
      <c r="C2983">
        <f>+IFERROR(VLOOKUP(B2983,'[1]Sum table'!$A:$D,4,FALSE),0)</f>
        <v>0</v>
      </c>
      <c r="D2983">
        <f>+IFERROR(VLOOKUP(B2983,'[1]Sum table'!$A:$E,5,FALSE),0)</f>
        <v>0</v>
      </c>
      <c r="E2983">
        <f>+IFERROR(VLOOKUP(B2983,'[1]Sum table'!$A:$F,6,FALSE),0)</f>
        <v>0</v>
      </c>
      <c r="F2983">
        <f>+IFERROR(VLOOKUP(B2983,'[1]Sum table'!$A:$G,7,FALSE),0)</f>
        <v>0</v>
      </c>
      <c r="O2983" t="s">
        <v>516</v>
      </c>
      <c r="P2983" s="607" t="s">
        <v>487</v>
      </c>
      <c r="R2983" t="str">
        <f t="shared" si="140"/>
        <v>ZK109</v>
      </c>
      <c r="S2983">
        <f t="shared" si="141"/>
        <v>0</v>
      </c>
      <c r="T2983">
        <f t="shared" si="141"/>
        <v>0</v>
      </c>
      <c r="U2983">
        <f t="shared" si="141"/>
        <v>0</v>
      </c>
    </row>
    <row r="2984" spans="1:21" x14ac:dyDescent="0.25">
      <c r="A2984" t="s">
        <v>3503</v>
      </c>
      <c r="B2984" t="str">
        <f t="shared" si="139"/>
        <v>ZK109.K382.C727</v>
      </c>
      <c r="C2984">
        <f>+IFERROR(VLOOKUP(B2984,'[1]Sum table'!$A:$D,4,FALSE),0)</f>
        <v>0</v>
      </c>
      <c r="D2984">
        <f>+IFERROR(VLOOKUP(B2984,'[1]Sum table'!$A:$E,5,FALSE),0)</f>
        <v>0</v>
      </c>
      <c r="E2984">
        <f>+IFERROR(VLOOKUP(B2984,'[1]Sum table'!$A:$F,6,FALSE),0)</f>
        <v>0</v>
      </c>
      <c r="F2984">
        <f>+IFERROR(VLOOKUP(B2984,'[1]Sum table'!$A:$G,7,FALSE),0)</f>
        <v>0</v>
      </c>
      <c r="O2984" t="s">
        <v>516</v>
      </c>
      <c r="P2984" s="607" t="s">
        <v>488</v>
      </c>
      <c r="R2984" t="str">
        <f t="shared" si="140"/>
        <v>ZK109</v>
      </c>
      <c r="S2984">
        <f t="shared" si="141"/>
        <v>0</v>
      </c>
      <c r="T2984">
        <f t="shared" si="141"/>
        <v>0</v>
      </c>
      <c r="U2984">
        <f t="shared" si="141"/>
        <v>0</v>
      </c>
    </row>
    <row r="2985" spans="1:21" x14ac:dyDescent="0.25">
      <c r="A2985" t="s">
        <v>3504</v>
      </c>
      <c r="B2985" t="str">
        <f t="shared" si="139"/>
        <v>ZK109.K383.C727</v>
      </c>
      <c r="C2985">
        <f>+IFERROR(VLOOKUP(B2985,'[1]Sum table'!$A:$D,4,FALSE),0)</f>
        <v>0</v>
      </c>
      <c r="D2985">
        <f>+IFERROR(VLOOKUP(B2985,'[1]Sum table'!$A:$E,5,FALSE),0)</f>
        <v>0</v>
      </c>
      <c r="E2985">
        <f>+IFERROR(VLOOKUP(B2985,'[1]Sum table'!$A:$F,6,FALSE),0)</f>
        <v>0</v>
      </c>
      <c r="F2985">
        <f>+IFERROR(VLOOKUP(B2985,'[1]Sum table'!$A:$G,7,FALSE),0)</f>
        <v>0</v>
      </c>
      <c r="O2985" t="s">
        <v>516</v>
      </c>
      <c r="P2985" s="607" t="s">
        <v>489</v>
      </c>
      <c r="R2985" t="str">
        <f t="shared" si="140"/>
        <v>ZK109</v>
      </c>
      <c r="S2985">
        <f t="shared" si="141"/>
        <v>0</v>
      </c>
      <c r="T2985">
        <f t="shared" si="141"/>
        <v>0</v>
      </c>
      <c r="U2985">
        <f t="shared" si="141"/>
        <v>0</v>
      </c>
    </row>
    <row r="2986" spans="1:21" x14ac:dyDescent="0.25">
      <c r="A2986" t="s">
        <v>3505</v>
      </c>
      <c r="B2986" t="str">
        <f t="shared" si="139"/>
        <v>ZK109.K384.C727</v>
      </c>
      <c r="C2986">
        <f>+IFERROR(VLOOKUP(B2986,'[1]Sum table'!$A:$D,4,FALSE),0)</f>
        <v>0</v>
      </c>
      <c r="D2986">
        <f>+IFERROR(VLOOKUP(B2986,'[1]Sum table'!$A:$E,5,FALSE),0)</f>
        <v>0</v>
      </c>
      <c r="E2986">
        <f>+IFERROR(VLOOKUP(B2986,'[1]Sum table'!$A:$F,6,FALSE),0)</f>
        <v>0</v>
      </c>
      <c r="F2986">
        <f>+IFERROR(VLOOKUP(B2986,'[1]Sum table'!$A:$G,7,FALSE),0)</f>
        <v>0</v>
      </c>
      <c r="O2986" t="s">
        <v>516</v>
      </c>
      <c r="P2986" s="607" t="s">
        <v>490</v>
      </c>
      <c r="R2986" t="str">
        <f t="shared" si="140"/>
        <v>ZK109</v>
      </c>
      <c r="S2986">
        <f t="shared" si="141"/>
        <v>0</v>
      </c>
      <c r="T2986">
        <f t="shared" si="141"/>
        <v>0</v>
      </c>
      <c r="U2986">
        <f t="shared" si="141"/>
        <v>0</v>
      </c>
    </row>
    <row r="2987" spans="1:21" x14ac:dyDescent="0.25">
      <c r="A2987" t="s">
        <v>3506</v>
      </c>
      <c r="B2987" t="str">
        <f t="shared" si="139"/>
        <v>ZK109.K385.C727</v>
      </c>
      <c r="C2987">
        <f>+IFERROR(VLOOKUP(B2987,'[1]Sum table'!$A:$D,4,FALSE),0)</f>
        <v>0</v>
      </c>
      <c r="D2987">
        <f>+IFERROR(VLOOKUP(B2987,'[1]Sum table'!$A:$E,5,FALSE),0)</f>
        <v>0</v>
      </c>
      <c r="E2987">
        <f>+IFERROR(VLOOKUP(B2987,'[1]Sum table'!$A:$F,6,FALSE),0)</f>
        <v>0</v>
      </c>
      <c r="F2987">
        <f>+IFERROR(VLOOKUP(B2987,'[1]Sum table'!$A:$G,7,FALSE),0)</f>
        <v>0</v>
      </c>
      <c r="O2987" t="s">
        <v>516</v>
      </c>
      <c r="P2987" s="607" t="s">
        <v>491</v>
      </c>
      <c r="R2987" t="str">
        <f t="shared" si="140"/>
        <v>ZK109</v>
      </c>
      <c r="S2987">
        <f t="shared" si="141"/>
        <v>0</v>
      </c>
      <c r="T2987">
        <f t="shared" si="141"/>
        <v>0</v>
      </c>
      <c r="U2987">
        <f t="shared" si="141"/>
        <v>0</v>
      </c>
    </row>
    <row r="2988" spans="1:21" x14ac:dyDescent="0.25">
      <c r="A2988" t="s">
        <v>3507</v>
      </c>
      <c r="B2988" t="str">
        <f t="shared" si="139"/>
        <v>ZK109.K386.C727</v>
      </c>
      <c r="C2988">
        <f>+IFERROR(VLOOKUP(B2988,'[1]Sum table'!$A:$D,4,FALSE),0)</f>
        <v>0</v>
      </c>
      <c r="D2988">
        <f>+IFERROR(VLOOKUP(B2988,'[1]Sum table'!$A:$E,5,FALSE),0)</f>
        <v>0</v>
      </c>
      <c r="E2988">
        <f>+IFERROR(VLOOKUP(B2988,'[1]Sum table'!$A:$F,6,FALSE),0)</f>
        <v>0</v>
      </c>
      <c r="F2988">
        <f>+IFERROR(VLOOKUP(B2988,'[1]Sum table'!$A:$G,7,FALSE),0)</f>
        <v>0</v>
      </c>
      <c r="O2988" t="s">
        <v>516</v>
      </c>
      <c r="P2988" s="607" t="s">
        <v>492</v>
      </c>
      <c r="R2988" t="str">
        <f t="shared" si="140"/>
        <v>ZK109</v>
      </c>
      <c r="S2988">
        <f t="shared" si="141"/>
        <v>0</v>
      </c>
      <c r="T2988">
        <f t="shared" si="141"/>
        <v>0</v>
      </c>
      <c r="U2988">
        <f t="shared" si="141"/>
        <v>0</v>
      </c>
    </row>
    <row r="2989" spans="1:21" x14ac:dyDescent="0.25">
      <c r="A2989" t="s">
        <v>3508</v>
      </c>
      <c r="B2989" t="str">
        <f t="shared" si="139"/>
        <v>ZK109.K387.C727</v>
      </c>
      <c r="C2989">
        <f>+IFERROR(VLOOKUP(B2989,'[1]Sum table'!$A:$D,4,FALSE),0)</f>
        <v>0</v>
      </c>
      <c r="D2989">
        <f>+IFERROR(VLOOKUP(B2989,'[1]Sum table'!$A:$E,5,FALSE),0)</f>
        <v>0</v>
      </c>
      <c r="E2989">
        <f>+IFERROR(VLOOKUP(B2989,'[1]Sum table'!$A:$F,6,FALSE),0)</f>
        <v>0</v>
      </c>
      <c r="F2989">
        <f>+IFERROR(VLOOKUP(B2989,'[1]Sum table'!$A:$G,7,FALSE),0)</f>
        <v>0</v>
      </c>
      <c r="O2989" t="s">
        <v>516</v>
      </c>
      <c r="P2989" s="607" t="s">
        <v>493</v>
      </c>
      <c r="R2989" t="str">
        <f t="shared" si="140"/>
        <v>ZK109</v>
      </c>
      <c r="S2989">
        <f t="shared" si="141"/>
        <v>0</v>
      </c>
      <c r="T2989">
        <f t="shared" si="141"/>
        <v>0</v>
      </c>
      <c r="U2989">
        <f t="shared" si="141"/>
        <v>0</v>
      </c>
    </row>
    <row r="2990" spans="1:21" x14ac:dyDescent="0.25">
      <c r="A2990" t="s">
        <v>3509</v>
      </c>
      <c r="B2990" t="str">
        <f t="shared" si="139"/>
        <v>ZK109.K388.C727</v>
      </c>
      <c r="C2990">
        <f>+IFERROR(VLOOKUP(B2990,'[1]Sum table'!$A:$D,4,FALSE),0)</f>
        <v>0</v>
      </c>
      <c r="D2990">
        <f>+IFERROR(VLOOKUP(B2990,'[1]Sum table'!$A:$E,5,FALSE),0)</f>
        <v>0</v>
      </c>
      <c r="E2990">
        <f>+IFERROR(VLOOKUP(B2990,'[1]Sum table'!$A:$F,6,FALSE),0)</f>
        <v>0</v>
      </c>
      <c r="F2990">
        <f>+IFERROR(VLOOKUP(B2990,'[1]Sum table'!$A:$G,7,FALSE),0)</f>
        <v>0</v>
      </c>
      <c r="O2990" t="s">
        <v>516</v>
      </c>
      <c r="P2990" s="607" t="s">
        <v>494</v>
      </c>
      <c r="R2990" t="str">
        <f t="shared" si="140"/>
        <v>ZK109</v>
      </c>
      <c r="S2990">
        <f t="shared" si="141"/>
        <v>0</v>
      </c>
      <c r="T2990">
        <f t="shared" si="141"/>
        <v>0</v>
      </c>
      <c r="U2990">
        <f t="shared" si="141"/>
        <v>0</v>
      </c>
    </row>
    <row r="2991" spans="1:21" x14ac:dyDescent="0.25">
      <c r="A2991" t="s">
        <v>3510</v>
      </c>
      <c r="B2991" t="str">
        <f t="shared" si="139"/>
        <v>ZK109.K389.C727</v>
      </c>
      <c r="C2991">
        <f>+IFERROR(VLOOKUP(B2991,'[1]Sum table'!$A:$D,4,FALSE),0)</f>
        <v>0</v>
      </c>
      <c r="D2991">
        <f>+IFERROR(VLOOKUP(B2991,'[1]Sum table'!$A:$E,5,FALSE),0)</f>
        <v>0</v>
      </c>
      <c r="E2991">
        <f>+IFERROR(VLOOKUP(B2991,'[1]Sum table'!$A:$F,6,FALSE),0)</f>
        <v>0</v>
      </c>
      <c r="F2991">
        <f>+IFERROR(VLOOKUP(B2991,'[1]Sum table'!$A:$G,7,FALSE),0)</f>
        <v>0</v>
      </c>
      <c r="O2991" t="s">
        <v>516</v>
      </c>
      <c r="P2991" s="607" t="s">
        <v>495</v>
      </c>
      <c r="R2991" t="str">
        <f t="shared" si="140"/>
        <v>ZK109</v>
      </c>
      <c r="S2991">
        <f t="shared" si="141"/>
        <v>0</v>
      </c>
      <c r="T2991">
        <f t="shared" si="141"/>
        <v>0</v>
      </c>
      <c r="U2991">
        <f t="shared" si="141"/>
        <v>0</v>
      </c>
    </row>
    <row r="2992" spans="1:21" x14ac:dyDescent="0.25">
      <c r="A2992" t="s">
        <v>3511</v>
      </c>
      <c r="B2992" t="str">
        <f t="shared" si="139"/>
        <v>ZK109.K390.C727</v>
      </c>
      <c r="C2992">
        <f>+IFERROR(VLOOKUP(B2992,'[1]Sum table'!$A:$D,4,FALSE),0)</f>
        <v>0</v>
      </c>
      <c r="D2992">
        <f>+IFERROR(VLOOKUP(B2992,'[1]Sum table'!$A:$E,5,FALSE),0)</f>
        <v>0</v>
      </c>
      <c r="E2992">
        <f>+IFERROR(VLOOKUP(B2992,'[1]Sum table'!$A:$F,6,FALSE),0)</f>
        <v>0</v>
      </c>
      <c r="F2992">
        <f>+IFERROR(VLOOKUP(B2992,'[1]Sum table'!$A:$G,7,FALSE),0)</f>
        <v>0</v>
      </c>
      <c r="O2992" t="s">
        <v>516</v>
      </c>
      <c r="P2992" s="607" t="s">
        <v>496</v>
      </c>
      <c r="R2992" t="str">
        <f t="shared" si="140"/>
        <v>ZK109</v>
      </c>
      <c r="S2992">
        <f t="shared" si="141"/>
        <v>0</v>
      </c>
      <c r="T2992">
        <f t="shared" si="141"/>
        <v>0</v>
      </c>
      <c r="U2992">
        <f t="shared" si="141"/>
        <v>0</v>
      </c>
    </row>
    <row r="2993" spans="1:21" x14ac:dyDescent="0.25">
      <c r="A2993" t="s">
        <v>3512</v>
      </c>
      <c r="B2993" t="str">
        <f t="shared" si="139"/>
        <v>ZK109.K391.C727</v>
      </c>
      <c r="C2993">
        <f>+IFERROR(VLOOKUP(B2993,'[1]Sum table'!$A:$D,4,FALSE),0)</f>
        <v>0</v>
      </c>
      <c r="D2993">
        <f>+IFERROR(VLOOKUP(B2993,'[1]Sum table'!$A:$E,5,FALSE),0)</f>
        <v>0</v>
      </c>
      <c r="E2993">
        <f>+IFERROR(VLOOKUP(B2993,'[1]Sum table'!$A:$F,6,FALSE),0)</f>
        <v>0</v>
      </c>
      <c r="F2993">
        <f>+IFERROR(VLOOKUP(B2993,'[1]Sum table'!$A:$G,7,FALSE),0)</f>
        <v>0</v>
      </c>
      <c r="O2993" t="s">
        <v>516</v>
      </c>
      <c r="P2993" s="607" t="s">
        <v>497</v>
      </c>
      <c r="R2993" t="str">
        <f t="shared" si="140"/>
        <v>ZK109</v>
      </c>
      <c r="S2993">
        <f t="shared" si="141"/>
        <v>0</v>
      </c>
      <c r="T2993">
        <f t="shared" si="141"/>
        <v>0</v>
      </c>
      <c r="U2993">
        <f t="shared" si="141"/>
        <v>0</v>
      </c>
    </row>
    <row r="2994" spans="1:21" x14ac:dyDescent="0.25">
      <c r="A2994" t="s">
        <v>3513</v>
      </c>
      <c r="B2994" t="str">
        <f t="shared" si="139"/>
        <v>ZK109.K392.C727</v>
      </c>
      <c r="C2994">
        <f>+IFERROR(VLOOKUP(B2994,'[1]Sum table'!$A:$D,4,FALSE),0)</f>
        <v>0</v>
      </c>
      <c r="D2994">
        <f>+IFERROR(VLOOKUP(B2994,'[1]Sum table'!$A:$E,5,FALSE),0)</f>
        <v>0</v>
      </c>
      <c r="E2994">
        <f>+IFERROR(VLOOKUP(B2994,'[1]Sum table'!$A:$F,6,FALSE),0)</f>
        <v>0</v>
      </c>
      <c r="F2994">
        <f>+IFERROR(VLOOKUP(B2994,'[1]Sum table'!$A:$G,7,FALSE),0)</f>
        <v>0</v>
      </c>
      <c r="O2994" t="s">
        <v>516</v>
      </c>
      <c r="P2994" s="607" t="s">
        <v>498</v>
      </c>
      <c r="R2994" t="str">
        <f t="shared" si="140"/>
        <v>ZK109</v>
      </c>
      <c r="S2994">
        <f t="shared" si="141"/>
        <v>0</v>
      </c>
      <c r="T2994">
        <f t="shared" si="141"/>
        <v>0</v>
      </c>
      <c r="U2994">
        <f t="shared" si="141"/>
        <v>0</v>
      </c>
    </row>
    <row r="2995" spans="1:21" x14ac:dyDescent="0.25">
      <c r="A2995" t="s">
        <v>3514</v>
      </c>
      <c r="B2995" t="str">
        <f t="shared" si="139"/>
        <v>ZK109.K393.C727</v>
      </c>
      <c r="C2995">
        <f>+IFERROR(VLOOKUP(B2995,'[1]Sum table'!$A:$D,4,FALSE),0)</f>
        <v>0</v>
      </c>
      <c r="D2995">
        <f>+IFERROR(VLOOKUP(B2995,'[1]Sum table'!$A:$E,5,FALSE),0)</f>
        <v>0</v>
      </c>
      <c r="E2995">
        <f>+IFERROR(VLOOKUP(B2995,'[1]Sum table'!$A:$F,6,FALSE),0)</f>
        <v>0</v>
      </c>
      <c r="F2995">
        <f>+IFERROR(VLOOKUP(B2995,'[1]Sum table'!$A:$G,7,FALSE),0)</f>
        <v>0</v>
      </c>
      <c r="O2995" t="s">
        <v>516</v>
      </c>
      <c r="P2995" s="607" t="s">
        <v>499</v>
      </c>
      <c r="R2995" t="str">
        <f t="shared" si="140"/>
        <v>ZK109</v>
      </c>
      <c r="S2995">
        <f t="shared" si="141"/>
        <v>0</v>
      </c>
      <c r="T2995">
        <f t="shared" si="141"/>
        <v>0</v>
      </c>
      <c r="U2995">
        <f t="shared" si="141"/>
        <v>0</v>
      </c>
    </row>
    <row r="2996" spans="1:21" x14ac:dyDescent="0.25">
      <c r="A2996" t="s">
        <v>3515</v>
      </c>
      <c r="B2996" t="str">
        <f t="shared" si="139"/>
        <v>ZK109.K394.C727</v>
      </c>
      <c r="C2996">
        <f>+IFERROR(VLOOKUP(B2996,'[1]Sum table'!$A:$D,4,FALSE),0)</f>
        <v>0</v>
      </c>
      <c r="D2996">
        <f>+IFERROR(VLOOKUP(B2996,'[1]Sum table'!$A:$E,5,FALSE),0)</f>
        <v>0</v>
      </c>
      <c r="E2996">
        <f>+IFERROR(VLOOKUP(B2996,'[1]Sum table'!$A:$F,6,FALSE),0)</f>
        <v>0</v>
      </c>
      <c r="F2996">
        <f>+IFERROR(VLOOKUP(B2996,'[1]Sum table'!$A:$G,7,FALSE),0)</f>
        <v>0</v>
      </c>
      <c r="O2996" t="s">
        <v>516</v>
      </c>
      <c r="P2996" s="607" t="s">
        <v>500</v>
      </c>
      <c r="R2996" t="str">
        <f t="shared" si="140"/>
        <v>ZK109</v>
      </c>
      <c r="S2996">
        <f t="shared" si="141"/>
        <v>0</v>
      </c>
      <c r="T2996">
        <f t="shared" si="141"/>
        <v>0</v>
      </c>
      <c r="U2996">
        <f t="shared" si="141"/>
        <v>0</v>
      </c>
    </row>
    <row r="2997" spans="1:21" x14ac:dyDescent="0.25">
      <c r="A2997" t="s">
        <v>3516</v>
      </c>
      <c r="B2997" t="str">
        <f t="shared" si="139"/>
        <v>ZK109.K395.C727</v>
      </c>
      <c r="C2997">
        <f>+IFERROR(VLOOKUP(B2997,'[1]Sum table'!$A:$D,4,FALSE),0)</f>
        <v>0</v>
      </c>
      <c r="D2997">
        <f>+IFERROR(VLOOKUP(B2997,'[1]Sum table'!$A:$E,5,FALSE),0)</f>
        <v>0</v>
      </c>
      <c r="E2997">
        <f>+IFERROR(VLOOKUP(B2997,'[1]Sum table'!$A:$F,6,FALSE),0)</f>
        <v>0</v>
      </c>
      <c r="F2997">
        <f>+IFERROR(VLOOKUP(B2997,'[1]Sum table'!$A:$G,7,FALSE),0)</f>
        <v>0</v>
      </c>
      <c r="O2997" t="s">
        <v>516</v>
      </c>
      <c r="P2997" s="607" t="s">
        <v>501</v>
      </c>
      <c r="R2997" t="str">
        <f t="shared" si="140"/>
        <v>ZK109</v>
      </c>
      <c r="S2997">
        <f t="shared" si="141"/>
        <v>0</v>
      </c>
      <c r="T2997">
        <f t="shared" si="141"/>
        <v>0</v>
      </c>
      <c r="U2997">
        <f t="shared" si="141"/>
        <v>0</v>
      </c>
    </row>
    <row r="2998" spans="1:21" x14ac:dyDescent="0.25">
      <c r="A2998" t="s">
        <v>3517</v>
      </c>
      <c r="B2998" t="str">
        <f t="shared" si="139"/>
        <v>ZK109.K396.C727</v>
      </c>
      <c r="C2998">
        <f>+IFERROR(VLOOKUP(B2998,'[1]Sum table'!$A:$D,4,FALSE),0)</f>
        <v>0</v>
      </c>
      <c r="D2998">
        <f>+IFERROR(VLOOKUP(B2998,'[1]Sum table'!$A:$E,5,FALSE),0)</f>
        <v>0</v>
      </c>
      <c r="E2998">
        <f>+IFERROR(VLOOKUP(B2998,'[1]Sum table'!$A:$F,6,FALSE),0)</f>
        <v>0</v>
      </c>
      <c r="F2998">
        <f>+IFERROR(VLOOKUP(B2998,'[1]Sum table'!$A:$G,7,FALSE),0)</f>
        <v>0</v>
      </c>
      <c r="O2998" t="s">
        <v>516</v>
      </c>
      <c r="P2998" s="607" t="s">
        <v>502</v>
      </c>
      <c r="R2998" t="str">
        <f t="shared" si="140"/>
        <v>ZK109</v>
      </c>
      <c r="S2998">
        <f t="shared" si="141"/>
        <v>0</v>
      </c>
      <c r="T2998">
        <f t="shared" si="141"/>
        <v>0</v>
      </c>
      <c r="U2998">
        <f t="shared" si="141"/>
        <v>0</v>
      </c>
    </row>
    <row r="2999" spans="1:21" x14ac:dyDescent="0.25">
      <c r="A2999" t="s">
        <v>3518</v>
      </c>
      <c r="B2999" t="str">
        <f t="shared" si="139"/>
        <v>ZK109.K397.C727</v>
      </c>
      <c r="C2999">
        <f>+IFERROR(VLOOKUP(B2999,'[1]Sum table'!$A:$D,4,FALSE),0)</f>
        <v>0</v>
      </c>
      <c r="D2999">
        <f>+IFERROR(VLOOKUP(B2999,'[1]Sum table'!$A:$E,5,FALSE),0)</f>
        <v>0</v>
      </c>
      <c r="E2999">
        <f>+IFERROR(VLOOKUP(B2999,'[1]Sum table'!$A:$F,6,FALSE),0)</f>
        <v>0</v>
      </c>
      <c r="F2999">
        <f>+IFERROR(VLOOKUP(B2999,'[1]Sum table'!$A:$G,7,FALSE),0)</f>
        <v>0</v>
      </c>
      <c r="O2999" t="s">
        <v>516</v>
      </c>
      <c r="P2999" s="607" t="s">
        <v>503</v>
      </c>
      <c r="R2999" t="str">
        <f t="shared" si="140"/>
        <v>ZK109</v>
      </c>
      <c r="S2999">
        <f t="shared" si="141"/>
        <v>0</v>
      </c>
      <c r="T2999">
        <f t="shared" si="141"/>
        <v>0</v>
      </c>
      <c r="U2999">
        <f t="shared" si="141"/>
        <v>0</v>
      </c>
    </row>
    <row r="3000" spans="1:21" x14ac:dyDescent="0.25">
      <c r="A3000" t="s">
        <v>3519</v>
      </c>
      <c r="B3000" t="str">
        <f t="shared" si="139"/>
        <v>ZK109.K398.C727</v>
      </c>
      <c r="C3000">
        <f>+IFERROR(VLOOKUP(B3000,'[1]Sum table'!$A:$D,4,FALSE),0)</f>
        <v>0</v>
      </c>
      <c r="D3000">
        <f>+IFERROR(VLOOKUP(B3000,'[1]Sum table'!$A:$E,5,FALSE),0)</f>
        <v>0</v>
      </c>
      <c r="E3000">
        <f>+IFERROR(VLOOKUP(B3000,'[1]Sum table'!$A:$F,6,FALSE),0)</f>
        <v>0</v>
      </c>
      <c r="F3000">
        <f>+IFERROR(VLOOKUP(B3000,'[1]Sum table'!$A:$G,7,FALSE),0)</f>
        <v>0</v>
      </c>
      <c r="O3000" t="s">
        <v>516</v>
      </c>
      <c r="P3000" s="607" t="s">
        <v>504</v>
      </c>
      <c r="R3000" t="str">
        <f t="shared" si="140"/>
        <v>ZK109</v>
      </c>
      <c r="S3000">
        <f t="shared" si="141"/>
        <v>0</v>
      </c>
      <c r="T3000">
        <f t="shared" si="141"/>
        <v>0</v>
      </c>
      <c r="U3000">
        <f t="shared" si="141"/>
        <v>0</v>
      </c>
    </row>
    <row r="3001" spans="1:21" x14ac:dyDescent="0.25">
      <c r="A3001" t="s">
        <v>3520</v>
      </c>
      <c r="B3001" t="str">
        <f t="shared" si="139"/>
        <v>ZK109.K399.C727</v>
      </c>
      <c r="C3001">
        <f>+IFERROR(VLOOKUP(B3001,'[1]Sum table'!$A:$D,4,FALSE),0)</f>
        <v>0</v>
      </c>
      <c r="D3001">
        <f>+IFERROR(VLOOKUP(B3001,'[1]Sum table'!$A:$E,5,FALSE),0)</f>
        <v>0</v>
      </c>
      <c r="E3001">
        <f>+IFERROR(VLOOKUP(B3001,'[1]Sum table'!$A:$F,6,FALSE),0)</f>
        <v>0</v>
      </c>
      <c r="F3001">
        <f>+IFERROR(VLOOKUP(B3001,'[1]Sum table'!$A:$G,7,FALSE),0)</f>
        <v>0</v>
      </c>
      <c r="O3001" t="s">
        <v>516</v>
      </c>
      <c r="P3001" s="607" t="s">
        <v>505</v>
      </c>
      <c r="R3001" t="str">
        <f t="shared" si="140"/>
        <v>ZK109</v>
      </c>
      <c r="S3001">
        <f t="shared" si="141"/>
        <v>0</v>
      </c>
      <c r="T3001">
        <f t="shared" si="141"/>
        <v>0</v>
      </c>
      <c r="U3001">
        <f t="shared" si="141"/>
        <v>0</v>
      </c>
    </row>
    <row r="3002" spans="1:21" x14ac:dyDescent="0.25">
      <c r="A3002" t="s">
        <v>3521</v>
      </c>
      <c r="B3002" t="str">
        <f t="shared" si="139"/>
        <v>ZK110.K100.C727</v>
      </c>
      <c r="C3002">
        <f>+IFERROR(VLOOKUP(B3002,'[1]Sum table'!$A:$D,4,FALSE),0)</f>
        <v>0</v>
      </c>
      <c r="D3002">
        <f>+IFERROR(VLOOKUP(B3002,'[1]Sum table'!$A:$E,5,FALSE),0)</f>
        <v>0</v>
      </c>
      <c r="E3002">
        <f>+IFERROR(VLOOKUP(B3002,'[1]Sum table'!$A:$F,6,FALSE),0)</f>
        <v>0</v>
      </c>
      <c r="F3002">
        <f>+IFERROR(VLOOKUP(B3002,'[1]Sum table'!$A:$G,7,FALSE),0)</f>
        <v>0</v>
      </c>
      <c r="O3002" t="s">
        <v>516</v>
      </c>
      <c r="P3002" s="607" t="s">
        <v>506</v>
      </c>
      <c r="R3002" t="str">
        <f t="shared" si="140"/>
        <v>ZK110</v>
      </c>
      <c r="S3002">
        <f t="shared" si="141"/>
        <v>0</v>
      </c>
      <c r="T3002">
        <f t="shared" si="141"/>
        <v>0</v>
      </c>
      <c r="U3002">
        <f t="shared" si="141"/>
        <v>0</v>
      </c>
    </row>
    <row r="3003" spans="1:21" ht="15.75" thickBot="1" x14ac:dyDescent="0.3">
      <c r="A3003" t="s">
        <v>3522</v>
      </c>
      <c r="B3003" t="str">
        <f t="shared" si="139"/>
        <v>ZK110.K101.C727</v>
      </c>
      <c r="C3003">
        <f>+IFERROR(VLOOKUP(B3003,'[1]Sum table'!$A:$D,4,FALSE),0)</f>
        <v>0</v>
      </c>
      <c r="D3003">
        <f>+IFERROR(VLOOKUP(B3003,'[1]Sum table'!$A:$E,5,FALSE),0)</f>
        <v>0</v>
      </c>
      <c r="E3003">
        <f>+IFERROR(VLOOKUP(B3003,'[1]Sum table'!$A:$F,6,FALSE),0)</f>
        <v>0</v>
      </c>
      <c r="F3003">
        <f>+IFERROR(VLOOKUP(B3003,'[1]Sum table'!$A:$G,7,FALSE),0)</f>
        <v>0</v>
      </c>
      <c r="O3003" t="s">
        <v>516</v>
      </c>
      <c r="P3003" s="609" t="s">
        <v>507</v>
      </c>
      <c r="R3003" t="str">
        <f t="shared" si="140"/>
        <v>ZK110</v>
      </c>
      <c r="S3003">
        <f t="shared" si="141"/>
        <v>0</v>
      </c>
      <c r="T3003">
        <f t="shared" si="141"/>
        <v>0</v>
      </c>
      <c r="U3003">
        <f t="shared" si="141"/>
        <v>0</v>
      </c>
    </row>
    <row r="3004" spans="1:21" x14ac:dyDescent="0.25">
      <c r="A3004" t="s">
        <v>3523</v>
      </c>
      <c r="B3004" t="str">
        <f t="shared" si="139"/>
        <v>ZK110.K102.C727</v>
      </c>
      <c r="C3004">
        <f>+IFERROR(VLOOKUP(B3004,'[1]Sum table'!$A:$D,4,FALSE),0)</f>
        <v>0</v>
      </c>
      <c r="D3004">
        <f>+IFERROR(VLOOKUP(B3004,'[1]Sum table'!$A:$E,5,FALSE),0)</f>
        <v>0</v>
      </c>
      <c r="E3004">
        <f>+IFERROR(VLOOKUP(B3004,'[1]Sum table'!$A:$F,6,FALSE),0)</f>
        <v>0</v>
      </c>
      <c r="F3004">
        <f>+IFERROR(VLOOKUP(B3004,'[1]Sum table'!$A:$G,7,FALSE),0)</f>
        <v>0</v>
      </c>
      <c r="O3004" t="s">
        <v>517</v>
      </c>
      <c r="P3004" s="605" t="s">
        <v>289</v>
      </c>
      <c r="R3004" t="str">
        <f t="shared" si="140"/>
        <v>ZK110</v>
      </c>
      <c r="S3004">
        <f t="shared" si="141"/>
        <v>0</v>
      </c>
      <c r="T3004">
        <f t="shared" si="141"/>
        <v>0</v>
      </c>
      <c r="U3004">
        <f t="shared" si="141"/>
        <v>0</v>
      </c>
    </row>
    <row r="3005" spans="1:21" x14ac:dyDescent="0.25">
      <c r="A3005" t="s">
        <v>3524</v>
      </c>
      <c r="B3005" t="str">
        <f t="shared" si="139"/>
        <v>ZK110.K103.C727</v>
      </c>
      <c r="C3005">
        <f>+IFERROR(VLOOKUP(B3005,'[1]Sum table'!$A:$D,4,FALSE),0)</f>
        <v>0</v>
      </c>
      <c r="D3005">
        <f>+IFERROR(VLOOKUP(B3005,'[1]Sum table'!$A:$E,5,FALSE),0)</f>
        <v>0</v>
      </c>
      <c r="E3005">
        <f>+IFERROR(VLOOKUP(B3005,'[1]Sum table'!$A:$F,6,FALSE),0)</f>
        <v>0</v>
      </c>
      <c r="F3005">
        <f>+IFERROR(VLOOKUP(B3005,'[1]Sum table'!$A:$G,7,FALSE),0)</f>
        <v>0</v>
      </c>
      <c r="O3005" t="s">
        <v>517</v>
      </c>
      <c r="P3005" s="606" t="s">
        <v>290</v>
      </c>
      <c r="R3005" t="str">
        <f t="shared" si="140"/>
        <v>ZK110</v>
      </c>
      <c r="S3005">
        <f t="shared" si="141"/>
        <v>0</v>
      </c>
      <c r="T3005">
        <f t="shared" si="141"/>
        <v>0</v>
      </c>
      <c r="U3005">
        <f t="shared" si="141"/>
        <v>0</v>
      </c>
    </row>
    <row r="3006" spans="1:21" x14ac:dyDescent="0.25">
      <c r="A3006" t="s">
        <v>3525</v>
      </c>
      <c r="B3006" t="str">
        <f t="shared" si="139"/>
        <v>ZK110.K104.C727</v>
      </c>
      <c r="C3006">
        <f>+IFERROR(VLOOKUP(B3006,'[1]Sum table'!$A:$D,4,FALSE),0)</f>
        <v>0</v>
      </c>
      <c r="D3006">
        <f>+IFERROR(VLOOKUP(B3006,'[1]Sum table'!$A:$E,5,FALSE),0)</f>
        <v>0</v>
      </c>
      <c r="E3006">
        <f>+IFERROR(VLOOKUP(B3006,'[1]Sum table'!$A:$F,6,FALSE),0)</f>
        <v>0</v>
      </c>
      <c r="F3006">
        <f>+IFERROR(VLOOKUP(B3006,'[1]Sum table'!$A:$G,7,FALSE),0)</f>
        <v>0</v>
      </c>
      <c r="O3006" t="s">
        <v>517</v>
      </c>
      <c r="P3006" s="606" t="s">
        <v>291</v>
      </c>
      <c r="R3006" t="str">
        <f t="shared" si="140"/>
        <v>ZK110</v>
      </c>
      <c r="S3006">
        <f t="shared" si="141"/>
        <v>0</v>
      </c>
      <c r="T3006">
        <f t="shared" si="141"/>
        <v>0</v>
      </c>
      <c r="U3006">
        <f t="shared" si="141"/>
        <v>0</v>
      </c>
    </row>
    <row r="3007" spans="1:21" x14ac:dyDescent="0.25">
      <c r="A3007" t="s">
        <v>3526</v>
      </c>
      <c r="B3007" t="str">
        <f t="shared" si="139"/>
        <v>ZK110.K105.C727</v>
      </c>
      <c r="C3007">
        <f>+IFERROR(VLOOKUP(B3007,'[1]Sum table'!$A:$D,4,FALSE),0)</f>
        <v>0</v>
      </c>
      <c r="D3007">
        <f>+IFERROR(VLOOKUP(B3007,'[1]Sum table'!$A:$E,5,FALSE),0)</f>
        <v>0</v>
      </c>
      <c r="E3007">
        <f>+IFERROR(VLOOKUP(B3007,'[1]Sum table'!$A:$F,6,FALSE),0)</f>
        <v>0</v>
      </c>
      <c r="F3007">
        <f>+IFERROR(VLOOKUP(B3007,'[1]Sum table'!$A:$G,7,FALSE),0)</f>
        <v>0</v>
      </c>
      <c r="O3007" t="s">
        <v>517</v>
      </c>
      <c r="P3007" s="606" t="s">
        <v>292</v>
      </c>
      <c r="R3007" t="str">
        <f t="shared" si="140"/>
        <v>ZK110</v>
      </c>
      <c r="S3007">
        <f t="shared" si="141"/>
        <v>0</v>
      </c>
      <c r="T3007">
        <f t="shared" si="141"/>
        <v>0</v>
      </c>
      <c r="U3007">
        <f t="shared" si="141"/>
        <v>0</v>
      </c>
    </row>
    <row r="3008" spans="1:21" x14ac:dyDescent="0.25">
      <c r="A3008" t="s">
        <v>3527</v>
      </c>
      <c r="B3008" t="str">
        <f t="shared" si="139"/>
        <v>ZK110.K106.C727</v>
      </c>
      <c r="C3008">
        <f>+IFERROR(VLOOKUP(B3008,'[1]Sum table'!$A:$D,4,FALSE),0)</f>
        <v>0</v>
      </c>
      <c r="D3008">
        <f>+IFERROR(VLOOKUP(B3008,'[1]Sum table'!$A:$E,5,FALSE),0)</f>
        <v>0</v>
      </c>
      <c r="E3008">
        <f>+IFERROR(VLOOKUP(B3008,'[1]Sum table'!$A:$F,6,FALSE),0)</f>
        <v>0</v>
      </c>
      <c r="F3008">
        <f>+IFERROR(VLOOKUP(B3008,'[1]Sum table'!$A:$G,7,FALSE),0)</f>
        <v>0</v>
      </c>
      <c r="O3008" t="s">
        <v>517</v>
      </c>
      <c r="P3008" s="606" t="s">
        <v>293</v>
      </c>
      <c r="R3008" t="str">
        <f t="shared" si="140"/>
        <v>ZK110</v>
      </c>
      <c r="S3008">
        <f t="shared" si="141"/>
        <v>0</v>
      </c>
      <c r="T3008">
        <f t="shared" si="141"/>
        <v>0</v>
      </c>
      <c r="U3008">
        <f t="shared" si="141"/>
        <v>0</v>
      </c>
    </row>
    <row r="3009" spans="1:21" x14ac:dyDescent="0.25">
      <c r="A3009" t="s">
        <v>3528</v>
      </c>
      <c r="B3009" t="str">
        <f t="shared" si="139"/>
        <v>ZK110.K107.C727</v>
      </c>
      <c r="C3009">
        <f>+IFERROR(VLOOKUP(B3009,'[1]Sum table'!$A:$D,4,FALSE),0)</f>
        <v>0</v>
      </c>
      <c r="D3009">
        <f>+IFERROR(VLOOKUP(B3009,'[1]Sum table'!$A:$E,5,FALSE),0)</f>
        <v>0</v>
      </c>
      <c r="E3009">
        <f>+IFERROR(VLOOKUP(B3009,'[1]Sum table'!$A:$F,6,FALSE),0)</f>
        <v>0</v>
      </c>
      <c r="F3009">
        <f>+IFERROR(VLOOKUP(B3009,'[1]Sum table'!$A:$G,7,FALSE),0)</f>
        <v>0</v>
      </c>
      <c r="O3009" t="s">
        <v>517</v>
      </c>
      <c r="P3009" s="606" t="s">
        <v>214</v>
      </c>
      <c r="R3009" t="str">
        <f t="shared" si="140"/>
        <v>ZK110</v>
      </c>
      <c r="S3009">
        <f t="shared" si="141"/>
        <v>0</v>
      </c>
      <c r="T3009">
        <f t="shared" si="141"/>
        <v>0</v>
      </c>
      <c r="U3009">
        <f t="shared" si="141"/>
        <v>0</v>
      </c>
    </row>
    <row r="3010" spans="1:21" x14ac:dyDescent="0.25">
      <c r="A3010" t="s">
        <v>3529</v>
      </c>
      <c r="B3010" t="str">
        <f t="shared" si="139"/>
        <v>ZK110.K108.C727</v>
      </c>
      <c r="C3010">
        <f>+IFERROR(VLOOKUP(B3010,'[1]Sum table'!$A:$D,4,FALSE),0)</f>
        <v>0</v>
      </c>
      <c r="D3010">
        <f>+IFERROR(VLOOKUP(B3010,'[1]Sum table'!$A:$E,5,FALSE),0)</f>
        <v>0</v>
      </c>
      <c r="E3010">
        <f>+IFERROR(VLOOKUP(B3010,'[1]Sum table'!$A:$F,6,FALSE),0)</f>
        <v>0</v>
      </c>
      <c r="F3010">
        <f>+IFERROR(VLOOKUP(B3010,'[1]Sum table'!$A:$G,7,FALSE),0)</f>
        <v>0</v>
      </c>
      <c r="O3010" t="s">
        <v>517</v>
      </c>
      <c r="P3010" s="606" t="s">
        <v>210</v>
      </c>
      <c r="R3010" t="str">
        <f t="shared" si="140"/>
        <v>ZK110</v>
      </c>
      <c r="S3010">
        <f t="shared" si="141"/>
        <v>0</v>
      </c>
      <c r="T3010">
        <f t="shared" si="141"/>
        <v>0</v>
      </c>
      <c r="U3010">
        <f t="shared" si="141"/>
        <v>0</v>
      </c>
    </row>
    <row r="3011" spans="1:21" x14ac:dyDescent="0.25">
      <c r="A3011" t="s">
        <v>3530</v>
      </c>
      <c r="B3011" t="str">
        <f t="shared" si="139"/>
        <v>ZK110.K109.C727</v>
      </c>
      <c r="C3011">
        <f>+IFERROR(VLOOKUP(B3011,'[1]Sum table'!$A:$D,4,FALSE),0)</f>
        <v>0</v>
      </c>
      <c r="D3011">
        <f>+IFERROR(VLOOKUP(B3011,'[1]Sum table'!$A:$E,5,FALSE),0)</f>
        <v>0</v>
      </c>
      <c r="E3011">
        <f>+IFERROR(VLOOKUP(B3011,'[1]Sum table'!$A:$F,6,FALSE),0)</f>
        <v>0</v>
      </c>
      <c r="F3011">
        <f>+IFERROR(VLOOKUP(B3011,'[1]Sum table'!$A:$G,7,FALSE),0)</f>
        <v>0</v>
      </c>
      <c r="O3011" t="s">
        <v>517</v>
      </c>
      <c r="P3011" s="606" t="s">
        <v>294</v>
      </c>
      <c r="R3011" t="str">
        <f t="shared" si="140"/>
        <v>ZK110</v>
      </c>
      <c r="S3011">
        <f t="shared" si="141"/>
        <v>0</v>
      </c>
      <c r="T3011">
        <f t="shared" si="141"/>
        <v>0</v>
      </c>
      <c r="U3011">
        <f t="shared" si="141"/>
        <v>0</v>
      </c>
    </row>
    <row r="3012" spans="1:21" x14ac:dyDescent="0.25">
      <c r="A3012" t="s">
        <v>3531</v>
      </c>
      <c r="B3012" t="str">
        <f t="shared" ref="B3012:B3075" si="142">+A3012&amp;"."&amp;$A$1</f>
        <v>ZK110.K110.C727</v>
      </c>
      <c r="C3012">
        <f>+IFERROR(VLOOKUP(B3012,'[1]Sum table'!$A:$D,4,FALSE),0)</f>
        <v>0</v>
      </c>
      <c r="D3012">
        <f>+IFERROR(VLOOKUP(B3012,'[1]Sum table'!$A:$E,5,FALSE),0)</f>
        <v>0</v>
      </c>
      <c r="E3012">
        <f>+IFERROR(VLOOKUP(B3012,'[1]Sum table'!$A:$F,6,FALSE),0)</f>
        <v>0</v>
      </c>
      <c r="F3012">
        <f>+IFERROR(VLOOKUP(B3012,'[1]Sum table'!$A:$G,7,FALSE),0)</f>
        <v>0</v>
      </c>
      <c r="O3012" t="s">
        <v>517</v>
      </c>
      <c r="P3012" s="607" t="s">
        <v>295</v>
      </c>
      <c r="R3012" t="str">
        <f t="shared" ref="R3012:R3075" si="143">+LEFT(B3012,5)</f>
        <v>ZK110</v>
      </c>
      <c r="S3012">
        <f t="shared" ref="S3012:U3075" si="144">+C3012</f>
        <v>0</v>
      </c>
      <c r="T3012">
        <f t="shared" si="144"/>
        <v>0</v>
      </c>
      <c r="U3012">
        <f t="shared" si="144"/>
        <v>0</v>
      </c>
    </row>
    <row r="3013" spans="1:21" x14ac:dyDescent="0.25">
      <c r="A3013" t="s">
        <v>3532</v>
      </c>
      <c r="B3013" t="str">
        <f t="shared" si="142"/>
        <v>ZK110.K111.C727</v>
      </c>
      <c r="C3013">
        <f>+IFERROR(VLOOKUP(B3013,'[1]Sum table'!$A:$D,4,FALSE),0)</f>
        <v>0</v>
      </c>
      <c r="D3013">
        <f>+IFERROR(VLOOKUP(B3013,'[1]Sum table'!$A:$E,5,FALSE),0)</f>
        <v>0</v>
      </c>
      <c r="E3013">
        <f>+IFERROR(VLOOKUP(B3013,'[1]Sum table'!$A:$F,6,FALSE),0)</f>
        <v>0</v>
      </c>
      <c r="F3013">
        <f>+IFERROR(VLOOKUP(B3013,'[1]Sum table'!$A:$G,7,FALSE),0)</f>
        <v>0</v>
      </c>
      <c r="O3013" t="s">
        <v>517</v>
      </c>
      <c r="P3013" s="608" t="s">
        <v>296</v>
      </c>
      <c r="R3013" t="str">
        <f t="shared" si="143"/>
        <v>ZK110</v>
      </c>
      <c r="S3013">
        <f t="shared" si="144"/>
        <v>0</v>
      </c>
      <c r="T3013">
        <f t="shared" si="144"/>
        <v>0</v>
      </c>
      <c r="U3013">
        <f t="shared" si="144"/>
        <v>0</v>
      </c>
    </row>
    <row r="3014" spans="1:21" x14ac:dyDescent="0.25">
      <c r="A3014" t="s">
        <v>3533</v>
      </c>
      <c r="B3014" t="str">
        <f t="shared" si="142"/>
        <v>ZK110.K112.C727</v>
      </c>
      <c r="C3014">
        <f>+IFERROR(VLOOKUP(B3014,'[1]Sum table'!$A:$D,4,FALSE),0)</f>
        <v>0</v>
      </c>
      <c r="D3014">
        <f>+IFERROR(VLOOKUP(B3014,'[1]Sum table'!$A:$E,5,FALSE),0)</f>
        <v>0</v>
      </c>
      <c r="E3014">
        <f>+IFERROR(VLOOKUP(B3014,'[1]Sum table'!$A:$F,6,FALSE),0)</f>
        <v>0</v>
      </c>
      <c r="F3014">
        <f>+IFERROR(VLOOKUP(B3014,'[1]Sum table'!$A:$G,7,FALSE),0)</f>
        <v>0</v>
      </c>
      <c r="O3014" t="s">
        <v>517</v>
      </c>
      <c r="P3014" s="607" t="s">
        <v>297</v>
      </c>
      <c r="R3014" t="str">
        <f t="shared" si="143"/>
        <v>ZK110</v>
      </c>
      <c r="S3014">
        <f t="shared" si="144"/>
        <v>0</v>
      </c>
      <c r="T3014">
        <f t="shared" si="144"/>
        <v>0</v>
      </c>
      <c r="U3014">
        <f t="shared" si="144"/>
        <v>0</v>
      </c>
    </row>
    <row r="3015" spans="1:21" x14ac:dyDescent="0.25">
      <c r="A3015" t="s">
        <v>3534</v>
      </c>
      <c r="B3015" t="str">
        <f t="shared" si="142"/>
        <v>ZK110.K113.C727</v>
      </c>
      <c r="C3015">
        <f>+IFERROR(VLOOKUP(B3015,'[1]Sum table'!$A:$D,4,FALSE),0)</f>
        <v>0</v>
      </c>
      <c r="D3015">
        <f>+IFERROR(VLOOKUP(B3015,'[1]Sum table'!$A:$E,5,FALSE),0)</f>
        <v>0</v>
      </c>
      <c r="E3015">
        <f>+IFERROR(VLOOKUP(B3015,'[1]Sum table'!$A:$F,6,FALSE),0)</f>
        <v>0</v>
      </c>
      <c r="F3015">
        <f>+IFERROR(VLOOKUP(B3015,'[1]Sum table'!$A:$G,7,FALSE),0)</f>
        <v>0</v>
      </c>
      <c r="O3015" t="s">
        <v>517</v>
      </c>
      <c r="P3015" s="607" t="s">
        <v>298</v>
      </c>
      <c r="R3015" t="str">
        <f t="shared" si="143"/>
        <v>ZK110</v>
      </c>
      <c r="S3015">
        <f t="shared" si="144"/>
        <v>0</v>
      </c>
      <c r="T3015">
        <f t="shared" si="144"/>
        <v>0</v>
      </c>
      <c r="U3015">
        <f t="shared" si="144"/>
        <v>0</v>
      </c>
    </row>
    <row r="3016" spans="1:21" x14ac:dyDescent="0.25">
      <c r="A3016" t="s">
        <v>3535</v>
      </c>
      <c r="B3016" t="str">
        <f t="shared" si="142"/>
        <v>ZK110.K114.C727</v>
      </c>
      <c r="C3016">
        <f>+IFERROR(VLOOKUP(B3016,'[1]Sum table'!$A:$D,4,FALSE),0)</f>
        <v>0</v>
      </c>
      <c r="D3016">
        <f>+IFERROR(VLOOKUP(B3016,'[1]Sum table'!$A:$E,5,FALSE),0)</f>
        <v>0</v>
      </c>
      <c r="E3016">
        <f>+IFERROR(VLOOKUP(B3016,'[1]Sum table'!$A:$F,6,FALSE),0)</f>
        <v>0</v>
      </c>
      <c r="F3016">
        <f>+IFERROR(VLOOKUP(B3016,'[1]Sum table'!$A:$G,7,FALSE),0)</f>
        <v>0</v>
      </c>
      <c r="O3016" t="s">
        <v>517</v>
      </c>
      <c r="P3016" s="607" t="s">
        <v>299</v>
      </c>
      <c r="R3016" t="str">
        <f t="shared" si="143"/>
        <v>ZK110</v>
      </c>
      <c r="S3016">
        <f t="shared" si="144"/>
        <v>0</v>
      </c>
      <c r="T3016">
        <f t="shared" si="144"/>
        <v>0</v>
      </c>
      <c r="U3016">
        <f t="shared" si="144"/>
        <v>0</v>
      </c>
    </row>
    <row r="3017" spans="1:21" x14ac:dyDescent="0.25">
      <c r="A3017" t="s">
        <v>3536</v>
      </c>
      <c r="B3017" t="str">
        <f t="shared" si="142"/>
        <v>ZK110.K115.C727</v>
      </c>
      <c r="C3017">
        <f>+IFERROR(VLOOKUP(B3017,'[1]Sum table'!$A:$D,4,FALSE),0)</f>
        <v>0</v>
      </c>
      <c r="D3017">
        <f>+IFERROR(VLOOKUP(B3017,'[1]Sum table'!$A:$E,5,FALSE),0)</f>
        <v>0</v>
      </c>
      <c r="E3017">
        <f>+IFERROR(VLOOKUP(B3017,'[1]Sum table'!$A:$F,6,FALSE),0)</f>
        <v>0</v>
      </c>
      <c r="F3017">
        <f>+IFERROR(VLOOKUP(B3017,'[1]Sum table'!$A:$G,7,FALSE),0)</f>
        <v>0</v>
      </c>
      <c r="O3017" t="s">
        <v>517</v>
      </c>
      <c r="P3017" s="607" t="s">
        <v>300</v>
      </c>
      <c r="R3017" t="str">
        <f t="shared" si="143"/>
        <v>ZK110</v>
      </c>
      <c r="S3017">
        <f t="shared" si="144"/>
        <v>0</v>
      </c>
      <c r="T3017">
        <f t="shared" si="144"/>
        <v>0</v>
      </c>
      <c r="U3017">
        <f t="shared" si="144"/>
        <v>0</v>
      </c>
    </row>
    <row r="3018" spans="1:21" x14ac:dyDescent="0.25">
      <c r="A3018" t="s">
        <v>3537</v>
      </c>
      <c r="B3018" t="str">
        <f t="shared" si="142"/>
        <v>ZK110.K116.C727</v>
      </c>
      <c r="C3018">
        <f>+IFERROR(VLOOKUP(B3018,'[1]Sum table'!$A:$D,4,FALSE),0)</f>
        <v>0</v>
      </c>
      <c r="D3018">
        <f>+IFERROR(VLOOKUP(B3018,'[1]Sum table'!$A:$E,5,FALSE),0)</f>
        <v>0</v>
      </c>
      <c r="E3018">
        <f>+IFERROR(VLOOKUP(B3018,'[1]Sum table'!$A:$F,6,FALSE),0)</f>
        <v>0</v>
      </c>
      <c r="F3018">
        <f>+IFERROR(VLOOKUP(B3018,'[1]Sum table'!$A:$G,7,FALSE),0)</f>
        <v>0</v>
      </c>
      <c r="O3018" t="s">
        <v>517</v>
      </c>
      <c r="P3018" s="606" t="s">
        <v>301</v>
      </c>
      <c r="R3018" t="str">
        <f t="shared" si="143"/>
        <v>ZK110</v>
      </c>
      <c r="S3018">
        <f t="shared" si="144"/>
        <v>0</v>
      </c>
      <c r="T3018">
        <f t="shared" si="144"/>
        <v>0</v>
      </c>
      <c r="U3018">
        <f t="shared" si="144"/>
        <v>0</v>
      </c>
    </row>
    <row r="3019" spans="1:21" x14ac:dyDescent="0.25">
      <c r="A3019" t="s">
        <v>3538</v>
      </c>
      <c r="B3019" t="str">
        <f t="shared" si="142"/>
        <v>ZK110.K117.C727</v>
      </c>
      <c r="C3019">
        <f>+IFERROR(VLOOKUP(B3019,'[1]Sum table'!$A:$D,4,FALSE),0)</f>
        <v>0</v>
      </c>
      <c r="D3019">
        <f>+IFERROR(VLOOKUP(B3019,'[1]Sum table'!$A:$E,5,FALSE),0)</f>
        <v>0</v>
      </c>
      <c r="E3019">
        <f>+IFERROR(VLOOKUP(B3019,'[1]Sum table'!$A:$F,6,FALSE),0)</f>
        <v>0</v>
      </c>
      <c r="F3019">
        <f>+IFERROR(VLOOKUP(B3019,'[1]Sum table'!$A:$G,7,FALSE),0)</f>
        <v>0</v>
      </c>
      <c r="O3019" t="s">
        <v>517</v>
      </c>
      <c r="P3019" s="606" t="s">
        <v>107</v>
      </c>
      <c r="R3019" t="str">
        <f t="shared" si="143"/>
        <v>ZK110</v>
      </c>
      <c r="S3019">
        <f t="shared" si="144"/>
        <v>0</v>
      </c>
      <c r="T3019">
        <f t="shared" si="144"/>
        <v>0</v>
      </c>
      <c r="U3019">
        <f t="shared" si="144"/>
        <v>0</v>
      </c>
    </row>
    <row r="3020" spans="1:21" x14ac:dyDescent="0.25">
      <c r="A3020" t="s">
        <v>3539</v>
      </c>
      <c r="B3020" t="str">
        <f t="shared" si="142"/>
        <v>ZK110.K118.C727</v>
      </c>
      <c r="C3020">
        <f>+IFERROR(VLOOKUP(B3020,'[1]Sum table'!$A:$D,4,FALSE),0)</f>
        <v>0</v>
      </c>
      <c r="D3020">
        <f>+IFERROR(VLOOKUP(B3020,'[1]Sum table'!$A:$E,5,FALSE),0)</f>
        <v>0</v>
      </c>
      <c r="E3020">
        <f>+IFERROR(VLOOKUP(B3020,'[1]Sum table'!$A:$F,6,FALSE),0)</f>
        <v>0</v>
      </c>
      <c r="F3020">
        <f>+IFERROR(VLOOKUP(B3020,'[1]Sum table'!$A:$G,7,FALSE),0)</f>
        <v>0</v>
      </c>
      <c r="O3020" t="s">
        <v>517</v>
      </c>
      <c r="P3020" s="606" t="s">
        <v>105</v>
      </c>
      <c r="R3020" t="str">
        <f t="shared" si="143"/>
        <v>ZK110</v>
      </c>
      <c r="S3020">
        <f t="shared" si="144"/>
        <v>0</v>
      </c>
      <c r="T3020">
        <f t="shared" si="144"/>
        <v>0</v>
      </c>
      <c r="U3020">
        <f t="shared" si="144"/>
        <v>0</v>
      </c>
    </row>
    <row r="3021" spans="1:21" x14ac:dyDescent="0.25">
      <c r="A3021" t="s">
        <v>3540</v>
      </c>
      <c r="B3021" t="str">
        <f t="shared" si="142"/>
        <v>ZK110.K119.C727</v>
      </c>
      <c r="C3021">
        <f>+IFERROR(VLOOKUP(B3021,'[1]Sum table'!$A:$D,4,FALSE),0)</f>
        <v>0</v>
      </c>
      <c r="D3021">
        <f>+IFERROR(VLOOKUP(B3021,'[1]Sum table'!$A:$E,5,FALSE),0)</f>
        <v>0</v>
      </c>
      <c r="E3021">
        <f>+IFERROR(VLOOKUP(B3021,'[1]Sum table'!$A:$F,6,FALSE),0)</f>
        <v>0</v>
      </c>
      <c r="F3021">
        <f>+IFERROR(VLOOKUP(B3021,'[1]Sum table'!$A:$G,7,FALSE),0)</f>
        <v>0</v>
      </c>
      <c r="O3021" t="s">
        <v>517</v>
      </c>
      <c r="P3021" s="606" t="s">
        <v>302</v>
      </c>
      <c r="R3021" t="str">
        <f t="shared" si="143"/>
        <v>ZK110</v>
      </c>
      <c r="S3021">
        <f t="shared" si="144"/>
        <v>0</v>
      </c>
      <c r="T3021">
        <f t="shared" si="144"/>
        <v>0</v>
      </c>
      <c r="U3021">
        <f t="shared" si="144"/>
        <v>0</v>
      </c>
    </row>
    <row r="3022" spans="1:21" x14ac:dyDescent="0.25">
      <c r="A3022" t="s">
        <v>3541</v>
      </c>
      <c r="B3022" t="str">
        <f t="shared" si="142"/>
        <v>ZK110.K120.C727</v>
      </c>
      <c r="C3022">
        <f>+IFERROR(VLOOKUP(B3022,'[1]Sum table'!$A:$D,4,FALSE),0)</f>
        <v>0</v>
      </c>
      <c r="D3022">
        <f>+IFERROR(VLOOKUP(B3022,'[1]Sum table'!$A:$E,5,FALSE),0)</f>
        <v>0</v>
      </c>
      <c r="E3022">
        <f>+IFERROR(VLOOKUP(B3022,'[1]Sum table'!$A:$F,6,FALSE),0)</f>
        <v>0</v>
      </c>
      <c r="F3022">
        <f>+IFERROR(VLOOKUP(B3022,'[1]Sum table'!$A:$G,7,FALSE),0)</f>
        <v>0</v>
      </c>
      <c r="O3022" t="s">
        <v>517</v>
      </c>
      <c r="P3022" s="606" t="s">
        <v>303</v>
      </c>
      <c r="R3022" t="str">
        <f t="shared" si="143"/>
        <v>ZK110</v>
      </c>
      <c r="S3022">
        <f t="shared" si="144"/>
        <v>0</v>
      </c>
      <c r="T3022">
        <f t="shared" si="144"/>
        <v>0</v>
      </c>
      <c r="U3022">
        <f t="shared" si="144"/>
        <v>0</v>
      </c>
    </row>
    <row r="3023" spans="1:21" x14ac:dyDescent="0.25">
      <c r="A3023" t="s">
        <v>3542</v>
      </c>
      <c r="B3023" t="str">
        <f t="shared" si="142"/>
        <v>ZK110.K121.C727</v>
      </c>
      <c r="C3023">
        <f>+IFERROR(VLOOKUP(B3023,'[1]Sum table'!$A:$D,4,FALSE),0)</f>
        <v>0</v>
      </c>
      <c r="D3023">
        <f>+IFERROR(VLOOKUP(B3023,'[1]Sum table'!$A:$E,5,FALSE),0)</f>
        <v>0</v>
      </c>
      <c r="E3023">
        <f>+IFERROR(VLOOKUP(B3023,'[1]Sum table'!$A:$F,6,FALSE),0)</f>
        <v>0</v>
      </c>
      <c r="F3023">
        <f>+IFERROR(VLOOKUP(B3023,'[1]Sum table'!$A:$G,7,FALSE),0)</f>
        <v>0</v>
      </c>
      <c r="O3023" t="s">
        <v>517</v>
      </c>
      <c r="P3023" s="606" t="s">
        <v>304</v>
      </c>
      <c r="R3023" t="str">
        <f t="shared" si="143"/>
        <v>ZK110</v>
      </c>
      <c r="S3023">
        <f t="shared" si="144"/>
        <v>0</v>
      </c>
      <c r="T3023">
        <f t="shared" si="144"/>
        <v>0</v>
      </c>
      <c r="U3023">
        <f t="shared" si="144"/>
        <v>0</v>
      </c>
    </row>
    <row r="3024" spans="1:21" x14ac:dyDescent="0.25">
      <c r="A3024" t="s">
        <v>3543</v>
      </c>
      <c r="B3024" t="str">
        <f t="shared" si="142"/>
        <v>ZK110.K122.C727</v>
      </c>
      <c r="C3024">
        <f>+IFERROR(VLOOKUP(B3024,'[1]Sum table'!$A:$D,4,FALSE),0)</f>
        <v>0</v>
      </c>
      <c r="D3024">
        <f>+IFERROR(VLOOKUP(B3024,'[1]Sum table'!$A:$E,5,FALSE),0)</f>
        <v>0</v>
      </c>
      <c r="E3024">
        <f>+IFERROR(VLOOKUP(B3024,'[1]Sum table'!$A:$F,6,FALSE),0)</f>
        <v>0</v>
      </c>
      <c r="F3024">
        <f>+IFERROR(VLOOKUP(B3024,'[1]Sum table'!$A:$G,7,FALSE),0)</f>
        <v>0</v>
      </c>
      <c r="O3024" t="s">
        <v>517</v>
      </c>
      <c r="P3024" s="606" t="s">
        <v>222</v>
      </c>
      <c r="R3024" t="str">
        <f t="shared" si="143"/>
        <v>ZK110</v>
      </c>
      <c r="S3024">
        <f t="shared" si="144"/>
        <v>0</v>
      </c>
      <c r="T3024">
        <f t="shared" si="144"/>
        <v>0</v>
      </c>
      <c r="U3024">
        <f t="shared" si="144"/>
        <v>0</v>
      </c>
    </row>
    <row r="3025" spans="1:21" x14ac:dyDescent="0.25">
      <c r="A3025" t="s">
        <v>3544</v>
      </c>
      <c r="B3025" t="str">
        <f t="shared" si="142"/>
        <v>ZK110.K123.C727</v>
      </c>
      <c r="C3025">
        <f>+IFERROR(VLOOKUP(B3025,'[1]Sum table'!$A:$D,4,FALSE),0)</f>
        <v>0</v>
      </c>
      <c r="D3025">
        <f>+IFERROR(VLOOKUP(B3025,'[1]Sum table'!$A:$E,5,FALSE),0)</f>
        <v>0</v>
      </c>
      <c r="E3025">
        <f>+IFERROR(VLOOKUP(B3025,'[1]Sum table'!$A:$F,6,FALSE),0)</f>
        <v>0</v>
      </c>
      <c r="F3025">
        <f>+IFERROR(VLOOKUP(B3025,'[1]Sum table'!$A:$G,7,FALSE),0)</f>
        <v>0</v>
      </c>
      <c r="O3025" t="s">
        <v>517</v>
      </c>
      <c r="P3025" s="606" t="s">
        <v>305</v>
      </c>
      <c r="R3025" t="str">
        <f t="shared" si="143"/>
        <v>ZK110</v>
      </c>
      <c r="S3025">
        <f t="shared" si="144"/>
        <v>0</v>
      </c>
      <c r="T3025">
        <f t="shared" si="144"/>
        <v>0</v>
      </c>
      <c r="U3025">
        <f t="shared" si="144"/>
        <v>0</v>
      </c>
    </row>
    <row r="3026" spans="1:21" x14ac:dyDescent="0.25">
      <c r="A3026" t="s">
        <v>3545</v>
      </c>
      <c r="B3026" t="str">
        <f t="shared" si="142"/>
        <v>ZK110.K124.C727</v>
      </c>
      <c r="C3026">
        <f>+IFERROR(VLOOKUP(B3026,'[1]Sum table'!$A:$D,4,FALSE),0)</f>
        <v>0</v>
      </c>
      <c r="D3026">
        <f>+IFERROR(VLOOKUP(B3026,'[1]Sum table'!$A:$E,5,FALSE),0)</f>
        <v>0</v>
      </c>
      <c r="E3026">
        <f>+IFERROR(VLOOKUP(B3026,'[1]Sum table'!$A:$F,6,FALSE),0)</f>
        <v>0</v>
      </c>
      <c r="F3026">
        <f>+IFERROR(VLOOKUP(B3026,'[1]Sum table'!$A:$G,7,FALSE),0)</f>
        <v>0</v>
      </c>
      <c r="O3026" t="s">
        <v>517</v>
      </c>
      <c r="P3026" s="606" t="s">
        <v>306</v>
      </c>
      <c r="R3026" t="str">
        <f t="shared" si="143"/>
        <v>ZK110</v>
      </c>
      <c r="S3026">
        <f t="shared" si="144"/>
        <v>0</v>
      </c>
      <c r="T3026">
        <f t="shared" si="144"/>
        <v>0</v>
      </c>
      <c r="U3026">
        <f t="shared" si="144"/>
        <v>0</v>
      </c>
    </row>
    <row r="3027" spans="1:21" x14ac:dyDescent="0.25">
      <c r="A3027" t="s">
        <v>3546</v>
      </c>
      <c r="B3027" t="str">
        <f t="shared" si="142"/>
        <v>ZK110.K125.C727</v>
      </c>
      <c r="C3027">
        <f>+IFERROR(VLOOKUP(B3027,'[1]Sum table'!$A:$D,4,FALSE),0)</f>
        <v>0</v>
      </c>
      <c r="D3027">
        <f>+IFERROR(VLOOKUP(B3027,'[1]Sum table'!$A:$E,5,FALSE),0)</f>
        <v>0</v>
      </c>
      <c r="E3027">
        <f>+IFERROR(VLOOKUP(B3027,'[1]Sum table'!$A:$F,6,FALSE),0)</f>
        <v>0</v>
      </c>
      <c r="F3027">
        <f>+IFERROR(VLOOKUP(B3027,'[1]Sum table'!$A:$G,7,FALSE),0)</f>
        <v>0</v>
      </c>
      <c r="O3027" t="s">
        <v>517</v>
      </c>
      <c r="P3027" s="607" t="s">
        <v>307</v>
      </c>
      <c r="R3027" t="str">
        <f t="shared" si="143"/>
        <v>ZK110</v>
      </c>
      <c r="S3027">
        <f t="shared" si="144"/>
        <v>0</v>
      </c>
      <c r="T3027">
        <f t="shared" si="144"/>
        <v>0</v>
      </c>
      <c r="U3027">
        <f t="shared" si="144"/>
        <v>0</v>
      </c>
    </row>
    <row r="3028" spans="1:21" x14ac:dyDescent="0.25">
      <c r="A3028" t="s">
        <v>3547</v>
      </c>
      <c r="B3028" t="str">
        <f t="shared" si="142"/>
        <v>ZK110.K126.C727</v>
      </c>
      <c r="C3028">
        <f>+IFERROR(VLOOKUP(B3028,'[1]Sum table'!$A:$D,4,FALSE),0)</f>
        <v>0</v>
      </c>
      <c r="D3028">
        <f>+IFERROR(VLOOKUP(B3028,'[1]Sum table'!$A:$E,5,FALSE),0)</f>
        <v>0</v>
      </c>
      <c r="E3028">
        <f>+IFERROR(VLOOKUP(B3028,'[1]Sum table'!$A:$F,6,FALSE),0)</f>
        <v>0</v>
      </c>
      <c r="F3028">
        <f>+IFERROR(VLOOKUP(B3028,'[1]Sum table'!$A:$G,7,FALSE),0)</f>
        <v>0</v>
      </c>
      <c r="O3028" t="s">
        <v>517</v>
      </c>
      <c r="P3028" s="607" t="s">
        <v>308</v>
      </c>
      <c r="R3028" t="str">
        <f t="shared" si="143"/>
        <v>ZK110</v>
      </c>
      <c r="S3028">
        <f t="shared" si="144"/>
        <v>0</v>
      </c>
      <c r="T3028">
        <f t="shared" si="144"/>
        <v>0</v>
      </c>
      <c r="U3028">
        <f t="shared" si="144"/>
        <v>0</v>
      </c>
    </row>
    <row r="3029" spans="1:21" x14ac:dyDescent="0.25">
      <c r="A3029" t="s">
        <v>3548</v>
      </c>
      <c r="B3029" t="str">
        <f t="shared" si="142"/>
        <v>ZK110.K127.C727</v>
      </c>
      <c r="C3029">
        <f>+IFERROR(VLOOKUP(B3029,'[1]Sum table'!$A:$D,4,FALSE),0)</f>
        <v>0</v>
      </c>
      <c r="D3029">
        <f>+IFERROR(VLOOKUP(B3029,'[1]Sum table'!$A:$E,5,FALSE),0)</f>
        <v>0</v>
      </c>
      <c r="E3029">
        <f>+IFERROR(VLOOKUP(B3029,'[1]Sum table'!$A:$F,6,FALSE),0)</f>
        <v>0</v>
      </c>
      <c r="F3029">
        <f>+IFERROR(VLOOKUP(B3029,'[1]Sum table'!$A:$G,7,FALSE),0)</f>
        <v>0</v>
      </c>
      <c r="O3029" t="s">
        <v>517</v>
      </c>
      <c r="P3029" s="607" t="s">
        <v>309</v>
      </c>
      <c r="R3029" t="str">
        <f t="shared" si="143"/>
        <v>ZK110</v>
      </c>
      <c r="S3029">
        <f t="shared" si="144"/>
        <v>0</v>
      </c>
      <c r="T3029">
        <f t="shared" si="144"/>
        <v>0</v>
      </c>
      <c r="U3029">
        <f t="shared" si="144"/>
        <v>0</v>
      </c>
    </row>
    <row r="3030" spans="1:21" x14ac:dyDescent="0.25">
      <c r="A3030" t="s">
        <v>3549</v>
      </c>
      <c r="B3030" t="str">
        <f t="shared" si="142"/>
        <v>ZK110.K128.C727</v>
      </c>
      <c r="C3030">
        <f>+IFERROR(VLOOKUP(B3030,'[1]Sum table'!$A:$D,4,FALSE),0)</f>
        <v>0</v>
      </c>
      <c r="D3030">
        <f>+IFERROR(VLOOKUP(B3030,'[1]Sum table'!$A:$E,5,FALSE),0)</f>
        <v>0</v>
      </c>
      <c r="E3030">
        <f>+IFERROR(VLOOKUP(B3030,'[1]Sum table'!$A:$F,6,FALSE),0)</f>
        <v>0</v>
      </c>
      <c r="F3030">
        <f>+IFERROR(VLOOKUP(B3030,'[1]Sum table'!$A:$G,7,FALSE),0)</f>
        <v>0</v>
      </c>
      <c r="O3030" t="s">
        <v>517</v>
      </c>
      <c r="P3030" s="607" t="s">
        <v>310</v>
      </c>
      <c r="R3030" t="str">
        <f t="shared" si="143"/>
        <v>ZK110</v>
      </c>
      <c r="S3030">
        <f t="shared" si="144"/>
        <v>0</v>
      </c>
      <c r="T3030">
        <f t="shared" si="144"/>
        <v>0</v>
      </c>
      <c r="U3030">
        <f t="shared" si="144"/>
        <v>0</v>
      </c>
    </row>
    <row r="3031" spans="1:21" x14ac:dyDescent="0.25">
      <c r="A3031" t="s">
        <v>3550</v>
      </c>
      <c r="B3031" t="str">
        <f t="shared" si="142"/>
        <v>ZK110.K129.C727</v>
      </c>
      <c r="C3031">
        <f>+IFERROR(VLOOKUP(B3031,'[1]Sum table'!$A:$D,4,FALSE),0)</f>
        <v>0</v>
      </c>
      <c r="D3031">
        <f>+IFERROR(VLOOKUP(B3031,'[1]Sum table'!$A:$E,5,FALSE),0)</f>
        <v>0</v>
      </c>
      <c r="E3031">
        <f>+IFERROR(VLOOKUP(B3031,'[1]Sum table'!$A:$F,6,FALSE),0)</f>
        <v>0</v>
      </c>
      <c r="F3031">
        <f>+IFERROR(VLOOKUP(B3031,'[1]Sum table'!$A:$G,7,FALSE),0)</f>
        <v>0</v>
      </c>
      <c r="O3031" t="s">
        <v>517</v>
      </c>
      <c r="P3031" s="607" t="s">
        <v>311</v>
      </c>
      <c r="R3031" t="str">
        <f t="shared" si="143"/>
        <v>ZK110</v>
      </c>
      <c r="S3031">
        <f t="shared" si="144"/>
        <v>0</v>
      </c>
      <c r="T3031">
        <f t="shared" si="144"/>
        <v>0</v>
      </c>
      <c r="U3031">
        <f t="shared" si="144"/>
        <v>0</v>
      </c>
    </row>
    <row r="3032" spans="1:21" x14ac:dyDescent="0.25">
      <c r="A3032" t="s">
        <v>3551</v>
      </c>
      <c r="B3032" t="str">
        <f t="shared" si="142"/>
        <v>ZK110.K130.C727</v>
      </c>
      <c r="C3032">
        <f>+IFERROR(VLOOKUP(B3032,'[1]Sum table'!$A:$D,4,FALSE),0)</f>
        <v>0</v>
      </c>
      <c r="D3032">
        <f>+IFERROR(VLOOKUP(B3032,'[1]Sum table'!$A:$E,5,FALSE),0)</f>
        <v>0</v>
      </c>
      <c r="E3032">
        <f>+IFERROR(VLOOKUP(B3032,'[1]Sum table'!$A:$F,6,FALSE),0)</f>
        <v>0</v>
      </c>
      <c r="F3032">
        <f>+IFERROR(VLOOKUP(B3032,'[1]Sum table'!$A:$G,7,FALSE),0)</f>
        <v>0</v>
      </c>
      <c r="O3032" t="s">
        <v>517</v>
      </c>
      <c r="P3032" s="606" t="s">
        <v>147</v>
      </c>
      <c r="R3032" t="str">
        <f t="shared" si="143"/>
        <v>ZK110</v>
      </c>
      <c r="S3032">
        <f t="shared" si="144"/>
        <v>0</v>
      </c>
      <c r="T3032">
        <f t="shared" si="144"/>
        <v>0</v>
      </c>
      <c r="U3032">
        <f t="shared" si="144"/>
        <v>0</v>
      </c>
    </row>
    <row r="3033" spans="1:21" x14ac:dyDescent="0.25">
      <c r="A3033" t="s">
        <v>3552</v>
      </c>
      <c r="B3033" t="str">
        <f t="shared" si="142"/>
        <v>ZK110.K131.C727</v>
      </c>
      <c r="C3033">
        <f>+IFERROR(VLOOKUP(B3033,'[1]Sum table'!$A:$D,4,FALSE),0)</f>
        <v>0</v>
      </c>
      <c r="D3033">
        <f>+IFERROR(VLOOKUP(B3033,'[1]Sum table'!$A:$E,5,FALSE),0)</f>
        <v>0</v>
      </c>
      <c r="E3033">
        <f>+IFERROR(VLOOKUP(B3033,'[1]Sum table'!$A:$F,6,FALSE),0)</f>
        <v>0</v>
      </c>
      <c r="F3033">
        <f>+IFERROR(VLOOKUP(B3033,'[1]Sum table'!$A:$G,7,FALSE),0)</f>
        <v>0</v>
      </c>
      <c r="O3033" t="s">
        <v>517</v>
      </c>
      <c r="P3033" s="606" t="s">
        <v>209</v>
      </c>
      <c r="R3033" t="str">
        <f t="shared" si="143"/>
        <v>ZK110</v>
      </c>
      <c r="S3033">
        <f t="shared" si="144"/>
        <v>0</v>
      </c>
      <c r="T3033">
        <f t="shared" si="144"/>
        <v>0</v>
      </c>
      <c r="U3033">
        <f t="shared" si="144"/>
        <v>0</v>
      </c>
    </row>
    <row r="3034" spans="1:21" x14ac:dyDescent="0.25">
      <c r="A3034" t="s">
        <v>3553</v>
      </c>
      <c r="B3034" t="str">
        <f t="shared" si="142"/>
        <v>ZK110.K132.C727</v>
      </c>
      <c r="C3034">
        <f>+IFERROR(VLOOKUP(B3034,'[1]Sum table'!$A:$D,4,FALSE),0)</f>
        <v>0</v>
      </c>
      <c r="D3034">
        <f>+IFERROR(VLOOKUP(B3034,'[1]Sum table'!$A:$E,5,FALSE),0)</f>
        <v>0</v>
      </c>
      <c r="E3034">
        <f>+IFERROR(VLOOKUP(B3034,'[1]Sum table'!$A:$F,6,FALSE),0)</f>
        <v>0</v>
      </c>
      <c r="F3034">
        <f>+IFERROR(VLOOKUP(B3034,'[1]Sum table'!$A:$G,7,FALSE),0)</f>
        <v>0</v>
      </c>
      <c r="O3034" t="s">
        <v>517</v>
      </c>
      <c r="P3034" s="606" t="s">
        <v>234</v>
      </c>
      <c r="R3034" t="str">
        <f t="shared" si="143"/>
        <v>ZK110</v>
      </c>
      <c r="S3034">
        <f t="shared" si="144"/>
        <v>0</v>
      </c>
      <c r="T3034">
        <f t="shared" si="144"/>
        <v>0</v>
      </c>
      <c r="U3034">
        <f t="shared" si="144"/>
        <v>0</v>
      </c>
    </row>
    <row r="3035" spans="1:21" x14ac:dyDescent="0.25">
      <c r="A3035" t="s">
        <v>3554</v>
      </c>
      <c r="B3035" t="str">
        <f t="shared" si="142"/>
        <v>ZK110.K133.C727</v>
      </c>
      <c r="C3035">
        <f>+IFERROR(VLOOKUP(B3035,'[1]Sum table'!$A:$D,4,FALSE),0)</f>
        <v>0</v>
      </c>
      <c r="D3035">
        <f>+IFERROR(VLOOKUP(B3035,'[1]Sum table'!$A:$E,5,FALSE),0)</f>
        <v>0</v>
      </c>
      <c r="E3035">
        <f>+IFERROR(VLOOKUP(B3035,'[1]Sum table'!$A:$F,6,FALSE),0)</f>
        <v>0</v>
      </c>
      <c r="F3035">
        <f>+IFERROR(VLOOKUP(B3035,'[1]Sum table'!$A:$G,7,FALSE),0)</f>
        <v>0</v>
      </c>
      <c r="O3035" t="s">
        <v>517</v>
      </c>
      <c r="P3035" s="606" t="s">
        <v>312</v>
      </c>
      <c r="R3035" t="str">
        <f t="shared" si="143"/>
        <v>ZK110</v>
      </c>
      <c r="S3035">
        <f t="shared" si="144"/>
        <v>0</v>
      </c>
      <c r="T3035">
        <f t="shared" si="144"/>
        <v>0</v>
      </c>
      <c r="U3035">
        <f t="shared" si="144"/>
        <v>0</v>
      </c>
    </row>
    <row r="3036" spans="1:21" x14ac:dyDescent="0.25">
      <c r="A3036" t="s">
        <v>3555</v>
      </c>
      <c r="B3036" t="str">
        <f t="shared" si="142"/>
        <v>ZK110.K134.C727</v>
      </c>
      <c r="C3036">
        <f>+IFERROR(VLOOKUP(B3036,'[1]Sum table'!$A:$D,4,FALSE),0)</f>
        <v>0</v>
      </c>
      <c r="D3036">
        <f>+IFERROR(VLOOKUP(B3036,'[1]Sum table'!$A:$E,5,FALSE),0)</f>
        <v>0</v>
      </c>
      <c r="E3036">
        <f>+IFERROR(VLOOKUP(B3036,'[1]Sum table'!$A:$F,6,FALSE),0)</f>
        <v>0</v>
      </c>
      <c r="F3036">
        <f>+IFERROR(VLOOKUP(B3036,'[1]Sum table'!$A:$G,7,FALSE),0)</f>
        <v>0</v>
      </c>
      <c r="O3036" t="s">
        <v>517</v>
      </c>
      <c r="P3036" s="606" t="s">
        <v>313</v>
      </c>
      <c r="R3036" t="str">
        <f t="shared" si="143"/>
        <v>ZK110</v>
      </c>
      <c r="S3036">
        <f t="shared" si="144"/>
        <v>0</v>
      </c>
      <c r="T3036">
        <f t="shared" si="144"/>
        <v>0</v>
      </c>
      <c r="U3036">
        <f t="shared" si="144"/>
        <v>0</v>
      </c>
    </row>
    <row r="3037" spans="1:21" x14ac:dyDescent="0.25">
      <c r="A3037" t="s">
        <v>3556</v>
      </c>
      <c r="B3037" t="str">
        <f t="shared" si="142"/>
        <v>ZK110.K135.C727</v>
      </c>
      <c r="C3037">
        <f>+IFERROR(VLOOKUP(B3037,'[1]Sum table'!$A:$D,4,FALSE),0)</f>
        <v>0</v>
      </c>
      <c r="D3037">
        <f>+IFERROR(VLOOKUP(B3037,'[1]Sum table'!$A:$E,5,FALSE),0)</f>
        <v>0</v>
      </c>
      <c r="E3037">
        <f>+IFERROR(VLOOKUP(B3037,'[1]Sum table'!$A:$F,6,FALSE),0)</f>
        <v>0</v>
      </c>
      <c r="F3037">
        <f>+IFERROR(VLOOKUP(B3037,'[1]Sum table'!$A:$G,7,FALSE),0)</f>
        <v>0</v>
      </c>
      <c r="O3037" t="s">
        <v>517</v>
      </c>
      <c r="P3037" s="606" t="s">
        <v>314</v>
      </c>
      <c r="R3037" t="str">
        <f t="shared" si="143"/>
        <v>ZK110</v>
      </c>
      <c r="S3037">
        <f t="shared" si="144"/>
        <v>0</v>
      </c>
      <c r="T3037">
        <f t="shared" si="144"/>
        <v>0</v>
      </c>
      <c r="U3037">
        <f t="shared" si="144"/>
        <v>0</v>
      </c>
    </row>
    <row r="3038" spans="1:21" x14ac:dyDescent="0.25">
      <c r="A3038" t="s">
        <v>3557</v>
      </c>
      <c r="B3038" t="str">
        <f t="shared" si="142"/>
        <v>ZK110.K136.C727</v>
      </c>
      <c r="C3038">
        <f>+IFERROR(VLOOKUP(B3038,'[1]Sum table'!$A:$D,4,FALSE),0)</f>
        <v>0</v>
      </c>
      <c r="D3038">
        <f>+IFERROR(VLOOKUP(B3038,'[1]Sum table'!$A:$E,5,FALSE),0)</f>
        <v>0</v>
      </c>
      <c r="E3038">
        <f>+IFERROR(VLOOKUP(B3038,'[1]Sum table'!$A:$F,6,FALSE),0)</f>
        <v>0</v>
      </c>
      <c r="F3038">
        <f>+IFERROR(VLOOKUP(B3038,'[1]Sum table'!$A:$G,7,FALSE),0)</f>
        <v>0</v>
      </c>
      <c r="O3038" t="s">
        <v>517</v>
      </c>
      <c r="P3038" s="606" t="s">
        <v>315</v>
      </c>
      <c r="R3038" t="str">
        <f t="shared" si="143"/>
        <v>ZK110</v>
      </c>
      <c r="S3038">
        <f t="shared" si="144"/>
        <v>0</v>
      </c>
      <c r="T3038">
        <f t="shared" si="144"/>
        <v>0</v>
      </c>
      <c r="U3038">
        <f t="shared" si="144"/>
        <v>0</v>
      </c>
    </row>
    <row r="3039" spans="1:21" x14ac:dyDescent="0.25">
      <c r="A3039" t="s">
        <v>3558</v>
      </c>
      <c r="B3039" t="str">
        <f t="shared" si="142"/>
        <v>ZK110.K137.C727</v>
      </c>
      <c r="C3039">
        <f>+IFERROR(VLOOKUP(B3039,'[1]Sum table'!$A:$D,4,FALSE),0)</f>
        <v>0</v>
      </c>
      <c r="D3039">
        <f>+IFERROR(VLOOKUP(B3039,'[1]Sum table'!$A:$E,5,FALSE),0)</f>
        <v>0</v>
      </c>
      <c r="E3039">
        <f>+IFERROR(VLOOKUP(B3039,'[1]Sum table'!$A:$F,6,FALSE),0)</f>
        <v>0</v>
      </c>
      <c r="F3039">
        <f>+IFERROR(VLOOKUP(B3039,'[1]Sum table'!$A:$G,7,FALSE),0)</f>
        <v>0</v>
      </c>
      <c r="O3039" t="s">
        <v>517</v>
      </c>
      <c r="P3039" s="606" t="s">
        <v>316</v>
      </c>
      <c r="R3039" t="str">
        <f t="shared" si="143"/>
        <v>ZK110</v>
      </c>
      <c r="S3039">
        <f t="shared" si="144"/>
        <v>0</v>
      </c>
      <c r="T3039">
        <f t="shared" si="144"/>
        <v>0</v>
      </c>
      <c r="U3039">
        <f t="shared" si="144"/>
        <v>0</v>
      </c>
    </row>
    <row r="3040" spans="1:21" x14ac:dyDescent="0.25">
      <c r="A3040" t="s">
        <v>3559</v>
      </c>
      <c r="B3040" t="str">
        <f t="shared" si="142"/>
        <v>ZK110.K138.C727</v>
      </c>
      <c r="C3040">
        <f>+IFERROR(VLOOKUP(B3040,'[1]Sum table'!$A:$D,4,FALSE),0)</f>
        <v>0</v>
      </c>
      <c r="D3040">
        <f>+IFERROR(VLOOKUP(B3040,'[1]Sum table'!$A:$E,5,FALSE),0)</f>
        <v>0</v>
      </c>
      <c r="E3040">
        <f>+IFERROR(VLOOKUP(B3040,'[1]Sum table'!$A:$F,6,FALSE),0)</f>
        <v>0</v>
      </c>
      <c r="F3040">
        <f>+IFERROR(VLOOKUP(B3040,'[1]Sum table'!$A:$G,7,FALSE),0)</f>
        <v>0</v>
      </c>
      <c r="O3040" t="s">
        <v>517</v>
      </c>
      <c r="P3040" s="606" t="s">
        <v>160</v>
      </c>
      <c r="R3040" t="str">
        <f t="shared" si="143"/>
        <v>ZK110</v>
      </c>
      <c r="S3040">
        <f t="shared" si="144"/>
        <v>0</v>
      </c>
      <c r="T3040">
        <f t="shared" si="144"/>
        <v>0</v>
      </c>
      <c r="U3040">
        <f t="shared" si="144"/>
        <v>0</v>
      </c>
    </row>
    <row r="3041" spans="1:21" x14ac:dyDescent="0.25">
      <c r="A3041" t="s">
        <v>3560</v>
      </c>
      <c r="B3041" t="str">
        <f t="shared" si="142"/>
        <v>ZK110.K139.C727</v>
      </c>
      <c r="C3041">
        <f>+IFERROR(VLOOKUP(B3041,'[1]Sum table'!$A:$D,4,FALSE),0)</f>
        <v>0</v>
      </c>
      <c r="D3041">
        <f>+IFERROR(VLOOKUP(B3041,'[1]Sum table'!$A:$E,5,FALSE),0)</f>
        <v>0</v>
      </c>
      <c r="E3041">
        <f>+IFERROR(VLOOKUP(B3041,'[1]Sum table'!$A:$F,6,FALSE),0)</f>
        <v>0</v>
      </c>
      <c r="F3041">
        <f>+IFERROR(VLOOKUP(B3041,'[1]Sum table'!$A:$G,7,FALSE),0)</f>
        <v>0</v>
      </c>
      <c r="O3041" t="s">
        <v>517</v>
      </c>
      <c r="P3041" s="606" t="s">
        <v>175</v>
      </c>
      <c r="R3041" t="str">
        <f t="shared" si="143"/>
        <v>ZK110</v>
      </c>
      <c r="S3041">
        <f t="shared" si="144"/>
        <v>0</v>
      </c>
      <c r="T3041">
        <f t="shared" si="144"/>
        <v>0</v>
      </c>
      <c r="U3041">
        <f t="shared" si="144"/>
        <v>0</v>
      </c>
    </row>
    <row r="3042" spans="1:21" x14ac:dyDescent="0.25">
      <c r="A3042" t="s">
        <v>3561</v>
      </c>
      <c r="B3042" t="str">
        <f t="shared" si="142"/>
        <v>ZK110.K140.C727</v>
      </c>
      <c r="C3042">
        <f>+IFERROR(VLOOKUP(B3042,'[1]Sum table'!$A:$D,4,FALSE),0)</f>
        <v>0</v>
      </c>
      <c r="D3042">
        <f>+IFERROR(VLOOKUP(B3042,'[1]Sum table'!$A:$E,5,FALSE),0)</f>
        <v>0</v>
      </c>
      <c r="E3042">
        <f>+IFERROR(VLOOKUP(B3042,'[1]Sum table'!$A:$F,6,FALSE),0)</f>
        <v>0</v>
      </c>
      <c r="F3042">
        <f>+IFERROR(VLOOKUP(B3042,'[1]Sum table'!$A:$G,7,FALSE),0)</f>
        <v>0</v>
      </c>
      <c r="O3042" t="s">
        <v>517</v>
      </c>
      <c r="P3042" s="606" t="s">
        <v>187</v>
      </c>
      <c r="R3042" t="str">
        <f t="shared" si="143"/>
        <v>ZK110</v>
      </c>
      <c r="S3042">
        <f t="shared" si="144"/>
        <v>0</v>
      </c>
      <c r="T3042">
        <f t="shared" si="144"/>
        <v>0</v>
      </c>
      <c r="U3042">
        <f t="shared" si="144"/>
        <v>0</v>
      </c>
    </row>
    <row r="3043" spans="1:21" x14ac:dyDescent="0.25">
      <c r="A3043" t="s">
        <v>3562</v>
      </c>
      <c r="B3043" t="str">
        <f t="shared" si="142"/>
        <v>ZK110.K141.C727</v>
      </c>
      <c r="C3043">
        <f>+IFERROR(VLOOKUP(B3043,'[1]Sum table'!$A:$D,4,FALSE),0)</f>
        <v>0</v>
      </c>
      <c r="D3043">
        <f>+IFERROR(VLOOKUP(B3043,'[1]Sum table'!$A:$E,5,FALSE),0)</f>
        <v>0</v>
      </c>
      <c r="E3043">
        <f>+IFERROR(VLOOKUP(B3043,'[1]Sum table'!$A:$F,6,FALSE),0)</f>
        <v>0</v>
      </c>
      <c r="F3043">
        <f>+IFERROR(VLOOKUP(B3043,'[1]Sum table'!$A:$G,7,FALSE),0)</f>
        <v>0</v>
      </c>
      <c r="O3043" t="s">
        <v>517</v>
      </c>
      <c r="P3043" s="607" t="s">
        <v>317</v>
      </c>
      <c r="R3043" t="str">
        <f t="shared" si="143"/>
        <v>ZK110</v>
      </c>
      <c r="S3043">
        <f t="shared" si="144"/>
        <v>0</v>
      </c>
      <c r="T3043">
        <f t="shared" si="144"/>
        <v>0</v>
      </c>
      <c r="U3043">
        <f t="shared" si="144"/>
        <v>0</v>
      </c>
    </row>
    <row r="3044" spans="1:21" x14ac:dyDescent="0.25">
      <c r="A3044" t="s">
        <v>3563</v>
      </c>
      <c r="B3044" t="str">
        <f t="shared" si="142"/>
        <v>ZK110.K142.C727</v>
      </c>
      <c r="C3044">
        <f>+IFERROR(VLOOKUP(B3044,'[1]Sum table'!$A:$D,4,FALSE),0)</f>
        <v>0</v>
      </c>
      <c r="D3044">
        <f>+IFERROR(VLOOKUP(B3044,'[1]Sum table'!$A:$E,5,FALSE),0)</f>
        <v>0</v>
      </c>
      <c r="E3044">
        <f>+IFERROR(VLOOKUP(B3044,'[1]Sum table'!$A:$F,6,FALSE),0)</f>
        <v>0</v>
      </c>
      <c r="F3044">
        <f>+IFERROR(VLOOKUP(B3044,'[1]Sum table'!$A:$G,7,FALSE),0)</f>
        <v>0</v>
      </c>
      <c r="O3044" t="s">
        <v>517</v>
      </c>
      <c r="P3044" s="607" t="s">
        <v>318</v>
      </c>
      <c r="R3044" t="str">
        <f t="shared" si="143"/>
        <v>ZK110</v>
      </c>
      <c r="S3044">
        <f t="shared" si="144"/>
        <v>0</v>
      </c>
      <c r="T3044">
        <f t="shared" si="144"/>
        <v>0</v>
      </c>
      <c r="U3044">
        <f t="shared" si="144"/>
        <v>0</v>
      </c>
    </row>
    <row r="3045" spans="1:21" x14ac:dyDescent="0.25">
      <c r="A3045" t="s">
        <v>3564</v>
      </c>
      <c r="B3045" t="str">
        <f t="shared" si="142"/>
        <v>ZK110.K143.C727</v>
      </c>
      <c r="C3045">
        <f>+IFERROR(VLOOKUP(B3045,'[1]Sum table'!$A:$D,4,FALSE),0)</f>
        <v>0</v>
      </c>
      <c r="D3045">
        <f>+IFERROR(VLOOKUP(B3045,'[1]Sum table'!$A:$E,5,FALSE),0)</f>
        <v>0</v>
      </c>
      <c r="E3045">
        <f>+IFERROR(VLOOKUP(B3045,'[1]Sum table'!$A:$F,6,FALSE),0)</f>
        <v>0</v>
      </c>
      <c r="F3045">
        <f>+IFERROR(VLOOKUP(B3045,'[1]Sum table'!$A:$G,7,FALSE),0)</f>
        <v>0</v>
      </c>
      <c r="O3045" t="s">
        <v>517</v>
      </c>
      <c r="P3045" s="607" t="s">
        <v>319</v>
      </c>
      <c r="R3045" t="str">
        <f t="shared" si="143"/>
        <v>ZK110</v>
      </c>
      <c r="S3045">
        <f t="shared" si="144"/>
        <v>0</v>
      </c>
      <c r="T3045">
        <f t="shared" si="144"/>
        <v>0</v>
      </c>
      <c r="U3045">
        <f t="shared" si="144"/>
        <v>0</v>
      </c>
    </row>
    <row r="3046" spans="1:21" x14ac:dyDescent="0.25">
      <c r="A3046" t="s">
        <v>3565</v>
      </c>
      <c r="B3046" t="str">
        <f t="shared" si="142"/>
        <v>ZK110.K144.C727</v>
      </c>
      <c r="C3046">
        <f>+IFERROR(VLOOKUP(B3046,'[1]Sum table'!$A:$D,4,FALSE),0)</f>
        <v>0</v>
      </c>
      <c r="D3046">
        <f>+IFERROR(VLOOKUP(B3046,'[1]Sum table'!$A:$E,5,FALSE),0)</f>
        <v>0</v>
      </c>
      <c r="E3046">
        <f>+IFERROR(VLOOKUP(B3046,'[1]Sum table'!$A:$F,6,FALSE),0)</f>
        <v>0</v>
      </c>
      <c r="F3046">
        <f>+IFERROR(VLOOKUP(B3046,'[1]Sum table'!$A:$G,7,FALSE),0)</f>
        <v>0</v>
      </c>
      <c r="O3046" t="s">
        <v>517</v>
      </c>
      <c r="P3046" s="607" t="s">
        <v>320</v>
      </c>
      <c r="R3046" t="str">
        <f t="shared" si="143"/>
        <v>ZK110</v>
      </c>
      <c r="S3046">
        <f t="shared" si="144"/>
        <v>0</v>
      </c>
      <c r="T3046">
        <f t="shared" si="144"/>
        <v>0</v>
      </c>
      <c r="U3046">
        <f t="shared" si="144"/>
        <v>0</v>
      </c>
    </row>
    <row r="3047" spans="1:21" x14ac:dyDescent="0.25">
      <c r="A3047" t="s">
        <v>3566</v>
      </c>
      <c r="B3047" t="str">
        <f t="shared" si="142"/>
        <v>ZK110.K145.C727</v>
      </c>
      <c r="C3047">
        <f>+IFERROR(VLOOKUP(B3047,'[1]Sum table'!$A:$D,4,FALSE),0)</f>
        <v>0</v>
      </c>
      <c r="D3047">
        <f>+IFERROR(VLOOKUP(B3047,'[1]Sum table'!$A:$E,5,FALSE),0)</f>
        <v>0</v>
      </c>
      <c r="E3047">
        <f>+IFERROR(VLOOKUP(B3047,'[1]Sum table'!$A:$F,6,FALSE),0)</f>
        <v>0</v>
      </c>
      <c r="F3047">
        <f>+IFERROR(VLOOKUP(B3047,'[1]Sum table'!$A:$G,7,FALSE),0)</f>
        <v>0</v>
      </c>
      <c r="O3047" t="s">
        <v>517</v>
      </c>
      <c r="P3047" s="607" t="s">
        <v>321</v>
      </c>
      <c r="R3047" t="str">
        <f t="shared" si="143"/>
        <v>ZK110</v>
      </c>
      <c r="S3047">
        <f t="shared" si="144"/>
        <v>0</v>
      </c>
      <c r="T3047">
        <f t="shared" si="144"/>
        <v>0</v>
      </c>
      <c r="U3047">
        <f t="shared" si="144"/>
        <v>0</v>
      </c>
    </row>
    <row r="3048" spans="1:21" x14ac:dyDescent="0.25">
      <c r="A3048" t="s">
        <v>3567</v>
      </c>
      <c r="B3048" t="str">
        <f t="shared" si="142"/>
        <v>ZK110.K146.C727</v>
      </c>
      <c r="C3048">
        <f>+IFERROR(VLOOKUP(B3048,'[1]Sum table'!$A:$D,4,FALSE),0)</f>
        <v>0</v>
      </c>
      <c r="D3048">
        <f>+IFERROR(VLOOKUP(B3048,'[1]Sum table'!$A:$E,5,FALSE),0)</f>
        <v>0</v>
      </c>
      <c r="E3048">
        <f>+IFERROR(VLOOKUP(B3048,'[1]Sum table'!$A:$F,6,FALSE),0)</f>
        <v>0</v>
      </c>
      <c r="F3048">
        <f>+IFERROR(VLOOKUP(B3048,'[1]Sum table'!$A:$G,7,FALSE),0)</f>
        <v>0</v>
      </c>
      <c r="O3048" t="s">
        <v>517</v>
      </c>
      <c r="P3048" s="607" t="s">
        <v>322</v>
      </c>
      <c r="R3048" t="str">
        <f t="shared" si="143"/>
        <v>ZK110</v>
      </c>
      <c r="S3048">
        <f t="shared" si="144"/>
        <v>0</v>
      </c>
      <c r="T3048">
        <f t="shared" si="144"/>
        <v>0</v>
      </c>
      <c r="U3048">
        <f t="shared" si="144"/>
        <v>0</v>
      </c>
    </row>
    <row r="3049" spans="1:21" x14ac:dyDescent="0.25">
      <c r="A3049" t="s">
        <v>3568</v>
      </c>
      <c r="B3049" t="str">
        <f t="shared" si="142"/>
        <v>ZK110.K147.C727</v>
      </c>
      <c r="C3049">
        <f>+IFERROR(VLOOKUP(B3049,'[1]Sum table'!$A:$D,4,FALSE),0)</f>
        <v>0</v>
      </c>
      <c r="D3049">
        <f>+IFERROR(VLOOKUP(B3049,'[1]Sum table'!$A:$E,5,FALSE),0)</f>
        <v>0</v>
      </c>
      <c r="E3049">
        <f>+IFERROR(VLOOKUP(B3049,'[1]Sum table'!$A:$F,6,FALSE),0)</f>
        <v>0</v>
      </c>
      <c r="F3049">
        <f>+IFERROR(VLOOKUP(B3049,'[1]Sum table'!$A:$G,7,FALSE),0)</f>
        <v>0</v>
      </c>
      <c r="O3049" t="s">
        <v>517</v>
      </c>
      <c r="P3049" s="606" t="s">
        <v>173</v>
      </c>
      <c r="R3049" t="str">
        <f t="shared" si="143"/>
        <v>ZK110</v>
      </c>
      <c r="S3049">
        <f t="shared" si="144"/>
        <v>0</v>
      </c>
      <c r="T3049">
        <f t="shared" si="144"/>
        <v>0</v>
      </c>
      <c r="U3049">
        <f t="shared" si="144"/>
        <v>0</v>
      </c>
    </row>
    <row r="3050" spans="1:21" x14ac:dyDescent="0.25">
      <c r="A3050" t="s">
        <v>3569</v>
      </c>
      <c r="B3050" t="str">
        <f t="shared" si="142"/>
        <v>ZK110.K148.C727</v>
      </c>
      <c r="C3050">
        <f>+IFERROR(VLOOKUP(B3050,'[1]Sum table'!$A:$D,4,FALSE),0)</f>
        <v>0</v>
      </c>
      <c r="D3050">
        <f>+IFERROR(VLOOKUP(B3050,'[1]Sum table'!$A:$E,5,FALSE),0)</f>
        <v>0</v>
      </c>
      <c r="E3050">
        <f>+IFERROR(VLOOKUP(B3050,'[1]Sum table'!$A:$F,6,FALSE),0)</f>
        <v>0</v>
      </c>
      <c r="F3050">
        <f>+IFERROR(VLOOKUP(B3050,'[1]Sum table'!$A:$G,7,FALSE),0)</f>
        <v>0</v>
      </c>
      <c r="O3050" t="s">
        <v>517</v>
      </c>
      <c r="P3050" s="606" t="s">
        <v>323</v>
      </c>
      <c r="R3050" t="str">
        <f t="shared" si="143"/>
        <v>ZK110</v>
      </c>
      <c r="S3050">
        <f t="shared" si="144"/>
        <v>0</v>
      </c>
      <c r="T3050">
        <f t="shared" si="144"/>
        <v>0</v>
      </c>
      <c r="U3050">
        <f t="shared" si="144"/>
        <v>0</v>
      </c>
    </row>
    <row r="3051" spans="1:21" x14ac:dyDescent="0.25">
      <c r="A3051" t="s">
        <v>3570</v>
      </c>
      <c r="B3051" t="str">
        <f t="shared" si="142"/>
        <v>ZK110.K149.C727</v>
      </c>
      <c r="C3051">
        <f>+IFERROR(VLOOKUP(B3051,'[1]Sum table'!$A:$D,4,FALSE),0)</f>
        <v>0</v>
      </c>
      <c r="D3051">
        <f>+IFERROR(VLOOKUP(B3051,'[1]Sum table'!$A:$E,5,FALSE),0)</f>
        <v>0</v>
      </c>
      <c r="E3051">
        <f>+IFERROR(VLOOKUP(B3051,'[1]Sum table'!$A:$F,6,FALSE),0)</f>
        <v>0</v>
      </c>
      <c r="F3051">
        <f>+IFERROR(VLOOKUP(B3051,'[1]Sum table'!$A:$G,7,FALSE),0)</f>
        <v>0</v>
      </c>
      <c r="O3051" t="s">
        <v>517</v>
      </c>
      <c r="P3051" s="606" t="s">
        <v>324</v>
      </c>
      <c r="R3051" t="str">
        <f t="shared" si="143"/>
        <v>ZK110</v>
      </c>
      <c r="S3051">
        <f t="shared" si="144"/>
        <v>0</v>
      </c>
      <c r="T3051">
        <f t="shared" si="144"/>
        <v>0</v>
      </c>
      <c r="U3051">
        <f t="shared" si="144"/>
        <v>0</v>
      </c>
    </row>
    <row r="3052" spans="1:21" x14ac:dyDescent="0.25">
      <c r="A3052" t="s">
        <v>3571</v>
      </c>
      <c r="B3052" t="str">
        <f t="shared" si="142"/>
        <v>ZK110.K150.C727</v>
      </c>
      <c r="C3052">
        <f>+IFERROR(VLOOKUP(B3052,'[1]Sum table'!$A:$D,4,FALSE),0)</f>
        <v>0</v>
      </c>
      <c r="D3052">
        <f>+IFERROR(VLOOKUP(B3052,'[1]Sum table'!$A:$E,5,FALSE),0)</f>
        <v>0</v>
      </c>
      <c r="E3052">
        <f>+IFERROR(VLOOKUP(B3052,'[1]Sum table'!$A:$F,6,FALSE),0)</f>
        <v>0</v>
      </c>
      <c r="F3052">
        <f>+IFERROR(VLOOKUP(B3052,'[1]Sum table'!$A:$G,7,FALSE),0)</f>
        <v>0</v>
      </c>
      <c r="O3052" t="s">
        <v>517</v>
      </c>
      <c r="P3052" s="607" t="s">
        <v>325</v>
      </c>
      <c r="R3052" t="str">
        <f t="shared" si="143"/>
        <v>ZK110</v>
      </c>
      <c r="S3052">
        <f t="shared" si="144"/>
        <v>0</v>
      </c>
      <c r="T3052">
        <f t="shared" si="144"/>
        <v>0</v>
      </c>
      <c r="U3052">
        <f t="shared" si="144"/>
        <v>0</v>
      </c>
    </row>
    <row r="3053" spans="1:21" x14ac:dyDescent="0.25">
      <c r="A3053" t="s">
        <v>3572</v>
      </c>
      <c r="B3053" t="str">
        <f t="shared" si="142"/>
        <v>ZK110.K151.C727</v>
      </c>
      <c r="C3053">
        <f>+IFERROR(VLOOKUP(B3053,'[1]Sum table'!$A:$D,4,FALSE),0)</f>
        <v>0</v>
      </c>
      <c r="D3053">
        <f>+IFERROR(VLOOKUP(B3053,'[1]Sum table'!$A:$E,5,FALSE),0)</f>
        <v>0</v>
      </c>
      <c r="E3053">
        <f>+IFERROR(VLOOKUP(B3053,'[1]Sum table'!$A:$F,6,FALSE),0)</f>
        <v>0</v>
      </c>
      <c r="F3053">
        <f>+IFERROR(VLOOKUP(B3053,'[1]Sum table'!$A:$G,7,FALSE),0)</f>
        <v>0</v>
      </c>
      <c r="O3053" t="s">
        <v>517</v>
      </c>
      <c r="P3053" s="607" t="s">
        <v>326</v>
      </c>
      <c r="R3053" t="str">
        <f t="shared" si="143"/>
        <v>ZK110</v>
      </c>
      <c r="S3053">
        <f t="shared" si="144"/>
        <v>0</v>
      </c>
      <c r="T3053">
        <f t="shared" si="144"/>
        <v>0</v>
      </c>
      <c r="U3053">
        <f t="shared" si="144"/>
        <v>0</v>
      </c>
    </row>
    <row r="3054" spans="1:21" x14ac:dyDescent="0.25">
      <c r="A3054" t="s">
        <v>3573</v>
      </c>
      <c r="B3054" t="str">
        <f t="shared" si="142"/>
        <v>ZK110.K152.C727</v>
      </c>
      <c r="C3054">
        <f>+IFERROR(VLOOKUP(B3054,'[1]Sum table'!$A:$D,4,FALSE),0)</f>
        <v>0</v>
      </c>
      <c r="D3054">
        <f>+IFERROR(VLOOKUP(B3054,'[1]Sum table'!$A:$E,5,FALSE),0)</f>
        <v>0</v>
      </c>
      <c r="E3054">
        <f>+IFERROR(VLOOKUP(B3054,'[1]Sum table'!$A:$F,6,FALSE),0)</f>
        <v>0</v>
      </c>
      <c r="F3054">
        <f>+IFERROR(VLOOKUP(B3054,'[1]Sum table'!$A:$G,7,FALSE),0)</f>
        <v>0</v>
      </c>
      <c r="O3054" t="s">
        <v>517</v>
      </c>
      <c r="P3054" s="607" t="s">
        <v>327</v>
      </c>
      <c r="R3054" t="str">
        <f t="shared" si="143"/>
        <v>ZK110</v>
      </c>
      <c r="S3054">
        <f t="shared" si="144"/>
        <v>0</v>
      </c>
      <c r="T3054">
        <f t="shared" si="144"/>
        <v>0</v>
      </c>
      <c r="U3054">
        <f t="shared" si="144"/>
        <v>0</v>
      </c>
    </row>
    <row r="3055" spans="1:21" x14ac:dyDescent="0.25">
      <c r="A3055" t="s">
        <v>3574</v>
      </c>
      <c r="B3055" t="str">
        <f t="shared" si="142"/>
        <v>ZK110.K153.C727</v>
      </c>
      <c r="C3055">
        <f>+IFERROR(VLOOKUP(B3055,'[1]Sum table'!$A:$D,4,FALSE),0)</f>
        <v>0</v>
      </c>
      <c r="D3055">
        <f>+IFERROR(VLOOKUP(B3055,'[1]Sum table'!$A:$E,5,FALSE),0)</f>
        <v>0</v>
      </c>
      <c r="E3055">
        <f>+IFERROR(VLOOKUP(B3055,'[1]Sum table'!$A:$F,6,FALSE),0)</f>
        <v>0</v>
      </c>
      <c r="F3055">
        <f>+IFERROR(VLOOKUP(B3055,'[1]Sum table'!$A:$G,7,FALSE),0)</f>
        <v>0</v>
      </c>
      <c r="O3055" t="s">
        <v>517</v>
      </c>
      <c r="P3055" s="607" t="s">
        <v>328</v>
      </c>
      <c r="R3055" t="str">
        <f t="shared" si="143"/>
        <v>ZK110</v>
      </c>
      <c r="S3055">
        <f t="shared" si="144"/>
        <v>0</v>
      </c>
      <c r="T3055">
        <f t="shared" si="144"/>
        <v>0</v>
      </c>
      <c r="U3055">
        <f t="shared" si="144"/>
        <v>0</v>
      </c>
    </row>
    <row r="3056" spans="1:21" x14ac:dyDescent="0.25">
      <c r="A3056" t="s">
        <v>3575</v>
      </c>
      <c r="B3056" t="str">
        <f t="shared" si="142"/>
        <v>ZK110.K154.C727</v>
      </c>
      <c r="C3056">
        <f>+IFERROR(VLOOKUP(B3056,'[1]Sum table'!$A:$D,4,FALSE),0)</f>
        <v>0</v>
      </c>
      <c r="D3056">
        <f>+IFERROR(VLOOKUP(B3056,'[1]Sum table'!$A:$E,5,FALSE),0)</f>
        <v>0</v>
      </c>
      <c r="E3056">
        <f>+IFERROR(VLOOKUP(B3056,'[1]Sum table'!$A:$F,6,FALSE),0)</f>
        <v>0</v>
      </c>
      <c r="F3056">
        <f>+IFERROR(VLOOKUP(B3056,'[1]Sum table'!$A:$G,7,FALSE),0)</f>
        <v>0</v>
      </c>
      <c r="O3056" t="s">
        <v>517</v>
      </c>
      <c r="P3056" s="607" t="s">
        <v>329</v>
      </c>
      <c r="R3056" t="str">
        <f t="shared" si="143"/>
        <v>ZK110</v>
      </c>
      <c r="S3056">
        <f t="shared" si="144"/>
        <v>0</v>
      </c>
      <c r="T3056">
        <f t="shared" si="144"/>
        <v>0</v>
      </c>
      <c r="U3056">
        <f t="shared" si="144"/>
        <v>0</v>
      </c>
    </row>
    <row r="3057" spans="1:21" x14ac:dyDescent="0.25">
      <c r="A3057" t="s">
        <v>3576</v>
      </c>
      <c r="B3057" t="str">
        <f t="shared" si="142"/>
        <v>ZK110.K155.C727</v>
      </c>
      <c r="C3057">
        <f>+IFERROR(VLOOKUP(B3057,'[1]Sum table'!$A:$D,4,FALSE),0)</f>
        <v>0</v>
      </c>
      <c r="D3057">
        <f>+IFERROR(VLOOKUP(B3057,'[1]Sum table'!$A:$E,5,FALSE),0)</f>
        <v>0</v>
      </c>
      <c r="E3057">
        <f>+IFERROR(VLOOKUP(B3057,'[1]Sum table'!$A:$F,6,FALSE),0)</f>
        <v>0</v>
      </c>
      <c r="F3057">
        <f>+IFERROR(VLOOKUP(B3057,'[1]Sum table'!$A:$G,7,FALSE),0)</f>
        <v>0</v>
      </c>
      <c r="O3057" t="s">
        <v>517</v>
      </c>
      <c r="P3057" s="607" t="s">
        <v>330</v>
      </c>
      <c r="R3057" t="str">
        <f t="shared" si="143"/>
        <v>ZK110</v>
      </c>
      <c r="S3057">
        <f t="shared" si="144"/>
        <v>0</v>
      </c>
      <c r="T3057">
        <f t="shared" si="144"/>
        <v>0</v>
      </c>
      <c r="U3057">
        <f t="shared" si="144"/>
        <v>0</v>
      </c>
    </row>
    <row r="3058" spans="1:21" x14ac:dyDescent="0.25">
      <c r="A3058" t="s">
        <v>3577</v>
      </c>
      <c r="B3058" t="str">
        <f t="shared" si="142"/>
        <v>ZK110.K156.C727</v>
      </c>
      <c r="C3058">
        <f>+IFERROR(VLOOKUP(B3058,'[1]Sum table'!$A:$D,4,FALSE),0)</f>
        <v>0</v>
      </c>
      <c r="D3058">
        <f>+IFERROR(VLOOKUP(B3058,'[1]Sum table'!$A:$E,5,FALSE),0)</f>
        <v>0</v>
      </c>
      <c r="E3058">
        <f>+IFERROR(VLOOKUP(B3058,'[1]Sum table'!$A:$F,6,FALSE),0)</f>
        <v>0</v>
      </c>
      <c r="F3058">
        <f>+IFERROR(VLOOKUP(B3058,'[1]Sum table'!$A:$G,7,FALSE),0)</f>
        <v>0</v>
      </c>
      <c r="O3058" t="s">
        <v>517</v>
      </c>
      <c r="P3058" s="607" t="s">
        <v>331</v>
      </c>
      <c r="R3058" t="str">
        <f t="shared" si="143"/>
        <v>ZK110</v>
      </c>
      <c r="S3058">
        <f t="shared" si="144"/>
        <v>0</v>
      </c>
      <c r="T3058">
        <f t="shared" si="144"/>
        <v>0</v>
      </c>
      <c r="U3058">
        <f t="shared" si="144"/>
        <v>0</v>
      </c>
    </row>
    <row r="3059" spans="1:21" x14ac:dyDescent="0.25">
      <c r="A3059" t="s">
        <v>3578</v>
      </c>
      <c r="B3059" t="str">
        <f t="shared" si="142"/>
        <v>ZK110.K157.C727</v>
      </c>
      <c r="C3059">
        <f>+IFERROR(VLOOKUP(B3059,'[1]Sum table'!$A:$D,4,FALSE),0)</f>
        <v>0</v>
      </c>
      <c r="D3059">
        <f>+IFERROR(VLOOKUP(B3059,'[1]Sum table'!$A:$E,5,FALSE),0)</f>
        <v>0</v>
      </c>
      <c r="E3059">
        <f>+IFERROR(VLOOKUP(B3059,'[1]Sum table'!$A:$F,6,FALSE),0)</f>
        <v>0</v>
      </c>
      <c r="F3059">
        <f>+IFERROR(VLOOKUP(B3059,'[1]Sum table'!$A:$G,7,FALSE),0)</f>
        <v>0</v>
      </c>
      <c r="O3059" t="s">
        <v>517</v>
      </c>
      <c r="P3059" s="607" t="s">
        <v>332</v>
      </c>
      <c r="R3059" t="str">
        <f t="shared" si="143"/>
        <v>ZK110</v>
      </c>
      <c r="S3059">
        <f t="shared" si="144"/>
        <v>0</v>
      </c>
      <c r="T3059">
        <f t="shared" si="144"/>
        <v>0</v>
      </c>
      <c r="U3059">
        <f t="shared" si="144"/>
        <v>0</v>
      </c>
    </row>
    <row r="3060" spans="1:21" x14ac:dyDescent="0.25">
      <c r="A3060" t="s">
        <v>3579</v>
      </c>
      <c r="B3060" t="str">
        <f t="shared" si="142"/>
        <v>ZK110.K158.C727</v>
      </c>
      <c r="C3060">
        <f>+IFERROR(VLOOKUP(B3060,'[1]Sum table'!$A:$D,4,FALSE),0)</f>
        <v>0</v>
      </c>
      <c r="D3060">
        <f>+IFERROR(VLOOKUP(B3060,'[1]Sum table'!$A:$E,5,FALSE),0)</f>
        <v>0</v>
      </c>
      <c r="E3060">
        <f>+IFERROR(VLOOKUP(B3060,'[1]Sum table'!$A:$F,6,FALSE),0)</f>
        <v>0</v>
      </c>
      <c r="F3060">
        <f>+IFERROR(VLOOKUP(B3060,'[1]Sum table'!$A:$G,7,FALSE),0)</f>
        <v>0</v>
      </c>
      <c r="O3060" t="s">
        <v>517</v>
      </c>
      <c r="P3060" s="607" t="s">
        <v>333</v>
      </c>
      <c r="R3060" t="str">
        <f t="shared" si="143"/>
        <v>ZK110</v>
      </c>
      <c r="S3060">
        <f t="shared" si="144"/>
        <v>0</v>
      </c>
      <c r="T3060">
        <f t="shared" si="144"/>
        <v>0</v>
      </c>
      <c r="U3060">
        <f t="shared" si="144"/>
        <v>0</v>
      </c>
    </row>
    <row r="3061" spans="1:21" x14ac:dyDescent="0.25">
      <c r="A3061" t="s">
        <v>3580</v>
      </c>
      <c r="B3061" t="str">
        <f t="shared" si="142"/>
        <v>ZK110.K159.C727</v>
      </c>
      <c r="C3061">
        <f>+IFERROR(VLOOKUP(B3061,'[1]Sum table'!$A:$D,4,FALSE),0)</f>
        <v>0</v>
      </c>
      <c r="D3061">
        <f>+IFERROR(VLOOKUP(B3061,'[1]Sum table'!$A:$E,5,FALSE),0)</f>
        <v>0</v>
      </c>
      <c r="E3061">
        <f>+IFERROR(VLOOKUP(B3061,'[1]Sum table'!$A:$F,6,FALSE),0)</f>
        <v>0</v>
      </c>
      <c r="F3061">
        <f>+IFERROR(VLOOKUP(B3061,'[1]Sum table'!$A:$G,7,FALSE),0)</f>
        <v>0</v>
      </c>
      <c r="O3061" t="s">
        <v>517</v>
      </c>
      <c r="P3061" s="607" t="s">
        <v>334</v>
      </c>
      <c r="R3061" t="str">
        <f t="shared" si="143"/>
        <v>ZK110</v>
      </c>
      <c r="S3061">
        <f t="shared" si="144"/>
        <v>0</v>
      </c>
      <c r="T3061">
        <f t="shared" si="144"/>
        <v>0</v>
      </c>
      <c r="U3061">
        <f t="shared" si="144"/>
        <v>0</v>
      </c>
    </row>
    <row r="3062" spans="1:21" x14ac:dyDescent="0.25">
      <c r="A3062" t="s">
        <v>3581</v>
      </c>
      <c r="B3062" t="str">
        <f t="shared" si="142"/>
        <v>ZK110.K160.C727</v>
      </c>
      <c r="C3062">
        <f>+IFERROR(VLOOKUP(B3062,'[1]Sum table'!$A:$D,4,FALSE),0)</f>
        <v>0</v>
      </c>
      <c r="D3062">
        <f>+IFERROR(VLOOKUP(B3062,'[1]Sum table'!$A:$E,5,FALSE),0)</f>
        <v>0</v>
      </c>
      <c r="E3062">
        <f>+IFERROR(VLOOKUP(B3062,'[1]Sum table'!$A:$F,6,FALSE),0)</f>
        <v>0</v>
      </c>
      <c r="F3062">
        <f>+IFERROR(VLOOKUP(B3062,'[1]Sum table'!$A:$G,7,FALSE),0)</f>
        <v>0</v>
      </c>
      <c r="O3062" t="s">
        <v>517</v>
      </c>
      <c r="P3062" s="606" t="s">
        <v>189</v>
      </c>
      <c r="R3062" t="str">
        <f t="shared" si="143"/>
        <v>ZK110</v>
      </c>
      <c r="S3062">
        <f t="shared" si="144"/>
        <v>0</v>
      </c>
      <c r="T3062">
        <f t="shared" si="144"/>
        <v>0</v>
      </c>
      <c r="U3062">
        <f t="shared" si="144"/>
        <v>0</v>
      </c>
    </row>
    <row r="3063" spans="1:21" x14ac:dyDescent="0.25">
      <c r="A3063" t="s">
        <v>3582</v>
      </c>
      <c r="B3063" t="str">
        <f t="shared" si="142"/>
        <v>ZK110.K161.C727</v>
      </c>
      <c r="C3063">
        <f>+IFERROR(VLOOKUP(B3063,'[1]Sum table'!$A:$D,4,FALSE),0)</f>
        <v>0</v>
      </c>
      <c r="D3063">
        <f>+IFERROR(VLOOKUP(B3063,'[1]Sum table'!$A:$E,5,FALSE),0)</f>
        <v>0</v>
      </c>
      <c r="E3063">
        <f>+IFERROR(VLOOKUP(B3063,'[1]Sum table'!$A:$F,6,FALSE),0)</f>
        <v>0</v>
      </c>
      <c r="F3063">
        <f>+IFERROR(VLOOKUP(B3063,'[1]Sum table'!$A:$G,7,FALSE),0)</f>
        <v>0</v>
      </c>
      <c r="O3063" t="s">
        <v>517</v>
      </c>
      <c r="P3063" s="606" t="s">
        <v>190</v>
      </c>
      <c r="R3063" t="str">
        <f t="shared" si="143"/>
        <v>ZK110</v>
      </c>
      <c r="S3063">
        <f t="shared" si="144"/>
        <v>0</v>
      </c>
      <c r="T3063">
        <f t="shared" si="144"/>
        <v>0</v>
      </c>
      <c r="U3063">
        <f t="shared" si="144"/>
        <v>0</v>
      </c>
    </row>
    <row r="3064" spans="1:21" x14ac:dyDescent="0.25">
      <c r="A3064" t="s">
        <v>3583</v>
      </c>
      <c r="B3064" t="str">
        <f t="shared" si="142"/>
        <v>ZK110.K162.C727</v>
      </c>
      <c r="C3064">
        <f>+IFERROR(VLOOKUP(B3064,'[1]Sum table'!$A:$D,4,FALSE),0)</f>
        <v>0</v>
      </c>
      <c r="D3064">
        <f>+IFERROR(VLOOKUP(B3064,'[1]Sum table'!$A:$E,5,FALSE),0)</f>
        <v>0</v>
      </c>
      <c r="E3064">
        <f>+IFERROR(VLOOKUP(B3064,'[1]Sum table'!$A:$F,6,FALSE),0)</f>
        <v>0</v>
      </c>
      <c r="F3064">
        <f>+IFERROR(VLOOKUP(B3064,'[1]Sum table'!$A:$G,7,FALSE),0)</f>
        <v>0</v>
      </c>
      <c r="O3064" t="s">
        <v>517</v>
      </c>
      <c r="P3064" s="606" t="s">
        <v>335</v>
      </c>
      <c r="R3064" t="str">
        <f t="shared" si="143"/>
        <v>ZK110</v>
      </c>
      <c r="S3064">
        <f t="shared" si="144"/>
        <v>0</v>
      </c>
      <c r="T3064">
        <f t="shared" si="144"/>
        <v>0</v>
      </c>
      <c r="U3064">
        <f t="shared" si="144"/>
        <v>0</v>
      </c>
    </row>
    <row r="3065" spans="1:21" x14ac:dyDescent="0.25">
      <c r="A3065" t="s">
        <v>3584</v>
      </c>
      <c r="B3065" t="str">
        <f t="shared" si="142"/>
        <v>ZK110.K163.C727</v>
      </c>
      <c r="C3065">
        <f>+IFERROR(VLOOKUP(B3065,'[1]Sum table'!$A:$D,4,FALSE),0)</f>
        <v>0</v>
      </c>
      <c r="D3065">
        <f>+IFERROR(VLOOKUP(B3065,'[1]Sum table'!$A:$E,5,FALSE),0)</f>
        <v>0</v>
      </c>
      <c r="E3065">
        <f>+IFERROR(VLOOKUP(B3065,'[1]Sum table'!$A:$F,6,FALSE),0)</f>
        <v>0</v>
      </c>
      <c r="F3065">
        <f>+IFERROR(VLOOKUP(B3065,'[1]Sum table'!$A:$G,7,FALSE),0)</f>
        <v>0</v>
      </c>
      <c r="O3065" t="s">
        <v>517</v>
      </c>
      <c r="P3065" s="606" t="s">
        <v>113</v>
      </c>
      <c r="R3065" t="str">
        <f t="shared" si="143"/>
        <v>ZK110</v>
      </c>
      <c r="S3065">
        <f t="shared" si="144"/>
        <v>0</v>
      </c>
      <c r="T3065">
        <f t="shared" si="144"/>
        <v>0</v>
      </c>
      <c r="U3065">
        <f t="shared" si="144"/>
        <v>0</v>
      </c>
    </row>
    <row r="3066" spans="1:21" x14ac:dyDescent="0.25">
      <c r="A3066" t="s">
        <v>3585</v>
      </c>
      <c r="B3066" t="str">
        <f t="shared" si="142"/>
        <v>ZK110.K164.C727</v>
      </c>
      <c r="C3066">
        <f>+IFERROR(VLOOKUP(B3066,'[1]Sum table'!$A:$D,4,FALSE),0)</f>
        <v>0</v>
      </c>
      <c r="D3066">
        <f>+IFERROR(VLOOKUP(B3066,'[1]Sum table'!$A:$E,5,FALSE),0)</f>
        <v>0</v>
      </c>
      <c r="E3066">
        <f>+IFERROR(VLOOKUP(B3066,'[1]Sum table'!$A:$F,6,FALSE),0)</f>
        <v>0</v>
      </c>
      <c r="F3066">
        <f>+IFERROR(VLOOKUP(B3066,'[1]Sum table'!$A:$G,7,FALSE),0)</f>
        <v>0</v>
      </c>
      <c r="O3066" t="s">
        <v>517</v>
      </c>
      <c r="P3066" s="606" t="s">
        <v>179</v>
      </c>
      <c r="R3066" t="str">
        <f t="shared" si="143"/>
        <v>ZK110</v>
      </c>
      <c r="S3066">
        <f t="shared" si="144"/>
        <v>0</v>
      </c>
      <c r="T3066">
        <f t="shared" si="144"/>
        <v>0</v>
      </c>
      <c r="U3066">
        <f t="shared" si="144"/>
        <v>0</v>
      </c>
    </row>
    <row r="3067" spans="1:21" x14ac:dyDescent="0.25">
      <c r="A3067" t="s">
        <v>3586</v>
      </c>
      <c r="B3067" t="str">
        <f t="shared" si="142"/>
        <v>ZK110.K165.C727</v>
      </c>
      <c r="C3067">
        <f>+IFERROR(VLOOKUP(B3067,'[1]Sum table'!$A:$D,4,FALSE),0)</f>
        <v>0</v>
      </c>
      <c r="D3067">
        <f>+IFERROR(VLOOKUP(B3067,'[1]Sum table'!$A:$E,5,FALSE),0)</f>
        <v>0</v>
      </c>
      <c r="E3067">
        <f>+IFERROR(VLOOKUP(B3067,'[1]Sum table'!$A:$F,6,FALSE),0)</f>
        <v>0</v>
      </c>
      <c r="F3067">
        <f>+IFERROR(VLOOKUP(B3067,'[1]Sum table'!$A:$G,7,FALSE),0)</f>
        <v>0</v>
      </c>
      <c r="O3067" t="s">
        <v>517</v>
      </c>
      <c r="P3067" s="606" t="s">
        <v>336</v>
      </c>
      <c r="R3067" t="str">
        <f t="shared" si="143"/>
        <v>ZK110</v>
      </c>
      <c r="S3067">
        <f t="shared" si="144"/>
        <v>0</v>
      </c>
      <c r="T3067">
        <f t="shared" si="144"/>
        <v>0</v>
      </c>
      <c r="U3067">
        <f t="shared" si="144"/>
        <v>0</v>
      </c>
    </row>
    <row r="3068" spans="1:21" x14ac:dyDescent="0.25">
      <c r="A3068" t="s">
        <v>3587</v>
      </c>
      <c r="B3068" t="str">
        <f t="shared" si="142"/>
        <v>ZK110.K166.C727</v>
      </c>
      <c r="C3068">
        <f>+IFERROR(VLOOKUP(B3068,'[1]Sum table'!$A:$D,4,FALSE),0)</f>
        <v>0</v>
      </c>
      <c r="D3068">
        <f>+IFERROR(VLOOKUP(B3068,'[1]Sum table'!$A:$E,5,FALSE),0)</f>
        <v>0</v>
      </c>
      <c r="E3068">
        <f>+IFERROR(VLOOKUP(B3068,'[1]Sum table'!$A:$F,6,FALSE),0)</f>
        <v>0</v>
      </c>
      <c r="F3068">
        <f>+IFERROR(VLOOKUP(B3068,'[1]Sum table'!$A:$G,7,FALSE),0)</f>
        <v>0</v>
      </c>
      <c r="O3068" t="s">
        <v>517</v>
      </c>
      <c r="P3068" s="607" t="s">
        <v>337</v>
      </c>
      <c r="R3068" t="str">
        <f t="shared" si="143"/>
        <v>ZK110</v>
      </c>
      <c r="S3068">
        <f t="shared" si="144"/>
        <v>0</v>
      </c>
      <c r="T3068">
        <f t="shared" si="144"/>
        <v>0</v>
      </c>
      <c r="U3068">
        <f t="shared" si="144"/>
        <v>0</v>
      </c>
    </row>
    <row r="3069" spans="1:21" x14ac:dyDescent="0.25">
      <c r="A3069" t="s">
        <v>3588</v>
      </c>
      <c r="B3069" t="str">
        <f t="shared" si="142"/>
        <v>ZK110.K167.C727</v>
      </c>
      <c r="C3069">
        <f>+IFERROR(VLOOKUP(B3069,'[1]Sum table'!$A:$D,4,FALSE),0)</f>
        <v>0</v>
      </c>
      <c r="D3069">
        <f>+IFERROR(VLOOKUP(B3069,'[1]Sum table'!$A:$E,5,FALSE),0)</f>
        <v>0</v>
      </c>
      <c r="E3069">
        <f>+IFERROR(VLOOKUP(B3069,'[1]Sum table'!$A:$F,6,FALSE),0)</f>
        <v>0</v>
      </c>
      <c r="F3069">
        <f>+IFERROR(VLOOKUP(B3069,'[1]Sum table'!$A:$G,7,FALSE),0)</f>
        <v>0</v>
      </c>
      <c r="O3069" t="s">
        <v>517</v>
      </c>
      <c r="P3069" s="607" t="s">
        <v>338</v>
      </c>
      <c r="R3069" t="str">
        <f t="shared" si="143"/>
        <v>ZK110</v>
      </c>
      <c r="S3069">
        <f t="shared" si="144"/>
        <v>0</v>
      </c>
      <c r="T3069">
        <f t="shared" si="144"/>
        <v>0</v>
      </c>
      <c r="U3069">
        <f t="shared" si="144"/>
        <v>0</v>
      </c>
    </row>
    <row r="3070" spans="1:21" x14ac:dyDescent="0.25">
      <c r="A3070" t="s">
        <v>3589</v>
      </c>
      <c r="B3070" t="str">
        <f t="shared" si="142"/>
        <v>ZK110.K168.C727</v>
      </c>
      <c r="C3070">
        <f>+IFERROR(VLOOKUP(B3070,'[1]Sum table'!$A:$D,4,FALSE),0)</f>
        <v>0</v>
      </c>
      <c r="D3070">
        <f>+IFERROR(VLOOKUP(B3070,'[1]Sum table'!$A:$E,5,FALSE),0)</f>
        <v>0</v>
      </c>
      <c r="E3070">
        <f>+IFERROR(VLOOKUP(B3070,'[1]Sum table'!$A:$F,6,FALSE),0)</f>
        <v>0</v>
      </c>
      <c r="F3070">
        <f>+IFERROR(VLOOKUP(B3070,'[1]Sum table'!$A:$G,7,FALSE),0)</f>
        <v>0</v>
      </c>
      <c r="O3070" t="s">
        <v>517</v>
      </c>
      <c r="P3070" s="607" t="s">
        <v>339</v>
      </c>
      <c r="R3070" t="str">
        <f t="shared" si="143"/>
        <v>ZK110</v>
      </c>
      <c r="S3070">
        <f t="shared" si="144"/>
        <v>0</v>
      </c>
      <c r="T3070">
        <f t="shared" si="144"/>
        <v>0</v>
      </c>
      <c r="U3070">
        <f t="shared" si="144"/>
        <v>0</v>
      </c>
    </row>
    <row r="3071" spans="1:21" x14ac:dyDescent="0.25">
      <c r="A3071" t="s">
        <v>3590</v>
      </c>
      <c r="B3071" t="str">
        <f t="shared" si="142"/>
        <v>ZK110.K169.C727</v>
      </c>
      <c r="C3071">
        <f>+IFERROR(VLOOKUP(B3071,'[1]Sum table'!$A:$D,4,FALSE),0)</f>
        <v>0</v>
      </c>
      <c r="D3071">
        <f>+IFERROR(VLOOKUP(B3071,'[1]Sum table'!$A:$E,5,FALSE),0)</f>
        <v>0</v>
      </c>
      <c r="E3071">
        <f>+IFERROR(VLOOKUP(B3071,'[1]Sum table'!$A:$F,6,FALSE),0)</f>
        <v>0</v>
      </c>
      <c r="F3071">
        <f>+IFERROR(VLOOKUP(B3071,'[1]Sum table'!$A:$G,7,FALSE),0)</f>
        <v>0</v>
      </c>
      <c r="O3071" t="s">
        <v>517</v>
      </c>
      <c r="P3071" s="607" t="s">
        <v>340</v>
      </c>
      <c r="R3071" t="str">
        <f t="shared" si="143"/>
        <v>ZK110</v>
      </c>
      <c r="S3071">
        <f t="shared" si="144"/>
        <v>0</v>
      </c>
      <c r="T3071">
        <f t="shared" si="144"/>
        <v>0</v>
      </c>
      <c r="U3071">
        <f t="shared" si="144"/>
        <v>0</v>
      </c>
    </row>
    <row r="3072" spans="1:21" x14ac:dyDescent="0.25">
      <c r="A3072" t="s">
        <v>3591</v>
      </c>
      <c r="B3072" t="str">
        <f t="shared" si="142"/>
        <v>ZK110.K170.C727</v>
      </c>
      <c r="C3072">
        <f>+IFERROR(VLOOKUP(B3072,'[1]Sum table'!$A:$D,4,FALSE),0)</f>
        <v>0</v>
      </c>
      <c r="D3072">
        <f>+IFERROR(VLOOKUP(B3072,'[1]Sum table'!$A:$E,5,FALSE),0)</f>
        <v>0</v>
      </c>
      <c r="E3072">
        <f>+IFERROR(VLOOKUP(B3072,'[1]Sum table'!$A:$F,6,FALSE),0)</f>
        <v>0</v>
      </c>
      <c r="F3072">
        <f>+IFERROR(VLOOKUP(B3072,'[1]Sum table'!$A:$G,7,FALSE),0)</f>
        <v>0</v>
      </c>
      <c r="O3072" t="s">
        <v>517</v>
      </c>
      <c r="P3072" s="607" t="s">
        <v>341</v>
      </c>
      <c r="R3072" t="str">
        <f t="shared" si="143"/>
        <v>ZK110</v>
      </c>
      <c r="S3072">
        <f t="shared" si="144"/>
        <v>0</v>
      </c>
      <c r="T3072">
        <f t="shared" si="144"/>
        <v>0</v>
      </c>
      <c r="U3072">
        <f t="shared" si="144"/>
        <v>0</v>
      </c>
    </row>
    <row r="3073" spans="1:21" x14ac:dyDescent="0.25">
      <c r="A3073" t="s">
        <v>3592</v>
      </c>
      <c r="B3073" t="str">
        <f t="shared" si="142"/>
        <v>ZK110.K171.C727</v>
      </c>
      <c r="C3073">
        <f>+IFERROR(VLOOKUP(B3073,'[1]Sum table'!$A:$D,4,FALSE),0)</f>
        <v>0</v>
      </c>
      <c r="D3073">
        <f>+IFERROR(VLOOKUP(B3073,'[1]Sum table'!$A:$E,5,FALSE),0)</f>
        <v>0</v>
      </c>
      <c r="E3073">
        <f>+IFERROR(VLOOKUP(B3073,'[1]Sum table'!$A:$F,6,FALSE),0)</f>
        <v>0</v>
      </c>
      <c r="F3073">
        <f>+IFERROR(VLOOKUP(B3073,'[1]Sum table'!$A:$G,7,FALSE),0)</f>
        <v>0</v>
      </c>
      <c r="O3073" t="s">
        <v>517</v>
      </c>
      <c r="P3073" s="607" t="s">
        <v>342</v>
      </c>
      <c r="R3073" t="str">
        <f t="shared" si="143"/>
        <v>ZK110</v>
      </c>
      <c r="S3073">
        <f t="shared" si="144"/>
        <v>0</v>
      </c>
      <c r="T3073">
        <f t="shared" si="144"/>
        <v>0</v>
      </c>
      <c r="U3073">
        <f t="shared" si="144"/>
        <v>0</v>
      </c>
    </row>
    <row r="3074" spans="1:21" x14ac:dyDescent="0.25">
      <c r="A3074" t="s">
        <v>3593</v>
      </c>
      <c r="B3074" t="str">
        <f t="shared" si="142"/>
        <v>ZK110.K172.C727</v>
      </c>
      <c r="C3074">
        <f>+IFERROR(VLOOKUP(B3074,'[1]Sum table'!$A:$D,4,FALSE),0)</f>
        <v>0</v>
      </c>
      <c r="D3074">
        <f>+IFERROR(VLOOKUP(B3074,'[1]Sum table'!$A:$E,5,FALSE),0)</f>
        <v>0</v>
      </c>
      <c r="E3074">
        <f>+IFERROR(VLOOKUP(B3074,'[1]Sum table'!$A:$F,6,FALSE),0)</f>
        <v>0</v>
      </c>
      <c r="F3074">
        <f>+IFERROR(VLOOKUP(B3074,'[1]Sum table'!$A:$G,7,FALSE),0)</f>
        <v>0</v>
      </c>
      <c r="O3074" t="s">
        <v>517</v>
      </c>
      <c r="P3074" s="606" t="s">
        <v>216</v>
      </c>
      <c r="R3074" t="str">
        <f t="shared" si="143"/>
        <v>ZK110</v>
      </c>
      <c r="S3074">
        <f t="shared" si="144"/>
        <v>0</v>
      </c>
      <c r="T3074">
        <f t="shared" si="144"/>
        <v>0</v>
      </c>
      <c r="U3074">
        <f t="shared" si="144"/>
        <v>0</v>
      </c>
    </row>
    <row r="3075" spans="1:21" x14ac:dyDescent="0.25">
      <c r="A3075" t="s">
        <v>3594</v>
      </c>
      <c r="B3075" t="str">
        <f t="shared" si="142"/>
        <v>ZK110.K173.C727</v>
      </c>
      <c r="C3075">
        <f>+IFERROR(VLOOKUP(B3075,'[1]Sum table'!$A:$D,4,FALSE),0)</f>
        <v>0</v>
      </c>
      <c r="D3075">
        <f>+IFERROR(VLOOKUP(B3075,'[1]Sum table'!$A:$E,5,FALSE),0)</f>
        <v>0</v>
      </c>
      <c r="E3075">
        <f>+IFERROR(VLOOKUP(B3075,'[1]Sum table'!$A:$F,6,FALSE),0)</f>
        <v>0</v>
      </c>
      <c r="F3075">
        <f>+IFERROR(VLOOKUP(B3075,'[1]Sum table'!$A:$G,7,FALSE),0)</f>
        <v>0</v>
      </c>
      <c r="O3075" t="s">
        <v>517</v>
      </c>
      <c r="P3075" s="606" t="s">
        <v>343</v>
      </c>
      <c r="R3075" t="str">
        <f t="shared" si="143"/>
        <v>ZK110</v>
      </c>
      <c r="S3075">
        <f t="shared" si="144"/>
        <v>0</v>
      </c>
      <c r="T3075">
        <f t="shared" si="144"/>
        <v>0</v>
      </c>
      <c r="U3075">
        <f t="shared" si="144"/>
        <v>0</v>
      </c>
    </row>
    <row r="3076" spans="1:21" x14ac:dyDescent="0.25">
      <c r="A3076" t="s">
        <v>3595</v>
      </c>
      <c r="B3076" t="str">
        <f t="shared" ref="B3076:B3139" si="145">+A3076&amp;"."&amp;$A$1</f>
        <v>ZK110.K174.C727</v>
      </c>
      <c r="C3076">
        <f>+IFERROR(VLOOKUP(B3076,'[1]Sum table'!$A:$D,4,FALSE),0)</f>
        <v>0</v>
      </c>
      <c r="D3076">
        <f>+IFERROR(VLOOKUP(B3076,'[1]Sum table'!$A:$E,5,FALSE),0)</f>
        <v>0</v>
      </c>
      <c r="E3076">
        <f>+IFERROR(VLOOKUP(B3076,'[1]Sum table'!$A:$F,6,FALSE),0)</f>
        <v>0</v>
      </c>
      <c r="F3076">
        <f>+IFERROR(VLOOKUP(B3076,'[1]Sum table'!$A:$G,7,FALSE),0)</f>
        <v>0</v>
      </c>
      <c r="O3076" t="s">
        <v>517</v>
      </c>
      <c r="P3076" s="607" t="s">
        <v>344</v>
      </c>
      <c r="R3076" t="str">
        <f t="shared" ref="R3076:R3139" si="146">+LEFT(B3076,5)</f>
        <v>ZK110</v>
      </c>
      <c r="S3076">
        <f t="shared" ref="S3076:U3139" si="147">+C3076</f>
        <v>0</v>
      </c>
      <c r="T3076">
        <f t="shared" si="147"/>
        <v>0</v>
      </c>
      <c r="U3076">
        <f t="shared" si="147"/>
        <v>0</v>
      </c>
    </row>
    <row r="3077" spans="1:21" x14ac:dyDescent="0.25">
      <c r="A3077" t="s">
        <v>3596</v>
      </c>
      <c r="B3077" t="str">
        <f t="shared" si="145"/>
        <v>ZK110.K175.C727</v>
      </c>
      <c r="C3077">
        <f>+IFERROR(VLOOKUP(B3077,'[1]Sum table'!$A:$D,4,FALSE),0)</f>
        <v>0</v>
      </c>
      <c r="D3077">
        <f>+IFERROR(VLOOKUP(B3077,'[1]Sum table'!$A:$E,5,FALSE),0)</f>
        <v>0</v>
      </c>
      <c r="E3077">
        <f>+IFERROR(VLOOKUP(B3077,'[1]Sum table'!$A:$F,6,FALSE),0)</f>
        <v>0</v>
      </c>
      <c r="F3077">
        <f>+IFERROR(VLOOKUP(B3077,'[1]Sum table'!$A:$G,7,FALSE),0)</f>
        <v>0</v>
      </c>
      <c r="O3077" t="s">
        <v>517</v>
      </c>
      <c r="P3077" s="607" t="s">
        <v>345</v>
      </c>
      <c r="R3077" t="str">
        <f t="shared" si="146"/>
        <v>ZK110</v>
      </c>
      <c r="S3077">
        <f t="shared" si="147"/>
        <v>0</v>
      </c>
      <c r="T3077">
        <f t="shared" si="147"/>
        <v>0</v>
      </c>
      <c r="U3077">
        <f t="shared" si="147"/>
        <v>0</v>
      </c>
    </row>
    <row r="3078" spans="1:21" x14ac:dyDescent="0.25">
      <c r="A3078" t="s">
        <v>3597</v>
      </c>
      <c r="B3078" t="str">
        <f t="shared" si="145"/>
        <v>ZK110.K176.C727</v>
      </c>
      <c r="C3078">
        <f>+IFERROR(VLOOKUP(B3078,'[1]Sum table'!$A:$D,4,FALSE),0)</f>
        <v>0</v>
      </c>
      <c r="D3078">
        <f>+IFERROR(VLOOKUP(B3078,'[1]Sum table'!$A:$E,5,FALSE),0)</f>
        <v>0</v>
      </c>
      <c r="E3078">
        <f>+IFERROR(VLOOKUP(B3078,'[1]Sum table'!$A:$F,6,FALSE),0)</f>
        <v>0</v>
      </c>
      <c r="F3078">
        <f>+IFERROR(VLOOKUP(B3078,'[1]Sum table'!$A:$G,7,FALSE),0)</f>
        <v>0</v>
      </c>
      <c r="O3078" t="s">
        <v>517</v>
      </c>
      <c r="P3078" s="607" t="s">
        <v>346</v>
      </c>
      <c r="R3078" t="str">
        <f t="shared" si="146"/>
        <v>ZK110</v>
      </c>
      <c r="S3078">
        <f t="shared" si="147"/>
        <v>0</v>
      </c>
      <c r="T3078">
        <f t="shared" si="147"/>
        <v>0</v>
      </c>
      <c r="U3078">
        <f t="shared" si="147"/>
        <v>0</v>
      </c>
    </row>
    <row r="3079" spans="1:21" x14ac:dyDescent="0.25">
      <c r="A3079" t="s">
        <v>3598</v>
      </c>
      <c r="B3079" t="str">
        <f t="shared" si="145"/>
        <v>ZK110.K177.C727</v>
      </c>
      <c r="C3079">
        <f>+IFERROR(VLOOKUP(B3079,'[1]Sum table'!$A:$D,4,FALSE),0)</f>
        <v>0</v>
      </c>
      <c r="D3079">
        <f>+IFERROR(VLOOKUP(B3079,'[1]Sum table'!$A:$E,5,FALSE),0)</f>
        <v>0</v>
      </c>
      <c r="E3079">
        <f>+IFERROR(VLOOKUP(B3079,'[1]Sum table'!$A:$F,6,FALSE),0)</f>
        <v>0</v>
      </c>
      <c r="F3079">
        <f>+IFERROR(VLOOKUP(B3079,'[1]Sum table'!$A:$G,7,FALSE),0)</f>
        <v>0</v>
      </c>
      <c r="O3079" t="s">
        <v>517</v>
      </c>
      <c r="P3079" s="606" t="s">
        <v>347</v>
      </c>
      <c r="R3079" t="str">
        <f t="shared" si="146"/>
        <v>ZK110</v>
      </c>
      <c r="S3079">
        <f t="shared" si="147"/>
        <v>0</v>
      </c>
      <c r="T3079">
        <f t="shared" si="147"/>
        <v>0</v>
      </c>
      <c r="U3079">
        <f t="shared" si="147"/>
        <v>0</v>
      </c>
    </row>
    <row r="3080" spans="1:21" x14ac:dyDescent="0.25">
      <c r="A3080" t="s">
        <v>3599</v>
      </c>
      <c r="B3080" t="str">
        <f t="shared" si="145"/>
        <v>ZK110.K178.C727</v>
      </c>
      <c r="C3080">
        <f>+IFERROR(VLOOKUP(B3080,'[1]Sum table'!$A:$D,4,FALSE),0)</f>
        <v>0</v>
      </c>
      <c r="D3080">
        <f>+IFERROR(VLOOKUP(B3080,'[1]Sum table'!$A:$E,5,FALSE),0)</f>
        <v>0</v>
      </c>
      <c r="E3080">
        <f>+IFERROR(VLOOKUP(B3080,'[1]Sum table'!$A:$F,6,FALSE),0)</f>
        <v>0</v>
      </c>
      <c r="F3080">
        <f>+IFERROR(VLOOKUP(B3080,'[1]Sum table'!$A:$G,7,FALSE),0)</f>
        <v>0</v>
      </c>
      <c r="O3080" t="s">
        <v>517</v>
      </c>
      <c r="P3080" s="606" t="s">
        <v>348</v>
      </c>
      <c r="R3080" t="str">
        <f t="shared" si="146"/>
        <v>ZK110</v>
      </c>
      <c r="S3080">
        <f t="shared" si="147"/>
        <v>0</v>
      </c>
      <c r="T3080">
        <f t="shared" si="147"/>
        <v>0</v>
      </c>
      <c r="U3080">
        <f t="shared" si="147"/>
        <v>0</v>
      </c>
    </row>
    <row r="3081" spans="1:21" x14ac:dyDescent="0.25">
      <c r="A3081" t="s">
        <v>3600</v>
      </c>
      <c r="B3081" t="str">
        <f t="shared" si="145"/>
        <v>ZK110.K179.C727</v>
      </c>
      <c r="C3081">
        <f>+IFERROR(VLOOKUP(B3081,'[1]Sum table'!$A:$D,4,FALSE),0)</f>
        <v>0</v>
      </c>
      <c r="D3081">
        <f>+IFERROR(VLOOKUP(B3081,'[1]Sum table'!$A:$E,5,FALSE),0)</f>
        <v>0</v>
      </c>
      <c r="E3081">
        <f>+IFERROR(VLOOKUP(B3081,'[1]Sum table'!$A:$F,6,FALSE),0)</f>
        <v>0</v>
      </c>
      <c r="F3081">
        <f>+IFERROR(VLOOKUP(B3081,'[1]Sum table'!$A:$G,7,FALSE),0)</f>
        <v>0</v>
      </c>
      <c r="O3081" t="s">
        <v>517</v>
      </c>
      <c r="P3081" s="606" t="s">
        <v>349</v>
      </c>
      <c r="R3081" t="str">
        <f t="shared" si="146"/>
        <v>ZK110</v>
      </c>
      <c r="S3081">
        <f t="shared" si="147"/>
        <v>0</v>
      </c>
      <c r="T3081">
        <f t="shared" si="147"/>
        <v>0</v>
      </c>
      <c r="U3081">
        <f t="shared" si="147"/>
        <v>0</v>
      </c>
    </row>
    <row r="3082" spans="1:21" x14ac:dyDescent="0.25">
      <c r="A3082" t="s">
        <v>3601</v>
      </c>
      <c r="B3082" t="str">
        <f t="shared" si="145"/>
        <v>ZK110.K180.C727</v>
      </c>
      <c r="C3082">
        <f>+IFERROR(VLOOKUP(B3082,'[1]Sum table'!$A:$D,4,FALSE),0)</f>
        <v>0</v>
      </c>
      <c r="D3082">
        <f>+IFERROR(VLOOKUP(B3082,'[1]Sum table'!$A:$E,5,FALSE),0)</f>
        <v>0</v>
      </c>
      <c r="E3082">
        <f>+IFERROR(VLOOKUP(B3082,'[1]Sum table'!$A:$F,6,FALSE),0)</f>
        <v>0</v>
      </c>
      <c r="F3082">
        <f>+IFERROR(VLOOKUP(B3082,'[1]Sum table'!$A:$G,7,FALSE),0)</f>
        <v>0</v>
      </c>
      <c r="O3082" t="s">
        <v>517</v>
      </c>
      <c r="P3082" s="606" t="s">
        <v>350</v>
      </c>
      <c r="R3082" t="str">
        <f t="shared" si="146"/>
        <v>ZK110</v>
      </c>
      <c r="S3082">
        <f t="shared" si="147"/>
        <v>0</v>
      </c>
      <c r="T3082">
        <f t="shared" si="147"/>
        <v>0</v>
      </c>
      <c r="U3082">
        <f t="shared" si="147"/>
        <v>0</v>
      </c>
    </row>
    <row r="3083" spans="1:21" x14ac:dyDescent="0.25">
      <c r="A3083" t="s">
        <v>3602</v>
      </c>
      <c r="B3083" t="str">
        <f t="shared" si="145"/>
        <v>ZK110.K181.C727</v>
      </c>
      <c r="C3083">
        <f>+IFERROR(VLOOKUP(B3083,'[1]Sum table'!$A:$D,4,FALSE),0)</f>
        <v>0</v>
      </c>
      <c r="D3083">
        <f>+IFERROR(VLOOKUP(B3083,'[1]Sum table'!$A:$E,5,FALSE),0)</f>
        <v>0</v>
      </c>
      <c r="E3083">
        <f>+IFERROR(VLOOKUP(B3083,'[1]Sum table'!$A:$F,6,FALSE),0)</f>
        <v>0</v>
      </c>
      <c r="F3083">
        <f>+IFERROR(VLOOKUP(B3083,'[1]Sum table'!$A:$G,7,FALSE),0)</f>
        <v>0</v>
      </c>
      <c r="O3083" t="s">
        <v>517</v>
      </c>
      <c r="P3083" s="607" t="s">
        <v>351</v>
      </c>
      <c r="R3083" t="str">
        <f t="shared" si="146"/>
        <v>ZK110</v>
      </c>
      <c r="S3083">
        <f t="shared" si="147"/>
        <v>0</v>
      </c>
      <c r="T3083">
        <f t="shared" si="147"/>
        <v>0</v>
      </c>
      <c r="U3083">
        <f t="shared" si="147"/>
        <v>0</v>
      </c>
    </row>
    <row r="3084" spans="1:21" x14ac:dyDescent="0.25">
      <c r="A3084" t="s">
        <v>3603</v>
      </c>
      <c r="B3084" t="str">
        <f t="shared" si="145"/>
        <v>ZK110.K182.C727</v>
      </c>
      <c r="C3084">
        <f>+IFERROR(VLOOKUP(B3084,'[1]Sum table'!$A:$D,4,FALSE),0)</f>
        <v>0</v>
      </c>
      <c r="D3084">
        <f>+IFERROR(VLOOKUP(B3084,'[1]Sum table'!$A:$E,5,FALSE),0)</f>
        <v>0</v>
      </c>
      <c r="E3084">
        <f>+IFERROR(VLOOKUP(B3084,'[1]Sum table'!$A:$F,6,FALSE),0)</f>
        <v>0</v>
      </c>
      <c r="F3084">
        <f>+IFERROR(VLOOKUP(B3084,'[1]Sum table'!$A:$G,7,FALSE),0)</f>
        <v>0</v>
      </c>
      <c r="O3084" t="s">
        <v>517</v>
      </c>
      <c r="P3084" s="607" t="s">
        <v>352</v>
      </c>
      <c r="R3084" t="str">
        <f t="shared" si="146"/>
        <v>ZK110</v>
      </c>
      <c r="S3084">
        <f t="shared" si="147"/>
        <v>0</v>
      </c>
      <c r="T3084">
        <f t="shared" si="147"/>
        <v>0</v>
      </c>
      <c r="U3084">
        <f t="shared" si="147"/>
        <v>0</v>
      </c>
    </row>
    <row r="3085" spans="1:21" x14ac:dyDescent="0.25">
      <c r="A3085" t="s">
        <v>3604</v>
      </c>
      <c r="B3085" t="str">
        <f t="shared" si="145"/>
        <v>ZK110.K183.C727</v>
      </c>
      <c r="C3085">
        <f>+IFERROR(VLOOKUP(B3085,'[1]Sum table'!$A:$D,4,FALSE),0)</f>
        <v>0</v>
      </c>
      <c r="D3085">
        <f>+IFERROR(VLOOKUP(B3085,'[1]Sum table'!$A:$E,5,FALSE),0)</f>
        <v>0</v>
      </c>
      <c r="E3085">
        <f>+IFERROR(VLOOKUP(B3085,'[1]Sum table'!$A:$F,6,FALSE),0)</f>
        <v>0</v>
      </c>
      <c r="F3085">
        <f>+IFERROR(VLOOKUP(B3085,'[1]Sum table'!$A:$G,7,FALSE),0)</f>
        <v>0</v>
      </c>
      <c r="O3085" t="s">
        <v>517</v>
      </c>
      <c r="P3085" s="606" t="s">
        <v>353</v>
      </c>
      <c r="R3085" t="str">
        <f t="shared" si="146"/>
        <v>ZK110</v>
      </c>
      <c r="S3085">
        <f t="shared" si="147"/>
        <v>0</v>
      </c>
      <c r="T3085">
        <f t="shared" si="147"/>
        <v>0</v>
      </c>
      <c r="U3085">
        <f t="shared" si="147"/>
        <v>0</v>
      </c>
    </row>
    <row r="3086" spans="1:21" x14ac:dyDescent="0.25">
      <c r="A3086" t="s">
        <v>3605</v>
      </c>
      <c r="B3086" t="str">
        <f t="shared" si="145"/>
        <v>ZK110.K184.C727</v>
      </c>
      <c r="C3086">
        <f>+IFERROR(VLOOKUP(B3086,'[1]Sum table'!$A:$D,4,FALSE),0)</f>
        <v>0</v>
      </c>
      <c r="D3086">
        <f>+IFERROR(VLOOKUP(B3086,'[1]Sum table'!$A:$E,5,FALSE),0)</f>
        <v>0</v>
      </c>
      <c r="E3086">
        <f>+IFERROR(VLOOKUP(B3086,'[1]Sum table'!$A:$F,6,FALSE),0)</f>
        <v>0</v>
      </c>
      <c r="F3086">
        <f>+IFERROR(VLOOKUP(B3086,'[1]Sum table'!$A:$G,7,FALSE),0)</f>
        <v>0</v>
      </c>
      <c r="O3086" t="s">
        <v>517</v>
      </c>
      <c r="P3086" s="606" t="s">
        <v>354</v>
      </c>
      <c r="R3086" t="str">
        <f t="shared" si="146"/>
        <v>ZK110</v>
      </c>
      <c r="S3086">
        <f t="shared" si="147"/>
        <v>0</v>
      </c>
      <c r="T3086">
        <f t="shared" si="147"/>
        <v>0</v>
      </c>
      <c r="U3086">
        <f t="shared" si="147"/>
        <v>0</v>
      </c>
    </row>
    <row r="3087" spans="1:21" x14ac:dyDescent="0.25">
      <c r="A3087" t="s">
        <v>3606</v>
      </c>
      <c r="B3087" t="str">
        <f t="shared" si="145"/>
        <v>ZK110.K185.C727</v>
      </c>
      <c r="C3087">
        <f>+IFERROR(VLOOKUP(B3087,'[1]Sum table'!$A:$D,4,FALSE),0)</f>
        <v>0</v>
      </c>
      <c r="D3087">
        <f>+IFERROR(VLOOKUP(B3087,'[1]Sum table'!$A:$E,5,FALSE),0)</f>
        <v>0</v>
      </c>
      <c r="E3087">
        <f>+IFERROR(VLOOKUP(B3087,'[1]Sum table'!$A:$F,6,FALSE),0)</f>
        <v>0</v>
      </c>
      <c r="F3087">
        <f>+IFERROR(VLOOKUP(B3087,'[1]Sum table'!$A:$G,7,FALSE),0)</f>
        <v>0</v>
      </c>
      <c r="O3087" t="s">
        <v>517</v>
      </c>
      <c r="P3087" s="607" t="s">
        <v>355</v>
      </c>
      <c r="R3087" t="str">
        <f t="shared" si="146"/>
        <v>ZK110</v>
      </c>
      <c r="S3087">
        <f t="shared" si="147"/>
        <v>0</v>
      </c>
      <c r="T3087">
        <f t="shared" si="147"/>
        <v>0</v>
      </c>
      <c r="U3087">
        <f t="shared" si="147"/>
        <v>0</v>
      </c>
    </row>
    <row r="3088" spans="1:21" x14ac:dyDescent="0.25">
      <c r="A3088" t="s">
        <v>3607</v>
      </c>
      <c r="B3088" t="str">
        <f t="shared" si="145"/>
        <v>ZK110.K186.C727</v>
      </c>
      <c r="C3088">
        <f>+IFERROR(VLOOKUP(B3088,'[1]Sum table'!$A:$D,4,FALSE),0)</f>
        <v>0</v>
      </c>
      <c r="D3088">
        <f>+IFERROR(VLOOKUP(B3088,'[1]Sum table'!$A:$E,5,FALSE),0)</f>
        <v>0</v>
      </c>
      <c r="E3088">
        <f>+IFERROR(VLOOKUP(B3088,'[1]Sum table'!$A:$F,6,FALSE),0)</f>
        <v>0</v>
      </c>
      <c r="F3088">
        <f>+IFERROR(VLOOKUP(B3088,'[1]Sum table'!$A:$G,7,FALSE),0)</f>
        <v>0</v>
      </c>
      <c r="O3088" t="s">
        <v>517</v>
      </c>
      <c r="P3088" s="607" t="s">
        <v>356</v>
      </c>
      <c r="R3088" t="str">
        <f t="shared" si="146"/>
        <v>ZK110</v>
      </c>
      <c r="S3088">
        <f t="shared" si="147"/>
        <v>0</v>
      </c>
      <c r="T3088">
        <f t="shared" si="147"/>
        <v>0</v>
      </c>
      <c r="U3088">
        <f t="shared" si="147"/>
        <v>0</v>
      </c>
    </row>
    <row r="3089" spans="1:21" x14ac:dyDescent="0.25">
      <c r="A3089" t="s">
        <v>3608</v>
      </c>
      <c r="B3089" t="str">
        <f t="shared" si="145"/>
        <v>ZK110.K187.C727</v>
      </c>
      <c r="C3089">
        <f>+IFERROR(VLOOKUP(B3089,'[1]Sum table'!$A:$D,4,FALSE),0)</f>
        <v>0</v>
      </c>
      <c r="D3089">
        <f>+IFERROR(VLOOKUP(B3089,'[1]Sum table'!$A:$E,5,FALSE),0)</f>
        <v>0</v>
      </c>
      <c r="E3089">
        <f>+IFERROR(VLOOKUP(B3089,'[1]Sum table'!$A:$F,6,FALSE),0)</f>
        <v>0</v>
      </c>
      <c r="F3089">
        <f>+IFERROR(VLOOKUP(B3089,'[1]Sum table'!$A:$G,7,FALSE),0)</f>
        <v>0</v>
      </c>
      <c r="O3089" t="s">
        <v>517</v>
      </c>
      <c r="P3089" s="606" t="s">
        <v>357</v>
      </c>
      <c r="R3089" t="str">
        <f t="shared" si="146"/>
        <v>ZK110</v>
      </c>
      <c r="S3089">
        <f t="shared" si="147"/>
        <v>0</v>
      </c>
      <c r="T3089">
        <f t="shared" si="147"/>
        <v>0</v>
      </c>
      <c r="U3089">
        <f t="shared" si="147"/>
        <v>0</v>
      </c>
    </row>
    <row r="3090" spans="1:21" x14ac:dyDescent="0.25">
      <c r="A3090" t="s">
        <v>3609</v>
      </c>
      <c r="B3090" t="str">
        <f t="shared" si="145"/>
        <v>ZK110.K188.C727</v>
      </c>
      <c r="C3090">
        <f>+IFERROR(VLOOKUP(B3090,'[1]Sum table'!$A:$D,4,FALSE),0)</f>
        <v>0</v>
      </c>
      <c r="D3090">
        <f>+IFERROR(VLOOKUP(B3090,'[1]Sum table'!$A:$E,5,FALSE),0)</f>
        <v>0</v>
      </c>
      <c r="E3090">
        <f>+IFERROR(VLOOKUP(B3090,'[1]Sum table'!$A:$F,6,FALSE),0)</f>
        <v>0</v>
      </c>
      <c r="F3090">
        <f>+IFERROR(VLOOKUP(B3090,'[1]Sum table'!$A:$G,7,FALSE),0)</f>
        <v>0</v>
      </c>
      <c r="O3090" t="s">
        <v>517</v>
      </c>
      <c r="P3090" s="606" t="s">
        <v>358</v>
      </c>
      <c r="R3090" t="str">
        <f t="shared" si="146"/>
        <v>ZK110</v>
      </c>
      <c r="S3090">
        <f t="shared" si="147"/>
        <v>0</v>
      </c>
      <c r="T3090">
        <f t="shared" si="147"/>
        <v>0</v>
      </c>
      <c r="U3090">
        <f t="shared" si="147"/>
        <v>0</v>
      </c>
    </row>
    <row r="3091" spans="1:21" x14ac:dyDescent="0.25">
      <c r="A3091" t="s">
        <v>3610</v>
      </c>
      <c r="B3091" t="str">
        <f t="shared" si="145"/>
        <v>ZK110.K189.C727</v>
      </c>
      <c r="C3091">
        <f>+IFERROR(VLOOKUP(B3091,'[1]Sum table'!$A:$D,4,FALSE),0)</f>
        <v>0</v>
      </c>
      <c r="D3091">
        <f>+IFERROR(VLOOKUP(B3091,'[1]Sum table'!$A:$E,5,FALSE),0)</f>
        <v>0</v>
      </c>
      <c r="E3091">
        <f>+IFERROR(VLOOKUP(B3091,'[1]Sum table'!$A:$F,6,FALSE),0)</f>
        <v>0</v>
      </c>
      <c r="F3091">
        <f>+IFERROR(VLOOKUP(B3091,'[1]Sum table'!$A:$G,7,FALSE),0)</f>
        <v>0</v>
      </c>
      <c r="O3091" t="s">
        <v>517</v>
      </c>
      <c r="P3091" s="606" t="s">
        <v>359</v>
      </c>
      <c r="R3091" t="str">
        <f t="shared" si="146"/>
        <v>ZK110</v>
      </c>
      <c r="S3091">
        <f t="shared" si="147"/>
        <v>0</v>
      </c>
      <c r="T3091">
        <f t="shared" si="147"/>
        <v>0</v>
      </c>
      <c r="U3091">
        <f t="shared" si="147"/>
        <v>0</v>
      </c>
    </row>
    <row r="3092" spans="1:21" x14ac:dyDescent="0.25">
      <c r="A3092" t="s">
        <v>3611</v>
      </c>
      <c r="B3092" t="str">
        <f t="shared" si="145"/>
        <v>ZK110.K190.C727</v>
      </c>
      <c r="C3092">
        <f>+IFERROR(VLOOKUP(B3092,'[1]Sum table'!$A:$D,4,FALSE),0)</f>
        <v>0</v>
      </c>
      <c r="D3092">
        <f>+IFERROR(VLOOKUP(B3092,'[1]Sum table'!$A:$E,5,FALSE),0)</f>
        <v>0</v>
      </c>
      <c r="E3092">
        <f>+IFERROR(VLOOKUP(B3092,'[1]Sum table'!$A:$F,6,FALSE),0)</f>
        <v>0</v>
      </c>
      <c r="F3092">
        <f>+IFERROR(VLOOKUP(B3092,'[1]Sum table'!$A:$G,7,FALSE),0)</f>
        <v>0</v>
      </c>
      <c r="O3092" t="s">
        <v>517</v>
      </c>
      <c r="P3092" s="607" t="s">
        <v>360</v>
      </c>
      <c r="R3092" t="str">
        <f t="shared" si="146"/>
        <v>ZK110</v>
      </c>
      <c r="S3092">
        <f t="shared" si="147"/>
        <v>0</v>
      </c>
      <c r="T3092">
        <f t="shared" si="147"/>
        <v>0</v>
      </c>
      <c r="U3092">
        <f t="shared" si="147"/>
        <v>0</v>
      </c>
    </row>
    <row r="3093" spans="1:21" x14ac:dyDescent="0.25">
      <c r="A3093" t="s">
        <v>3612</v>
      </c>
      <c r="B3093" t="str">
        <f t="shared" si="145"/>
        <v>ZK110.K191.C727</v>
      </c>
      <c r="C3093">
        <f>+IFERROR(VLOOKUP(B3093,'[1]Sum table'!$A:$D,4,FALSE),0)</f>
        <v>0</v>
      </c>
      <c r="D3093">
        <f>+IFERROR(VLOOKUP(B3093,'[1]Sum table'!$A:$E,5,FALSE),0)</f>
        <v>0</v>
      </c>
      <c r="E3093">
        <f>+IFERROR(VLOOKUP(B3093,'[1]Sum table'!$A:$F,6,FALSE),0)</f>
        <v>0</v>
      </c>
      <c r="F3093">
        <f>+IFERROR(VLOOKUP(B3093,'[1]Sum table'!$A:$G,7,FALSE),0)</f>
        <v>0</v>
      </c>
      <c r="O3093" t="s">
        <v>517</v>
      </c>
      <c r="P3093" s="607" t="s">
        <v>361</v>
      </c>
      <c r="R3093" t="str">
        <f t="shared" si="146"/>
        <v>ZK110</v>
      </c>
      <c r="S3093">
        <f t="shared" si="147"/>
        <v>0</v>
      </c>
      <c r="T3093">
        <f t="shared" si="147"/>
        <v>0</v>
      </c>
      <c r="U3093">
        <f t="shared" si="147"/>
        <v>0</v>
      </c>
    </row>
    <row r="3094" spans="1:21" x14ac:dyDescent="0.25">
      <c r="A3094" t="s">
        <v>3613</v>
      </c>
      <c r="B3094" t="str">
        <f t="shared" si="145"/>
        <v>ZK110.K192.C727</v>
      </c>
      <c r="C3094">
        <f>+IFERROR(VLOOKUP(B3094,'[1]Sum table'!$A:$D,4,FALSE),0)</f>
        <v>0</v>
      </c>
      <c r="D3094">
        <f>+IFERROR(VLOOKUP(B3094,'[1]Sum table'!$A:$E,5,FALSE),0)</f>
        <v>0</v>
      </c>
      <c r="E3094">
        <f>+IFERROR(VLOOKUP(B3094,'[1]Sum table'!$A:$F,6,FALSE),0)</f>
        <v>0</v>
      </c>
      <c r="F3094">
        <f>+IFERROR(VLOOKUP(B3094,'[1]Sum table'!$A:$G,7,FALSE),0)</f>
        <v>0</v>
      </c>
      <c r="O3094" t="s">
        <v>517</v>
      </c>
      <c r="P3094" s="607" t="s">
        <v>362</v>
      </c>
      <c r="R3094" t="str">
        <f t="shared" si="146"/>
        <v>ZK110</v>
      </c>
      <c r="S3094">
        <f t="shared" si="147"/>
        <v>0</v>
      </c>
      <c r="T3094">
        <f t="shared" si="147"/>
        <v>0</v>
      </c>
      <c r="U3094">
        <f t="shared" si="147"/>
        <v>0</v>
      </c>
    </row>
    <row r="3095" spans="1:21" x14ac:dyDescent="0.25">
      <c r="A3095" t="s">
        <v>3614</v>
      </c>
      <c r="B3095" t="str">
        <f t="shared" si="145"/>
        <v>ZK110.K193.C727</v>
      </c>
      <c r="C3095">
        <f>+IFERROR(VLOOKUP(B3095,'[1]Sum table'!$A:$D,4,FALSE),0)</f>
        <v>0</v>
      </c>
      <c r="D3095">
        <f>+IFERROR(VLOOKUP(B3095,'[1]Sum table'!$A:$E,5,FALSE),0)</f>
        <v>0</v>
      </c>
      <c r="E3095">
        <f>+IFERROR(VLOOKUP(B3095,'[1]Sum table'!$A:$F,6,FALSE),0)</f>
        <v>0</v>
      </c>
      <c r="F3095">
        <f>+IFERROR(VLOOKUP(B3095,'[1]Sum table'!$A:$G,7,FALSE),0)</f>
        <v>0</v>
      </c>
      <c r="O3095" t="s">
        <v>517</v>
      </c>
      <c r="P3095" s="607" t="s">
        <v>363</v>
      </c>
      <c r="R3095" t="str">
        <f t="shared" si="146"/>
        <v>ZK110</v>
      </c>
      <c r="S3095">
        <f t="shared" si="147"/>
        <v>0</v>
      </c>
      <c r="T3095">
        <f t="shared" si="147"/>
        <v>0</v>
      </c>
      <c r="U3095">
        <f t="shared" si="147"/>
        <v>0</v>
      </c>
    </row>
    <row r="3096" spans="1:21" x14ac:dyDescent="0.25">
      <c r="A3096" t="s">
        <v>3615</v>
      </c>
      <c r="B3096" t="str">
        <f t="shared" si="145"/>
        <v>ZK110.K194.C727</v>
      </c>
      <c r="C3096">
        <f>+IFERROR(VLOOKUP(B3096,'[1]Sum table'!$A:$D,4,FALSE),0)</f>
        <v>0</v>
      </c>
      <c r="D3096">
        <f>+IFERROR(VLOOKUP(B3096,'[1]Sum table'!$A:$E,5,FALSE),0)</f>
        <v>0</v>
      </c>
      <c r="E3096">
        <f>+IFERROR(VLOOKUP(B3096,'[1]Sum table'!$A:$F,6,FALSE),0)</f>
        <v>0</v>
      </c>
      <c r="F3096">
        <f>+IFERROR(VLOOKUP(B3096,'[1]Sum table'!$A:$G,7,FALSE),0)</f>
        <v>0</v>
      </c>
      <c r="O3096" t="s">
        <v>517</v>
      </c>
      <c r="P3096" s="607" t="s">
        <v>364</v>
      </c>
      <c r="R3096" t="str">
        <f t="shared" si="146"/>
        <v>ZK110</v>
      </c>
      <c r="S3096">
        <f t="shared" si="147"/>
        <v>0</v>
      </c>
      <c r="T3096">
        <f t="shared" si="147"/>
        <v>0</v>
      </c>
      <c r="U3096">
        <f t="shared" si="147"/>
        <v>0</v>
      </c>
    </row>
    <row r="3097" spans="1:21" x14ac:dyDescent="0.25">
      <c r="A3097" t="s">
        <v>3616</v>
      </c>
      <c r="B3097" t="str">
        <f t="shared" si="145"/>
        <v>ZK110.K195.C727</v>
      </c>
      <c r="C3097">
        <f>+IFERROR(VLOOKUP(B3097,'[1]Sum table'!$A:$D,4,FALSE),0)</f>
        <v>0</v>
      </c>
      <c r="D3097">
        <f>+IFERROR(VLOOKUP(B3097,'[1]Sum table'!$A:$E,5,FALSE),0)</f>
        <v>0</v>
      </c>
      <c r="E3097">
        <f>+IFERROR(VLOOKUP(B3097,'[1]Sum table'!$A:$F,6,FALSE),0)</f>
        <v>0</v>
      </c>
      <c r="F3097">
        <f>+IFERROR(VLOOKUP(B3097,'[1]Sum table'!$A:$G,7,FALSE),0)</f>
        <v>0</v>
      </c>
      <c r="O3097" t="s">
        <v>517</v>
      </c>
      <c r="P3097" s="607" t="s">
        <v>365</v>
      </c>
      <c r="R3097" t="str">
        <f t="shared" si="146"/>
        <v>ZK110</v>
      </c>
      <c r="S3097">
        <f t="shared" si="147"/>
        <v>0</v>
      </c>
      <c r="T3097">
        <f t="shared" si="147"/>
        <v>0</v>
      </c>
      <c r="U3097">
        <f t="shared" si="147"/>
        <v>0</v>
      </c>
    </row>
    <row r="3098" spans="1:21" x14ac:dyDescent="0.25">
      <c r="A3098" t="s">
        <v>3617</v>
      </c>
      <c r="B3098" t="str">
        <f t="shared" si="145"/>
        <v>ZK110.K196.C727</v>
      </c>
      <c r="C3098">
        <f>+IFERROR(VLOOKUP(B3098,'[1]Sum table'!$A:$D,4,FALSE),0)</f>
        <v>0</v>
      </c>
      <c r="D3098">
        <f>+IFERROR(VLOOKUP(B3098,'[1]Sum table'!$A:$E,5,FALSE),0)</f>
        <v>0</v>
      </c>
      <c r="E3098">
        <f>+IFERROR(VLOOKUP(B3098,'[1]Sum table'!$A:$F,6,FALSE),0)</f>
        <v>0</v>
      </c>
      <c r="F3098">
        <f>+IFERROR(VLOOKUP(B3098,'[1]Sum table'!$A:$G,7,FALSE),0)</f>
        <v>0</v>
      </c>
      <c r="O3098" t="s">
        <v>517</v>
      </c>
      <c r="P3098" s="607" t="s">
        <v>366</v>
      </c>
      <c r="R3098" t="str">
        <f t="shared" si="146"/>
        <v>ZK110</v>
      </c>
      <c r="S3098">
        <f t="shared" si="147"/>
        <v>0</v>
      </c>
      <c r="T3098">
        <f t="shared" si="147"/>
        <v>0</v>
      </c>
      <c r="U3098">
        <f t="shared" si="147"/>
        <v>0</v>
      </c>
    </row>
    <row r="3099" spans="1:21" x14ac:dyDescent="0.25">
      <c r="A3099" t="s">
        <v>3618</v>
      </c>
      <c r="B3099" t="str">
        <f t="shared" si="145"/>
        <v>ZK110.K197.C727</v>
      </c>
      <c r="C3099">
        <f>+IFERROR(VLOOKUP(B3099,'[1]Sum table'!$A:$D,4,FALSE),0)</f>
        <v>0</v>
      </c>
      <c r="D3099">
        <f>+IFERROR(VLOOKUP(B3099,'[1]Sum table'!$A:$E,5,FALSE),0)</f>
        <v>0</v>
      </c>
      <c r="E3099">
        <f>+IFERROR(VLOOKUP(B3099,'[1]Sum table'!$A:$F,6,FALSE),0)</f>
        <v>0</v>
      </c>
      <c r="F3099">
        <f>+IFERROR(VLOOKUP(B3099,'[1]Sum table'!$A:$G,7,FALSE),0)</f>
        <v>0</v>
      </c>
      <c r="O3099" t="s">
        <v>517</v>
      </c>
      <c r="P3099" s="607" t="s">
        <v>367</v>
      </c>
      <c r="R3099" t="str">
        <f t="shared" si="146"/>
        <v>ZK110</v>
      </c>
      <c r="S3099">
        <f t="shared" si="147"/>
        <v>0</v>
      </c>
      <c r="T3099">
        <f t="shared" si="147"/>
        <v>0</v>
      </c>
      <c r="U3099">
        <f t="shared" si="147"/>
        <v>0</v>
      </c>
    </row>
    <row r="3100" spans="1:21" x14ac:dyDescent="0.25">
      <c r="A3100" t="s">
        <v>3619</v>
      </c>
      <c r="B3100" t="str">
        <f t="shared" si="145"/>
        <v>ZK110.K198.C727</v>
      </c>
      <c r="C3100">
        <f>+IFERROR(VLOOKUP(B3100,'[1]Sum table'!$A:$D,4,FALSE),0)</f>
        <v>0</v>
      </c>
      <c r="D3100">
        <f>+IFERROR(VLOOKUP(B3100,'[1]Sum table'!$A:$E,5,FALSE),0)</f>
        <v>0</v>
      </c>
      <c r="E3100">
        <f>+IFERROR(VLOOKUP(B3100,'[1]Sum table'!$A:$F,6,FALSE),0)</f>
        <v>0</v>
      </c>
      <c r="F3100">
        <f>+IFERROR(VLOOKUP(B3100,'[1]Sum table'!$A:$G,7,FALSE),0)</f>
        <v>0</v>
      </c>
      <c r="O3100" t="s">
        <v>517</v>
      </c>
      <c r="P3100" s="607" t="s">
        <v>368</v>
      </c>
      <c r="R3100" t="str">
        <f t="shared" si="146"/>
        <v>ZK110</v>
      </c>
      <c r="S3100">
        <f t="shared" si="147"/>
        <v>0</v>
      </c>
      <c r="T3100">
        <f t="shared" si="147"/>
        <v>0</v>
      </c>
      <c r="U3100">
        <f t="shared" si="147"/>
        <v>0</v>
      </c>
    </row>
    <row r="3101" spans="1:21" x14ac:dyDescent="0.25">
      <c r="A3101" t="s">
        <v>3620</v>
      </c>
      <c r="B3101" t="str">
        <f t="shared" si="145"/>
        <v>ZK110.K199.C727</v>
      </c>
      <c r="C3101">
        <f>+IFERROR(VLOOKUP(B3101,'[1]Sum table'!$A:$D,4,FALSE),0)</f>
        <v>0</v>
      </c>
      <c r="D3101">
        <f>+IFERROR(VLOOKUP(B3101,'[1]Sum table'!$A:$E,5,FALSE),0)</f>
        <v>0</v>
      </c>
      <c r="E3101">
        <f>+IFERROR(VLOOKUP(B3101,'[1]Sum table'!$A:$F,6,FALSE),0)</f>
        <v>0</v>
      </c>
      <c r="F3101">
        <f>+IFERROR(VLOOKUP(B3101,'[1]Sum table'!$A:$G,7,FALSE),0)</f>
        <v>0</v>
      </c>
      <c r="O3101" t="s">
        <v>517</v>
      </c>
      <c r="P3101" s="607" t="s">
        <v>369</v>
      </c>
      <c r="R3101" t="str">
        <f t="shared" si="146"/>
        <v>ZK110</v>
      </c>
      <c r="S3101">
        <f t="shared" si="147"/>
        <v>0</v>
      </c>
      <c r="T3101">
        <f t="shared" si="147"/>
        <v>0</v>
      </c>
      <c r="U3101">
        <f t="shared" si="147"/>
        <v>0</v>
      </c>
    </row>
    <row r="3102" spans="1:21" x14ac:dyDescent="0.25">
      <c r="A3102" t="s">
        <v>3621</v>
      </c>
      <c r="B3102" t="str">
        <f t="shared" si="145"/>
        <v>ZK110.K200.C727</v>
      </c>
      <c r="C3102">
        <f>+IFERROR(VLOOKUP(B3102,'[1]Sum table'!$A:$D,4,FALSE),0)</f>
        <v>0</v>
      </c>
      <c r="D3102">
        <f>+IFERROR(VLOOKUP(B3102,'[1]Sum table'!$A:$E,5,FALSE),0)</f>
        <v>0</v>
      </c>
      <c r="E3102">
        <f>+IFERROR(VLOOKUP(B3102,'[1]Sum table'!$A:$F,6,FALSE),0)</f>
        <v>0</v>
      </c>
      <c r="F3102">
        <f>+IFERROR(VLOOKUP(B3102,'[1]Sum table'!$A:$G,7,FALSE),0)</f>
        <v>0</v>
      </c>
      <c r="O3102" t="s">
        <v>517</v>
      </c>
      <c r="P3102" s="607" t="s">
        <v>370</v>
      </c>
      <c r="R3102" t="str">
        <f t="shared" si="146"/>
        <v>ZK110</v>
      </c>
      <c r="S3102">
        <f t="shared" si="147"/>
        <v>0</v>
      </c>
      <c r="T3102">
        <f t="shared" si="147"/>
        <v>0</v>
      </c>
      <c r="U3102">
        <f t="shared" si="147"/>
        <v>0</v>
      </c>
    </row>
    <row r="3103" spans="1:21" ht="15.75" thickBot="1" x14ac:dyDescent="0.3">
      <c r="A3103" t="s">
        <v>3622</v>
      </c>
      <c r="B3103" t="str">
        <f t="shared" si="145"/>
        <v>ZK110.K201.C727</v>
      </c>
      <c r="C3103">
        <f>+IFERROR(VLOOKUP(B3103,'[1]Sum table'!$A:$D,4,FALSE),0)</f>
        <v>0</v>
      </c>
      <c r="D3103">
        <f>+IFERROR(VLOOKUP(B3103,'[1]Sum table'!$A:$E,5,FALSE),0)</f>
        <v>0</v>
      </c>
      <c r="E3103">
        <f>+IFERROR(VLOOKUP(B3103,'[1]Sum table'!$A:$F,6,FALSE),0)</f>
        <v>0</v>
      </c>
      <c r="F3103">
        <f>+IFERROR(VLOOKUP(B3103,'[1]Sum table'!$A:$G,7,FALSE),0)</f>
        <v>0</v>
      </c>
      <c r="O3103" t="s">
        <v>517</v>
      </c>
      <c r="P3103" s="609" t="s">
        <v>371</v>
      </c>
      <c r="R3103" t="str">
        <f t="shared" si="146"/>
        <v>ZK110</v>
      </c>
      <c r="S3103">
        <f t="shared" si="147"/>
        <v>0</v>
      </c>
      <c r="T3103">
        <f t="shared" si="147"/>
        <v>0</v>
      </c>
      <c r="U3103">
        <f t="shared" si="147"/>
        <v>0</v>
      </c>
    </row>
    <row r="3104" spans="1:21" x14ac:dyDescent="0.25">
      <c r="A3104" t="s">
        <v>3623</v>
      </c>
      <c r="B3104" t="str">
        <f t="shared" si="145"/>
        <v>ZK110.K202.C727</v>
      </c>
      <c r="C3104">
        <f>+IFERROR(VLOOKUP(B3104,'[1]Sum table'!$A:$D,4,FALSE),0)</f>
        <v>0</v>
      </c>
      <c r="D3104">
        <f>+IFERROR(VLOOKUP(B3104,'[1]Sum table'!$A:$E,5,FALSE),0)</f>
        <v>0</v>
      </c>
      <c r="E3104">
        <f>+IFERROR(VLOOKUP(B3104,'[1]Sum table'!$A:$F,6,FALSE),0)</f>
        <v>0</v>
      </c>
      <c r="F3104">
        <f>+IFERROR(VLOOKUP(B3104,'[1]Sum table'!$A:$G,7,FALSE),0)</f>
        <v>0</v>
      </c>
      <c r="O3104" t="s">
        <v>517</v>
      </c>
      <c r="P3104" s="610" t="s">
        <v>258</v>
      </c>
      <c r="R3104" t="str">
        <f t="shared" si="146"/>
        <v>ZK110</v>
      </c>
      <c r="S3104">
        <f t="shared" si="147"/>
        <v>0</v>
      </c>
      <c r="T3104">
        <f t="shared" si="147"/>
        <v>0</v>
      </c>
      <c r="U3104">
        <f t="shared" si="147"/>
        <v>0</v>
      </c>
    </row>
    <row r="3105" spans="1:21" x14ac:dyDescent="0.25">
      <c r="A3105" t="s">
        <v>3624</v>
      </c>
      <c r="B3105" t="str">
        <f t="shared" si="145"/>
        <v>ZK110.K203.C727</v>
      </c>
      <c r="C3105">
        <f>+IFERROR(VLOOKUP(B3105,'[1]Sum table'!$A:$D,4,FALSE),0)</f>
        <v>0</v>
      </c>
      <c r="D3105">
        <f>+IFERROR(VLOOKUP(B3105,'[1]Sum table'!$A:$E,5,FALSE),0)</f>
        <v>0</v>
      </c>
      <c r="E3105">
        <f>+IFERROR(VLOOKUP(B3105,'[1]Sum table'!$A:$F,6,FALSE),0)</f>
        <v>0</v>
      </c>
      <c r="F3105">
        <f>+IFERROR(VLOOKUP(B3105,'[1]Sum table'!$A:$G,7,FALSE),0)</f>
        <v>0</v>
      </c>
      <c r="O3105" t="s">
        <v>517</v>
      </c>
      <c r="P3105" s="610" t="s">
        <v>103</v>
      </c>
      <c r="R3105" t="str">
        <f t="shared" si="146"/>
        <v>ZK110</v>
      </c>
      <c r="S3105">
        <f t="shared" si="147"/>
        <v>0</v>
      </c>
      <c r="T3105">
        <f t="shared" si="147"/>
        <v>0</v>
      </c>
      <c r="U3105">
        <f t="shared" si="147"/>
        <v>0</v>
      </c>
    </row>
    <row r="3106" spans="1:21" x14ac:dyDescent="0.25">
      <c r="A3106" t="s">
        <v>3625</v>
      </c>
      <c r="B3106" t="str">
        <f t="shared" si="145"/>
        <v>ZK110.K204.C727</v>
      </c>
      <c r="C3106">
        <f>+IFERROR(VLOOKUP(B3106,'[1]Sum table'!$A:$D,4,FALSE),0)</f>
        <v>0</v>
      </c>
      <c r="D3106">
        <f>+IFERROR(VLOOKUP(B3106,'[1]Sum table'!$A:$E,5,FALSE),0)</f>
        <v>0</v>
      </c>
      <c r="E3106">
        <f>+IFERROR(VLOOKUP(B3106,'[1]Sum table'!$A:$F,6,FALSE),0)</f>
        <v>0</v>
      </c>
      <c r="F3106">
        <f>+IFERROR(VLOOKUP(B3106,'[1]Sum table'!$A:$G,7,FALSE),0)</f>
        <v>0</v>
      </c>
      <c r="O3106" t="s">
        <v>517</v>
      </c>
      <c r="P3106" s="610" t="s">
        <v>109</v>
      </c>
      <c r="R3106" t="str">
        <f t="shared" si="146"/>
        <v>ZK110</v>
      </c>
      <c r="S3106">
        <f t="shared" si="147"/>
        <v>0</v>
      </c>
      <c r="T3106">
        <f t="shared" si="147"/>
        <v>0</v>
      </c>
      <c r="U3106">
        <f t="shared" si="147"/>
        <v>0</v>
      </c>
    </row>
    <row r="3107" spans="1:21" x14ac:dyDescent="0.25">
      <c r="A3107" t="s">
        <v>3626</v>
      </c>
      <c r="B3107" t="str">
        <f t="shared" si="145"/>
        <v>ZK110.K205.C727</v>
      </c>
      <c r="C3107">
        <f>+IFERROR(VLOOKUP(B3107,'[1]Sum table'!$A:$D,4,FALSE),0)</f>
        <v>0</v>
      </c>
      <c r="D3107">
        <f>+IFERROR(VLOOKUP(B3107,'[1]Sum table'!$A:$E,5,FALSE),0)</f>
        <v>0</v>
      </c>
      <c r="E3107">
        <f>+IFERROR(VLOOKUP(B3107,'[1]Sum table'!$A:$F,6,FALSE),0)</f>
        <v>0</v>
      </c>
      <c r="F3107">
        <f>+IFERROR(VLOOKUP(B3107,'[1]Sum table'!$A:$G,7,FALSE),0)</f>
        <v>0</v>
      </c>
      <c r="O3107" t="s">
        <v>517</v>
      </c>
      <c r="P3107" s="610" t="s">
        <v>111</v>
      </c>
      <c r="R3107" t="str">
        <f t="shared" si="146"/>
        <v>ZK110</v>
      </c>
      <c r="S3107">
        <f t="shared" si="147"/>
        <v>0</v>
      </c>
      <c r="T3107">
        <f t="shared" si="147"/>
        <v>0</v>
      </c>
      <c r="U3107">
        <f t="shared" si="147"/>
        <v>0</v>
      </c>
    </row>
    <row r="3108" spans="1:21" x14ac:dyDescent="0.25">
      <c r="A3108" t="s">
        <v>3627</v>
      </c>
      <c r="B3108" t="str">
        <f t="shared" si="145"/>
        <v>ZK110.K206.C727</v>
      </c>
      <c r="C3108">
        <f>+IFERROR(VLOOKUP(B3108,'[1]Sum table'!$A:$D,4,FALSE),0)</f>
        <v>0</v>
      </c>
      <c r="D3108">
        <f>+IFERROR(VLOOKUP(B3108,'[1]Sum table'!$A:$E,5,FALSE),0)</f>
        <v>0</v>
      </c>
      <c r="E3108">
        <f>+IFERROR(VLOOKUP(B3108,'[1]Sum table'!$A:$F,6,FALSE),0)</f>
        <v>0</v>
      </c>
      <c r="F3108">
        <f>+IFERROR(VLOOKUP(B3108,'[1]Sum table'!$A:$G,7,FALSE),0)</f>
        <v>0</v>
      </c>
      <c r="O3108" t="s">
        <v>517</v>
      </c>
      <c r="P3108" s="608" t="s">
        <v>372</v>
      </c>
      <c r="R3108" t="str">
        <f t="shared" si="146"/>
        <v>ZK110</v>
      </c>
      <c r="S3108">
        <f t="shared" si="147"/>
        <v>0</v>
      </c>
      <c r="T3108">
        <f t="shared" si="147"/>
        <v>0</v>
      </c>
      <c r="U3108">
        <f t="shared" si="147"/>
        <v>0</v>
      </c>
    </row>
    <row r="3109" spans="1:21" x14ac:dyDescent="0.25">
      <c r="A3109" t="s">
        <v>3628</v>
      </c>
      <c r="B3109" t="str">
        <f t="shared" si="145"/>
        <v>ZK110.K207.C727</v>
      </c>
      <c r="C3109">
        <f>+IFERROR(VLOOKUP(B3109,'[1]Sum table'!$A:$D,4,FALSE),0)</f>
        <v>0</v>
      </c>
      <c r="D3109">
        <f>+IFERROR(VLOOKUP(B3109,'[1]Sum table'!$A:$E,5,FALSE),0)</f>
        <v>0</v>
      </c>
      <c r="E3109">
        <f>+IFERROR(VLOOKUP(B3109,'[1]Sum table'!$A:$F,6,FALSE),0)</f>
        <v>0</v>
      </c>
      <c r="F3109">
        <f>+IFERROR(VLOOKUP(B3109,'[1]Sum table'!$A:$G,7,FALSE),0)</f>
        <v>0</v>
      </c>
      <c r="O3109" t="s">
        <v>517</v>
      </c>
      <c r="P3109" s="608" t="s">
        <v>373</v>
      </c>
      <c r="R3109" t="str">
        <f t="shared" si="146"/>
        <v>ZK110</v>
      </c>
      <c r="S3109">
        <f t="shared" si="147"/>
        <v>0</v>
      </c>
      <c r="T3109">
        <f t="shared" si="147"/>
        <v>0</v>
      </c>
      <c r="U3109">
        <f t="shared" si="147"/>
        <v>0</v>
      </c>
    </row>
    <row r="3110" spans="1:21" x14ac:dyDescent="0.25">
      <c r="A3110" t="s">
        <v>3629</v>
      </c>
      <c r="B3110" t="str">
        <f t="shared" si="145"/>
        <v>ZK110.K208.C727</v>
      </c>
      <c r="C3110">
        <f>+IFERROR(VLOOKUP(B3110,'[1]Sum table'!$A:$D,4,FALSE),0)</f>
        <v>0</v>
      </c>
      <c r="D3110">
        <f>+IFERROR(VLOOKUP(B3110,'[1]Sum table'!$A:$E,5,FALSE),0)</f>
        <v>0</v>
      </c>
      <c r="E3110">
        <f>+IFERROR(VLOOKUP(B3110,'[1]Sum table'!$A:$F,6,FALSE),0)</f>
        <v>0</v>
      </c>
      <c r="F3110">
        <f>+IFERROR(VLOOKUP(B3110,'[1]Sum table'!$A:$G,7,FALSE),0)</f>
        <v>0</v>
      </c>
      <c r="O3110" t="s">
        <v>517</v>
      </c>
      <c r="P3110" s="608" t="s">
        <v>374</v>
      </c>
      <c r="R3110" t="str">
        <f t="shared" si="146"/>
        <v>ZK110</v>
      </c>
      <c r="S3110">
        <f t="shared" si="147"/>
        <v>0</v>
      </c>
      <c r="T3110">
        <f t="shared" si="147"/>
        <v>0</v>
      </c>
      <c r="U3110">
        <f t="shared" si="147"/>
        <v>0</v>
      </c>
    </row>
    <row r="3111" spans="1:21" x14ac:dyDescent="0.25">
      <c r="A3111" t="s">
        <v>3630</v>
      </c>
      <c r="B3111" t="str">
        <f t="shared" si="145"/>
        <v>ZK110.K209.C727</v>
      </c>
      <c r="C3111">
        <f>+IFERROR(VLOOKUP(B3111,'[1]Sum table'!$A:$D,4,FALSE),0)</f>
        <v>0</v>
      </c>
      <c r="D3111">
        <f>+IFERROR(VLOOKUP(B3111,'[1]Sum table'!$A:$E,5,FALSE),0)</f>
        <v>0</v>
      </c>
      <c r="E3111">
        <f>+IFERROR(VLOOKUP(B3111,'[1]Sum table'!$A:$F,6,FALSE),0)</f>
        <v>0</v>
      </c>
      <c r="F3111">
        <f>+IFERROR(VLOOKUP(B3111,'[1]Sum table'!$A:$G,7,FALSE),0)</f>
        <v>0</v>
      </c>
      <c r="O3111" t="s">
        <v>517</v>
      </c>
      <c r="P3111" s="610" t="s">
        <v>77</v>
      </c>
      <c r="R3111" t="str">
        <f t="shared" si="146"/>
        <v>ZK110</v>
      </c>
      <c r="S3111">
        <f t="shared" si="147"/>
        <v>0</v>
      </c>
      <c r="T3111">
        <f t="shared" si="147"/>
        <v>0</v>
      </c>
      <c r="U3111">
        <f t="shared" si="147"/>
        <v>0</v>
      </c>
    </row>
    <row r="3112" spans="1:21" x14ac:dyDescent="0.25">
      <c r="A3112" t="s">
        <v>3631</v>
      </c>
      <c r="B3112" t="str">
        <f t="shared" si="145"/>
        <v>ZK110.K210.C727</v>
      </c>
      <c r="C3112">
        <f>+IFERROR(VLOOKUP(B3112,'[1]Sum table'!$A:$D,4,FALSE),0)</f>
        <v>0</v>
      </c>
      <c r="D3112">
        <f>+IFERROR(VLOOKUP(B3112,'[1]Sum table'!$A:$E,5,FALSE),0)</f>
        <v>0</v>
      </c>
      <c r="E3112">
        <f>+IFERROR(VLOOKUP(B3112,'[1]Sum table'!$A:$F,6,FALSE),0)</f>
        <v>0</v>
      </c>
      <c r="F3112">
        <f>+IFERROR(VLOOKUP(B3112,'[1]Sum table'!$A:$G,7,FALSE),0)</f>
        <v>0</v>
      </c>
      <c r="O3112" t="s">
        <v>517</v>
      </c>
      <c r="P3112" s="610" t="s">
        <v>79</v>
      </c>
      <c r="R3112" t="str">
        <f t="shared" si="146"/>
        <v>ZK110</v>
      </c>
      <c r="S3112">
        <f t="shared" si="147"/>
        <v>0</v>
      </c>
      <c r="T3112">
        <f t="shared" si="147"/>
        <v>0</v>
      </c>
      <c r="U3112">
        <f t="shared" si="147"/>
        <v>0</v>
      </c>
    </row>
    <row r="3113" spans="1:21" x14ac:dyDescent="0.25">
      <c r="A3113" t="s">
        <v>3632</v>
      </c>
      <c r="B3113" t="str">
        <f t="shared" si="145"/>
        <v>ZK110.K211.C727</v>
      </c>
      <c r="C3113">
        <f>+IFERROR(VLOOKUP(B3113,'[1]Sum table'!$A:$D,4,FALSE),0)</f>
        <v>0</v>
      </c>
      <c r="D3113">
        <f>+IFERROR(VLOOKUP(B3113,'[1]Sum table'!$A:$E,5,FALSE),0)</f>
        <v>0</v>
      </c>
      <c r="E3113">
        <f>+IFERROR(VLOOKUP(B3113,'[1]Sum table'!$A:$F,6,FALSE),0)</f>
        <v>0</v>
      </c>
      <c r="F3113">
        <f>+IFERROR(VLOOKUP(B3113,'[1]Sum table'!$A:$G,7,FALSE),0)</f>
        <v>0</v>
      </c>
      <c r="O3113" t="s">
        <v>517</v>
      </c>
      <c r="P3113" s="610" t="s">
        <v>81</v>
      </c>
      <c r="R3113" t="str">
        <f t="shared" si="146"/>
        <v>ZK110</v>
      </c>
      <c r="S3113">
        <f t="shared" si="147"/>
        <v>0</v>
      </c>
      <c r="T3113">
        <f t="shared" si="147"/>
        <v>0</v>
      </c>
      <c r="U3113">
        <f t="shared" si="147"/>
        <v>0</v>
      </c>
    </row>
    <row r="3114" spans="1:21" x14ac:dyDescent="0.25">
      <c r="A3114" t="s">
        <v>3633</v>
      </c>
      <c r="B3114" t="str">
        <f t="shared" si="145"/>
        <v>ZK110.K212.C727</v>
      </c>
      <c r="C3114">
        <f>+IFERROR(VLOOKUP(B3114,'[1]Sum table'!$A:$D,4,FALSE),0)</f>
        <v>0</v>
      </c>
      <c r="D3114">
        <f>+IFERROR(VLOOKUP(B3114,'[1]Sum table'!$A:$E,5,FALSE),0)</f>
        <v>0</v>
      </c>
      <c r="E3114">
        <f>+IFERROR(VLOOKUP(B3114,'[1]Sum table'!$A:$F,6,FALSE),0)</f>
        <v>0</v>
      </c>
      <c r="F3114">
        <f>+IFERROR(VLOOKUP(B3114,'[1]Sum table'!$A:$G,7,FALSE),0)</f>
        <v>0</v>
      </c>
      <c r="O3114" t="s">
        <v>517</v>
      </c>
      <c r="P3114" s="610" t="s">
        <v>83</v>
      </c>
      <c r="R3114" t="str">
        <f t="shared" si="146"/>
        <v>ZK110</v>
      </c>
      <c r="S3114">
        <f t="shared" si="147"/>
        <v>0</v>
      </c>
      <c r="T3114">
        <f t="shared" si="147"/>
        <v>0</v>
      </c>
      <c r="U3114">
        <f t="shared" si="147"/>
        <v>0</v>
      </c>
    </row>
    <row r="3115" spans="1:21" x14ac:dyDescent="0.25">
      <c r="A3115" t="s">
        <v>3634</v>
      </c>
      <c r="B3115" t="str">
        <f t="shared" si="145"/>
        <v>ZK110.K213.C727</v>
      </c>
      <c r="C3115">
        <f>+IFERROR(VLOOKUP(B3115,'[1]Sum table'!$A:$D,4,FALSE),0)</f>
        <v>0</v>
      </c>
      <c r="D3115">
        <f>+IFERROR(VLOOKUP(B3115,'[1]Sum table'!$A:$E,5,FALSE),0)</f>
        <v>0</v>
      </c>
      <c r="E3115">
        <f>+IFERROR(VLOOKUP(B3115,'[1]Sum table'!$A:$F,6,FALSE),0)</f>
        <v>0</v>
      </c>
      <c r="F3115">
        <f>+IFERROR(VLOOKUP(B3115,'[1]Sum table'!$A:$G,7,FALSE),0)</f>
        <v>0</v>
      </c>
      <c r="O3115" t="s">
        <v>517</v>
      </c>
      <c r="P3115" s="610" t="s">
        <v>85</v>
      </c>
      <c r="R3115" t="str">
        <f t="shared" si="146"/>
        <v>ZK110</v>
      </c>
      <c r="S3115">
        <f t="shared" si="147"/>
        <v>0</v>
      </c>
      <c r="T3115">
        <f t="shared" si="147"/>
        <v>0</v>
      </c>
      <c r="U3115">
        <f t="shared" si="147"/>
        <v>0</v>
      </c>
    </row>
    <row r="3116" spans="1:21" x14ac:dyDescent="0.25">
      <c r="A3116" t="s">
        <v>3635</v>
      </c>
      <c r="B3116" t="str">
        <f t="shared" si="145"/>
        <v>ZK110.K214.C727</v>
      </c>
      <c r="C3116">
        <f>+IFERROR(VLOOKUP(B3116,'[1]Sum table'!$A:$D,4,FALSE),0)</f>
        <v>0</v>
      </c>
      <c r="D3116">
        <f>+IFERROR(VLOOKUP(B3116,'[1]Sum table'!$A:$E,5,FALSE),0)</f>
        <v>0</v>
      </c>
      <c r="E3116">
        <f>+IFERROR(VLOOKUP(B3116,'[1]Sum table'!$A:$F,6,FALSE),0)</f>
        <v>0</v>
      </c>
      <c r="F3116">
        <f>+IFERROR(VLOOKUP(B3116,'[1]Sum table'!$A:$G,7,FALSE),0)</f>
        <v>0</v>
      </c>
      <c r="O3116" t="s">
        <v>517</v>
      </c>
      <c r="P3116" s="610" t="s">
        <v>87</v>
      </c>
      <c r="R3116" t="str">
        <f t="shared" si="146"/>
        <v>ZK110</v>
      </c>
      <c r="S3116">
        <f t="shared" si="147"/>
        <v>0</v>
      </c>
      <c r="T3116">
        <f t="shared" si="147"/>
        <v>0</v>
      </c>
      <c r="U3116">
        <f t="shared" si="147"/>
        <v>0</v>
      </c>
    </row>
    <row r="3117" spans="1:21" x14ac:dyDescent="0.25">
      <c r="A3117" t="s">
        <v>3636</v>
      </c>
      <c r="B3117" t="str">
        <f t="shared" si="145"/>
        <v>ZK110.K215.C727</v>
      </c>
      <c r="C3117">
        <f>+IFERROR(VLOOKUP(B3117,'[1]Sum table'!$A:$D,4,FALSE),0)</f>
        <v>0</v>
      </c>
      <c r="D3117">
        <f>+IFERROR(VLOOKUP(B3117,'[1]Sum table'!$A:$E,5,FALSE),0)</f>
        <v>0</v>
      </c>
      <c r="E3117">
        <f>+IFERROR(VLOOKUP(B3117,'[1]Sum table'!$A:$F,6,FALSE),0)</f>
        <v>0</v>
      </c>
      <c r="F3117">
        <f>+IFERROR(VLOOKUP(B3117,'[1]Sum table'!$A:$G,7,FALSE),0)</f>
        <v>0</v>
      </c>
      <c r="O3117" t="s">
        <v>517</v>
      </c>
      <c r="P3117" s="610" t="s">
        <v>89</v>
      </c>
      <c r="R3117" t="str">
        <f t="shared" si="146"/>
        <v>ZK110</v>
      </c>
      <c r="S3117">
        <f t="shared" si="147"/>
        <v>0</v>
      </c>
      <c r="T3117">
        <f t="shared" si="147"/>
        <v>0</v>
      </c>
      <c r="U3117">
        <f t="shared" si="147"/>
        <v>0</v>
      </c>
    </row>
    <row r="3118" spans="1:21" x14ac:dyDescent="0.25">
      <c r="A3118" t="s">
        <v>3637</v>
      </c>
      <c r="B3118" t="str">
        <f t="shared" si="145"/>
        <v>ZK110.K216.C727</v>
      </c>
      <c r="C3118">
        <f>+IFERROR(VLOOKUP(B3118,'[1]Sum table'!$A:$D,4,FALSE),0)</f>
        <v>0</v>
      </c>
      <c r="D3118">
        <f>+IFERROR(VLOOKUP(B3118,'[1]Sum table'!$A:$E,5,FALSE),0)</f>
        <v>0</v>
      </c>
      <c r="E3118">
        <f>+IFERROR(VLOOKUP(B3118,'[1]Sum table'!$A:$F,6,FALSE),0)</f>
        <v>0</v>
      </c>
      <c r="F3118">
        <f>+IFERROR(VLOOKUP(B3118,'[1]Sum table'!$A:$G,7,FALSE),0)</f>
        <v>0</v>
      </c>
      <c r="O3118" t="s">
        <v>517</v>
      </c>
      <c r="P3118" s="610" t="s">
        <v>91</v>
      </c>
      <c r="R3118" t="str">
        <f t="shared" si="146"/>
        <v>ZK110</v>
      </c>
      <c r="S3118">
        <f t="shared" si="147"/>
        <v>0</v>
      </c>
      <c r="T3118">
        <f t="shared" si="147"/>
        <v>0</v>
      </c>
      <c r="U3118">
        <f t="shared" si="147"/>
        <v>0</v>
      </c>
    </row>
    <row r="3119" spans="1:21" x14ac:dyDescent="0.25">
      <c r="A3119" t="s">
        <v>3638</v>
      </c>
      <c r="B3119" t="str">
        <f t="shared" si="145"/>
        <v>ZK110.K217.C727</v>
      </c>
      <c r="C3119">
        <f>+IFERROR(VLOOKUP(B3119,'[1]Sum table'!$A:$D,4,FALSE),0)</f>
        <v>0</v>
      </c>
      <c r="D3119">
        <f>+IFERROR(VLOOKUP(B3119,'[1]Sum table'!$A:$E,5,FALSE),0)</f>
        <v>0</v>
      </c>
      <c r="E3119">
        <f>+IFERROR(VLOOKUP(B3119,'[1]Sum table'!$A:$F,6,FALSE),0)</f>
        <v>0</v>
      </c>
      <c r="F3119">
        <f>+IFERROR(VLOOKUP(B3119,'[1]Sum table'!$A:$G,7,FALSE),0)</f>
        <v>0</v>
      </c>
      <c r="O3119" t="s">
        <v>517</v>
      </c>
      <c r="P3119" s="610" t="s">
        <v>93</v>
      </c>
      <c r="R3119" t="str">
        <f t="shared" si="146"/>
        <v>ZK110</v>
      </c>
      <c r="S3119">
        <f t="shared" si="147"/>
        <v>0</v>
      </c>
      <c r="T3119">
        <f t="shared" si="147"/>
        <v>0</v>
      </c>
      <c r="U3119">
        <f t="shared" si="147"/>
        <v>0</v>
      </c>
    </row>
    <row r="3120" spans="1:21" x14ac:dyDescent="0.25">
      <c r="A3120" t="s">
        <v>3639</v>
      </c>
      <c r="B3120" t="str">
        <f t="shared" si="145"/>
        <v>ZK110.K218.C727</v>
      </c>
      <c r="C3120">
        <f>+IFERROR(VLOOKUP(B3120,'[1]Sum table'!$A:$D,4,FALSE),0)</f>
        <v>0</v>
      </c>
      <c r="D3120">
        <f>+IFERROR(VLOOKUP(B3120,'[1]Sum table'!$A:$E,5,FALSE),0)</f>
        <v>0</v>
      </c>
      <c r="E3120">
        <f>+IFERROR(VLOOKUP(B3120,'[1]Sum table'!$A:$F,6,FALSE),0)</f>
        <v>0</v>
      </c>
      <c r="F3120">
        <f>+IFERROR(VLOOKUP(B3120,'[1]Sum table'!$A:$G,7,FALSE),0)</f>
        <v>0</v>
      </c>
      <c r="O3120" t="s">
        <v>517</v>
      </c>
      <c r="P3120" s="610" t="s">
        <v>95</v>
      </c>
      <c r="R3120" t="str">
        <f t="shared" si="146"/>
        <v>ZK110</v>
      </c>
      <c r="S3120">
        <f t="shared" si="147"/>
        <v>0</v>
      </c>
      <c r="T3120">
        <f t="shared" si="147"/>
        <v>0</v>
      </c>
      <c r="U3120">
        <f t="shared" si="147"/>
        <v>0</v>
      </c>
    </row>
    <row r="3121" spans="1:21" x14ac:dyDescent="0.25">
      <c r="A3121" t="s">
        <v>3640</v>
      </c>
      <c r="B3121" t="str">
        <f t="shared" si="145"/>
        <v>ZK110.K219.C727</v>
      </c>
      <c r="C3121">
        <f>+IFERROR(VLOOKUP(B3121,'[1]Sum table'!$A:$D,4,FALSE),0)</f>
        <v>0</v>
      </c>
      <c r="D3121">
        <f>+IFERROR(VLOOKUP(B3121,'[1]Sum table'!$A:$E,5,FALSE),0)</f>
        <v>0</v>
      </c>
      <c r="E3121">
        <f>+IFERROR(VLOOKUP(B3121,'[1]Sum table'!$A:$F,6,FALSE),0)</f>
        <v>0</v>
      </c>
      <c r="F3121">
        <f>+IFERROR(VLOOKUP(B3121,'[1]Sum table'!$A:$G,7,FALSE),0)</f>
        <v>0</v>
      </c>
      <c r="O3121" t="s">
        <v>517</v>
      </c>
      <c r="P3121" s="610" t="s">
        <v>97</v>
      </c>
      <c r="R3121" t="str">
        <f t="shared" si="146"/>
        <v>ZK110</v>
      </c>
      <c r="S3121">
        <f t="shared" si="147"/>
        <v>0</v>
      </c>
      <c r="T3121">
        <f t="shared" si="147"/>
        <v>0</v>
      </c>
      <c r="U3121">
        <f t="shared" si="147"/>
        <v>0</v>
      </c>
    </row>
    <row r="3122" spans="1:21" x14ac:dyDescent="0.25">
      <c r="A3122" t="s">
        <v>3641</v>
      </c>
      <c r="B3122" t="str">
        <f t="shared" si="145"/>
        <v>ZK110.K220.C727</v>
      </c>
      <c r="C3122">
        <f>+IFERROR(VLOOKUP(B3122,'[1]Sum table'!$A:$D,4,FALSE),0)</f>
        <v>0</v>
      </c>
      <c r="D3122">
        <f>+IFERROR(VLOOKUP(B3122,'[1]Sum table'!$A:$E,5,FALSE),0)</f>
        <v>0</v>
      </c>
      <c r="E3122">
        <f>+IFERROR(VLOOKUP(B3122,'[1]Sum table'!$A:$F,6,FALSE),0)</f>
        <v>0</v>
      </c>
      <c r="F3122">
        <f>+IFERROR(VLOOKUP(B3122,'[1]Sum table'!$A:$G,7,FALSE),0)</f>
        <v>0</v>
      </c>
      <c r="O3122" t="s">
        <v>517</v>
      </c>
      <c r="P3122" s="610" t="s">
        <v>99</v>
      </c>
      <c r="R3122" t="str">
        <f t="shared" si="146"/>
        <v>ZK110</v>
      </c>
      <c r="S3122">
        <f t="shared" si="147"/>
        <v>0</v>
      </c>
      <c r="T3122">
        <f t="shared" si="147"/>
        <v>0</v>
      </c>
      <c r="U3122">
        <f t="shared" si="147"/>
        <v>0</v>
      </c>
    </row>
    <row r="3123" spans="1:21" x14ac:dyDescent="0.25">
      <c r="A3123" t="s">
        <v>3642</v>
      </c>
      <c r="B3123" t="str">
        <f t="shared" si="145"/>
        <v>ZK110.K221.C727</v>
      </c>
      <c r="C3123">
        <f>+IFERROR(VLOOKUP(B3123,'[1]Sum table'!$A:$D,4,FALSE),0)</f>
        <v>0</v>
      </c>
      <c r="D3123">
        <f>+IFERROR(VLOOKUP(B3123,'[1]Sum table'!$A:$E,5,FALSE),0)</f>
        <v>0</v>
      </c>
      <c r="E3123">
        <f>+IFERROR(VLOOKUP(B3123,'[1]Sum table'!$A:$F,6,FALSE),0)</f>
        <v>0</v>
      </c>
      <c r="F3123">
        <f>+IFERROR(VLOOKUP(B3123,'[1]Sum table'!$A:$G,7,FALSE),0)</f>
        <v>0</v>
      </c>
      <c r="O3123" t="s">
        <v>517</v>
      </c>
      <c r="P3123" s="610" t="s">
        <v>101</v>
      </c>
      <c r="R3123" t="str">
        <f t="shared" si="146"/>
        <v>ZK110</v>
      </c>
      <c r="S3123">
        <f t="shared" si="147"/>
        <v>0</v>
      </c>
      <c r="T3123">
        <f t="shared" si="147"/>
        <v>0</v>
      </c>
      <c r="U3123">
        <f t="shared" si="147"/>
        <v>0</v>
      </c>
    </row>
    <row r="3124" spans="1:21" x14ac:dyDescent="0.25">
      <c r="A3124" t="s">
        <v>3643</v>
      </c>
      <c r="B3124" t="str">
        <f t="shared" si="145"/>
        <v>ZK110.K222.C727</v>
      </c>
      <c r="C3124">
        <f>+IFERROR(VLOOKUP(B3124,'[1]Sum table'!$A:$D,4,FALSE),0)</f>
        <v>0</v>
      </c>
      <c r="D3124">
        <f>+IFERROR(VLOOKUP(B3124,'[1]Sum table'!$A:$E,5,FALSE),0)</f>
        <v>0</v>
      </c>
      <c r="E3124">
        <f>+IFERROR(VLOOKUP(B3124,'[1]Sum table'!$A:$F,6,FALSE),0)</f>
        <v>0</v>
      </c>
      <c r="F3124">
        <f>+IFERROR(VLOOKUP(B3124,'[1]Sum table'!$A:$G,7,FALSE),0)</f>
        <v>0</v>
      </c>
      <c r="O3124" t="s">
        <v>517</v>
      </c>
      <c r="P3124" s="608" t="s">
        <v>375</v>
      </c>
      <c r="R3124" t="str">
        <f t="shared" si="146"/>
        <v>ZK110</v>
      </c>
      <c r="S3124">
        <f t="shared" si="147"/>
        <v>0</v>
      </c>
      <c r="T3124">
        <f t="shared" si="147"/>
        <v>0</v>
      </c>
      <c r="U3124">
        <f t="shared" si="147"/>
        <v>0</v>
      </c>
    </row>
    <row r="3125" spans="1:21" x14ac:dyDescent="0.25">
      <c r="A3125" t="s">
        <v>3644</v>
      </c>
      <c r="B3125" t="str">
        <f t="shared" si="145"/>
        <v>ZK110.K223.C727</v>
      </c>
      <c r="C3125">
        <f>+IFERROR(VLOOKUP(B3125,'[1]Sum table'!$A:$D,4,FALSE),0)</f>
        <v>0</v>
      </c>
      <c r="D3125">
        <f>+IFERROR(VLOOKUP(B3125,'[1]Sum table'!$A:$E,5,FALSE),0)</f>
        <v>0</v>
      </c>
      <c r="E3125">
        <f>+IFERROR(VLOOKUP(B3125,'[1]Sum table'!$A:$F,6,FALSE),0)</f>
        <v>0</v>
      </c>
      <c r="F3125">
        <f>+IFERROR(VLOOKUP(B3125,'[1]Sum table'!$A:$G,7,FALSE),0)</f>
        <v>0</v>
      </c>
      <c r="O3125" t="s">
        <v>517</v>
      </c>
      <c r="P3125" s="608" t="s">
        <v>376</v>
      </c>
      <c r="R3125" t="str">
        <f t="shared" si="146"/>
        <v>ZK110</v>
      </c>
      <c r="S3125">
        <f t="shared" si="147"/>
        <v>0</v>
      </c>
      <c r="T3125">
        <f t="shared" si="147"/>
        <v>0</v>
      </c>
      <c r="U3125">
        <f t="shared" si="147"/>
        <v>0</v>
      </c>
    </row>
    <row r="3126" spans="1:21" x14ac:dyDescent="0.25">
      <c r="A3126" t="s">
        <v>3645</v>
      </c>
      <c r="B3126" t="str">
        <f t="shared" si="145"/>
        <v>ZK110.K224.C727</v>
      </c>
      <c r="C3126">
        <f>+IFERROR(VLOOKUP(B3126,'[1]Sum table'!$A:$D,4,FALSE),0)</f>
        <v>0</v>
      </c>
      <c r="D3126">
        <f>+IFERROR(VLOOKUP(B3126,'[1]Sum table'!$A:$E,5,FALSE),0)</f>
        <v>0</v>
      </c>
      <c r="E3126">
        <f>+IFERROR(VLOOKUP(B3126,'[1]Sum table'!$A:$F,6,FALSE),0)</f>
        <v>0</v>
      </c>
      <c r="F3126">
        <f>+IFERROR(VLOOKUP(B3126,'[1]Sum table'!$A:$G,7,FALSE),0)</f>
        <v>0</v>
      </c>
      <c r="O3126" t="s">
        <v>517</v>
      </c>
      <c r="P3126" s="608" t="s">
        <v>377</v>
      </c>
      <c r="R3126" t="str">
        <f t="shared" si="146"/>
        <v>ZK110</v>
      </c>
      <c r="S3126">
        <f t="shared" si="147"/>
        <v>0</v>
      </c>
      <c r="T3126">
        <f t="shared" si="147"/>
        <v>0</v>
      </c>
      <c r="U3126">
        <f t="shared" si="147"/>
        <v>0</v>
      </c>
    </row>
    <row r="3127" spans="1:21" x14ac:dyDescent="0.25">
      <c r="A3127" t="s">
        <v>3646</v>
      </c>
      <c r="B3127" t="str">
        <f t="shared" si="145"/>
        <v>ZK110.K225.C727</v>
      </c>
      <c r="C3127">
        <f>+IFERROR(VLOOKUP(B3127,'[1]Sum table'!$A:$D,4,FALSE),0)</f>
        <v>0</v>
      </c>
      <c r="D3127">
        <f>+IFERROR(VLOOKUP(B3127,'[1]Sum table'!$A:$E,5,FALSE),0)</f>
        <v>0</v>
      </c>
      <c r="E3127">
        <f>+IFERROR(VLOOKUP(B3127,'[1]Sum table'!$A:$F,6,FALSE),0)</f>
        <v>0</v>
      </c>
      <c r="F3127">
        <f>+IFERROR(VLOOKUP(B3127,'[1]Sum table'!$A:$G,7,FALSE),0)</f>
        <v>0</v>
      </c>
      <c r="O3127" t="s">
        <v>517</v>
      </c>
      <c r="P3127" s="610" t="s">
        <v>115</v>
      </c>
      <c r="R3127" t="str">
        <f t="shared" si="146"/>
        <v>ZK110</v>
      </c>
      <c r="S3127">
        <f t="shared" si="147"/>
        <v>0</v>
      </c>
      <c r="T3127">
        <f t="shared" si="147"/>
        <v>0</v>
      </c>
      <c r="U3127">
        <f t="shared" si="147"/>
        <v>0</v>
      </c>
    </row>
    <row r="3128" spans="1:21" x14ac:dyDescent="0.25">
      <c r="A3128" t="s">
        <v>3647</v>
      </c>
      <c r="B3128" t="str">
        <f t="shared" si="145"/>
        <v>ZK110.K226.C727</v>
      </c>
      <c r="C3128">
        <f>+IFERROR(VLOOKUP(B3128,'[1]Sum table'!$A:$D,4,FALSE),0)</f>
        <v>0</v>
      </c>
      <c r="D3128">
        <f>+IFERROR(VLOOKUP(B3128,'[1]Sum table'!$A:$E,5,FALSE),0)</f>
        <v>0</v>
      </c>
      <c r="E3128">
        <f>+IFERROR(VLOOKUP(B3128,'[1]Sum table'!$A:$F,6,FALSE),0)</f>
        <v>0</v>
      </c>
      <c r="F3128">
        <f>+IFERROR(VLOOKUP(B3128,'[1]Sum table'!$A:$G,7,FALSE),0)</f>
        <v>0</v>
      </c>
      <c r="O3128" t="s">
        <v>517</v>
      </c>
      <c r="P3128" s="610" t="s">
        <v>117</v>
      </c>
      <c r="R3128" t="str">
        <f t="shared" si="146"/>
        <v>ZK110</v>
      </c>
      <c r="S3128">
        <f t="shared" si="147"/>
        <v>0</v>
      </c>
      <c r="T3128">
        <f t="shared" si="147"/>
        <v>0</v>
      </c>
      <c r="U3128">
        <f t="shared" si="147"/>
        <v>0</v>
      </c>
    </row>
    <row r="3129" spans="1:21" x14ac:dyDescent="0.25">
      <c r="A3129" t="s">
        <v>3648</v>
      </c>
      <c r="B3129" t="str">
        <f t="shared" si="145"/>
        <v>ZK110.K227.C727</v>
      </c>
      <c r="C3129">
        <f>+IFERROR(VLOOKUP(B3129,'[1]Sum table'!$A:$D,4,FALSE),0)</f>
        <v>0</v>
      </c>
      <c r="D3129">
        <f>+IFERROR(VLOOKUP(B3129,'[1]Sum table'!$A:$E,5,FALSE),0)</f>
        <v>0</v>
      </c>
      <c r="E3129">
        <f>+IFERROR(VLOOKUP(B3129,'[1]Sum table'!$A:$F,6,FALSE),0)</f>
        <v>0</v>
      </c>
      <c r="F3129">
        <f>+IFERROR(VLOOKUP(B3129,'[1]Sum table'!$A:$G,7,FALSE),0)</f>
        <v>0</v>
      </c>
      <c r="O3129" t="s">
        <v>517</v>
      </c>
      <c r="P3129" s="610" t="s">
        <v>119</v>
      </c>
      <c r="R3129" t="str">
        <f t="shared" si="146"/>
        <v>ZK110</v>
      </c>
      <c r="S3129">
        <f t="shared" si="147"/>
        <v>0</v>
      </c>
      <c r="T3129">
        <f t="shared" si="147"/>
        <v>0</v>
      </c>
      <c r="U3129">
        <f t="shared" si="147"/>
        <v>0</v>
      </c>
    </row>
    <row r="3130" spans="1:21" x14ac:dyDescent="0.25">
      <c r="A3130" t="s">
        <v>3649</v>
      </c>
      <c r="B3130" t="str">
        <f t="shared" si="145"/>
        <v>ZK110.K228.C727</v>
      </c>
      <c r="C3130">
        <f>+IFERROR(VLOOKUP(B3130,'[1]Sum table'!$A:$D,4,FALSE),0)</f>
        <v>0</v>
      </c>
      <c r="D3130">
        <f>+IFERROR(VLOOKUP(B3130,'[1]Sum table'!$A:$E,5,FALSE),0)</f>
        <v>0</v>
      </c>
      <c r="E3130">
        <f>+IFERROR(VLOOKUP(B3130,'[1]Sum table'!$A:$F,6,FALSE),0)</f>
        <v>0</v>
      </c>
      <c r="F3130">
        <f>+IFERROR(VLOOKUP(B3130,'[1]Sum table'!$A:$G,7,FALSE),0)</f>
        <v>0</v>
      </c>
      <c r="O3130" t="s">
        <v>517</v>
      </c>
      <c r="P3130" s="610" t="s">
        <v>121</v>
      </c>
      <c r="R3130" t="str">
        <f t="shared" si="146"/>
        <v>ZK110</v>
      </c>
      <c r="S3130">
        <f t="shared" si="147"/>
        <v>0</v>
      </c>
      <c r="T3130">
        <f t="shared" si="147"/>
        <v>0</v>
      </c>
      <c r="U3130">
        <f t="shared" si="147"/>
        <v>0</v>
      </c>
    </row>
    <row r="3131" spans="1:21" x14ac:dyDescent="0.25">
      <c r="A3131" t="s">
        <v>3650</v>
      </c>
      <c r="B3131" t="str">
        <f t="shared" si="145"/>
        <v>ZK110.K229.C727</v>
      </c>
      <c r="C3131">
        <f>+IFERROR(VLOOKUP(B3131,'[1]Sum table'!$A:$D,4,FALSE),0)</f>
        <v>0</v>
      </c>
      <c r="D3131">
        <f>+IFERROR(VLOOKUP(B3131,'[1]Sum table'!$A:$E,5,FALSE),0)</f>
        <v>0</v>
      </c>
      <c r="E3131">
        <f>+IFERROR(VLOOKUP(B3131,'[1]Sum table'!$A:$F,6,FALSE),0)</f>
        <v>0</v>
      </c>
      <c r="F3131">
        <f>+IFERROR(VLOOKUP(B3131,'[1]Sum table'!$A:$G,7,FALSE),0)</f>
        <v>0</v>
      </c>
      <c r="O3131" t="s">
        <v>517</v>
      </c>
      <c r="P3131" s="610" t="s">
        <v>123</v>
      </c>
      <c r="R3131" t="str">
        <f t="shared" si="146"/>
        <v>ZK110</v>
      </c>
      <c r="S3131">
        <f t="shared" si="147"/>
        <v>0</v>
      </c>
      <c r="T3131">
        <f t="shared" si="147"/>
        <v>0</v>
      </c>
      <c r="U3131">
        <f t="shared" si="147"/>
        <v>0</v>
      </c>
    </row>
    <row r="3132" spans="1:21" x14ac:dyDescent="0.25">
      <c r="A3132" t="s">
        <v>3651</v>
      </c>
      <c r="B3132" t="str">
        <f t="shared" si="145"/>
        <v>ZK110.K230.C727</v>
      </c>
      <c r="C3132">
        <f>+IFERROR(VLOOKUP(B3132,'[1]Sum table'!$A:$D,4,FALSE),0)</f>
        <v>0</v>
      </c>
      <c r="D3132">
        <f>+IFERROR(VLOOKUP(B3132,'[1]Sum table'!$A:$E,5,FALSE),0)</f>
        <v>0</v>
      </c>
      <c r="E3132">
        <f>+IFERROR(VLOOKUP(B3132,'[1]Sum table'!$A:$F,6,FALSE),0)</f>
        <v>0</v>
      </c>
      <c r="F3132">
        <f>+IFERROR(VLOOKUP(B3132,'[1]Sum table'!$A:$G,7,FALSE),0)</f>
        <v>0</v>
      </c>
      <c r="O3132" t="s">
        <v>517</v>
      </c>
      <c r="P3132" s="608" t="s">
        <v>378</v>
      </c>
      <c r="R3132" t="str">
        <f t="shared" si="146"/>
        <v>ZK110</v>
      </c>
      <c r="S3132">
        <f t="shared" si="147"/>
        <v>0</v>
      </c>
      <c r="T3132">
        <f t="shared" si="147"/>
        <v>0</v>
      </c>
      <c r="U3132">
        <f t="shared" si="147"/>
        <v>0</v>
      </c>
    </row>
    <row r="3133" spans="1:21" x14ac:dyDescent="0.25">
      <c r="A3133" t="s">
        <v>3652</v>
      </c>
      <c r="B3133" t="str">
        <f t="shared" si="145"/>
        <v>ZK110.K231.C727</v>
      </c>
      <c r="C3133">
        <f>+IFERROR(VLOOKUP(B3133,'[1]Sum table'!$A:$D,4,FALSE),0)</f>
        <v>0</v>
      </c>
      <c r="D3133">
        <f>+IFERROR(VLOOKUP(B3133,'[1]Sum table'!$A:$E,5,FALSE),0)</f>
        <v>0</v>
      </c>
      <c r="E3133">
        <f>+IFERROR(VLOOKUP(B3133,'[1]Sum table'!$A:$F,6,FALSE),0)</f>
        <v>0</v>
      </c>
      <c r="F3133">
        <f>+IFERROR(VLOOKUP(B3133,'[1]Sum table'!$A:$G,7,FALSE),0)</f>
        <v>0</v>
      </c>
      <c r="O3133" t="s">
        <v>517</v>
      </c>
      <c r="P3133" s="608" t="s">
        <v>379</v>
      </c>
      <c r="R3133" t="str">
        <f t="shared" si="146"/>
        <v>ZK110</v>
      </c>
      <c r="S3133">
        <f t="shared" si="147"/>
        <v>0</v>
      </c>
      <c r="T3133">
        <f t="shared" si="147"/>
        <v>0</v>
      </c>
      <c r="U3133">
        <f t="shared" si="147"/>
        <v>0</v>
      </c>
    </row>
    <row r="3134" spans="1:21" x14ac:dyDescent="0.25">
      <c r="A3134" t="s">
        <v>3653</v>
      </c>
      <c r="B3134" t="str">
        <f t="shared" si="145"/>
        <v>ZK110.K232.C727</v>
      </c>
      <c r="C3134">
        <f>+IFERROR(VLOOKUP(B3134,'[1]Sum table'!$A:$D,4,FALSE),0)</f>
        <v>0</v>
      </c>
      <c r="D3134">
        <f>+IFERROR(VLOOKUP(B3134,'[1]Sum table'!$A:$E,5,FALSE),0)</f>
        <v>0</v>
      </c>
      <c r="E3134">
        <f>+IFERROR(VLOOKUP(B3134,'[1]Sum table'!$A:$F,6,FALSE),0)</f>
        <v>0</v>
      </c>
      <c r="F3134">
        <f>+IFERROR(VLOOKUP(B3134,'[1]Sum table'!$A:$G,7,FALSE),0)</f>
        <v>0</v>
      </c>
      <c r="O3134" t="s">
        <v>517</v>
      </c>
      <c r="P3134" s="608" t="s">
        <v>380</v>
      </c>
      <c r="R3134" t="str">
        <f t="shared" si="146"/>
        <v>ZK110</v>
      </c>
      <c r="S3134">
        <f t="shared" si="147"/>
        <v>0</v>
      </c>
      <c r="T3134">
        <f t="shared" si="147"/>
        <v>0</v>
      </c>
      <c r="U3134">
        <f t="shared" si="147"/>
        <v>0</v>
      </c>
    </row>
    <row r="3135" spans="1:21" x14ac:dyDescent="0.25">
      <c r="A3135" t="s">
        <v>3654</v>
      </c>
      <c r="B3135" t="str">
        <f t="shared" si="145"/>
        <v>ZK110.K233.C727</v>
      </c>
      <c r="C3135">
        <f>+IFERROR(VLOOKUP(B3135,'[1]Sum table'!$A:$D,4,FALSE),0)</f>
        <v>0</v>
      </c>
      <c r="D3135">
        <f>+IFERROR(VLOOKUP(B3135,'[1]Sum table'!$A:$E,5,FALSE),0)</f>
        <v>0</v>
      </c>
      <c r="E3135">
        <f>+IFERROR(VLOOKUP(B3135,'[1]Sum table'!$A:$F,6,FALSE),0)</f>
        <v>0</v>
      </c>
      <c r="F3135">
        <f>+IFERROR(VLOOKUP(B3135,'[1]Sum table'!$A:$G,7,FALSE),0)</f>
        <v>0</v>
      </c>
      <c r="O3135" t="s">
        <v>517</v>
      </c>
      <c r="P3135" s="610" t="s">
        <v>125</v>
      </c>
      <c r="R3135" t="str">
        <f t="shared" si="146"/>
        <v>ZK110</v>
      </c>
      <c r="S3135">
        <f t="shared" si="147"/>
        <v>0</v>
      </c>
      <c r="T3135">
        <f t="shared" si="147"/>
        <v>0</v>
      </c>
      <c r="U3135">
        <f t="shared" si="147"/>
        <v>0</v>
      </c>
    </row>
    <row r="3136" spans="1:21" x14ac:dyDescent="0.25">
      <c r="A3136" t="s">
        <v>3655</v>
      </c>
      <c r="B3136" t="str">
        <f t="shared" si="145"/>
        <v>ZK110.K234.C727</v>
      </c>
      <c r="C3136">
        <f>+IFERROR(VLOOKUP(B3136,'[1]Sum table'!$A:$D,4,FALSE),0)</f>
        <v>0</v>
      </c>
      <c r="D3136">
        <f>+IFERROR(VLOOKUP(B3136,'[1]Sum table'!$A:$E,5,FALSE),0)</f>
        <v>0</v>
      </c>
      <c r="E3136">
        <f>+IFERROR(VLOOKUP(B3136,'[1]Sum table'!$A:$F,6,FALSE),0)</f>
        <v>0</v>
      </c>
      <c r="F3136">
        <f>+IFERROR(VLOOKUP(B3136,'[1]Sum table'!$A:$G,7,FALSE),0)</f>
        <v>0</v>
      </c>
      <c r="O3136" t="s">
        <v>517</v>
      </c>
      <c r="P3136" s="610" t="s">
        <v>127</v>
      </c>
      <c r="R3136" t="str">
        <f t="shared" si="146"/>
        <v>ZK110</v>
      </c>
      <c r="S3136">
        <f t="shared" si="147"/>
        <v>0</v>
      </c>
      <c r="T3136">
        <f t="shared" si="147"/>
        <v>0</v>
      </c>
      <c r="U3136">
        <f t="shared" si="147"/>
        <v>0</v>
      </c>
    </row>
    <row r="3137" spans="1:21" x14ac:dyDescent="0.25">
      <c r="A3137" t="s">
        <v>3656</v>
      </c>
      <c r="B3137" t="str">
        <f t="shared" si="145"/>
        <v>ZK110.K235.C727</v>
      </c>
      <c r="C3137">
        <f>+IFERROR(VLOOKUP(B3137,'[1]Sum table'!$A:$D,4,FALSE),0)</f>
        <v>0</v>
      </c>
      <c r="D3137">
        <f>+IFERROR(VLOOKUP(B3137,'[1]Sum table'!$A:$E,5,FALSE),0)</f>
        <v>0</v>
      </c>
      <c r="E3137">
        <f>+IFERROR(VLOOKUP(B3137,'[1]Sum table'!$A:$F,6,FALSE),0)</f>
        <v>0</v>
      </c>
      <c r="F3137">
        <f>+IFERROR(VLOOKUP(B3137,'[1]Sum table'!$A:$G,7,FALSE),0)</f>
        <v>0</v>
      </c>
      <c r="O3137" t="s">
        <v>517</v>
      </c>
      <c r="P3137" s="610" t="s">
        <v>129</v>
      </c>
      <c r="R3137" t="str">
        <f t="shared" si="146"/>
        <v>ZK110</v>
      </c>
      <c r="S3137">
        <f t="shared" si="147"/>
        <v>0</v>
      </c>
      <c r="T3137">
        <f t="shared" si="147"/>
        <v>0</v>
      </c>
      <c r="U3137">
        <f t="shared" si="147"/>
        <v>0</v>
      </c>
    </row>
    <row r="3138" spans="1:21" x14ac:dyDescent="0.25">
      <c r="A3138" t="s">
        <v>3657</v>
      </c>
      <c r="B3138" t="str">
        <f t="shared" si="145"/>
        <v>ZK110.K236.C727</v>
      </c>
      <c r="C3138">
        <f>+IFERROR(VLOOKUP(B3138,'[1]Sum table'!$A:$D,4,FALSE),0)</f>
        <v>0</v>
      </c>
      <c r="D3138">
        <f>+IFERROR(VLOOKUP(B3138,'[1]Sum table'!$A:$E,5,FALSE),0)</f>
        <v>0</v>
      </c>
      <c r="E3138">
        <f>+IFERROR(VLOOKUP(B3138,'[1]Sum table'!$A:$F,6,FALSE),0)</f>
        <v>0</v>
      </c>
      <c r="F3138">
        <f>+IFERROR(VLOOKUP(B3138,'[1]Sum table'!$A:$G,7,FALSE),0)</f>
        <v>0</v>
      </c>
      <c r="O3138" t="s">
        <v>517</v>
      </c>
      <c r="P3138" s="608" t="s">
        <v>381</v>
      </c>
      <c r="R3138" t="str">
        <f t="shared" si="146"/>
        <v>ZK110</v>
      </c>
      <c r="S3138">
        <f t="shared" si="147"/>
        <v>0</v>
      </c>
      <c r="T3138">
        <f t="shared" si="147"/>
        <v>0</v>
      </c>
      <c r="U3138">
        <f t="shared" si="147"/>
        <v>0</v>
      </c>
    </row>
    <row r="3139" spans="1:21" x14ac:dyDescent="0.25">
      <c r="A3139" t="s">
        <v>3658</v>
      </c>
      <c r="B3139" t="str">
        <f t="shared" si="145"/>
        <v>ZK110.K237.C727</v>
      </c>
      <c r="C3139">
        <f>+IFERROR(VLOOKUP(B3139,'[1]Sum table'!$A:$D,4,FALSE),0)</f>
        <v>0</v>
      </c>
      <c r="D3139">
        <f>+IFERROR(VLOOKUP(B3139,'[1]Sum table'!$A:$E,5,FALSE),0)</f>
        <v>0</v>
      </c>
      <c r="E3139">
        <f>+IFERROR(VLOOKUP(B3139,'[1]Sum table'!$A:$F,6,FALSE),0)</f>
        <v>0</v>
      </c>
      <c r="F3139">
        <f>+IFERROR(VLOOKUP(B3139,'[1]Sum table'!$A:$G,7,FALSE),0)</f>
        <v>0</v>
      </c>
      <c r="O3139" t="s">
        <v>517</v>
      </c>
      <c r="P3139" s="608" t="s">
        <v>382</v>
      </c>
      <c r="R3139" t="str">
        <f t="shared" si="146"/>
        <v>ZK110</v>
      </c>
      <c r="S3139">
        <f t="shared" si="147"/>
        <v>0</v>
      </c>
      <c r="T3139">
        <f t="shared" si="147"/>
        <v>0</v>
      </c>
      <c r="U3139">
        <f t="shared" si="147"/>
        <v>0</v>
      </c>
    </row>
    <row r="3140" spans="1:21" x14ac:dyDescent="0.25">
      <c r="A3140" t="s">
        <v>3659</v>
      </c>
      <c r="B3140" t="str">
        <f t="shared" ref="B3140:B3203" si="148">+A3140&amp;"."&amp;$A$1</f>
        <v>ZK110.K238.C727</v>
      </c>
      <c r="C3140">
        <f>+IFERROR(VLOOKUP(B3140,'[1]Sum table'!$A:$D,4,FALSE),0)</f>
        <v>0</v>
      </c>
      <c r="D3140">
        <f>+IFERROR(VLOOKUP(B3140,'[1]Sum table'!$A:$E,5,FALSE),0)</f>
        <v>0</v>
      </c>
      <c r="E3140">
        <f>+IFERROR(VLOOKUP(B3140,'[1]Sum table'!$A:$F,6,FALSE),0)</f>
        <v>0</v>
      </c>
      <c r="F3140">
        <f>+IFERROR(VLOOKUP(B3140,'[1]Sum table'!$A:$G,7,FALSE),0)</f>
        <v>0</v>
      </c>
      <c r="O3140" t="s">
        <v>517</v>
      </c>
      <c r="P3140" s="608" t="s">
        <v>383</v>
      </c>
      <c r="R3140" t="str">
        <f t="shared" ref="R3140:R3203" si="149">+LEFT(B3140,5)</f>
        <v>ZK110</v>
      </c>
      <c r="S3140">
        <f t="shared" ref="S3140:U3203" si="150">+C3140</f>
        <v>0</v>
      </c>
      <c r="T3140">
        <f t="shared" si="150"/>
        <v>0</v>
      </c>
      <c r="U3140">
        <f t="shared" si="150"/>
        <v>0</v>
      </c>
    </row>
    <row r="3141" spans="1:21" x14ac:dyDescent="0.25">
      <c r="A3141" t="s">
        <v>3660</v>
      </c>
      <c r="B3141" t="str">
        <f t="shared" si="148"/>
        <v>ZK110.K239.C727</v>
      </c>
      <c r="C3141">
        <f>+IFERROR(VLOOKUP(B3141,'[1]Sum table'!$A:$D,4,FALSE),0)</f>
        <v>0</v>
      </c>
      <c r="D3141">
        <f>+IFERROR(VLOOKUP(B3141,'[1]Sum table'!$A:$E,5,FALSE),0)</f>
        <v>0</v>
      </c>
      <c r="E3141">
        <f>+IFERROR(VLOOKUP(B3141,'[1]Sum table'!$A:$F,6,FALSE),0)</f>
        <v>0</v>
      </c>
      <c r="F3141">
        <f>+IFERROR(VLOOKUP(B3141,'[1]Sum table'!$A:$G,7,FALSE),0)</f>
        <v>0</v>
      </c>
      <c r="O3141" t="s">
        <v>517</v>
      </c>
      <c r="P3141" s="610" t="s">
        <v>131</v>
      </c>
      <c r="R3141" t="str">
        <f t="shared" si="149"/>
        <v>ZK110</v>
      </c>
      <c r="S3141">
        <f t="shared" si="150"/>
        <v>0</v>
      </c>
      <c r="T3141">
        <f t="shared" si="150"/>
        <v>0</v>
      </c>
      <c r="U3141">
        <f t="shared" si="150"/>
        <v>0</v>
      </c>
    </row>
    <row r="3142" spans="1:21" x14ac:dyDescent="0.25">
      <c r="A3142" t="s">
        <v>3661</v>
      </c>
      <c r="B3142" t="str">
        <f t="shared" si="148"/>
        <v>ZK110.K240.C727</v>
      </c>
      <c r="C3142">
        <f>+IFERROR(VLOOKUP(B3142,'[1]Sum table'!$A:$D,4,FALSE),0)</f>
        <v>0</v>
      </c>
      <c r="D3142">
        <f>+IFERROR(VLOOKUP(B3142,'[1]Sum table'!$A:$E,5,FALSE),0)</f>
        <v>0</v>
      </c>
      <c r="E3142">
        <f>+IFERROR(VLOOKUP(B3142,'[1]Sum table'!$A:$F,6,FALSE),0)</f>
        <v>0</v>
      </c>
      <c r="F3142">
        <f>+IFERROR(VLOOKUP(B3142,'[1]Sum table'!$A:$G,7,FALSE),0)</f>
        <v>0</v>
      </c>
      <c r="O3142" t="s">
        <v>517</v>
      </c>
      <c r="P3142" s="610" t="s">
        <v>133</v>
      </c>
      <c r="R3142" t="str">
        <f t="shared" si="149"/>
        <v>ZK110</v>
      </c>
      <c r="S3142">
        <f t="shared" si="150"/>
        <v>0</v>
      </c>
      <c r="T3142">
        <f t="shared" si="150"/>
        <v>0</v>
      </c>
      <c r="U3142">
        <f t="shared" si="150"/>
        <v>0</v>
      </c>
    </row>
    <row r="3143" spans="1:21" x14ac:dyDescent="0.25">
      <c r="A3143" t="s">
        <v>3662</v>
      </c>
      <c r="B3143" t="str">
        <f t="shared" si="148"/>
        <v>ZK110.K241.C727</v>
      </c>
      <c r="C3143">
        <f>+IFERROR(VLOOKUP(B3143,'[1]Sum table'!$A:$D,4,FALSE),0)</f>
        <v>0</v>
      </c>
      <c r="D3143">
        <f>+IFERROR(VLOOKUP(B3143,'[1]Sum table'!$A:$E,5,FALSE),0)</f>
        <v>0</v>
      </c>
      <c r="E3143">
        <f>+IFERROR(VLOOKUP(B3143,'[1]Sum table'!$A:$F,6,FALSE),0)</f>
        <v>0</v>
      </c>
      <c r="F3143">
        <f>+IFERROR(VLOOKUP(B3143,'[1]Sum table'!$A:$G,7,FALSE),0)</f>
        <v>0</v>
      </c>
      <c r="O3143" t="s">
        <v>517</v>
      </c>
      <c r="P3143" s="610" t="s">
        <v>135</v>
      </c>
      <c r="R3143" t="str">
        <f t="shared" si="149"/>
        <v>ZK110</v>
      </c>
      <c r="S3143">
        <f t="shared" si="150"/>
        <v>0</v>
      </c>
      <c r="T3143">
        <f t="shared" si="150"/>
        <v>0</v>
      </c>
      <c r="U3143">
        <f t="shared" si="150"/>
        <v>0</v>
      </c>
    </row>
    <row r="3144" spans="1:21" x14ac:dyDescent="0.25">
      <c r="A3144" t="s">
        <v>3663</v>
      </c>
      <c r="B3144" t="str">
        <f t="shared" si="148"/>
        <v>ZK110.K242.C727</v>
      </c>
      <c r="C3144">
        <f>+IFERROR(VLOOKUP(B3144,'[1]Sum table'!$A:$D,4,FALSE),0)</f>
        <v>0</v>
      </c>
      <c r="D3144">
        <f>+IFERROR(VLOOKUP(B3144,'[1]Sum table'!$A:$E,5,FALSE),0)</f>
        <v>0</v>
      </c>
      <c r="E3144">
        <f>+IFERROR(VLOOKUP(B3144,'[1]Sum table'!$A:$F,6,FALSE),0)</f>
        <v>0</v>
      </c>
      <c r="F3144">
        <f>+IFERROR(VLOOKUP(B3144,'[1]Sum table'!$A:$G,7,FALSE),0)</f>
        <v>0</v>
      </c>
      <c r="O3144" t="s">
        <v>517</v>
      </c>
      <c r="P3144" s="610" t="s">
        <v>137</v>
      </c>
      <c r="R3144" t="str">
        <f t="shared" si="149"/>
        <v>ZK110</v>
      </c>
      <c r="S3144">
        <f t="shared" si="150"/>
        <v>0</v>
      </c>
      <c r="T3144">
        <f t="shared" si="150"/>
        <v>0</v>
      </c>
      <c r="U3144">
        <f t="shared" si="150"/>
        <v>0</v>
      </c>
    </row>
    <row r="3145" spans="1:21" x14ac:dyDescent="0.25">
      <c r="A3145" t="s">
        <v>3664</v>
      </c>
      <c r="B3145" t="str">
        <f t="shared" si="148"/>
        <v>ZK110.K243.C727</v>
      </c>
      <c r="C3145">
        <f>+IFERROR(VLOOKUP(B3145,'[1]Sum table'!$A:$D,4,FALSE),0)</f>
        <v>0</v>
      </c>
      <c r="D3145">
        <f>+IFERROR(VLOOKUP(B3145,'[1]Sum table'!$A:$E,5,FALSE),0)</f>
        <v>0</v>
      </c>
      <c r="E3145">
        <f>+IFERROR(VLOOKUP(B3145,'[1]Sum table'!$A:$F,6,FALSE),0)</f>
        <v>0</v>
      </c>
      <c r="F3145">
        <f>+IFERROR(VLOOKUP(B3145,'[1]Sum table'!$A:$G,7,FALSE),0)</f>
        <v>0</v>
      </c>
      <c r="O3145" t="s">
        <v>517</v>
      </c>
      <c r="P3145" s="608" t="s">
        <v>384</v>
      </c>
      <c r="R3145" t="str">
        <f t="shared" si="149"/>
        <v>ZK110</v>
      </c>
      <c r="S3145">
        <f t="shared" si="150"/>
        <v>0</v>
      </c>
      <c r="T3145">
        <f t="shared" si="150"/>
        <v>0</v>
      </c>
      <c r="U3145">
        <f t="shared" si="150"/>
        <v>0</v>
      </c>
    </row>
    <row r="3146" spans="1:21" x14ac:dyDescent="0.25">
      <c r="A3146" t="s">
        <v>3665</v>
      </c>
      <c r="B3146" t="str">
        <f t="shared" si="148"/>
        <v>ZK110.K244.C727</v>
      </c>
      <c r="C3146">
        <f>+IFERROR(VLOOKUP(B3146,'[1]Sum table'!$A:$D,4,FALSE),0)</f>
        <v>0</v>
      </c>
      <c r="D3146">
        <f>+IFERROR(VLOOKUP(B3146,'[1]Sum table'!$A:$E,5,FALSE),0)</f>
        <v>0</v>
      </c>
      <c r="E3146">
        <f>+IFERROR(VLOOKUP(B3146,'[1]Sum table'!$A:$F,6,FALSE),0)</f>
        <v>0</v>
      </c>
      <c r="F3146">
        <f>+IFERROR(VLOOKUP(B3146,'[1]Sum table'!$A:$G,7,FALSE),0)</f>
        <v>0</v>
      </c>
      <c r="O3146" t="s">
        <v>517</v>
      </c>
      <c r="P3146" s="608" t="s">
        <v>385</v>
      </c>
      <c r="R3146" t="str">
        <f t="shared" si="149"/>
        <v>ZK110</v>
      </c>
      <c r="S3146">
        <f t="shared" si="150"/>
        <v>0</v>
      </c>
      <c r="T3146">
        <f t="shared" si="150"/>
        <v>0</v>
      </c>
      <c r="U3146">
        <f t="shared" si="150"/>
        <v>0</v>
      </c>
    </row>
    <row r="3147" spans="1:21" x14ac:dyDescent="0.25">
      <c r="A3147" t="s">
        <v>3666</v>
      </c>
      <c r="B3147" t="str">
        <f t="shared" si="148"/>
        <v>ZK110.K245.C727</v>
      </c>
      <c r="C3147">
        <f>+IFERROR(VLOOKUP(B3147,'[1]Sum table'!$A:$D,4,FALSE),0)</f>
        <v>0</v>
      </c>
      <c r="D3147">
        <f>+IFERROR(VLOOKUP(B3147,'[1]Sum table'!$A:$E,5,FALSE),0)</f>
        <v>0</v>
      </c>
      <c r="E3147">
        <f>+IFERROR(VLOOKUP(B3147,'[1]Sum table'!$A:$F,6,FALSE),0)</f>
        <v>0</v>
      </c>
      <c r="F3147">
        <f>+IFERROR(VLOOKUP(B3147,'[1]Sum table'!$A:$G,7,FALSE),0)</f>
        <v>0</v>
      </c>
      <c r="O3147" t="s">
        <v>517</v>
      </c>
      <c r="P3147" s="608" t="s">
        <v>386</v>
      </c>
      <c r="R3147" t="str">
        <f t="shared" si="149"/>
        <v>ZK110</v>
      </c>
      <c r="S3147">
        <f t="shared" si="150"/>
        <v>0</v>
      </c>
      <c r="T3147">
        <f t="shared" si="150"/>
        <v>0</v>
      </c>
      <c r="U3147">
        <f t="shared" si="150"/>
        <v>0</v>
      </c>
    </row>
    <row r="3148" spans="1:21" x14ac:dyDescent="0.25">
      <c r="A3148" t="s">
        <v>3667</v>
      </c>
      <c r="B3148" t="str">
        <f t="shared" si="148"/>
        <v>ZK110.K246.C727</v>
      </c>
      <c r="C3148">
        <f>+IFERROR(VLOOKUP(B3148,'[1]Sum table'!$A:$D,4,FALSE),0)</f>
        <v>0</v>
      </c>
      <c r="D3148">
        <f>+IFERROR(VLOOKUP(B3148,'[1]Sum table'!$A:$E,5,FALSE),0)</f>
        <v>0</v>
      </c>
      <c r="E3148">
        <f>+IFERROR(VLOOKUP(B3148,'[1]Sum table'!$A:$F,6,FALSE),0)</f>
        <v>0</v>
      </c>
      <c r="F3148">
        <f>+IFERROR(VLOOKUP(B3148,'[1]Sum table'!$A:$G,7,FALSE),0)</f>
        <v>0</v>
      </c>
      <c r="O3148" t="s">
        <v>517</v>
      </c>
      <c r="P3148" s="610" t="s">
        <v>139</v>
      </c>
      <c r="R3148" t="str">
        <f t="shared" si="149"/>
        <v>ZK110</v>
      </c>
      <c r="S3148">
        <f t="shared" si="150"/>
        <v>0</v>
      </c>
      <c r="T3148">
        <f t="shared" si="150"/>
        <v>0</v>
      </c>
      <c r="U3148">
        <f t="shared" si="150"/>
        <v>0</v>
      </c>
    </row>
    <row r="3149" spans="1:21" x14ac:dyDescent="0.25">
      <c r="A3149" t="s">
        <v>3668</v>
      </c>
      <c r="B3149" t="str">
        <f t="shared" si="148"/>
        <v>ZK110.K247.C727</v>
      </c>
      <c r="C3149">
        <f>+IFERROR(VLOOKUP(B3149,'[1]Sum table'!$A:$D,4,FALSE),0)</f>
        <v>0</v>
      </c>
      <c r="D3149">
        <f>+IFERROR(VLOOKUP(B3149,'[1]Sum table'!$A:$E,5,FALSE),0)</f>
        <v>0</v>
      </c>
      <c r="E3149">
        <f>+IFERROR(VLOOKUP(B3149,'[1]Sum table'!$A:$F,6,FALSE),0)</f>
        <v>0</v>
      </c>
      <c r="F3149">
        <f>+IFERROR(VLOOKUP(B3149,'[1]Sum table'!$A:$G,7,FALSE),0)</f>
        <v>0</v>
      </c>
      <c r="O3149" t="s">
        <v>517</v>
      </c>
      <c r="P3149" s="610" t="s">
        <v>141</v>
      </c>
      <c r="R3149" t="str">
        <f t="shared" si="149"/>
        <v>ZK110</v>
      </c>
      <c r="S3149">
        <f t="shared" si="150"/>
        <v>0</v>
      </c>
      <c r="T3149">
        <f t="shared" si="150"/>
        <v>0</v>
      </c>
      <c r="U3149">
        <f t="shared" si="150"/>
        <v>0</v>
      </c>
    </row>
    <row r="3150" spans="1:21" x14ac:dyDescent="0.25">
      <c r="A3150" t="s">
        <v>3669</v>
      </c>
      <c r="B3150" t="str">
        <f t="shared" si="148"/>
        <v>ZK110.K248.C727</v>
      </c>
      <c r="C3150">
        <f>+IFERROR(VLOOKUP(B3150,'[1]Sum table'!$A:$D,4,FALSE),0)</f>
        <v>0</v>
      </c>
      <c r="D3150">
        <f>+IFERROR(VLOOKUP(B3150,'[1]Sum table'!$A:$E,5,FALSE),0)</f>
        <v>0</v>
      </c>
      <c r="E3150">
        <f>+IFERROR(VLOOKUP(B3150,'[1]Sum table'!$A:$F,6,FALSE),0)</f>
        <v>0</v>
      </c>
      <c r="F3150">
        <f>+IFERROR(VLOOKUP(B3150,'[1]Sum table'!$A:$G,7,FALSE),0)</f>
        <v>0</v>
      </c>
      <c r="O3150" t="s">
        <v>517</v>
      </c>
      <c r="P3150" s="610" t="s">
        <v>143</v>
      </c>
      <c r="R3150" t="str">
        <f t="shared" si="149"/>
        <v>ZK110</v>
      </c>
      <c r="S3150">
        <f t="shared" si="150"/>
        <v>0</v>
      </c>
      <c r="T3150">
        <f t="shared" si="150"/>
        <v>0</v>
      </c>
      <c r="U3150">
        <f t="shared" si="150"/>
        <v>0</v>
      </c>
    </row>
    <row r="3151" spans="1:21" x14ac:dyDescent="0.25">
      <c r="A3151" t="s">
        <v>3670</v>
      </c>
      <c r="B3151" t="str">
        <f t="shared" si="148"/>
        <v>ZK110.K249.C727</v>
      </c>
      <c r="C3151">
        <f>+IFERROR(VLOOKUP(B3151,'[1]Sum table'!$A:$D,4,FALSE),0)</f>
        <v>0</v>
      </c>
      <c r="D3151">
        <f>+IFERROR(VLOOKUP(B3151,'[1]Sum table'!$A:$E,5,FALSE),0)</f>
        <v>0</v>
      </c>
      <c r="E3151">
        <f>+IFERROR(VLOOKUP(B3151,'[1]Sum table'!$A:$F,6,FALSE),0)</f>
        <v>0</v>
      </c>
      <c r="F3151">
        <f>+IFERROR(VLOOKUP(B3151,'[1]Sum table'!$A:$G,7,FALSE),0)</f>
        <v>0</v>
      </c>
      <c r="O3151" t="s">
        <v>517</v>
      </c>
      <c r="P3151" s="610" t="s">
        <v>145</v>
      </c>
      <c r="R3151" t="str">
        <f t="shared" si="149"/>
        <v>ZK110</v>
      </c>
      <c r="S3151">
        <f t="shared" si="150"/>
        <v>0</v>
      </c>
      <c r="T3151">
        <f t="shared" si="150"/>
        <v>0</v>
      </c>
      <c r="U3151">
        <f t="shared" si="150"/>
        <v>0</v>
      </c>
    </row>
    <row r="3152" spans="1:21" x14ac:dyDescent="0.25">
      <c r="A3152" t="s">
        <v>3671</v>
      </c>
      <c r="B3152" t="str">
        <f t="shared" si="148"/>
        <v>ZK110.K250.C727</v>
      </c>
      <c r="C3152">
        <f>+IFERROR(VLOOKUP(B3152,'[1]Sum table'!$A:$D,4,FALSE),0)</f>
        <v>0</v>
      </c>
      <c r="D3152">
        <f>+IFERROR(VLOOKUP(B3152,'[1]Sum table'!$A:$E,5,FALSE),0)</f>
        <v>0</v>
      </c>
      <c r="E3152">
        <f>+IFERROR(VLOOKUP(B3152,'[1]Sum table'!$A:$F,6,FALSE),0)</f>
        <v>0</v>
      </c>
      <c r="F3152">
        <f>+IFERROR(VLOOKUP(B3152,'[1]Sum table'!$A:$G,7,FALSE),0)</f>
        <v>0</v>
      </c>
      <c r="O3152" t="s">
        <v>517</v>
      </c>
      <c r="P3152" s="610" t="s">
        <v>149</v>
      </c>
      <c r="R3152" t="str">
        <f t="shared" si="149"/>
        <v>ZK110</v>
      </c>
      <c r="S3152">
        <f t="shared" si="150"/>
        <v>0</v>
      </c>
      <c r="T3152">
        <f t="shared" si="150"/>
        <v>0</v>
      </c>
      <c r="U3152">
        <f t="shared" si="150"/>
        <v>0</v>
      </c>
    </row>
    <row r="3153" spans="1:21" x14ac:dyDescent="0.25">
      <c r="A3153" t="s">
        <v>3672</v>
      </c>
      <c r="B3153" t="str">
        <f t="shared" si="148"/>
        <v>ZK110.K251.C727</v>
      </c>
      <c r="C3153">
        <f>+IFERROR(VLOOKUP(B3153,'[1]Sum table'!$A:$D,4,FALSE),0)</f>
        <v>0</v>
      </c>
      <c r="D3153">
        <f>+IFERROR(VLOOKUP(B3153,'[1]Sum table'!$A:$E,5,FALSE),0)</f>
        <v>0</v>
      </c>
      <c r="E3153">
        <f>+IFERROR(VLOOKUP(B3153,'[1]Sum table'!$A:$F,6,FALSE),0)</f>
        <v>0</v>
      </c>
      <c r="F3153">
        <f>+IFERROR(VLOOKUP(B3153,'[1]Sum table'!$A:$G,7,FALSE),0)</f>
        <v>0</v>
      </c>
      <c r="O3153" t="s">
        <v>517</v>
      </c>
      <c r="P3153" s="610" t="s">
        <v>151</v>
      </c>
      <c r="R3153" t="str">
        <f t="shared" si="149"/>
        <v>ZK110</v>
      </c>
      <c r="S3153">
        <f t="shared" si="150"/>
        <v>0</v>
      </c>
      <c r="T3153">
        <f t="shared" si="150"/>
        <v>0</v>
      </c>
      <c r="U3153">
        <f t="shared" si="150"/>
        <v>0</v>
      </c>
    </row>
    <row r="3154" spans="1:21" x14ac:dyDescent="0.25">
      <c r="A3154" t="s">
        <v>3673</v>
      </c>
      <c r="B3154" t="str">
        <f t="shared" si="148"/>
        <v>ZK110.K252.C727</v>
      </c>
      <c r="C3154">
        <f>+IFERROR(VLOOKUP(B3154,'[1]Sum table'!$A:$D,4,FALSE),0)</f>
        <v>0</v>
      </c>
      <c r="D3154">
        <f>+IFERROR(VLOOKUP(B3154,'[1]Sum table'!$A:$E,5,FALSE),0)</f>
        <v>0</v>
      </c>
      <c r="E3154">
        <f>+IFERROR(VLOOKUP(B3154,'[1]Sum table'!$A:$F,6,FALSE),0)</f>
        <v>0</v>
      </c>
      <c r="F3154">
        <f>+IFERROR(VLOOKUP(B3154,'[1]Sum table'!$A:$G,7,FALSE),0)</f>
        <v>0</v>
      </c>
      <c r="O3154" t="s">
        <v>517</v>
      </c>
      <c r="P3154" s="610" t="s">
        <v>152</v>
      </c>
      <c r="R3154" t="str">
        <f t="shared" si="149"/>
        <v>ZK110</v>
      </c>
      <c r="S3154">
        <f t="shared" si="150"/>
        <v>0</v>
      </c>
      <c r="T3154">
        <f t="shared" si="150"/>
        <v>0</v>
      </c>
      <c r="U3154">
        <f t="shared" si="150"/>
        <v>0</v>
      </c>
    </row>
    <row r="3155" spans="1:21" x14ac:dyDescent="0.25">
      <c r="A3155" t="s">
        <v>3674</v>
      </c>
      <c r="B3155" t="str">
        <f t="shared" si="148"/>
        <v>ZK110.K253.C727</v>
      </c>
      <c r="C3155">
        <f>+IFERROR(VLOOKUP(B3155,'[1]Sum table'!$A:$D,4,FALSE),0)</f>
        <v>0</v>
      </c>
      <c r="D3155">
        <f>+IFERROR(VLOOKUP(B3155,'[1]Sum table'!$A:$E,5,FALSE),0)</f>
        <v>0</v>
      </c>
      <c r="E3155">
        <f>+IFERROR(VLOOKUP(B3155,'[1]Sum table'!$A:$F,6,FALSE),0)</f>
        <v>0</v>
      </c>
      <c r="F3155">
        <f>+IFERROR(VLOOKUP(B3155,'[1]Sum table'!$A:$G,7,FALSE),0)</f>
        <v>0</v>
      </c>
      <c r="O3155" t="s">
        <v>517</v>
      </c>
      <c r="P3155" s="610" t="s">
        <v>154</v>
      </c>
      <c r="R3155" t="str">
        <f t="shared" si="149"/>
        <v>ZK110</v>
      </c>
      <c r="S3155">
        <f t="shared" si="150"/>
        <v>0</v>
      </c>
      <c r="T3155">
        <f t="shared" si="150"/>
        <v>0</v>
      </c>
      <c r="U3155">
        <f t="shared" si="150"/>
        <v>0</v>
      </c>
    </row>
    <row r="3156" spans="1:21" x14ac:dyDescent="0.25">
      <c r="A3156" t="s">
        <v>3675</v>
      </c>
      <c r="B3156" t="str">
        <f t="shared" si="148"/>
        <v>ZK110.K254.C727</v>
      </c>
      <c r="C3156">
        <f>+IFERROR(VLOOKUP(B3156,'[1]Sum table'!$A:$D,4,FALSE),0)</f>
        <v>0</v>
      </c>
      <c r="D3156">
        <f>+IFERROR(VLOOKUP(B3156,'[1]Sum table'!$A:$E,5,FALSE),0)</f>
        <v>0</v>
      </c>
      <c r="E3156">
        <f>+IFERROR(VLOOKUP(B3156,'[1]Sum table'!$A:$F,6,FALSE),0)</f>
        <v>0</v>
      </c>
      <c r="F3156">
        <f>+IFERROR(VLOOKUP(B3156,'[1]Sum table'!$A:$G,7,FALSE),0)</f>
        <v>0</v>
      </c>
      <c r="O3156" t="s">
        <v>517</v>
      </c>
      <c r="P3156" s="610" t="s">
        <v>156</v>
      </c>
      <c r="R3156" t="str">
        <f t="shared" si="149"/>
        <v>ZK110</v>
      </c>
      <c r="S3156">
        <f t="shared" si="150"/>
        <v>0</v>
      </c>
      <c r="T3156">
        <f t="shared" si="150"/>
        <v>0</v>
      </c>
      <c r="U3156">
        <f t="shared" si="150"/>
        <v>0</v>
      </c>
    </row>
    <row r="3157" spans="1:21" x14ac:dyDescent="0.25">
      <c r="A3157" t="s">
        <v>3676</v>
      </c>
      <c r="B3157" t="str">
        <f t="shared" si="148"/>
        <v>ZK110.K255.C727</v>
      </c>
      <c r="C3157">
        <f>+IFERROR(VLOOKUP(B3157,'[1]Sum table'!$A:$D,4,FALSE),0)</f>
        <v>0</v>
      </c>
      <c r="D3157">
        <f>+IFERROR(VLOOKUP(B3157,'[1]Sum table'!$A:$E,5,FALSE),0)</f>
        <v>0</v>
      </c>
      <c r="E3157">
        <f>+IFERROR(VLOOKUP(B3157,'[1]Sum table'!$A:$F,6,FALSE),0)</f>
        <v>0</v>
      </c>
      <c r="F3157">
        <f>+IFERROR(VLOOKUP(B3157,'[1]Sum table'!$A:$G,7,FALSE),0)</f>
        <v>0</v>
      </c>
      <c r="O3157" t="s">
        <v>517</v>
      </c>
      <c r="P3157" s="610" t="s">
        <v>158</v>
      </c>
      <c r="R3157" t="str">
        <f t="shared" si="149"/>
        <v>ZK110</v>
      </c>
      <c r="S3157">
        <f t="shared" si="150"/>
        <v>0</v>
      </c>
      <c r="T3157">
        <f t="shared" si="150"/>
        <v>0</v>
      </c>
      <c r="U3157">
        <f t="shared" si="150"/>
        <v>0</v>
      </c>
    </row>
    <row r="3158" spans="1:21" x14ac:dyDescent="0.25">
      <c r="A3158" t="s">
        <v>3677</v>
      </c>
      <c r="B3158" t="str">
        <f t="shared" si="148"/>
        <v>ZK110.K256.C727</v>
      </c>
      <c r="C3158">
        <f>+IFERROR(VLOOKUP(B3158,'[1]Sum table'!$A:$D,4,FALSE),0)</f>
        <v>0</v>
      </c>
      <c r="D3158">
        <f>+IFERROR(VLOOKUP(B3158,'[1]Sum table'!$A:$E,5,FALSE),0)</f>
        <v>0</v>
      </c>
      <c r="E3158">
        <f>+IFERROR(VLOOKUP(B3158,'[1]Sum table'!$A:$F,6,FALSE),0)</f>
        <v>0</v>
      </c>
      <c r="F3158">
        <f>+IFERROR(VLOOKUP(B3158,'[1]Sum table'!$A:$G,7,FALSE),0)</f>
        <v>0</v>
      </c>
      <c r="O3158" t="s">
        <v>517</v>
      </c>
      <c r="P3158" s="608" t="s">
        <v>387</v>
      </c>
      <c r="R3158" t="str">
        <f t="shared" si="149"/>
        <v>ZK110</v>
      </c>
      <c r="S3158">
        <f t="shared" si="150"/>
        <v>0</v>
      </c>
      <c r="T3158">
        <f t="shared" si="150"/>
        <v>0</v>
      </c>
      <c r="U3158">
        <f t="shared" si="150"/>
        <v>0</v>
      </c>
    </row>
    <row r="3159" spans="1:21" x14ac:dyDescent="0.25">
      <c r="A3159" t="s">
        <v>3678</v>
      </c>
      <c r="B3159" t="str">
        <f t="shared" si="148"/>
        <v>ZK110.K257.C727</v>
      </c>
      <c r="C3159">
        <f>+IFERROR(VLOOKUP(B3159,'[1]Sum table'!$A:$D,4,FALSE),0)</f>
        <v>0</v>
      </c>
      <c r="D3159">
        <f>+IFERROR(VLOOKUP(B3159,'[1]Sum table'!$A:$E,5,FALSE),0)</f>
        <v>0</v>
      </c>
      <c r="E3159">
        <f>+IFERROR(VLOOKUP(B3159,'[1]Sum table'!$A:$F,6,FALSE),0)</f>
        <v>0</v>
      </c>
      <c r="F3159">
        <f>+IFERROR(VLOOKUP(B3159,'[1]Sum table'!$A:$G,7,FALSE),0)</f>
        <v>0</v>
      </c>
      <c r="O3159" t="s">
        <v>517</v>
      </c>
      <c r="P3159" s="608" t="s">
        <v>388</v>
      </c>
      <c r="R3159" t="str">
        <f t="shared" si="149"/>
        <v>ZK110</v>
      </c>
      <c r="S3159">
        <f t="shared" si="150"/>
        <v>0</v>
      </c>
      <c r="T3159">
        <f t="shared" si="150"/>
        <v>0</v>
      </c>
      <c r="U3159">
        <f t="shared" si="150"/>
        <v>0</v>
      </c>
    </row>
    <row r="3160" spans="1:21" x14ac:dyDescent="0.25">
      <c r="A3160" t="s">
        <v>3679</v>
      </c>
      <c r="B3160" t="str">
        <f t="shared" si="148"/>
        <v>ZK110.K258.C727</v>
      </c>
      <c r="C3160">
        <f>+IFERROR(VLOOKUP(B3160,'[1]Sum table'!$A:$D,4,FALSE),0)</f>
        <v>0</v>
      </c>
      <c r="D3160">
        <f>+IFERROR(VLOOKUP(B3160,'[1]Sum table'!$A:$E,5,FALSE),0)</f>
        <v>0</v>
      </c>
      <c r="E3160">
        <f>+IFERROR(VLOOKUP(B3160,'[1]Sum table'!$A:$F,6,FALSE),0)</f>
        <v>0</v>
      </c>
      <c r="F3160">
        <f>+IFERROR(VLOOKUP(B3160,'[1]Sum table'!$A:$G,7,FALSE),0)</f>
        <v>0</v>
      </c>
      <c r="O3160" t="s">
        <v>517</v>
      </c>
      <c r="P3160" s="608" t="s">
        <v>389</v>
      </c>
      <c r="R3160" t="str">
        <f t="shared" si="149"/>
        <v>ZK110</v>
      </c>
      <c r="S3160">
        <f t="shared" si="150"/>
        <v>0</v>
      </c>
      <c r="T3160">
        <f t="shared" si="150"/>
        <v>0</v>
      </c>
      <c r="U3160">
        <f t="shared" si="150"/>
        <v>0</v>
      </c>
    </row>
    <row r="3161" spans="1:21" x14ac:dyDescent="0.25">
      <c r="A3161" t="s">
        <v>3680</v>
      </c>
      <c r="B3161" t="str">
        <f t="shared" si="148"/>
        <v>ZK110.K259.C727</v>
      </c>
      <c r="C3161">
        <f>+IFERROR(VLOOKUP(B3161,'[1]Sum table'!$A:$D,4,FALSE),0)</f>
        <v>0</v>
      </c>
      <c r="D3161">
        <f>+IFERROR(VLOOKUP(B3161,'[1]Sum table'!$A:$E,5,FALSE),0)</f>
        <v>0</v>
      </c>
      <c r="E3161">
        <f>+IFERROR(VLOOKUP(B3161,'[1]Sum table'!$A:$F,6,FALSE),0)</f>
        <v>0</v>
      </c>
      <c r="F3161">
        <f>+IFERROR(VLOOKUP(B3161,'[1]Sum table'!$A:$G,7,FALSE),0)</f>
        <v>0</v>
      </c>
      <c r="O3161" t="s">
        <v>517</v>
      </c>
      <c r="P3161" s="610" t="s">
        <v>162</v>
      </c>
      <c r="R3161" t="str">
        <f t="shared" si="149"/>
        <v>ZK110</v>
      </c>
      <c r="S3161">
        <f t="shared" si="150"/>
        <v>0</v>
      </c>
      <c r="T3161">
        <f t="shared" si="150"/>
        <v>0</v>
      </c>
      <c r="U3161">
        <f t="shared" si="150"/>
        <v>0</v>
      </c>
    </row>
    <row r="3162" spans="1:21" x14ac:dyDescent="0.25">
      <c r="A3162" t="s">
        <v>3681</v>
      </c>
      <c r="B3162" t="str">
        <f t="shared" si="148"/>
        <v>ZK110.K260.C727</v>
      </c>
      <c r="C3162">
        <f>+IFERROR(VLOOKUP(B3162,'[1]Sum table'!$A:$D,4,FALSE),0)</f>
        <v>0</v>
      </c>
      <c r="D3162">
        <f>+IFERROR(VLOOKUP(B3162,'[1]Sum table'!$A:$E,5,FALSE),0)</f>
        <v>0</v>
      </c>
      <c r="E3162">
        <f>+IFERROR(VLOOKUP(B3162,'[1]Sum table'!$A:$F,6,FALSE),0)</f>
        <v>0</v>
      </c>
      <c r="F3162">
        <f>+IFERROR(VLOOKUP(B3162,'[1]Sum table'!$A:$G,7,FALSE),0)</f>
        <v>0</v>
      </c>
      <c r="O3162" t="s">
        <v>517</v>
      </c>
      <c r="P3162" s="610" t="s">
        <v>164</v>
      </c>
      <c r="R3162" t="str">
        <f t="shared" si="149"/>
        <v>ZK110</v>
      </c>
      <c r="S3162">
        <f t="shared" si="150"/>
        <v>0</v>
      </c>
      <c r="T3162">
        <f t="shared" si="150"/>
        <v>0</v>
      </c>
      <c r="U3162">
        <f t="shared" si="150"/>
        <v>0</v>
      </c>
    </row>
    <row r="3163" spans="1:21" x14ac:dyDescent="0.25">
      <c r="A3163" t="s">
        <v>3682</v>
      </c>
      <c r="B3163" t="str">
        <f t="shared" si="148"/>
        <v>ZK110.K261.C727</v>
      </c>
      <c r="C3163">
        <f>+IFERROR(VLOOKUP(B3163,'[1]Sum table'!$A:$D,4,FALSE),0)</f>
        <v>0</v>
      </c>
      <c r="D3163">
        <f>+IFERROR(VLOOKUP(B3163,'[1]Sum table'!$A:$E,5,FALSE),0)</f>
        <v>0</v>
      </c>
      <c r="E3163">
        <f>+IFERROR(VLOOKUP(B3163,'[1]Sum table'!$A:$F,6,FALSE),0)</f>
        <v>0</v>
      </c>
      <c r="F3163">
        <f>+IFERROR(VLOOKUP(B3163,'[1]Sum table'!$A:$G,7,FALSE),0)</f>
        <v>0</v>
      </c>
      <c r="O3163" t="s">
        <v>517</v>
      </c>
      <c r="P3163" s="610" t="s">
        <v>166</v>
      </c>
      <c r="R3163" t="str">
        <f t="shared" si="149"/>
        <v>ZK110</v>
      </c>
      <c r="S3163">
        <f t="shared" si="150"/>
        <v>0</v>
      </c>
      <c r="T3163">
        <f t="shared" si="150"/>
        <v>0</v>
      </c>
      <c r="U3163">
        <f t="shared" si="150"/>
        <v>0</v>
      </c>
    </row>
    <row r="3164" spans="1:21" x14ac:dyDescent="0.25">
      <c r="A3164" t="s">
        <v>3683</v>
      </c>
      <c r="B3164" t="str">
        <f t="shared" si="148"/>
        <v>ZK110.K262.C727</v>
      </c>
      <c r="C3164">
        <f>+IFERROR(VLOOKUP(B3164,'[1]Sum table'!$A:$D,4,FALSE),0)</f>
        <v>0</v>
      </c>
      <c r="D3164">
        <f>+IFERROR(VLOOKUP(B3164,'[1]Sum table'!$A:$E,5,FALSE),0)</f>
        <v>0</v>
      </c>
      <c r="E3164">
        <f>+IFERROR(VLOOKUP(B3164,'[1]Sum table'!$A:$F,6,FALSE),0)</f>
        <v>0</v>
      </c>
      <c r="F3164">
        <f>+IFERROR(VLOOKUP(B3164,'[1]Sum table'!$A:$G,7,FALSE),0)</f>
        <v>0</v>
      </c>
      <c r="O3164" t="s">
        <v>517</v>
      </c>
      <c r="P3164" s="610" t="s">
        <v>168</v>
      </c>
      <c r="R3164" t="str">
        <f t="shared" si="149"/>
        <v>ZK110</v>
      </c>
      <c r="S3164">
        <f t="shared" si="150"/>
        <v>0</v>
      </c>
      <c r="T3164">
        <f t="shared" si="150"/>
        <v>0</v>
      </c>
      <c r="U3164">
        <f t="shared" si="150"/>
        <v>0</v>
      </c>
    </row>
    <row r="3165" spans="1:21" x14ac:dyDescent="0.25">
      <c r="A3165" t="s">
        <v>3684</v>
      </c>
      <c r="B3165" t="str">
        <f t="shared" si="148"/>
        <v>ZK110.K263.C727</v>
      </c>
      <c r="C3165">
        <f>+IFERROR(VLOOKUP(B3165,'[1]Sum table'!$A:$D,4,FALSE),0)</f>
        <v>0</v>
      </c>
      <c r="D3165">
        <f>+IFERROR(VLOOKUP(B3165,'[1]Sum table'!$A:$E,5,FALSE),0)</f>
        <v>0</v>
      </c>
      <c r="E3165">
        <f>+IFERROR(VLOOKUP(B3165,'[1]Sum table'!$A:$F,6,FALSE),0)</f>
        <v>0</v>
      </c>
      <c r="F3165">
        <f>+IFERROR(VLOOKUP(B3165,'[1]Sum table'!$A:$G,7,FALSE),0)</f>
        <v>0</v>
      </c>
      <c r="O3165" t="s">
        <v>517</v>
      </c>
      <c r="P3165" s="610" t="s">
        <v>170</v>
      </c>
      <c r="R3165" t="str">
        <f t="shared" si="149"/>
        <v>ZK110</v>
      </c>
      <c r="S3165">
        <f t="shared" si="150"/>
        <v>0</v>
      </c>
      <c r="T3165">
        <f t="shared" si="150"/>
        <v>0</v>
      </c>
      <c r="U3165">
        <f t="shared" si="150"/>
        <v>0</v>
      </c>
    </row>
    <row r="3166" spans="1:21" x14ac:dyDescent="0.25">
      <c r="A3166" t="s">
        <v>3685</v>
      </c>
      <c r="B3166" t="str">
        <f t="shared" si="148"/>
        <v>ZK110.K264.C727</v>
      </c>
      <c r="C3166">
        <f>+IFERROR(VLOOKUP(B3166,'[1]Sum table'!$A:$D,4,FALSE),0)</f>
        <v>0</v>
      </c>
      <c r="D3166">
        <f>+IFERROR(VLOOKUP(B3166,'[1]Sum table'!$A:$E,5,FALSE),0)</f>
        <v>0</v>
      </c>
      <c r="E3166">
        <f>+IFERROR(VLOOKUP(B3166,'[1]Sum table'!$A:$F,6,FALSE),0)</f>
        <v>0</v>
      </c>
      <c r="F3166">
        <f>+IFERROR(VLOOKUP(B3166,'[1]Sum table'!$A:$G,7,FALSE),0)</f>
        <v>0</v>
      </c>
      <c r="O3166" t="s">
        <v>517</v>
      </c>
      <c r="P3166" s="608" t="s">
        <v>390</v>
      </c>
      <c r="R3166" t="str">
        <f t="shared" si="149"/>
        <v>ZK110</v>
      </c>
      <c r="S3166">
        <f t="shared" si="150"/>
        <v>0</v>
      </c>
      <c r="T3166">
        <f t="shared" si="150"/>
        <v>0</v>
      </c>
      <c r="U3166">
        <f t="shared" si="150"/>
        <v>0</v>
      </c>
    </row>
    <row r="3167" spans="1:21" x14ac:dyDescent="0.25">
      <c r="A3167" t="s">
        <v>3686</v>
      </c>
      <c r="B3167" t="str">
        <f t="shared" si="148"/>
        <v>ZK110.K265.C727</v>
      </c>
      <c r="C3167">
        <f>+IFERROR(VLOOKUP(B3167,'[1]Sum table'!$A:$D,4,FALSE),0)</f>
        <v>0</v>
      </c>
      <c r="D3167">
        <f>+IFERROR(VLOOKUP(B3167,'[1]Sum table'!$A:$E,5,FALSE),0)</f>
        <v>0</v>
      </c>
      <c r="E3167">
        <f>+IFERROR(VLOOKUP(B3167,'[1]Sum table'!$A:$F,6,FALSE),0)</f>
        <v>0</v>
      </c>
      <c r="F3167">
        <f>+IFERROR(VLOOKUP(B3167,'[1]Sum table'!$A:$G,7,FALSE),0)</f>
        <v>0</v>
      </c>
      <c r="O3167" t="s">
        <v>517</v>
      </c>
      <c r="P3167" s="608" t="s">
        <v>391</v>
      </c>
      <c r="R3167" t="str">
        <f t="shared" si="149"/>
        <v>ZK110</v>
      </c>
      <c r="S3167">
        <f t="shared" si="150"/>
        <v>0</v>
      </c>
      <c r="T3167">
        <f t="shared" si="150"/>
        <v>0</v>
      </c>
      <c r="U3167">
        <f t="shared" si="150"/>
        <v>0</v>
      </c>
    </row>
    <row r="3168" spans="1:21" x14ac:dyDescent="0.25">
      <c r="A3168" t="s">
        <v>3687</v>
      </c>
      <c r="B3168" t="str">
        <f t="shared" si="148"/>
        <v>ZK110.K266.C727</v>
      </c>
      <c r="C3168">
        <f>+IFERROR(VLOOKUP(B3168,'[1]Sum table'!$A:$D,4,FALSE),0)</f>
        <v>0</v>
      </c>
      <c r="D3168">
        <f>+IFERROR(VLOOKUP(B3168,'[1]Sum table'!$A:$E,5,FALSE),0)</f>
        <v>0</v>
      </c>
      <c r="E3168">
        <f>+IFERROR(VLOOKUP(B3168,'[1]Sum table'!$A:$F,6,FALSE),0)</f>
        <v>0</v>
      </c>
      <c r="F3168">
        <f>+IFERROR(VLOOKUP(B3168,'[1]Sum table'!$A:$G,7,FALSE),0)</f>
        <v>0</v>
      </c>
      <c r="O3168" t="s">
        <v>517</v>
      </c>
      <c r="P3168" s="608" t="s">
        <v>392</v>
      </c>
      <c r="R3168" t="str">
        <f t="shared" si="149"/>
        <v>ZK110</v>
      </c>
      <c r="S3168">
        <f t="shared" si="150"/>
        <v>0</v>
      </c>
      <c r="T3168">
        <f t="shared" si="150"/>
        <v>0</v>
      </c>
      <c r="U3168">
        <f t="shared" si="150"/>
        <v>0</v>
      </c>
    </row>
    <row r="3169" spans="1:21" x14ac:dyDescent="0.25">
      <c r="A3169" t="s">
        <v>3688</v>
      </c>
      <c r="B3169" t="str">
        <f t="shared" si="148"/>
        <v>ZK110.K267.C727</v>
      </c>
      <c r="C3169">
        <f>+IFERROR(VLOOKUP(B3169,'[1]Sum table'!$A:$D,4,FALSE),0)</f>
        <v>0</v>
      </c>
      <c r="D3169">
        <f>+IFERROR(VLOOKUP(B3169,'[1]Sum table'!$A:$E,5,FALSE),0)</f>
        <v>0</v>
      </c>
      <c r="E3169">
        <f>+IFERROR(VLOOKUP(B3169,'[1]Sum table'!$A:$F,6,FALSE),0)</f>
        <v>0</v>
      </c>
      <c r="F3169">
        <f>+IFERROR(VLOOKUP(B3169,'[1]Sum table'!$A:$G,7,FALSE),0)</f>
        <v>0</v>
      </c>
      <c r="O3169" t="s">
        <v>517</v>
      </c>
      <c r="P3169" s="610" t="s">
        <v>177</v>
      </c>
      <c r="R3169" t="str">
        <f t="shared" si="149"/>
        <v>ZK110</v>
      </c>
      <c r="S3169">
        <f t="shared" si="150"/>
        <v>0</v>
      </c>
      <c r="T3169">
        <f t="shared" si="150"/>
        <v>0</v>
      </c>
      <c r="U3169">
        <f t="shared" si="150"/>
        <v>0</v>
      </c>
    </row>
    <row r="3170" spans="1:21" x14ac:dyDescent="0.25">
      <c r="A3170" t="s">
        <v>3689</v>
      </c>
      <c r="B3170" t="str">
        <f t="shared" si="148"/>
        <v>ZK110.K268.C727</v>
      </c>
      <c r="C3170">
        <f>+IFERROR(VLOOKUP(B3170,'[1]Sum table'!$A:$D,4,FALSE),0)</f>
        <v>0</v>
      </c>
      <c r="D3170">
        <f>+IFERROR(VLOOKUP(B3170,'[1]Sum table'!$A:$E,5,FALSE),0)</f>
        <v>0</v>
      </c>
      <c r="E3170">
        <f>+IFERROR(VLOOKUP(B3170,'[1]Sum table'!$A:$F,6,FALSE),0)</f>
        <v>0</v>
      </c>
      <c r="F3170">
        <f>+IFERROR(VLOOKUP(B3170,'[1]Sum table'!$A:$G,7,FALSE),0)</f>
        <v>0</v>
      </c>
      <c r="O3170" t="s">
        <v>517</v>
      </c>
      <c r="P3170" s="610" t="s">
        <v>181</v>
      </c>
      <c r="R3170" t="str">
        <f t="shared" si="149"/>
        <v>ZK110</v>
      </c>
      <c r="S3170">
        <f t="shared" si="150"/>
        <v>0</v>
      </c>
      <c r="T3170">
        <f t="shared" si="150"/>
        <v>0</v>
      </c>
      <c r="U3170">
        <f t="shared" si="150"/>
        <v>0</v>
      </c>
    </row>
    <row r="3171" spans="1:21" x14ac:dyDescent="0.25">
      <c r="A3171" t="s">
        <v>3690</v>
      </c>
      <c r="B3171" t="str">
        <f t="shared" si="148"/>
        <v>ZK110.K269.C727</v>
      </c>
      <c r="C3171">
        <f>+IFERROR(VLOOKUP(B3171,'[1]Sum table'!$A:$D,4,FALSE),0)</f>
        <v>0</v>
      </c>
      <c r="D3171">
        <f>+IFERROR(VLOOKUP(B3171,'[1]Sum table'!$A:$E,5,FALSE),0)</f>
        <v>0</v>
      </c>
      <c r="E3171">
        <f>+IFERROR(VLOOKUP(B3171,'[1]Sum table'!$A:$F,6,FALSE),0)</f>
        <v>0</v>
      </c>
      <c r="F3171">
        <f>+IFERROR(VLOOKUP(B3171,'[1]Sum table'!$A:$G,7,FALSE),0)</f>
        <v>0</v>
      </c>
      <c r="O3171" t="s">
        <v>517</v>
      </c>
      <c r="P3171" s="608" t="s">
        <v>393</v>
      </c>
      <c r="R3171" t="str">
        <f t="shared" si="149"/>
        <v>ZK110</v>
      </c>
      <c r="S3171">
        <f t="shared" si="150"/>
        <v>0</v>
      </c>
      <c r="T3171">
        <f t="shared" si="150"/>
        <v>0</v>
      </c>
      <c r="U3171">
        <f t="shared" si="150"/>
        <v>0</v>
      </c>
    </row>
    <row r="3172" spans="1:21" x14ac:dyDescent="0.25">
      <c r="A3172" t="s">
        <v>3691</v>
      </c>
      <c r="B3172" t="str">
        <f t="shared" si="148"/>
        <v>ZK110.K270.C727</v>
      </c>
      <c r="C3172">
        <f>+IFERROR(VLOOKUP(B3172,'[1]Sum table'!$A:$D,4,FALSE),0)</f>
        <v>0</v>
      </c>
      <c r="D3172">
        <f>+IFERROR(VLOOKUP(B3172,'[1]Sum table'!$A:$E,5,FALSE),0)</f>
        <v>0</v>
      </c>
      <c r="E3172">
        <f>+IFERROR(VLOOKUP(B3172,'[1]Sum table'!$A:$F,6,FALSE),0)</f>
        <v>0</v>
      </c>
      <c r="F3172">
        <f>+IFERROR(VLOOKUP(B3172,'[1]Sum table'!$A:$G,7,FALSE),0)</f>
        <v>0</v>
      </c>
      <c r="O3172" t="s">
        <v>517</v>
      </c>
      <c r="P3172" s="608" t="s">
        <v>394</v>
      </c>
      <c r="R3172" t="str">
        <f t="shared" si="149"/>
        <v>ZK110</v>
      </c>
      <c r="S3172">
        <f t="shared" si="150"/>
        <v>0</v>
      </c>
      <c r="T3172">
        <f t="shared" si="150"/>
        <v>0</v>
      </c>
      <c r="U3172">
        <f t="shared" si="150"/>
        <v>0</v>
      </c>
    </row>
    <row r="3173" spans="1:21" x14ac:dyDescent="0.25">
      <c r="A3173" t="s">
        <v>3692</v>
      </c>
      <c r="B3173" t="str">
        <f t="shared" si="148"/>
        <v>ZK110.K271.C727</v>
      </c>
      <c r="C3173">
        <f>+IFERROR(VLOOKUP(B3173,'[1]Sum table'!$A:$D,4,FALSE),0)</f>
        <v>0</v>
      </c>
      <c r="D3173">
        <f>+IFERROR(VLOOKUP(B3173,'[1]Sum table'!$A:$E,5,FALSE),0)</f>
        <v>0</v>
      </c>
      <c r="E3173">
        <f>+IFERROR(VLOOKUP(B3173,'[1]Sum table'!$A:$F,6,FALSE),0)</f>
        <v>0</v>
      </c>
      <c r="F3173">
        <f>+IFERROR(VLOOKUP(B3173,'[1]Sum table'!$A:$G,7,FALSE),0)</f>
        <v>0</v>
      </c>
      <c r="O3173" t="s">
        <v>517</v>
      </c>
      <c r="P3173" s="608" t="s">
        <v>395</v>
      </c>
      <c r="R3173" t="str">
        <f t="shared" si="149"/>
        <v>ZK110</v>
      </c>
      <c r="S3173">
        <f t="shared" si="150"/>
        <v>0</v>
      </c>
      <c r="T3173">
        <f t="shared" si="150"/>
        <v>0</v>
      </c>
      <c r="U3173">
        <f t="shared" si="150"/>
        <v>0</v>
      </c>
    </row>
    <row r="3174" spans="1:21" x14ac:dyDescent="0.25">
      <c r="A3174" t="s">
        <v>3693</v>
      </c>
      <c r="B3174" t="str">
        <f t="shared" si="148"/>
        <v>ZK110.K272.C727</v>
      </c>
      <c r="C3174">
        <f>+IFERROR(VLOOKUP(B3174,'[1]Sum table'!$A:$D,4,FALSE),0)</f>
        <v>0</v>
      </c>
      <c r="D3174">
        <f>+IFERROR(VLOOKUP(B3174,'[1]Sum table'!$A:$E,5,FALSE),0)</f>
        <v>0</v>
      </c>
      <c r="E3174">
        <f>+IFERROR(VLOOKUP(B3174,'[1]Sum table'!$A:$F,6,FALSE),0)</f>
        <v>0</v>
      </c>
      <c r="F3174">
        <f>+IFERROR(VLOOKUP(B3174,'[1]Sum table'!$A:$G,7,FALSE),0)</f>
        <v>0</v>
      </c>
      <c r="O3174" t="s">
        <v>517</v>
      </c>
      <c r="P3174" s="610" t="s">
        <v>183</v>
      </c>
      <c r="R3174" t="str">
        <f t="shared" si="149"/>
        <v>ZK110</v>
      </c>
      <c r="S3174">
        <f t="shared" si="150"/>
        <v>0</v>
      </c>
      <c r="T3174">
        <f t="shared" si="150"/>
        <v>0</v>
      </c>
      <c r="U3174">
        <f t="shared" si="150"/>
        <v>0</v>
      </c>
    </row>
    <row r="3175" spans="1:21" x14ac:dyDescent="0.25">
      <c r="A3175" t="s">
        <v>3694</v>
      </c>
      <c r="B3175" t="str">
        <f t="shared" si="148"/>
        <v>ZK110.K273.C727</v>
      </c>
      <c r="C3175">
        <f>+IFERROR(VLOOKUP(B3175,'[1]Sum table'!$A:$D,4,FALSE),0)</f>
        <v>0</v>
      </c>
      <c r="D3175">
        <f>+IFERROR(VLOOKUP(B3175,'[1]Sum table'!$A:$E,5,FALSE),0)</f>
        <v>0</v>
      </c>
      <c r="E3175">
        <f>+IFERROR(VLOOKUP(B3175,'[1]Sum table'!$A:$F,6,FALSE),0)</f>
        <v>0</v>
      </c>
      <c r="F3175">
        <f>+IFERROR(VLOOKUP(B3175,'[1]Sum table'!$A:$G,7,FALSE),0)</f>
        <v>0</v>
      </c>
      <c r="O3175" t="s">
        <v>517</v>
      </c>
      <c r="P3175" s="610" t="s">
        <v>185</v>
      </c>
      <c r="R3175" t="str">
        <f t="shared" si="149"/>
        <v>ZK110</v>
      </c>
      <c r="S3175">
        <f t="shared" si="150"/>
        <v>0</v>
      </c>
      <c r="T3175">
        <f t="shared" si="150"/>
        <v>0</v>
      </c>
      <c r="U3175">
        <f t="shared" si="150"/>
        <v>0</v>
      </c>
    </row>
    <row r="3176" spans="1:21" x14ac:dyDescent="0.25">
      <c r="A3176" t="s">
        <v>3695</v>
      </c>
      <c r="B3176" t="str">
        <f t="shared" si="148"/>
        <v>ZK110.K274.C727</v>
      </c>
      <c r="C3176">
        <f>+IFERROR(VLOOKUP(B3176,'[1]Sum table'!$A:$D,4,FALSE),0)</f>
        <v>0</v>
      </c>
      <c r="D3176">
        <f>+IFERROR(VLOOKUP(B3176,'[1]Sum table'!$A:$E,5,FALSE),0)</f>
        <v>0</v>
      </c>
      <c r="E3176">
        <f>+IFERROR(VLOOKUP(B3176,'[1]Sum table'!$A:$F,6,FALSE),0)</f>
        <v>0</v>
      </c>
      <c r="F3176">
        <f>+IFERROR(VLOOKUP(B3176,'[1]Sum table'!$A:$G,7,FALSE),0)</f>
        <v>0</v>
      </c>
      <c r="O3176" t="s">
        <v>517</v>
      </c>
      <c r="P3176" s="610" t="s">
        <v>193</v>
      </c>
      <c r="R3176" t="str">
        <f t="shared" si="149"/>
        <v>ZK110</v>
      </c>
      <c r="S3176">
        <f t="shared" si="150"/>
        <v>0</v>
      </c>
      <c r="T3176">
        <f t="shared" si="150"/>
        <v>0</v>
      </c>
      <c r="U3176">
        <f t="shared" si="150"/>
        <v>0</v>
      </c>
    </row>
    <row r="3177" spans="1:21" x14ac:dyDescent="0.25">
      <c r="A3177" t="s">
        <v>3696</v>
      </c>
      <c r="B3177" t="str">
        <f t="shared" si="148"/>
        <v>ZK110.K275.C727</v>
      </c>
      <c r="C3177">
        <f>+IFERROR(VLOOKUP(B3177,'[1]Sum table'!$A:$D,4,FALSE),0)</f>
        <v>0</v>
      </c>
      <c r="D3177">
        <f>+IFERROR(VLOOKUP(B3177,'[1]Sum table'!$A:$E,5,FALSE),0)</f>
        <v>0</v>
      </c>
      <c r="E3177">
        <f>+IFERROR(VLOOKUP(B3177,'[1]Sum table'!$A:$F,6,FALSE),0)</f>
        <v>0</v>
      </c>
      <c r="F3177">
        <f>+IFERROR(VLOOKUP(B3177,'[1]Sum table'!$A:$G,7,FALSE),0)</f>
        <v>0</v>
      </c>
      <c r="O3177" t="s">
        <v>517</v>
      </c>
      <c r="P3177" s="610" t="s">
        <v>195</v>
      </c>
      <c r="R3177" t="str">
        <f t="shared" si="149"/>
        <v>ZK110</v>
      </c>
      <c r="S3177">
        <f t="shared" si="150"/>
        <v>0</v>
      </c>
      <c r="T3177">
        <f t="shared" si="150"/>
        <v>0</v>
      </c>
      <c r="U3177">
        <f t="shared" si="150"/>
        <v>0</v>
      </c>
    </row>
    <row r="3178" spans="1:21" x14ac:dyDescent="0.25">
      <c r="A3178" t="s">
        <v>3697</v>
      </c>
      <c r="B3178" t="str">
        <f t="shared" si="148"/>
        <v>ZK110.K276.C727</v>
      </c>
      <c r="C3178">
        <f>+IFERROR(VLOOKUP(B3178,'[1]Sum table'!$A:$D,4,FALSE),0)</f>
        <v>0</v>
      </c>
      <c r="D3178">
        <f>+IFERROR(VLOOKUP(B3178,'[1]Sum table'!$A:$E,5,FALSE),0)</f>
        <v>0</v>
      </c>
      <c r="E3178">
        <f>+IFERROR(VLOOKUP(B3178,'[1]Sum table'!$A:$F,6,FALSE),0)</f>
        <v>0</v>
      </c>
      <c r="F3178">
        <f>+IFERROR(VLOOKUP(B3178,'[1]Sum table'!$A:$G,7,FALSE),0)</f>
        <v>0</v>
      </c>
      <c r="O3178" t="s">
        <v>517</v>
      </c>
      <c r="P3178" s="610" t="s">
        <v>197</v>
      </c>
      <c r="R3178" t="str">
        <f t="shared" si="149"/>
        <v>ZK110</v>
      </c>
      <c r="S3178">
        <f t="shared" si="150"/>
        <v>0</v>
      </c>
      <c r="T3178">
        <f t="shared" si="150"/>
        <v>0</v>
      </c>
      <c r="U3178">
        <f t="shared" si="150"/>
        <v>0</v>
      </c>
    </row>
    <row r="3179" spans="1:21" x14ac:dyDescent="0.25">
      <c r="A3179" t="s">
        <v>3698</v>
      </c>
      <c r="B3179" t="str">
        <f t="shared" si="148"/>
        <v>ZK110.K277.C727</v>
      </c>
      <c r="C3179">
        <f>+IFERROR(VLOOKUP(B3179,'[1]Sum table'!$A:$D,4,FALSE),0)</f>
        <v>0</v>
      </c>
      <c r="D3179">
        <f>+IFERROR(VLOOKUP(B3179,'[1]Sum table'!$A:$E,5,FALSE),0)</f>
        <v>0</v>
      </c>
      <c r="E3179">
        <f>+IFERROR(VLOOKUP(B3179,'[1]Sum table'!$A:$F,6,FALSE),0)</f>
        <v>0</v>
      </c>
      <c r="F3179">
        <f>+IFERROR(VLOOKUP(B3179,'[1]Sum table'!$A:$G,7,FALSE),0)</f>
        <v>0</v>
      </c>
      <c r="O3179" t="s">
        <v>517</v>
      </c>
      <c r="P3179" s="608" t="s">
        <v>396</v>
      </c>
      <c r="R3179" t="str">
        <f t="shared" si="149"/>
        <v>ZK110</v>
      </c>
      <c r="S3179">
        <f t="shared" si="150"/>
        <v>0</v>
      </c>
      <c r="T3179">
        <f t="shared" si="150"/>
        <v>0</v>
      </c>
      <c r="U3179">
        <f t="shared" si="150"/>
        <v>0</v>
      </c>
    </row>
    <row r="3180" spans="1:21" x14ac:dyDescent="0.25">
      <c r="A3180" t="s">
        <v>3699</v>
      </c>
      <c r="B3180" t="str">
        <f t="shared" si="148"/>
        <v>ZK110.K278.C727</v>
      </c>
      <c r="C3180">
        <f>+IFERROR(VLOOKUP(B3180,'[1]Sum table'!$A:$D,4,FALSE),0)</f>
        <v>0</v>
      </c>
      <c r="D3180">
        <f>+IFERROR(VLOOKUP(B3180,'[1]Sum table'!$A:$E,5,FALSE),0)</f>
        <v>0</v>
      </c>
      <c r="E3180">
        <f>+IFERROR(VLOOKUP(B3180,'[1]Sum table'!$A:$F,6,FALSE),0)</f>
        <v>0</v>
      </c>
      <c r="F3180">
        <f>+IFERROR(VLOOKUP(B3180,'[1]Sum table'!$A:$G,7,FALSE),0)</f>
        <v>0</v>
      </c>
      <c r="O3180" t="s">
        <v>517</v>
      </c>
      <c r="P3180" s="608" t="s">
        <v>397</v>
      </c>
      <c r="R3180" t="str">
        <f t="shared" si="149"/>
        <v>ZK110</v>
      </c>
      <c r="S3180">
        <f t="shared" si="150"/>
        <v>0</v>
      </c>
      <c r="T3180">
        <f t="shared" si="150"/>
        <v>0</v>
      </c>
      <c r="U3180">
        <f t="shared" si="150"/>
        <v>0</v>
      </c>
    </row>
    <row r="3181" spans="1:21" x14ac:dyDescent="0.25">
      <c r="A3181" t="s">
        <v>3700</v>
      </c>
      <c r="B3181" t="str">
        <f t="shared" si="148"/>
        <v>ZK110.K279.C727</v>
      </c>
      <c r="C3181">
        <f>+IFERROR(VLOOKUP(B3181,'[1]Sum table'!$A:$D,4,FALSE),0)</f>
        <v>0</v>
      </c>
      <c r="D3181">
        <f>+IFERROR(VLOOKUP(B3181,'[1]Sum table'!$A:$E,5,FALSE),0)</f>
        <v>0</v>
      </c>
      <c r="E3181">
        <f>+IFERROR(VLOOKUP(B3181,'[1]Sum table'!$A:$F,6,FALSE),0)</f>
        <v>0</v>
      </c>
      <c r="F3181">
        <f>+IFERROR(VLOOKUP(B3181,'[1]Sum table'!$A:$G,7,FALSE),0)</f>
        <v>0</v>
      </c>
      <c r="O3181" t="s">
        <v>517</v>
      </c>
      <c r="P3181" s="608" t="s">
        <v>398</v>
      </c>
      <c r="R3181" t="str">
        <f t="shared" si="149"/>
        <v>ZK110</v>
      </c>
      <c r="S3181">
        <f t="shared" si="150"/>
        <v>0</v>
      </c>
      <c r="T3181">
        <f t="shared" si="150"/>
        <v>0</v>
      </c>
      <c r="U3181">
        <f t="shared" si="150"/>
        <v>0</v>
      </c>
    </row>
    <row r="3182" spans="1:21" x14ac:dyDescent="0.25">
      <c r="A3182" t="s">
        <v>3701</v>
      </c>
      <c r="B3182" t="str">
        <f t="shared" si="148"/>
        <v>ZK110.K280.C727</v>
      </c>
      <c r="C3182">
        <f>+IFERROR(VLOOKUP(B3182,'[1]Sum table'!$A:$D,4,FALSE),0)</f>
        <v>0</v>
      </c>
      <c r="D3182">
        <f>+IFERROR(VLOOKUP(B3182,'[1]Sum table'!$A:$E,5,FALSE),0)</f>
        <v>0</v>
      </c>
      <c r="E3182">
        <f>+IFERROR(VLOOKUP(B3182,'[1]Sum table'!$A:$F,6,FALSE),0)</f>
        <v>0</v>
      </c>
      <c r="F3182">
        <f>+IFERROR(VLOOKUP(B3182,'[1]Sum table'!$A:$G,7,FALSE),0)</f>
        <v>0</v>
      </c>
      <c r="O3182" t="s">
        <v>517</v>
      </c>
      <c r="P3182" s="610" t="s">
        <v>199</v>
      </c>
      <c r="R3182" t="str">
        <f t="shared" si="149"/>
        <v>ZK110</v>
      </c>
      <c r="S3182">
        <f t="shared" si="150"/>
        <v>0</v>
      </c>
      <c r="T3182">
        <f t="shared" si="150"/>
        <v>0</v>
      </c>
      <c r="U3182">
        <f t="shared" si="150"/>
        <v>0</v>
      </c>
    </row>
    <row r="3183" spans="1:21" x14ac:dyDescent="0.25">
      <c r="A3183" t="s">
        <v>3702</v>
      </c>
      <c r="B3183" t="str">
        <f t="shared" si="148"/>
        <v>ZK110.K281.C727</v>
      </c>
      <c r="C3183">
        <f>+IFERROR(VLOOKUP(B3183,'[1]Sum table'!$A:$D,4,FALSE),0)</f>
        <v>0</v>
      </c>
      <c r="D3183">
        <f>+IFERROR(VLOOKUP(B3183,'[1]Sum table'!$A:$E,5,FALSE),0)</f>
        <v>0</v>
      </c>
      <c r="E3183">
        <f>+IFERROR(VLOOKUP(B3183,'[1]Sum table'!$A:$F,6,FALSE),0)</f>
        <v>0</v>
      </c>
      <c r="F3183">
        <f>+IFERROR(VLOOKUP(B3183,'[1]Sum table'!$A:$G,7,FALSE),0)</f>
        <v>0</v>
      </c>
      <c r="O3183" t="s">
        <v>517</v>
      </c>
      <c r="P3183" s="610" t="s">
        <v>201</v>
      </c>
      <c r="R3183" t="str">
        <f t="shared" si="149"/>
        <v>ZK110</v>
      </c>
      <c r="S3183">
        <f t="shared" si="150"/>
        <v>0</v>
      </c>
      <c r="T3183">
        <f t="shared" si="150"/>
        <v>0</v>
      </c>
      <c r="U3183">
        <f t="shared" si="150"/>
        <v>0</v>
      </c>
    </row>
    <row r="3184" spans="1:21" x14ac:dyDescent="0.25">
      <c r="A3184" t="s">
        <v>3703</v>
      </c>
      <c r="B3184" t="str">
        <f t="shared" si="148"/>
        <v>ZK110.K282.C727</v>
      </c>
      <c r="C3184">
        <f>+IFERROR(VLOOKUP(B3184,'[1]Sum table'!$A:$D,4,FALSE),0)</f>
        <v>0</v>
      </c>
      <c r="D3184">
        <f>+IFERROR(VLOOKUP(B3184,'[1]Sum table'!$A:$E,5,FALSE),0)</f>
        <v>0</v>
      </c>
      <c r="E3184">
        <f>+IFERROR(VLOOKUP(B3184,'[1]Sum table'!$A:$F,6,FALSE),0)</f>
        <v>0</v>
      </c>
      <c r="F3184">
        <f>+IFERROR(VLOOKUP(B3184,'[1]Sum table'!$A:$G,7,FALSE),0)</f>
        <v>0</v>
      </c>
      <c r="O3184" t="s">
        <v>517</v>
      </c>
      <c r="P3184" s="610" t="s">
        <v>203</v>
      </c>
      <c r="R3184" t="str">
        <f t="shared" si="149"/>
        <v>ZK110</v>
      </c>
      <c r="S3184">
        <f t="shared" si="150"/>
        <v>0</v>
      </c>
      <c r="T3184">
        <f t="shared" si="150"/>
        <v>0</v>
      </c>
      <c r="U3184">
        <f t="shared" si="150"/>
        <v>0</v>
      </c>
    </row>
    <row r="3185" spans="1:21" x14ac:dyDescent="0.25">
      <c r="A3185" t="s">
        <v>3704</v>
      </c>
      <c r="B3185" t="str">
        <f t="shared" si="148"/>
        <v>ZK110.K283.C727</v>
      </c>
      <c r="C3185">
        <f>+IFERROR(VLOOKUP(B3185,'[1]Sum table'!$A:$D,4,FALSE),0)</f>
        <v>0</v>
      </c>
      <c r="D3185">
        <f>+IFERROR(VLOOKUP(B3185,'[1]Sum table'!$A:$E,5,FALSE),0)</f>
        <v>0</v>
      </c>
      <c r="E3185">
        <f>+IFERROR(VLOOKUP(B3185,'[1]Sum table'!$A:$F,6,FALSE),0)</f>
        <v>0</v>
      </c>
      <c r="F3185">
        <f>+IFERROR(VLOOKUP(B3185,'[1]Sum table'!$A:$G,7,FALSE),0)</f>
        <v>0</v>
      </c>
      <c r="O3185" t="s">
        <v>517</v>
      </c>
      <c r="P3185" s="610" t="s">
        <v>205</v>
      </c>
      <c r="R3185" t="str">
        <f t="shared" si="149"/>
        <v>ZK110</v>
      </c>
      <c r="S3185">
        <f t="shared" si="150"/>
        <v>0</v>
      </c>
      <c r="T3185">
        <f t="shared" si="150"/>
        <v>0</v>
      </c>
      <c r="U3185">
        <f t="shared" si="150"/>
        <v>0</v>
      </c>
    </row>
    <row r="3186" spans="1:21" x14ac:dyDescent="0.25">
      <c r="A3186" t="s">
        <v>3705</v>
      </c>
      <c r="B3186" t="str">
        <f t="shared" si="148"/>
        <v>ZK110.K284.C727</v>
      </c>
      <c r="C3186">
        <f>+IFERROR(VLOOKUP(B3186,'[1]Sum table'!$A:$D,4,FALSE),0)</f>
        <v>0</v>
      </c>
      <c r="D3186">
        <f>+IFERROR(VLOOKUP(B3186,'[1]Sum table'!$A:$E,5,FALSE),0)</f>
        <v>0</v>
      </c>
      <c r="E3186">
        <f>+IFERROR(VLOOKUP(B3186,'[1]Sum table'!$A:$F,6,FALSE),0)</f>
        <v>0</v>
      </c>
      <c r="F3186">
        <f>+IFERROR(VLOOKUP(B3186,'[1]Sum table'!$A:$G,7,FALSE),0)</f>
        <v>0</v>
      </c>
      <c r="O3186" t="s">
        <v>517</v>
      </c>
      <c r="P3186" s="610" t="s">
        <v>207</v>
      </c>
      <c r="R3186" t="str">
        <f t="shared" si="149"/>
        <v>ZK110</v>
      </c>
      <c r="S3186">
        <f t="shared" si="150"/>
        <v>0</v>
      </c>
      <c r="T3186">
        <f t="shared" si="150"/>
        <v>0</v>
      </c>
      <c r="U3186">
        <f t="shared" si="150"/>
        <v>0</v>
      </c>
    </row>
    <row r="3187" spans="1:21" x14ac:dyDescent="0.25">
      <c r="A3187" t="s">
        <v>3706</v>
      </c>
      <c r="B3187" t="str">
        <f t="shared" si="148"/>
        <v>ZK110.K285.C727</v>
      </c>
      <c r="C3187">
        <f>+IFERROR(VLOOKUP(B3187,'[1]Sum table'!$A:$D,4,FALSE),0)</f>
        <v>0</v>
      </c>
      <c r="D3187">
        <f>+IFERROR(VLOOKUP(B3187,'[1]Sum table'!$A:$E,5,FALSE),0)</f>
        <v>0</v>
      </c>
      <c r="E3187">
        <f>+IFERROR(VLOOKUP(B3187,'[1]Sum table'!$A:$F,6,FALSE),0)</f>
        <v>0</v>
      </c>
      <c r="F3187">
        <f>+IFERROR(VLOOKUP(B3187,'[1]Sum table'!$A:$G,7,FALSE),0)</f>
        <v>0</v>
      </c>
      <c r="O3187" t="s">
        <v>517</v>
      </c>
      <c r="P3187" s="610" t="s">
        <v>212</v>
      </c>
      <c r="R3187" t="str">
        <f t="shared" si="149"/>
        <v>ZK110</v>
      </c>
      <c r="S3187">
        <f t="shared" si="150"/>
        <v>0</v>
      </c>
      <c r="T3187">
        <f t="shared" si="150"/>
        <v>0</v>
      </c>
      <c r="U3187">
        <f t="shared" si="150"/>
        <v>0</v>
      </c>
    </row>
    <row r="3188" spans="1:21" x14ac:dyDescent="0.25">
      <c r="A3188" t="s">
        <v>3707</v>
      </c>
      <c r="B3188" t="str">
        <f t="shared" si="148"/>
        <v>ZK110.K286.C727</v>
      </c>
      <c r="C3188">
        <f>+IFERROR(VLOOKUP(B3188,'[1]Sum table'!$A:$D,4,FALSE),0)</f>
        <v>0</v>
      </c>
      <c r="D3188">
        <f>+IFERROR(VLOOKUP(B3188,'[1]Sum table'!$A:$E,5,FALSE),0)</f>
        <v>0</v>
      </c>
      <c r="E3188">
        <f>+IFERROR(VLOOKUP(B3188,'[1]Sum table'!$A:$F,6,FALSE),0)</f>
        <v>0</v>
      </c>
      <c r="F3188">
        <f>+IFERROR(VLOOKUP(B3188,'[1]Sum table'!$A:$G,7,FALSE),0)</f>
        <v>0</v>
      </c>
      <c r="O3188" t="s">
        <v>517</v>
      </c>
      <c r="P3188" s="608" t="s">
        <v>399</v>
      </c>
      <c r="R3188" t="str">
        <f t="shared" si="149"/>
        <v>ZK110</v>
      </c>
      <c r="S3188">
        <f t="shared" si="150"/>
        <v>0</v>
      </c>
      <c r="T3188">
        <f t="shared" si="150"/>
        <v>0</v>
      </c>
      <c r="U3188">
        <f t="shared" si="150"/>
        <v>0</v>
      </c>
    </row>
    <row r="3189" spans="1:21" x14ac:dyDescent="0.25">
      <c r="A3189" t="s">
        <v>3708</v>
      </c>
      <c r="B3189" t="str">
        <f t="shared" si="148"/>
        <v>ZK110.K287.C727</v>
      </c>
      <c r="C3189">
        <f>+IFERROR(VLOOKUP(B3189,'[1]Sum table'!$A:$D,4,FALSE),0)</f>
        <v>0</v>
      </c>
      <c r="D3189">
        <f>+IFERROR(VLOOKUP(B3189,'[1]Sum table'!$A:$E,5,FALSE),0)</f>
        <v>0</v>
      </c>
      <c r="E3189">
        <f>+IFERROR(VLOOKUP(B3189,'[1]Sum table'!$A:$F,6,FALSE),0)</f>
        <v>0</v>
      </c>
      <c r="F3189">
        <f>+IFERROR(VLOOKUP(B3189,'[1]Sum table'!$A:$G,7,FALSE),0)</f>
        <v>0</v>
      </c>
      <c r="O3189" t="s">
        <v>517</v>
      </c>
      <c r="P3189" s="608" t="s">
        <v>400</v>
      </c>
      <c r="R3189" t="str">
        <f t="shared" si="149"/>
        <v>ZK110</v>
      </c>
      <c r="S3189">
        <f t="shared" si="150"/>
        <v>0</v>
      </c>
      <c r="T3189">
        <f t="shared" si="150"/>
        <v>0</v>
      </c>
      <c r="U3189">
        <f t="shared" si="150"/>
        <v>0</v>
      </c>
    </row>
    <row r="3190" spans="1:21" x14ac:dyDescent="0.25">
      <c r="A3190" t="s">
        <v>3709</v>
      </c>
      <c r="B3190" t="str">
        <f t="shared" si="148"/>
        <v>ZK110.K288.C727</v>
      </c>
      <c r="C3190">
        <f>+IFERROR(VLOOKUP(B3190,'[1]Sum table'!$A:$D,4,FALSE),0)</f>
        <v>0</v>
      </c>
      <c r="D3190">
        <f>+IFERROR(VLOOKUP(B3190,'[1]Sum table'!$A:$E,5,FALSE),0)</f>
        <v>0</v>
      </c>
      <c r="E3190">
        <f>+IFERROR(VLOOKUP(B3190,'[1]Sum table'!$A:$F,6,FALSE),0)</f>
        <v>0</v>
      </c>
      <c r="F3190">
        <f>+IFERROR(VLOOKUP(B3190,'[1]Sum table'!$A:$G,7,FALSE),0)</f>
        <v>0</v>
      </c>
      <c r="O3190" t="s">
        <v>517</v>
      </c>
      <c r="P3190" s="608" t="s">
        <v>401</v>
      </c>
      <c r="R3190" t="str">
        <f t="shared" si="149"/>
        <v>ZK110</v>
      </c>
      <c r="S3190">
        <f t="shared" si="150"/>
        <v>0</v>
      </c>
      <c r="T3190">
        <f t="shared" si="150"/>
        <v>0</v>
      </c>
      <c r="U3190">
        <f t="shared" si="150"/>
        <v>0</v>
      </c>
    </row>
    <row r="3191" spans="1:21" x14ac:dyDescent="0.25">
      <c r="A3191" t="s">
        <v>3710</v>
      </c>
      <c r="B3191" t="str">
        <f t="shared" si="148"/>
        <v>ZK110.K289.C727</v>
      </c>
      <c r="C3191">
        <f>+IFERROR(VLOOKUP(B3191,'[1]Sum table'!$A:$D,4,FALSE),0)</f>
        <v>0</v>
      </c>
      <c r="D3191">
        <f>+IFERROR(VLOOKUP(B3191,'[1]Sum table'!$A:$E,5,FALSE),0)</f>
        <v>0</v>
      </c>
      <c r="E3191">
        <f>+IFERROR(VLOOKUP(B3191,'[1]Sum table'!$A:$F,6,FALSE),0)</f>
        <v>0</v>
      </c>
      <c r="F3191">
        <f>+IFERROR(VLOOKUP(B3191,'[1]Sum table'!$A:$G,7,FALSE),0)</f>
        <v>0</v>
      </c>
      <c r="O3191" t="s">
        <v>517</v>
      </c>
      <c r="P3191" s="610" t="s">
        <v>218</v>
      </c>
      <c r="R3191" t="str">
        <f t="shared" si="149"/>
        <v>ZK110</v>
      </c>
      <c r="S3191">
        <f t="shared" si="150"/>
        <v>0</v>
      </c>
      <c r="T3191">
        <f t="shared" si="150"/>
        <v>0</v>
      </c>
      <c r="U3191">
        <f t="shared" si="150"/>
        <v>0</v>
      </c>
    </row>
    <row r="3192" spans="1:21" x14ac:dyDescent="0.25">
      <c r="A3192" t="s">
        <v>3711</v>
      </c>
      <c r="B3192" t="str">
        <f t="shared" si="148"/>
        <v>ZK110.K290.C727</v>
      </c>
      <c r="C3192">
        <f>+IFERROR(VLOOKUP(B3192,'[1]Sum table'!$A:$D,4,FALSE),0)</f>
        <v>0</v>
      </c>
      <c r="D3192">
        <f>+IFERROR(VLOOKUP(B3192,'[1]Sum table'!$A:$E,5,FALSE),0)</f>
        <v>0</v>
      </c>
      <c r="E3192">
        <f>+IFERROR(VLOOKUP(B3192,'[1]Sum table'!$A:$F,6,FALSE),0)</f>
        <v>0</v>
      </c>
      <c r="F3192">
        <f>+IFERROR(VLOOKUP(B3192,'[1]Sum table'!$A:$G,7,FALSE),0)</f>
        <v>0</v>
      </c>
      <c r="O3192" t="s">
        <v>517</v>
      </c>
      <c r="P3192" s="610" t="s">
        <v>220</v>
      </c>
      <c r="R3192" t="str">
        <f t="shared" si="149"/>
        <v>ZK110</v>
      </c>
      <c r="S3192">
        <f t="shared" si="150"/>
        <v>0</v>
      </c>
      <c r="T3192">
        <f t="shared" si="150"/>
        <v>0</v>
      </c>
      <c r="U3192">
        <f t="shared" si="150"/>
        <v>0</v>
      </c>
    </row>
    <row r="3193" spans="1:21" x14ac:dyDescent="0.25">
      <c r="A3193" t="s">
        <v>3712</v>
      </c>
      <c r="B3193" t="str">
        <f t="shared" si="148"/>
        <v>ZK110.K291.C727</v>
      </c>
      <c r="C3193">
        <f>+IFERROR(VLOOKUP(B3193,'[1]Sum table'!$A:$D,4,FALSE),0)</f>
        <v>0</v>
      </c>
      <c r="D3193">
        <f>+IFERROR(VLOOKUP(B3193,'[1]Sum table'!$A:$E,5,FALSE),0)</f>
        <v>0</v>
      </c>
      <c r="E3193">
        <f>+IFERROR(VLOOKUP(B3193,'[1]Sum table'!$A:$F,6,FALSE),0)</f>
        <v>0</v>
      </c>
      <c r="F3193">
        <f>+IFERROR(VLOOKUP(B3193,'[1]Sum table'!$A:$G,7,FALSE),0)</f>
        <v>0</v>
      </c>
      <c r="O3193" t="s">
        <v>517</v>
      </c>
      <c r="P3193" s="610" t="s">
        <v>224</v>
      </c>
      <c r="R3193" t="str">
        <f t="shared" si="149"/>
        <v>ZK110</v>
      </c>
      <c r="S3193">
        <f t="shared" si="150"/>
        <v>0</v>
      </c>
      <c r="T3193">
        <f t="shared" si="150"/>
        <v>0</v>
      </c>
      <c r="U3193">
        <f t="shared" si="150"/>
        <v>0</v>
      </c>
    </row>
    <row r="3194" spans="1:21" x14ac:dyDescent="0.25">
      <c r="A3194" t="s">
        <v>3713</v>
      </c>
      <c r="B3194" t="str">
        <f t="shared" si="148"/>
        <v>ZK110.K292.C727</v>
      </c>
      <c r="C3194">
        <f>+IFERROR(VLOOKUP(B3194,'[1]Sum table'!$A:$D,4,FALSE),0)</f>
        <v>0</v>
      </c>
      <c r="D3194">
        <f>+IFERROR(VLOOKUP(B3194,'[1]Sum table'!$A:$E,5,FALSE),0)</f>
        <v>0</v>
      </c>
      <c r="E3194">
        <f>+IFERROR(VLOOKUP(B3194,'[1]Sum table'!$A:$F,6,FALSE),0)</f>
        <v>0</v>
      </c>
      <c r="F3194">
        <f>+IFERROR(VLOOKUP(B3194,'[1]Sum table'!$A:$G,7,FALSE),0)</f>
        <v>0</v>
      </c>
      <c r="O3194" t="s">
        <v>517</v>
      </c>
      <c r="P3194" s="608" t="s">
        <v>402</v>
      </c>
      <c r="R3194" t="str">
        <f t="shared" si="149"/>
        <v>ZK110</v>
      </c>
      <c r="S3194">
        <f t="shared" si="150"/>
        <v>0</v>
      </c>
      <c r="T3194">
        <f t="shared" si="150"/>
        <v>0</v>
      </c>
      <c r="U3194">
        <f t="shared" si="150"/>
        <v>0</v>
      </c>
    </row>
    <row r="3195" spans="1:21" x14ac:dyDescent="0.25">
      <c r="A3195" t="s">
        <v>3714</v>
      </c>
      <c r="B3195" t="str">
        <f t="shared" si="148"/>
        <v>ZK110.K293.C727</v>
      </c>
      <c r="C3195">
        <f>+IFERROR(VLOOKUP(B3195,'[1]Sum table'!$A:$D,4,FALSE),0)</f>
        <v>0</v>
      </c>
      <c r="D3195">
        <f>+IFERROR(VLOOKUP(B3195,'[1]Sum table'!$A:$E,5,FALSE),0)</f>
        <v>0</v>
      </c>
      <c r="E3195">
        <f>+IFERROR(VLOOKUP(B3195,'[1]Sum table'!$A:$F,6,FALSE),0)</f>
        <v>0</v>
      </c>
      <c r="F3195">
        <f>+IFERROR(VLOOKUP(B3195,'[1]Sum table'!$A:$G,7,FALSE),0)</f>
        <v>0</v>
      </c>
      <c r="O3195" t="s">
        <v>517</v>
      </c>
      <c r="P3195" s="608" t="s">
        <v>403</v>
      </c>
      <c r="R3195" t="str">
        <f t="shared" si="149"/>
        <v>ZK110</v>
      </c>
      <c r="S3195">
        <f t="shared" si="150"/>
        <v>0</v>
      </c>
      <c r="T3195">
        <f t="shared" si="150"/>
        <v>0</v>
      </c>
      <c r="U3195">
        <f t="shared" si="150"/>
        <v>0</v>
      </c>
    </row>
    <row r="3196" spans="1:21" x14ac:dyDescent="0.25">
      <c r="A3196" t="s">
        <v>3715</v>
      </c>
      <c r="B3196" t="str">
        <f t="shared" si="148"/>
        <v>ZK110.K294.C727</v>
      </c>
      <c r="C3196">
        <f>+IFERROR(VLOOKUP(B3196,'[1]Sum table'!$A:$D,4,FALSE),0)</f>
        <v>0</v>
      </c>
      <c r="D3196">
        <f>+IFERROR(VLOOKUP(B3196,'[1]Sum table'!$A:$E,5,FALSE),0)</f>
        <v>0</v>
      </c>
      <c r="E3196">
        <f>+IFERROR(VLOOKUP(B3196,'[1]Sum table'!$A:$F,6,FALSE),0)</f>
        <v>0</v>
      </c>
      <c r="F3196">
        <f>+IFERROR(VLOOKUP(B3196,'[1]Sum table'!$A:$G,7,FALSE),0)</f>
        <v>0</v>
      </c>
      <c r="O3196" t="s">
        <v>517</v>
      </c>
      <c r="P3196" s="608" t="s">
        <v>404</v>
      </c>
      <c r="R3196" t="str">
        <f t="shared" si="149"/>
        <v>ZK110</v>
      </c>
      <c r="S3196">
        <f t="shared" si="150"/>
        <v>0</v>
      </c>
      <c r="T3196">
        <f t="shared" si="150"/>
        <v>0</v>
      </c>
      <c r="U3196">
        <f t="shared" si="150"/>
        <v>0</v>
      </c>
    </row>
    <row r="3197" spans="1:21" x14ac:dyDescent="0.25">
      <c r="A3197" t="s">
        <v>3716</v>
      </c>
      <c r="B3197" t="str">
        <f t="shared" si="148"/>
        <v>ZK110.K295.C727</v>
      </c>
      <c r="C3197">
        <f>+IFERROR(VLOOKUP(B3197,'[1]Sum table'!$A:$D,4,FALSE),0)</f>
        <v>0</v>
      </c>
      <c r="D3197">
        <f>+IFERROR(VLOOKUP(B3197,'[1]Sum table'!$A:$E,5,FALSE),0)</f>
        <v>0</v>
      </c>
      <c r="E3197">
        <f>+IFERROR(VLOOKUP(B3197,'[1]Sum table'!$A:$F,6,FALSE),0)</f>
        <v>0</v>
      </c>
      <c r="F3197">
        <f>+IFERROR(VLOOKUP(B3197,'[1]Sum table'!$A:$G,7,FALSE),0)</f>
        <v>0</v>
      </c>
      <c r="O3197" t="s">
        <v>517</v>
      </c>
      <c r="P3197" s="610" t="s">
        <v>226</v>
      </c>
      <c r="R3197" t="str">
        <f t="shared" si="149"/>
        <v>ZK110</v>
      </c>
      <c r="S3197">
        <f t="shared" si="150"/>
        <v>0</v>
      </c>
      <c r="T3197">
        <f t="shared" si="150"/>
        <v>0</v>
      </c>
      <c r="U3197">
        <f t="shared" si="150"/>
        <v>0</v>
      </c>
    </row>
    <row r="3198" spans="1:21" x14ac:dyDescent="0.25">
      <c r="A3198" t="s">
        <v>3717</v>
      </c>
      <c r="B3198" t="str">
        <f t="shared" si="148"/>
        <v>ZK110.K296.C727</v>
      </c>
      <c r="C3198">
        <f>+IFERROR(VLOOKUP(B3198,'[1]Sum table'!$A:$D,4,FALSE),0)</f>
        <v>0</v>
      </c>
      <c r="D3198">
        <f>+IFERROR(VLOOKUP(B3198,'[1]Sum table'!$A:$E,5,FALSE),0)</f>
        <v>0</v>
      </c>
      <c r="E3198">
        <f>+IFERROR(VLOOKUP(B3198,'[1]Sum table'!$A:$F,6,FALSE),0)</f>
        <v>0</v>
      </c>
      <c r="F3198">
        <f>+IFERROR(VLOOKUP(B3198,'[1]Sum table'!$A:$G,7,FALSE),0)</f>
        <v>0</v>
      </c>
      <c r="O3198" t="s">
        <v>517</v>
      </c>
      <c r="P3198" s="610" t="s">
        <v>228</v>
      </c>
      <c r="R3198" t="str">
        <f t="shared" si="149"/>
        <v>ZK110</v>
      </c>
      <c r="S3198">
        <f t="shared" si="150"/>
        <v>0</v>
      </c>
      <c r="T3198">
        <f t="shared" si="150"/>
        <v>0</v>
      </c>
      <c r="U3198">
        <f t="shared" si="150"/>
        <v>0</v>
      </c>
    </row>
    <row r="3199" spans="1:21" x14ac:dyDescent="0.25">
      <c r="A3199" t="s">
        <v>3718</v>
      </c>
      <c r="B3199" t="str">
        <f t="shared" si="148"/>
        <v>ZK110.K297.C727</v>
      </c>
      <c r="C3199">
        <f>+IFERROR(VLOOKUP(B3199,'[1]Sum table'!$A:$D,4,FALSE),0)</f>
        <v>0</v>
      </c>
      <c r="D3199">
        <f>+IFERROR(VLOOKUP(B3199,'[1]Sum table'!$A:$E,5,FALSE),0)</f>
        <v>0</v>
      </c>
      <c r="E3199">
        <f>+IFERROR(VLOOKUP(B3199,'[1]Sum table'!$A:$F,6,FALSE),0)</f>
        <v>0</v>
      </c>
      <c r="F3199">
        <f>+IFERROR(VLOOKUP(B3199,'[1]Sum table'!$A:$G,7,FALSE),0)</f>
        <v>0</v>
      </c>
      <c r="O3199" t="s">
        <v>517</v>
      </c>
      <c r="P3199" s="610" t="s">
        <v>230</v>
      </c>
      <c r="R3199" t="str">
        <f t="shared" si="149"/>
        <v>ZK110</v>
      </c>
      <c r="S3199">
        <f t="shared" si="150"/>
        <v>0</v>
      </c>
      <c r="T3199">
        <f t="shared" si="150"/>
        <v>0</v>
      </c>
      <c r="U3199">
        <f t="shared" si="150"/>
        <v>0</v>
      </c>
    </row>
    <row r="3200" spans="1:21" x14ac:dyDescent="0.25">
      <c r="A3200" t="s">
        <v>3719</v>
      </c>
      <c r="B3200" t="str">
        <f t="shared" si="148"/>
        <v>ZK110.K298.C727</v>
      </c>
      <c r="C3200">
        <f>+IFERROR(VLOOKUP(B3200,'[1]Sum table'!$A:$D,4,FALSE),0)</f>
        <v>0</v>
      </c>
      <c r="D3200">
        <f>+IFERROR(VLOOKUP(B3200,'[1]Sum table'!$A:$E,5,FALSE),0)</f>
        <v>0</v>
      </c>
      <c r="E3200">
        <f>+IFERROR(VLOOKUP(B3200,'[1]Sum table'!$A:$F,6,FALSE),0)</f>
        <v>0</v>
      </c>
      <c r="F3200">
        <f>+IFERROR(VLOOKUP(B3200,'[1]Sum table'!$A:$G,7,FALSE),0)</f>
        <v>0</v>
      </c>
      <c r="O3200" t="s">
        <v>517</v>
      </c>
      <c r="P3200" s="608" t="s">
        <v>405</v>
      </c>
      <c r="R3200" t="str">
        <f t="shared" si="149"/>
        <v>ZK110</v>
      </c>
      <c r="S3200">
        <f t="shared" si="150"/>
        <v>0</v>
      </c>
      <c r="T3200">
        <f t="shared" si="150"/>
        <v>0</v>
      </c>
      <c r="U3200">
        <f t="shared" si="150"/>
        <v>0</v>
      </c>
    </row>
    <row r="3201" spans="1:21" x14ac:dyDescent="0.25">
      <c r="A3201" t="s">
        <v>3720</v>
      </c>
      <c r="B3201" t="str">
        <f t="shared" si="148"/>
        <v>ZK110.K299.C727</v>
      </c>
      <c r="C3201">
        <f>+IFERROR(VLOOKUP(B3201,'[1]Sum table'!$A:$D,4,FALSE),0)</f>
        <v>0</v>
      </c>
      <c r="D3201">
        <f>+IFERROR(VLOOKUP(B3201,'[1]Sum table'!$A:$E,5,FALSE),0)</f>
        <v>0</v>
      </c>
      <c r="E3201">
        <f>+IFERROR(VLOOKUP(B3201,'[1]Sum table'!$A:$F,6,FALSE),0)</f>
        <v>0</v>
      </c>
      <c r="F3201">
        <f>+IFERROR(VLOOKUP(B3201,'[1]Sum table'!$A:$G,7,FALSE),0)</f>
        <v>0</v>
      </c>
      <c r="O3201" t="s">
        <v>517</v>
      </c>
      <c r="P3201" s="608" t="s">
        <v>406</v>
      </c>
      <c r="R3201" t="str">
        <f t="shared" si="149"/>
        <v>ZK110</v>
      </c>
      <c r="S3201">
        <f t="shared" si="150"/>
        <v>0</v>
      </c>
      <c r="T3201">
        <f t="shared" si="150"/>
        <v>0</v>
      </c>
      <c r="U3201">
        <f t="shared" si="150"/>
        <v>0</v>
      </c>
    </row>
    <row r="3202" spans="1:21" x14ac:dyDescent="0.25">
      <c r="A3202" t="s">
        <v>3721</v>
      </c>
      <c r="B3202" t="str">
        <f t="shared" si="148"/>
        <v>ZK110.K300.C727</v>
      </c>
      <c r="C3202">
        <f>+IFERROR(VLOOKUP(B3202,'[1]Sum table'!$A:$D,4,FALSE),0)</f>
        <v>0</v>
      </c>
      <c r="D3202">
        <f>+IFERROR(VLOOKUP(B3202,'[1]Sum table'!$A:$E,5,FALSE),0)</f>
        <v>0</v>
      </c>
      <c r="E3202">
        <f>+IFERROR(VLOOKUP(B3202,'[1]Sum table'!$A:$F,6,FALSE),0)</f>
        <v>0</v>
      </c>
      <c r="F3202">
        <f>+IFERROR(VLOOKUP(B3202,'[1]Sum table'!$A:$G,7,FALSE),0)</f>
        <v>0</v>
      </c>
      <c r="O3202" t="s">
        <v>517</v>
      </c>
      <c r="P3202" s="608" t="s">
        <v>407</v>
      </c>
      <c r="R3202" t="str">
        <f t="shared" si="149"/>
        <v>ZK110</v>
      </c>
      <c r="S3202">
        <f t="shared" si="150"/>
        <v>0</v>
      </c>
      <c r="T3202">
        <f t="shared" si="150"/>
        <v>0</v>
      </c>
      <c r="U3202">
        <f t="shared" si="150"/>
        <v>0</v>
      </c>
    </row>
    <row r="3203" spans="1:21" ht="15.75" thickBot="1" x14ac:dyDescent="0.3">
      <c r="A3203" t="s">
        <v>3722</v>
      </c>
      <c r="B3203" t="str">
        <f t="shared" si="148"/>
        <v>ZK110.K301.C727</v>
      </c>
      <c r="C3203">
        <f>+IFERROR(VLOOKUP(B3203,'[1]Sum table'!$A:$D,4,FALSE),0)</f>
        <v>0</v>
      </c>
      <c r="D3203">
        <f>+IFERROR(VLOOKUP(B3203,'[1]Sum table'!$A:$E,5,FALSE),0)</f>
        <v>0</v>
      </c>
      <c r="E3203">
        <f>+IFERROR(VLOOKUP(B3203,'[1]Sum table'!$A:$F,6,FALSE),0)</f>
        <v>0</v>
      </c>
      <c r="F3203">
        <f>+IFERROR(VLOOKUP(B3203,'[1]Sum table'!$A:$G,7,FALSE),0)</f>
        <v>0</v>
      </c>
      <c r="O3203" t="s">
        <v>517</v>
      </c>
      <c r="P3203" s="610" t="s">
        <v>232</v>
      </c>
      <c r="R3203" t="str">
        <f t="shared" si="149"/>
        <v>ZK110</v>
      </c>
      <c r="S3203">
        <f t="shared" si="150"/>
        <v>0</v>
      </c>
      <c r="T3203">
        <f t="shared" si="150"/>
        <v>0</v>
      </c>
      <c r="U3203">
        <f t="shared" si="150"/>
        <v>0</v>
      </c>
    </row>
    <row r="3204" spans="1:21" x14ac:dyDescent="0.25">
      <c r="A3204" t="s">
        <v>3723</v>
      </c>
      <c r="B3204" t="str">
        <f t="shared" ref="B3204:B3267" si="151">+A3204&amp;"."&amp;$A$1</f>
        <v>ZK110.K302.C727</v>
      </c>
      <c r="C3204">
        <f>+IFERROR(VLOOKUP(B3204,'[1]Sum table'!$A:$D,4,FALSE),0)</f>
        <v>0</v>
      </c>
      <c r="D3204">
        <f>+IFERROR(VLOOKUP(B3204,'[1]Sum table'!$A:$E,5,FALSE),0)</f>
        <v>0</v>
      </c>
      <c r="E3204">
        <f>+IFERROR(VLOOKUP(B3204,'[1]Sum table'!$A:$F,6,FALSE),0)</f>
        <v>0</v>
      </c>
      <c r="F3204">
        <f>+IFERROR(VLOOKUP(B3204,'[1]Sum table'!$A:$G,7,FALSE),0)</f>
        <v>0</v>
      </c>
      <c r="O3204" t="s">
        <v>517</v>
      </c>
      <c r="P3204" s="605" t="s">
        <v>408</v>
      </c>
      <c r="R3204" t="str">
        <f t="shared" ref="R3204:R3267" si="152">+LEFT(B3204,5)</f>
        <v>ZK110</v>
      </c>
      <c r="S3204">
        <f t="shared" ref="S3204:U3267" si="153">+C3204</f>
        <v>0</v>
      </c>
      <c r="T3204">
        <f t="shared" si="153"/>
        <v>0</v>
      </c>
      <c r="U3204">
        <f t="shared" si="153"/>
        <v>0</v>
      </c>
    </row>
    <row r="3205" spans="1:21" x14ac:dyDescent="0.25">
      <c r="A3205" t="s">
        <v>3724</v>
      </c>
      <c r="B3205" t="str">
        <f t="shared" si="151"/>
        <v>ZK110.K303.C727</v>
      </c>
      <c r="C3205">
        <f>+IFERROR(VLOOKUP(B3205,'[1]Sum table'!$A:$D,4,FALSE),0)</f>
        <v>0</v>
      </c>
      <c r="D3205">
        <f>+IFERROR(VLOOKUP(B3205,'[1]Sum table'!$A:$E,5,FALSE),0)</f>
        <v>0</v>
      </c>
      <c r="E3205">
        <f>+IFERROR(VLOOKUP(B3205,'[1]Sum table'!$A:$F,6,FALSE),0)</f>
        <v>0</v>
      </c>
      <c r="F3205">
        <f>+IFERROR(VLOOKUP(B3205,'[1]Sum table'!$A:$G,7,FALSE),0)</f>
        <v>0</v>
      </c>
      <c r="O3205" t="s">
        <v>517</v>
      </c>
      <c r="P3205" s="606" t="s">
        <v>409</v>
      </c>
      <c r="R3205" t="str">
        <f t="shared" si="152"/>
        <v>ZK110</v>
      </c>
      <c r="S3205">
        <f t="shared" si="153"/>
        <v>0</v>
      </c>
      <c r="T3205">
        <f t="shared" si="153"/>
        <v>0</v>
      </c>
      <c r="U3205">
        <f t="shared" si="153"/>
        <v>0</v>
      </c>
    </row>
    <row r="3206" spans="1:21" x14ac:dyDescent="0.25">
      <c r="A3206" t="s">
        <v>3725</v>
      </c>
      <c r="B3206" t="str">
        <f t="shared" si="151"/>
        <v>ZK110.K304.C727</v>
      </c>
      <c r="C3206">
        <f>+IFERROR(VLOOKUP(B3206,'[1]Sum table'!$A:$D,4,FALSE),0)</f>
        <v>0</v>
      </c>
      <c r="D3206">
        <f>+IFERROR(VLOOKUP(B3206,'[1]Sum table'!$A:$E,5,FALSE),0)</f>
        <v>0</v>
      </c>
      <c r="E3206">
        <f>+IFERROR(VLOOKUP(B3206,'[1]Sum table'!$A:$F,6,FALSE),0)</f>
        <v>0</v>
      </c>
      <c r="F3206">
        <f>+IFERROR(VLOOKUP(B3206,'[1]Sum table'!$A:$G,7,FALSE),0)</f>
        <v>0</v>
      </c>
      <c r="O3206" t="s">
        <v>517</v>
      </c>
      <c r="P3206" s="606" t="s">
        <v>410</v>
      </c>
      <c r="R3206" t="str">
        <f t="shared" si="152"/>
        <v>ZK110</v>
      </c>
      <c r="S3206">
        <f t="shared" si="153"/>
        <v>0</v>
      </c>
      <c r="T3206">
        <f t="shared" si="153"/>
        <v>0</v>
      </c>
      <c r="U3206">
        <f t="shared" si="153"/>
        <v>0</v>
      </c>
    </row>
    <row r="3207" spans="1:21" x14ac:dyDescent="0.25">
      <c r="A3207" t="s">
        <v>3726</v>
      </c>
      <c r="B3207" t="str">
        <f t="shared" si="151"/>
        <v>ZK110.K305.C727</v>
      </c>
      <c r="C3207">
        <f>+IFERROR(VLOOKUP(B3207,'[1]Sum table'!$A:$D,4,FALSE),0)</f>
        <v>0</v>
      </c>
      <c r="D3207">
        <f>+IFERROR(VLOOKUP(B3207,'[1]Sum table'!$A:$E,5,FALSE),0)</f>
        <v>0</v>
      </c>
      <c r="E3207">
        <f>+IFERROR(VLOOKUP(B3207,'[1]Sum table'!$A:$F,6,FALSE),0)</f>
        <v>0</v>
      </c>
      <c r="F3207">
        <f>+IFERROR(VLOOKUP(B3207,'[1]Sum table'!$A:$G,7,FALSE),0)</f>
        <v>0</v>
      </c>
      <c r="O3207" t="s">
        <v>517</v>
      </c>
      <c r="P3207" s="606" t="s">
        <v>411</v>
      </c>
      <c r="R3207" t="str">
        <f t="shared" si="152"/>
        <v>ZK110</v>
      </c>
      <c r="S3207">
        <f t="shared" si="153"/>
        <v>0</v>
      </c>
      <c r="T3207">
        <f t="shared" si="153"/>
        <v>0</v>
      </c>
      <c r="U3207">
        <f t="shared" si="153"/>
        <v>0</v>
      </c>
    </row>
    <row r="3208" spans="1:21" x14ac:dyDescent="0.25">
      <c r="A3208" t="s">
        <v>3727</v>
      </c>
      <c r="B3208" t="str">
        <f t="shared" si="151"/>
        <v>ZK110.K306.C727</v>
      </c>
      <c r="C3208">
        <f>+IFERROR(VLOOKUP(B3208,'[1]Sum table'!$A:$D,4,FALSE),0)</f>
        <v>0</v>
      </c>
      <c r="D3208">
        <f>+IFERROR(VLOOKUP(B3208,'[1]Sum table'!$A:$E,5,FALSE),0)</f>
        <v>0</v>
      </c>
      <c r="E3208">
        <f>+IFERROR(VLOOKUP(B3208,'[1]Sum table'!$A:$F,6,FALSE),0)</f>
        <v>0</v>
      </c>
      <c r="F3208">
        <f>+IFERROR(VLOOKUP(B3208,'[1]Sum table'!$A:$G,7,FALSE),0)</f>
        <v>0</v>
      </c>
      <c r="O3208" t="s">
        <v>517</v>
      </c>
      <c r="P3208" s="606" t="s">
        <v>412</v>
      </c>
      <c r="R3208" t="str">
        <f t="shared" si="152"/>
        <v>ZK110</v>
      </c>
      <c r="S3208">
        <f t="shared" si="153"/>
        <v>0</v>
      </c>
      <c r="T3208">
        <f t="shared" si="153"/>
        <v>0</v>
      </c>
      <c r="U3208">
        <f t="shared" si="153"/>
        <v>0</v>
      </c>
    </row>
    <row r="3209" spans="1:21" x14ac:dyDescent="0.25">
      <c r="A3209" t="s">
        <v>3728</v>
      </c>
      <c r="B3209" t="str">
        <f t="shared" si="151"/>
        <v>ZK110.K307.C727</v>
      </c>
      <c r="C3209">
        <f>+IFERROR(VLOOKUP(B3209,'[1]Sum table'!$A:$D,4,FALSE),0)</f>
        <v>0</v>
      </c>
      <c r="D3209">
        <f>+IFERROR(VLOOKUP(B3209,'[1]Sum table'!$A:$E,5,FALSE),0)</f>
        <v>0</v>
      </c>
      <c r="E3209">
        <f>+IFERROR(VLOOKUP(B3209,'[1]Sum table'!$A:$F,6,FALSE),0)</f>
        <v>0</v>
      </c>
      <c r="F3209">
        <f>+IFERROR(VLOOKUP(B3209,'[1]Sum table'!$A:$G,7,FALSE),0)</f>
        <v>0</v>
      </c>
      <c r="O3209" t="s">
        <v>517</v>
      </c>
      <c r="P3209" s="606" t="s">
        <v>413</v>
      </c>
      <c r="R3209" t="str">
        <f t="shared" si="152"/>
        <v>ZK110</v>
      </c>
      <c r="S3209">
        <f t="shared" si="153"/>
        <v>0</v>
      </c>
      <c r="T3209">
        <f t="shared" si="153"/>
        <v>0</v>
      </c>
      <c r="U3209">
        <f t="shared" si="153"/>
        <v>0</v>
      </c>
    </row>
    <row r="3210" spans="1:21" x14ac:dyDescent="0.25">
      <c r="A3210" t="s">
        <v>3729</v>
      </c>
      <c r="B3210" t="str">
        <f t="shared" si="151"/>
        <v>ZK110.K308.C727</v>
      </c>
      <c r="C3210">
        <f>+IFERROR(VLOOKUP(B3210,'[1]Sum table'!$A:$D,4,FALSE),0)</f>
        <v>0</v>
      </c>
      <c r="D3210">
        <f>+IFERROR(VLOOKUP(B3210,'[1]Sum table'!$A:$E,5,FALSE),0)</f>
        <v>0</v>
      </c>
      <c r="E3210">
        <f>+IFERROR(VLOOKUP(B3210,'[1]Sum table'!$A:$F,6,FALSE),0)</f>
        <v>0</v>
      </c>
      <c r="F3210">
        <f>+IFERROR(VLOOKUP(B3210,'[1]Sum table'!$A:$G,7,FALSE),0)</f>
        <v>0</v>
      </c>
      <c r="O3210" t="s">
        <v>517</v>
      </c>
      <c r="P3210" s="606" t="s">
        <v>414</v>
      </c>
      <c r="R3210" t="str">
        <f t="shared" si="152"/>
        <v>ZK110</v>
      </c>
      <c r="S3210">
        <f t="shared" si="153"/>
        <v>0</v>
      </c>
      <c r="T3210">
        <f t="shared" si="153"/>
        <v>0</v>
      </c>
      <c r="U3210">
        <f t="shared" si="153"/>
        <v>0</v>
      </c>
    </row>
    <row r="3211" spans="1:21" x14ac:dyDescent="0.25">
      <c r="A3211" t="s">
        <v>3730</v>
      </c>
      <c r="B3211" t="str">
        <f t="shared" si="151"/>
        <v>ZK110.K309.C727</v>
      </c>
      <c r="C3211">
        <f>+IFERROR(VLOOKUP(B3211,'[1]Sum table'!$A:$D,4,FALSE),0)</f>
        <v>0</v>
      </c>
      <c r="D3211">
        <f>+IFERROR(VLOOKUP(B3211,'[1]Sum table'!$A:$E,5,FALSE),0)</f>
        <v>0</v>
      </c>
      <c r="E3211">
        <f>+IFERROR(VLOOKUP(B3211,'[1]Sum table'!$A:$F,6,FALSE),0)</f>
        <v>0</v>
      </c>
      <c r="F3211">
        <f>+IFERROR(VLOOKUP(B3211,'[1]Sum table'!$A:$G,7,FALSE),0)</f>
        <v>0</v>
      </c>
      <c r="O3211" t="s">
        <v>517</v>
      </c>
      <c r="P3211" s="606" t="s">
        <v>415</v>
      </c>
      <c r="R3211" t="str">
        <f t="shared" si="152"/>
        <v>ZK110</v>
      </c>
      <c r="S3211">
        <f t="shared" si="153"/>
        <v>0</v>
      </c>
      <c r="T3211">
        <f t="shared" si="153"/>
        <v>0</v>
      </c>
      <c r="U3211">
        <f t="shared" si="153"/>
        <v>0</v>
      </c>
    </row>
    <row r="3212" spans="1:21" x14ac:dyDescent="0.25">
      <c r="A3212" t="s">
        <v>3731</v>
      </c>
      <c r="B3212" t="str">
        <f t="shared" si="151"/>
        <v>ZK110.K310.C727</v>
      </c>
      <c r="C3212">
        <f>+IFERROR(VLOOKUP(B3212,'[1]Sum table'!$A:$D,4,FALSE),0)</f>
        <v>0</v>
      </c>
      <c r="D3212">
        <f>+IFERROR(VLOOKUP(B3212,'[1]Sum table'!$A:$E,5,FALSE),0)</f>
        <v>0</v>
      </c>
      <c r="E3212">
        <f>+IFERROR(VLOOKUP(B3212,'[1]Sum table'!$A:$F,6,FALSE),0)</f>
        <v>0</v>
      </c>
      <c r="F3212">
        <f>+IFERROR(VLOOKUP(B3212,'[1]Sum table'!$A:$G,7,FALSE),0)</f>
        <v>0</v>
      </c>
      <c r="O3212" t="s">
        <v>517</v>
      </c>
      <c r="P3212" s="606" t="s">
        <v>416</v>
      </c>
      <c r="R3212" t="str">
        <f t="shared" si="152"/>
        <v>ZK110</v>
      </c>
      <c r="S3212">
        <f t="shared" si="153"/>
        <v>0</v>
      </c>
      <c r="T3212">
        <f t="shared" si="153"/>
        <v>0</v>
      </c>
      <c r="U3212">
        <f t="shared" si="153"/>
        <v>0</v>
      </c>
    </row>
    <row r="3213" spans="1:21" x14ac:dyDescent="0.25">
      <c r="A3213" t="s">
        <v>3732</v>
      </c>
      <c r="B3213" t="str">
        <f t="shared" si="151"/>
        <v>ZK110.K311.C727</v>
      </c>
      <c r="C3213">
        <f>+IFERROR(VLOOKUP(B3213,'[1]Sum table'!$A:$D,4,FALSE),0)</f>
        <v>0</v>
      </c>
      <c r="D3213">
        <f>+IFERROR(VLOOKUP(B3213,'[1]Sum table'!$A:$E,5,FALSE),0)</f>
        <v>0</v>
      </c>
      <c r="E3213">
        <f>+IFERROR(VLOOKUP(B3213,'[1]Sum table'!$A:$F,6,FALSE),0)</f>
        <v>0</v>
      </c>
      <c r="F3213">
        <f>+IFERROR(VLOOKUP(B3213,'[1]Sum table'!$A:$G,7,FALSE),0)</f>
        <v>0</v>
      </c>
      <c r="O3213" t="s">
        <v>517</v>
      </c>
      <c r="P3213" s="606" t="s">
        <v>417</v>
      </c>
      <c r="R3213" t="str">
        <f t="shared" si="152"/>
        <v>ZK110</v>
      </c>
      <c r="S3213">
        <f t="shared" si="153"/>
        <v>0</v>
      </c>
      <c r="T3213">
        <f t="shared" si="153"/>
        <v>0</v>
      </c>
      <c r="U3213">
        <f t="shared" si="153"/>
        <v>0</v>
      </c>
    </row>
    <row r="3214" spans="1:21" x14ac:dyDescent="0.25">
      <c r="A3214" t="s">
        <v>3733</v>
      </c>
      <c r="B3214" t="str">
        <f t="shared" si="151"/>
        <v>ZK110.K312.C727</v>
      </c>
      <c r="C3214">
        <f>+IFERROR(VLOOKUP(B3214,'[1]Sum table'!$A:$D,4,FALSE),0)</f>
        <v>0</v>
      </c>
      <c r="D3214">
        <f>+IFERROR(VLOOKUP(B3214,'[1]Sum table'!$A:$E,5,FALSE),0)</f>
        <v>0</v>
      </c>
      <c r="E3214">
        <f>+IFERROR(VLOOKUP(B3214,'[1]Sum table'!$A:$F,6,FALSE),0)</f>
        <v>0</v>
      </c>
      <c r="F3214">
        <f>+IFERROR(VLOOKUP(B3214,'[1]Sum table'!$A:$G,7,FALSE),0)</f>
        <v>0</v>
      </c>
      <c r="O3214" t="s">
        <v>517</v>
      </c>
      <c r="P3214" s="606" t="s">
        <v>418</v>
      </c>
      <c r="R3214" t="str">
        <f t="shared" si="152"/>
        <v>ZK110</v>
      </c>
      <c r="S3214">
        <f t="shared" si="153"/>
        <v>0</v>
      </c>
      <c r="T3214">
        <f t="shared" si="153"/>
        <v>0</v>
      </c>
      <c r="U3214">
        <f t="shared" si="153"/>
        <v>0</v>
      </c>
    </row>
    <row r="3215" spans="1:21" x14ac:dyDescent="0.25">
      <c r="A3215" t="s">
        <v>3734</v>
      </c>
      <c r="B3215" t="str">
        <f t="shared" si="151"/>
        <v>ZK110.K313.C727</v>
      </c>
      <c r="C3215">
        <f>+IFERROR(VLOOKUP(B3215,'[1]Sum table'!$A:$D,4,FALSE),0)</f>
        <v>0</v>
      </c>
      <c r="D3215">
        <f>+IFERROR(VLOOKUP(B3215,'[1]Sum table'!$A:$E,5,FALSE),0)</f>
        <v>0</v>
      </c>
      <c r="E3215">
        <f>+IFERROR(VLOOKUP(B3215,'[1]Sum table'!$A:$F,6,FALSE),0)</f>
        <v>0</v>
      </c>
      <c r="F3215">
        <f>+IFERROR(VLOOKUP(B3215,'[1]Sum table'!$A:$G,7,FALSE),0)</f>
        <v>0</v>
      </c>
      <c r="O3215" t="s">
        <v>517</v>
      </c>
      <c r="P3215" s="607" t="s">
        <v>419</v>
      </c>
      <c r="R3215" t="str">
        <f t="shared" si="152"/>
        <v>ZK110</v>
      </c>
      <c r="S3215">
        <f t="shared" si="153"/>
        <v>0</v>
      </c>
      <c r="T3215">
        <f t="shared" si="153"/>
        <v>0</v>
      </c>
      <c r="U3215">
        <f t="shared" si="153"/>
        <v>0</v>
      </c>
    </row>
    <row r="3216" spans="1:21" x14ac:dyDescent="0.25">
      <c r="A3216" t="s">
        <v>3735</v>
      </c>
      <c r="B3216" t="str">
        <f t="shared" si="151"/>
        <v>ZK110.K314.C727</v>
      </c>
      <c r="C3216">
        <f>+IFERROR(VLOOKUP(B3216,'[1]Sum table'!$A:$D,4,FALSE),0)</f>
        <v>0</v>
      </c>
      <c r="D3216">
        <f>+IFERROR(VLOOKUP(B3216,'[1]Sum table'!$A:$E,5,FALSE),0)</f>
        <v>0</v>
      </c>
      <c r="E3216">
        <f>+IFERROR(VLOOKUP(B3216,'[1]Sum table'!$A:$F,6,FALSE),0)</f>
        <v>0</v>
      </c>
      <c r="F3216">
        <f>+IFERROR(VLOOKUP(B3216,'[1]Sum table'!$A:$G,7,FALSE),0)</f>
        <v>0</v>
      </c>
      <c r="O3216" t="s">
        <v>517</v>
      </c>
      <c r="P3216" s="607" t="s">
        <v>420</v>
      </c>
      <c r="R3216" t="str">
        <f t="shared" si="152"/>
        <v>ZK110</v>
      </c>
      <c r="S3216">
        <f t="shared" si="153"/>
        <v>0</v>
      </c>
      <c r="T3216">
        <f t="shared" si="153"/>
        <v>0</v>
      </c>
      <c r="U3216">
        <f t="shared" si="153"/>
        <v>0</v>
      </c>
    </row>
    <row r="3217" spans="1:21" x14ac:dyDescent="0.25">
      <c r="A3217" t="s">
        <v>3736</v>
      </c>
      <c r="B3217" t="str">
        <f t="shared" si="151"/>
        <v>ZK110.K315.C727</v>
      </c>
      <c r="C3217">
        <f>+IFERROR(VLOOKUP(B3217,'[1]Sum table'!$A:$D,4,FALSE),0)</f>
        <v>0</v>
      </c>
      <c r="D3217">
        <f>+IFERROR(VLOOKUP(B3217,'[1]Sum table'!$A:$E,5,FALSE),0)</f>
        <v>0</v>
      </c>
      <c r="E3217">
        <f>+IFERROR(VLOOKUP(B3217,'[1]Sum table'!$A:$F,6,FALSE),0)</f>
        <v>0</v>
      </c>
      <c r="F3217">
        <f>+IFERROR(VLOOKUP(B3217,'[1]Sum table'!$A:$G,7,FALSE),0)</f>
        <v>0</v>
      </c>
      <c r="O3217" t="s">
        <v>517</v>
      </c>
      <c r="P3217" s="607" t="s">
        <v>421</v>
      </c>
      <c r="R3217" t="str">
        <f t="shared" si="152"/>
        <v>ZK110</v>
      </c>
      <c r="S3217">
        <f t="shared" si="153"/>
        <v>0</v>
      </c>
      <c r="T3217">
        <f t="shared" si="153"/>
        <v>0</v>
      </c>
      <c r="U3217">
        <f t="shared" si="153"/>
        <v>0</v>
      </c>
    </row>
    <row r="3218" spans="1:21" x14ac:dyDescent="0.25">
      <c r="A3218" t="s">
        <v>3737</v>
      </c>
      <c r="B3218" t="str">
        <f t="shared" si="151"/>
        <v>ZK110.K316.C727</v>
      </c>
      <c r="C3218">
        <f>+IFERROR(VLOOKUP(B3218,'[1]Sum table'!$A:$D,4,FALSE),0)</f>
        <v>0</v>
      </c>
      <c r="D3218">
        <f>+IFERROR(VLOOKUP(B3218,'[1]Sum table'!$A:$E,5,FALSE),0)</f>
        <v>0</v>
      </c>
      <c r="E3218">
        <f>+IFERROR(VLOOKUP(B3218,'[1]Sum table'!$A:$F,6,FALSE),0)</f>
        <v>0</v>
      </c>
      <c r="F3218">
        <f>+IFERROR(VLOOKUP(B3218,'[1]Sum table'!$A:$G,7,FALSE),0)</f>
        <v>0</v>
      </c>
      <c r="O3218" t="s">
        <v>517</v>
      </c>
      <c r="P3218" s="607" t="s">
        <v>422</v>
      </c>
      <c r="R3218" t="str">
        <f t="shared" si="152"/>
        <v>ZK110</v>
      </c>
      <c r="S3218">
        <f t="shared" si="153"/>
        <v>0</v>
      </c>
      <c r="T3218">
        <f t="shared" si="153"/>
        <v>0</v>
      </c>
      <c r="U3218">
        <f t="shared" si="153"/>
        <v>0</v>
      </c>
    </row>
    <row r="3219" spans="1:21" x14ac:dyDescent="0.25">
      <c r="A3219" t="s">
        <v>3738</v>
      </c>
      <c r="B3219" t="str">
        <f t="shared" si="151"/>
        <v>ZK110.K317.C727</v>
      </c>
      <c r="C3219">
        <f>+IFERROR(VLOOKUP(B3219,'[1]Sum table'!$A:$D,4,FALSE),0)</f>
        <v>0</v>
      </c>
      <c r="D3219">
        <f>+IFERROR(VLOOKUP(B3219,'[1]Sum table'!$A:$E,5,FALSE),0)</f>
        <v>0</v>
      </c>
      <c r="E3219">
        <f>+IFERROR(VLOOKUP(B3219,'[1]Sum table'!$A:$F,6,FALSE),0)</f>
        <v>0</v>
      </c>
      <c r="F3219">
        <f>+IFERROR(VLOOKUP(B3219,'[1]Sum table'!$A:$G,7,FALSE),0)</f>
        <v>0</v>
      </c>
      <c r="O3219" t="s">
        <v>517</v>
      </c>
      <c r="P3219" s="607" t="s">
        <v>423</v>
      </c>
      <c r="R3219" t="str">
        <f t="shared" si="152"/>
        <v>ZK110</v>
      </c>
      <c r="S3219">
        <f t="shared" si="153"/>
        <v>0</v>
      </c>
      <c r="T3219">
        <f t="shared" si="153"/>
        <v>0</v>
      </c>
      <c r="U3219">
        <f t="shared" si="153"/>
        <v>0</v>
      </c>
    </row>
    <row r="3220" spans="1:21" x14ac:dyDescent="0.25">
      <c r="A3220" t="s">
        <v>3739</v>
      </c>
      <c r="B3220" t="str">
        <f t="shared" si="151"/>
        <v>ZK110.K318.C727</v>
      </c>
      <c r="C3220">
        <f>+IFERROR(VLOOKUP(B3220,'[1]Sum table'!$A:$D,4,FALSE),0)</f>
        <v>0</v>
      </c>
      <c r="D3220">
        <f>+IFERROR(VLOOKUP(B3220,'[1]Sum table'!$A:$E,5,FALSE),0)</f>
        <v>0</v>
      </c>
      <c r="E3220">
        <f>+IFERROR(VLOOKUP(B3220,'[1]Sum table'!$A:$F,6,FALSE),0)</f>
        <v>0</v>
      </c>
      <c r="F3220">
        <f>+IFERROR(VLOOKUP(B3220,'[1]Sum table'!$A:$G,7,FALSE),0)</f>
        <v>0</v>
      </c>
      <c r="O3220" t="s">
        <v>517</v>
      </c>
      <c r="P3220" s="606" t="s">
        <v>424</v>
      </c>
      <c r="R3220" t="str">
        <f t="shared" si="152"/>
        <v>ZK110</v>
      </c>
      <c r="S3220">
        <f t="shared" si="153"/>
        <v>0</v>
      </c>
      <c r="T3220">
        <f t="shared" si="153"/>
        <v>0</v>
      </c>
      <c r="U3220">
        <f t="shared" si="153"/>
        <v>0</v>
      </c>
    </row>
    <row r="3221" spans="1:21" x14ac:dyDescent="0.25">
      <c r="A3221" t="s">
        <v>3740</v>
      </c>
      <c r="B3221" t="str">
        <f t="shared" si="151"/>
        <v>ZK110.K319.C727</v>
      </c>
      <c r="C3221">
        <f>+IFERROR(VLOOKUP(B3221,'[1]Sum table'!$A:$D,4,FALSE),0)</f>
        <v>0</v>
      </c>
      <c r="D3221">
        <f>+IFERROR(VLOOKUP(B3221,'[1]Sum table'!$A:$E,5,FALSE),0)</f>
        <v>0</v>
      </c>
      <c r="E3221">
        <f>+IFERROR(VLOOKUP(B3221,'[1]Sum table'!$A:$F,6,FALSE),0)</f>
        <v>0</v>
      </c>
      <c r="F3221">
        <f>+IFERROR(VLOOKUP(B3221,'[1]Sum table'!$A:$G,7,FALSE),0)</f>
        <v>0</v>
      </c>
      <c r="O3221" t="s">
        <v>517</v>
      </c>
      <c r="P3221" s="606" t="s">
        <v>425</v>
      </c>
      <c r="R3221" t="str">
        <f t="shared" si="152"/>
        <v>ZK110</v>
      </c>
      <c r="S3221">
        <f t="shared" si="153"/>
        <v>0</v>
      </c>
      <c r="T3221">
        <f t="shared" si="153"/>
        <v>0</v>
      </c>
      <c r="U3221">
        <f t="shared" si="153"/>
        <v>0</v>
      </c>
    </row>
    <row r="3222" spans="1:21" x14ac:dyDescent="0.25">
      <c r="A3222" t="s">
        <v>3741</v>
      </c>
      <c r="B3222" t="str">
        <f t="shared" si="151"/>
        <v>ZK110.K320.C727</v>
      </c>
      <c r="C3222">
        <f>+IFERROR(VLOOKUP(B3222,'[1]Sum table'!$A:$D,4,FALSE),0)</f>
        <v>0</v>
      </c>
      <c r="D3222">
        <f>+IFERROR(VLOOKUP(B3222,'[1]Sum table'!$A:$E,5,FALSE),0)</f>
        <v>0</v>
      </c>
      <c r="E3222">
        <f>+IFERROR(VLOOKUP(B3222,'[1]Sum table'!$A:$F,6,FALSE),0)</f>
        <v>0</v>
      </c>
      <c r="F3222">
        <f>+IFERROR(VLOOKUP(B3222,'[1]Sum table'!$A:$G,7,FALSE),0)</f>
        <v>0</v>
      </c>
      <c r="O3222" t="s">
        <v>517</v>
      </c>
      <c r="P3222" s="606" t="s">
        <v>426</v>
      </c>
      <c r="R3222" t="str">
        <f t="shared" si="152"/>
        <v>ZK110</v>
      </c>
      <c r="S3222">
        <f t="shared" si="153"/>
        <v>0</v>
      </c>
      <c r="T3222">
        <f t="shared" si="153"/>
        <v>0</v>
      </c>
      <c r="U3222">
        <f t="shared" si="153"/>
        <v>0</v>
      </c>
    </row>
    <row r="3223" spans="1:21" x14ac:dyDescent="0.25">
      <c r="A3223" t="s">
        <v>3742</v>
      </c>
      <c r="B3223" t="str">
        <f t="shared" si="151"/>
        <v>ZK110.K321.C727</v>
      </c>
      <c r="C3223">
        <f>+IFERROR(VLOOKUP(B3223,'[1]Sum table'!$A:$D,4,FALSE),0)</f>
        <v>0</v>
      </c>
      <c r="D3223">
        <f>+IFERROR(VLOOKUP(B3223,'[1]Sum table'!$A:$E,5,FALSE),0)</f>
        <v>0</v>
      </c>
      <c r="E3223">
        <f>+IFERROR(VLOOKUP(B3223,'[1]Sum table'!$A:$F,6,FALSE),0)</f>
        <v>0</v>
      </c>
      <c r="F3223">
        <f>+IFERROR(VLOOKUP(B3223,'[1]Sum table'!$A:$G,7,FALSE),0)</f>
        <v>0</v>
      </c>
      <c r="O3223" t="s">
        <v>517</v>
      </c>
      <c r="P3223" s="606" t="s">
        <v>427</v>
      </c>
      <c r="R3223" t="str">
        <f t="shared" si="152"/>
        <v>ZK110</v>
      </c>
      <c r="S3223">
        <f t="shared" si="153"/>
        <v>0</v>
      </c>
      <c r="T3223">
        <f t="shared" si="153"/>
        <v>0</v>
      </c>
      <c r="U3223">
        <f t="shared" si="153"/>
        <v>0</v>
      </c>
    </row>
    <row r="3224" spans="1:21" x14ac:dyDescent="0.25">
      <c r="A3224" t="s">
        <v>3743</v>
      </c>
      <c r="B3224" t="str">
        <f t="shared" si="151"/>
        <v>ZK110.K322.C727</v>
      </c>
      <c r="C3224">
        <f>+IFERROR(VLOOKUP(B3224,'[1]Sum table'!$A:$D,4,FALSE),0)</f>
        <v>0</v>
      </c>
      <c r="D3224">
        <f>+IFERROR(VLOOKUP(B3224,'[1]Sum table'!$A:$E,5,FALSE),0)</f>
        <v>0</v>
      </c>
      <c r="E3224">
        <f>+IFERROR(VLOOKUP(B3224,'[1]Sum table'!$A:$F,6,FALSE),0)</f>
        <v>0</v>
      </c>
      <c r="F3224">
        <f>+IFERROR(VLOOKUP(B3224,'[1]Sum table'!$A:$G,7,FALSE),0)</f>
        <v>0</v>
      </c>
      <c r="O3224" t="s">
        <v>517</v>
      </c>
      <c r="P3224" s="607" t="s">
        <v>428</v>
      </c>
      <c r="R3224" t="str">
        <f t="shared" si="152"/>
        <v>ZK110</v>
      </c>
      <c r="S3224">
        <f t="shared" si="153"/>
        <v>0</v>
      </c>
      <c r="T3224">
        <f t="shared" si="153"/>
        <v>0</v>
      </c>
      <c r="U3224">
        <f t="shared" si="153"/>
        <v>0</v>
      </c>
    </row>
    <row r="3225" spans="1:21" x14ac:dyDescent="0.25">
      <c r="A3225" t="s">
        <v>3744</v>
      </c>
      <c r="B3225" t="str">
        <f t="shared" si="151"/>
        <v>ZK110.K323.C727</v>
      </c>
      <c r="C3225">
        <f>+IFERROR(VLOOKUP(B3225,'[1]Sum table'!$A:$D,4,FALSE),0)</f>
        <v>0</v>
      </c>
      <c r="D3225">
        <f>+IFERROR(VLOOKUP(B3225,'[1]Sum table'!$A:$E,5,FALSE),0)</f>
        <v>0</v>
      </c>
      <c r="E3225">
        <f>+IFERROR(VLOOKUP(B3225,'[1]Sum table'!$A:$F,6,FALSE),0)</f>
        <v>0</v>
      </c>
      <c r="F3225">
        <f>+IFERROR(VLOOKUP(B3225,'[1]Sum table'!$A:$G,7,FALSE),0)</f>
        <v>0</v>
      </c>
      <c r="O3225" t="s">
        <v>517</v>
      </c>
      <c r="P3225" s="607" t="s">
        <v>429</v>
      </c>
      <c r="R3225" t="str">
        <f t="shared" si="152"/>
        <v>ZK110</v>
      </c>
      <c r="S3225">
        <f t="shared" si="153"/>
        <v>0</v>
      </c>
      <c r="T3225">
        <f t="shared" si="153"/>
        <v>0</v>
      </c>
      <c r="U3225">
        <f t="shared" si="153"/>
        <v>0</v>
      </c>
    </row>
    <row r="3226" spans="1:21" x14ac:dyDescent="0.25">
      <c r="A3226" t="s">
        <v>3745</v>
      </c>
      <c r="B3226" t="str">
        <f t="shared" si="151"/>
        <v>ZK110.K324.C727</v>
      </c>
      <c r="C3226">
        <f>+IFERROR(VLOOKUP(B3226,'[1]Sum table'!$A:$D,4,FALSE),0)</f>
        <v>0</v>
      </c>
      <c r="D3226">
        <f>+IFERROR(VLOOKUP(B3226,'[1]Sum table'!$A:$E,5,FALSE),0)</f>
        <v>0</v>
      </c>
      <c r="E3226">
        <f>+IFERROR(VLOOKUP(B3226,'[1]Sum table'!$A:$F,6,FALSE),0)</f>
        <v>0</v>
      </c>
      <c r="F3226">
        <f>+IFERROR(VLOOKUP(B3226,'[1]Sum table'!$A:$G,7,FALSE),0)</f>
        <v>0</v>
      </c>
      <c r="O3226" t="s">
        <v>517</v>
      </c>
      <c r="P3226" s="607" t="s">
        <v>430</v>
      </c>
      <c r="R3226" t="str">
        <f t="shared" si="152"/>
        <v>ZK110</v>
      </c>
      <c r="S3226">
        <f t="shared" si="153"/>
        <v>0</v>
      </c>
      <c r="T3226">
        <f t="shared" si="153"/>
        <v>0</v>
      </c>
      <c r="U3226">
        <f t="shared" si="153"/>
        <v>0</v>
      </c>
    </row>
    <row r="3227" spans="1:21" x14ac:dyDescent="0.25">
      <c r="A3227" t="s">
        <v>3746</v>
      </c>
      <c r="B3227" t="str">
        <f t="shared" si="151"/>
        <v>ZK110.K325.C727</v>
      </c>
      <c r="C3227">
        <f>+IFERROR(VLOOKUP(B3227,'[1]Sum table'!$A:$D,4,FALSE),0)</f>
        <v>0</v>
      </c>
      <c r="D3227">
        <f>+IFERROR(VLOOKUP(B3227,'[1]Sum table'!$A:$E,5,FALSE),0)</f>
        <v>0</v>
      </c>
      <c r="E3227">
        <f>+IFERROR(VLOOKUP(B3227,'[1]Sum table'!$A:$F,6,FALSE),0)</f>
        <v>0</v>
      </c>
      <c r="F3227">
        <f>+IFERROR(VLOOKUP(B3227,'[1]Sum table'!$A:$G,7,FALSE),0)</f>
        <v>0</v>
      </c>
      <c r="O3227" t="s">
        <v>517</v>
      </c>
      <c r="P3227" s="607" t="s">
        <v>431</v>
      </c>
      <c r="R3227" t="str">
        <f t="shared" si="152"/>
        <v>ZK110</v>
      </c>
      <c r="S3227">
        <f t="shared" si="153"/>
        <v>0</v>
      </c>
      <c r="T3227">
        <f t="shared" si="153"/>
        <v>0</v>
      </c>
      <c r="U3227">
        <f t="shared" si="153"/>
        <v>0</v>
      </c>
    </row>
    <row r="3228" spans="1:21" x14ac:dyDescent="0.25">
      <c r="A3228" t="s">
        <v>3747</v>
      </c>
      <c r="B3228" t="str">
        <f t="shared" si="151"/>
        <v>ZK110.K326.C727</v>
      </c>
      <c r="C3228">
        <f>+IFERROR(VLOOKUP(B3228,'[1]Sum table'!$A:$D,4,FALSE),0)</f>
        <v>0</v>
      </c>
      <c r="D3228">
        <f>+IFERROR(VLOOKUP(B3228,'[1]Sum table'!$A:$E,5,FALSE),0)</f>
        <v>0</v>
      </c>
      <c r="E3228">
        <f>+IFERROR(VLOOKUP(B3228,'[1]Sum table'!$A:$F,6,FALSE),0)</f>
        <v>0</v>
      </c>
      <c r="F3228">
        <f>+IFERROR(VLOOKUP(B3228,'[1]Sum table'!$A:$G,7,FALSE),0)</f>
        <v>0</v>
      </c>
      <c r="O3228" t="s">
        <v>517</v>
      </c>
      <c r="P3228" s="606" t="s">
        <v>432</v>
      </c>
      <c r="R3228" t="str">
        <f t="shared" si="152"/>
        <v>ZK110</v>
      </c>
      <c r="S3228">
        <f t="shared" si="153"/>
        <v>0</v>
      </c>
      <c r="T3228">
        <f t="shared" si="153"/>
        <v>0</v>
      </c>
      <c r="U3228">
        <f t="shared" si="153"/>
        <v>0</v>
      </c>
    </row>
    <row r="3229" spans="1:21" x14ac:dyDescent="0.25">
      <c r="A3229" t="s">
        <v>3748</v>
      </c>
      <c r="B3229" t="str">
        <f t="shared" si="151"/>
        <v>ZK110.K327.C727</v>
      </c>
      <c r="C3229">
        <f>+IFERROR(VLOOKUP(B3229,'[1]Sum table'!$A:$D,4,FALSE),0)</f>
        <v>0</v>
      </c>
      <c r="D3229">
        <f>+IFERROR(VLOOKUP(B3229,'[1]Sum table'!$A:$E,5,FALSE),0)</f>
        <v>0</v>
      </c>
      <c r="E3229">
        <f>+IFERROR(VLOOKUP(B3229,'[1]Sum table'!$A:$F,6,FALSE),0)</f>
        <v>0</v>
      </c>
      <c r="F3229">
        <f>+IFERROR(VLOOKUP(B3229,'[1]Sum table'!$A:$G,7,FALSE),0)</f>
        <v>0</v>
      </c>
      <c r="O3229" t="s">
        <v>517</v>
      </c>
      <c r="P3229" s="606" t="s">
        <v>433</v>
      </c>
      <c r="R3229" t="str">
        <f t="shared" si="152"/>
        <v>ZK110</v>
      </c>
      <c r="S3229">
        <f t="shared" si="153"/>
        <v>0</v>
      </c>
      <c r="T3229">
        <f t="shared" si="153"/>
        <v>0</v>
      </c>
      <c r="U3229">
        <f t="shared" si="153"/>
        <v>0</v>
      </c>
    </row>
    <row r="3230" spans="1:21" x14ac:dyDescent="0.25">
      <c r="A3230" t="s">
        <v>3749</v>
      </c>
      <c r="B3230" t="str">
        <f t="shared" si="151"/>
        <v>ZK110.K328.C727</v>
      </c>
      <c r="C3230">
        <f>+IFERROR(VLOOKUP(B3230,'[1]Sum table'!$A:$D,4,FALSE),0)</f>
        <v>0</v>
      </c>
      <c r="D3230">
        <f>+IFERROR(VLOOKUP(B3230,'[1]Sum table'!$A:$E,5,FALSE),0)</f>
        <v>0</v>
      </c>
      <c r="E3230">
        <f>+IFERROR(VLOOKUP(B3230,'[1]Sum table'!$A:$F,6,FALSE),0)</f>
        <v>0</v>
      </c>
      <c r="F3230">
        <f>+IFERROR(VLOOKUP(B3230,'[1]Sum table'!$A:$G,7,FALSE),0)</f>
        <v>0</v>
      </c>
      <c r="O3230" t="s">
        <v>517</v>
      </c>
      <c r="P3230" s="606" t="s">
        <v>434</v>
      </c>
      <c r="R3230" t="str">
        <f t="shared" si="152"/>
        <v>ZK110</v>
      </c>
      <c r="S3230">
        <f t="shared" si="153"/>
        <v>0</v>
      </c>
      <c r="T3230">
        <f t="shared" si="153"/>
        <v>0</v>
      </c>
      <c r="U3230">
        <f t="shared" si="153"/>
        <v>0</v>
      </c>
    </row>
    <row r="3231" spans="1:21" x14ac:dyDescent="0.25">
      <c r="A3231" t="s">
        <v>3750</v>
      </c>
      <c r="B3231" t="str">
        <f t="shared" si="151"/>
        <v>ZK110.K329.C727</v>
      </c>
      <c r="C3231">
        <f>+IFERROR(VLOOKUP(B3231,'[1]Sum table'!$A:$D,4,FALSE),0)</f>
        <v>0</v>
      </c>
      <c r="D3231">
        <f>+IFERROR(VLOOKUP(B3231,'[1]Sum table'!$A:$E,5,FALSE),0)</f>
        <v>0</v>
      </c>
      <c r="E3231">
        <f>+IFERROR(VLOOKUP(B3231,'[1]Sum table'!$A:$F,6,FALSE),0)</f>
        <v>0</v>
      </c>
      <c r="F3231">
        <f>+IFERROR(VLOOKUP(B3231,'[1]Sum table'!$A:$G,7,FALSE),0)</f>
        <v>0</v>
      </c>
      <c r="O3231" t="s">
        <v>517</v>
      </c>
      <c r="P3231" s="606" t="s">
        <v>435</v>
      </c>
      <c r="R3231" t="str">
        <f t="shared" si="152"/>
        <v>ZK110</v>
      </c>
      <c r="S3231">
        <f t="shared" si="153"/>
        <v>0</v>
      </c>
      <c r="T3231">
        <f t="shared" si="153"/>
        <v>0</v>
      </c>
      <c r="U3231">
        <f t="shared" si="153"/>
        <v>0</v>
      </c>
    </row>
    <row r="3232" spans="1:21" x14ac:dyDescent="0.25">
      <c r="A3232" t="s">
        <v>3751</v>
      </c>
      <c r="B3232" t="str">
        <f t="shared" si="151"/>
        <v>ZK110.K330.C727</v>
      </c>
      <c r="C3232">
        <f>+IFERROR(VLOOKUP(B3232,'[1]Sum table'!$A:$D,4,FALSE),0)</f>
        <v>0</v>
      </c>
      <c r="D3232">
        <f>+IFERROR(VLOOKUP(B3232,'[1]Sum table'!$A:$E,5,FALSE),0)</f>
        <v>0</v>
      </c>
      <c r="E3232">
        <f>+IFERROR(VLOOKUP(B3232,'[1]Sum table'!$A:$F,6,FALSE),0)</f>
        <v>0</v>
      </c>
      <c r="F3232">
        <f>+IFERROR(VLOOKUP(B3232,'[1]Sum table'!$A:$G,7,FALSE),0)</f>
        <v>0</v>
      </c>
      <c r="O3232" t="s">
        <v>517</v>
      </c>
      <c r="P3232" s="606" t="s">
        <v>436</v>
      </c>
      <c r="R3232" t="str">
        <f t="shared" si="152"/>
        <v>ZK110</v>
      </c>
      <c r="S3232">
        <f t="shared" si="153"/>
        <v>0</v>
      </c>
      <c r="T3232">
        <f t="shared" si="153"/>
        <v>0</v>
      </c>
      <c r="U3232">
        <f t="shared" si="153"/>
        <v>0</v>
      </c>
    </row>
    <row r="3233" spans="1:21" x14ac:dyDescent="0.25">
      <c r="A3233" t="s">
        <v>3752</v>
      </c>
      <c r="B3233" t="str">
        <f t="shared" si="151"/>
        <v>ZK110.K331.C727</v>
      </c>
      <c r="C3233">
        <f>+IFERROR(VLOOKUP(B3233,'[1]Sum table'!$A:$D,4,FALSE),0)</f>
        <v>0</v>
      </c>
      <c r="D3233">
        <f>+IFERROR(VLOOKUP(B3233,'[1]Sum table'!$A:$E,5,FALSE),0)</f>
        <v>0</v>
      </c>
      <c r="E3233">
        <f>+IFERROR(VLOOKUP(B3233,'[1]Sum table'!$A:$F,6,FALSE),0)</f>
        <v>0</v>
      </c>
      <c r="F3233">
        <f>+IFERROR(VLOOKUP(B3233,'[1]Sum table'!$A:$G,7,FALSE),0)</f>
        <v>0</v>
      </c>
      <c r="O3233" t="s">
        <v>517</v>
      </c>
      <c r="P3233" s="606" t="s">
        <v>437</v>
      </c>
      <c r="R3233" t="str">
        <f t="shared" si="152"/>
        <v>ZK110</v>
      </c>
      <c r="S3233">
        <f t="shared" si="153"/>
        <v>0</v>
      </c>
      <c r="T3233">
        <f t="shared" si="153"/>
        <v>0</v>
      </c>
      <c r="U3233">
        <f t="shared" si="153"/>
        <v>0</v>
      </c>
    </row>
    <row r="3234" spans="1:21" x14ac:dyDescent="0.25">
      <c r="A3234" t="s">
        <v>3753</v>
      </c>
      <c r="B3234" t="str">
        <f t="shared" si="151"/>
        <v>ZK110.K332.C727</v>
      </c>
      <c r="C3234">
        <f>+IFERROR(VLOOKUP(B3234,'[1]Sum table'!$A:$D,4,FALSE),0)</f>
        <v>0</v>
      </c>
      <c r="D3234">
        <f>+IFERROR(VLOOKUP(B3234,'[1]Sum table'!$A:$E,5,FALSE),0)</f>
        <v>0</v>
      </c>
      <c r="E3234">
        <f>+IFERROR(VLOOKUP(B3234,'[1]Sum table'!$A:$F,6,FALSE),0)</f>
        <v>0</v>
      </c>
      <c r="F3234">
        <f>+IFERROR(VLOOKUP(B3234,'[1]Sum table'!$A:$G,7,FALSE),0)</f>
        <v>0</v>
      </c>
      <c r="O3234" t="s">
        <v>517</v>
      </c>
      <c r="P3234" s="607" t="s">
        <v>438</v>
      </c>
      <c r="R3234" t="str">
        <f t="shared" si="152"/>
        <v>ZK110</v>
      </c>
      <c r="S3234">
        <f t="shared" si="153"/>
        <v>0</v>
      </c>
      <c r="T3234">
        <f t="shared" si="153"/>
        <v>0</v>
      </c>
      <c r="U3234">
        <f t="shared" si="153"/>
        <v>0</v>
      </c>
    </row>
    <row r="3235" spans="1:21" x14ac:dyDescent="0.25">
      <c r="A3235" t="s">
        <v>3754</v>
      </c>
      <c r="B3235" t="str">
        <f t="shared" si="151"/>
        <v>ZK110.K333.C727</v>
      </c>
      <c r="C3235">
        <f>+IFERROR(VLOOKUP(B3235,'[1]Sum table'!$A:$D,4,FALSE),0)</f>
        <v>0</v>
      </c>
      <c r="D3235">
        <f>+IFERROR(VLOOKUP(B3235,'[1]Sum table'!$A:$E,5,FALSE),0)</f>
        <v>0</v>
      </c>
      <c r="E3235">
        <f>+IFERROR(VLOOKUP(B3235,'[1]Sum table'!$A:$F,6,FALSE),0)</f>
        <v>0</v>
      </c>
      <c r="F3235">
        <f>+IFERROR(VLOOKUP(B3235,'[1]Sum table'!$A:$G,7,FALSE),0)</f>
        <v>0</v>
      </c>
      <c r="O3235" t="s">
        <v>517</v>
      </c>
      <c r="P3235" s="607" t="s">
        <v>439</v>
      </c>
      <c r="R3235" t="str">
        <f t="shared" si="152"/>
        <v>ZK110</v>
      </c>
      <c r="S3235">
        <f t="shared" si="153"/>
        <v>0</v>
      </c>
      <c r="T3235">
        <f t="shared" si="153"/>
        <v>0</v>
      </c>
      <c r="U3235">
        <f t="shared" si="153"/>
        <v>0</v>
      </c>
    </row>
    <row r="3236" spans="1:21" x14ac:dyDescent="0.25">
      <c r="A3236" t="s">
        <v>3755</v>
      </c>
      <c r="B3236" t="str">
        <f t="shared" si="151"/>
        <v>ZK110.K334.C727</v>
      </c>
      <c r="C3236">
        <f>+IFERROR(VLOOKUP(B3236,'[1]Sum table'!$A:$D,4,FALSE),0)</f>
        <v>0</v>
      </c>
      <c r="D3236">
        <f>+IFERROR(VLOOKUP(B3236,'[1]Sum table'!$A:$E,5,FALSE),0)</f>
        <v>0</v>
      </c>
      <c r="E3236">
        <f>+IFERROR(VLOOKUP(B3236,'[1]Sum table'!$A:$F,6,FALSE),0)</f>
        <v>0</v>
      </c>
      <c r="F3236">
        <f>+IFERROR(VLOOKUP(B3236,'[1]Sum table'!$A:$G,7,FALSE),0)</f>
        <v>0</v>
      </c>
      <c r="O3236" t="s">
        <v>517</v>
      </c>
      <c r="P3236" s="607" t="s">
        <v>440</v>
      </c>
      <c r="R3236" t="str">
        <f t="shared" si="152"/>
        <v>ZK110</v>
      </c>
      <c r="S3236">
        <f t="shared" si="153"/>
        <v>0</v>
      </c>
      <c r="T3236">
        <f t="shared" si="153"/>
        <v>0</v>
      </c>
      <c r="U3236">
        <f t="shared" si="153"/>
        <v>0</v>
      </c>
    </row>
    <row r="3237" spans="1:21" x14ac:dyDescent="0.25">
      <c r="A3237" t="s">
        <v>3756</v>
      </c>
      <c r="B3237" t="str">
        <f t="shared" si="151"/>
        <v>ZK110.K335.C727</v>
      </c>
      <c r="C3237">
        <f>+IFERROR(VLOOKUP(B3237,'[1]Sum table'!$A:$D,4,FALSE),0)</f>
        <v>0</v>
      </c>
      <c r="D3237">
        <f>+IFERROR(VLOOKUP(B3237,'[1]Sum table'!$A:$E,5,FALSE),0)</f>
        <v>0</v>
      </c>
      <c r="E3237">
        <f>+IFERROR(VLOOKUP(B3237,'[1]Sum table'!$A:$F,6,FALSE),0)</f>
        <v>0</v>
      </c>
      <c r="F3237">
        <f>+IFERROR(VLOOKUP(B3237,'[1]Sum table'!$A:$G,7,FALSE),0)</f>
        <v>0</v>
      </c>
      <c r="O3237" t="s">
        <v>517</v>
      </c>
      <c r="P3237" s="607" t="s">
        <v>441</v>
      </c>
      <c r="R3237" t="str">
        <f t="shared" si="152"/>
        <v>ZK110</v>
      </c>
      <c r="S3237">
        <f t="shared" si="153"/>
        <v>0</v>
      </c>
      <c r="T3237">
        <f t="shared" si="153"/>
        <v>0</v>
      </c>
      <c r="U3237">
        <f t="shared" si="153"/>
        <v>0</v>
      </c>
    </row>
    <row r="3238" spans="1:21" x14ac:dyDescent="0.25">
      <c r="A3238" t="s">
        <v>3757</v>
      </c>
      <c r="B3238" t="str">
        <f t="shared" si="151"/>
        <v>ZK110.K336.C727</v>
      </c>
      <c r="C3238">
        <f>+IFERROR(VLOOKUP(B3238,'[1]Sum table'!$A:$D,4,FALSE),0)</f>
        <v>0</v>
      </c>
      <c r="D3238">
        <f>+IFERROR(VLOOKUP(B3238,'[1]Sum table'!$A:$E,5,FALSE),0)</f>
        <v>0</v>
      </c>
      <c r="E3238">
        <f>+IFERROR(VLOOKUP(B3238,'[1]Sum table'!$A:$F,6,FALSE),0)</f>
        <v>0</v>
      </c>
      <c r="F3238">
        <f>+IFERROR(VLOOKUP(B3238,'[1]Sum table'!$A:$G,7,FALSE),0)</f>
        <v>0</v>
      </c>
      <c r="O3238" t="s">
        <v>517</v>
      </c>
      <c r="P3238" s="606" t="s">
        <v>442</v>
      </c>
      <c r="R3238" t="str">
        <f t="shared" si="152"/>
        <v>ZK110</v>
      </c>
      <c r="S3238">
        <f t="shared" si="153"/>
        <v>0</v>
      </c>
      <c r="T3238">
        <f t="shared" si="153"/>
        <v>0</v>
      </c>
      <c r="U3238">
        <f t="shared" si="153"/>
        <v>0</v>
      </c>
    </row>
    <row r="3239" spans="1:21" x14ac:dyDescent="0.25">
      <c r="A3239" t="s">
        <v>3758</v>
      </c>
      <c r="B3239" t="str">
        <f t="shared" si="151"/>
        <v>ZK110.K337.C727</v>
      </c>
      <c r="C3239">
        <f>+IFERROR(VLOOKUP(B3239,'[1]Sum table'!$A:$D,4,FALSE),0)</f>
        <v>0</v>
      </c>
      <c r="D3239">
        <f>+IFERROR(VLOOKUP(B3239,'[1]Sum table'!$A:$E,5,FALSE),0)</f>
        <v>0</v>
      </c>
      <c r="E3239">
        <f>+IFERROR(VLOOKUP(B3239,'[1]Sum table'!$A:$F,6,FALSE),0)</f>
        <v>0</v>
      </c>
      <c r="F3239">
        <f>+IFERROR(VLOOKUP(B3239,'[1]Sum table'!$A:$G,7,FALSE),0)</f>
        <v>0</v>
      </c>
      <c r="O3239" t="s">
        <v>517</v>
      </c>
      <c r="P3239" s="606" t="s">
        <v>443</v>
      </c>
      <c r="R3239" t="str">
        <f t="shared" si="152"/>
        <v>ZK110</v>
      </c>
      <c r="S3239">
        <f t="shared" si="153"/>
        <v>0</v>
      </c>
      <c r="T3239">
        <f t="shared" si="153"/>
        <v>0</v>
      </c>
      <c r="U3239">
        <f t="shared" si="153"/>
        <v>0</v>
      </c>
    </row>
    <row r="3240" spans="1:21" x14ac:dyDescent="0.25">
      <c r="A3240" t="s">
        <v>3759</v>
      </c>
      <c r="B3240" t="str">
        <f t="shared" si="151"/>
        <v>ZK110.K338.C727</v>
      </c>
      <c r="C3240">
        <f>+IFERROR(VLOOKUP(B3240,'[1]Sum table'!$A:$D,4,FALSE),0)</f>
        <v>0</v>
      </c>
      <c r="D3240">
        <f>+IFERROR(VLOOKUP(B3240,'[1]Sum table'!$A:$E,5,FALSE),0)</f>
        <v>0</v>
      </c>
      <c r="E3240">
        <f>+IFERROR(VLOOKUP(B3240,'[1]Sum table'!$A:$F,6,FALSE),0)</f>
        <v>0</v>
      </c>
      <c r="F3240">
        <f>+IFERROR(VLOOKUP(B3240,'[1]Sum table'!$A:$G,7,FALSE),0)</f>
        <v>0</v>
      </c>
      <c r="O3240" t="s">
        <v>517</v>
      </c>
      <c r="P3240" s="606" t="s">
        <v>444</v>
      </c>
      <c r="R3240" t="str">
        <f t="shared" si="152"/>
        <v>ZK110</v>
      </c>
      <c r="S3240">
        <f t="shared" si="153"/>
        <v>0</v>
      </c>
      <c r="T3240">
        <f t="shared" si="153"/>
        <v>0</v>
      </c>
      <c r="U3240">
        <f t="shared" si="153"/>
        <v>0</v>
      </c>
    </row>
    <row r="3241" spans="1:21" x14ac:dyDescent="0.25">
      <c r="A3241" t="s">
        <v>3760</v>
      </c>
      <c r="B3241" t="str">
        <f t="shared" si="151"/>
        <v>ZK110.K339.C727</v>
      </c>
      <c r="C3241">
        <f>+IFERROR(VLOOKUP(B3241,'[1]Sum table'!$A:$D,4,FALSE),0)</f>
        <v>0</v>
      </c>
      <c r="D3241">
        <f>+IFERROR(VLOOKUP(B3241,'[1]Sum table'!$A:$E,5,FALSE),0)</f>
        <v>0</v>
      </c>
      <c r="E3241">
        <f>+IFERROR(VLOOKUP(B3241,'[1]Sum table'!$A:$F,6,FALSE),0)</f>
        <v>0</v>
      </c>
      <c r="F3241">
        <f>+IFERROR(VLOOKUP(B3241,'[1]Sum table'!$A:$G,7,FALSE),0)</f>
        <v>0</v>
      </c>
      <c r="O3241" t="s">
        <v>517</v>
      </c>
      <c r="P3241" s="607" t="s">
        <v>445</v>
      </c>
      <c r="R3241" t="str">
        <f t="shared" si="152"/>
        <v>ZK110</v>
      </c>
      <c r="S3241">
        <f t="shared" si="153"/>
        <v>0</v>
      </c>
      <c r="T3241">
        <f t="shared" si="153"/>
        <v>0</v>
      </c>
      <c r="U3241">
        <f t="shared" si="153"/>
        <v>0</v>
      </c>
    </row>
    <row r="3242" spans="1:21" x14ac:dyDescent="0.25">
      <c r="A3242" t="s">
        <v>3761</v>
      </c>
      <c r="B3242" t="str">
        <f t="shared" si="151"/>
        <v>ZK110.K340.C727</v>
      </c>
      <c r="C3242">
        <f>+IFERROR(VLOOKUP(B3242,'[1]Sum table'!$A:$D,4,FALSE),0)</f>
        <v>0</v>
      </c>
      <c r="D3242">
        <f>+IFERROR(VLOOKUP(B3242,'[1]Sum table'!$A:$E,5,FALSE),0)</f>
        <v>0</v>
      </c>
      <c r="E3242">
        <f>+IFERROR(VLOOKUP(B3242,'[1]Sum table'!$A:$F,6,FALSE),0)</f>
        <v>0</v>
      </c>
      <c r="F3242">
        <f>+IFERROR(VLOOKUP(B3242,'[1]Sum table'!$A:$G,7,FALSE),0)</f>
        <v>0</v>
      </c>
      <c r="O3242" t="s">
        <v>517</v>
      </c>
      <c r="P3242" s="607" t="s">
        <v>446</v>
      </c>
      <c r="R3242" t="str">
        <f t="shared" si="152"/>
        <v>ZK110</v>
      </c>
      <c r="S3242">
        <f t="shared" si="153"/>
        <v>0</v>
      </c>
      <c r="T3242">
        <f t="shared" si="153"/>
        <v>0</v>
      </c>
      <c r="U3242">
        <f t="shared" si="153"/>
        <v>0</v>
      </c>
    </row>
    <row r="3243" spans="1:21" x14ac:dyDescent="0.25">
      <c r="A3243" t="s">
        <v>3762</v>
      </c>
      <c r="B3243" t="str">
        <f t="shared" si="151"/>
        <v>ZK110.K341.C727</v>
      </c>
      <c r="C3243">
        <f>+IFERROR(VLOOKUP(B3243,'[1]Sum table'!$A:$D,4,FALSE),0)</f>
        <v>0</v>
      </c>
      <c r="D3243">
        <f>+IFERROR(VLOOKUP(B3243,'[1]Sum table'!$A:$E,5,FALSE),0)</f>
        <v>0</v>
      </c>
      <c r="E3243">
        <f>+IFERROR(VLOOKUP(B3243,'[1]Sum table'!$A:$F,6,FALSE),0)</f>
        <v>0</v>
      </c>
      <c r="F3243">
        <f>+IFERROR(VLOOKUP(B3243,'[1]Sum table'!$A:$G,7,FALSE),0)</f>
        <v>0</v>
      </c>
      <c r="O3243" t="s">
        <v>517</v>
      </c>
      <c r="P3243" s="607" t="s">
        <v>447</v>
      </c>
      <c r="R3243" t="str">
        <f t="shared" si="152"/>
        <v>ZK110</v>
      </c>
      <c r="S3243">
        <f t="shared" si="153"/>
        <v>0</v>
      </c>
      <c r="T3243">
        <f t="shared" si="153"/>
        <v>0</v>
      </c>
      <c r="U3243">
        <f t="shared" si="153"/>
        <v>0</v>
      </c>
    </row>
    <row r="3244" spans="1:21" x14ac:dyDescent="0.25">
      <c r="A3244" t="s">
        <v>3763</v>
      </c>
      <c r="B3244" t="str">
        <f t="shared" si="151"/>
        <v>ZK110.K342.C727</v>
      </c>
      <c r="C3244">
        <f>+IFERROR(VLOOKUP(B3244,'[1]Sum table'!$A:$D,4,FALSE),0)</f>
        <v>0</v>
      </c>
      <c r="D3244">
        <f>+IFERROR(VLOOKUP(B3244,'[1]Sum table'!$A:$E,5,FALSE),0)</f>
        <v>0</v>
      </c>
      <c r="E3244">
        <f>+IFERROR(VLOOKUP(B3244,'[1]Sum table'!$A:$F,6,FALSE),0)</f>
        <v>0</v>
      </c>
      <c r="F3244">
        <f>+IFERROR(VLOOKUP(B3244,'[1]Sum table'!$A:$G,7,FALSE),0)</f>
        <v>0</v>
      </c>
      <c r="O3244" t="s">
        <v>517</v>
      </c>
      <c r="P3244" s="607" t="s">
        <v>448</v>
      </c>
      <c r="R3244" t="str">
        <f t="shared" si="152"/>
        <v>ZK110</v>
      </c>
      <c r="S3244">
        <f t="shared" si="153"/>
        <v>0</v>
      </c>
      <c r="T3244">
        <f t="shared" si="153"/>
        <v>0</v>
      </c>
      <c r="U3244">
        <f t="shared" si="153"/>
        <v>0</v>
      </c>
    </row>
    <row r="3245" spans="1:21" x14ac:dyDescent="0.25">
      <c r="A3245" t="s">
        <v>3764</v>
      </c>
      <c r="B3245" t="str">
        <f t="shared" si="151"/>
        <v>ZK110.K343.C727</v>
      </c>
      <c r="C3245">
        <f>+IFERROR(VLOOKUP(B3245,'[1]Sum table'!$A:$D,4,FALSE),0)</f>
        <v>0</v>
      </c>
      <c r="D3245">
        <f>+IFERROR(VLOOKUP(B3245,'[1]Sum table'!$A:$E,5,FALSE),0)</f>
        <v>0</v>
      </c>
      <c r="E3245">
        <f>+IFERROR(VLOOKUP(B3245,'[1]Sum table'!$A:$F,6,FALSE),0)</f>
        <v>0</v>
      </c>
      <c r="F3245">
        <f>+IFERROR(VLOOKUP(B3245,'[1]Sum table'!$A:$G,7,FALSE),0)</f>
        <v>0</v>
      </c>
      <c r="O3245" t="s">
        <v>517</v>
      </c>
      <c r="P3245" s="606" t="s">
        <v>449</v>
      </c>
      <c r="R3245" t="str">
        <f t="shared" si="152"/>
        <v>ZK110</v>
      </c>
      <c r="S3245">
        <f t="shared" si="153"/>
        <v>0</v>
      </c>
      <c r="T3245">
        <f t="shared" si="153"/>
        <v>0</v>
      </c>
      <c r="U3245">
        <f t="shared" si="153"/>
        <v>0</v>
      </c>
    </row>
    <row r="3246" spans="1:21" x14ac:dyDescent="0.25">
      <c r="A3246" t="s">
        <v>3765</v>
      </c>
      <c r="B3246" t="str">
        <f t="shared" si="151"/>
        <v>ZK110.K344.C727</v>
      </c>
      <c r="C3246">
        <f>+IFERROR(VLOOKUP(B3246,'[1]Sum table'!$A:$D,4,FALSE),0)</f>
        <v>0</v>
      </c>
      <c r="D3246">
        <f>+IFERROR(VLOOKUP(B3246,'[1]Sum table'!$A:$E,5,FALSE),0)</f>
        <v>0</v>
      </c>
      <c r="E3246">
        <f>+IFERROR(VLOOKUP(B3246,'[1]Sum table'!$A:$F,6,FALSE),0)</f>
        <v>0</v>
      </c>
      <c r="F3246">
        <f>+IFERROR(VLOOKUP(B3246,'[1]Sum table'!$A:$G,7,FALSE),0)</f>
        <v>0</v>
      </c>
      <c r="O3246" t="s">
        <v>517</v>
      </c>
      <c r="P3246" s="606" t="s">
        <v>450</v>
      </c>
      <c r="R3246" t="str">
        <f t="shared" si="152"/>
        <v>ZK110</v>
      </c>
      <c r="S3246">
        <f t="shared" si="153"/>
        <v>0</v>
      </c>
      <c r="T3246">
        <f t="shared" si="153"/>
        <v>0</v>
      </c>
      <c r="U3246">
        <f t="shared" si="153"/>
        <v>0</v>
      </c>
    </row>
    <row r="3247" spans="1:21" x14ac:dyDescent="0.25">
      <c r="A3247" t="s">
        <v>3766</v>
      </c>
      <c r="B3247" t="str">
        <f t="shared" si="151"/>
        <v>ZK110.K345.C727</v>
      </c>
      <c r="C3247">
        <f>+IFERROR(VLOOKUP(B3247,'[1]Sum table'!$A:$D,4,FALSE),0)</f>
        <v>0</v>
      </c>
      <c r="D3247">
        <f>+IFERROR(VLOOKUP(B3247,'[1]Sum table'!$A:$E,5,FALSE),0)</f>
        <v>0</v>
      </c>
      <c r="E3247">
        <f>+IFERROR(VLOOKUP(B3247,'[1]Sum table'!$A:$F,6,FALSE),0)</f>
        <v>0</v>
      </c>
      <c r="F3247">
        <f>+IFERROR(VLOOKUP(B3247,'[1]Sum table'!$A:$G,7,FALSE),0)</f>
        <v>0</v>
      </c>
      <c r="O3247" t="s">
        <v>517</v>
      </c>
      <c r="P3247" s="606" t="s">
        <v>451</v>
      </c>
      <c r="R3247" t="str">
        <f t="shared" si="152"/>
        <v>ZK110</v>
      </c>
      <c r="S3247">
        <f t="shared" si="153"/>
        <v>0</v>
      </c>
      <c r="T3247">
        <f t="shared" si="153"/>
        <v>0</v>
      </c>
      <c r="U3247">
        <f t="shared" si="153"/>
        <v>0</v>
      </c>
    </row>
    <row r="3248" spans="1:21" x14ac:dyDescent="0.25">
      <c r="A3248" t="s">
        <v>3767</v>
      </c>
      <c r="B3248" t="str">
        <f t="shared" si="151"/>
        <v>ZK110.K346.C727</v>
      </c>
      <c r="C3248">
        <f>+IFERROR(VLOOKUP(B3248,'[1]Sum table'!$A:$D,4,FALSE),0)</f>
        <v>0</v>
      </c>
      <c r="D3248">
        <f>+IFERROR(VLOOKUP(B3248,'[1]Sum table'!$A:$E,5,FALSE),0)</f>
        <v>0</v>
      </c>
      <c r="E3248">
        <f>+IFERROR(VLOOKUP(B3248,'[1]Sum table'!$A:$F,6,FALSE),0)</f>
        <v>0</v>
      </c>
      <c r="F3248">
        <f>+IFERROR(VLOOKUP(B3248,'[1]Sum table'!$A:$G,7,FALSE),0)</f>
        <v>0</v>
      </c>
      <c r="O3248" t="s">
        <v>517</v>
      </c>
      <c r="P3248" s="606" t="s">
        <v>452</v>
      </c>
      <c r="R3248" t="str">
        <f t="shared" si="152"/>
        <v>ZK110</v>
      </c>
      <c r="S3248">
        <f t="shared" si="153"/>
        <v>0</v>
      </c>
      <c r="T3248">
        <f t="shared" si="153"/>
        <v>0</v>
      </c>
      <c r="U3248">
        <f t="shared" si="153"/>
        <v>0</v>
      </c>
    </row>
    <row r="3249" spans="1:21" x14ac:dyDescent="0.25">
      <c r="A3249" t="s">
        <v>3768</v>
      </c>
      <c r="B3249" t="str">
        <f t="shared" si="151"/>
        <v>ZK110.K347.C727</v>
      </c>
      <c r="C3249">
        <f>+IFERROR(VLOOKUP(B3249,'[1]Sum table'!$A:$D,4,FALSE),0)</f>
        <v>0</v>
      </c>
      <c r="D3249">
        <f>+IFERROR(VLOOKUP(B3249,'[1]Sum table'!$A:$E,5,FALSE),0)</f>
        <v>0</v>
      </c>
      <c r="E3249">
        <f>+IFERROR(VLOOKUP(B3249,'[1]Sum table'!$A:$F,6,FALSE),0)</f>
        <v>0</v>
      </c>
      <c r="F3249">
        <f>+IFERROR(VLOOKUP(B3249,'[1]Sum table'!$A:$G,7,FALSE),0)</f>
        <v>0</v>
      </c>
      <c r="O3249" t="s">
        <v>517</v>
      </c>
      <c r="P3249" s="607" t="s">
        <v>453</v>
      </c>
      <c r="R3249" t="str">
        <f t="shared" si="152"/>
        <v>ZK110</v>
      </c>
      <c r="S3249">
        <f t="shared" si="153"/>
        <v>0</v>
      </c>
      <c r="T3249">
        <f t="shared" si="153"/>
        <v>0</v>
      </c>
      <c r="U3249">
        <f t="shared" si="153"/>
        <v>0</v>
      </c>
    </row>
    <row r="3250" spans="1:21" x14ac:dyDescent="0.25">
      <c r="A3250" t="s">
        <v>3769</v>
      </c>
      <c r="B3250" t="str">
        <f t="shared" si="151"/>
        <v>ZK110.K348.C727</v>
      </c>
      <c r="C3250">
        <f>+IFERROR(VLOOKUP(B3250,'[1]Sum table'!$A:$D,4,FALSE),0)</f>
        <v>0</v>
      </c>
      <c r="D3250">
        <f>+IFERROR(VLOOKUP(B3250,'[1]Sum table'!$A:$E,5,FALSE),0)</f>
        <v>0</v>
      </c>
      <c r="E3250">
        <f>+IFERROR(VLOOKUP(B3250,'[1]Sum table'!$A:$F,6,FALSE),0)</f>
        <v>0</v>
      </c>
      <c r="F3250">
        <f>+IFERROR(VLOOKUP(B3250,'[1]Sum table'!$A:$G,7,FALSE),0)</f>
        <v>0</v>
      </c>
      <c r="O3250" t="s">
        <v>517</v>
      </c>
      <c r="P3250" s="607" t="s">
        <v>454</v>
      </c>
      <c r="R3250" t="str">
        <f t="shared" si="152"/>
        <v>ZK110</v>
      </c>
      <c r="S3250">
        <f t="shared" si="153"/>
        <v>0</v>
      </c>
      <c r="T3250">
        <f t="shared" si="153"/>
        <v>0</v>
      </c>
      <c r="U3250">
        <f t="shared" si="153"/>
        <v>0</v>
      </c>
    </row>
    <row r="3251" spans="1:21" x14ac:dyDescent="0.25">
      <c r="A3251" t="s">
        <v>3770</v>
      </c>
      <c r="B3251" t="str">
        <f t="shared" si="151"/>
        <v>ZK110.K349.C727</v>
      </c>
      <c r="C3251">
        <f>+IFERROR(VLOOKUP(B3251,'[1]Sum table'!$A:$D,4,FALSE),0)</f>
        <v>0</v>
      </c>
      <c r="D3251">
        <f>+IFERROR(VLOOKUP(B3251,'[1]Sum table'!$A:$E,5,FALSE),0)</f>
        <v>0</v>
      </c>
      <c r="E3251">
        <f>+IFERROR(VLOOKUP(B3251,'[1]Sum table'!$A:$F,6,FALSE),0)</f>
        <v>0</v>
      </c>
      <c r="F3251">
        <f>+IFERROR(VLOOKUP(B3251,'[1]Sum table'!$A:$G,7,FALSE),0)</f>
        <v>0</v>
      </c>
      <c r="O3251" t="s">
        <v>517</v>
      </c>
      <c r="P3251" s="607" t="s">
        <v>455</v>
      </c>
      <c r="R3251" t="str">
        <f t="shared" si="152"/>
        <v>ZK110</v>
      </c>
      <c r="S3251">
        <f t="shared" si="153"/>
        <v>0</v>
      </c>
      <c r="T3251">
        <f t="shared" si="153"/>
        <v>0</v>
      </c>
      <c r="U3251">
        <f t="shared" si="153"/>
        <v>0</v>
      </c>
    </row>
    <row r="3252" spans="1:21" x14ac:dyDescent="0.25">
      <c r="A3252" t="s">
        <v>3771</v>
      </c>
      <c r="B3252" t="str">
        <f t="shared" si="151"/>
        <v>ZK110.K350.C727</v>
      </c>
      <c r="C3252">
        <f>+IFERROR(VLOOKUP(B3252,'[1]Sum table'!$A:$D,4,FALSE),0)</f>
        <v>0</v>
      </c>
      <c r="D3252">
        <f>+IFERROR(VLOOKUP(B3252,'[1]Sum table'!$A:$E,5,FALSE),0)</f>
        <v>0</v>
      </c>
      <c r="E3252">
        <f>+IFERROR(VLOOKUP(B3252,'[1]Sum table'!$A:$F,6,FALSE),0)</f>
        <v>0</v>
      </c>
      <c r="F3252">
        <f>+IFERROR(VLOOKUP(B3252,'[1]Sum table'!$A:$G,7,FALSE),0)</f>
        <v>0</v>
      </c>
      <c r="O3252" t="s">
        <v>517</v>
      </c>
      <c r="P3252" s="607" t="s">
        <v>456</v>
      </c>
      <c r="R3252" t="str">
        <f t="shared" si="152"/>
        <v>ZK110</v>
      </c>
      <c r="S3252">
        <f t="shared" si="153"/>
        <v>0</v>
      </c>
      <c r="T3252">
        <f t="shared" si="153"/>
        <v>0</v>
      </c>
      <c r="U3252">
        <f t="shared" si="153"/>
        <v>0</v>
      </c>
    </row>
    <row r="3253" spans="1:21" x14ac:dyDescent="0.25">
      <c r="A3253" t="s">
        <v>3772</v>
      </c>
      <c r="B3253" t="str">
        <f t="shared" si="151"/>
        <v>ZK110.K351.C727</v>
      </c>
      <c r="C3253">
        <f>+IFERROR(VLOOKUP(B3253,'[1]Sum table'!$A:$D,4,FALSE),0)</f>
        <v>0</v>
      </c>
      <c r="D3253">
        <f>+IFERROR(VLOOKUP(B3253,'[1]Sum table'!$A:$E,5,FALSE),0)</f>
        <v>0</v>
      </c>
      <c r="E3253">
        <f>+IFERROR(VLOOKUP(B3253,'[1]Sum table'!$A:$F,6,FALSE),0)</f>
        <v>0</v>
      </c>
      <c r="F3253">
        <f>+IFERROR(VLOOKUP(B3253,'[1]Sum table'!$A:$G,7,FALSE),0)</f>
        <v>0</v>
      </c>
      <c r="O3253" t="s">
        <v>517</v>
      </c>
      <c r="P3253" s="606" t="s">
        <v>457</v>
      </c>
      <c r="R3253" t="str">
        <f t="shared" si="152"/>
        <v>ZK110</v>
      </c>
      <c r="S3253">
        <f t="shared" si="153"/>
        <v>0</v>
      </c>
      <c r="T3253">
        <f t="shared" si="153"/>
        <v>0</v>
      </c>
      <c r="U3253">
        <f t="shared" si="153"/>
        <v>0</v>
      </c>
    </row>
    <row r="3254" spans="1:21" x14ac:dyDescent="0.25">
      <c r="A3254" t="s">
        <v>3773</v>
      </c>
      <c r="B3254" t="str">
        <f t="shared" si="151"/>
        <v>ZK110.K352.C727</v>
      </c>
      <c r="C3254">
        <f>+IFERROR(VLOOKUP(B3254,'[1]Sum table'!$A:$D,4,FALSE),0)</f>
        <v>0</v>
      </c>
      <c r="D3254">
        <f>+IFERROR(VLOOKUP(B3254,'[1]Sum table'!$A:$E,5,FALSE),0)</f>
        <v>0</v>
      </c>
      <c r="E3254">
        <f>+IFERROR(VLOOKUP(B3254,'[1]Sum table'!$A:$F,6,FALSE),0)</f>
        <v>0</v>
      </c>
      <c r="F3254">
        <f>+IFERROR(VLOOKUP(B3254,'[1]Sum table'!$A:$G,7,FALSE),0)</f>
        <v>0</v>
      </c>
      <c r="O3254" t="s">
        <v>517</v>
      </c>
      <c r="P3254" s="606" t="s">
        <v>458</v>
      </c>
      <c r="R3254" t="str">
        <f t="shared" si="152"/>
        <v>ZK110</v>
      </c>
      <c r="S3254">
        <f t="shared" si="153"/>
        <v>0</v>
      </c>
      <c r="T3254">
        <f t="shared" si="153"/>
        <v>0</v>
      </c>
      <c r="U3254">
        <f t="shared" si="153"/>
        <v>0</v>
      </c>
    </row>
    <row r="3255" spans="1:21" x14ac:dyDescent="0.25">
      <c r="A3255" t="s">
        <v>3774</v>
      </c>
      <c r="B3255" t="str">
        <f t="shared" si="151"/>
        <v>ZK110.K353.C727</v>
      </c>
      <c r="C3255">
        <f>+IFERROR(VLOOKUP(B3255,'[1]Sum table'!$A:$D,4,FALSE),0)</f>
        <v>0</v>
      </c>
      <c r="D3255">
        <f>+IFERROR(VLOOKUP(B3255,'[1]Sum table'!$A:$E,5,FALSE),0)</f>
        <v>0</v>
      </c>
      <c r="E3255">
        <f>+IFERROR(VLOOKUP(B3255,'[1]Sum table'!$A:$F,6,FALSE),0)</f>
        <v>0</v>
      </c>
      <c r="F3255">
        <f>+IFERROR(VLOOKUP(B3255,'[1]Sum table'!$A:$G,7,FALSE),0)</f>
        <v>0</v>
      </c>
      <c r="O3255" t="s">
        <v>517</v>
      </c>
      <c r="P3255" s="606" t="s">
        <v>459</v>
      </c>
      <c r="R3255" t="str">
        <f t="shared" si="152"/>
        <v>ZK110</v>
      </c>
      <c r="S3255">
        <f t="shared" si="153"/>
        <v>0</v>
      </c>
      <c r="T3255">
        <f t="shared" si="153"/>
        <v>0</v>
      </c>
      <c r="U3255">
        <f t="shared" si="153"/>
        <v>0</v>
      </c>
    </row>
    <row r="3256" spans="1:21" x14ac:dyDescent="0.25">
      <c r="A3256" t="s">
        <v>3775</v>
      </c>
      <c r="B3256" t="str">
        <f t="shared" si="151"/>
        <v>ZK110.K354.C727</v>
      </c>
      <c r="C3256">
        <f>+IFERROR(VLOOKUP(B3256,'[1]Sum table'!$A:$D,4,FALSE),0)</f>
        <v>0</v>
      </c>
      <c r="D3256">
        <f>+IFERROR(VLOOKUP(B3256,'[1]Sum table'!$A:$E,5,FALSE),0)</f>
        <v>0</v>
      </c>
      <c r="E3256">
        <f>+IFERROR(VLOOKUP(B3256,'[1]Sum table'!$A:$F,6,FALSE),0)</f>
        <v>0</v>
      </c>
      <c r="F3256">
        <f>+IFERROR(VLOOKUP(B3256,'[1]Sum table'!$A:$G,7,FALSE),0)</f>
        <v>0</v>
      </c>
      <c r="O3256" t="s">
        <v>517</v>
      </c>
      <c r="P3256" s="606" t="s">
        <v>460</v>
      </c>
      <c r="R3256" t="str">
        <f t="shared" si="152"/>
        <v>ZK110</v>
      </c>
      <c r="S3256">
        <f t="shared" si="153"/>
        <v>0</v>
      </c>
      <c r="T3256">
        <f t="shared" si="153"/>
        <v>0</v>
      </c>
      <c r="U3256">
        <f t="shared" si="153"/>
        <v>0</v>
      </c>
    </row>
    <row r="3257" spans="1:21" x14ac:dyDescent="0.25">
      <c r="A3257" t="s">
        <v>3776</v>
      </c>
      <c r="B3257" t="str">
        <f t="shared" si="151"/>
        <v>ZK110.K355.C727</v>
      </c>
      <c r="C3257">
        <f>+IFERROR(VLOOKUP(B3257,'[1]Sum table'!$A:$D,4,FALSE),0)</f>
        <v>0</v>
      </c>
      <c r="D3257">
        <f>+IFERROR(VLOOKUP(B3257,'[1]Sum table'!$A:$E,5,FALSE),0)</f>
        <v>0</v>
      </c>
      <c r="E3257">
        <f>+IFERROR(VLOOKUP(B3257,'[1]Sum table'!$A:$F,6,FALSE),0)</f>
        <v>0</v>
      </c>
      <c r="F3257">
        <f>+IFERROR(VLOOKUP(B3257,'[1]Sum table'!$A:$G,7,FALSE),0)</f>
        <v>0</v>
      </c>
      <c r="O3257" t="s">
        <v>517</v>
      </c>
      <c r="P3257" s="606" t="s">
        <v>461</v>
      </c>
      <c r="R3257" t="str">
        <f t="shared" si="152"/>
        <v>ZK110</v>
      </c>
      <c r="S3257">
        <f t="shared" si="153"/>
        <v>0</v>
      </c>
      <c r="T3257">
        <f t="shared" si="153"/>
        <v>0</v>
      </c>
      <c r="U3257">
        <f t="shared" si="153"/>
        <v>0</v>
      </c>
    </row>
    <row r="3258" spans="1:21" x14ac:dyDescent="0.25">
      <c r="A3258" t="s">
        <v>3777</v>
      </c>
      <c r="B3258" t="str">
        <f t="shared" si="151"/>
        <v>ZK110.K356.C727</v>
      </c>
      <c r="C3258">
        <f>+IFERROR(VLOOKUP(B3258,'[1]Sum table'!$A:$D,4,FALSE),0)</f>
        <v>0</v>
      </c>
      <c r="D3258">
        <f>+IFERROR(VLOOKUP(B3258,'[1]Sum table'!$A:$E,5,FALSE),0)</f>
        <v>0</v>
      </c>
      <c r="E3258">
        <f>+IFERROR(VLOOKUP(B3258,'[1]Sum table'!$A:$F,6,FALSE),0)</f>
        <v>0</v>
      </c>
      <c r="F3258">
        <f>+IFERROR(VLOOKUP(B3258,'[1]Sum table'!$A:$G,7,FALSE),0)</f>
        <v>0</v>
      </c>
      <c r="O3258" t="s">
        <v>517</v>
      </c>
      <c r="P3258" s="606" t="s">
        <v>462</v>
      </c>
      <c r="R3258" t="str">
        <f t="shared" si="152"/>
        <v>ZK110</v>
      </c>
      <c r="S3258">
        <f t="shared" si="153"/>
        <v>0</v>
      </c>
      <c r="T3258">
        <f t="shared" si="153"/>
        <v>0</v>
      </c>
      <c r="U3258">
        <f t="shared" si="153"/>
        <v>0</v>
      </c>
    </row>
    <row r="3259" spans="1:21" x14ac:dyDescent="0.25">
      <c r="A3259" t="s">
        <v>3778</v>
      </c>
      <c r="B3259" t="str">
        <f t="shared" si="151"/>
        <v>ZK110.K357.C727</v>
      </c>
      <c r="C3259">
        <f>+IFERROR(VLOOKUP(B3259,'[1]Sum table'!$A:$D,4,FALSE),0)</f>
        <v>0</v>
      </c>
      <c r="D3259">
        <f>+IFERROR(VLOOKUP(B3259,'[1]Sum table'!$A:$E,5,FALSE),0)</f>
        <v>0</v>
      </c>
      <c r="E3259">
        <f>+IFERROR(VLOOKUP(B3259,'[1]Sum table'!$A:$F,6,FALSE),0)</f>
        <v>0</v>
      </c>
      <c r="F3259">
        <f>+IFERROR(VLOOKUP(B3259,'[1]Sum table'!$A:$G,7,FALSE),0)</f>
        <v>0</v>
      </c>
      <c r="O3259" t="s">
        <v>517</v>
      </c>
      <c r="P3259" s="606" t="s">
        <v>463</v>
      </c>
      <c r="R3259" t="str">
        <f t="shared" si="152"/>
        <v>ZK110</v>
      </c>
      <c r="S3259">
        <f t="shared" si="153"/>
        <v>0</v>
      </c>
      <c r="T3259">
        <f t="shared" si="153"/>
        <v>0</v>
      </c>
      <c r="U3259">
        <f t="shared" si="153"/>
        <v>0</v>
      </c>
    </row>
    <row r="3260" spans="1:21" x14ac:dyDescent="0.25">
      <c r="A3260" t="s">
        <v>3779</v>
      </c>
      <c r="B3260" t="str">
        <f t="shared" si="151"/>
        <v>ZK110.K358.C727</v>
      </c>
      <c r="C3260">
        <f>+IFERROR(VLOOKUP(B3260,'[1]Sum table'!$A:$D,4,FALSE),0)</f>
        <v>0</v>
      </c>
      <c r="D3260">
        <f>+IFERROR(VLOOKUP(B3260,'[1]Sum table'!$A:$E,5,FALSE),0)</f>
        <v>0</v>
      </c>
      <c r="E3260">
        <f>+IFERROR(VLOOKUP(B3260,'[1]Sum table'!$A:$F,6,FALSE),0)</f>
        <v>0</v>
      </c>
      <c r="F3260">
        <f>+IFERROR(VLOOKUP(B3260,'[1]Sum table'!$A:$G,7,FALSE),0)</f>
        <v>0</v>
      </c>
      <c r="O3260" t="s">
        <v>517</v>
      </c>
      <c r="P3260" s="606" t="s">
        <v>464</v>
      </c>
      <c r="R3260" t="str">
        <f t="shared" si="152"/>
        <v>ZK110</v>
      </c>
      <c r="S3260">
        <f t="shared" si="153"/>
        <v>0</v>
      </c>
      <c r="T3260">
        <f t="shared" si="153"/>
        <v>0</v>
      </c>
      <c r="U3260">
        <f t="shared" si="153"/>
        <v>0</v>
      </c>
    </row>
    <row r="3261" spans="1:21" x14ac:dyDescent="0.25">
      <c r="A3261" t="s">
        <v>3780</v>
      </c>
      <c r="B3261" t="str">
        <f t="shared" si="151"/>
        <v>ZK110.K359.C727</v>
      </c>
      <c r="C3261">
        <f>+IFERROR(VLOOKUP(B3261,'[1]Sum table'!$A:$D,4,FALSE),0)</f>
        <v>0</v>
      </c>
      <c r="D3261">
        <f>+IFERROR(VLOOKUP(B3261,'[1]Sum table'!$A:$E,5,FALSE),0)</f>
        <v>0</v>
      </c>
      <c r="E3261">
        <f>+IFERROR(VLOOKUP(B3261,'[1]Sum table'!$A:$F,6,FALSE),0)</f>
        <v>0</v>
      </c>
      <c r="F3261">
        <f>+IFERROR(VLOOKUP(B3261,'[1]Sum table'!$A:$G,7,FALSE),0)</f>
        <v>0</v>
      </c>
      <c r="O3261" t="s">
        <v>517</v>
      </c>
      <c r="P3261" s="607" t="s">
        <v>465</v>
      </c>
      <c r="R3261" t="str">
        <f t="shared" si="152"/>
        <v>ZK110</v>
      </c>
      <c r="S3261">
        <f t="shared" si="153"/>
        <v>0</v>
      </c>
      <c r="T3261">
        <f t="shared" si="153"/>
        <v>0</v>
      </c>
      <c r="U3261">
        <f t="shared" si="153"/>
        <v>0</v>
      </c>
    </row>
    <row r="3262" spans="1:21" x14ac:dyDescent="0.25">
      <c r="A3262" t="s">
        <v>3781</v>
      </c>
      <c r="B3262" t="str">
        <f t="shared" si="151"/>
        <v>ZK110.K360.C727</v>
      </c>
      <c r="C3262">
        <f>+IFERROR(VLOOKUP(B3262,'[1]Sum table'!$A:$D,4,FALSE),0)</f>
        <v>0</v>
      </c>
      <c r="D3262">
        <f>+IFERROR(VLOOKUP(B3262,'[1]Sum table'!$A:$E,5,FALSE),0)</f>
        <v>0</v>
      </c>
      <c r="E3262">
        <f>+IFERROR(VLOOKUP(B3262,'[1]Sum table'!$A:$F,6,FALSE),0)</f>
        <v>0</v>
      </c>
      <c r="F3262">
        <f>+IFERROR(VLOOKUP(B3262,'[1]Sum table'!$A:$G,7,FALSE),0)</f>
        <v>0</v>
      </c>
      <c r="O3262" t="s">
        <v>517</v>
      </c>
      <c r="P3262" s="607" t="s">
        <v>466</v>
      </c>
      <c r="R3262" t="str">
        <f t="shared" si="152"/>
        <v>ZK110</v>
      </c>
      <c r="S3262">
        <f t="shared" si="153"/>
        <v>0</v>
      </c>
      <c r="T3262">
        <f t="shared" si="153"/>
        <v>0</v>
      </c>
      <c r="U3262">
        <f t="shared" si="153"/>
        <v>0</v>
      </c>
    </row>
    <row r="3263" spans="1:21" x14ac:dyDescent="0.25">
      <c r="A3263" t="s">
        <v>3782</v>
      </c>
      <c r="B3263" t="str">
        <f t="shared" si="151"/>
        <v>ZK110.K361.C727</v>
      </c>
      <c r="C3263">
        <f>+IFERROR(VLOOKUP(B3263,'[1]Sum table'!$A:$D,4,FALSE),0)</f>
        <v>0</v>
      </c>
      <c r="D3263">
        <f>+IFERROR(VLOOKUP(B3263,'[1]Sum table'!$A:$E,5,FALSE),0)</f>
        <v>0</v>
      </c>
      <c r="E3263">
        <f>+IFERROR(VLOOKUP(B3263,'[1]Sum table'!$A:$F,6,FALSE),0)</f>
        <v>0</v>
      </c>
      <c r="F3263">
        <f>+IFERROR(VLOOKUP(B3263,'[1]Sum table'!$A:$G,7,FALSE),0)</f>
        <v>0</v>
      </c>
      <c r="O3263" t="s">
        <v>517</v>
      </c>
      <c r="P3263" s="607" t="s">
        <v>467</v>
      </c>
      <c r="R3263" t="str">
        <f t="shared" si="152"/>
        <v>ZK110</v>
      </c>
      <c r="S3263">
        <f t="shared" si="153"/>
        <v>0</v>
      </c>
      <c r="T3263">
        <f t="shared" si="153"/>
        <v>0</v>
      </c>
      <c r="U3263">
        <f t="shared" si="153"/>
        <v>0</v>
      </c>
    </row>
    <row r="3264" spans="1:21" x14ac:dyDescent="0.25">
      <c r="A3264" t="s">
        <v>3783</v>
      </c>
      <c r="B3264" t="str">
        <f t="shared" si="151"/>
        <v>ZK110.K362.C727</v>
      </c>
      <c r="C3264">
        <f>+IFERROR(VLOOKUP(B3264,'[1]Sum table'!$A:$D,4,FALSE),0)</f>
        <v>0</v>
      </c>
      <c r="D3264">
        <f>+IFERROR(VLOOKUP(B3264,'[1]Sum table'!$A:$E,5,FALSE),0)</f>
        <v>0</v>
      </c>
      <c r="E3264">
        <f>+IFERROR(VLOOKUP(B3264,'[1]Sum table'!$A:$F,6,FALSE),0)</f>
        <v>0</v>
      </c>
      <c r="F3264">
        <f>+IFERROR(VLOOKUP(B3264,'[1]Sum table'!$A:$G,7,FALSE),0)</f>
        <v>0</v>
      </c>
      <c r="O3264" t="s">
        <v>517</v>
      </c>
      <c r="P3264" s="607" t="s">
        <v>468</v>
      </c>
      <c r="R3264" t="str">
        <f t="shared" si="152"/>
        <v>ZK110</v>
      </c>
      <c r="S3264">
        <f t="shared" si="153"/>
        <v>0</v>
      </c>
      <c r="T3264">
        <f t="shared" si="153"/>
        <v>0</v>
      </c>
      <c r="U3264">
        <f t="shared" si="153"/>
        <v>0</v>
      </c>
    </row>
    <row r="3265" spans="1:21" x14ac:dyDescent="0.25">
      <c r="A3265" t="s">
        <v>3784</v>
      </c>
      <c r="B3265" t="str">
        <f t="shared" si="151"/>
        <v>ZK110.K363.C727</v>
      </c>
      <c r="C3265">
        <f>+IFERROR(VLOOKUP(B3265,'[1]Sum table'!$A:$D,4,FALSE),0)</f>
        <v>0</v>
      </c>
      <c r="D3265">
        <f>+IFERROR(VLOOKUP(B3265,'[1]Sum table'!$A:$E,5,FALSE),0)</f>
        <v>0</v>
      </c>
      <c r="E3265">
        <f>+IFERROR(VLOOKUP(B3265,'[1]Sum table'!$A:$F,6,FALSE),0)</f>
        <v>0</v>
      </c>
      <c r="F3265">
        <f>+IFERROR(VLOOKUP(B3265,'[1]Sum table'!$A:$G,7,FALSE),0)</f>
        <v>0</v>
      </c>
      <c r="O3265" t="s">
        <v>517</v>
      </c>
      <c r="P3265" s="607" t="s">
        <v>469</v>
      </c>
      <c r="R3265" t="str">
        <f t="shared" si="152"/>
        <v>ZK110</v>
      </c>
      <c r="S3265">
        <f t="shared" si="153"/>
        <v>0</v>
      </c>
      <c r="T3265">
        <f t="shared" si="153"/>
        <v>0</v>
      </c>
      <c r="U3265">
        <f t="shared" si="153"/>
        <v>0</v>
      </c>
    </row>
    <row r="3266" spans="1:21" x14ac:dyDescent="0.25">
      <c r="A3266" t="s">
        <v>3785</v>
      </c>
      <c r="B3266" t="str">
        <f t="shared" si="151"/>
        <v>ZK110.K364.C727</v>
      </c>
      <c r="C3266">
        <f>+IFERROR(VLOOKUP(B3266,'[1]Sum table'!$A:$D,4,FALSE),0)</f>
        <v>0</v>
      </c>
      <c r="D3266">
        <f>+IFERROR(VLOOKUP(B3266,'[1]Sum table'!$A:$E,5,FALSE),0)</f>
        <v>0</v>
      </c>
      <c r="E3266">
        <f>+IFERROR(VLOOKUP(B3266,'[1]Sum table'!$A:$F,6,FALSE),0)</f>
        <v>0</v>
      </c>
      <c r="F3266">
        <f>+IFERROR(VLOOKUP(B3266,'[1]Sum table'!$A:$G,7,FALSE),0)</f>
        <v>0</v>
      </c>
      <c r="O3266" t="s">
        <v>517</v>
      </c>
      <c r="P3266" s="607" t="s">
        <v>470</v>
      </c>
      <c r="R3266" t="str">
        <f t="shared" si="152"/>
        <v>ZK110</v>
      </c>
      <c r="S3266">
        <f t="shared" si="153"/>
        <v>0</v>
      </c>
      <c r="T3266">
        <f t="shared" si="153"/>
        <v>0</v>
      </c>
      <c r="U3266">
        <f t="shared" si="153"/>
        <v>0</v>
      </c>
    </row>
    <row r="3267" spans="1:21" x14ac:dyDescent="0.25">
      <c r="A3267" t="s">
        <v>3786</v>
      </c>
      <c r="B3267" t="str">
        <f t="shared" si="151"/>
        <v>ZK110.K365.C727</v>
      </c>
      <c r="C3267">
        <f>+IFERROR(VLOOKUP(B3267,'[1]Sum table'!$A:$D,4,FALSE),0)</f>
        <v>0</v>
      </c>
      <c r="D3267">
        <f>+IFERROR(VLOOKUP(B3267,'[1]Sum table'!$A:$E,5,FALSE),0)</f>
        <v>0</v>
      </c>
      <c r="E3267">
        <f>+IFERROR(VLOOKUP(B3267,'[1]Sum table'!$A:$F,6,FALSE),0)</f>
        <v>0</v>
      </c>
      <c r="F3267">
        <f>+IFERROR(VLOOKUP(B3267,'[1]Sum table'!$A:$G,7,FALSE),0)</f>
        <v>0</v>
      </c>
      <c r="O3267" t="s">
        <v>517</v>
      </c>
      <c r="P3267" s="607" t="s">
        <v>471</v>
      </c>
      <c r="R3267" t="str">
        <f t="shared" si="152"/>
        <v>ZK110</v>
      </c>
      <c r="S3267">
        <f t="shared" si="153"/>
        <v>0</v>
      </c>
      <c r="T3267">
        <f t="shared" si="153"/>
        <v>0</v>
      </c>
      <c r="U3267">
        <f t="shared" si="153"/>
        <v>0</v>
      </c>
    </row>
    <row r="3268" spans="1:21" x14ac:dyDescent="0.25">
      <c r="A3268" t="s">
        <v>3787</v>
      </c>
      <c r="B3268" t="str">
        <f t="shared" ref="B3268:B3331" si="154">+A3268&amp;"."&amp;$A$1</f>
        <v>ZK110.K366.C727</v>
      </c>
      <c r="C3268">
        <f>+IFERROR(VLOOKUP(B3268,'[1]Sum table'!$A:$D,4,FALSE),0)</f>
        <v>0</v>
      </c>
      <c r="D3268">
        <f>+IFERROR(VLOOKUP(B3268,'[1]Sum table'!$A:$E,5,FALSE),0)</f>
        <v>0</v>
      </c>
      <c r="E3268">
        <f>+IFERROR(VLOOKUP(B3268,'[1]Sum table'!$A:$F,6,FALSE),0)</f>
        <v>0</v>
      </c>
      <c r="F3268">
        <f>+IFERROR(VLOOKUP(B3268,'[1]Sum table'!$A:$G,7,FALSE),0)</f>
        <v>0</v>
      </c>
      <c r="O3268" t="s">
        <v>517</v>
      </c>
      <c r="P3268" s="607" t="s">
        <v>472</v>
      </c>
      <c r="R3268" t="str">
        <f t="shared" ref="R3268:R3331" si="155">+LEFT(B3268,5)</f>
        <v>ZK110</v>
      </c>
      <c r="S3268">
        <f t="shared" ref="S3268:U3331" si="156">+C3268</f>
        <v>0</v>
      </c>
      <c r="T3268">
        <f t="shared" si="156"/>
        <v>0</v>
      </c>
      <c r="U3268">
        <f t="shared" si="156"/>
        <v>0</v>
      </c>
    </row>
    <row r="3269" spans="1:21" x14ac:dyDescent="0.25">
      <c r="A3269" t="s">
        <v>3788</v>
      </c>
      <c r="B3269" t="str">
        <f t="shared" si="154"/>
        <v>ZK110.K367.C727</v>
      </c>
      <c r="C3269">
        <f>+IFERROR(VLOOKUP(B3269,'[1]Sum table'!$A:$D,4,FALSE),0)</f>
        <v>0</v>
      </c>
      <c r="D3269">
        <f>+IFERROR(VLOOKUP(B3269,'[1]Sum table'!$A:$E,5,FALSE),0)</f>
        <v>0</v>
      </c>
      <c r="E3269">
        <f>+IFERROR(VLOOKUP(B3269,'[1]Sum table'!$A:$F,6,FALSE),0)</f>
        <v>0</v>
      </c>
      <c r="F3269">
        <f>+IFERROR(VLOOKUP(B3269,'[1]Sum table'!$A:$G,7,FALSE),0)</f>
        <v>0</v>
      </c>
      <c r="O3269" t="s">
        <v>517</v>
      </c>
      <c r="P3269" s="607" t="s">
        <v>473</v>
      </c>
      <c r="R3269" t="str">
        <f t="shared" si="155"/>
        <v>ZK110</v>
      </c>
      <c r="S3269">
        <f t="shared" si="156"/>
        <v>0</v>
      </c>
      <c r="T3269">
        <f t="shared" si="156"/>
        <v>0</v>
      </c>
      <c r="U3269">
        <f t="shared" si="156"/>
        <v>0</v>
      </c>
    </row>
    <row r="3270" spans="1:21" x14ac:dyDescent="0.25">
      <c r="A3270" t="s">
        <v>3789</v>
      </c>
      <c r="B3270" t="str">
        <f t="shared" si="154"/>
        <v>ZK110.K368.C727</v>
      </c>
      <c r="C3270">
        <f>+IFERROR(VLOOKUP(B3270,'[1]Sum table'!$A:$D,4,FALSE),0)</f>
        <v>0</v>
      </c>
      <c r="D3270">
        <f>+IFERROR(VLOOKUP(B3270,'[1]Sum table'!$A:$E,5,FALSE),0)</f>
        <v>0</v>
      </c>
      <c r="E3270">
        <f>+IFERROR(VLOOKUP(B3270,'[1]Sum table'!$A:$F,6,FALSE),0)</f>
        <v>0</v>
      </c>
      <c r="F3270">
        <f>+IFERROR(VLOOKUP(B3270,'[1]Sum table'!$A:$G,7,FALSE),0)</f>
        <v>0</v>
      </c>
      <c r="O3270" t="s">
        <v>517</v>
      </c>
      <c r="P3270" s="607" t="s">
        <v>474</v>
      </c>
      <c r="R3270" t="str">
        <f t="shared" si="155"/>
        <v>ZK110</v>
      </c>
      <c r="S3270">
        <f t="shared" si="156"/>
        <v>0</v>
      </c>
      <c r="T3270">
        <f t="shared" si="156"/>
        <v>0</v>
      </c>
      <c r="U3270">
        <f t="shared" si="156"/>
        <v>0</v>
      </c>
    </row>
    <row r="3271" spans="1:21" x14ac:dyDescent="0.25">
      <c r="A3271" t="s">
        <v>3790</v>
      </c>
      <c r="B3271" t="str">
        <f t="shared" si="154"/>
        <v>ZK110.K369.C727</v>
      </c>
      <c r="C3271">
        <f>+IFERROR(VLOOKUP(B3271,'[1]Sum table'!$A:$D,4,FALSE),0)</f>
        <v>0</v>
      </c>
      <c r="D3271">
        <f>+IFERROR(VLOOKUP(B3271,'[1]Sum table'!$A:$E,5,FALSE),0)</f>
        <v>0</v>
      </c>
      <c r="E3271">
        <f>+IFERROR(VLOOKUP(B3271,'[1]Sum table'!$A:$F,6,FALSE),0)</f>
        <v>0</v>
      </c>
      <c r="F3271">
        <f>+IFERROR(VLOOKUP(B3271,'[1]Sum table'!$A:$G,7,FALSE),0)</f>
        <v>0</v>
      </c>
      <c r="O3271" t="s">
        <v>517</v>
      </c>
      <c r="P3271" s="607" t="s">
        <v>475</v>
      </c>
      <c r="R3271" t="str">
        <f t="shared" si="155"/>
        <v>ZK110</v>
      </c>
      <c r="S3271">
        <f t="shared" si="156"/>
        <v>0</v>
      </c>
      <c r="T3271">
        <f t="shared" si="156"/>
        <v>0</v>
      </c>
      <c r="U3271">
        <f t="shared" si="156"/>
        <v>0</v>
      </c>
    </row>
    <row r="3272" spans="1:21" x14ac:dyDescent="0.25">
      <c r="A3272" t="s">
        <v>3791</v>
      </c>
      <c r="B3272" t="str">
        <f t="shared" si="154"/>
        <v>ZK110.K370.C727</v>
      </c>
      <c r="C3272">
        <f>+IFERROR(VLOOKUP(B3272,'[1]Sum table'!$A:$D,4,FALSE),0)</f>
        <v>0</v>
      </c>
      <c r="D3272">
        <f>+IFERROR(VLOOKUP(B3272,'[1]Sum table'!$A:$E,5,FALSE),0)</f>
        <v>0</v>
      </c>
      <c r="E3272">
        <f>+IFERROR(VLOOKUP(B3272,'[1]Sum table'!$A:$F,6,FALSE),0)</f>
        <v>0</v>
      </c>
      <c r="F3272">
        <f>+IFERROR(VLOOKUP(B3272,'[1]Sum table'!$A:$G,7,FALSE),0)</f>
        <v>0</v>
      </c>
      <c r="O3272" t="s">
        <v>517</v>
      </c>
      <c r="P3272" s="607" t="s">
        <v>476</v>
      </c>
      <c r="R3272" t="str">
        <f t="shared" si="155"/>
        <v>ZK110</v>
      </c>
      <c r="S3272">
        <f t="shared" si="156"/>
        <v>0</v>
      </c>
      <c r="T3272">
        <f t="shared" si="156"/>
        <v>0</v>
      </c>
      <c r="U3272">
        <f t="shared" si="156"/>
        <v>0</v>
      </c>
    </row>
    <row r="3273" spans="1:21" x14ac:dyDescent="0.25">
      <c r="A3273" t="s">
        <v>3792</v>
      </c>
      <c r="B3273" t="str">
        <f t="shared" si="154"/>
        <v>ZK110.K371.C727</v>
      </c>
      <c r="C3273">
        <f>+IFERROR(VLOOKUP(B3273,'[1]Sum table'!$A:$D,4,FALSE),0)</f>
        <v>0</v>
      </c>
      <c r="D3273">
        <f>+IFERROR(VLOOKUP(B3273,'[1]Sum table'!$A:$E,5,FALSE),0)</f>
        <v>0</v>
      </c>
      <c r="E3273">
        <f>+IFERROR(VLOOKUP(B3273,'[1]Sum table'!$A:$F,6,FALSE),0)</f>
        <v>0</v>
      </c>
      <c r="F3273">
        <f>+IFERROR(VLOOKUP(B3273,'[1]Sum table'!$A:$G,7,FALSE),0)</f>
        <v>0</v>
      </c>
      <c r="O3273" t="s">
        <v>517</v>
      </c>
      <c r="P3273" s="607" t="s">
        <v>477</v>
      </c>
      <c r="R3273" t="str">
        <f t="shared" si="155"/>
        <v>ZK110</v>
      </c>
      <c r="S3273">
        <f t="shared" si="156"/>
        <v>0</v>
      </c>
      <c r="T3273">
        <f t="shared" si="156"/>
        <v>0</v>
      </c>
      <c r="U3273">
        <f t="shared" si="156"/>
        <v>0</v>
      </c>
    </row>
    <row r="3274" spans="1:21" x14ac:dyDescent="0.25">
      <c r="A3274" t="s">
        <v>3793</v>
      </c>
      <c r="B3274" t="str">
        <f t="shared" si="154"/>
        <v>ZK110.K372.C727</v>
      </c>
      <c r="C3274">
        <f>+IFERROR(VLOOKUP(B3274,'[1]Sum table'!$A:$D,4,FALSE),0)</f>
        <v>0</v>
      </c>
      <c r="D3274">
        <f>+IFERROR(VLOOKUP(B3274,'[1]Sum table'!$A:$E,5,FALSE),0)</f>
        <v>0</v>
      </c>
      <c r="E3274">
        <f>+IFERROR(VLOOKUP(B3274,'[1]Sum table'!$A:$F,6,FALSE),0)</f>
        <v>0</v>
      </c>
      <c r="F3274">
        <f>+IFERROR(VLOOKUP(B3274,'[1]Sum table'!$A:$G,7,FALSE),0)</f>
        <v>0</v>
      </c>
      <c r="O3274" t="s">
        <v>517</v>
      </c>
      <c r="P3274" s="607" t="s">
        <v>478</v>
      </c>
      <c r="R3274" t="str">
        <f t="shared" si="155"/>
        <v>ZK110</v>
      </c>
      <c r="S3274">
        <f t="shared" si="156"/>
        <v>0</v>
      </c>
      <c r="T3274">
        <f t="shared" si="156"/>
        <v>0</v>
      </c>
      <c r="U3274">
        <f t="shared" si="156"/>
        <v>0</v>
      </c>
    </row>
    <row r="3275" spans="1:21" x14ac:dyDescent="0.25">
      <c r="A3275" t="s">
        <v>3794</v>
      </c>
      <c r="B3275" t="str">
        <f t="shared" si="154"/>
        <v>ZK110.K373.C727</v>
      </c>
      <c r="C3275">
        <f>+IFERROR(VLOOKUP(B3275,'[1]Sum table'!$A:$D,4,FALSE),0)</f>
        <v>0</v>
      </c>
      <c r="D3275">
        <f>+IFERROR(VLOOKUP(B3275,'[1]Sum table'!$A:$E,5,FALSE),0)</f>
        <v>0</v>
      </c>
      <c r="E3275">
        <f>+IFERROR(VLOOKUP(B3275,'[1]Sum table'!$A:$F,6,FALSE),0)</f>
        <v>0</v>
      </c>
      <c r="F3275">
        <f>+IFERROR(VLOOKUP(B3275,'[1]Sum table'!$A:$G,7,FALSE),0)</f>
        <v>0</v>
      </c>
      <c r="O3275" t="s">
        <v>517</v>
      </c>
      <c r="P3275" s="607" t="s">
        <v>479</v>
      </c>
      <c r="R3275" t="str">
        <f t="shared" si="155"/>
        <v>ZK110</v>
      </c>
      <c r="S3275">
        <f t="shared" si="156"/>
        <v>0</v>
      </c>
      <c r="T3275">
        <f t="shared" si="156"/>
        <v>0</v>
      </c>
      <c r="U3275">
        <f t="shared" si="156"/>
        <v>0</v>
      </c>
    </row>
    <row r="3276" spans="1:21" x14ac:dyDescent="0.25">
      <c r="A3276" t="s">
        <v>3795</v>
      </c>
      <c r="B3276" t="str">
        <f t="shared" si="154"/>
        <v>ZK110.K374.C727</v>
      </c>
      <c r="C3276">
        <f>+IFERROR(VLOOKUP(B3276,'[1]Sum table'!$A:$D,4,FALSE),0)</f>
        <v>0</v>
      </c>
      <c r="D3276">
        <f>+IFERROR(VLOOKUP(B3276,'[1]Sum table'!$A:$E,5,FALSE),0)</f>
        <v>0</v>
      </c>
      <c r="E3276">
        <f>+IFERROR(VLOOKUP(B3276,'[1]Sum table'!$A:$F,6,FALSE),0)</f>
        <v>0</v>
      </c>
      <c r="F3276">
        <f>+IFERROR(VLOOKUP(B3276,'[1]Sum table'!$A:$G,7,FALSE),0)</f>
        <v>0</v>
      </c>
      <c r="O3276" t="s">
        <v>517</v>
      </c>
      <c r="P3276" s="607" t="s">
        <v>480</v>
      </c>
      <c r="R3276" t="str">
        <f t="shared" si="155"/>
        <v>ZK110</v>
      </c>
      <c r="S3276">
        <f t="shared" si="156"/>
        <v>0</v>
      </c>
      <c r="T3276">
        <f t="shared" si="156"/>
        <v>0</v>
      </c>
      <c r="U3276">
        <f t="shared" si="156"/>
        <v>0</v>
      </c>
    </row>
    <row r="3277" spans="1:21" x14ac:dyDescent="0.25">
      <c r="A3277" t="s">
        <v>3796</v>
      </c>
      <c r="B3277" t="str">
        <f t="shared" si="154"/>
        <v>ZK110.K375.C727</v>
      </c>
      <c r="C3277">
        <f>+IFERROR(VLOOKUP(B3277,'[1]Sum table'!$A:$D,4,FALSE),0)</f>
        <v>0</v>
      </c>
      <c r="D3277">
        <f>+IFERROR(VLOOKUP(B3277,'[1]Sum table'!$A:$E,5,FALSE),0)</f>
        <v>0</v>
      </c>
      <c r="E3277">
        <f>+IFERROR(VLOOKUP(B3277,'[1]Sum table'!$A:$F,6,FALSE),0)</f>
        <v>0</v>
      </c>
      <c r="F3277">
        <f>+IFERROR(VLOOKUP(B3277,'[1]Sum table'!$A:$G,7,FALSE),0)</f>
        <v>0</v>
      </c>
      <c r="O3277" t="s">
        <v>517</v>
      </c>
      <c r="P3277" s="607" t="s">
        <v>481</v>
      </c>
      <c r="R3277" t="str">
        <f t="shared" si="155"/>
        <v>ZK110</v>
      </c>
      <c r="S3277">
        <f t="shared" si="156"/>
        <v>0</v>
      </c>
      <c r="T3277">
        <f t="shared" si="156"/>
        <v>0</v>
      </c>
      <c r="U3277">
        <f t="shared" si="156"/>
        <v>0</v>
      </c>
    </row>
    <row r="3278" spans="1:21" x14ac:dyDescent="0.25">
      <c r="A3278" t="s">
        <v>3797</v>
      </c>
      <c r="B3278" t="str">
        <f t="shared" si="154"/>
        <v>ZK110.K376.C727</v>
      </c>
      <c r="C3278">
        <f>+IFERROR(VLOOKUP(B3278,'[1]Sum table'!$A:$D,4,FALSE),0)</f>
        <v>0</v>
      </c>
      <c r="D3278">
        <f>+IFERROR(VLOOKUP(B3278,'[1]Sum table'!$A:$E,5,FALSE),0)</f>
        <v>0</v>
      </c>
      <c r="E3278">
        <f>+IFERROR(VLOOKUP(B3278,'[1]Sum table'!$A:$F,6,FALSE),0)</f>
        <v>0</v>
      </c>
      <c r="F3278">
        <f>+IFERROR(VLOOKUP(B3278,'[1]Sum table'!$A:$G,7,FALSE),0)</f>
        <v>0</v>
      </c>
      <c r="O3278" t="s">
        <v>517</v>
      </c>
      <c r="P3278" s="607" t="s">
        <v>482</v>
      </c>
      <c r="R3278" t="str">
        <f t="shared" si="155"/>
        <v>ZK110</v>
      </c>
      <c r="S3278">
        <f t="shared" si="156"/>
        <v>0</v>
      </c>
      <c r="T3278">
        <f t="shared" si="156"/>
        <v>0</v>
      </c>
      <c r="U3278">
        <f t="shared" si="156"/>
        <v>0</v>
      </c>
    </row>
    <row r="3279" spans="1:21" x14ac:dyDescent="0.25">
      <c r="A3279" t="s">
        <v>3798</v>
      </c>
      <c r="B3279" t="str">
        <f t="shared" si="154"/>
        <v>ZK110.K377.C727</v>
      </c>
      <c r="C3279">
        <f>+IFERROR(VLOOKUP(B3279,'[1]Sum table'!$A:$D,4,FALSE),0)</f>
        <v>0</v>
      </c>
      <c r="D3279">
        <f>+IFERROR(VLOOKUP(B3279,'[1]Sum table'!$A:$E,5,FALSE),0)</f>
        <v>0</v>
      </c>
      <c r="E3279">
        <f>+IFERROR(VLOOKUP(B3279,'[1]Sum table'!$A:$F,6,FALSE),0)</f>
        <v>0</v>
      </c>
      <c r="F3279">
        <f>+IFERROR(VLOOKUP(B3279,'[1]Sum table'!$A:$G,7,FALSE),0)</f>
        <v>0</v>
      </c>
      <c r="O3279" t="s">
        <v>517</v>
      </c>
      <c r="P3279" s="607" t="s">
        <v>483</v>
      </c>
      <c r="R3279" t="str">
        <f t="shared" si="155"/>
        <v>ZK110</v>
      </c>
      <c r="S3279">
        <f t="shared" si="156"/>
        <v>0</v>
      </c>
      <c r="T3279">
        <f t="shared" si="156"/>
        <v>0</v>
      </c>
      <c r="U3279">
        <f t="shared" si="156"/>
        <v>0</v>
      </c>
    </row>
    <row r="3280" spans="1:21" x14ac:dyDescent="0.25">
      <c r="A3280" t="s">
        <v>3799</v>
      </c>
      <c r="B3280" t="str">
        <f t="shared" si="154"/>
        <v>ZK110.K378.C727</v>
      </c>
      <c r="C3280">
        <f>+IFERROR(VLOOKUP(B3280,'[1]Sum table'!$A:$D,4,FALSE),0)</f>
        <v>0</v>
      </c>
      <c r="D3280">
        <f>+IFERROR(VLOOKUP(B3280,'[1]Sum table'!$A:$E,5,FALSE),0)</f>
        <v>0</v>
      </c>
      <c r="E3280">
        <f>+IFERROR(VLOOKUP(B3280,'[1]Sum table'!$A:$F,6,FALSE),0)</f>
        <v>0</v>
      </c>
      <c r="F3280">
        <f>+IFERROR(VLOOKUP(B3280,'[1]Sum table'!$A:$G,7,FALSE),0)</f>
        <v>0</v>
      </c>
      <c r="O3280" t="s">
        <v>517</v>
      </c>
      <c r="P3280" s="607" t="s">
        <v>484</v>
      </c>
      <c r="R3280" t="str">
        <f t="shared" si="155"/>
        <v>ZK110</v>
      </c>
      <c r="S3280">
        <f t="shared" si="156"/>
        <v>0</v>
      </c>
      <c r="T3280">
        <f t="shared" si="156"/>
        <v>0</v>
      </c>
      <c r="U3280">
        <f t="shared" si="156"/>
        <v>0</v>
      </c>
    </row>
    <row r="3281" spans="1:21" x14ac:dyDescent="0.25">
      <c r="A3281" t="s">
        <v>3800</v>
      </c>
      <c r="B3281" t="str">
        <f t="shared" si="154"/>
        <v>ZK110.K379.C727</v>
      </c>
      <c r="C3281">
        <f>+IFERROR(VLOOKUP(B3281,'[1]Sum table'!$A:$D,4,FALSE),0)</f>
        <v>0</v>
      </c>
      <c r="D3281">
        <f>+IFERROR(VLOOKUP(B3281,'[1]Sum table'!$A:$E,5,FALSE),0)</f>
        <v>0</v>
      </c>
      <c r="E3281">
        <f>+IFERROR(VLOOKUP(B3281,'[1]Sum table'!$A:$F,6,FALSE),0)</f>
        <v>0</v>
      </c>
      <c r="F3281">
        <f>+IFERROR(VLOOKUP(B3281,'[1]Sum table'!$A:$G,7,FALSE),0)</f>
        <v>0</v>
      </c>
      <c r="O3281" t="s">
        <v>517</v>
      </c>
      <c r="P3281" s="607" t="s">
        <v>485</v>
      </c>
      <c r="R3281" t="str">
        <f t="shared" si="155"/>
        <v>ZK110</v>
      </c>
      <c r="S3281">
        <f t="shared" si="156"/>
        <v>0</v>
      </c>
      <c r="T3281">
        <f t="shared" si="156"/>
        <v>0</v>
      </c>
      <c r="U3281">
        <f t="shared" si="156"/>
        <v>0</v>
      </c>
    </row>
    <row r="3282" spans="1:21" x14ac:dyDescent="0.25">
      <c r="A3282" t="s">
        <v>3801</v>
      </c>
      <c r="B3282" t="str">
        <f t="shared" si="154"/>
        <v>ZK110.K380.C727</v>
      </c>
      <c r="C3282">
        <f>+IFERROR(VLOOKUP(B3282,'[1]Sum table'!$A:$D,4,FALSE),0)</f>
        <v>0</v>
      </c>
      <c r="D3282">
        <f>+IFERROR(VLOOKUP(B3282,'[1]Sum table'!$A:$E,5,FALSE),0)</f>
        <v>0</v>
      </c>
      <c r="E3282">
        <f>+IFERROR(VLOOKUP(B3282,'[1]Sum table'!$A:$F,6,FALSE),0)</f>
        <v>0</v>
      </c>
      <c r="F3282">
        <f>+IFERROR(VLOOKUP(B3282,'[1]Sum table'!$A:$G,7,FALSE),0)</f>
        <v>0</v>
      </c>
      <c r="O3282" t="s">
        <v>517</v>
      </c>
      <c r="P3282" s="607" t="s">
        <v>486</v>
      </c>
      <c r="R3282" t="str">
        <f t="shared" si="155"/>
        <v>ZK110</v>
      </c>
      <c r="S3282">
        <f t="shared" si="156"/>
        <v>0</v>
      </c>
      <c r="T3282">
        <f t="shared" si="156"/>
        <v>0</v>
      </c>
      <c r="U3282">
        <f t="shared" si="156"/>
        <v>0</v>
      </c>
    </row>
    <row r="3283" spans="1:21" x14ac:dyDescent="0.25">
      <c r="A3283" t="s">
        <v>3802</v>
      </c>
      <c r="B3283" t="str">
        <f t="shared" si="154"/>
        <v>ZK110.K381.C727</v>
      </c>
      <c r="C3283">
        <f>+IFERROR(VLOOKUP(B3283,'[1]Sum table'!$A:$D,4,FALSE),0)</f>
        <v>0</v>
      </c>
      <c r="D3283">
        <f>+IFERROR(VLOOKUP(B3283,'[1]Sum table'!$A:$E,5,FALSE),0)</f>
        <v>0</v>
      </c>
      <c r="E3283">
        <f>+IFERROR(VLOOKUP(B3283,'[1]Sum table'!$A:$F,6,FALSE),0)</f>
        <v>0</v>
      </c>
      <c r="F3283">
        <f>+IFERROR(VLOOKUP(B3283,'[1]Sum table'!$A:$G,7,FALSE),0)</f>
        <v>0</v>
      </c>
      <c r="O3283" t="s">
        <v>517</v>
      </c>
      <c r="P3283" s="607" t="s">
        <v>487</v>
      </c>
      <c r="R3283" t="str">
        <f t="shared" si="155"/>
        <v>ZK110</v>
      </c>
      <c r="S3283">
        <f t="shared" si="156"/>
        <v>0</v>
      </c>
      <c r="T3283">
        <f t="shared" si="156"/>
        <v>0</v>
      </c>
      <c r="U3283">
        <f t="shared" si="156"/>
        <v>0</v>
      </c>
    </row>
    <row r="3284" spans="1:21" x14ac:dyDescent="0.25">
      <c r="A3284" t="s">
        <v>3803</v>
      </c>
      <c r="B3284" t="str">
        <f t="shared" si="154"/>
        <v>ZK110.K382.C727</v>
      </c>
      <c r="C3284">
        <f>+IFERROR(VLOOKUP(B3284,'[1]Sum table'!$A:$D,4,FALSE),0)</f>
        <v>0</v>
      </c>
      <c r="D3284">
        <f>+IFERROR(VLOOKUP(B3284,'[1]Sum table'!$A:$E,5,FALSE),0)</f>
        <v>0</v>
      </c>
      <c r="E3284">
        <f>+IFERROR(VLOOKUP(B3284,'[1]Sum table'!$A:$F,6,FALSE),0)</f>
        <v>0</v>
      </c>
      <c r="F3284">
        <f>+IFERROR(VLOOKUP(B3284,'[1]Sum table'!$A:$G,7,FALSE),0)</f>
        <v>0</v>
      </c>
      <c r="O3284" t="s">
        <v>517</v>
      </c>
      <c r="P3284" s="607" t="s">
        <v>488</v>
      </c>
      <c r="R3284" t="str">
        <f t="shared" si="155"/>
        <v>ZK110</v>
      </c>
      <c r="S3284">
        <f t="shared" si="156"/>
        <v>0</v>
      </c>
      <c r="T3284">
        <f t="shared" si="156"/>
        <v>0</v>
      </c>
      <c r="U3284">
        <f t="shared" si="156"/>
        <v>0</v>
      </c>
    </row>
    <row r="3285" spans="1:21" x14ac:dyDescent="0.25">
      <c r="A3285" t="s">
        <v>3804</v>
      </c>
      <c r="B3285" t="str">
        <f t="shared" si="154"/>
        <v>ZK110.K383.C727</v>
      </c>
      <c r="C3285">
        <f>+IFERROR(VLOOKUP(B3285,'[1]Sum table'!$A:$D,4,FALSE),0)</f>
        <v>0</v>
      </c>
      <c r="D3285">
        <f>+IFERROR(VLOOKUP(B3285,'[1]Sum table'!$A:$E,5,FALSE),0)</f>
        <v>0</v>
      </c>
      <c r="E3285">
        <f>+IFERROR(VLOOKUP(B3285,'[1]Sum table'!$A:$F,6,FALSE),0)</f>
        <v>0</v>
      </c>
      <c r="F3285">
        <f>+IFERROR(VLOOKUP(B3285,'[1]Sum table'!$A:$G,7,FALSE),0)</f>
        <v>0</v>
      </c>
      <c r="O3285" t="s">
        <v>517</v>
      </c>
      <c r="P3285" s="607" t="s">
        <v>489</v>
      </c>
      <c r="R3285" t="str">
        <f t="shared" si="155"/>
        <v>ZK110</v>
      </c>
      <c r="S3285">
        <f t="shared" si="156"/>
        <v>0</v>
      </c>
      <c r="T3285">
        <f t="shared" si="156"/>
        <v>0</v>
      </c>
      <c r="U3285">
        <f t="shared" si="156"/>
        <v>0</v>
      </c>
    </row>
    <row r="3286" spans="1:21" x14ac:dyDescent="0.25">
      <c r="A3286" t="s">
        <v>3805</v>
      </c>
      <c r="B3286" t="str">
        <f t="shared" si="154"/>
        <v>ZK110.K384.C727</v>
      </c>
      <c r="C3286">
        <f>+IFERROR(VLOOKUP(B3286,'[1]Sum table'!$A:$D,4,FALSE),0)</f>
        <v>0</v>
      </c>
      <c r="D3286">
        <f>+IFERROR(VLOOKUP(B3286,'[1]Sum table'!$A:$E,5,FALSE),0)</f>
        <v>0</v>
      </c>
      <c r="E3286">
        <f>+IFERROR(VLOOKUP(B3286,'[1]Sum table'!$A:$F,6,FALSE),0)</f>
        <v>0</v>
      </c>
      <c r="F3286">
        <f>+IFERROR(VLOOKUP(B3286,'[1]Sum table'!$A:$G,7,FALSE),0)</f>
        <v>0</v>
      </c>
      <c r="O3286" t="s">
        <v>517</v>
      </c>
      <c r="P3286" s="607" t="s">
        <v>490</v>
      </c>
      <c r="R3286" t="str">
        <f t="shared" si="155"/>
        <v>ZK110</v>
      </c>
      <c r="S3286">
        <f t="shared" si="156"/>
        <v>0</v>
      </c>
      <c r="T3286">
        <f t="shared" si="156"/>
        <v>0</v>
      </c>
      <c r="U3286">
        <f t="shared" si="156"/>
        <v>0</v>
      </c>
    </row>
    <row r="3287" spans="1:21" x14ac:dyDescent="0.25">
      <c r="A3287" t="s">
        <v>3806</v>
      </c>
      <c r="B3287" t="str">
        <f t="shared" si="154"/>
        <v>ZK110.K385.C727</v>
      </c>
      <c r="C3287">
        <f>+IFERROR(VLOOKUP(B3287,'[1]Sum table'!$A:$D,4,FALSE),0)</f>
        <v>0</v>
      </c>
      <c r="D3287">
        <f>+IFERROR(VLOOKUP(B3287,'[1]Sum table'!$A:$E,5,FALSE),0)</f>
        <v>0</v>
      </c>
      <c r="E3287">
        <f>+IFERROR(VLOOKUP(B3287,'[1]Sum table'!$A:$F,6,FALSE),0)</f>
        <v>0</v>
      </c>
      <c r="F3287">
        <f>+IFERROR(VLOOKUP(B3287,'[1]Sum table'!$A:$G,7,FALSE),0)</f>
        <v>0</v>
      </c>
      <c r="O3287" t="s">
        <v>517</v>
      </c>
      <c r="P3287" s="607" t="s">
        <v>491</v>
      </c>
      <c r="R3287" t="str">
        <f t="shared" si="155"/>
        <v>ZK110</v>
      </c>
      <c r="S3287">
        <f t="shared" si="156"/>
        <v>0</v>
      </c>
      <c r="T3287">
        <f t="shared" si="156"/>
        <v>0</v>
      </c>
      <c r="U3287">
        <f t="shared" si="156"/>
        <v>0</v>
      </c>
    </row>
    <row r="3288" spans="1:21" x14ac:dyDescent="0.25">
      <c r="A3288" t="s">
        <v>3807</v>
      </c>
      <c r="B3288" t="str">
        <f t="shared" si="154"/>
        <v>ZK110.K386.C727</v>
      </c>
      <c r="C3288">
        <f>+IFERROR(VLOOKUP(B3288,'[1]Sum table'!$A:$D,4,FALSE),0)</f>
        <v>0</v>
      </c>
      <c r="D3288">
        <f>+IFERROR(VLOOKUP(B3288,'[1]Sum table'!$A:$E,5,FALSE),0)</f>
        <v>0</v>
      </c>
      <c r="E3288">
        <f>+IFERROR(VLOOKUP(B3288,'[1]Sum table'!$A:$F,6,FALSE),0)</f>
        <v>0</v>
      </c>
      <c r="F3288">
        <f>+IFERROR(VLOOKUP(B3288,'[1]Sum table'!$A:$G,7,FALSE),0)</f>
        <v>0</v>
      </c>
      <c r="O3288" t="s">
        <v>517</v>
      </c>
      <c r="P3288" s="607" t="s">
        <v>492</v>
      </c>
      <c r="R3288" t="str">
        <f t="shared" si="155"/>
        <v>ZK110</v>
      </c>
      <c r="S3288">
        <f t="shared" si="156"/>
        <v>0</v>
      </c>
      <c r="T3288">
        <f t="shared" si="156"/>
        <v>0</v>
      </c>
      <c r="U3288">
        <f t="shared" si="156"/>
        <v>0</v>
      </c>
    </row>
    <row r="3289" spans="1:21" x14ac:dyDescent="0.25">
      <c r="A3289" t="s">
        <v>3808</v>
      </c>
      <c r="B3289" t="str">
        <f t="shared" si="154"/>
        <v>ZK110.K387.C727</v>
      </c>
      <c r="C3289">
        <f>+IFERROR(VLOOKUP(B3289,'[1]Sum table'!$A:$D,4,FALSE),0)</f>
        <v>0</v>
      </c>
      <c r="D3289">
        <f>+IFERROR(VLOOKUP(B3289,'[1]Sum table'!$A:$E,5,FALSE),0)</f>
        <v>0</v>
      </c>
      <c r="E3289">
        <f>+IFERROR(VLOOKUP(B3289,'[1]Sum table'!$A:$F,6,FALSE),0)</f>
        <v>0</v>
      </c>
      <c r="F3289">
        <f>+IFERROR(VLOOKUP(B3289,'[1]Sum table'!$A:$G,7,FALSE),0)</f>
        <v>0</v>
      </c>
      <c r="O3289" t="s">
        <v>517</v>
      </c>
      <c r="P3289" s="607" t="s">
        <v>493</v>
      </c>
      <c r="R3289" t="str">
        <f t="shared" si="155"/>
        <v>ZK110</v>
      </c>
      <c r="S3289">
        <f t="shared" si="156"/>
        <v>0</v>
      </c>
      <c r="T3289">
        <f t="shared" si="156"/>
        <v>0</v>
      </c>
      <c r="U3289">
        <f t="shared" si="156"/>
        <v>0</v>
      </c>
    </row>
    <row r="3290" spans="1:21" x14ac:dyDescent="0.25">
      <c r="A3290" t="s">
        <v>3809</v>
      </c>
      <c r="B3290" t="str">
        <f t="shared" si="154"/>
        <v>ZK110.K388.C727</v>
      </c>
      <c r="C3290">
        <f>+IFERROR(VLOOKUP(B3290,'[1]Sum table'!$A:$D,4,FALSE),0)</f>
        <v>0</v>
      </c>
      <c r="D3290">
        <f>+IFERROR(VLOOKUP(B3290,'[1]Sum table'!$A:$E,5,FALSE),0)</f>
        <v>0</v>
      </c>
      <c r="E3290">
        <f>+IFERROR(VLOOKUP(B3290,'[1]Sum table'!$A:$F,6,FALSE),0)</f>
        <v>0</v>
      </c>
      <c r="F3290">
        <f>+IFERROR(VLOOKUP(B3290,'[1]Sum table'!$A:$G,7,FALSE),0)</f>
        <v>0</v>
      </c>
      <c r="O3290" t="s">
        <v>517</v>
      </c>
      <c r="P3290" s="607" t="s">
        <v>494</v>
      </c>
      <c r="R3290" t="str">
        <f t="shared" si="155"/>
        <v>ZK110</v>
      </c>
      <c r="S3290">
        <f t="shared" si="156"/>
        <v>0</v>
      </c>
      <c r="T3290">
        <f t="shared" si="156"/>
        <v>0</v>
      </c>
      <c r="U3290">
        <f t="shared" si="156"/>
        <v>0</v>
      </c>
    </row>
    <row r="3291" spans="1:21" x14ac:dyDescent="0.25">
      <c r="A3291" t="s">
        <v>3810</v>
      </c>
      <c r="B3291" t="str">
        <f t="shared" si="154"/>
        <v>ZK110.K389.C727</v>
      </c>
      <c r="C3291">
        <f>+IFERROR(VLOOKUP(B3291,'[1]Sum table'!$A:$D,4,FALSE),0)</f>
        <v>0</v>
      </c>
      <c r="D3291">
        <f>+IFERROR(VLOOKUP(B3291,'[1]Sum table'!$A:$E,5,FALSE),0)</f>
        <v>0</v>
      </c>
      <c r="E3291">
        <f>+IFERROR(VLOOKUP(B3291,'[1]Sum table'!$A:$F,6,FALSE),0)</f>
        <v>0</v>
      </c>
      <c r="F3291">
        <f>+IFERROR(VLOOKUP(B3291,'[1]Sum table'!$A:$G,7,FALSE),0)</f>
        <v>0</v>
      </c>
      <c r="O3291" t="s">
        <v>517</v>
      </c>
      <c r="P3291" s="607" t="s">
        <v>495</v>
      </c>
      <c r="R3291" t="str">
        <f t="shared" si="155"/>
        <v>ZK110</v>
      </c>
      <c r="S3291">
        <f t="shared" si="156"/>
        <v>0</v>
      </c>
      <c r="T3291">
        <f t="shared" si="156"/>
        <v>0</v>
      </c>
      <c r="U3291">
        <f t="shared" si="156"/>
        <v>0</v>
      </c>
    </row>
    <row r="3292" spans="1:21" x14ac:dyDescent="0.25">
      <c r="A3292" t="s">
        <v>3811</v>
      </c>
      <c r="B3292" t="str">
        <f t="shared" si="154"/>
        <v>ZK110.K390.C727</v>
      </c>
      <c r="C3292">
        <f>+IFERROR(VLOOKUP(B3292,'[1]Sum table'!$A:$D,4,FALSE),0)</f>
        <v>0</v>
      </c>
      <c r="D3292">
        <f>+IFERROR(VLOOKUP(B3292,'[1]Sum table'!$A:$E,5,FALSE),0)</f>
        <v>0</v>
      </c>
      <c r="E3292">
        <f>+IFERROR(VLOOKUP(B3292,'[1]Sum table'!$A:$F,6,FALSE),0)</f>
        <v>0</v>
      </c>
      <c r="F3292">
        <f>+IFERROR(VLOOKUP(B3292,'[1]Sum table'!$A:$G,7,FALSE),0)</f>
        <v>0</v>
      </c>
      <c r="O3292" t="s">
        <v>517</v>
      </c>
      <c r="P3292" s="607" t="s">
        <v>496</v>
      </c>
      <c r="R3292" t="str">
        <f t="shared" si="155"/>
        <v>ZK110</v>
      </c>
      <c r="S3292">
        <f t="shared" si="156"/>
        <v>0</v>
      </c>
      <c r="T3292">
        <f t="shared" si="156"/>
        <v>0</v>
      </c>
      <c r="U3292">
        <f t="shared" si="156"/>
        <v>0</v>
      </c>
    </row>
    <row r="3293" spans="1:21" x14ac:dyDescent="0.25">
      <c r="A3293" t="s">
        <v>3812</v>
      </c>
      <c r="B3293" t="str">
        <f t="shared" si="154"/>
        <v>ZK110.K391.C727</v>
      </c>
      <c r="C3293">
        <f>+IFERROR(VLOOKUP(B3293,'[1]Sum table'!$A:$D,4,FALSE),0)</f>
        <v>0</v>
      </c>
      <c r="D3293">
        <f>+IFERROR(VLOOKUP(B3293,'[1]Sum table'!$A:$E,5,FALSE),0)</f>
        <v>0</v>
      </c>
      <c r="E3293">
        <f>+IFERROR(VLOOKUP(B3293,'[1]Sum table'!$A:$F,6,FALSE),0)</f>
        <v>0</v>
      </c>
      <c r="F3293">
        <f>+IFERROR(VLOOKUP(B3293,'[1]Sum table'!$A:$G,7,FALSE),0)</f>
        <v>0</v>
      </c>
      <c r="O3293" t="s">
        <v>517</v>
      </c>
      <c r="P3293" s="607" t="s">
        <v>497</v>
      </c>
      <c r="R3293" t="str">
        <f t="shared" si="155"/>
        <v>ZK110</v>
      </c>
      <c r="S3293">
        <f t="shared" si="156"/>
        <v>0</v>
      </c>
      <c r="T3293">
        <f t="shared" si="156"/>
        <v>0</v>
      </c>
      <c r="U3293">
        <f t="shared" si="156"/>
        <v>0</v>
      </c>
    </row>
    <row r="3294" spans="1:21" x14ac:dyDescent="0.25">
      <c r="A3294" t="s">
        <v>3813</v>
      </c>
      <c r="B3294" t="str">
        <f t="shared" si="154"/>
        <v>ZK110.K392.C727</v>
      </c>
      <c r="C3294">
        <f>+IFERROR(VLOOKUP(B3294,'[1]Sum table'!$A:$D,4,FALSE),0)</f>
        <v>0</v>
      </c>
      <c r="D3294">
        <f>+IFERROR(VLOOKUP(B3294,'[1]Sum table'!$A:$E,5,FALSE),0)</f>
        <v>0</v>
      </c>
      <c r="E3294">
        <f>+IFERROR(VLOOKUP(B3294,'[1]Sum table'!$A:$F,6,FALSE),0)</f>
        <v>0</v>
      </c>
      <c r="F3294">
        <f>+IFERROR(VLOOKUP(B3294,'[1]Sum table'!$A:$G,7,FALSE),0)</f>
        <v>0</v>
      </c>
      <c r="O3294" t="s">
        <v>517</v>
      </c>
      <c r="P3294" s="607" t="s">
        <v>498</v>
      </c>
      <c r="R3294" t="str">
        <f t="shared" si="155"/>
        <v>ZK110</v>
      </c>
      <c r="S3294">
        <f t="shared" si="156"/>
        <v>0</v>
      </c>
      <c r="T3294">
        <f t="shared" si="156"/>
        <v>0</v>
      </c>
      <c r="U3294">
        <f t="shared" si="156"/>
        <v>0</v>
      </c>
    </row>
    <row r="3295" spans="1:21" x14ac:dyDescent="0.25">
      <c r="A3295" t="s">
        <v>3814</v>
      </c>
      <c r="B3295" t="str">
        <f t="shared" si="154"/>
        <v>ZK110.K393.C727</v>
      </c>
      <c r="C3295">
        <f>+IFERROR(VLOOKUP(B3295,'[1]Sum table'!$A:$D,4,FALSE),0)</f>
        <v>0</v>
      </c>
      <c r="D3295">
        <f>+IFERROR(VLOOKUP(B3295,'[1]Sum table'!$A:$E,5,FALSE),0)</f>
        <v>0</v>
      </c>
      <c r="E3295">
        <f>+IFERROR(VLOOKUP(B3295,'[1]Sum table'!$A:$F,6,FALSE),0)</f>
        <v>0</v>
      </c>
      <c r="F3295">
        <f>+IFERROR(VLOOKUP(B3295,'[1]Sum table'!$A:$G,7,FALSE),0)</f>
        <v>0</v>
      </c>
      <c r="O3295" t="s">
        <v>517</v>
      </c>
      <c r="P3295" s="607" t="s">
        <v>499</v>
      </c>
      <c r="R3295" t="str">
        <f t="shared" si="155"/>
        <v>ZK110</v>
      </c>
      <c r="S3295">
        <f t="shared" si="156"/>
        <v>0</v>
      </c>
      <c r="T3295">
        <f t="shared" si="156"/>
        <v>0</v>
      </c>
      <c r="U3295">
        <f t="shared" si="156"/>
        <v>0</v>
      </c>
    </row>
    <row r="3296" spans="1:21" x14ac:dyDescent="0.25">
      <c r="A3296" t="s">
        <v>3815</v>
      </c>
      <c r="B3296" t="str">
        <f t="shared" si="154"/>
        <v>ZK110.K394.C727</v>
      </c>
      <c r="C3296">
        <f>+IFERROR(VLOOKUP(B3296,'[1]Sum table'!$A:$D,4,FALSE),0)</f>
        <v>0</v>
      </c>
      <c r="D3296">
        <f>+IFERROR(VLOOKUP(B3296,'[1]Sum table'!$A:$E,5,FALSE),0)</f>
        <v>0</v>
      </c>
      <c r="E3296">
        <f>+IFERROR(VLOOKUP(B3296,'[1]Sum table'!$A:$F,6,FALSE),0)</f>
        <v>0</v>
      </c>
      <c r="F3296">
        <f>+IFERROR(VLOOKUP(B3296,'[1]Sum table'!$A:$G,7,FALSE),0)</f>
        <v>0</v>
      </c>
      <c r="O3296" t="s">
        <v>517</v>
      </c>
      <c r="P3296" s="607" t="s">
        <v>500</v>
      </c>
      <c r="R3296" t="str">
        <f t="shared" si="155"/>
        <v>ZK110</v>
      </c>
      <c r="S3296">
        <f t="shared" si="156"/>
        <v>0</v>
      </c>
      <c r="T3296">
        <f t="shared" si="156"/>
        <v>0</v>
      </c>
      <c r="U3296">
        <f t="shared" si="156"/>
        <v>0</v>
      </c>
    </row>
    <row r="3297" spans="1:21" x14ac:dyDescent="0.25">
      <c r="A3297" t="s">
        <v>3816</v>
      </c>
      <c r="B3297" t="str">
        <f t="shared" si="154"/>
        <v>ZK110.K395.C727</v>
      </c>
      <c r="C3297">
        <f>+IFERROR(VLOOKUP(B3297,'[1]Sum table'!$A:$D,4,FALSE),0)</f>
        <v>0</v>
      </c>
      <c r="D3297">
        <f>+IFERROR(VLOOKUP(B3297,'[1]Sum table'!$A:$E,5,FALSE),0)</f>
        <v>0</v>
      </c>
      <c r="E3297">
        <f>+IFERROR(VLOOKUP(B3297,'[1]Sum table'!$A:$F,6,FALSE),0)</f>
        <v>0</v>
      </c>
      <c r="F3297">
        <f>+IFERROR(VLOOKUP(B3297,'[1]Sum table'!$A:$G,7,FALSE),0)</f>
        <v>0</v>
      </c>
      <c r="O3297" t="s">
        <v>517</v>
      </c>
      <c r="P3297" s="607" t="s">
        <v>501</v>
      </c>
      <c r="R3297" t="str">
        <f t="shared" si="155"/>
        <v>ZK110</v>
      </c>
      <c r="S3297">
        <f t="shared" si="156"/>
        <v>0</v>
      </c>
      <c r="T3297">
        <f t="shared" si="156"/>
        <v>0</v>
      </c>
      <c r="U3297">
        <f t="shared" si="156"/>
        <v>0</v>
      </c>
    </row>
    <row r="3298" spans="1:21" x14ac:dyDescent="0.25">
      <c r="A3298" t="s">
        <v>3817</v>
      </c>
      <c r="B3298" t="str">
        <f t="shared" si="154"/>
        <v>ZK110.K396.C727</v>
      </c>
      <c r="C3298">
        <f>+IFERROR(VLOOKUP(B3298,'[1]Sum table'!$A:$D,4,FALSE),0)</f>
        <v>0</v>
      </c>
      <c r="D3298">
        <f>+IFERROR(VLOOKUP(B3298,'[1]Sum table'!$A:$E,5,FALSE),0)</f>
        <v>0</v>
      </c>
      <c r="E3298">
        <f>+IFERROR(VLOOKUP(B3298,'[1]Sum table'!$A:$F,6,FALSE),0)</f>
        <v>0</v>
      </c>
      <c r="F3298">
        <f>+IFERROR(VLOOKUP(B3298,'[1]Sum table'!$A:$G,7,FALSE),0)</f>
        <v>0</v>
      </c>
      <c r="O3298" t="s">
        <v>517</v>
      </c>
      <c r="P3298" s="607" t="s">
        <v>502</v>
      </c>
      <c r="R3298" t="str">
        <f t="shared" si="155"/>
        <v>ZK110</v>
      </c>
      <c r="S3298">
        <f t="shared" si="156"/>
        <v>0</v>
      </c>
      <c r="T3298">
        <f t="shared" si="156"/>
        <v>0</v>
      </c>
      <c r="U3298">
        <f t="shared" si="156"/>
        <v>0</v>
      </c>
    </row>
    <row r="3299" spans="1:21" x14ac:dyDescent="0.25">
      <c r="A3299" t="s">
        <v>3818</v>
      </c>
      <c r="B3299" t="str">
        <f t="shared" si="154"/>
        <v>ZK110.K397.C727</v>
      </c>
      <c r="C3299">
        <f>+IFERROR(VLOOKUP(B3299,'[1]Sum table'!$A:$D,4,FALSE),0)</f>
        <v>0</v>
      </c>
      <c r="D3299">
        <f>+IFERROR(VLOOKUP(B3299,'[1]Sum table'!$A:$E,5,FALSE),0)</f>
        <v>0</v>
      </c>
      <c r="E3299">
        <f>+IFERROR(VLOOKUP(B3299,'[1]Sum table'!$A:$F,6,FALSE),0)</f>
        <v>0</v>
      </c>
      <c r="F3299">
        <f>+IFERROR(VLOOKUP(B3299,'[1]Sum table'!$A:$G,7,FALSE),0)</f>
        <v>0</v>
      </c>
      <c r="O3299" t="s">
        <v>517</v>
      </c>
      <c r="P3299" s="607" t="s">
        <v>503</v>
      </c>
      <c r="R3299" t="str">
        <f t="shared" si="155"/>
        <v>ZK110</v>
      </c>
      <c r="S3299">
        <f t="shared" si="156"/>
        <v>0</v>
      </c>
      <c r="T3299">
        <f t="shared" si="156"/>
        <v>0</v>
      </c>
      <c r="U3299">
        <f t="shared" si="156"/>
        <v>0</v>
      </c>
    </row>
    <row r="3300" spans="1:21" x14ac:dyDescent="0.25">
      <c r="A3300" t="s">
        <v>3819</v>
      </c>
      <c r="B3300" t="str">
        <f t="shared" si="154"/>
        <v>ZK110.K398.C727</v>
      </c>
      <c r="C3300">
        <f>+IFERROR(VLOOKUP(B3300,'[1]Sum table'!$A:$D,4,FALSE),0)</f>
        <v>0</v>
      </c>
      <c r="D3300">
        <f>+IFERROR(VLOOKUP(B3300,'[1]Sum table'!$A:$E,5,FALSE),0)</f>
        <v>0</v>
      </c>
      <c r="E3300">
        <f>+IFERROR(VLOOKUP(B3300,'[1]Sum table'!$A:$F,6,FALSE),0)</f>
        <v>0</v>
      </c>
      <c r="F3300">
        <f>+IFERROR(VLOOKUP(B3300,'[1]Sum table'!$A:$G,7,FALSE),0)</f>
        <v>0</v>
      </c>
      <c r="O3300" t="s">
        <v>517</v>
      </c>
      <c r="P3300" s="607" t="s">
        <v>504</v>
      </c>
      <c r="R3300" t="str">
        <f t="shared" si="155"/>
        <v>ZK110</v>
      </c>
      <c r="S3300">
        <f t="shared" si="156"/>
        <v>0</v>
      </c>
      <c r="T3300">
        <f t="shared" si="156"/>
        <v>0</v>
      </c>
      <c r="U3300">
        <f t="shared" si="156"/>
        <v>0</v>
      </c>
    </row>
    <row r="3301" spans="1:21" x14ac:dyDescent="0.25">
      <c r="A3301" t="s">
        <v>3820</v>
      </c>
      <c r="B3301" t="str">
        <f t="shared" si="154"/>
        <v>ZK110.K399.C727</v>
      </c>
      <c r="C3301">
        <f>+IFERROR(VLOOKUP(B3301,'[1]Sum table'!$A:$D,4,FALSE),0)</f>
        <v>0</v>
      </c>
      <c r="D3301">
        <f>+IFERROR(VLOOKUP(B3301,'[1]Sum table'!$A:$E,5,FALSE),0)</f>
        <v>0</v>
      </c>
      <c r="E3301">
        <f>+IFERROR(VLOOKUP(B3301,'[1]Sum table'!$A:$F,6,FALSE),0)</f>
        <v>0</v>
      </c>
      <c r="F3301">
        <f>+IFERROR(VLOOKUP(B3301,'[1]Sum table'!$A:$G,7,FALSE),0)</f>
        <v>0</v>
      </c>
      <c r="O3301" t="s">
        <v>517</v>
      </c>
      <c r="P3301" s="607" t="s">
        <v>505</v>
      </c>
      <c r="R3301" t="str">
        <f t="shared" si="155"/>
        <v>ZK110</v>
      </c>
      <c r="S3301">
        <f t="shared" si="156"/>
        <v>0</v>
      </c>
      <c r="T3301">
        <f t="shared" si="156"/>
        <v>0</v>
      </c>
      <c r="U3301">
        <f t="shared" si="156"/>
        <v>0</v>
      </c>
    </row>
    <row r="3302" spans="1:21" x14ac:dyDescent="0.25">
      <c r="A3302" t="s">
        <v>3821</v>
      </c>
      <c r="B3302" t="str">
        <f t="shared" si="154"/>
        <v>ZK111.K100.C727</v>
      </c>
      <c r="C3302">
        <f>+IFERROR(VLOOKUP(B3302,'[1]Sum table'!$A:$D,4,FALSE),0)</f>
        <v>0</v>
      </c>
      <c r="D3302">
        <f>+IFERROR(VLOOKUP(B3302,'[1]Sum table'!$A:$E,5,FALSE),0)</f>
        <v>0</v>
      </c>
      <c r="E3302">
        <f>+IFERROR(VLOOKUP(B3302,'[1]Sum table'!$A:$F,6,FALSE),0)</f>
        <v>0</v>
      </c>
      <c r="F3302">
        <f>+IFERROR(VLOOKUP(B3302,'[1]Sum table'!$A:$G,7,FALSE),0)</f>
        <v>0</v>
      </c>
      <c r="O3302" t="s">
        <v>517</v>
      </c>
      <c r="P3302" s="607" t="s">
        <v>506</v>
      </c>
      <c r="R3302" t="str">
        <f t="shared" si="155"/>
        <v>ZK111</v>
      </c>
      <c r="S3302">
        <f t="shared" si="156"/>
        <v>0</v>
      </c>
      <c r="T3302">
        <f t="shared" si="156"/>
        <v>0</v>
      </c>
      <c r="U3302">
        <f t="shared" si="156"/>
        <v>0</v>
      </c>
    </row>
    <row r="3303" spans="1:21" ht="15.75" thickBot="1" x14ac:dyDescent="0.3">
      <c r="A3303" t="s">
        <v>3822</v>
      </c>
      <c r="B3303" t="str">
        <f t="shared" si="154"/>
        <v>ZK111.K101.C727</v>
      </c>
      <c r="C3303">
        <f>+IFERROR(VLOOKUP(B3303,'[1]Sum table'!$A:$D,4,FALSE),0)</f>
        <v>0</v>
      </c>
      <c r="D3303">
        <f>+IFERROR(VLOOKUP(B3303,'[1]Sum table'!$A:$E,5,FALSE),0)</f>
        <v>0</v>
      </c>
      <c r="E3303">
        <f>+IFERROR(VLOOKUP(B3303,'[1]Sum table'!$A:$F,6,FALSE),0)</f>
        <v>0</v>
      </c>
      <c r="F3303">
        <f>+IFERROR(VLOOKUP(B3303,'[1]Sum table'!$A:$G,7,FALSE),0)</f>
        <v>0</v>
      </c>
      <c r="O3303" t="s">
        <v>517</v>
      </c>
      <c r="P3303" s="609" t="s">
        <v>507</v>
      </c>
      <c r="R3303" t="str">
        <f t="shared" si="155"/>
        <v>ZK111</v>
      </c>
      <c r="S3303">
        <f t="shared" si="156"/>
        <v>0</v>
      </c>
      <c r="T3303">
        <f t="shared" si="156"/>
        <v>0</v>
      </c>
      <c r="U3303">
        <f t="shared" si="156"/>
        <v>0</v>
      </c>
    </row>
    <row r="3304" spans="1:21" x14ac:dyDescent="0.25">
      <c r="A3304" t="s">
        <v>3823</v>
      </c>
      <c r="B3304" t="str">
        <f t="shared" si="154"/>
        <v>ZK111.K102.C727</v>
      </c>
      <c r="C3304">
        <f>+IFERROR(VLOOKUP(B3304,'[1]Sum table'!$A:$D,4,FALSE),0)</f>
        <v>0</v>
      </c>
      <c r="D3304">
        <f>+IFERROR(VLOOKUP(B3304,'[1]Sum table'!$A:$E,5,FALSE),0)</f>
        <v>0</v>
      </c>
      <c r="E3304">
        <f>+IFERROR(VLOOKUP(B3304,'[1]Sum table'!$A:$F,6,FALSE),0)</f>
        <v>0</v>
      </c>
      <c r="F3304">
        <f>+IFERROR(VLOOKUP(B3304,'[1]Sum table'!$A:$G,7,FALSE),0)</f>
        <v>0</v>
      </c>
      <c r="O3304" t="s">
        <v>518</v>
      </c>
      <c r="P3304" s="605" t="s">
        <v>289</v>
      </c>
      <c r="R3304" t="str">
        <f t="shared" si="155"/>
        <v>ZK111</v>
      </c>
      <c r="S3304">
        <f t="shared" si="156"/>
        <v>0</v>
      </c>
      <c r="T3304">
        <f t="shared" si="156"/>
        <v>0</v>
      </c>
      <c r="U3304">
        <f t="shared" si="156"/>
        <v>0</v>
      </c>
    </row>
    <row r="3305" spans="1:21" x14ac:dyDescent="0.25">
      <c r="A3305" t="s">
        <v>3824</v>
      </c>
      <c r="B3305" t="str">
        <f t="shared" si="154"/>
        <v>ZK111.K103.C727</v>
      </c>
      <c r="C3305">
        <f>+IFERROR(VLOOKUP(B3305,'[1]Sum table'!$A:$D,4,FALSE),0)</f>
        <v>0</v>
      </c>
      <c r="D3305">
        <f>+IFERROR(VLOOKUP(B3305,'[1]Sum table'!$A:$E,5,FALSE),0)</f>
        <v>0</v>
      </c>
      <c r="E3305">
        <f>+IFERROR(VLOOKUP(B3305,'[1]Sum table'!$A:$F,6,FALSE),0)</f>
        <v>0</v>
      </c>
      <c r="F3305">
        <f>+IFERROR(VLOOKUP(B3305,'[1]Sum table'!$A:$G,7,FALSE),0)</f>
        <v>0</v>
      </c>
      <c r="O3305" t="s">
        <v>518</v>
      </c>
      <c r="P3305" s="606" t="s">
        <v>290</v>
      </c>
      <c r="R3305" t="str">
        <f t="shared" si="155"/>
        <v>ZK111</v>
      </c>
      <c r="S3305">
        <f t="shared" si="156"/>
        <v>0</v>
      </c>
      <c r="T3305">
        <f t="shared" si="156"/>
        <v>0</v>
      </c>
      <c r="U3305">
        <f t="shared" si="156"/>
        <v>0</v>
      </c>
    </row>
    <row r="3306" spans="1:21" x14ac:dyDescent="0.25">
      <c r="A3306" t="s">
        <v>3825</v>
      </c>
      <c r="B3306" t="str">
        <f t="shared" si="154"/>
        <v>ZK111.K104.C727</v>
      </c>
      <c r="C3306">
        <f>+IFERROR(VLOOKUP(B3306,'[1]Sum table'!$A:$D,4,FALSE),0)</f>
        <v>0</v>
      </c>
      <c r="D3306">
        <f>+IFERROR(VLOOKUP(B3306,'[1]Sum table'!$A:$E,5,FALSE),0)</f>
        <v>0</v>
      </c>
      <c r="E3306">
        <f>+IFERROR(VLOOKUP(B3306,'[1]Sum table'!$A:$F,6,FALSE),0)</f>
        <v>0</v>
      </c>
      <c r="F3306">
        <f>+IFERROR(VLOOKUP(B3306,'[1]Sum table'!$A:$G,7,FALSE),0)</f>
        <v>0</v>
      </c>
      <c r="O3306" t="s">
        <v>518</v>
      </c>
      <c r="P3306" s="606" t="s">
        <v>291</v>
      </c>
      <c r="R3306" t="str">
        <f t="shared" si="155"/>
        <v>ZK111</v>
      </c>
      <c r="S3306">
        <f t="shared" si="156"/>
        <v>0</v>
      </c>
      <c r="T3306">
        <f t="shared" si="156"/>
        <v>0</v>
      </c>
      <c r="U3306">
        <f t="shared" si="156"/>
        <v>0</v>
      </c>
    </row>
    <row r="3307" spans="1:21" x14ac:dyDescent="0.25">
      <c r="A3307" t="s">
        <v>3826</v>
      </c>
      <c r="B3307" t="str">
        <f t="shared" si="154"/>
        <v>ZK111.K105.C727</v>
      </c>
      <c r="C3307">
        <f>+IFERROR(VLOOKUP(B3307,'[1]Sum table'!$A:$D,4,FALSE),0)</f>
        <v>0</v>
      </c>
      <c r="D3307">
        <f>+IFERROR(VLOOKUP(B3307,'[1]Sum table'!$A:$E,5,FALSE),0)</f>
        <v>0</v>
      </c>
      <c r="E3307">
        <f>+IFERROR(VLOOKUP(B3307,'[1]Sum table'!$A:$F,6,FALSE),0)</f>
        <v>0</v>
      </c>
      <c r="F3307">
        <f>+IFERROR(VLOOKUP(B3307,'[1]Sum table'!$A:$G,7,FALSE),0)</f>
        <v>0</v>
      </c>
      <c r="O3307" t="s">
        <v>518</v>
      </c>
      <c r="P3307" s="606" t="s">
        <v>292</v>
      </c>
      <c r="R3307" t="str">
        <f t="shared" si="155"/>
        <v>ZK111</v>
      </c>
      <c r="S3307">
        <f t="shared" si="156"/>
        <v>0</v>
      </c>
      <c r="T3307">
        <f t="shared" si="156"/>
        <v>0</v>
      </c>
      <c r="U3307">
        <f t="shared" si="156"/>
        <v>0</v>
      </c>
    </row>
    <row r="3308" spans="1:21" x14ac:dyDescent="0.25">
      <c r="A3308" t="s">
        <v>3827</v>
      </c>
      <c r="B3308" t="str">
        <f t="shared" si="154"/>
        <v>ZK111.K106.C727</v>
      </c>
      <c r="C3308">
        <f>+IFERROR(VLOOKUP(B3308,'[1]Sum table'!$A:$D,4,FALSE),0)</f>
        <v>0</v>
      </c>
      <c r="D3308">
        <f>+IFERROR(VLOOKUP(B3308,'[1]Sum table'!$A:$E,5,FALSE),0)</f>
        <v>0</v>
      </c>
      <c r="E3308">
        <f>+IFERROR(VLOOKUP(B3308,'[1]Sum table'!$A:$F,6,FALSE),0)</f>
        <v>0</v>
      </c>
      <c r="F3308">
        <f>+IFERROR(VLOOKUP(B3308,'[1]Sum table'!$A:$G,7,FALSE),0)</f>
        <v>0</v>
      </c>
      <c r="O3308" t="s">
        <v>518</v>
      </c>
      <c r="P3308" s="606" t="s">
        <v>293</v>
      </c>
      <c r="R3308" t="str">
        <f t="shared" si="155"/>
        <v>ZK111</v>
      </c>
      <c r="S3308">
        <f t="shared" si="156"/>
        <v>0</v>
      </c>
      <c r="T3308">
        <f t="shared" si="156"/>
        <v>0</v>
      </c>
      <c r="U3308">
        <f t="shared" si="156"/>
        <v>0</v>
      </c>
    </row>
    <row r="3309" spans="1:21" x14ac:dyDescent="0.25">
      <c r="A3309" t="s">
        <v>3828</v>
      </c>
      <c r="B3309" t="str">
        <f t="shared" si="154"/>
        <v>ZK111.K107.C727</v>
      </c>
      <c r="C3309">
        <f>+IFERROR(VLOOKUP(B3309,'[1]Sum table'!$A:$D,4,FALSE),0)</f>
        <v>0</v>
      </c>
      <c r="D3309">
        <f>+IFERROR(VLOOKUP(B3309,'[1]Sum table'!$A:$E,5,FALSE),0)</f>
        <v>0</v>
      </c>
      <c r="E3309">
        <f>+IFERROR(VLOOKUP(B3309,'[1]Sum table'!$A:$F,6,FALSE),0)</f>
        <v>0</v>
      </c>
      <c r="F3309">
        <f>+IFERROR(VLOOKUP(B3309,'[1]Sum table'!$A:$G,7,FALSE),0)</f>
        <v>0</v>
      </c>
      <c r="O3309" t="s">
        <v>518</v>
      </c>
      <c r="P3309" s="606" t="s">
        <v>214</v>
      </c>
      <c r="R3309" t="str">
        <f t="shared" si="155"/>
        <v>ZK111</v>
      </c>
      <c r="S3309">
        <f t="shared" si="156"/>
        <v>0</v>
      </c>
      <c r="T3309">
        <f t="shared" si="156"/>
        <v>0</v>
      </c>
      <c r="U3309">
        <f t="shared" si="156"/>
        <v>0</v>
      </c>
    </row>
    <row r="3310" spans="1:21" x14ac:dyDescent="0.25">
      <c r="A3310" t="s">
        <v>3829</v>
      </c>
      <c r="B3310" t="str">
        <f t="shared" si="154"/>
        <v>ZK111.K108.C727</v>
      </c>
      <c r="C3310">
        <f>+IFERROR(VLOOKUP(B3310,'[1]Sum table'!$A:$D,4,FALSE),0)</f>
        <v>0</v>
      </c>
      <c r="D3310">
        <f>+IFERROR(VLOOKUP(B3310,'[1]Sum table'!$A:$E,5,FALSE),0)</f>
        <v>0</v>
      </c>
      <c r="E3310">
        <f>+IFERROR(VLOOKUP(B3310,'[1]Sum table'!$A:$F,6,FALSE),0)</f>
        <v>0</v>
      </c>
      <c r="F3310">
        <f>+IFERROR(VLOOKUP(B3310,'[1]Sum table'!$A:$G,7,FALSE),0)</f>
        <v>0</v>
      </c>
      <c r="O3310" t="s">
        <v>518</v>
      </c>
      <c r="P3310" s="606" t="s">
        <v>210</v>
      </c>
      <c r="R3310" t="str">
        <f t="shared" si="155"/>
        <v>ZK111</v>
      </c>
      <c r="S3310">
        <f t="shared" si="156"/>
        <v>0</v>
      </c>
      <c r="T3310">
        <f t="shared" si="156"/>
        <v>0</v>
      </c>
      <c r="U3310">
        <f t="shared" si="156"/>
        <v>0</v>
      </c>
    </row>
    <row r="3311" spans="1:21" x14ac:dyDescent="0.25">
      <c r="A3311" t="s">
        <v>3830</v>
      </c>
      <c r="B3311" t="str">
        <f t="shared" si="154"/>
        <v>ZK111.K109.C727</v>
      </c>
      <c r="C3311">
        <f>+IFERROR(VLOOKUP(B3311,'[1]Sum table'!$A:$D,4,FALSE),0)</f>
        <v>0</v>
      </c>
      <c r="D3311">
        <f>+IFERROR(VLOOKUP(B3311,'[1]Sum table'!$A:$E,5,FALSE),0)</f>
        <v>0</v>
      </c>
      <c r="E3311">
        <f>+IFERROR(VLOOKUP(B3311,'[1]Sum table'!$A:$F,6,FALSE),0)</f>
        <v>0</v>
      </c>
      <c r="F3311">
        <f>+IFERROR(VLOOKUP(B3311,'[1]Sum table'!$A:$G,7,FALSE),0)</f>
        <v>0</v>
      </c>
      <c r="O3311" t="s">
        <v>518</v>
      </c>
      <c r="P3311" s="606" t="s">
        <v>294</v>
      </c>
      <c r="R3311" t="str">
        <f t="shared" si="155"/>
        <v>ZK111</v>
      </c>
      <c r="S3311">
        <f t="shared" si="156"/>
        <v>0</v>
      </c>
      <c r="T3311">
        <f t="shared" si="156"/>
        <v>0</v>
      </c>
      <c r="U3311">
        <f t="shared" si="156"/>
        <v>0</v>
      </c>
    </row>
    <row r="3312" spans="1:21" x14ac:dyDescent="0.25">
      <c r="A3312" t="s">
        <v>3831</v>
      </c>
      <c r="B3312" t="str">
        <f t="shared" si="154"/>
        <v>ZK111.K110.C727</v>
      </c>
      <c r="C3312">
        <f>+IFERROR(VLOOKUP(B3312,'[1]Sum table'!$A:$D,4,FALSE),0)</f>
        <v>0</v>
      </c>
      <c r="D3312">
        <f>+IFERROR(VLOOKUP(B3312,'[1]Sum table'!$A:$E,5,FALSE),0)</f>
        <v>0</v>
      </c>
      <c r="E3312">
        <f>+IFERROR(VLOOKUP(B3312,'[1]Sum table'!$A:$F,6,FALSE),0)</f>
        <v>0</v>
      </c>
      <c r="F3312">
        <f>+IFERROR(VLOOKUP(B3312,'[1]Sum table'!$A:$G,7,FALSE),0)</f>
        <v>0</v>
      </c>
      <c r="O3312" t="s">
        <v>518</v>
      </c>
      <c r="P3312" s="607" t="s">
        <v>295</v>
      </c>
      <c r="R3312" t="str">
        <f t="shared" si="155"/>
        <v>ZK111</v>
      </c>
      <c r="S3312">
        <f t="shared" si="156"/>
        <v>0</v>
      </c>
      <c r="T3312">
        <f t="shared" si="156"/>
        <v>0</v>
      </c>
      <c r="U3312">
        <f t="shared" si="156"/>
        <v>0</v>
      </c>
    </row>
    <row r="3313" spans="1:21" x14ac:dyDescent="0.25">
      <c r="A3313" t="s">
        <v>3832</v>
      </c>
      <c r="B3313" t="str">
        <f t="shared" si="154"/>
        <v>ZK111.K111.C727</v>
      </c>
      <c r="C3313">
        <f>+IFERROR(VLOOKUP(B3313,'[1]Sum table'!$A:$D,4,FALSE),0)</f>
        <v>0</v>
      </c>
      <c r="D3313">
        <f>+IFERROR(VLOOKUP(B3313,'[1]Sum table'!$A:$E,5,FALSE),0)</f>
        <v>0</v>
      </c>
      <c r="E3313">
        <f>+IFERROR(VLOOKUP(B3313,'[1]Sum table'!$A:$F,6,FALSE),0)</f>
        <v>0</v>
      </c>
      <c r="F3313">
        <f>+IFERROR(VLOOKUP(B3313,'[1]Sum table'!$A:$G,7,FALSE),0)</f>
        <v>0</v>
      </c>
      <c r="O3313" t="s">
        <v>518</v>
      </c>
      <c r="P3313" s="608" t="s">
        <v>296</v>
      </c>
      <c r="R3313" t="str">
        <f t="shared" si="155"/>
        <v>ZK111</v>
      </c>
      <c r="S3313">
        <f t="shared" si="156"/>
        <v>0</v>
      </c>
      <c r="T3313">
        <f t="shared" si="156"/>
        <v>0</v>
      </c>
      <c r="U3313">
        <f t="shared" si="156"/>
        <v>0</v>
      </c>
    </row>
    <row r="3314" spans="1:21" x14ac:dyDescent="0.25">
      <c r="A3314" t="s">
        <v>3833</v>
      </c>
      <c r="B3314" t="str">
        <f t="shared" si="154"/>
        <v>ZK111.K112.C727</v>
      </c>
      <c r="C3314">
        <f>+IFERROR(VLOOKUP(B3314,'[1]Sum table'!$A:$D,4,FALSE),0)</f>
        <v>0</v>
      </c>
      <c r="D3314">
        <f>+IFERROR(VLOOKUP(B3314,'[1]Sum table'!$A:$E,5,FALSE),0)</f>
        <v>0</v>
      </c>
      <c r="E3314">
        <f>+IFERROR(VLOOKUP(B3314,'[1]Sum table'!$A:$F,6,FALSE),0)</f>
        <v>0</v>
      </c>
      <c r="F3314">
        <f>+IFERROR(VLOOKUP(B3314,'[1]Sum table'!$A:$G,7,FALSE),0)</f>
        <v>0</v>
      </c>
      <c r="O3314" t="s">
        <v>518</v>
      </c>
      <c r="P3314" s="607" t="s">
        <v>297</v>
      </c>
      <c r="R3314" t="str">
        <f t="shared" si="155"/>
        <v>ZK111</v>
      </c>
      <c r="S3314">
        <f t="shared" si="156"/>
        <v>0</v>
      </c>
      <c r="T3314">
        <f t="shared" si="156"/>
        <v>0</v>
      </c>
      <c r="U3314">
        <f t="shared" si="156"/>
        <v>0</v>
      </c>
    </row>
    <row r="3315" spans="1:21" x14ac:dyDescent="0.25">
      <c r="A3315" t="s">
        <v>3834</v>
      </c>
      <c r="B3315" t="str">
        <f t="shared" si="154"/>
        <v>ZK111.K113.C727</v>
      </c>
      <c r="C3315">
        <f>+IFERROR(VLOOKUP(B3315,'[1]Sum table'!$A:$D,4,FALSE),0)</f>
        <v>0</v>
      </c>
      <c r="D3315">
        <f>+IFERROR(VLOOKUP(B3315,'[1]Sum table'!$A:$E,5,FALSE),0)</f>
        <v>0</v>
      </c>
      <c r="E3315">
        <f>+IFERROR(VLOOKUP(B3315,'[1]Sum table'!$A:$F,6,FALSE),0)</f>
        <v>0</v>
      </c>
      <c r="F3315">
        <f>+IFERROR(VLOOKUP(B3315,'[1]Sum table'!$A:$G,7,FALSE),0)</f>
        <v>0</v>
      </c>
      <c r="O3315" t="s">
        <v>518</v>
      </c>
      <c r="P3315" s="607" t="s">
        <v>298</v>
      </c>
      <c r="R3315" t="str">
        <f t="shared" si="155"/>
        <v>ZK111</v>
      </c>
      <c r="S3315">
        <f t="shared" si="156"/>
        <v>0</v>
      </c>
      <c r="T3315">
        <f t="shared" si="156"/>
        <v>0</v>
      </c>
      <c r="U3315">
        <f t="shared" si="156"/>
        <v>0</v>
      </c>
    </row>
    <row r="3316" spans="1:21" x14ac:dyDescent="0.25">
      <c r="A3316" t="s">
        <v>3835</v>
      </c>
      <c r="B3316" t="str">
        <f t="shared" si="154"/>
        <v>ZK111.K114.C727</v>
      </c>
      <c r="C3316">
        <f>+IFERROR(VLOOKUP(B3316,'[1]Sum table'!$A:$D,4,FALSE),0)</f>
        <v>0</v>
      </c>
      <c r="D3316">
        <f>+IFERROR(VLOOKUP(B3316,'[1]Sum table'!$A:$E,5,FALSE),0)</f>
        <v>0</v>
      </c>
      <c r="E3316">
        <f>+IFERROR(VLOOKUP(B3316,'[1]Sum table'!$A:$F,6,FALSE),0)</f>
        <v>0</v>
      </c>
      <c r="F3316">
        <f>+IFERROR(VLOOKUP(B3316,'[1]Sum table'!$A:$G,7,FALSE),0)</f>
        <v>0</v>
      </c>
      <c r="O3316" t="s">
        <v>518</v>
      </c>
      <c r="P3316" s="607" t="s">
        <v>299</v>
      </c>
      <c r="R3316" t="str">
        <f t="shared" si="155"/>
        <v>ZK111</v>
      </c>
      <c r="S3316">
        <f t="shared" si="156"/>
        <v>0</v>
      </c>
      <c r="T3316">
        <f t="shared" si="156"/>
        <v>0</v>
      </c>
      <c r="U3316">
        <f t="shared" si="156"/>
        <v>0</v>
      </c>
    </row>
    <row r="3317" spans="1:21" x14ac:dyDescent="0.25">
      <c r="A3317" t="s">
        <v>3836</v>
      </c>
      <c r="B3317" t="str">
        <f t="shared" si="154"/>
        <v>ZK111.K115.C727</v>
      </c>
      <c r="C3317">
        <f>+IFERROR(VLOOKUP(B3317,'[1]Sum table'!$A:$D,4,FALSE),0)</f>
        <v>0</v>
      </c>
      <c r="D3317">
        <f>+IFERROR(VLOOKUP(B3317,'[1]Sum table'!$A:$E,5,FALSE),0)</f>
        <v>0</v>
      </c>
      <c r="E3317">
        <f>+IFERROR(VLOOKUP(B3317,'[1]Sum table'!$A:$F,6,FALSE),0)</f>
        <v>0</v>
      </c>
      <c r="F3317">
        <f>+IFERROR(VLOOKUP(B3317,'[1]Sum table'!$A:$G,7,FALSE),0)</f>
        <v>0</v>
      </c>
      <c r="O3317" t="s">
        <v>518</v>
      </c>
      <c r="P3317" s="607" t="s">
        <v>300</v>
      </c>
      <c r="R3317" t="str">
        <f t="shared" si="155"/>
        <v>ZK111</v>
      </c>
      <c r="S3317">
        <f t="shared" si="156"/>
        <v>0</v>
      </c>
      <c r="T3317">
        <f t="shared" si="156"/>
        <v>0</v>
      </c>
      <c r="U3317">
        <f t="shared" si="156"/>
        <v>0</v>
      </c>
    </row>
    <row r="3318" spans="1:21" x14ac:dyDescent="0.25">
      <c r="A3318" t="s">
        <v>3837</v>
      </c>
      <c r="B3318" t="str">
        <f t="shared" si="154"/>
        <v>ZK111.K116.C727</v>
      </c>
      <c r="C3318">
        <f>+IFERROR(VLOOKUP(B3318,'[1]Sum table'!$A:$D,4,FALSE),0)</f>
        <v>0</v>
      </c>
      <c r="D3318">
        <f>+IFERROR(VLOOKUP(B3318,'[1]Sum table'!$A:$E,5,FALSE),0)</f>
        <v>0</v>
      </c>
      <c r="E3318">
        <f>+IFERROR(VLOOKUP(B3318,'[1]Sum table'!$A:$F,6,FALSE),0)</f>
        <v>0</v>
      </c>
      <c r="F3318">
        <f>+IFERROR(VLOOKUP(B3318,'[1]Sum table'!$A:$G,7,FALSE),0)</f>
        <v>0</v>
      </c>
      <c r="O3318" t="s">
        <v>518</v>
      </c>
      <c r="P3318" s="606" t="s">
        <v>301</v>
      </c>
      <c r="R3318" t="str">
        <f t="shared" si="155"/>
        <v>ZK111</v>
      </c>
      <c r="S3318">
        <f t="shared" si="156"/>
        <v>0</v>
      </c>
      <c r="T3318">
        <f t="shared" si="156"/>
        <v>0</v>
      </c>
      <c r="U3318">
        <f t="shared" si="156"/>
        <v>0</v>
      </c>
    </row>
    <row r="3319" spans="1:21" x14ac:dyDescent="0.25">
      <c r="A3319" t="s">
        <v>3838</v>
      </c>
      <c r="B3319" t="str">
        <f t="shared" si="154"/>
        <v>ZK111.K117.C727</v>
      </c>
      <c r="C3319">
        <f>+IFERROR(VLOOKUP(B3319,'[1]Sum table'!$A:$D,4,FALSE),0)</f>
        <v>0</v>
      </c>
      <c r="D3319">
        <f>+IFERROR(VLOOKUP(B3319,'[1]Sum table'!$A:$E,5,FALSE),0)</f>
        <v>0</v>
      </c>
      <c r="E3319">
        <f>+IFERROR(VLOOKUP(B3319,'[1]Sum table'!$A:$F,6,FALSE),0)</f>
        <v>0</v>
      </c>
      <c r="F3319">
        <f>+IFERROR(VLOOKUP(B3319,'[1]Sum table'!$A:$G,7,FALSE),0)</f>
        <v>0</v>
      </c>
      <c r="O3319" t="s">
        <v>518</v>
      </c>
      <c r="P3319" s="606" t="s">
        <v>107</v>
      </c>
      <c r="R3319" t="str">
        <f t="shared" si="155"/>
        <v>ZK111</v>
      </c>
      <c r="S3319">
        <f t="shared" si="156"/>
        <v>0</v>
      </c>
      <c r="T3319">
        <f t="shared" si="156"/>
        <v>0</v>
      </c>
      <c r="U3319">
        <f t="shared" si="156"/>
        <v>0</v>
      </c>
    </row>
    <row r="3320" spans="1:21" x14ac:dyDescent="0.25">
      <c r="A3320" t="s">
        <v>3839</v>
      </c>
      <c r="B3320" t="str">
        <f t="shared" si="154"/>
        <v>ZK111.K118.C727</v>
      </c>
      <c r="C3320">
        <f>+IFERROR(VLOOKUP(B3320,'[1]Sum table'!$A:$D,4,FALSE),0)</f>
        <v>0</v>
      </c>
      <c r="D3320">
        <f>+IFERROR(VLOOKUP(B3320,'[1]Sum table'!$A:$E,5,FALSE),0)</f>
        <v>0</v>
      </c>
      <c r="E3320">
        <f>+IFERROR(VLOOKUP(B3320,'[1]Sum table'!$A:$F,6,FALSE),0)</f>
        <v>0</v>
      </c>
      <c r="F3320">
        <f>+IFERROR(VLOOKUP(B3320,'[1]Sum table'!$A:$G,7,FALSE),0)</f>
        <v>0</v>
      </c>
      <c r="O3320" t="s">
        <v>518</v>
      </c>
      <c r="P3320" s="606" t="s">
        <v>105</v>
      </c>
      <c r="R3320" t="str">
        <f t="shared" si="155"/>
        <v>ZK111</v>
      </c>
      <c r="S3320">
        <f t="shared" si="156"/>
        <v>0</v>
      </c>
      <c r="T3320">
        <f t="shared" si="156"/>
        <v>0</v>
      </c>
      <c r="U3320">
        <f t="shared" si="156"/>
        <v>0</v>
      </c>
    </row>
    <row r="3321" spans="1:21" x14ac:dyDescent="0.25">
      <c r="A3321" t="s">
        <v>3840</v>
      </c>
      <c r="B3321" t="str">
        <f t="shared" si="154"/>
        <v>ZK111.K119.C727</v>
      </c>
      <c r="C3321">
        <f>+IFERROR(VLOOKUP(B3321,'[1]Sum table'!$A:$D,4,FALSE),0)</f>
        <v>0</v>
      </c>
      <c r="D3321">
        <f>+IFERROR(VLOOKUP(B3321,'[1]Sum table'!$A:$E,5,FALSE),0)</f>
        <v>0</v>
      </c>
      <c r="E3321">
        <f>+IFERROR(VLOOKUP(B3321,'[1]Sum table'!$A:$F,6,FALSE),0)</f>
        <v>0</v>
      </c>
      <c r="F3321">
        <f>+IFERROR(VLOOKUP(B3321,'[1]Sum table'!$A:$G,7,FALSE),0)</f>
        <v>0</v>
      </c>
      <c r="O3321" t="s">
        <v>518</v>
      </c>
      <c r="P3321" s="606" t="s">
        <v>302</v>
      </c>
      <c r="R3321" t="str">
        <f t="shared" si="155"/>
        <v>ZK111</v>
      </c>
      <c r="S3321">
        <f t="shared" si="156"/>
        <v>0</v>
      </c>
      <c r="T3321">
        <f t="shared" si="156"/>
        <v>0</v>
      </c>
      <c r="U3321">
        <f t="shared" si="156"/>
        <v>0</v>
      </c>
    </row>
    <row r="3322" spans="1:21" x14ac:dyDescent="0.25">
      <c r="A3322" t="s">
        <v>3841</v>
      </c>
      <c r="B3322" t="str">
        <f t="shared" si="154"/>
        <v>ZK111.K120.C727</v>
      </c>
      <c r="C3322">
        <f>+IFERROR(VLOOKUP(B3322,'[1]Sum table'!$A:$D,4,FALSE),0)</f>
        <v>0</v>
      </c>
      <c r="D3322">
        <f>+IFERROR(VLOOKUP(B3322,'[1]Sum table'!$A:$E,5,FALSE),0)</f>
        <v>0</v>
      </c>
      <c r="E3322">
        <f>+IFERROR(VLOOKUP(B3322,'[1]Sum table'!$A:$F,6,FALSE),0)</f>
        <v>0</v>
      </c>
      <c r="F3322">
        <f>+IFERROR(VLOOKUP(B3322,'[1]Sum table'!$A:$G,7,FALSE),0)</f>
        <v>0</v>
      </c>
      <c r="O3322" t="s">
        <v>518</v>
      </c>
      <c r="P3322" s="606" t="s">
        <v>303</v>
      </c>
      <c r="R3322" t="str">
        <f t="shared" si="155"/>
        <v>ZK111</v>
      </c>
      <c r="S3322">
        <f t="shared" si="156"/>
        <v>0</v>
      </c>
      <c r="T3322">
        <f t="shared" si="156"/>
        <v>0</v>
      </c>
      <c r="U3322">
        <f t="shared" si="156"/>
        <v>0</v>
      </c>
    </row>
    <row r="3323" spans="1:21" x14ac:dyDescent="0.25">
      <c r="A3323" t="s">
        <v>3842</v>
      </c>
      <c r="B3323" t="str">
        <f t="shared" si="154"/>
        <v>ZK111.K121.C727</v>
      </c>
      <c r="C3323">
        <f>+IFERROR(VLOOKUP(B3323,'[1]Sum table'!$A:$D,4,FALSE),0)</f>
        <v>0</v>
      </c>
      <c r="D3323">
        <f>+IFERROR(VLOOKUP(B3323,'[1]Sum table'!$A:$E,5,FALSE),0)</f>
        <v>0</v>
      </c>
      <c r="E3323">
        <f>+IFERROR(VLOOKUP(B3323,'[1]Sum table'!$A:$F,6,FALSE),0)</f>
        <v>0</v>
      </c>
      <c r="F3323">
        <f>+IFERROR(VLOOKUP(B3323,'[1]Sum table'!$A:$G,7,FALSE),0)</f>
        <v>0</v>
      </c>
      <c r="O3323" t="s">
        <v>518</v>
      </c>
      <c r="P3323" s="606" t="s">
        <v>304</v>
      </c>
      <c r="R3323" t="str">
        <f t="shared" si="155"/>
        <v>ZK111</v>
      </c>
      <c r="S3323">
        <f t="shared" si="156"/>
        <v>0</v>
      </c>
      <c r="T3323">
        <f t="shared" si="156"/>
        <v>0</v>
      </c>
      <c r="U3323">
        <f t="shared" si="156"/>
        <v>0</v>
      </c>
    </row>
    <row r="3324" spans="1:21" x14ac:dyDescent="0.25">
      <c r="A3324" t="s">
        <v>3843</v>
      </c>
      <c r="B3324" t="str">
        <f t="shared" si="154"/>
        <v>ZK111.K122.C727</v>
      </c>
      <c r="C3324">
        <f>+IFERROR(VLOOKUP(B3324,'[1]Sum table'!$A:$D,4,FALSE),0)</f>
        <v>0</v>
      </c>
      <c r="D3324">
        <f>+IFERROR(VLOOKUP(B3324,'[1]Sum table'!$A:$E,5,FALSE),0)</f>
        <v>0</v>
      </c>
      <c r="E3324">
        <f>+IFERROR(VLOOKUP(B3324,'[1]Sum table'!$A:$F,6,FALSE),0)</f>
        <v>0</v>
      </c>
      <c r="F3324">
        <f>+IFERROR(VLOOKUP(B3324,'[1]Sum table'!$A:$G,7,FALSE),0)</f>
        <v>0</v>
      </c>
      <c r="O3324" t="s">
        <v>518</v>
      </c>
      <c r="P3324" s="606" t="s">
        <v>222</v>
      </c>
      <c r="R3324" t="str">
        <f t="shared" si="155"/>
        <v>ZK111</v>
      </c>
      <c r="S3324">
        <f t="shared" si="156"/>
        <v>0</v>
      </c>
      <c r="T3324">
        <f t="shared" si="156"/>
        <v>0</v>
      </c>
      <c r="U3324">
        <f t="shared" si="156"/>
        <v>0</v>
      </c>
    </row>
    <row r="3325" spans="1:21" x14ac:dyDescent="0.25">
      <c r="A3325" t="s">
        <v>3844</v>
      </c>
      <c r="B3325" t="str">
        <f t="shared" si="154"/>
        <v>ZK111.K123.C727</v>
      </c>
      <c r="C3325">
        <f>+IFERROR(VLOOKUP(B3325,'[1]Sum table'!$A:$D,4,FALSE),0)</f>
        <v>0</v>
      </c>
      <c r="D3325">
        <f>+IFERROR(VLOOKUP(B3325,'[1]Sum table'!$A:$E,5,FALSE),0)</f>
        <v>0</v>
      </c>
      <c r="E3325">
        <f>+IFERROR(VLOOKUP(B3325,'[1]Sum table'!$A:$F,6,FALSE),0)</f>
        <v>0</v>
      </c>
      <c r="F3325">
        <f>+IFERROR(VLOOKUP(B3325,'[1]Sum table'!$A:$G,7,FALSE),0)</f>
        <v>0</v>
      </c>
      <c r="O3325" t="s">
        <v>518</v>
      </c>
      <c r="P3325" s="606" t="s">
        <v>305</v>
      </c>
      <c r="R3325" t="str">
        <f t="shared" si="155"/>
        <v>ZK111</v>
      </c>
      <c r="S3325">
        <f t="shared" si="156"/>
        <v>0</v>
      </c>
      <c r="T3325">
        <f t="shared" si="156"/>
        <v>0</v>
      </c>
      <c r="U3325">
        <f t="shared" si="156"/>
        <v>0</v>
      </c>
    </row>
    <row r="3326" spans="1:21" x14ac:dyDescent="0.25">
      <c r="A3326" t="s">
        <v>3845</v>
      </c>
      <c r="B3326" t="str">
        <f t="shared" si="154"/>
        <v>ZK111.K124.C727</v>
      </c>
      <c r="C3326">
        <f>+IFERROR(VLOOKUP(B3326,'[1]Sum table'!$A:$D,4,FALSE),0)</f>
        <v>0</v>
      </c>
      <c r="D3326">
        <f>+IFERROR(VLOOKUP(B3326,'[1]Sum table'!$A:$E,5,FALSE),0)</f>
        <v>0</v>
      </c>
      <c r="E3326">
        <f>+IFERROR(VLOOKUP(B3326,'[1]Sum table'!$A:$F,6,FALSE),0)</f>
        <v>0</v>
      </c>
      <c r="F3326">
        <f>+IFERROR(VLOOKUP(B3326,'[1]Sum table'!$A:$G,7,FALSE),0)</f>
        <v>0</v>
      </c>
      <c r="O3326" t="s">
        <v>518</v>
      </c>
      <c r="P3326" s="606" t="s">
        <v>306</v>
      </c>
      <c r="R3326" t="str">
        <f t="shared" si="155"/>
        <v>ZK111</v>
      </c>
      <c r="S3326">
        <f t="shared" si="156"/>
        <v>0</v>
      </c>
      <c r="T3326">
        <f t="shared" si="156"/>
        <v>0</v>
      </c>
      <c r="U3326">
        <f t="shared" si="156"/>
        <v>0</v>
      </c>
    </row>
    <row r="3327" spans="1:21" x14ac:dyDescent="0.25">
      <c r="A3327" t="s">
        <v>3846</v>
      </c>
      <c r="B3327" t="str">
        <f t="shared" si="154"/>
        <v>ZK111.K125.C727</v>
      </c>
      <c r="C3327">
        <f>+IFERROR(VLOOKUP(B3327,'[1]Sum table'!$A:$D,4,FALSE),0)</f>
        <v>0</v>
      </c>
      <c r="D3327">
        <f>+IFERROR(VLOOKUP(B3327,'[1]Sum table'!$A:$E,5,FALSE),0)</f>
        <v>0</v>
      </c>
      <c r="E3327">
        <f>+IFERROR(VLOOKUP(B3327,'[1]Sum table'!$A:$F,6,FALSE),0)</f>
        <v>0</v>
      </c>
      <c r="F3327">
        <f>+IFERROR(VLOOKUP(B3327,'[1]Sum table'!$A:$G,7,FALSE),0)</f>
        <v>0</v>
      </c>
      <c r="O3327" t="s">
        <v>518</v>
      </c>
      <c r="P3327" s="607" t="s">
        <v>307</v>
      </c>
      <c r="R3327" t="str">
        <f t="shared" si="155"/>
        <v>ZK111</v>
      </c>
      <c r="S3327">
        <f t="shared" si="156"/>
        <v>0</v>
      </c>
      <c r="T3327">
        <f t="shared" si="156"/>
        <v>0</v>
      </c>
      <c r="U3327">
        <f t="shared" si="156"/>
        <v>0</v>
      </c>
    </row>
    <row r="3328" spans="1:21" x14ac:dyDescent="0.25">
      <c r="A3328" t="s">
        <v>3847</v>
      </c>
      <c r="B3328" t="str">
        <f t="shared" si="154"/>
        <v>ZK111.K126.C727</v>
      </c>
      <c r="C3328">
        <f>+IFERROR(VLOOKUP(B3328,'[1]Sum table'!$A:$D,4,FALSE),0)</f>
        <v>0</v>
      </c>
      <c r="D3328">
        <f>+IFERROR(VLOOKUP(B3328,'[1]Sum table'!$A:$E,5,FALSE),0)</f>
        <v>0</v>
      </c>
      <c r="E3328">
        <f>+IFERROR(VLOOKUP(B3328,'[1]Sum table'!$A:$F,6,FALSE),0)</f>
        <v>0</v>
      </c>
      <c r="F3328">
        <f>+IFERROR(VLOOKUP(B3328,'[1]Sum table'!$A:$G,7,FALSE),0)</f>
        <v>0</v>
      </c>
      <c r="O3328" t="s">
        <v>518</v>
      </c>
      <c r="P3328" s="607" t="s">
        <v>308</v>
      </c>
      <c r="R3328" t="str">
        <f t="shared" si="155"/>
        <v>ZK111</v>
      </c>
      <c r="S3328">
        <f t="shared" si="156"/>
        <v>0</v>
      </c>
      <c r="T3328">
        <f t="shared" si="156"/>
        <v>0</v>
      </c>
      <c r="U3328">
        <f t="shared" si="156"/>
        <v>0</v>
      </c>
    </row>
    <row r="3329" spans="1:21" x14ac:dyDescent="0.25">
      <c r="A3329" t="s">
        <v>3848</v>
      </c>
      <c r="B3329" t="str">
        <f t="shared" si="154"/>
        <v>ZK111.K127.C727</v>
      </c>
      <c r="C3329">
        <f>+IFERROR(VLOOKUP(B3329,'[1]Sum table'!$A:$D,4,FALSE),0)</f>
        <v>0</v>
      </c>
      <c r="D3329">
        <f>+IFERROR(VLOOKUP(B3329,'[1]Sum table'!$A:$E,5,FALSE),0)</f>
        <v>0</v>
      </c>
      <c r="E3329">
        <f>+IFERROR(VLOOKUP(B3329,'[1]Sum table'!$A:$F,6,FALSE),0)</f>
        <v>0</v>
      </c>
      <c r="F3329">
        <f>+IFERROR(VLOOKUP(B3329,'[1]Sum table'!$A:$G,7,FALSE),0)</f>
        <v>0</v>
      </c>
      <c r="O3329" t="s">
        <v>518</v>
      </c>
      <c r="P3329" s="607" t="s">
        <v>309</v>
      </c>
      <c r="R3329" t="str">
        <f t="shared" si="155"/>
        <v>ZK111</v>
      </c>
      <c r="S3329">
        <f t="shared" si="156"/>
        <v>0</v>
      </c>
      <c r="T3329">
        <f t="shared" si="156"/>
        <v>0</v>
      </c>
      <c r="U3329">
        <f t="shared" si="156"/>
        <v>0</v>
      </c>
    </row>
    <row r="3330" spans="1:21" x14ac:dyDescent="0.25">
      <c r="A3330" t="s">
        <v>3849</v>
      </c>
      <c r="B3330" t="str">
        <f t="shared" si="154"/>
        <v>ZK111.K128.C727</v>
      </c>
      <c r="C3330">
        <f>+IFERROR(VLOOKUP(B3330,'[1]Sum table'!$A:$D,4,FALSE),0)</f>
        <v>0</v>
      </c>
      <c r="D3330">
        <f>+IFERROR(VLOOKUP(B3330,'[1]Sum table'!$A:$E,5,FALSE),0)</f>
        <v>0</v>
      </c>
      <c r="E3330">
        <f>+IFERROR(VLOOKUP(B3330,'[1]Sum table'!$A:$F,6,FALSE),0)</f>
        <v>0</v>
      </c>
      <c r="F3330">
        <f>+IFERROR(VLOOKUP(B3330,'[1]Sum table'!$A:$G,7,FALSE),0)</f>
        <v>0</v>
      </c>
      <c r="O3330" t="s">
        <v>518</v>
      </c>
      <c r="P3330" s="607" t="s">
        <v>310</v>
      </c>
      <c r="R3330" t="str">
        <f t="shared" si="155"/>
        <v>ZK111</v>
      </c>
      <c r="S3330">
        <f t="shared" si="156"/>
        <v>0</v>
      </c>
      <c r="T3330">
        <f t="shared" si="156"/>
        <v>0</v>
      </c>
      <c r="U3330">
        <f t="shared" si="156"/>
        <v>0</v>
      </c>
    </row>
    <row r="3331" spans="1:21" x14ac:dyDescent="0.25">
      <c r="A3331" t="s">
        <v>3850</v>
      </c>
      <c r="B3331" t="str">
        <f t="shared" si="154"/>
        <v>ZK111.K129.C727</v>
      </c>
      <c r="C3331">
        <f>+IFERROR(VLOOKUP(B3331,'[1]Sum table'!$A:$D,4,FALSE),0)</f>
        <v>0</v>
      </c>
      <c r="D3331">
        <f>+IFERROR(VLOOKUP(B3331,'[1]Sum table'!$A:$E,5,FALSE),0)</f>
        <v>0</v>
      </c>
      <c r="E3331">
        <f>+IFERROR(VLOOKUP(B3331,'[1]Sum table'!$A:$F,6,FALSE),0)</f>
        <v>0</v>
      </c>
      <c r="F3331">
        <f>+IFERROR(VLOOKUP(B3331,'[1]Sum table'!$A:$G,7,FALSE),0)</f>
        <v>0</v>
      </c>
      <c r="O3331" t="s">
        <v>518</v>
      </c>
      <c r="P3331" s="607" t="s">
        <v>311</v>
      </c>
      <c r="R3331" t="str">
        <f t="shared" si="155"/>
        <v>ZK111</v>
      </c>
      <c r="S3331">
        <f t="shared" si="156"/>
        <v>0</v>
      </c>
      <c r="T3331">
        <f t="shared" si="156"/>
        <v>0</v>
      </c>
      <c r="U3331">
        <f t="shared" si="156"/>
        <v>0</v>
      </c>
    </row>
    <row r="3332" spans="1:21" x14ac:dyDescent="0.25">
      <c r="A3332" t="s">
        <v>3851</v>
      </c>
      <c r="B3332" t="str">
        <f t="shared" ref="B3332:B3395" si="157">+A3332&amp;"."&amp;$A$1</f>
        <v>ZK111.K130.C727</v>
      </c>
      <c r="C3332">
        <f>+IFERROR(VLOOKUP(B3332,'[1]Sum table'!$A:$D,4,FALSE),0)</f>
        <v>0</v>
      </c>
      <c r="D3332">
        <f>+IFERROR(VLOOKUP(B3332,'[1]Sum table'!$A:$E,5,FALSE),0)</f>
        <v>0</v>
      </c>
      <c r="E3332">
        <f>+IFERROR(VLOOKUP(B3332,'[1]Sum table'!$A:$F,6,FALSE),0)</f>
        <v>0</v>
      </c>
      <c r="F3332">
        <f>+IFERROR(VLOOKUP(B3332,'[1]Sum table'!$A:$G,7,FALSE),0)</f>
        <v>0</v>
      </c>
      <c r="O3332" t="s">
        <v>518</v>
      </c>
      <c r="P3332" s="606" t="s">
        <v>147</v>
      </c>
      <c r="R3332" t="str">
        <f t="shared" ref="R3332:R3395" si="158">+LEFT(B3332,5)</f>
        <v>ZK111</v>
      </c>
      <c r="S3332">
        <f t="shared" ref="S3332:U3395" si="159">+C3332</f>
        <v>0</v>
      </c>
      <c r="T3332">
        <f t="shared" si="159"/>
        <v>0</v>
      </c>
      <c r="U3332">
        <f t="shared" si="159"/>
        <v>0</v>
      </c>
    </row>
    <row r="3333" spans="1:21" x14ac:dyDescent="0.25">
      <c r="A3333" t="s">
        <v>3852</v>
      </c>
      <c r="B3333" t="str">
        <f t="shared" si="157"/>
        <v>ZK111.K131.C727</v>
      </c>
      <c r="C3333">
        <f>+IFERROR(VLOOKUP(B3333,'[1]Sum table'!$A:$D,4,FALSE),0)</f>
        <v>0</v>
      </c>
      <c r="D3333">
        <f>+IFERROR(VLOOKUP(B3333,'[1]Sum table'!$A:$E,5,FALSE),0)</f>
        <v>0</v>
      </c>
      <c r="E3333">
        <f>+IFERROR(VLOOKUP(B3333,'[1]Sum table'!$A:$F,6,FALSE),0)</f>
        <v>0</v>
      </c>
      <c r="F3333">
        <f>+IFERROR(VLOOKUP(B3333,'[1]Sum table'!$A:$G,7,FALSE),0)</f>
        <v>0</v>
      </c>
      <c r="O3333" t="s">
        <v>518</v>
      </c>
      <c r="P3333" s="606" t="s">
        <v>209</v>
      </c>
      <c r="R3333" t="str">
        <f t="shared" si="158"/>
        <v>ZK111</v>
      </c>
      <c r="S3333">
        <f t="shared" si="159"/>
        <v>0</v>
      </c>
      <c r="T3333">
        <f t="shared" si="159"/>
        <v>0</v>
      </c>
      <c r="U3333">
        <f t="shared" si="159"/>
        <v>0</v>
      </c>
    </row>
    <row r="3334" spans="1:21" x14ac:dyDescent="0.25">
      <c r="A3334" t="s">
        <v>3853</v>
      </c>
      <c r="B3334" t="str">
        <f t="shared" si="157"/>
        <v>ZK111.K132.C727</v>
      </c>
      <c r="C3334">
        <f>+IFERROR(VLOOKUP(B3334,'[1]Sum table'!$A:$D,4,FALSE),0)</f>
        <v>0</v>
      </c>
      <c r="D3334">
        <f>+IFERROR(VLOOKUP(B3334,'[1]Sum table'!$A:$E,5,FALSE),0)</f>
        <v>0</v>
      </c>
      <c r="E3334">
        <f>+IFERROR(VLOOKUP(B3334,'[1]Sum table'!$A:$F,6,FALSE),0)</f>
        <v>0</v>
      </c>
      <c r="F3334">
        <f>+IFERROR(VLOOKUP(B3334,'[1]Sum table'!$A:$G,7,FALSE),0)</f>
        <v>0</v>
      </c>
      <c r="O3334" t="s">
        <v>518</v>
      </c>
      <c r="P3334" s="606" t="s">
        <v>234</v>
      </c>
      <c r="R3334" t="str">
        <f t="shared" si="158"/>
        <v>ZK111</v>
      </c>
      <c r="S3334">
        <f t="shared" si="159"/>
        <v>0</v>
      </c>
      <c r="T3334">
        <f t="shared" si="159"/>
        <v>0</v>
      </c>
      <c r="U3334">
        <f t="shared" si="159"/>
        <v>0</v>
      </c>
    </row>
    <row r="3335" spans="1:21" x14ac:dyDescent="0.25">
      <c r="A3335" t="s">
        <v>3854</v>
      </c>
      <c r="B3335" t="str">
        <f t="shared" si="157"/>
        <v>ZK111.K133.C727</v>
      </c>
      <c r="C3335">
        <f>+IFERROR(VLOOKUP(B3335,'[1]Sum table'!$A:$D,4,FALSE),0)</f>
        <v>0</v>
      </c>
      <c r="D3335">
        <f>+IFERROR(VLOOKUP(B3335,'[1]Sum table'!$A:$E,5,FALSE),0)</f>
        <v>0</v>
      </c>
      <c r="E3335">
        <f>+IFERROR(VLOOKUP(B3335,'[1]Sum table'!$A:$F,6,FALSE),0)</f>
        <v>0</v>
      </c>
      <c r="F3335">
        <f>+IFERROR(VLOOKUP(B3335,'[1]Sum table'!$A:$G,7,FALSE),0)</f>
        <v>0</v>
      </c>
      <c r="O3335" t="s">
        <v>518</v>
      </c>
      <c r="P3335" s="606" t="s">
        <v>312</v>
      </c>
      <c r="R3335" t="str">
        <f t="shared" si="158"/>
        <v>ZK111</v>
      </c>
      <c r="S3335">
        <f t="shared" si="159"/>
        <v>0</v>
      </c>
      <c r="T3335">
        <f t="shared" si="159"/>
        <v>0</v>
      </c>
      <c r="U3335">
        <f t="shared" si="159"/>
        <v>0</v>
      </c>
    </row>
    <row r="3336" spans="1:21" x14ac:dyDescent="0.25">
      <c r="A3336" t="s">
        <v>3855</v>
      </c>
      <c r="B3336" t="str">
        <f t="shared" si="157"/>
        <v>ZK111.K134.C727</v>
      </c>
      <c r="C3336">
        <f>+IFERROR(VLOOKUP(B3336,'[1]Sum table'!$A:$D,4,FALSE),0)</f>
        <v>0</v>
      </c>
      <c r="D3336">
        <f>+IFERROR(VLOOKUP(B3336,'[1]Sum table'!$A:$E,5,FALSE),0)</f>
        <v>0</v>
      </c>
      <c r="E3336">
        <f>+IFERROR(VLOOKUP(B3336,'[1]Sum table'!$A:$F,6,FALSE),0)</f>
        <v>0</v>
      </c>
      <c r="F3336">
        <f>+IFERROR(VLOOKUP(B3336,'[1]Sum table'!$A:$G,7,FALSE),0)</f>
        <v>0</v>
      </c>
      <c r="O3336" t="s">
        <v>518</v>
      </c>
      <c r="P3336" s="606" t="s">
        <v>313</v>
      </c>
      <c r="R3336" t="str">
        <f t="shared" si="158"/>
        <v>ZK111</v>
      </c>
      <c r="S3336">
        <f t="shared" si="159"/>
        <v>0</v>
      </c>
      <c r="T3336">
        <f t="shared" si="159"/>
        <v>0</v>
      </c>
      <c r="U3336">
        <f t="shared" si="159"/>
        <v>0</v>
      </c>
    </row>
    <row r="3337" spans="1:21" x14ac:dyDescent="0.25">
      <c r="A3337" t="s">
        <v>3856</v>
      </c>
      <c r="B3337" t="str">
        <f t="shared" si="157"/>
        <v>ZK111.K135.C727</v>
      </c>
      <c r="C3337">
        <f>+IFERROR(VLOOKUP(B3337,'[1]Sum table'!$A:$D,4,FALSE),0)</f>
        <v>0</v>
      </c>
      <c r="D3337">
        <f>+IFERROR(VLOOKUP(B3337,'[1]Sum table'!$A:$E,5,FALSE),0)</f>
        <v>0</v>
      </c>
      <c r="E3337">
        <f>+IFERROR(VLOOKUP(B3337,'[1]Sum table'!$A:$F,6,FALSE),0)</f>
        <v>0</v>
      </c>
      <c r="F3337">
        <f>+IFERROR(VLOOKUP(B3337,'[1]Sum table'!$A:$G,7,FALSE),0)</f>
        <v>0</v>
      </c>
      <c r="O3337" t="s">
        <v>518</v>
      </c>
      <c r="P3337" s="606" t="s">
        <v>314</v>
      </c>
      <c r="R3337" t="str">
        <f t="shared" si="158"/>
        <v>ZK111</v>
      </c>
      <c r="S3337">
        <f t="shared" si="159"/>
        <v>0</v>
      </c>
      <c r="T3337">
        <f t="shared" si="159"/>
        <v>0</v>
      </c>
      <c r="U3337">
        <f t="shared" si="159"/>
        <v>0</v>
      </c>
    </row>
    <row r="3338" spans="1:21" x14ac:dyDescent="0.25">
      <c r="A3338" t="s">
        <v>3857</v>
      </c>
      <c r="B3338" t="str">
        <f t="shared" si="157"/>
        <v>ZK111.K136.C727</v>
      </c>
      <c r="C3338">
        <f>+IFERROR(VLOOKUP(B3338,'[1]Sum table'!$A:$D,4,FALSE),0)</f>
        <v>0</v>
      </c>
      <c r="D3338">
        <f>+IFERROR(VLOOKUP(B3338,'[1]Sum table'!$A:$E,5,FALSE),0)</f>
        <v>0</v>
      </c>
      <c r="E3338">
        <f>+IFERROR(VLOOKUP(B3338,'[1]Sum table'!$A:$F,6,FALSE),0)</f>
        <v>0</v>
      </c>
      <c r="F3338">
        <f>+IFERROR(VLOOKUP(B3338,'[1]Sum table'!$A:$G,7,FALSE),0)</f>
        <v>0</v>
      </c>
      <c r="O3338" t="s">
        <v>518</v>
      </c>
      <c r="P3338" s="606" t="s">
        <v>315</v>
      </c>
      <c r="R3338" t="str">
        <f t="shared" si="158"/>
        <v>ZK111</v>
      </c>
      <c r="S3338">
        <f t="shared" si="159"/>
        <v>0</v>
      </c>
      <c r="T3338">
        <f t="shared" si="159"/>
        <v>0</v>
      </c>
      <c r="U3338">
        <f t="shared" si="159"/>
        <v>0</v>
      </c>
    </row>
    <row r="3339" spans="1:21" x14ac:dyDescent="0.25">
      <c r="A3339" t="s">
        <v>3858</v>
      </c>
      <c r="B3339" t="str">
        <f t="shared" si="157"/>
        <v>ZK111.K137.C727</v>
      </c>
      <c r="C3339">
        <f>+IFERROR(VLOOKUP(B3339,'[1]Sum table'!$A:$D,4,FALSE),0)</f>
        <v>0</v>
      </c>
      <c r="D3339">
        <f>+IFERROR(VLOOKUP(B3339,'[1]Sum table'!$A:$E,5,FALSE),0)</f>
        <v>0</v>
      </c>
      <c r="E3339">
        <f>+IFERROR(VLOOKUP(B3339,'[1]Sum table'!$A:$F,6,FALSE),0)</f>
        <v>0</v>
      </c>
      <c r="F3339">
        <f>+IFERROR(VLOOKUP(B3339,'[1]Sum table'!$A:$G,7,FALSE),0)</f>
        <v>0</v>
      </c>
      <c r="O3339" t="s">
        <v>518</v>
      </c>
      <c r="P3339" s="606" t="s">
        <v>316</v>
      </c>
      <c r="R3339" t="str">
        <f t="shared" si="158"/>
        <v>ZK111</v>
      </c>
      <c r="S3339">
        <f t="shared" si="159"/>
        <v>0</v>
      </c>
      <c r="T3339">
        <f t="shared" si="159"/>
        <v>0</v>
      </c>
      <c r="U3339">
        <f t="shared" si="159"/>
        <v>0</v>
      </c>
    </row>
    <row r="3340" spans="1:21" x14ac:dyDescent="0.25">
      <c r="A3340" t="s">
        <v>3859</v>
      </c>
      <c r="B3340" t="str">
        <f t="shared" si="157"/>
        <v>ZK111.K138.C727</v>
      </c>
      <c r="C3340">
        <f>+IFERROR(VLOOKUP(B3340,'[1]Sum table'!$A:$D,4,FALSE),0)</f>
        <v>0</v>
      </c>
      <c r="D3340">
        <f>+IFERROR(VLOOKUP(B3340,'[1]Sum table'!$A:$E,5,FALSE),0)</f>
        <v>0</v>
      </c>
      <c r="E3340">
        <f>+IFERROR(VLOOKUP(B3340,'[1]Sum table'!$A:$F,6,FALSE),0)</f>
        <v>0</v>
      </c>
      <c r="F3340">
        <f>+IFERROR(VLOOKUP(B3340,'[1]Sum table'!$A:$G,7,FALSE),0)</f>
        <v>0</v>
      </c>
      <c r="O3340" t="s">
        <v>518</v>
      </c>
      <c r="P3340" s="606" t="s">
        <v>160</v>
      </c>
      <c r="R3340" t="str">
        <f t="shared" si="158"/>
        <v>ZK111</v>
      </c>
      <c r="S3340">
        <f t="shared" si="159"/>
        <v>0</v>
      </c>
      <c r="T3340">
        <f t="shared" si="159"/>
        <v>0</v>
      </c>
      <c r="U3340">
        <f t="shared" si="159"/>
        <v>0</v>
      </c>
    </row>
    <row r="3341" spans="1:21" x14ac:dyDescent="0.25">
      <c r="A3341" t="s">
        <v>3860</v>
      </c>
      <c r="B3341" t="str">
        <f t="shared" si="157"/>
        <v>ZK111.K139.C727</v>
      </c>
      <c r="C3341">
        <f>+IFERROR(VLOOKUP(B3341,'[1]Sum table'!$A:$D,4,FALSE),0)</f>
        <v>0</v>
      </c>
      <c r="D3341">
        <f>+IFERROR(VLOOKUP(B3341,'[1]Sum table'!$A:$E,5,FALSE),0)</f>
        <v>0</v>
      </c>
      <c r="E3341">
        <f>+IFERROR(VLOOKUP(B3341,'[1]Sum table'!$A:$F,6,FALSE),0)</f>
        <v>0</v>
      </c>
      <c r="F3341">
        <f>+IFERROR(VLOOKUP(B3341,'[1]Sum table'!$A:$G,7,FALSE),0)</f>
        <v>0</v>
      </c>
      <c r="O3341" t="s">
        <v>518</v>
      </c>
      <c r="P3341" s="606" t="s">
        <v>175</v>
      </c>
      <c r="R3341" t="str">
        <f t="shared" si="158"/>
        <v>ZK111</v>
      </c>
      <c r="S3341">
        <f t="shared" si="159"/>
        <v>0</v>
      </c>
      <c r="T3341">
        <f t="shared" si="159"/>
        <v>0</v>
      </c>
      <c r="U3341">
        <f t="shared" si="159"/>
        <v>0</v>
      </c>
    </row>
    <row r="3342" spans="1:21" x14ac:dyDescent="0.25">
      <c r="A3342" t="s">
        <v>3861</v>
      </c>
      <c r="B3342" t="str">
        <f t="shared" si="157"/>
        <v>ZK111.K140.C727</v>
      </c>
      <c r="C3342">
        <f>+IFERROR(VLOOKUP(B3342,'[1]Sum table'!$A:$D,4,FALSE),0)</f>
        <v>0</v>
      </c>
      <c r="D3342">
        <f>+IFERROR(VLOOKUP(B3342,'[1]Sum table'!$A:$E,5,FALSE),0)</f>
        <v>0</v>
      </c>
      <c r="E3342">
        <f>+IFERROR(VLOOKUP(B3342,'[1]Sum table'!$A:$F,6,FALSE),0)</f>
        <v>0</v>
      </c>
      <c r="F3342">
        <f>+IFERROR(VLOOKUP(B3342,'[1]Sum table'!$A:$G,7,FALSE),0)</f>
        <v>0</v>
      </c>
      <c r="O3342" t="s">
        <v>518</v>
      </c>
      <c r="P3342" s="606" t="s">
        <v>187</v>
      </c>
      <c r="R3342" t="str">
        <f t="shared" si="158"/>
        <v>ZK111</v>
      </c>
      <c r="S3342">
        <f t="shared" si="159"/>
        <v>0</v>
      </c>
      <c r="T3342">
        <f t="shared" si="159"/>
        <v>0</v>
      </c>
      <c r="U3342">
        <f t="shared" si="159"/>
        <v>0</v>
      </c>
    </row>
    <row r="3343" spans="1:21" x14ac:dyDescent="0.25">
      <c r="A3343" t="s">
        <v>3862</v>
      </c>
      <c r="B3343" t="str">
        <f t="shared" si="157"/>
        <v>ZK111.K141.C727</v>
      </c>
      <c r="C3343">
        <f>+IFERROR(VLOOKUP(B3343,'[1]Sum table'!$A:$D,4,FALSE),0)</f>
        <v>0</v>
      </c>
      <c r="D3343">
        <f>+IFERROR(VLOOKUP(B3343,'[1]Sum table'!$A:$E,5,FALSE),0)</f>
        <v>0</v>
      </c>
      <c r="E3343">
        <f>+IFERROR(VLOOKUP(B3343,'[1]Sum table'!$A:$F,6,FALSE),0)</f>
        <v>0</v>
      </c>
      <c r="F3343">
        <f>+IFERROR(VLOOKUP(B3343,'[1]Sum table'!$A:$G,7,FALSE),0)</f>
        <v>0</v>
      </c>
      <c r="O3343" t="s">
        <v>518</v>
      </c>
      <c r="P3343" s="607" t="s">
        <v>317</v>
      </c>
      <c r="R3343" t="str">
        <f t="shared" si="158"/>
        <v>ZK111</v>
      </c>
      <c r="S3343">
        <f t="shared" si="159"/>
        <v>0</v>
      </c>
      <c r="T3343">
        <f t="shared" si="159"/>
        <v>0</v>
      </c>
      <c r="U3343">
        <f t="shared" si="159"/>
        <v>0</v>
      </c>
    </row>
    <row r="3344" spans="1:21" x14ac:dyDescent="0.25">
      <c r="A3344" t="s">
        <v>3863</v>
      </c>
      <c r="B3344" t="str">
        <f t="shared" si="157"/>
        <v>ZK111.K142.C727</v>
      </c>
      <c r="C3344">
        <f>+IFERROR(VLOOKUP(B3344,'[1]Sum table'!$A:$D,4,FALSE),0)</f>
        <v>0</v>
      </c>
      <c r="D3344">
        <f>+IFERROR(VLOOKUP(B3344,'[1]Sum table'!$A:$E,5,FALSE),0)</f>
        <v>0</v>
      </c>
      <c r="E3344">
        <f>+IFERROR(VLOOKUP(B3344,'[1]Sum table'!$A:$F,6,FALSE),0)</f>
        <v>0</v>
      </c>
      <c r="F3344">
        <f>+IFERROR(VLOOKUP(B3344,'[1]Sum table'!$A:$G,7,FALSE),0)</f>
        <v>0</v>
      </c>
      <c r="O3344" t="s">
        <v>518</v>
      </c>
      <c r="P3344" s="607" t="s">
        <v>318</v>
      </c>
      <c r="R3344" t="str">
        <f t="shared" si="158"/>
        <v>ZK111</v>
      </c>
      <c r="S3344">
        <f t="shared" si="159"/>
        <v>0</v>
      </c>
      <c r="T3344">
        <f t="shared" si="159"/>
        <v>0</v>
      </c>
      <c r="U3344">
        <f t="shared" si="159"/>
        <v>0</v>
      </c>
    </row>
    <row r="3345" spans="1:21" x14ac:dyDescent="0.25">
      <c r="A3345" t="s">
        <v>3864</v>
      </c>
      <c r="B3345" t="str">
        <f t="shared" si="157"/>
        <v>ZK111.K143.C727</v>
      </c>
      <c r="C3345">
        <f>+IFERROR(VLOOKUP(B3345,'[1]Sum table'!$A:$D,4,FALSE),0)</f>
        <v>0</v>
      </c>
      <c r="D3345">
        <f>+IFERROR(VLOOKUP(B3345,'[1]Sum table'!$A:$E,5,FALSE),0)</f>
        <v>0</v>
      </c>
      <c r="E3345">
        <f>+IFERROR(VLOOKUP(B3345,'[1]Sum table'!$A:$F,6,FALSE),0)</f>
        <v>0</v>
      </c>
      <c r="F3345">
        <f>+IFERROR(VLOOKUP(B3345,'[1]Sum table'!$A:$G,7,FALSE),0)</f>
        <v>0</v>
      </c>
      <c r="O3345" t="s">
        <v>518</v>
      </c>
      <c r="P3345" s="607" t="s">
        <v>319</v>
      </c>
      <c r="R3345" t="str">
        <f t="shared" si="158"/>
        <v>ZK111</v>
      </c>
      <c r="S3345">
        <f t="shared" si="159"/>
        <v>0</v>
      </c>
      <c r="T3345">
        <f t="shared" si="159"/>
        <v>0</v>
      </c>
      <c r="U3345">
        <f t="shared" si="159"/>
        <v>0</v>
      </c>
    </row>
    <row r="3346" spans="1:21" x14ac:dyDescent="0.25">
      <c r="A3346" t="s">
        <v>3865</v>
      </c>
      <c r="B3346" t="str">
        <f t="shared" si="157"/>
        <v>ZK111.K144.C727</v>
      </c>
      <c r="C3346">
        <f>+IFERROR(VLOOKUP(B3346,'[1]Sum table'!$A:$D,4,FALSE),0)</f>
        <v>0</v>
      </c>
      <c r="D3346">
        <f>+IFERROR(VLOOKUP(B3346,'[1]Sum table'!$A:$E,5,FALSE),0)</f>
        <v>0</v>
      </c>
      <c r="E3346">
        <f>+IFERROR(VLOOKUP(B3346,'[1]Sum table'!$A:$F,6,FALSE),0)</f>
        <v>0</v>
      </c>
      <c r="F3346">
        <f>+IFERROR(VLOOKUP(B3346,'[1]Sum table'!$A:$G,7,FALSE),0)</f>
        <v>0</v>
      </c>
      <c r="O3346" t="s">
        <v>518</v>
      </c>
      <c r="P3346" s="607" t="s">
        <v>320</v>
      </c>
      <c r="R3346" t="str">
        <f t="shared" si="158"/>
        <v>ZK111</v>
      </c>
      <c r="S3346">
        <f t="shared" si="159"/>
        <v>0</v>
      </c>
      <c r="T3346">
        <f t="shared" si="159"/>
        <v>0</v>
      </c>
      <c r="U3346">
        <f t="shared" si="159"/>
        <v>0</v>
      </c>
    </row>
    <row r="3347" spans="1:21" x14ac:dyDescent="0.25">
      <c r="A3347" t="s">
        <v>3866</v>
      </c>
      <c r="B3347" t="str">
        <f t="shared" si="157"/>
        <v>ZK111.K145.C727</v>
      </c>
      <c r="C3347">
        <f>+IFERROR(VLOOKUP(B3347,'[1]Sum table'!$A:$D,4,FALSE),0)</f>
        <v>0</v>
      </c>
      <c r="D3347">
        <f>+IFERROR(VLOOKUP(B3347,'[1]Sum table'!$A:$E,5,FALSE),0)</f>
        <v>0</v>
      </c>
      <c r="E3347">
        <f>+IFERROR(VLOOKUP(B3347,'[1]Sum table'!$A:$F,6,FALSE),0)</f>
        <v>0</v>
      </c>
      <c r="F3347">
        <f>+IFERROR(VLOOKUP(B3347,'[1]Sum table'!$A:$G,7,FALSE),0)</f>
        <v>0</v>
      </c>
      <c r="O3347" t="s">
        <v>518</v>
      </c>
      <c r="P3347" s="607" t="s">
        <v>321</v>
      </c>
      <c r="R3347" t="str">
        <f t="shared" si="158"/>
        <v>ZK111</v>
      </c>
      <c r="S3347">
        <f t="shared" si="159"/>
        <v>0</v>
      </c>
      <c r="T3347">
        <f t="shared" si="159"/>
        <v>0</v>
      </c>
      <c r="U3347">
        <f t="shared" si="159"/>
        <v>0</v>
      </c>
    </row>
    <row r="3348" spans="1:21" x14ac:dyDescent="0.25">
      <c r="A3348" t="s">
        <v>3867</v>
      </c>
      <c r="B3348" t="str">
        <f t="shared" si="157"/>
        <v>ZK111.K146.C727</v>
      </c>
      <c r="C3348">
        <f>+IFERROR(VLOOKUP(B3348,'[1]Sum table'!$A:$D,4,FALSE),0)</f>
        <v>0</v>
      </c>
      <c r="D3348">
        <f>+IFERROR(VLOOKUP(B3348,'[1]Sum table'!$A:$E,5,FALSE),0)</f>
        <v>0</v>
      </c>
      <c r="E3348">
        <f>+IFERROR(VLOOKUP(B3348,'[1]Sum table'!$A:$F,6,FALSE),0)</f>
        <v>0</v>
      </c>
      <c r="F3348">
        <f>+IFERROR(VLOOKUP(B3348,'[1]Sum table'!$A:$G,7,FALSE),0)</f>
        <v>0</v>
      </c>
      <c r="O3348" t="s">
        <v>518</v>
      </c>
      <c r="P3348" s="607" t="s">
        <v>322</v>
      </c>
      <c r="R3348" t="str">
        <f t="shared" si="158"/>
        <v>ZK111</v>
      </c>
      <c r="S3348">
        <f t="shared" si="159"/>
        <v>0</v>
      </c>
      <c r="T3348">
        <f t="shared" si="159"/>
        <v>0</v>
      </c>
      <c r="U3348">
        <f t="shared" si="159"/>
        <v>0</v>
      </c>
    </row>
    <row r="3349" spans="1:21" x14ac:dyDescent="0.25">
      <c r="A3349" t="s">
        <v>3868</v>
      </c>
      <c r="B3349" t="str">
        <f t="shared" si="157"/>
        <v>ZK111.K147.C727</v>
      </c>
      <c r="C3349">
        <f>+IFERROR(VLOOKUP(B3349,'[1]Sum table'!$A:$D,4,FALSE),0)</f>
        <v>0</v>
      </c>
      <c r="D3349">
        <f>+IFERROR(VLOOKUP(B3349,'[1]Sum table'!$A:$E,5,FALSE),0)</f>
        <v>0</v>
      </c>
      <c r="E3349">
        <f>+IFERROR(VLOOKUP(B3349,'[1]Sum table'!$A:$F,6,FALSE),0)</f>
        <v>0</v>
      </c>
      <c r="F3349">
        <f>+IFERROR(VLOOKUP(B3349,'[1]Sum table'!$A:$G,7,FALSE),0)</f>
        <v>0</v>
      </c>
      <c r="O3349" t="s">
        <v>518</v>
      </c>
      <c r="P3349" s="606" t="s">
        <v>173</v>
      </c>
      <c r="R3349" t="str">
        <f t="shared" si="158"/>
        <v>ZK111</v>
      </c>
      <c r="S3349">
        <f t="shared" si="159"/>
        <v>0</v>
      </c>
      <c r="T3349">
        <f t="shared" si="159"/>
        <v>0</v>
      </c>
      <c r="U3349">
        <f t="shared" si="159"/>
        <v>0</v>
      </c>
    </row>
    <row r="3350" spans="1:21" x14ac:dyDescent="0.25">
      <c r="A3350" t="s">
        <v>3869</v>
      </c>
      <c r="B3350" t="str">
        <f t="shared" si="157"/>
        <v>ZK111.K148.C727</v>
      </c>
      <c r="C3350">
        <f>+IFERROR(VLOOKUP(B3350,'[1]Sum table'!$A:$D,4,FALSE),0)</f>
        <v>0</v>
      </c>
      <c r="D3350">
        <f>+IFERROR(VLOOKUP(B3350,'[1]Sum table'!$A:$E,5,FALSE),0)</f>
        <v>0</v>
      </c>
      <c r="E3350">
        <f>+IFERROR(VLOOKUP(B3350,'[1]Sum table'!$A:$F,6,FALSE),0)</f>
        <v>0</v>
      </c>
      <c r="F3350">
        <f>+IFERROR(VLOOKUP(B3350,'[1]Sum table'!$A:$G,7,FALSE),0)</f>
        <v>0</v>
      </c>
      <c r="O3350" t="s">
        <v>518</v>
      </c>
      <c r="P3350" s="606" t="s">
        <v>323</v>
      </c>
      <c r="R3350" t="str">
        <f t="shared" si="158"/>
        <v>ZK111</v>
      </c>
      <c r="S3350">
        <f t="shared" si="159"/>
        <v>0</v>
      </c>
      <c r="T3350">
        <f t="shared" si="159"/>
        <v>0</v>
      </c>
      <c r="U3350">
        <f t="shared" si="159"/>
        <v>0</v>
      </c>
    </row>
    <row r="3351" spans="1:21" x14ac:dyDescent="0.25">
      <c r="A3351" t="s">
        <v>3870</v>
      </c>
      <c r="B3351" t="str">
        <f t="shared" si="157"/>
        <v>ZK111.K149.C727</v>
      </c>
      <c r="C3351">
        <f>+IFERROR(VLOOKUP(B3351,'[1]Sum table'!$A:$D,4,FALSE),0)</f>
        <v>0</v>
      </c>
      <c r="D3351">
        <f>+IFERROR(VLOOKUP(B3351,'[1]Sum table'!$A:$E,5,FALSE),0)</f>
        <v>0</v>
      </c>
      <c r="E3351">
        <f>+IFERROR(VLOOKUP(B3351,'[1]Sum table'!$A:$F,6,FALSE),0)</f>
        <v>0</v>
      </c>
      <c r="F3351">
        <f>+IFERROR(VLOOKUP(B3351,'[1]Sum table'!$A:$G,7,FALSE),0)</f>
        <v>0</v>
      </c>
      <c r="O3351" t="s">
        <v>518</v>
      </c>
      <c r="P3351" s="606" t="s">
        <v>324</v>
      </c>
      <c r="R3351" t="str">
        <f t="shared" si="158"/>
        <v>ZK111</v>
      </c>
      <c r="S3351">
        <f t="shared" si="159"/>
        <v>0</v>
      </c>
      <c r="T3351">
        <f t="shared" si="159"/>
        <v>0</v>
      </c>
      <c r="U3351">
        <f t="shared" si="159"/>
        <v>0</v>
      </c>
    </row>
    <row r="3352" spans="1:21" x14ac:dyDescent="0.25">
      <c r="A3352" t="s">
        <v>3871</v>
      </c>
      <c r="B3352" t="str">
        <f t="shared" si="157"/>
        <v>ZK111.K150.C727</v>
      </c>
      <c r="C3352">
        <f>+IFERROR(VLOOKUP(B3352,'[1]Sum table'!$A:$D,4,FALSE),0)</f>
        <v>0</v>
      </c>
      <c r="D3352">
        <f>+IFERROR(VLOOKUP(B3352,'[1]Sum table'!$A:$E,5,FALSE),0)</f>
        <v>0</v>
      </c>
      <c r="E3352">
        <f>+IFERROR(VLOOKUP(B3352,'[1]Sum table'!$A:$F,6,FALSE),0)</f>
        <v>0</v>
      </c>
      <c r="F3352">
        <f>+IFERROR(VLOOKUP(B3352,'[1]Sum table'!$A:$G,7,FALSE),0)</f>
        <v>0</v>
      </c>
      <c r="O3352" t="s">
        <v>518</v>
      </c>
      <c r="P3352" s="607" t="s">
        <v>325</v>
      </c>
      <c r="R3352" t="str">
        <f t="shared" si="158"/>
        <v>ZK111</v>
      </c>
      <c r="S3352">
        <f t="shared" si="159"/>
        <v>0</v>
      </c>
      <c r="T3352">
        <f t="shared" si="159"/>
        <v>0</v>
      </c>
      <c r="U3352">
        <f t="shared" si="159"/>
        <v>0</v>
      </c>
    </row>
    <row r="3353" spans="1:21" x14ac:dyDescent="0.25">
      <c r="A3353" t="s">
        <v>3872</v>
      </c>
      <c r="B3353" t="str">
        <f t="shared" si="157"/>
        <v>ZK111.K151.C727</v>
      </c>
      <c r="C3353">
        <f>+IFERROR(VLOOKUP(B3353,'[1]Sum table'!$A:$D,4,FALSE),0)</f>
        <v>0</v>
      </c>
      <c r="D3353">
        <f>+IFERROR(VLOOKUP(B3353,'[1]Sum table'!$A:$E,5,FALSE),0)</f>
        <v>0</v>
      </c>
      <c r="E3353">
        <f>+IFERROR(VLOOKUP(B3353,'[1]Sum table'!$A:$F,6,FALSE),0)</f>
        <v>0</v>
      </c>
      <c r="F3353">
        <f>+IFERROR(VLOOKUP(B3353,'[1]Sum table'!$A:$G,7,FALSE),0)</f>
        <v>0</v>
      </c>
      <c r="O3353" t="s">
        <v>518</v>
      </c>
      <c r="P3353" s="607" t="s">
        <v>326</v>
      </c>
      <c r="R3353" t="str">
        <f t="shared" si="158"/>
        <v>ZK111</v>
      </c>
      <c r="S3353">
        <f t="shared" si="159"/>
        <v>0</v>
      </c>
      <c r="T3353">
        <f t="shared" si="159"/>
        <v>0</v>
      </c>
      <c r="U3353">
        <f t="shared" si="159"/>
        <v>0</v>
      </c>
    </row>
    <row r="3354" spans="1:21" x14ac:dyDescent="0.25">
      <c r="A3354" t="s">
        <v>3873</v>
      </c>
      <c r="B3354" t="str">
        <f t="shared" si="157"/>
        <v>ZK111.K152.C727</v>
      </c>
      <c r="C3354">
        <f>+IFERROR(VLOOKUP(B3354,'[1]Sum table'!$A:$D,4,FALSE),0)</f>
        <v>0</v>
      </c>
      <c r="D3354">
        <f>+IFERROR(VLOOKUP(B3354,'[1]Sum table'!$A:$E,5,FALSE),0)</f>
        <v>0</v>
      </c>
      <c r="E3354">
        <f>+IFERROR(VLOOKUP(B3354,'[1]Sum table'!$A:$F,6,FALSE),0)</f>
        <v>0</v>
      </c>
      <c r="F3354">
        <f>+IFERROR(VLOOKUP(B3354,'[1]Sum table'!$A:$G,7,FALSE),0)</f>
        <v>0</v>
      </c>
      <c r="O3354" t="s">
        <v>518</v>
      </c>
      <c r="P3354" s="607" t="s">
        <v>327</v>
      </c>
      <c r="R3354" t="str">
        <f t="shared" si="158"/>
        <v>ZK111</v>
      </c>
      <c r="S3354">
        <f t="shared" si="159"/>
        <v>0</v>
      </c>
      <c r="T3354">
        <f t="shared" si="159"/>
        <v>0</v>
      </c>
      <c r="U3354">
        <f t="shared" si="159"/>
        <v>0</v>
      </c>
    </row>
    <row r="3355" spans="1:21" x14ac:dyDescent="0.25">
      <c r="A3355" t="s">
        <v>3874</v>
      </c>
      <c r="B3355" t="str">
        <f t="shared" si="157"/>
        <v>ZK111.K153.C727</v>
      </c>
      <c r="C3355">
        <f>+IFERROR(VLOOKUP(B3355,'[1]Sum table'!$A:$D,4,FALSE),0)</f>
        <v>0</v>
      </c>
      <c r="D3355">
        <f>+IFERROR(VLOOKUP(B3355,'[1]Sum table'!$A:$E,5,FALSE),0)</f>
        <v>0</v>
      </c>
      <c r="E3355">
        <f>+IFERROR(VLOOKUP(B3355,'[1]Sum table'!$A:$F,6,FALSE),0)</f>
        <v>0</v>
      </c>
      <c r="F3355">
        <f>+IFERROR(VLOOKUP(B3355,'[1]Sum table'!$A:$G,7,FALSE),0)</f>
        <v>0</v>
      </c>
      <c r="O3355" t="s">
        <v>518</v>
      </c>
      <c r="P3355" s="607" t="s">
        <v>328</v>
      </c>
      <c r="R3355" t="str">
        <f t="shared" si="158"/>
        <v>ZK111</v>
      </c>
      <c r="S3355">
        <f t="shared" si="159"/>
        <v>0</v>
      </c>
      <c r="T3355">
        <f t="shared" si="159"/>
        <v>0</v>
      </c>
      <c r="U3355">
        <f t="shared" si="159"/>
        <v>0</v>
      </c>
    </row>
    <row r="3356" spans="1:21" x14ac:dyDescent="0.25">
      <c r="A3356" t="s">
        <v>3875</v>
      </c>
      <c r="B3356" t="str">
        <f t="shared" si="157"/>
        <v>ZK111.K154.C727</v>
      </c>
      <c r="C3356">
        <f>+IFERROR(VLOOKUP(B3356,'[1]Sum table'!$A:$D,4,FALSE),0)</f>
        <v>0</v>
      </c>
      <c r="D3356">
        <f>+IFERROR(VLOOKUP(B3356,'[1]Sum table'!$A:$E,5,FALSE),0)</f>
        <v>0</v>
      </c>
      <c r="E3356">
        <f>+IFERROR(VLOOKUP(B3356,'[1]Sum table'!$A:$F,6,FALSE),0)</f>
        <v>0</v>
      </c>
      <c r="F3356">
        <f>+IFERROR(VLOOKUP(B3356,'[1]Sum table'!$A:$G,7,FALSE),0)</f>
        <v>0</v>
      </c>
      <c r="O3356" t="s">
        <v>518</v>
      </c>
      <c r="P3356" s="607" t="s">
        <v>329</v>
      </c>
      <c r="R3356" t="str">
        <f t="shared" si="158"/>
        <v>ZK111</v>
      </c>
      <c r="S3356">
        <f t="shared" si="159"/>
        <v>0</v>
      </c>
      <c r="T3356">
        <f t="shared" si="159"/>
        <v>0</v>
      </c>
      <c r="U3356">
        <f t="shared" si="159"/>
        <v>0</v>
      </c>
    </row>
    <row r="3357" spans="1:21" x14ac:dyDescent="0.25">
      <c r="A3357" t="s">
        <v>3876</v>
      </c>
      <c r="B3357" t="str">
        <f t="shared" si="157"/>
        <v>ZK111.K155.C727</v>
      </c>
      <c r="C3357">
        <f>+IFERROR(VLOOKUP(B3357,'[1]Sum table'!$A:$D,4,FALSE),0)</f>
        <v>0</v>
      </c>
      <c r="D3357">
        <f>+IFERROR(VLOOKUP(B3357,'[1]Sum table'!$A:$E,5,FALSE),0)</f>
        <v>0</v>
      </c>
      <c r="E3357">
        <f>+IFERROR(VLOOKUP(B3357,'[1]Sum table'!$A:$F,6,FALSE),0)</f>
        <v>0</v>
      </c>
      <c r="F3357">
        <f>+IFERROR(VLOOKUP(B3357,'[1]Sum table'!$A:$G,7,FALSE),0)</f>
        <v>0</v>
      </c>
      <c r="O3357" t="s">
        <v>518</v>
      </c>
      <c r="P3357" s="607" t="s">
        <v>330</v>
      </c>
      <c r="R3357" t="str">
        <f t="shared" si="158"/>
        <v>ZK111</v>
      </c>
      <c r="S3357">
        <f t="shared" si="159"/>
        <v>0</v>
      </c>
      <c r="T3357">
        <f t="shared" si="159"/>
        <v>0</v>
      </c>
      <c r="U3357">
        <f t="shared" si="159"/>
        <v>0</v>
      </c>
    </row>
    <row r="3358" spans="1:21" x14ac:dyDescent="0.25">
      <c r="A3358" t="s">
        <v>3877</v>
      </c>
      <c r="B3358" t="str">
        <f t="shared" si="157"/>
        <v>ZK111.K156.C727</v>
      </c>
      <c r="C3358">
        <f>+IFERROR(VLOOKUP(B3358,'[1]Sum table'!$A:$D,4,FALSE),0)</f>
        <v>0</v>
      </c>
      <c r="D3358">
        <f>+IFERROR(VLOOKUP(B3358,'[1]Sum table'!$A:$E,5,FALSE),0)</f>
        <v>0</v>
      </c>
      <c r="E3358">
        <f>+IFERROR(VLOOKUP(B3358,'[1]Sum table'!$A:$F,6,FALSE),0)</f>
        <v>0</v>
      </c>
      <c r="F3358">
        <f>+IFERROR(VLOOKUP(B3358,'[1]Sum table'!$A:$G,7,FALSE),0)</f>
        <v>0</v>
      </c>
      <c r="O3358" t="s">
        <v>518</v>
      </c>
      <c r="P3358" s="607" t="s">
        <v>331</v>
      </c>
      <c r="R3358" t="str">
        <f t="shared" si="158"/>
        <v>ZK111</v>
      </c>
      <c r="S3358">
        <f t="shared" si="159"/>
        <v>0</v>
      </c>
      <c r="T3358">
        <f t="shared" si="159"/>
        <v>0</v>
      </c>
      <c r="U3358">
        <f t="shared" si="159"/>
        <v>0</v>
      </c>
    </row>
    <row r="3359" spans="1:21" x14ac:dyDescent="0.25">
      <c r="A3359" t="s">
        <v>3878</v>
      </c>
      <c r="B3359" t="str">
        <f t="shared" si="157"/>
        <v>ZK111.K157.C727</v>
      </c>
      <c r="C3359">
        <f>+IFERROR(VLOOKUP(B3359,'[1]Sum table'!$A:$D,4,FALSE),0)</f>
        <v>0</v>
      </c>
      <c r="D3359">
        <f>+IFERROR(VLOOKUP(B3359,'[1]Sum table'!$A:$E,5,FALSE),0)</f>
        <v>0</v>
      </c>
      <c r="E3359">
        <f>+IFERROR(VLOOKUP(B3359,'[1]Sum table'!$A:$F,6,FALSE),0)</f>
        <v>0</v>
      </c>
      <c r="F3359">
        <f>+IFERROR(VLOOKUP(B3359,'[1]Sum table'!$A:$G,7,FALSE),0)</f>
        <v>0</v>
      </c>
      <c r="O3359" t="s">
        <v>518</v>
      </c>
      <c r="P3359" s="607" t="s">
        <v>332</v>
      </c>
      <c r="R3359" t="str">
        <f t="shared" si="158"/>
        <v>ZK111</v>
      </c>
      <c r="S3359">
        <f t="shared" si="159"/>
        <v>0</v>
      </c>
      <c r="T3359">
        <f t="shared" si="159"/>
        <v>0</v>
      </c>
      <c r="U3359">
        <f t="shared" si="159"/>
        <v>0</v>
      </c>
    </row>
    <row r="3360" spans="1:21" x14ac:dyDescent="0.25">
      <c r="A3360" t="s">
        <v>3879</v>
      </c>
      <c r="B3360" t="str">
        <f t="shared" si="157"/>
        <v>ZK111.K158.C727</v>
      </c>
      <c r="C3360">
        <f>+IFERROR(VLOOKUP(B3360,'[1]Sum table'!$A:$D,4,FALSE),0)</f>
        <v>0</v>
      </c>
      <c r="D3360">
        <f>+IFERROR(VLOOKUP(B3360,'[1]Sum table'!$A:$E,5,FALSE),0)</f>
        <v>0</v>
      </c>
      <c r="E3360">
        <f>+IFERROR(VLOOKUP(B3360,'[1]Sum table'!$A:$F,6,FALSE),0)</f>
        <v>0</v>
      </c>
      <c r="F3360">
        <f>+IFERROR(VLOOKUP(B3360,'[1]Sum table'!$A:$G,7,FALSE),0)</f>
        <v>0</v>
      </c>
      <c r="O3360" t="s">
        <v>518</v>
      </c>
      <c r="P3360" s="607" t="s">
        <v>333</v>
      </c>
      <c r="R3360" t="str">
        <f t="shared" si="158"/>
        <v>ZK111</v>
      </c>
      <c r="S3360">
        <f t="shared" si="159"/>
        <v>0</v>
      </c>
      <c r="T3360">
        <f t="shared" si="159"/>
        <v>0</v>
      </c>
      <c r="U3360">
        <f t="shared" si="159"/>
        <v>0</v>
      </c>
    </row>
    <row r="3361" spans="1:21" x14ac:dyDescent="0.25">
      <c r="A3361" t="s">
        <v>3880</v>
      </c>
      <c r="B3361" t="str">
        <f t="shared" si="157"/>
        <v>ZK111.K159.C727</v>
      </c>
      <c r="C3361">
        <f>+IFERROR(VLOOKUP(B3361,'[1]Sum table'!$A:$D,4,FALSE),0)</f>
        <v>0</v>
      </c>
      <c r="D3361">
        <f>+IFERROR(VLOOKUP(B3361,'[1]Sum table'!$A:$E,5,FALSE),0)</f>
        <v>0</v>
      </c>
      <c r="E3361">
        <f>+IFERROR(VLOOKUP(B3361,'[1]Sum table'!$A:$F,6,FALSE),0)</f>
        <v>0</v>
      </c>
      <c r="F3361">
        <f>+IFERROR(VLOOKUP(B3361,'[1]Sum table'!$A:$G,7,FALSE),0)</f>
        <v>0</v>
      </c>
      <c r="O3361" t="s">
        <v>518</v>
      </c>
      <c r="P3361" s="607" t="s">
        <v>334</v>
      </c>
      <c r="R3361" t="str">
        <f t="shared" si="158"/>
        <v>ZK111</v>
      </c>
      <c r="S3361">
        <f t="shared" si="159"/>
        <v>0</v>
      </c>
      <c r="T3361">
        <f t="shared" si="159"/>
        <v>0</v>
      </c>
      <c r="U3361">
        <f t="shared" si="159"/>
        <v>0</v>
      </c>
    </row>
    <row r="3362" spans="1:21" x14ac:dyDescent="0.25">
      <c r="A3362" t="s">
        <v>3881</v>
      </c>
      <c r="B3362" t="str">
        <f t="shared" si="157"/>
        <v>ZK111.K160.C727</v>
      </c>
      <c r="C3362">
        <f>+IFERROR(VLOOKUP(B3362,'[1]Sum table'!$A:$D,4,FALSE),0)</f>
        <v>0</v>
      </c>
      <c r="D3362">
        <f>+IFERROR(VLOOKUP(B3362,'[1]Sum table'!$A:$E,5,FALSE),0)</f>
        <v>0</v>
      </c>
      <c r="E3362">
        <f>+IFERROR(VLOOKUP(B3362,'[1]Sum table'!$A:$F,6,FALSE),0)</f>
        <v>0</v>
      </c>
      <c r="F3362">
        <f>+IFERROR(VLOOKUP(B3362,'[1]Sum table'!$A:$G,7,FALSE),0)</f>
        <v>0</v>
      </c>
      <c r="O3362" t="s">
        <v>518</v>
      </c>
      <c r="P3362" s="606" t="s">
        <v>189</v>
      </c>
      <c r="R3362" t="str">
        <f t="shared" si="158"/>
        <v>ZK111</v>
      </c>
      <c r="S3362">
        <f t="shared" si="159"/>
        <v>0</v>
      </c>
      <c r="T3362">
        <f t="shared" si="159"/>
        <v>0</v>
      </c>
      <c r="U3362">
        <f t="shared" si="159"/>
        <v>0</v>
      </c>
    </row>
    <row r="3363" spans="1:21" x14ac:dyDescent="0.25">
      <c r="A3363" t="s">
        <v>3882</v>
      </c>
      <c r="B3363" t="str">
        <f t="shared" si="157"/>
        <v>ZK111.K161.C727</v>
      </c>
      <c r="C3363">
        <f>+IFERROR(VLOOKUP(B3363,'[1]Sum table'!$A:$D,4,FALSE),0)</f>
        <v>0</v>
      </c>
      <c r="D3363">
        <f>+IFERROR(VLOOKUP(B3363,'[1]Sum table'!$A:$E,5,FALSE),0)</f>
        <v>0</v>
      </c>
      <c r="E3363">
        <f>+IFERROR(VLOOKUP(B3363,'[1]Sum table'!$A:$F,6,FALSE),0)</f>
        <v>0</v>
      </c>
      <c r="F3363">
        <f>+IFERROR(VLOOKUP(B3363,'[1]Sum table'!$A:$G,7,FALSE),0)</f>
        <v>0</v>
      </c>
      <c r="O3363" t="s">
        <v>518</v>
      </c>
      <c r="P3363" s="606" t="s">
        <v>190</v>
      </c>
      <c r="R3363" t="str">
        <f t="shared" si="158"/>
        <v>ZK111</v>
      </c>
      <c r="S3363">
        <f t="shared" si="159"/>
        <v>0</v>
      </c>
      <c r="T3363">
        <f t="shared" si="159"/>
        <v>0</v>
      </c>
      <c r="U3363">
        <f t="shared" si="159"/>
        <v>0</v>
      </c>
    </row>
    <row r="3364" spans="1:21" x14ac:dyDescent="0.25">
      <c r="A3364" t="s">
        <v>3883</v>
      </c>
      <c r="B3364" t="str">
        <f t="shared" si="157"/>
        <v>ZK111.K162.C727</v>
      </c>
      <c r="C3364">
        <f>+IFERROR(VLOOKUP(B3364,'[1]Sum table'!$A:$D,4,FALSE),0)</f>
        <v>0</v>
      </c>
      <c r="D3364">
        <f>+IFERROR(VLOOKUP(B3364,'[1]Sum table'!$A:$E,5,FALSE),0)</f>
        <v>0</v>
      </c>
      <c r="E3364">
        <f>+IFERROR(VLOOKUP(B3364,'[1]Sum table'!$A:$F,6,FALSE),0)</f>
        <v>0</v>
      </c>
      <c r="F3364">
        <f>+IFERROR(VLOOKUP(B3364,'[1]Sum table'!$A:$G,7,FALSE),0)</f>
        <v>0</v>
      </c>
      <c r="O3364" t="s">
        <v>518</v>
      </c>
      <c r="P3364" s="606" t="s">
        <v>335</v>
      </c>
      <c r="R3364" t="str">
        <f t="shared" si="158"/>
        <v>ZK111</v>
      </c>
      <c r="S3364">
        <f t="shared" si="159"/>
        <v>0</v>
      </c>
      <c r="T3364">
        <f t="shared" si="159"/>
        <v>0</v>
      </c>
      <c r="U3364">
        <f t="shared" si="159"/>
        <v>0</v>
      </c>
    </row>
    <row r="3365" spans="1:21" x14ac:dyDescent="0.25">
      <c r="A3365" t="s">
        <v>3884</v>
      </c>
      <c r="B3365" t="str">
        <f t="shared" si="157"/>
        <v>ZK111.K163.C727</v>
      </c>
      <c r="C3365">
        <f>+IFERROR(VLOOKUP(B3365,'[1]Sum table'!$A:$D,4,FALSE),0)</f>
        <v>0</v>
      </c>
      <c r="D3365">
        <f>+IFERROR(VLOOKUP(B3365,'[1]Sum table'!$A:$E,5,FALSE),0)</f>
        <v>0</v>
      </c>
      <c r="E3365">
        <f>+IFERROR(VLOOKUP(B3365,'[1]Sum table'!$A:$F,6,FALSE),0)</f>
        <v>0</v>
      </c>
      <c r="F3365">
        <f>+IFERROR(VLOOKUP(B3365,'[1]Sum table'!$A:$G,7,FALSE),0)</f>
        <v>0</v>
      </c>
      <c r="O3365" t="s">
        <v>518</v>
      </c>
      <c r="P3365" s="606" t="s">
        <v>113</v>
      </c>
      <c r="R3365" t="str">
        <f t="shared" si="158"/>
        <v>ZK111</v>
      </c>
      <c r="S3365">
        <f t="shared" si="159"/>
        <v>0</v>
      </c>
      <c r="T3365">
        <f t="shared" si="159"/>
        <v>0</v>
      </c>
      <c r="U3365">
        <f t="shared" si="159"/>
        <v>0</v>
      </c>
    </row>
    <row r="3366" spans="1:21" x14ac:dyDescent="0.25">
      <c r="A3366" t="s">
        <v>3885</v>
      </c>
      <c r="B3366" t="str">
        <f t="shared" si="157"/>
        <v>ZK111.K164.C727</v>
      </c>
      <c r="C3366">
        <f>+IFERROR(VLOOKUP(B3366,'[1]Sum table'!$A:$D,4,FALSE),0)</f>
        <v>0</v>
      </c>
      <c r="D3366">
        <f>+IFERROR(VLOOKUP(B3366,'[1]Sum table'!$A:$E,5,FALSE),0)</f>
        <v>0</v>
      </c>
      <c r="E3366">
        <f>+IFERROR(VLOOKUP(B3366,'[1]Sum table'!$A:$F,6,FALSE),0)</f>
        <v>0</v>
      </c>
      <c r="F3366">
        <f>+IFERROR(VLOOKUP(B3366,'[1]Sum table'!$A:$G,7,FALSE),0)</f>
        <v>0</v>
      </c>
      <c r="O3366" t="s">
        <v>518</v>
      </c>
      <c r="P3366" s="606" t="s">
        <v>179</v>
      </c>
      <c r="R3366" t="str">
        <f t="shared" si="158"/>
        <v>ZK111</v>
      </c>
      <c r="S3366">
        <f t="shared" si="159"/>
        <v>0</v>
      </c>
      <c r="T3366">
        <f t="shared" si="159"/>
        <v>0</v>
      </c>
      <c r="U3366">
        <f t="shared" si="159"/>
        <v>0</v>
      </c>
    </row>
    <row r="3367" spans="1:21" x14ac:dyDescent="0.25">
      <c r="A3367" t="s">
        <v>3886</v>
      </c>
      <c r="B3367" t="str">
        <f t="shared" si="157"/>
        <v>ZK111.K165.C727</v>
      </c>
      <c r="C3367">
        <f>+IFERROR(VLOOKUP(B3367,'[1]Sum table'!$A:$D,4,FALSE),0)</f>
        <v>0</v>
      </c>
      <c r="D3367">
        <f>+IFERROR(VLOOKUP(B3367,'[1]Sum table'!$A:$E,5,FALSE),0)</f>
        <v>0</v>
      </c>
      <c r="E3367">
        <f>+IFERROR(VLOOKUP(B3367,'[1]Sum table'!$A:$F,6,FALSE),0)</f>
        <v>0</v>
      </c>
      <c r="F3367">
        <f>+IFERROR(VLOOKUP(B3367,'[1]Sum table'!$A:$G,7,FALSE),0)</f>
        <v>0</v>
      </c>
      <c r="O3367" t="s">
        <v>518</v>
      </c>
      <c r="P3367" s="606" t="s">
        <v>336</v>
      </c>
      <c r="R3367" t="str">
        <f t="shared" si="158"/>
        <v>ZK111</v>
      </c>
      <c r="S3367">
        <f t="shared" si="159"/>
        <v>0</v>
      </c>
      <c r="T3367">
        <f t="shared" si="159"/>
        <v>0</v>
      </c>
      <c r="U3367">
        <f t="shared" si="159"/>
        <v>0</v>
      </c>
    </row>
    <row r="3368" spans="1:21" x14ac:dyDescent="0.25">
      <c r="A3368" t="s">
        <v>3887</v>
      </c>
      <c r="B3368" t="str">
        <f t="shared" si="157"/>
        <v>ZK111.K166.C727</v>
      </c>
      <c r="C3368">
        <f>+IFERROR(VLOOKUP(B3368,'[1]Sum table'!$A:$D,4,FALSE),0)</f>
        <v>0</v>
      </c>
      <c r="D3368">
        <f>+IFERROR(VLOOKUP(B3368,'[1]Sum table'!$A:$E,5,FALSE),0)</f>
        <v>0</v>
      </c>
      <c r="E3368">
        <f>+IFERROR(VLOOKUP(B3368,'[1]Sum table'!$A:$F,6,FALSE),0)</f>
        <v>0</v>
      </c>
      <c r="F3368">
        <f>+IFERROR(VLOOKUP(B3368,'[1]Sum table'!$A:$G,7,FALSE),0)</f>
        <v>0</v>
      </c>
      <c r="O3368" t="s">
        <v>518</v>
      </c>
      <c r="P3368" s="607" t="s">
        <v>337</v>
      </c>
      <c r="R3368" t="str">
        <f t="shared" si="158"/>
        <v>ZK111</v>
      </c>
      <c r="S3368">
        <f t="shared" si="159"/>
        <v>0</v>
      </c>
      <c r="T3368">
        <f t="shared" si="159"/>
        <v>0</v>
      </c>
      <c r="U3368">
        <f t="shared" si="159"/>
        <v>0</v>
      </c>
    </row>
    <row r="3369" spans="1:21" x14ac:dyDescent="0.25">
      <c r="A3369" t="s">
        <v>3888</v>
      </c>
      <c r="B3369" t="str">
        <f t="shared" si="157"/>
        <v>ZK111.K167.C727</v>
      </c>
      <c r="C3369">
        <f>+IFERROR(VLOOKUP(B3369,'[1]Sum table'!$A:$D,4,FALSE),0)</f>
        <v>0</v>
      </c>
      <c r="D3369">
        <f>+IFERROR(VLOOKUP(B3369,'[1]Sum table'!$A:$E,5,FALSE),0)</f>
        <v>0</v>
      </c>
      <c r="E3369">
        <f>+IFERROR(VLOOKUP(B3369,'[1]Sum table'!$A:$F,6,FALSE),0)</f>
        <v>0</v>
      </c>
      <c r="F3369">
        <f>+IFERROR(VLOOKUP(B3369,'[1]Sum table'!$A:$G,7,FALSE),0)</f>
        <v>0</v>
      </c>
      <c r="O3369" t="s">
        <v>518</v>
      </c>
      <c r="P3369" s="607" t="s">
        <v>338</v>
      </c>
      <c r="R3369" t="str">
        <f t="shared" si="158"/>
        <v>ZK111</v>
      </c>
      <c r="S3369">
        <f t="shared" si="159"/>
        <v>0</v>
      </c>
      <c r="T3369">
        <f t="shared" si="159"/>
        <v>0</v>
      </c>
      <c r="U3369">
        <f t="shared" si="159"/>
        <v>0</v>
      </c>
    </row>
    <row r="3370" spans="1:21" x14ac:dyDescent="0.25">
      <c r="A3370" t="s">
        <v>3889</v>
      </c>
      <c r="B3370" t="str">
        <f t="shared" si="157"/>
        <v>ZK111.K168.C727</v>
      </c>
      <c r="C3370">
        <f>+IFERROR(VLOOKUP(B3370,'[1]Sum table'!$A:$D,4,FALSE),0)</f>
        <v>0</v>
      </c>
      <c r="D3370">
        <f>+IFERROR(VLOOKUP(B3370,'[1]Sum table'!$A:$E,5,FALSE),0)</f>
        <v>0</v>
      </c>
      <c r="E3370">
        <f>+IFERROR(VLOOKUP(B3370,'[1]Sum table'!$A:$F,6,FALSE),0)</f>
        <v>0</v>
      </c>
      <c r="F3370">
        <f>+IFERROR(VLOOKUP(B3370,'[1]Sum table'!$A:$G,7,FALSE),0)</f>
        <v>0</v>
      </c>
      <c r="O3370" t="s">
        <v>518</v>
      </c>
      <c r="P3370" s="607" t="s">
        <v>339</v>
      </c>
      <c r="R3370" t="str">
        <f t="shared" si="158"/>
        <v>ZK111</v>
      </c>
      <c r="S3370">
        <f t="shared" si="159"/>
        <v>0</v>
      </c>
      <c r="T3370">
        <f t="shared" si="159"/>
        <v>0</v>
      </c>
      <c r="U3370">
        <f t="shared" si="159"/>
        <v>0</v>
      </c>
    </row>
    <row r="3371" spans="1:21" x14ac:dyDescent="0.25">
      <c r="A3371" t="s">
        <v>3890</v>
      </c>
      <c r="B3371" t="str">
        <f t="shared" si="157"/>
        <v>ZK111.K169.C727</v>
      </c>
      <c r="C3371">
        <f>+IFERROR(VLOOKUP(B3371,'[1]Sum table'!$A:$D,4,FALSE),0)</f>
        <v>0</v>
      </c>
      <c r="D3371">
        <f>+IFERROR(VLOOKUP(B3371,'[1]Sum table'!$A:$E,5,FALSE),0)</f>
        <v>0</v>
      </c>
      <c r="E3371">
        <f>+IFERROR(VLOOKUP(B3371,'[1]Sum table'!$A:$F,6,FALSE),0)</f>
        <v>0</v>
      </c>
      <c r="F3371">
        <f>+IFERROR(VLOOKUP(B3371,'[1]Sum table'!$A:$G,7,FALSE),0)</f>
        <v>0</v>
      </c>
      <c r="O3371" t="s">
        <v>518</v>
      </c>
      <c r="P3371" s="607" t="s">
        <v>340</v>
      </c>
      <c r="R3371" t="str">
        <f t="shared" si="158"/>
        <v>ZK111</v>
      </c>
      <c r="S3371">
        <f t="shared" si="159"/>
        <v>0</v>
      </c>
      <c r="T3371">
        <f t="shared" si="159"/>
        <v>0</v>
      </c>
      <c r="U3371">
        <f t="shared" si="159"/>
        <v>0</v>
      </c>
    </row>
    <row r="3372" spans="1:21" x14ac:dyDescent="0.25">
      <c r="A3372" t="s">
        <v>3891</v>
      </c>
      <c r="B3372" t="str">
        <f t="shared" si="157"/>
        <v>ZK111.K170.C727</v>
      </c>
      <c r="C3372">
        <f>+IFERROR(VLOOKUP(B3372,'[1]Sum table'!$A:$D,4,FALSE),0)</f>
        <v>0</v>
      </c>
      <c r="D3372">
        <f>+IFERROR(VLOOKUP(B3372,'[1]Sum table'!$A:$E,5,FALSE),0)</f>
        <v>0</v>
      </c>
      <c r="E3372">
        <f>+IFERROR(VLOOKUP(B3372,'[1]Sum table'!$A:$F,6,FALSE),0)</f>
        <v>0</v>
      </c>
      <c r="F3372">
        <f>+IFERROR(VLOOKUP(B3372,'[1]Sum table'!$A:$G,7,FALSE),0)</f>
        <v>0</v>
      </c>
      <c r="O3372" t="s">
        <v>518</v>
      </c>
      <c r="P3372" s="607" t="s">
        <v>341</v>
      </c>
      <c r="R3372" t="str">
        <f t="shared" si="158"/>
        <v>ZK111</v>
      </c>
      <c r="S3372">
        <f t="shared" si="159"/>
        <v>0</v>
      </c>
      <c r="T3372">
        <f t="shared" si="159"/>
        <v>0</v>
      </c>
      <c r="U3372">
        <f t="shared" si="159"/>
        <v>0</v>
      </c>
    </row>
    <row r="3373" spans="1:21" x14ac:dyDescent="0.25">
      <c r="A3373" t="s">
        <v>3892</v>
      </c>
      <c r="B3373" t="str">
        <f t="shared" si="157"/>
        <v>ZK111.K171.C727</v>
      </c>
      <c r="C3373">
        <f>+IFERROR(VLOOKUP(B3373,'[1]Sum table'!$A:$D,4,FALSE),0)</f>
        <v>0</v>
      </c>
      <c r="D3373">
        <f>+IFERROR(VLOOKUP(B3373,'[1]Sum table'!$A:$E,5,FALSE),0)</f>
        <v>0</v>
      </c>
      <c r="E3373">
        <f>+IFERROR(VLOOKUP(B3373,'[1]Sum table'!$A:$F,6,FALSE),0)</f>
        <v>0</v>
      </c>
      <c r="F3373">
        <f>+IFERROR(VLOOKUP(B3373,'[1]Sum table'!$A:$G,7,FALSE),0)</f>
        <v>0</v>
      </c>
      <c r="O3373" t="s">
        <v>518</v>
      </c>
      <c r="P3373" s="607" t="s">
        <v>342</v>
      </c>
      <c r="R3373" t="str">
        <f t="shared" si="158"/>
        <v>ZK111</v>
      </c>
      <c r="S3373">
        <f t="shared" si="159"/>
        <v>0</v>
      </c>
      <c r="T3373">
        <f t="shared" si="159"/>
        <v>0</v>
      </c>
      <c r="U3373">
        <f t="shared" si="159"/>
        <v>0</v>
      </c>
    </row>
    <row r="3374" spans="1:21" x14ac:dyDescent="0.25">
      <c r="A3374" t="s">
        <v>3893</v>
      </c>
      <c r="B3374" t="str">
        <f t="shared" si="157"/>
        <v>ZK111.K172.C727</v>
      </c>
      <c r="C3374">
        <f>+IFERROR(VLOOKUP(B3374,'[1]Sum table'!$A:$D,4,FALSE),0)</f>
        <v>0</v>
      </c>
      <c r="D3374">
        <f>+IFERROR(VLOOKUP(B3374,'[1]Sum table'!$A:$E,5,FALSE),0)</f>
        <v>0</v>
      </c>
      <c r="E3374">
        <f>+IFERROR(VLOOKUP(B3374,'[1]Sum table'!$A:$F,6,FALSE),0)</f>
        <v>0</v>
      </c>
      <c r="F3374">
        <f>+IFERROR(VLOOKUP(B3374,'[1]Sum table'!$A:$G,7,FALSE),0)</f>
        <v>0</v>
      </c>
      <c r="O3374" t="s">
        <v>518</v>
      </c>
      <c r="P3374" s="606" t="s">
        <v>216</v>
      </c>
      <c r="R3374" t="str">
        <f t="shared" si="158"/>
        <v>ZK111</v>
      </c>
      <c r="S3374">
        <f t="shared" si="159"/>
        <v>0</v>
      </c>
      <c r="T3374">
        <f t="shared" si="159"/>
        <v>0</v>
      </c>
      <c r="U3374">
        <f t="shared" si="159"/>
        <v>0</v>
      </c>
    </row>
    <row r="3375" spans="1:21" x14ac:dyDescent="0.25">
      <c r="A3375" t="s">
        <v>3894</v>
      </c>
      <c r="B3375" t="str">
        <f t="shared" si="157"/>
        <v>ZK111.K173.C727</v>
      </c>
      <c r="C3375">
        <f>+IFERROR(VLOOKUP(B3375,'[1]Sum table'!$A:$D,4,FALSE),0)</f>
        <v>0</v>
      </c>
      <c r="D3375">
        <f>+IFERROR(VLOOKUP(B3375,'[1]Sum table'!$A:$E,5,FALSE),0)</f>
        <v>0</v>
      </c>
      <c r="E3375">
        <f>+IFERROR(VLOOKUP(B3375,'[1]Sum table'!$A:$F,6,FALSE),0)</f>
        <v>0</v>
      </c>
      <c r="F3375">
        <f>+IFERROR(VLOOKUP(B3375,'[1]Sum table'!$A:$G,7,FALSE),0)</f>
        <v>0</v>
      </c>
      <c r="O3375" t="s">
        <v>518</v>
      </c>
      <c r="P3375" s="606" t="s">
        <v>343</v>
      </c>
      <c r="R3375" t="str">
        <f t="shared" si="158"/>
        <v>ZK111</v>
      </c>
      <c r="S3375">
        <f t="shared" si="159"/>
        <v>0</v>
      </c>
      <c r="T3375">
        <f t="shared" si="159"/>
        <v>0</v>
      </c>
      <c r="U3375">
        <f t="shared" si="159"/>
        <v>0</v>
      </c>
    </row>
    <row r="3376" spans="1:21" x14ac:dyDescent="0.25">
      <c r="A3376" t="s">
        <v>3895</v>
      </c>
      <c r="B3376" t="str">
        <f t="shared" si="157"/>
        <v>ZK111.K174.C727</v>
      </c>
      <c r="C3376">
        <f>+IFERROR(VLOOKUP(B3376,'[1]Sum table'!$A:$D,4,FALSE),0)</f>
        <v>0</v>
      </c>
      <c r="D3376">
        <f>+IFERROR(VLOOKUP(B3376,'[1]Sum table'!$A:$E,5,FALSE),0)</f>
        <v>0</v>
      </c>
      <c r="E3376">
        <f>+IFERROR(VLOOKUP(B3376,'[1]Sum table'!$A:$F,6,FALSE),0)</f>
        <v>0</v>
      </c>
      <c r="F3376">
        <f>+IFERROR(VLOOKUP(B3376,'[1]Sum table'!$A:$G,7,FALSE),0)</f>
        <v>0</v>
      </c>
      <c r="O3376" t="s">
        <v>518</v>
      </c>
      <c r="P3376" s="607" t="s">
        <v>344</v>
      </c>
      <c r="R3376" t="str">
        <f t="shared" si="158"/>
        <v>ZK111</v>
      </c>
      <c r="S3376">
        <f t="shared" si="159"/>
        <v>0</v>
      </c>
      <c r="T3376">
        <f t="shared" si="159"/>
        <v>0</v>
      </c>
      <c r="U3376">
        <f t="shared" si="159"/>
        <v>0</v>
      </c>
    </row>
    <row r="3377" spans="1:21" x14ac:dyDescent="0.25">
      <c r="A3377" t="s">
        <v>3896</v>
      </c>
      <c r="B3377" t="str">
        <f t="shared" si="157"/>
        <v>ZK111.K175.C727</v>
      </c>
      <c r="C3377">
        <f>+IFERROR(VLOOKUP(B3377,'[1]Sum table'!$A:$D,4,FALSE),0)</f>
        <v>0</v>
      </c>
      <c r="D3377">
        <f>+IFERROR(VLOOKUP(B3377,'[1]Sum table'!$A:$E,5,FALSE),0)</f>
        <v>0</v>
      </c>
      <c r="E3377">
        <f>+IFERROR(VLOOKUP(B3377,'[1]Sum table'!$A:$F,6,FALSE),0)</f>
        <v>0</v>
      </c>
      <c r="F3377">
        <f>+IFERROR(VLOOKUP(B3377,'[1]Sum table'!$A:$G,7,FALSE),0)</f>
        <v>0</v>
      </c>
      <c r="O3377" t="s">
        <v>518</v>
      </c>
      <c r="P3377" s="607" t="s">
        <v>345</v>
      </c>
      <c r="R3377" t="str">
        <f t="shared" si="158"/>
        <v>ZK111</v>
      </c>
      <c r="S3377">
        <f t="shared" si="159"/>
        <v>0</v>
      </c>
      <c r="T3377">
        <f t="shared" si="159"/>
        <v>0</v>
      </c>
      <c r="U3377">
        <f t="shared" si="159"/>
        <v>0</v>
      </c>
    </row>
    <row r="3378" spans="1:21" x14ac:dyDescent="0.25">
      <c r="A3378" t="s">
        <v>3897</v>
      </c>
      <c r="B3378" t="str">
        <f t="shared" si="157"/>
        <v>ZK111.K176.C727</v>
      </c>
      <c r="C3378">
        <f>+IFERROR(VLOOKUP(B3378,'[1]Sum table'!$A:$D,4,FALSE),0)</f>
        <v>0</v>
      </c>
      <c r="D3378">
        <f>+IFERROR(VLOOKUP(B3378,'[1]Sum table'!$A:$E,5,FALSE),0)</f>
        <v>0</v>
      </c>
      <c r="E3378">
        <f>+IFERROR(VLOOKUP(B3378,'[1]Sum table'!$A:$F,6,FALSE),0)</f>
        <v>0</v>
      </c>
      <c r="F3378">
        <f>+IFERROR(VLOOKUP(B3378,'[1]Sum table'!$A:$G,7,FALSE),0)</f>
        <v>0</v>
      </c>
      <c r="O3378" t="s">
        <v>518</v>
      </c>
      <c r="P3378" s="607" t="s">
        <v>346</v>
      </c>
      <c r="R3378" t="str">
        <f t="shared" si="158"/>
        <v>ZK111</v>
      </c>
      <c r="S3378">
        <f t="shared" si="159"/>
        <v>0</v>
      </c>
      <c r="T3378">
        <f t="shared" si="159"/>
        <v>0</v>
      </c>
      <c r="U3378">
        <f t="shared" si="159"/>
        <v>0</v>
      </c>
    </row>
    <row r="3379" spans="1:21" x14ac:dyDescent="0.25">
      <c r="A3379" t="s">
        <v>3898</v>
      </c>
      <c r="B3379" t="str">
        <f t="shared" si="157"/>
        <v>ZK111.K177.C727</v>
      </c>
      <c r="C3379">
        <f>+IFERROR(VLOOKUP(B3379,'[1]Sum table'!$A:$D,4,FALSE),0)</f>
        <v>0</v>
      </c>
      <c r="D3379">
        <f>+IFERROR(VLOOKUP(B3379,'[1]Sum table'!$A:$E,5,FALSE),0)</f>
        <v>0</v>
      </c>
      <c r="E3379">
        <f>+IFERROR(VLOOKUP(B3379,'[1]Sum table'!$A:$F,6,FALSE),0)</f>
        <v>0</v>
      </c>
      <c r="F3379">
        <f>+IFERROR(VLOOKUP(B3379,'[1]Sum table'!$A:$G,7,FALSE),0)</f>
        <v>0</v>
      </c>
      <c r="O3379" t="s">
        <v>518</v>
      </c>
      <c r="P3379" s="606" t="s">
        <v>347</v>
      </c>
      <c r="R3379" t="str">
        <f t="shared" si="158"/>
        <v>ZK111</v>
      </c>
      <c r="S3379">
        <f t="shared" si="159"/>
        <v>0</v>
      </c>
      <c r="T3379">
        <f t="shared" si="159"/>
        <v>0</v>
      </c>
      <c r="U3379">
        <f t="shared" si="159"/>
        <v>0</v>
      </c>
    </row>
    <row r="3380" spans="1:21" x14ac:dyDescent="0.25">
      <c r="A3380" t="s">
        <v>3899</v>
      </c>
      <c r="B3380" t="str">
        <f t="shared" si="157"/>
        <v>ZK111.K178.C727</v>
      </c>
      <c r="C3380">
        <f>+IFERROR(VLOOKUP(B3380,'[1]Sum table'!$A:$D,4,FALSE),0)</f>
        <v>0</v>
      </c>
      <c r="D3380">
        <f>+IFERROR(VLOOKUP(B3380,'[1]Sum table'!$A:$E,5,FALSE),0)</f>
        <v>0</v>
      </c>
      <c r="E3380">
        <f>+IFERROR(VLOOKUP(B3380,'[1]Sum table'!$A:$F,6,FALSE),0)</f>
        <v>0</v>
      </c>
      <c r="F3380">
        <f>+IFERROR(VLOOKUP(B3380,'[1]Sum table'!$A:$G,7,FALSE),0)</f>
        <v>0</v>
      </c>
      <c r="O3380" t="s">
        <v>518</v>
      </c>
      <c r="P3380" s="606" t="s">
        <v>348</v>
      </c>
      <c r="R3380" t="str">
        <f t="shared" si="158"/>
        <v>ZK111</v>
      </c>
      <c r="S3380">
        <f t="shared" si="159"/>
        <v>0</v>
      </c>
      <c r="T3380">
        <f t="shared" si="159"/>
        <v>0</v>
      </c>
      <c r="U3380">
        <f t="shared" si="159"/>
        <v>0</v>
      </c>
    </row>
    <row r="3381" spans="1:21" x14ac:dyDescent="0.25">
      <c r="A3381" t="s">
        <v>3900</v>
      </c>
      <c r="B3381" t="str">
        <f t="shared" si="157"/>
        <v>ZK111.K179.C727</v>
      </c>
      <c r="C3381">
        <f>+IFERROR(VLOOKUP(B3381,'[1]Sum table'!$A:$D,4,FALSE),0)</f>
        <v>0</v>
      </c>
      <c r="D3381">
        <f>+IFERROR(VLOOKUP(B3381,'[1]Sum table'!$A:$E,5,FALSE),0)</f>
        <v>0</v>
      </c>
      <c r="E3381">
        <f>+IFERROR(VLOOKUP(B3381,'[1]Sum table'!$A:$F,6,FALSE),0)</f>
        <v>0</v>
      </c>
      <c r="F3381">
        <f>+IFERROR(VLOOKUP(B3381,'[1]Sum table'!$A:$G,7,FALSE),0)</f>
        <v>0</v>
      </c>
      <c r="O3381" t="s">
        <v>518</v>
      </c>
      <c r="P3381" s="606" t="s">
        <v>349</v>
      </c>
      <c r="R3381" t="str">
        <f t="shared" si="158"/>
        <v>ZK111</v>
      </c>
      <c r="S3381">
        <f t="shared" si="159"/>
        <v>0</v>
      </c>
      <c r="T3381">
        <f t="shared" si="159"/>
        <v>0</v>
      </c>
      <c r="U3381">
        <f t="shared" si="159"/>
        <v>0</v>
      </c>
    </row>
    <row r="3382" spans="1:21" x14ac:dyDescent="0.25">
      <c r="A3382" t="s">
        <v>3901</v>
      </c>
      <c r="B3382" t="str">
        <f t="shared" si="157"/>
        <v>ZK111.K180.C727</v>
      </c>
      <c r="C3382">
        <f>+IFERROR(VLOOKUP(B3382,'[1]Sum table'!$A:$D,4,FALSE),0)</f>
        <v>0</v>
      </c>
      <c r="D3382">
        <f>+IFERROR(VLOOKUP(B3382,'[1]Sum table'!$A:$E,5,FALSE),0)</f>
        <v>0</v>
      </c>
      <c r="E3382">
        <f>+IFERROR(VLOOKUP(B3382,'[1]Sum table'!$A:$F,6,FALSE),0)</f>
        <v>0</v>
      </c>
      <c r="F3382">
        <f>+IFERROR(VLOOKUP(B3382,'[1]Sum table'!$A:$G,7,FALSE),0)</f>
        <v>0</v>
      </c>
      <c r="O3382" t="s">
        <v>518</v>
      </c>
      <c r="P3382" s="606" t="s">
        <v>350</v>
      </c>
      <c r="R3382" t="str">
        <f t="shared" si="158"/>
        <v>ZK111</v>
      </c>
      <c r="S3382">
        <f t="shared" si="159"/>
        <v>0</v>
      </c>
      <c r="T3382">
        <f t="shared" si="159"/>
        <v>0</v>
      </c>
      <c r="U3382">
        <f t="shared" si="159"/>
        <v>0</v>
      </c>
    </row>
    <row r="3383" spans="1:21" x14ac:dyDescent="0.25">
      <c r="A3383" t="s">
        <v>3902</v>
      </c>
      <c r="B3383" t="str">
        <f t="shared" si="157"/>
        <v>ZK111.K181.C727</v>
      </c>
      <c r="C3383">
        <f>+IFERROR(VLOOKUP(B3383,'[1]Sum table'!$A:$D,4,FALSE),0)</f>
        <v>0</v>
      </c>
      <c r="D3383">
        <f>+IFERROR(VLOOKUP(B3383,'[1]Sum table'!$A:$E,5,FALSE),0)</f>
        <v>0</v>
      </c>
      <c r="E3383">
        <f>+IFERROR(VLOOKUP(B3383,'[1]Sum table'!$A:$F,6,FALSE),0)</f>
        <v>0</v>
      </c>
      <c r="F3383">
        <f>+IFERROR(VLOOKUP(B3383,'[1]Sum table'!$A:$G,7,FALSE),0)</f>
        <v>0</v>
      </c>
      <c r="O3383" t="s">
        <v>518</v>
      </c>
      <c r="P3383" s="607" t="s">
        <v>351</v>
      </c>
      <c r="R3383" t="str">
        <f t="shared" si="158"/>
        <v>ZK111</v>
      </c>
      <c r="S3383">
        <f t="shared" si="159"/>
        <v>0</v>
      </c>
      <c r="T3383">
        <f t="shared" si="159"/>
        <v>0</v>
      </c>
      <c r="U3383">
        <f t="shared" si="159"/>
        <v>0</v>
      </c>
    </row>
    <row r="3384" spans="1:21" x14ac:dyDescent="0.25">
      <c r="A3384" t="s">
        <v>3903</v>
      </c>
      <c r="B3384" t="str">
        <f t="shared" si="157"/>
        <v>ZK111.K182.C727</v>
      </c>
      <c r="C3384">
        <f>+IFERROR(VLOOKUP(B3384,'[1]Sum table'!$A:$D,4,FALSE),0)</f>
        <v>0</v>
      </c>
      <c r="D3384">
        <f>+IFERROR(VLOOKUP(B3384,'[1]Sum table'!$A:$E,5,FALSE),0)</f>
        <v>0</v>
      </c>
      <c r="E3384">
        <f>+IFERROR(VLOOKUP(B3384,'[1]Sum table'!$A:$F,6,FALSE),0)</f>
        <v>0</v>
      </c>
      <c r="F3384">
        <f>+IFERROR(VLOOKUP(B3384,'[1]Sum table'!$A:$G,7,FALSE),0)</f>
        <v>0</v>
      </c>
      <c r="O3384" t="s">
        <v>518</v>
      </c>
      <c r="P3384" s="607" t="s">
        <v>352</v>
      </c>
      <c r="R3384" t="str">
        <f t="shared" si="158"/>
        <v>ZK111</v>
      </c>
      <c r="S3384">
        <f t="shared" si="159"/>
        <v>0</v>
      </c>
      <c r="T3384">
        <f t="shared" si="159"/>
        <v>0</v>
      </c>
      <c r="U3384">
        <f t="shared" si="159"/>
        <v>0</v>
      </c>
    </row>
    <row r="3385" spans="1:21" x14ac:dyDescent="0.25">
      <c r="A3385" t="s">
        <v>3904</v>
      </c>
      <c r="B3385" t="str">
        <f t="shared" si="157"/>
        <v>ZK111.K183.C727</v>
      </c>
      <c r="C3385">
        <f>+IFERROR(VLOOKUP(B3385,'[1]Sum table'!$A:$D,4,FALSE),0)</f>
        <v>0</v>
      </c>
      <c r="D3385">
        <f>+IFERROR(VLOOKUP(B3385,'[1]Sum table'!$A:$E,5,FALSE),0)</f>
        <v>0</v>
      </c>
      <c r="E3385">
        <f>+IFERROR(VLOOKUP(B3385,'[1]Sum table'!$A:$F,6,FALSE),0)</f>
        <v>0</v>
      </c>
      <c r="F3385">
        <f>+IFERROR(VLOOKUP(B3385,'[1]Sum table'!$A:$G,7,FALSE),0)</f>
        <v>0</v>
      </c>
      <c r="O3385" t="s">
        <v>518</v>
      </c>
      <c r="P3385" s="606" t="s">
        <v>353</v>
      </c>
      <c r="R3385" t="str">
        <f t="shared" si="158"/>
        <v>ZK111</v>
      </c>
      <c r="S3385">
        <f t="shared" si="159"/>
        <v>0</v>
      </c>
      <c r="T3385">
        <f t="shared" si="159"/>
        <v>0</v>
      </c>
      <c r="U3385">
        <f t="shared" si="159"/>
        <v>0</v>
      </c>
    </row>
    <row r="3386" spans="1:21" x14ac:dyDescent="0.25">
      <c r="A3386" t="s">
        <v>3905</v>
      </c>
      <c r="B3386" t="str">
        <f t="shared" si="157"/>
        <v>ZK111.K184.C727</v>
      </c>
      <c r="C3386">
        <f>+IFERROR(VLOOKUP(B3386,'[1]Sum table'!$A:$D,4,FALSE),0)</f>
        <v>0</v>
      </c>
      <c r="D3386">
        <f>+IFERROR(VLOOKUP(B3386,'[1]Sum table'!$A:$E,5,FALSE),0)</f>
        <v>0</v>
      </c>
      <c r="E3386">
        <f>+IFERROR(VLOOKUP(B3386,'[1]Sum table'!$A:$F,6,FALSE),0)</f>
        <v>0</v>
      </c>
      <c r="F3386">
        <f>+IFERROR(VLOOKUP(B3386,'[1]Sum table'!$A:$G,7,FALSE),0)</f>
        <v>0</v>
      </c>
      <c r="O3386" t="s">
        <v>518</v>
      </c>
      <c r="P3386" s="606" t="s">
        <v>354</v>
      </c>
      <c r="R3386" t="str">
        <f t="shared" si="158"/>
        <v>ZK111</v>
      </c>
      <c r="S3386">
        <f t="shared" si="159"/>
        <v>0</v>
      </c>
      <c r="T3386">
        <f t="shared" si="159"/>
        <v>0</v>
      </c>
      <c r="U3386">
        <f t="shared" si="159"/>
        <v>0</v>
      </c>
    </row>
    <row r="3387" spans="1:21" x14ac:dyDescent="0.25">
      <c r="A3387" t="s">
        <v>3906</v>
      </c>
      <c r="B3387" t="str">
        <f t="shared" si="157"/>
        <v>ZK111.K185.C727</v>
      </c>
      <c r="C3387">
        <f>+IFERROR(VLOOKUP(B3387,'[1]Sum table'!$A:$D,4,FALSE),0)</f>
        <v>0</v>
      </c>
      <c r="D3387">
        <f>+IFERROR(VLOOKUP(B3387,'[1]Sum table'!$A:$E,5,FALSE),0)</f>
        <v>0</v>
      </c>
      <c r="E3387">
        <f>+IFERROR(VLOOKUP(B3387,'[1]Sum table'!$A:$F,6,FALSE),0)</f>
        <v>0</v>
      </c>
      <c r="F3387">
        <f>+IFERROR(VLOOKUP(B3387,'[1]Sum table'!$A:$G,7,FALSE),0)</f>
        <v>0</v>
      </c>
      <c r="O3387" t="s">
        <v>518</v>
      </c>
      <c r="P3387" s="607" t="s">
        <v>355</v>
      </c>
      <c r="R3387" t="str">
        <f t="shared" si="158"/>
        <v>ZK111</v>
      </c>
      <c r="S3387">
        <f t="shared" si="159"/>
        <v>0</v>
      </c>
      <c r="T3387">
        <f t="shared" si="159"/>
        <v>0</v>
      </c>
      <c r="U3387">
        <f t="shared" si="159"/>
        <v>0</v>
      </c>
    </row>
    <row r="3388" spans="1:21" x14ac:dyDescent="0.25">
      <c r="A3388" t="s">
        <v>3907</v>
      </c>
      <c r="B3388" t="str">
        <f t="shared" si="157"/>
        <v>ZK111.K186.C727</v>
      </c>
      <c r="C3388">
        <f>+IFERROR(VLOOKUP(B3388,'[1]Sum table'!$A:$D,4,FALSE),0)</f>
        <v>0</v>
      </c>
      <c r="D3388">
        <f>+IFERROR(VLOOKUP(B3388,'[1]Sum table'!$A:$E,5,FALSE),0)</f>
        <v>0</v>
      </c>
      <c r="E3388">
        <f>+IFERROR(VLOOKUP(B3388,'[1]Sum table'!$A:$F,6,FALSE),0)</f>
        <v>0</v>
      </c>
      <c r="F3388">
        <f>+IFERROR(VLOOKUP(B3388,'[1]Sum table'!$A:$G,7,FALSE),0)</f>
        <v>0</v>
      </c>
      <c r="O3388" t="s">
        <v>518</v>
      </c>
      <c r="P3388" s="607" t="s">
        <v>356</v>
      </c>
      <c r="R3388" t="str">
        <f t="shared" si="158"/>
        <v>ZK111</v>
      </c>
      <c r="S3388">
        <f t="shared" si="159"/>
        <v>0</v>
      </c>
      <c r="T3388">
        <f t="shared" si="159"/>
        <v>0</v>
      </c>
      <c r="U3388">
        <f t="shared" si="159"/>
        <v>0</v>
      </c>
    </row>
    <row r="3389" spans="1:21" x14ac:dyDescent="0.25">
      <c r="A3389" t="s">
        <v>3908</v>
      </c>
      <c r="B3389" t="str">
        <f t="shared" si="157"/>
        <v>ZK111.K187.C727</v>
      </c>
      <c r="C3389">
        <f>+IFERROR(VLOOKUP(B3389,'[1]Sum table'!$A:$D,4,FALSE),0)</f>
        <v>0</v>
      </c>
      <c r="D3389">
        <f>+IFERROR(VLOOKUP(B3389,'[1]Sum table'!$A:$E,5,FALSE),0)</f>
        <v>0</v>
      </c>
      <c r="E3389">
        <f>+IFERROR(VLOOKUP(B3389,'[1]Sum table'!$A:$F,6,FALSE),0)</f>
        <v>0</v>
      </c>
      <c r="F3389">
        <f>+IFERROR(VLOOKUP(B3389,'[1]Sum table'!$A:$G,7,FALSE),0)</f>
        <v>0</v>
      </c>
      <c r="O3389" t="s">
        <v>518</v>
      </c>
      <c r="P3389" s="606" t="s">
        <v>357</v>
      </c>
      <c r="R3389" t="str">
        <f t="shared" si="158"/>
        <v>ZK111</v>
      </c>
      <c r="S3389">
        <f t="shared" si="159"/>
        <v>0</v>
      </c>
      <c r="T3389">
        <f t="shared" si="159"/>
        <v>0</v>
      </c>
      <c r="U3389">
        <f t="shared" si="159"/>
        <v>0</v>
      </c>
    </row>
    <row r="3390" spans="1:21" x14ac:dyDescent="0.25">
      <c r="A3390" t="s">
        <v>3909</v>
      </c>
      <c r="B3390" t="str">
        <f t="shared" si="157"/>
        <v>ZK111.K188.C727</v>
      </c>
      <c r="C3390">
        <f>+IFERROR(VLOOKUP(B3390,'[1]Sum table'!$A:$D,4,FALSE),0)</f>
        <v>0</v>
      </c>
      <c r="D3390">
        <f>+IFERROR(VLOOKUP(B3390,'[1]Sum table'!$A:$E,5,FALSE),0)</f>
        <v>0</v>
      </c>
      <c r="E3390">
        <f>+IFERROR(VLOOKUP(B3390,'[1]Sum table'!$A:$F,6,FALSE),0)</f>
        <v>0</v>
      </c>
      <c r="F3390">
        <f>+IFERROR(VLOOKUP(B3390,'[1]Sum table'!$A:$G,7,FALSE),0)</f>
        <v>0</v>
      </c>
      <c r="O3390" t="s">
        <v>518</v>
      </c>
      <c r="P3390" s="606" t="s">
        <v>358</v>
      </c>
      <c r="R3390" t="str">
        <f t="shared" si="158"/>
        <v>ZK111</v>
      </c>
      <c r="S3390">
        <f t="shared" si="159"/>
        <v>0</v>
      </c>
      <c r="T3390">
        <f t="shared" si="159"/>
        <v>0</v>
      </c>
      <c r="U3390">
        <f t="shared" si="159"/>
        <v>0</v>
      </c>
    </row>
    <row r="3391" spans="1:21" x14ac:dyDescent="0.25">
      <c r="A3391" t="s">
        <v>3910</v>
      </c>
      <c r="B3391" t="str">
        <f t="shared" si="157"/>
        <v>ZK111.K189.C727</v>
      </c>
      <c r="C3391">
        <f>+IFERROR(VLOOKUP(B3391,'[1]Sum table'!$A:$D,4,FALSE),0)</f>
        <v>0</v>
      </c>
      <c r="D3391">
        <f>+IFERROR(VLOOKUP(B3391,'[1]Sum table'!$A:$E,5,FALSE),0)</f>
        <v>0</v>
      </c>
      <c r="E3391">
        <f>+IFERROR(VLOOKUP(B3391,'[1]Sum table'!$A:$F,6,FALSE),0)</f>
        <v>0</v>
      </c>
      <c r="F3391">
        <f>+IFERROR(VLOOKUP(B3391,'[1]Sum table'!$A:$G,7,FALSE),0)</f>
        <v>0</v>
      </c>
      <c r="O3391" t="s">
        <v>518</v>
      </c>
      <c r="P3391" s="606" t="s">
        <v>359</v>
      </c>
      <c r="R3391" t="str">
        <f t="shared" si="158"/>
        <v>ZK111</v>
      </c>
      <c r="S3391">
        <f t="shared" si="159"/>
        <v>0</v>
      </c>
      <c r="T3391">
        <f t="shared" si="159"/>
        <v>0</v>
      </c>
      <c r="U3391">
        <f t="shared" si="159"/>
        <v>0</v>
      </c>
    </row>
    <row r="3392" spans="1:21" x14ac:dyDescent="0.25">
      <c r="A3392" t="s">
        <v>3911</v>
      </c>
      <c r="B3392" t="str">
        <f t="shared" si="157"/>
        <v>ZK111.K190.C727</v>
      </c>
      <c r="C3392">
        <f>+IFERROR(VLOOKUP(B3392,'[1]Sum table'!$A:$D,4,FALSE),0)</f>
        <v>0</v>
      </c>
      <c r="D3392">
        <f>+IFERROR(VLOOKUP(B3392,'[1]Sum table'!$A:$E,5,FALSE),0)</f>
        <v>0</v>
      </c>
      <c r="E3392">
        <f>+IFERROR(VLOOKUP(B3392,'[1]Sum table'!$A:$F,6,FALSE),0)</f>
        <v>0</v>
      </c>
      <c r="F3392">
        <f>+IFERROR(VLOOKUP(B3392,'[1]Sum table'!$A:$G,7,FALSE),0)</f>
        <v>0</v>
      </c>
      <c r="O3392" t="s">
        <v>518</v>
      </c>
      <c r="P3392" s="607" t="s">
        <v>360</v>
      </c>
      <c r="R3392" t="str">
        <f t="shared" si="158"/>
        <v>ZK111</v>
      </c>
      <c r="S3392">
        <f t="shared" si="159"/>
        <v>0</v>
      </c>
      <c r="T3392">
        <f t="shared" si="159"/>
        <v>0</v>
      </c>
      <c r="U3392">
        <f t="shared" si="159"/>
        <v>0</v>
      </c>
    </row>
    <row r="3393" spans="1:21" x14ac:dyDescent="0.25">
      <c r="A3393" t="s">
        <v>3912</v>
      </c>
      <c r="B3393" t="str">
        <f t="shared" si="157"/>
        <v>ZK111.K191.C727</v>
      </c>
      <c r="C3393">
        <f>+IFERROR(VLOOKUP(B3393,'[1]Sum table'!$A:$D,4,FALSE),0)</f>
        <v>0</v>
      </c>
      <c r="D3393">
        <f>+IFERROR(VLOOKUP(B3393,'[1]Sum table'!$A:$E,5,FALSE),0)</f>
        <v>0</v>
      </c>
      <c r="E3393">
        <f>+IFERROR(VLOOKUP(B3393,'[1]Sum table'!$A:$F,6,FALSE),0)</f>
        <v>0</v>
      </c>
      <c r="F3393">
        <f>+IFERROR(VLOOKUP(B3393,'[1]Sum table'!$A:$G,7,FALSE),0)</f>
        <v>0</v>
      </c>
      <c r="O3393" t="s">
        <v>518</v>
      </c>
      <c r="P3393" s="607" t="s">
        <v>361</v>
      </c>
      <c r="R3393" t="str">
        <f t="shared" si="158"/>
        <v>ZK111</v>
      </c>
      <c r="S3393">
        <f t="shared" si="159"/>
        <v>0</v>
      </c>
      <c r="T3393">
        <f t="shared" si="159"/>
        <v>0</v>
      </c>
      <c r="U3393">
        <f t="shared" si="159"/>
        <v>0</v>
      </c>
    </row>
    <row r="3394" spans="1:21" x14ac:dyDescent="0.25">
      <c r="A3394" t="s">
        <v>3913</v>
      </c>
      <c r="B3394" t="str">
        <f t="shared" si="157"/>
        <v>ZK111.K192.C727</v>
      </c>
      <c r="C3394">
        <f>+IFERROR(VLOOKUP(B3394,'[1]Sum table'!$A:$D,4,FALSE),0)</f>
        <v>0</v>
      </c>
      <c r="D3394">
        <f>+IFERROR(VLOOKUP(B3394,'[1]Sum table'!$A:$E,5,FALSE),0)</f>
        <v>0</v>
      </c>
      <c r="E3394">
        <f>+IFERROR(VLOOKUP(B3394,'[1]Sum table'!$A:$F,6,FALSE),0)</f>
        <v>0</v>
      </c>
      <c r="F3394">
        <f>+IFERROR(VLOOKUP(B3394,'[1]Sum table'!$A:$G,7,FALSE),0)</f>
        <v>0</v>
      </c>
      <c r="O3394" t="s">
        <v>518</v>
      </c>
      <c r="P3394" s="607" t="s">
        <v>362</v>
      </c>
      <c r="R3394" t="str">
        <f t="shared" si="158"/>
        <v>ZK111</v>
      </c>
      <c r="S3394">
        <f t="shared" si="159"/>
        <v>0</v>
      </c>
      <c r="T3394">
        <f t="shared" si="159"/>
        <v>0</v>
      </c>
      <c r="U3394">
        <f t="shared" si="159"/>
        <v>0</v>
      </c>
    </row>
    <row r="3395" spans="1:21" x14ac:dyDescent="0.25">
      <c r="A3395" t="s">
        <v>3914</v>
      </c>
      <c r="B3395" t="str">
        <f t="shared" si="157"/>
        <v>ZK111.K193.C727</v>
      </c>
      <c r="C3395">
        <f>+IFERROR(VLOOKUP(B3395,'[1]Sum table'!$A:$D,4,FALSE),0)</f>
        <v>0</v>
      </c>
      <c r="D3395">
        <f>+IFERROR(VLOOKUP(B3395,'[1]Sum table'!$A:$E,5,FALSE),0)</f>
        <v>0</v>
      </c>
      <c r="E3395">
        <f>+IFERROR(VLOOKUP(B3395,'[1]Sum table'!$A:$F,6,FALSE),0)</f>
        <v>0</v>
      </c>
      <c r="F3395">
        <f>+IFERROR(VLOOKUP(B3395,'[1]Sum table'!$A:$G,7,FALSE),0)</f>
        <v>0</v>
      </c>
      <c r="O3395" t="s">
        <v>518</v>
      </c>
      <c r="P3395" s="607" t="s">
        <v>363</v>
      </c>
      <c r="R3395" t="str">
        <f t="shared" si="158"/>
        <v>ZK111</v>
      </c>
      <c r="S3395">
        <f t="shared" si="159"/>
        <v>0</v>
      </c>
      <c r="T3395">
        <f t="shared" si="159"/>
        <v>0</v>
      </c>
      <c r="U3395">
        <f t="shared" si="159"/>
        <v>0</v>
      </c>
    </row>
    <row r="3396" spans="1:21" x14ac:dyDescent="0.25">
      <c r="A3396" t="s">
        <v>3915</v>
      </c>
      <c r="B3396" t="str">
        <f t="shared" ref="B3396:B3459" si="160">+A3396&amp;"."&amp;$A$1</f>
        <v>ZK111.K194.C727</v>
      </c>
      <c r="C3396">
        <f>+IFERROR(VLOOKUP(B3396,'[1]Sum table'!$A:$D,4,FALSE),0)</f>
        <v>0</v>
      </c>
      <c r="D3396">
        <f>+IFERROR(VLOOKUP(B3396,'[1]Sum table'!$A:$E,5,FALSE),0)</f>
        <v>0</v>
      </c>
      <c r="E3396">
        <f>+IFERROR(VLOOKUP(B3396,'[1]Sum table'!$A:$F,6,FALSE),0)</f>
        <v>0</v>
      </c>
      <c r="F3396">
        <f>+IFERROR(VLOOKUP(B3396,'[1]Sum table'!$A:$G,7,FALSE),0)</f>
        <v>0</v>
      </c>
      <c r="O3396" t="s">
        <v>518</v>
      </c>
      <c r="P3396" s="607" t="s">
        <v>364</v>
      </c>
      <c r="R3396" t="str">
        <f t="shared" ref="R3396:R3459" si="161">+LEFT(B3396,5)</f>
        <v>ZK111</v>
      </c>
      <c r="S3396">
        <f t="shared" ref="S3396:U3459" si="162">+C3396</f>
        <v>0</v>
      </c>
      <c r="T3396">
        <f t="shared" si="162"/>
        <v>0</v>
      </c>
      <c r="U3396">
        <f t="shared" si="162"/>
        <v>0</v>
      </c>
    </row>
    <row r="3397" spans="1:21" x14ac:dyDescent="0.25">
      <c r="A3397" t="s">
        <v>3916</v>
      </c>
      <c r="B3397" t="str">
        <f t="shared" si="160"/>
        <v>ZK111.K195.C727</v>
      </c>
      <c r="C3397">
        <f>+IFERROR(VLOOKUP(B3397,'[1]Sum table'!$A:$D,4,FALSE),0)</f>
        <v>0</v>
      </c>
      <c r="D3397">
        <f>+IFERROR(VLOOKUP(B3397,'[1]Sum table'!$A:$E,5,FALSE),0)</f>
        <v>0</v>
      </c>
      <c r="E3397">
        <f>+IFERROR(VLOOKUP(B3397,'[1]Sum table'!$A:$F,6,FALSE),0)</f>
        <v>0</v>
      </c>
      <c r="F3397">
        <f>+IFERROR(VLOOKUP(B3397,'[1]Sum table'!$A:$G,7,FALSE),0)</f>
        <v>0</v>
      </c>
      <c r="O3397" t="s">
        <v>518</v>
      </c>
      <c r="P3397" s="607" t="s">
        <v>365</v>
      </c>
      <c r="R3397" t="str">
        <f t="shared" si="161"/>
        <v>ZK111</v>
      </c>
      <c r="S3397">
        <f t="shared" si="162"/>
        <v>0</v>
      </c>
      <c r="T3397">
        <f t="shared" si="162"/>
        <v>0</v>
      </c>
      <c r="U3397">
        <f t="shared" si="162"/>
        <v>0</v>
      </c>
    </row>
    <row r="3398" spans="1:21" x14ac:dyDescent="0.25">
      <c r="A3398" t="s">
        <v>3917</v>
      </c>
      <c r="B3398" t="str">
        <f t="shared" si="160"/>
        <v>ZK111.K196.C727</v>
      </c>
      <c r="C3398">
        <f>+IFERROR(VLOOKUP(B3398,'[1]Sum table'!$A:$D,4,FALSE),0)</f>
        <v>0</v>
      </c>
      <c r="D3398">
        <f>+IFERROR(VLOOKUP(B3398,'[1]Sum table'!$A:$E,5,FALSE),0)</f>
        <v>0</v>
      </c>
      <c r="E3398">
        <f>+IFERROR(VLOOKUP(B3398,'[1]Sum table'!$A:$F,6,FALSE),0)</f>
        <v>0</v>
      </c>
      <c r="F3398">
        <f>+IFERROR(VLOOKUP(B3398,'[1]Sum table'!$A:$G,7,FALSE),0)</f>
        <v>0</v>
      </c>
      <c r="O3398" t="s">
        <v>518</v>
      </c>
      <c r="P3398" s="607" t="s">
        <v>366</v>
      </c>
      <c r="R3398" t="str">
        <f t="shared" si="161"/>
        <v>ZK111</v>
      </c>
      <c r="S3398">
        <f t="shared" si="162"/>
        <v>0</v>
      </c>
      <c r="T3398">
        <f t="shared" si="162"/>
        <v>0</v>
      </c>
      <c r="U3398">
        <f t="shared" si="162"/>
        <v>0</v>
      </c>
    </row>
    <row r="3399" spans="1:21" x14ac:dyDescent="0.25">
      <c r="A3399" t="s">
        <v>3918</v>
      </c>
      <c r="B3399" t="str">
        <f t="shared" si="160"/>
        <v>ZK111.K197.C727</v>
      </c>
      <c r="C3399">
        <f>+IFERROR(VLOOKUP(B3399,'[1]Sum table'!$A:$D,4,FALSE),0)</f>
        <v>0</v>
      </c>
      <c r="D3399">
        <f>+IFERROR(VLOOKUP(B3399,'[1]Sum table'!$A:$E,5,FALSE),0)</f>
        <v>0</v>
      </c>
      <c r="E3399">
        <f>+IFERROR(VLOOKUP(B3399,'[1]Sum table'!$A:$F,6,FALSE),0)</f>
        <v>0</v>
      </c>
      <c r="F3399">
        <f>+IFERROR(VLOOKUP(B3399,'[1]Sum table'!$A:$G,7,FALSE),0)</f>
        <v>0</v>
      </c>
      <c r="O3399" t="s">
        <v>518</v>
      </c>
      <c r="P3399" s="607" t="s">
        <v>367</v>
      </c>
      <c r="R3399" t="str">
        <f t="shared" si="161"/>
        <v>ZK111</v>
      </c>
      <c r="S3399">
        <f t="shared" si="162"/>
        <v>0</v>
      </c>
      <c r="T3399">
        <f t="shared" si="162"/>
        <v>0</v>
      </c>
      <c r="U3399">
        <f t="shared" si="162"/>
        <v>0</v>
      </c>
    </row>
    <row r="3400" spans="1:21" x14ac:dyDescent="0.25">
      <c r="A3400" t="s">
        <v>3919</v>
      </c>
      <c r="B3400" t="str">
        <f t="shared" si="160"/>
        <v>ZK111.K198.C727</v>
      </c>
      <c r="C3400">
        <f>+IFERROR(VLOOKUP(B3400,'[1]Sum table'!$A:$D,4,FALSE),0)</f>
        <v>0</v>
      </c>
      <c r="D3400">
        <f>+IFERROR(VLOOKUP(B3400,'[1]Sum table'!$A:$E,5,FALSE),0)</f>
        <v>0</v>
      </c>
      <c r="E3400">
        <f>+IFERROR(VLOOKUP(B3400,'[1]Sum table'!$A:$F,6,FALSE),0)</f>
        <v>0</v>
      </c>
      <c r="F3400">
        <f>+IFERROR(VLOOKUP(B3400,'[1]Sum table'!$A:$G,7,FALSE),0)</f>
        <v>0</v>
      </c>
      <c r="O3400" t="s">
        <v>518</v>
      </c>
      <c r="P3400" s="607" t="s">
        <v>368</v>
      </c>
      <c r="R3400" t="str">
        <f t="shared" si="161"/>
        <v>ZK111</v>
      </c>
      <c r="S3400">
        <f t="shared" si="162"/>
        <v>0</v>
      </c>
      <c r="T3400">
        <f t="shared" si="162"/>
        <v>0</v>
      </c>
      <c r="U3400">
        <f t="shared" si="162"/>
        <v>0</v>
      </c>
    </row>
    <row r="3401" spans="1:21" x14ac:dyDescent="0.25">
      <c r="A3401" t="s">
        <v>3920</v>
      </c>
      <c r="B3401" t="str">
        <f t="shared" si="160"/>
        <v>ZK111.K199.C727</v>
      </c>
      <c r="C3401">
        <f>+IFERROR(VLOOKUP(B3401,'[1]Sum table'!$A:$D,4,FALSE),0)</f>
        <v>0</v>
      </c>
      <c r="D3401">
        <f>+IFERROR(VLOOKUP(B3401,'[1]Sum table'!$A:$E,5,FALSE),0)</f>
        <v>0</v>
      </c>
      <c r="E3401">
        <f>+IFERROR(VLOOKUP(B3401,'[1]Sum table'!$A:$F,6,FALSE),0)</f>
        <v>0</v>
      </c>
      <c r="F3401">
        <f>+IFERROR(VLOOKUP(B3401,'[1]Sum table'!$A:$G,7,FALSE),0)</f>
        <v>0</v>
      </c>
      <c r="O3401" t="s">
        <v>518</v>
      </c>
      <c r="P3401" s="607" t="s">
        <v>369</v>
      </c>
      <c r="R3401" t="str">
        <f t="shared" si="161"/>
        <v>ZK111</v>
      </c>
      <c r="S3401">
        <f t="shared" si="162"/>
        <v>0</v>
      </c>
      <c r="T3401">
        <f t="shared" si="162"/>
        <v>0</v>
      </c>
      <c r="U3401">
        <f t="shared" si="162"/>
        <v>0</v>
      </c>
    </row>
    <row r="3402" spans="1:21" x14ac:dyDescent="0.25">
      <c r="A3402" t="s">
        <v>3921</v>
      </c>
      <c r="B3402" t="str">
        <f t="shared" si="160"/>
        <v>ZK111.K200.C727</v>
      </c>
      <c r="C3402">
        <f>+IFERROR(VLOOKUP(B3402,'[1]Sum table'!$A:$D,4,FALSE),0)</f>
        <v>0</v>
      </c>
      <c r="D3402">
        <f>+IFERROR(VLOOKUP(B3402,'[1]Sum table'!$A:$E,5,FALSE),0)</f>
        <v>0</v>
      </c>
      <c r="E3402">
        <f>+IFERROR(VLOOKUP(B3402,'[1]Sum table'!$A:$F,6,FALSE),0)</f>
        <v>0</v>
      </c>
      <c r="F3402">
        <f>+IFERROR(VLOOKUP(B3402,'[1]Sum table'!$A:$G,7,FALSE),0)</f>
        <v>0</v>
      </c>
      <c r="O3402" t="s">
        <v>518</v>
      </c>
      <c r="P3402" s="607" t="s">
        <v>370</v>
      </c>
      <c r="R3402" t="str">
        <f t="shared" si="161"/>
        <v>ZK111</v>
      </c>
      <c r="S3402">
        <f t="shared" si="162"/>
        <v>0</v>
      </c>
      <c r="T3402">
        <f t="shared" si="162"/>
        <v>0</v>
      </c>
      <c r="U3402">
        <f t="shared" si="162"/>
        <v>0</v>
      </c>
    </row>
    <row r="3403" spans="1:21" ht="15.75" thickBot="1" x14ac:dyDescent="0.3">
      <c r="A3403" t="s">
        <v>3922</v>
      </c>
      <c r="B3403" t="str">
        <f t="shared" si="160"/>
        <v>ZK111.K201.C727</v>
      </c>
      <c r="C3403">
        <f>+IFERROR(VLOOKUP(B3403,'[1]Sum table'!$A:$D,4,FALSE),0)</f>
        <v>0</v>
      </c>
      <c r="D3403">
        <f>+IFERROR(VLOOKUP(B3403,'[1]Sum table'!$A:$E,5,FALSE),0)</f>
        <v>0</v>
      </c>
      <c r="E3403">
        <f>+IFERROR(VLOOKUP(B3403,'[1]Sum table'!$A:$F,6,FALSE),0)</f>
        <v>0</v>
      </c>
      <c r="F3403">
        <f>+IFERROR(VLOOKUP(B3403,'[1]Sum table'!$A:$G,7,FALSE),0)</f>
        <v>0</v>
      </c>
      <c r="O3403" t="s">
        <v>518</v>
      </c>
      <c r="P3403" s="609" t="s">
        <v>371</v>
      </c>
      <c r="R3403" t="str">
        <f t="shared" si="161"/>
        <v>ZK111</v>
      </c>
      <c r="S3403">
        <f t="shared" si="162"/>
        <v>0</v>
      </c>
      <c r="T3403">
        <f t="shared" si="162"/>
        <v>0</v>
      </c>
      <c r="U3403">
        <f t="shared" si="162"/>
        <v>0</v>
      </c>
    </row>
    <row r="3404" spans="1:21" x14ac:dyDescent="0.25">
      <c r="A3404" t="s">
        <v>3923</v>
      </c>
      <c r="B3404" t="str">
        <f t="shared" si="160"/>
        <v>ZK111.K202.C727</v>
      </c>
      <c r="C3404">
        <f>+IFERROR(VLOOKUP(B3404,'[1]Sum table'!$A:$D,4,FALSE),0)</f>
        <v>0</v>
      </c>
      <c r="D3404">
        <f>+IFERROR(VLOOKUP(B3404,'[1]Sum table'!$A:$E,5,FALSE),0)</f>
        <v>0</v>
      </c>
      <c r="E3404">
        <f>+IFERROR(VLOOKUP(B3404,'[1]Sum table'!$A:$F,6,FALSE),0)</f>
        <v>0</v>
      </c>
      <c r="F3404">
        <f>+IFERROR(VLOOKUP(B3404,'[1]Sum table'!$A:$G,7,FALSE),0)</f>
        <v>0</v>
      </c>
      <c r="O3404" t="s">
        <v>518</v>
      </c>
      <c r="P3404" s="610" t="s">
        <v>258</v>
      </c>
      <c r="R3404" t="str">
        <f t="shared" si="161"/>
        <v>ZK111</v>
      </c>
      <c r="S3404">
        <f t="shared" si="162"/>
        <v>0</v>
      </c>
      <c r="T3404">
        <f t="shared" si="162"/>
        <v>0</v>
      </c>
      <c r="U3404">
        <f t="shared" si="162"/>
        <v>0</v>
      </c>
    </row>
    <row r="3405" spans="1:21" x14ac:dyDescent="0.25">
      <c r="A3405" t="s">
        <v>3924</v>
      </c>
      <c r="B3405" t="str">
        <f t="shared" si="160"/>
        <v>ZK111.K203.C727</v>
      </c>
      <c r="C3405">
        <f>+IFERROR(VLOOKUP(B3405,'[1]Sum table'!$A:$D,4,FALSE),0)</f>
        <v>0</v>
      </c>
      <c r="D3405">
        <f>+IFERROR(VLOOKUP(B3405,'[1]Sum table'!$A:$E,5,FALSE),0)</f>
        <v>0</v>
      </c>
      <c r="E3405">
        <f>+IFERROR(VLOOKUP(B3405,'[1]Sum table'!$A:$F,6,FALSE),0)</f>
        <v>0</v>
      </c>
      <c r="F3405">
        <f>+IFERROR(VLOOKUP(B3405,'[1]Sum table'!$A:$G,7,FALSE),0)</f>
        <v>0</v>
      </c>
      <c r="O3405" t="s">
        <v>518</v>
      </c>
      <c r="P3405" s="610" t="s">
        <v>103</v>
      </c>
      <c r="R3405" t="str">
        <f t="shared" si="161"/>
        <v>ZK111</v>
      </c>
      <c r="S3405">
        <f t="shared" si="162"/>
        <v>0</v>
      </c>
      <c r="T3405">
        <f t="shared" si="162"/>
        <v>0</v>
      </c>
      <c r="U3405">
        <f t="shared" si="162"/>
        <v>0</v>
      </c>
    </row>
    <row r="3406" spans="1:21" x14ac:dyDescent="0.25">
      <c r="A3406" t="s">
        <v>3925</v>
      </c>
      <c r="B3406" t="str">
        <f t="shared" si="160"/>
        <v>ZK111.K204.C727</v>
      </c>
      <c r="C3406">
        <f>+IFERROR(VLOOKUP(B3406,'[1]Sum table'!$A:$D,4,FALSE),0)</f>
        <v>0</v>
      </c>
      <c r="D3406">
        <f>+IFERROR(VLOOKUP(B3406,'[1]Sum table'!$A:$E,5,FALSE),0)</f>
        <v>0</v>
      </c>
      <c r="E3406">
        <f>+IFERROR(VLOOKUP(B3406,'[1]Sum table'!$A:$F,6,FALSE),0)</f>
        <v>0</v>
      </c>
      <c r="F3406">
        <f>+IFERROR(VLOOKUP(B3406,'[1]Sum table'!$A:$G,7,FALSE),0)</f>
        <v>0</v>
      </c>
      <c r="O3406" t="s">
        <v>518</v>
      </c>
      <c r="P3406" s="610" t="s">
        <v>109</v>
      </c>
      <c r="R3406" t="str">
        <f t="shared" si="161"/>
        <v>ZK111</v>
      </c>
      <c r="S3406">
        <f t="shared" si="162"/>
        <v>0</v>
      </c>
      <c r="T3406">
        <f t="shared" si="162"/>
        <v>0</v>
      </c>
      <c r="U3406">
        <f t="shared" si="162"/>
        <v>0</v>
      </c>
    </row>
    <row r="3407" spans="1:21" x14ac:dyDescent="0.25">
      <c r="A3407" t="s">
        <v>3926</v>
      </c>
      <c r="B3407" t="str">
        <f t="shared" si="160"/>
        <v>ZK111.K205.C727</v>
      </c>
      <c r="C3407">
        <f>+IFERROR(VLOOKUP(B3407,'[1]Sum table'!$A:$D,4,FALSE),0)</f>
        <v>0</v>
      </c>
      <c r="D3407">
        <f>+IFERROR(VLOOKUP(B3407,'[1]Sum table'!$A:$E,5,FALSE),0)</f>
        <v>0</v>
      </c>
      <c r="E3407">
        <f>+IFERROR(VLOOKUP(B3407,'[1]Sum table'!$A:$F,6,FALSE),0)</f>
        <v>0</v>
      </c>
      <c r="F3407">
        <f>+IFERROR(VLOOKUP(B3407,'[1]Sum table'!$A:$G,7,FALSE),0)</f>
        <v>0</v>
      </c>
      <c r="O3407" t="s">
        <v>518</v>
      </c>
      <c r="P3407" s="610" t="s">
        <v>111</v>
      </c>
      <c r="R3407" t="str">
        <f t="shared" si="161"/>
        <v>ZK111</v>
      </c>
      <c r="S3407">
        <f t="shared" si="162"/>
        <v>0</v>
      </c>
      <c r="T3407">
        <f t="shared" si="162"/>
        <v>0</v>
      </c>
      <c r="U3407">
        <f t="shared" si="162"/>
        <v>0</v>
      </c>
    </row>
    <row r="3408" spans="1:21" x14ac:dyDescent="0.25">
      <c r="A3408" t="s">
        <v>3927</v>
      </c>
      <c r="B3408" t="str">
        <f t="shared" si="160"/>
        <v>ZK111.K206.C727</v>
      </c>
      <c r="C3408">
        <f>+IFERROR(VLOOKUP(B3408,'[1]Sum table'!$A:$D,4,FALSE),0)</f>
        <v>0</v>
      </c>
      <c r="D3408">
        <f>+IFERROR(VLOOKUP(B3408,'[1]Sum table'!$A:$E,5,FALSE),0)</f>
        <v>0</v>
      </c>
      <c r="E3408">
        <f>+IFERROR(VLOOKUP(B3408,'[1]Sum table'!$A:$F,6,FALSE),0)</f>
        <v>0</v>
      </c>
      <c r="F3408">
        <f>+IFERROR(VLOOKUP(B3408,'[1]Sum table'!$A:$G,7,FALSE),0)</f>
        <v>0</v>
      </c>
      <c r="O3408" t="s">
        <v>518</v>
      </c>
      <c r="P3408" s="608" t="s">
        <v>372</v>
      </c>
      <c r="R3408" t="str">
        <f t="shared" si="161"/>
        <v>ZK111</v>
      </c>
      <c r="S3408">
        <f t="shared" si="162"/>
        <v>0</v>
      </c>
      <c r="T3408">
        <f t="shared" si="162"/>
        <v>0</v>
      </c>
      <c r="U3408">
        <f t="shared" si="162"/>
        <v>0</v>
      </c>
    </row>
    <row r="3409" spans="1:21" x14ac:dyDescent="0.25">
      <c r="A3409" t="s">
        <v>3928</v>
      </c>
      <c r="B3409" t="str">
        <f t="shared" si="160"/>
        <v>ZK111.K207.C727</v>
      </c>
      <c r="C3409">
        <f>+IFERROR(VLOOKUP(B3409,'[1]Sum table'!$A:$D,4,FALSE),0)</f>
        <v>0</v>
      </c>
      <c r="D3409">
        <f>+IFERROR(VLOOKUP(B3409,'[1]Sum table'!$A:$E,5,FALSE),0)</f>
        <v>0</v>
      </c>
      <c r="E3409">
        <f>+IFERROR(VLOOKUP(B3409,'[1]Sum table'!$A:$F,6,FALSE),0)</f>
        <v>0</v>
      </c>
      <c r="F3409">
        <f>+IFERROR(VLOOKUP(B3409,'[1]Sum table'!$A:$G,7,FALSE),0)</f>
        <v>0</v>
      </c>
      <c r="O3409" t="s">
        <v>518</v>
      </c>
      <c r="P3409" s="608" t="s">
        <v>373</v>
      </c>
      <c r="R3409" t="str">
        <f t="shared" si="161"/>
        <v>ZK111</v>
      </c>
      <c r="S3409">
        <f t="shared" si="162"/>
        <v>0</v>
      </c>
      <c r="T3409">
        <f t="shared" si="162"/>
        <v>0</v>
      </c>
      <c r="U3409">
        <f t="shared" si="162"/>
        <v>0</v>
      </c>
    </row>
    <row r="3410" spans="1:21" x14ac:dyDescent="0.25">
      <c r="A3410" t="s">
        <v>3929</v>
      </c>
      <c r="B3410" t="str">
        <f t="shared" si="160"/>
        <v>ZK111.K208.C727</v>
      </c>
      <c r="C3410">
        <f>+IFERROR(VLOOKUP(B3410,'[1]Sum table'!$A:$D,4,FALSE),0)</f>
        <v>0</v>
      </c>
      <c r="D3410">
        <f>+IFERROR(VLOOKUP(B3410,'[1]Sum table'!$A:$E,5,FALSE),0)</f>
        <v>0</v>
      </c>
      <c r="E3410">
        <f>+IFERROR(VLOOKUP(B3410,'[1]Sum table'!$A:$F,6,FALSE),0)</f>
        <v>0</v>
      </c>
      <c r="F3410">
        <f>+IFERROR(VLOOKUP(B3410,'[1]Sum table'!$A:$G,7,FALSE),0)</f>
        <v>0</v>
      </c>
      <c r="O3410" t="s">
        <v>518</v>
      </c>
      <c r="P3410" s="608" t="s">
        <v>374</v>
      </c>
      <c r="R3410" t="str">
        <f t="shared" si="161"/>
        <v>ZK111</v>
      </c>
      <c r="S3410">
        <f t="shared" si="162"/>
        <v>0</v>
      </c>
      <c r="T3410">
        <f t="shared" si="162"/>
        <v>0</v>
      </c>
      <c r="U3410">
        <f t="shared" si="162"/>
        <v>0</v>
      </c>
    </row>
    <row r="3411" spans="1:21" x14ac:dyDescent="0.25">
      <c r="A3411" t="s">
        <v>3930</v>
      </c>
      <c r="B3411" t="str">
        <f t="shared" si="160"/>
        <v>ZK111.K209.C727</v>
      </c>
      <c r="C3411">
        <f>+IFERROR(VLOOKUP(B3411,'[1]Sum table'!$A:$D,4,FALSE),0)</f>
        <v>0</v>
      </c>
      <c r="D3411">
        <f>+IFERROR(VLOOKUP(B3411,'[1]Sum table'!$A:$E,5,FALSE),0)</f>
        <v>0</v>
      </c>
      <c r="E3411">
        <f>+IFERROR(VLOOKUP(B3411,'[1]Sum table'!$A:$F,6,FALSE),0)</f>
        <v>0</v>
      </c>
      <c r="F3411">
        <f>+IFERROR(VLOOKUP(B3411,'[1]Sum table'!$A:$G,7,FALSE),0)</f>
        <v>0</v>
      </c>
      <c r="O3411" t="s">
        <v>518</v>
      </c>
      <c r="P3411" s="610" t="s">
        <v>77</v>
      </c>
      <c r="R3411" t="str">
        <f t="shared" si="161"/>
        <v>ZK111</v>
      </c>
      <c r="S3411">
        <f t="shared" si="162"/>
        <v>0</v>
      </c>
      <c r="T3411">
        <f t="shared" si="162"/>
        <v>0</v>
      </c>
      <c r="U3411">
        <f t="shared" si="162"/>
        <v>0</v>
      </c>
    </row>
    <row r="3412" spans="1:21" x14ac:dyDescent="0.25">
      <c r="A3412" t="s">
        <v>3931</v>
      </c>
      <c r="B3412" t="str">
        <f t="shared" si="160"/>
        <v>ZK111.K210.C727</v>
      </c>
      <c r="C3412">
        <f>+IFERROR(VLOOKUP(B3412,'[1]Sum table'!$A:$D,4,FALSE),0)</f>
        <v>0</v>
      </c>
      <c r="D3412">
        <f>+IFERROR(VLOOKUP(B3412,'[1]Sum table'!$A:$E,5,FALSE),0)</f>
        <v>0</v>
      </c>
      <c r="E3412">
        <f>+IFERROR(VLOOKUP(B3412,'[1]Sum table'!$A:$F,6,FALSE),0)</f>
        <v>0</v>
      </c>
      <c r="F3412">
        <f>+IFERROR(VLOOKUP(B3412,'[1]Sum table'!$A:$G,7,FALSE),0)</f>
        <v>0</v>
      </c>
      <c r="O3412" t="s">
        <v>518</v>
      </c>
      <c r="P3412" s="610" t="s">
        <v>79</v>
      </c>
      <c r="R3412" t="str">
        <f t="shared" si="161"/>
        <v>ZK111</v>
      </c>
      <c r="S3412">
        <f t="shared" si="162"/>
        <v>0</v>
      </c>
      <c r="T3412">
        <f t="shared" si="162"/>
        <v>0</v>
      </c>
      <c r="U3412">
        <f t="shared" si="162"/>
        <v>0</v>
      </c>
    </row>
    <row r="3413" spans="1:21" x14ac:dyDescent="0.25">
      <c r="A3413" t="s">
        <v>3932</v>
      </c>
      <c r="B3413" t="str">
        <f t="shared" si="160"/>
        <v>ZK111.K211.C727</v>
      </c>
      <c r="C3413">
        <f>+IFERROR(VLOOKUP(B3413,'[1]Sum table'!$A:$D,4,FALSE),0)</f>
        <v>0</v>
      </c>
      <c r="D3413">
        <f>+IFERROR(VLOOKUP(B3413,'[1]Sum table'!$A:$E,5,FALSE),0)</f>
        <v>0</v>
      </c>
      <c r="E3413">
        <f>+IFERROR(VLOOKUP(B3413,'[1]Sum table'!$A:$F,6,FALSE),0)</f>
        <v>0</v>
      </c>
      <c r="F3413">
        <f>+IFERROR(VLOOKUP(B3413,'[1]Sum table'!$A:$G,7,FALSE),0)</f>
        <v>0</v>
      </c>
      <c r="O3413" t="s">
        <v>518</v>
      </c>
      <c r="P3413" s="610" t="s">
        <v>81</v>
      </c>
      <c r="R3413" t="str">
        <f t="shared" si="161"/>
        <v>ZK111</v>
      </c>
      <c r="S3413">
        <f t="shared" si="162"/>
        <v>0</v>
      </c>
      <c r="T3413">
        <f t="shared" si="162"/>
        <v>0</v>
      </c>
      <c r="U3413">
        <f t="shared" si="162"/>
        <v>0</v>
      </c>
    </row>
    <row r="3414" spans="1:21" x14ac:dyDescent="0.25">
      <c r="A3414" t="s">
        <v>3933</v>
      </c>
      <c r="B3414" t="str">
        <f t="shared" si="160"/>
        <v>ZK111.K212.C727</v>
      </c>
      <c r="C3414">
        <f>+IFERROR(VLOOKUP(B3414,'[1]Sum table'!$A:$D,4,FALSE),0)</f>
        <v>0</v>
      </c>
      <c r="D3414">
        <f>+IFERROR(VLOOKUP(B3414,'[1]Sum table'!$A:$E,5,FALSE),0)</f>
        <v>0</v>
      </c>
      <c r="E3414">
        <f>+IFERROR(VLOOKUP(B3414,'[1]Sum table'!$A:$F,6,FALSE),0)</f>
        <v>0</v>
      </c>
      <c r="F3414">
        <f>+IFERROR(VLOOKUP(B3414,'[1]Sum table'!$A:$G,7,FALSE),0)</f>
        <v>0</v>
      </c>
      <c r="O3414" t="s">
        <v>518</v>
      </c>
      <c r="P3414" s="610" t="s">
        <v>83</v>
      </c>
      <c r="R3414" t="str">
        <f t="shared" si="161"/>
        <v>ZK111</v>
      </c>
      <c r="S3414">
        <f t="shared" si="162"/>
        <v>0</v>
      </c>
      <c r="T3414">
        <f t="shared" si="162"/>
        <v>0</v>
      </c>
      <c r="U3414">
        <f t="shared" si="162"/>
        <v>0</v>
      </c>
    </row>
    <row r="3415" spans="1:21" x14ac:dyDescent="0.25">
      <c r="A3415" t="s">
        <v>3934</v>
      </c>
      <c r="B3415" t="str">
        <f t="shared" si="160"/>
        <v>ZK111.K213.C727</v>
      </c>
      <c r="C3415">
        <f>+IFERROR(VLOOKUP(B3415,'[1]Sum table'!$A:$D,4,FALSE),0)</f>
        <v>0</v>
      </c>
      <c r="D3415">
        <f>+IFERROR(VLOOKUP(B3415,'[1]Sum table'!$A:$E,5,FALSE),0)</f>
        <v>0</v>
      </c>
      <c r="E3415">
        <f>+IFERROR(VLOOKUP(B3415,'[1]Sum table'!$A:$F,6,FALSE),0)</f>
        <v>0</v>
      </c>
      <c r="F3415">
        <f>+IFERROR(VLOOKUP(B3415,'[1]Sum table'!$A:$G,7,FALSE),0)</f>
        <v>0</v>
      </c>
      <c r="O3415" t="s">
        <v>518</v>
      </c>
      <c r="P3415" s="610" t="s">
        <v>85</v>
      </c>
      <c r="R3415" t="str">
        <f t="shared" si="161"/>
        <v>ZK111</v>
      </c>
      <c r="S3415">
        <f t="shared" si="162"/>
        <v>0</v>
      </c>
      <c r="T3415">
        <f t="shared" si="162"/>
        <v>0</v>
      </c>
      <c r="U3415">
        <f t="shared" si="162"/>
        <v>0</v>
      </c>
    </row>
    <row r="3416" spans="1:21" x14ac:dyDescent="0.25">
      <c r="A3416" t="s">
        <v>3935</v>
      </c>
      <c r="B3416" t="str">
        <f t="shared" si="160"/>
        <v>ZK111.K214.C727</v>
      </c>
      <c r="C3416">
        <f>+IFERROR(VLOOKUP(B3416,'[1]Sum table'!$A:$D,4,FALSE),0)</f>
        <v>0</v>
      </c>
      <c r="D3416">
        <f>+IFERROR(VLOOKUP(B3416,'[1]Sum table'!$A:$E,5,FALSE),0)</f>
        <v>0</v>
      </c>
      <c r="E3416">
        <f>+IFERROR(VLOOKUP(B3416,'[1]Sum table'!$A:$F,6,FALSE),0)</f>
        <v>0</v>
      </c>
      <c r="F3416">
        <f>+IFERROR(VLOOKUP(B3416,'[1]Sum table'!$A:$G,7,FALSE),0)</f>
        <v>0</v>
      </c>
      <c r="O3416" t="s">
        <v>518</v>
      </c>
      <c r="P3416" s="610" t="s">
        <v>87</v>
      </c>
      <c r="R3416" t="str">
        <f t="shared" si="161"/>
        <v>ZK111</v>
      </c>
      <c r="S3416">
        <f t="shared" si="162"/>
        <v>0</v>
      </c>
      <c r="T3416">
        <f t="shared" si="162"/>
        <v>0</v>
      </c>
      <c r="U3416">
        <f t="shared" si="162"/>
        <v>0</v>
      </c>
    </row>
    <row r="3417" spans="1:21" x14ac:dyDescent="0.25">
      <c r="A3417" t="s">
        <v>3936</v>
      </c>
      <c r="B3417" t="str">
        <f t="shared" si="160"/>
        <v>ZK111.K215.C727</v>
      </c>
      <c r="C3417">
        <f>+IFERROR(VLOOKUP(B3417,'[1]Sum table'!$A:$D,4,FALSE),0)</f>
        <v>0</v>
      </c>
      <c r="D3417">
        <f>+IFERROR(VLOOKUP(B3417,'[1]Sum table'!$A:$E,5,FALSE),0)</f>
        <v>0</v>
      </c>
      <c r="E3417">
        <f>+IFERROR(VLOOKUP(B3417,'[1]Sum table'!$A:$F,6,FALSE),0)</f>
        <v>0</v>
      </c>
      <c r="F3417">
        <f>+IFERROR(VLOOKUP(B3417,'[1]Sum table'!$A:$G,7,FALSE),0)</f>
        <v>0</v>
      </c>
      <c r="O3417" t="s">
        <v>518</v>
      </c>
      <c r="P3417" s="610" t="s">
        <v>89</v>
      </c>
      <c r="R3417" t="str">
        <f t="shared" si="161"/>
        <v>ZK111</v>
      </c>
      <c r="S3417">
        <f t="shared" si="162"/>
        <v>0</v>
      </c>
      <c r="T3417">
        <f t="shared" si="162"/>
        <v>0</v>
      </c>
      <c r="U3417">
        <f t="shared" si="162"/>
        <v>0</v>
      </c>
    </row>
    <row r="3418" spans="1:21" x14ac:dyDescent="0.25">
      <c r="A3418" t="s">
        <v>3937</v>
      </c>
      <c r="B3418" t="str">
        <f t="shared" si="160"/>
        <v>ZK111.K216.C727</v>
      </c>
      <c r="C3418">
        <f>+IFERROR(VLOOKUP(B3418,'[1]Sum table'!$A:$D,4,FALSE),0)</f>
        <v>0</v>
      </c>
      <c r="D3418">
        <f>+IFERROR(VLOOKUP(B3418,'[1]Sum table'!$A:$E,5,FALSE),0)</f>
        <v>0</v>
      </c>
      <c r="E3418">
        <f>+IFERROR(VLOOKUP(B3418,'[1]Sum table'!$A:$F,6,FALSE),0)</f>
        <v>0</v>
      </c>
      <c r="F3418">
        <f>+IFERROR(VLOOKUP(B3418,'[1]Sum table'!$A:$G,7,FALSE),0)</f>
        <v>0</v>
      </c>
      <c r="O3418" t="s">
        <v>518</v>
      </c>
      <c r="P3418" s="610" t="s">
        <v>91</v>
      </c>
      <c r="R3418" t="str">
        <f t="shared" si="161"/>
        <v>ZK111</v>
      </c>
      <c r="S3418">
        <f t="shared" si="162"/>
        <v>0</v>
      </c>
      <c r="T3418">
        <f t="shared" si="162"/>
        <v>0</v>
      </c>
      <c r="U3418">
        <f t="shared" si="162"/>
        <v>0</v>
      </c>
    </row>
    <row r="3419" spans="1:21" x14ac:dyDescent="0.25">
      <c r="A3419" t="s">
        <v>3938</v>
      </c>
      <c r="B3419" t="str">
        <f t="shared" si="160"/>
        <v>ZK111.K217.C727</v>
      </c>
      <c r="C3419">
        <f>+IFERROR(VLOOKUP(B3419,'[1]Sum table'!$A:$D,4,FALSE),0)</f>
        <v>0</v>
      </c>
      <c r="D3419">
        <f>+IFERROR(VLOOKUP(B3419,'[1]Sum table'!$A:$E,5,FALSE),0)</f>
        <v>0</v>
      </c>
      <c r="E3419">
        <f>+IFERROR(VLOOKUP(B3419,'[1]Sum table'!$A:$F,6,FALSE),0)</f>
        <v>0</v>
      </c>
      <c r="F3419">
        <f>+IFERROR(VLOOKUP(B3419,'[1]Sum table'!$A:$G,7,FALSE),0)</f>
        <v>0</v>
      </c>
      <c r="O3419" t="s">
        <v>518</v>
      </c>
      <c r="P3419" s="610" t="s">
        <v>93</v>
      </c>
      <c r="R3419" t="str">
        <f t="shared" si="161"/>
        <v>ZK111</v>
      </c>
      <c r="S3419">
        <f t="shared" si="162"/>
        <v>0</v>
      </c>
      <c r="T3419">
        <f t="shared" si="162"/>
        <v>0</v>
      </c>
      <c r="U3419">
        <f t="shared" si="162"/>
        <v>0</v>
      </c>
    </row>
    <row r="3420" spans="1:21" x14ac:dyDescent="0.25">
      <c r="A3420" t="s">
        <v>3939</v>
      </c>
      <c r="B3420" t="str">
        <f t="shared" si="160"/>
        <v>ZK111.K218.C727</v>
      </c>
      <c r="C3420">
        <f>+IFERROR(VLOOKUP(B3420,'[1]Sum table'!$A:$D,4,FALSE),0)</f>
        <v>0</v>
      </c>
      <c r="D3420">
        <f>+IFERROR(VLOOKUP(B3420,'[1]Sum table'!$A:$E,5,FALSE),0)</f>
        <v>0</v>
      </c>
      <c r="E3420">
        <f>+IFERROR(VLOOKUP(B3420,'[1]Sum table'!$A:$F,6,FALSE),0)</f>
        <v>0</v>
      </c>
      <c r="F3420">
        <f>+IFERROR(VLOOKUP(B3420,'[1]Sum table'!$A:$G,7,FALSE),0)</f>
        <v>0</v>
      </c>
      <c r="O3420" t="s">
        <v>518</v>
      </c>
      <c r="P3420" s="610" t="s">
        <v>95</v>
      </c>
      <c r="R3420" t="str">
        <f t="shared" si="161"/>
        <v>ZK111</v>
      </c>
      <c r="S3420">
        <f t="shared" si="162"/>
        <v>0</v>
      </c>
      <c r="T3420">
        <f t="shared" si="162"/>
        <v>0</v>
      </c>
      <c r="U3420">
        <f t="shared" si="162"/>
        <v>0</v>
      </c>
    </row>
    <row r="3421" spans="1:21" x14ac:dyDescent="0.25">
      <c r="A3421" t="s">
        <v>3940</v>
      </c>
      <c r="B3421" t="str">
        <f t="shared" si="160"/>
        <v>ZK111.K219.C727</v>
      </c>
      <c r="C3421">
        <f>+IFERROR(VLOOKUP(B3421,'[1]Sum table'!$A:$D,4,FALSE),0)</f>
        <v>0</v>
      </c>
      <c r="D3421">
        <f>+IFERROR(VLOOKUP(B3421,'[1]Sum table'!$A:$E,5,FALSE),0)</f>
        <v>0</v>
      </c>
      <c r="E3421">
        <f>+IFERROR(VLOOKUP(B3421,'[1]Sum table'!$A:$F,6,FALSE),0)</f>
        <v>0</v>
      </c>
      <c r="F3421">
        <f>+IFERROR(VLOOKUP(B3421,'[1]Sum table'!$A:$G,7,FALSE),0)</f>
        <v>0</v>
      </c>
      <c r="O3421" t="s">
        <v>518</v>
      </c>
      <c r="P3421" s="610" t="s">
        <v>97</v>
      </c>
      <c r="R3421" t="str">
        <f t="shared" si="161"/>
        <v>ZK111</v>
      </c>
      <c r="S3421">
        <f t="shared" si="162"/>
        <v>0</v>
      </c>
      <c r="T3421">
        <f t="shared" si="162"/>
        <v>0</v>
      </c>
      <c r="U3421">
        <f t="shared" si="162"/>
        <v>0</v>
      </c>
    </row>
    <row r="3422" spans="1:21" x14ac:dyDescent="0.25">
      <c r="A3422" t="s">
        <v>3941</v>
      </c>
      <c r="B3422" t="str">
        <f t="shared" si="160"/>
        <v>ZK111.K220.C727</v>
      </c>
      <c r="C3422">
        <f>+IFERROR(VLOOKUP(B3422,'[1]Sum table'!$A:$D,4,FALSE),0)</f>
        <v>0</v>
      </c>
      <c r="D3422">
        <f>+IFERROR(VLOOKUP(B3422,'[1]Sum table'!$A:$E,5,FALSE),0)</f>
        <v>0</v>
      </c>
      <c r="E3422">
        <f>+IFERROR(VLOOKUP(B3422,'[1]Sum table'!$A:$F,6,FALSE),0)</f>
        <v>0</v>
      </c>
      <c r="F3422">
        <f>+IFERROR(VLOOKUP(B3422,'[1]Sum table'!$A:$G,7,FALSE),0)</f>
        <v>0</v>
      </c>
      <c r="O3422" t="s">
        <v>518</v>
      </c>
      <c r="P3422" s="610" t="s">
        <v>99</v>
      </c>
      <c r="R3422" t="str">
        <f t="shared" si="161"/>
        <v>ZK111</v>
      </c>
      <c r="S3422">
        <f t="shared" si="162"/>
        <v>0</v>
      </c>
      <c r="T3422">
        <f t="shared" si="162"/>
        <v>0</v>
      </c>
      <c r="U3422">
        <f t="shared" si="162"/>
        <v>0</v>
      </c>
    </row>
    <row r="3423" spans="1:21" x14ac:dyDescent="0.25">
      <c r="A3423" t="s">
        <v>3942</v>
      </c>
      <c r="B3423" t="str">
        <f t="shared" si="160"/>
        <v>ZK111.K221.C727</v>
      </c>
      <c r="C3423">
        <f>+IFERROR(VLOOKUP(B3423,'[1]Sum table'!$A:$D,4,FALSE),0)</f>
        <v>0</v>
      </c>
      <c r="D3423">
        <f>+IFERROR(VLOOKUP(B3423,'[1]Sum table'!$A:$E,5,FALSE),0)</f>
        <v>0</v>
      </c>
      <c r="E3423">
        <f>+IFERROR(VLOOKUP(B3423,'[1]Sum table'!$A:$F,6,FALSE),0)</f>
        <v>0</v>
      </c>
      <c r="F3423">
        <f>+IFERROR(VLOOKUP(B3423,'[1]Sum table'!$A:$G,7,FALSE),0)</f>
        <v>0</v>
      </c>
      <c r="O3423" t="s">
        <v>518</v>
      </c>
      <c r="P3423" s="610" t="s">
        <v>101</v>
      </c>
      <c r="R3423" t="str">
        <f t="shared" si="161"/>
        <v>ZK111</v>
      </c>
      <c r="S3423">
        <f t="shared" si="162"/>
        <v>0</v>
      </c>
      <c r="T3423">
        <f t="shared" si="162"/>
        <v>0</v>
      </c>
      <c r="U3423">
        <f t="shared" si="162"/>
        <v>0</v>
      </c>
    </row>
    <row r="3424" spans="1:21" x14ac:dyDescent="0.25">
      <c r="A3424" t="s">
        <v>3943</v>
      </c>
      <c r="B3424" t="str">
        <f t="shared" si="160"/>
        <v>ZK111.K222.C727</v>
      </c>
      <c r="C3424">
        <f>+IFERROR(VLOOKUP(B3424,'[1]Sum table'!$A:$D,4,FALSE),0)</f>
        <v>0</v>
      </c>
      <c r="D3424">
        <f>+IFERROR(VLOOKUP(B3424,'[1]Sum table'!$A:$E,5,FALSE),0)</f>
        <v>0</v>
      </c>
      <c r="E3424">
        <f>+IFERROR(VLOOKUP(B3424,'[1]Sum table'!$A:$F,6,FALSE),0)</f>
        <v>0</v>
      </c>
      <c r="F3424">
        <f>+IFERROR(VLOOKUP(B3424,'[1]Sum table'!$A:$G,7,FALSE),0)</f>
        <v>0</v>
      </c>
      <c r="O3424" t="s">
        <v>518</v>
      </c>
      <c r="P3424" s="608" t="s">
        <v>375</v>
      </c>
      <c r="R3424" t="str">
        <f t="shared" si="161"/>
        <v>ZK111</v>
      </c>
      <c r="S3424">
        <f t="shared" si="162"/>
        <v>0</v>
      </c>
      <c r="T3424">
        <f t="shared" si="162"/>
        <v>0</v>
      </c>
      <c r="U3424">
        <f t="shared" si="162"/>
        <v>0</v>
      </c>
    </row>
    <row r="3425" spans="1:21" x14ac:dyDescent="0.25">
      <c r="A3425" t="s">
        <v>3944</v>
      </c>
      <c r="B3425" t="str">
        <f t="shared" si="160"/>
        <v>ZK111.K223.C727</v>
      </c>
      <c r="C3425">
        <f>+IFERROR(VLOOKUP(B3425,'[1]Sum table'!$A:$D,4,FALSE),0)</f>
        <v>0</v>
      </c>
      <c r="D3425">
        <f>+IFERROR(VLOOKUP(B3425,'[1]Sum table'!$A:$E,5,FALSE),0)</f>
        <v>0</v>
      </c>
      <c r="E3425">
        <f>+IFERROR(VLOOKUP(B3425,'[1]Sum table'!$A:$F,6,FALSE),0)</f>
        <v>0</v>
      </c>
      <c r="F3425">
        <f>+IFERROR(VLOOKUP(B3425,'[1]Sum table'!$A:$G,7,FALSE),0)</f>
        <v>0</v>
      </c>
      <c r="O3425" t="s">
        <v>518</v>
      </c>
      <c r="P3425" s="608" t="s">
        <v>376</v>
      </c>
      <c r="R3425" t="str">
        <f t="shared" si="161"/>
        <v>ZK111</v>
      </c>
      <c r="S3425">
        <f t="shared" si="162"/>
        <v>0</v>
      </c>
      <c r="T3425">
        <f t="shared" si="162"/>
        <v>0</v>
      </c>
      <c r="U3425">
        <f t="shared" si="162"/>
        <v>0</v>
      </c>
    </row>
    <row r="3426" spans="1:21" x14ac:dyDescent="0.25">
      <c r="A3426" t="s">
        <v>3945</v>
      </c>
      <c r="B3426" t="str">
        <f t="shared" si="160"/>
        <v>ZK111.K224.C727</v>
      </c>
      <c r="C3426">
        <f>+IFERROR(VLOOKUP(B3426,'[1]Sum table'!$A:$D,4,FALSE),0)</f>
        <v>0</v>
      </c>
      <c r="D3426">
        <f>+IFERROR(VLOOKUP(B3426,'[1]Sum table'!$A:$E,5,FALSE),0)</f>
        <v>0</v>
      </c>
      <c r="E3426">
        <f>+IFERROR(VLOOKUP(B3426,'[1]Sum table'!$A:$F,6,FALSE),0)</f>
        <v>0</v>
      </c>
      <c r="F3426">
        <f>+IFERROR(VLOOKUP(B3426,'[1]Sum table'!$A:$G,7,FALSE),0)</f>
        <v>0</v>
      </c>
      <c r="O3426" t="s">
        <v>518</v>
      </c>
      <c r="P3426" s="608" t="s">
        <v>377</v>
      </c>
      <c r="R3426" t="str">
        <f t="shared" si="161"/>
        <v>ZK111</v>
      </c>
      <c r="S3426">
        <f t="shared" si="162"/>
        <v>0</v>
      </c>
      <c r="T3426">
        <f t="shared" si="162"/>
        <v>0</v>
      </c>
      <c r="U3426">
        <f t="shared" si="162"/>
        <v>0</v>
      </c>
    </row>
    <row r="3427" spans="1:21" x14ac:dyDescent="0.25">
      <c r="A3427" t="s">
        <v>3946</v>
      </c>
      <c r="B3427" t="str">
        <f t="shared" si="160"/>
        <v>ZK111.K225.C727</v>
      </c>
      <c r="C3427">
        <f>+IFERROR(VLOOKUP(B3427,'[1]Sum table'!$A:$D,4,FALSE),0)</f>
        <v>0</v>
      </c>
      <c r="D3427">
        <f>+IFERROR(VLOOKUP(B3427,'[1]Sum table'!$A:$E,5,FALSE),0)</f>
        <v>0</v>
      </c>
      <c r="E3427">
        <f>+IFERROR(VLOOKUP(B3427,'[1]Sum table'!$A:$F,6,FALSE),0)</f>
        <v>0</v>
      </c>
      <c r="F3427">
        <f>+IFERROR(VLOOKUP(B3427,'[1]Sum table'!$A:$G,7,FALSE),0)</f>
        <v>0</v>
      </c>
      <c r="O3427" t="s">
        <v>518</v>
      </c>
      <c r="P3427" s="610" t="s">
        <v>115</v>
      </c>
      <c r="R3427" t="str">
        <f t="shared" si="161"/>
        <v>ZK111</v>
      </c>
      <c r="S3427">
        <f t="shared" si="162"/>
        <v>0</v>
      </c>
      <c r="T3427">
        <f t="shared" si="162"/>
        <v>0</v>
      </c>
      <c r="U3427">
        <f t="shared" si="162"/>
        <v>0</v>
      </c>
    </row>
    <row r="3428" spans="1:21" x14ac:dyDescent="0.25">
      <c r="A3428" t="s">
        <v>3947</v>
      </c>
      <c r="B3428" t="str">
        <f t="shared" si="160"/>
        <v>ZK111.K226.C727</v>
      </c>
      <c r="C3428">
        <f>+IFERROR(VLOOKUP(B3428,'[1]Sum table'!$A:$D,4,FALSE),0)</f>
        <v>0</v>
      </c>
      <c r="D3428">
        <f>+IFERROR(VLOOKUP(B3428,'[1]Sum table'!$A:$E,5,FALSE),0)</f>
        <v>0</v>
      </c>
      <c r="E3428">
        <f>+IFERROR(VLOOKUP(B3428,'[1]Sum table'!$A:$F,6,FALSE),0)</f>
        <v>0</v>
      </c>
      <c r="F3428">
        <f>+IFERROR(VLOOKUP(B3428,'[1]Sum table'!$A:$G,7,FALSE),0)</f>
        <v>0</v>
      </c>
      <c r="O3428" t="s">
        <v>518</v>
      </c>
      <c r="P3428" s="610" t="s">
        <v>117</v>
      </c>
      <c r="R3428" t="str">
        <f t="shared" si="161"/>
        <v>ZK111</v>
      </c>
      <c r="S3428">
        <f t="shared" si="162"/>
        <v>0</v>
      </c>
      <c r="T3428">
        <f t="shared" si="162"/>
        <v>0</v>
      </c>
      <c r="U3428">
        <f t="shared" si="162"/>
        <v>0</v>
      </c>
    </row>
    <row r="3429" spans="1:21" x14ac:dyDescent="0.25">
      <c r="A3429" t="s">
        <v>3948</v>
      </c>
      <c r="B3429" t="str">
        <f t="shared" si="160"/>
        <v>ZK111.K227.C727</v>
      </c>
      <c r="C3429">
        <f>+IFERROR(VLOOKUP(B3429,'[1]Sum table'!$A:$D,4,FALSE),0)</f>
        <v>0</v>
      </c>
      <c r="D3429">
        <f>+IFERROR(VLOOKUP(B3429,'[1]Sum table'!$A:$E,5,FALSE),0)</f>
        <v>0</v>
      </c>
      <c r="E3429">
        <f>+IFERROR(VLOOKUP(B3429,'[1]Sum table'!$A:$F,6,FALSE),0)</f>
        <v>0</v>
      </c>
      <c r="F3429">
        <f>+IFERROR(VLOOKUP(B3429,'[1]Sum table'!$A:$G,7,FALSE),0)</f>
        <v>0</v>
      </c>
      <c r="O3429" t="s">
        <v>518</v>
      </c>
      <c r="P3429" s="610" t="s">
        <v>119</v>
      </c>
      <c r="R3429" t="str">
        <f t="shared" si="161"/>
        <v>ZK111</v>
      </c>
      <c r="S3429">
        <f t="shared" si="162"/>
        <v>0</v>
      </c>
      <c r="T3429">
        <f t="shared" si="162"/>
        <v>0</v>
      </c>
      <c r="U3429">
        <f t="shared" si="162"/>
        <v>0</v>
      </c>
    </row>
    <row r="3430" spans="1:21" x14ac:dyDescent="0.25">
      <c r="A3430" t="s">
        <v>3949</v>
      </c>
      <c r="B3430" t="str">
        <f t="shared" si="160"/>
        <v>ZK111.K228.C727</v>
      </c>
      <c r="C3430">
        <f>+IFERROR(VLOOKUP(B3430,'[1]Sum table'!$A:$D,4,FALSE),0)</f>
        <v>0</v>
      </c>
      <c r="D3430">
        <f>+IFERROR(VLOOKUP(B3430,'[1]Sum table'!$A:$E,5,FALSE),0)</f>
        <v>0</v>
      </c>
      <c r="E3430">
        <f>+IFERROR(VLOOKUP(B3430,'[1]Sum table'!$A:$F,6,FALSE),0)</f>
        <v>0</v>
      </c>
      <c r="F3430">
        <f>+IFERROR(VLOOKUP(B3430,'[1]Sum table'!$A:$G,7,FALSE),0)</f>
        <v>0</v>
      </c>
      <c r="O3430" t="s">
        <v>518</v>
      </c>
      <c r="P3430" s="610" t="s">
        <v>121</v>
      </c>
      <c r="R3430" t="str">
        <f t="shared" si="161"/>
        <v>ZK111</v>
      </c>
      <c r="S3430">
        <f t="shared" si="162"/>
        <v>0</v>
      </c>
      <c r="T3430">
        <f t="shared" si="162"/>
        <v>0</v>
      </c>
      <c r="U3430">
        <f t="shared" si="162"/>
        <v>0</v>
      </c>
    </row>
    <row r="3431" spans="1:21" x14ac:dyDescent="0.25">
      <c r="A3431" t="s">
        <v>3950</v>
      </c>
      <c r="B3431" t="str">
        <f t="shared" si="160"/>
        <v>ZK111.K229.C727</v>
      </c>
      <c r="C3431">
        <f>+IFERROR(VLOOKUP(B3431,'[1]Sum table'!$A:$D,4,FALSE),0)</f>
        <v>0</v>
      </c>
      <c r="D3431">
        <f>+IFERROR(VLOOKUP(B3431,'[1]Sum table'!$A:$E,5,FALSE),0)</f>
        <v>0</v>
      </c>
      <c r="E3431">
        <f>+IFERROR(VLOOKUP(B3431,'[1]Sum table'!$A:$F,6,FALSE),0)</f>
        <v>0</v>
      </c>
      <c r="F3431">
        <f>+IFERROR(VLOOKUP(B3431,'[1]Sum table'!$A:$G,7,FALSE),0)</f>
        <v>0</v>
      </c>
      <c r="O3431" t="s">
        <v>518</v>
      </c>
      <c r="P3431" s="610" t="s">
        <v>123</v>
      </c>
      <c r="R3431" t="str">
        <f t="shared" si="161"/>
        <v>ZK111</v>
      </c>
      <c r="S3431">
        <f t="shared" si="162"/>
        <v>0</v>
      </c>
      <c r="T3431">
        <f t="shared" si="162"/>
        <v>0</v>
      </c>
      <c r="U3431">
        <f t="shared" si="162"/>
        <v>0</v>
      </c>
    </row>
    <row r="3432" spans="1:21" x14ac:dyDescent="0.25">
      <c r="A3432" t="s">
        <v>3951</v>
      </c>
      <c r="B3432" t="str">
        <f t="shared" si="160"/>
        <v>ZK111.K230.C727</v>
      </c>
      <c r="C3432">
        <f>+IFERROR(VLOOKUP(B3432,'[1]Sum table'!$A:$D,4,FALSE),0)</f>
        <v>0</v>
      </c>
      <c r="D3432">
        <f>+IFERROR(VLOOKUP(B3432,'[1]Sum table'!$A:$E,5,FALSE),0)</f>
        <v>0</v>
      </c>
      <c r="E3432">
        <f>+IFERROR(VLOOKUP(B3432,'[1]Sum table'!$A:$F,6,FALSE),0)</f>
        <v>0</v>
      </c>
      <c r="F3432">
        <f>+IFERROR(VLOOKUP(B3432,'[1]Sum table'!$A:$G,7,FALSE),0)</f>
        <v>0</v>
      </c>
      <c r="O3432" t="s">
        <v>518</v>
      </c>
      <c r="P3432" s="608" t="s">
        <v>378</v>
      </c>
      <c r="R3432" t="str">
        <f t="shared" si="161"/>
        <v>ZK111</v>
      </c>
      <c r="S3432">
        <f t="shared" si="162"/>
        <v>0</v>
      </c>
      <c r="T3432">
        <f t="shared" si="162"/>
        <v>0</v>
      </c>
      <c r="U3432">
        <f t="shared" si="162"/>
        <v>0</v>
      </c>
    </row>
    <row r="3433" spans="1:21" x14ac:dyDescent="0.25">
      <c r="A3433" t="s">
        <v>3952</v>
      </c>
      <c r="B3433" t="str">
        <f t="shared" si="160"/>
        <v>ZK111.K231.C727</v>
      </c>
      <c r="C3433">
        <f>+IFERROR(VLOOKUP(B3433,'[1]Sum table'!$A:$D,4,FALSE),0)</f>
        <v>0</v>
      </c>
      <c r="D3433">
        <f>+IFERROR(VLOOKUP(B3433,'[1]Sum table'!$A:$E,5,FALSE),0)</f>
        <v>0</v>
      </c>
      <c r="E3433">
        <f>+IFERROR(VLOOKUP(B3433,'[1]Sum table'!$A:$F,6,FALSE),0)</f>
        <v>0</v>
      </c>
      <c r="F3433">
        <f>+IFERROR(VLOOKUP(B3433,'[1]Sum table'!$A:$G,7,FALSE),0)</f>
        <v>0</v>
      </c>
      <c r="O3433" t="s">
        <v>518</v>
      </c>
      <c r="P3433" s="608" t="s">
        <v>379</v>
      </c>
      <c r="R3433" t="str">
        <f t="shared" si="161"/>
        <v>ZK111</v>
      </c>
      <c r="S3433">
        <f t="shared" si="162"/>
        <v>0</v>
      </c>
      <c r="T3433">
        <f t="shared" si="162"/>
        <v>0</v>
      </c>
      <c r="U3433">
        <f t="shared" si="162"/>
        <v>0</v>
      </c>
    </row>
    <row r="3434" spans="1:21" x14ac:dyDescent="0.25">
      <c r="A3434" t="s">
        <v>3953</v>
      </c>
      <c r="B3434" t="str">
        <f t="shared" si="160"/>
        <v>ZK111.K232.C727</v>
      </c>
      <c r="C3434">
        <f>+IFERROR(VLOOKUP(B3434,'[1]Sum table'!$A:$D,4,FALSE),0)</f>
        <v>0</v>
      </c>
      <c r="D3434">
        <f>+IFERROR(VLOOKUP(B3434,'[1]Sum table'!$A:$E,5,FALSE),0)</f>
        <v>0</v>
      </c>
      <c r="E3434">
        <f>+IFERROR(VLOOKUP(B3434,'[1]Sum table'!$A:$F,6,FALSE),0)</f>
        <v>0</v>
      </c>
      <c r="F3434">
        <f>+IFERROR(VLOOKUP(B3434,'[1]Sum table'!$A:$G,7,FALSE),0)</f>
        <v>0</v>
      </c>
      <c r="O3434" t="s">
        <v>518</v>
      </c>
      <c r="P3434" s="608" t="s">
        <v>380</v>
      </c>
      <c r="R3434" t="str">
        <f t="shared" si="161"/>
        <v>ZK111</v>
      </c>
      <c r="S3434">
        <f t="shared" si="162"/>
        <v>0</v>
      </c>
      <c r="T3434">
        <f t="shared" si="162"/>
        <v>0</v>
      </c>
      <c r="U3434">
        <f t="shared" si="162"/>
        <v>0</v>
      </c>
    </row>
    <row r="3435" spans="1:21" x14ac:dyDescent="0.25">
      <c r="A3435" t="s">
        <v>3954</v>
      </c>
      <c r="B3435" t="str">
        <f t="shared" si="160"/>
        <v>ZK111.K233.C727</v>
      </c>
      <c r="C3435">
        <f>+IFERROR(VLOOKUP(B3435,'[1]Sum table'!$A:$D,4,FALSE),0)</f>
        <v>0</v>
      </c>
      <c r="D3435">
        <f>+IFERROR(VLOOKUP(B3435,'[1]Sum table'!$A:$E,5,FALSE),0)</f>
        <v>0</v>
      </c>
      <c r="E3435">
        <f>+IFERROR(VLOOKUP(B3435,'[1]Sum table'!$A:$F,6,FALSE),0)</f>
        <v>0</v>
      </c>
      <c r="F3435">
        <f>+IFERROR(VLOOKUP(B3435,'[1]Sum table'!$A:$G,7,FALSE),0)</f>
        <v>0</v>
      </c>
      <c r="O3435" t="s">
        <v>518</v>
      </c>
      <c r="P3435" s="610" t="s">
        <v>125</v>
      </c>
      <c r="R3435" t="str">
        <f t="shared" si="161"/>
        <v>ZK111</v>
      </c>
      <c r="S3435">
        <f t="shared" si="162"/>
        <v>0</v>
      </c>
      <c r="T3435">
        <f t="shared" si="162"/>
        <v>0</v>
      </c>
      <c r="U3435">
        <f t="shared" si="162"/>
        <v>0</v>
      </c>
    </row>
    <row r="3436" spans="1:21" x14ac:dyDescent="0.25">
      <c r="A3436" t="s">
        <v>3955</v>
      </c>
      <c r="B3436" t="str">
        <f t="shared" si="160"/>
        <v>ZK111.K234.C727</v>
      </c>
      <c r="C3436">
        <f>+IFERROR(VLOOKUP(B3436,'[1]Sum table'!$A:$D,4,FALSE),0)</f>
        <v>0</v>
      </c>
      <c r="D3436">
        <f>+IFERROR(VLOOKUP(B3436,'[1]Sum table'!$A:$E,5,FALSE),0)</f>
        <v>0</v>
      </c>
      <c r="E3436">
        <f>+IFERROR(VLOOKUP(B3436,'[1]Sum table'!$A:$F,6,FALSE),0)</f>
        <v>0</v>
      </c>
      <c r="F3436">
        <f>+IFERROR(VLOOKUP(B3436,'[1]Sum table'!$A:$G,7,FALSE),0)</f>
        <v>0</v>
      </c>
      <c r="O3436" t="s">
        <v>518</v>
      </c>
      <c r="P3436" s="610" t="s">
        <v>127</v>
      </c>
      <c r="R3436" t="str">
        <f t="shared" si="161"/>
        <v>ZK111</v>
      </c>
      <c r="S3436">
        <f t="shared" si="162"/>
        <v>0</v>
      </c>
      <c r="T3436">
        <f t="shared" si="162"/>
        <v>0</v>
      </c>
      <c r="U3436">
        <f t="shared" si="162"/>
        <v>0</v>
      </c>
    </row>
    <row r="3437" spans="1:21" x14ac:dyDescent="0.25">
      <c r="A3437" t="s">
        <v>3956</v>
      </c>
      <c r="B3437" t="str">
        <f t="shared" si="160"/>
        <v>ZK111.K235.C727</v>
      </c>
      <c r="C3437">
        <f>+IFERROR(VLOOKUP(B3437,'[1]Sum table'!$A:$D,4,FALSE),0)</f>
        <v>0</v>
      </c>
      <c r="D3437">
        <f>+IFERROR(VLOOKUP(B3437,'[1]Sum table'!$A:$E,5,FALSE),0)</f>
        <v>0</v>
      </c>
      <c r="E3437">
        <f>+IFERROR(VLOOKUP(B3437,'[1]Sum table'!$A:$F,6,FALSE),0)</f>
        <v>0</v>
      </c>
      <c r="F3437">
        <f>+IFERROR(VLOOKUP(B3437,'[1]Sum table'!$A:$G,7,FALSE),0)</f>
        <v>0</v>
      </c>
      <c r="O3437" t="s">
        <v>518</v>
      </c>
      <c r="P3437" s="610" t="s">
        <v>129</v>
      </c>
      <c r="R3437" t="str">
        <f t="shared" si="161"/>
        <v>ZK111</v>
      </c>
      <c r="S3437">
        <f t="shared" si="162"/>
        <v>0</v>
      </c>
      <c r="T3437">
        <f t="shared" si="162"/>
        <v>0</v>
      </c>
      <c r="U3437">
        <f t="shared" si="162"/>
        <v>0</v>
      </c>
    </row>
    <row r="3438" spans="1:21" x14ac:dyDescent="0.25">
      <c r="A3438" t="s">
        <v>3957</v>
      </c>
      <c r="B3438" t="str">
        <f t="shared" si="160"/>
        <v>ZK111.K236.C727</v>
      </c>
      <c r="C3438">
        <f>+IFERROR(VLOOKUP(B3438,'[1]Sum table'!$A:$D,4,FALSE),0)</f>
        <v>0</v>
      </c>
      <c r="D3438">
        <f>+IFERROR(VLOOKUP(B3438,'[1]Sum table'!$A:$E,5,FALSE),0)</f>
        <v>0</v>
      </c>
      <c r="E3438">
        <f>+IFERROR(VLOOKUP(B3438,'[1]Sum table'!$A:$F,6,FALSE),0)</f>
        <v>0</v>
      </c>
      <c r="F3438">
        <f>+IFERROR(VLOOKUP(B3438,'[1]Sum table'!$A:$G,7,FALSE),0)</f>
        <v>0</v>
      </c>
      <c r="O3438" t="s">
        <v>518</v>
      </c>
      <c r="P3438" s="608" t="s">
        <v>381</v>
      </c>
      <c r="R3438" t="str">
        <f t="shared" si="161"/>
        <v>ZK111</v>
      </c>
      <c r="S3438">
        <f t="shared" si="162"/>
        <v>0</v>
      </c>
      <c r="T3438">
        <f t="shared" si="162"/>
        <v>0</v>
      </c>
      <c r="U3438">
        <f t="shared" si="162"/>
        <v>0</v>
      </c>
    </row>
    <row r="3439" spans="1:21" x14ac:dyDescent="0.25">
      <c r="A3439" t="s">
        <v>3958</v>
      </c>
      <c r="B3439" t="str">
        <f t="shared" si="160"/>
        <v>ZK111.K237.C727</v>
      </c>
      <c r="C3439">
        <f>+IFERROR(VLOOKUP(B3439,'[1]Sum table'!$A:$D,4,FALSE),0)</f>
        <v>0</v>
      </c>
      <c r="D3439">
        <f>+IFERROR(VLOOKUP(B3439,'[1]Sum table'!$A:$E,5,FALSE),0)</f>
        <v>0</v>
      </c>
      <c r="E3439">
        <f>+IFERROR(VLOOKUP(B3439,'[1]Sum table'!$A:$F,6,FALSE),0)</f>
        <v>0</v>
      </c>
      <c r="F3439">
        <f>+IFERROR(VLOOKUP(B3439,'[1]Sum table'!$A:$G,7,FALSE),0)</f>
        <v>0</v>
      </c>
      <c r="O3439" t="s">
        <v>518</v>
      </c>
      <c r="P3439" s="608" t="s">
        <v>382</v>
      </c>
      <c r="R3439" t="str">
        <f t="shared" si="161"/>
        <v>ZK111</v>
      </c>
      <c r="S3439">
        <f t="shared" si="162"/>
        <v>0</v>
      </c>
      <c r="T3439">
        <f t="shared" si="162"/>
        <v>0</v>
      </c>
      <c r="U3439">
        <f t="shared" si="162"/>
        <v>0</v>
      </c>
    </row>
    <row r="3440" spans="1:21" x14ac:dyDescent="0.25">
      <c r="A3440" t="s">
        <v>3959</v>
      </c>
      <c r="B3440" t="str">
        <f t="shared" si="160"/>
        <v>ZK111.K238.C727</v>
      </c>
      <c r="C3440">
        <f>+IFERROR(VLOOKUP(B3440,'[1]Sum table'!$A:$D,4,FALSE),0)</f>
        <v>0</v>
      </c>
      <c r="D3440">
        <f>+IFERROR(VLOOKUP(B3440,'[1]Sum table'!$A:$E,5,FALSE),0)</f>
        <v>0</v>
      </c>
      <c r="E3440">
        <f>+IFERROR(VLOOKUP(B3440,'[1]Sum table'!$A:$F,6,FALSE),0)</f>
        <v>0</v>
      </c>
      <c r="F3440">
        <f>+IFERROR(VLOOKUP(B3440,'[1]Sum table'!$A:$G,7,FALSE),0)</f>
        <v>0</v>
      </c>
      <c r="O3440" t="s">
        <v>518</v>
      </c>
      <c r="P3440" s="608" t="s">
        <v>383</v>
      </c>
      <c r="R3440" t="str">
        <f t="shared" si="161"/>
        <v>ZK111</v>
      </c>
      <c r="S3440">
        <f t="shared" si="162"/>
        <v>0</v>
      </c>
      <c r="T3440">
        <f t="shared" si="162"/>
        <v>0</v>
      </c>
      <c r="U3440">
        <f t="shared" si="162"/>
        <v>0</v>
      </c>
    </row>
    <row r="3441" spans="1:21" x14ac:dyDescent="0.25">
      <c r="A3441" t="s">
        <v>3960</v>
      </c>
      <c r="B3441" t="str">
        <f t="shared" si="160"/>
        <v>ZK111.K239.C727</v>
      </c>
      <c r="C3441">
        <f>+IFERROR(VLOOKUP(B3441,'[1]Sum table'!$A:$D,4,FALSE),0)</f>
        <v>0</v>
      </c>
      <c r="D3441">
        <f>+IFERROR(VLOOKUP(B3441,'[1]Sum table'!$A:$E,5,FALSE),0)</f>
        <v>0</v>
      </c>
      <c r="E3441">
        <f>+IFERROR(VLOOKUP(B3441,'[1]Sum table'!$A:$F,6,FALSE),0)</f>
        <v>0</v>
      </c>
      <c r="F3441">
        <f>+IFERROR(VLOOKUP(B3441,'[1]Sum table'!$A:$G,7,FALSE),0)</f>
        <v>0</v>
      </c>
      <c r="O3441" t="s">
        <v>518</v>
      </c>
      <c r="P3441" s="610" t="s">
        <v>131</v>
      </c>
      <c r="R3441" t="str">
        <f t="shared" si="161"/>
        <v>ZK111</v>
      </c>
      <c r="S3441">
        <f t="shared" si="162"/>
        <v>0</v>
      </c>
      <c r="T3441">
        <f t="shared" si="162"/>
        <v>0</v>
      </c>
      <c r="U3441">
        <f t="shared" si="162"/>
        <v>0</v>
      </c>
    </row>
    <row r="3442" spans="1:21" x14ac:dyDescent="0.25">
      <c r="A3442" t="s">
        <v>3961</v>
      </c>
      <c r="B3442" t="str">
        <f t="shared" si="160"/>
        <v>ZK111.K240.C727</v>
      </c>
      <c r="C3442">
        <f>+IFERROR(VLOOKUP(B3442,'[1]Sum table'!$A:$D,4,FALSE),0)</f>
        <v>0</v>
      </c>
      <c r="D3442">
        <f>+IFERROR(VLOOKUP(B3442,'[1]Sum table'!$A:$E,5,FALSE),0)</f>
        <v>0</v>
      </c>
      <c r="E3442">
        <f>+IFERROR(VLOOKUP(B3442,'[1]Sum table'!$A:$F,6,FALSE),0)</f>
        <v>0</v>
      </c>
      <c r="F3442">
        <f>+IFERROR(VLOOKUP(B3442,'[1]Sum table'!$A:$G,7,FALSE),0)</f>
        <v>0</v>
      </c>
      <c r="O3442" t="s">
        <v>518</v>
      </c>
      <c r="P3442" s="610" t="s">
        <v>133</v>
      </c>
      <c r="R3442" t="str">
        <f t="shared" si="161"/>
        <v>ZK111</v>
      </c>
      <c r="S3442">
        <f t="shared" si="162"/>
        <v>0</v>
      </c>
      <c r="T3442">
        <f t="shared" si="162"/>
        <v>0</v>
      </c>
      <c r="U3442">
        <f t="shared" si="162"/>
        <v>0</v>
      </c>
    </row>
    <row r="3443" spans="1:21" x14ac:dyDescent="0.25">
      <c r="A3443" t="s">
        <v>3962</v>
      </c>
      <c r="B3443" t="str">
        <f t="shared" si="160"/>
        <v>ZK111.K241.C727</v>
      </c>
      <c r="C3443">
        <f>+IFERROR(VLOOKUP(B3443,'[1]Sum table'!$A:$D,4,FALSE),0)</f>
        <v>0</v>
      </c>
      <c r="D3443">
        <f>+IFERROR(VLOOKUP(B3443,'[1]Sum table'!$A:$E,5,FALSE),0)</f>
        <v>0</v>
      </c>
      <c r="E3443">
        <f>+IFERROR(VLOOKUP(B3443,'[1]Sum table'!$A:$F,6,FALSE),0)</f>
        <v>0</v>
      </c>
      <c r="F3443">
        <f>+IFERROR(VLOOKUP(B3443,'[1]Sum table'!$A:$G,7,FALSE),0)</f>
        <v>0</v>
      </c>
      <c r="O3443" t="s">
        <v>518</v>
      </c>
      <c r="P3443" s="610" t="s">
        <v>135</v>
      </c>
      <c r="R3443" t="str">
        <f t="shared" si="161"/>
        <v>ZK111</v>
      </c>
      <c r="S3443">
        <f t="shared" si="162"/>
        <v>0</v>
      </c>
      <c r="T3443">
        <f t="shared" si="162"/>
        <v>0</v>
      </c>
      <c r="U3443">
        <f t="shared" si="162"/>
        <v>0</v>
      </c>
    </row>
    <row r="3444" spans="1:21" x14ac:dyDescent="0.25">
      <c r="A3444" t="s">
        <v>3963</v>
      </c>
      <c r="B3444" t="str">
        <f t="shared" si="160"/>
        <v>ZK111.K242.C727</v>
      </c>
      <c r="C3444">
        <f>+IFERROR(VLOOKUP(B3444,'[1]Sum table'!$A:$D,4,FALSE),0)</f>
        <v>0</v>
      </c>
      <c r="D3444">
        <f>+IFERROR(VLOOKUP(B3444,'[1]Sum table'!$A:$E,5,FALSE),0)</f>
        <v>0</v>
      </c>
      <c r="E3444">
        <f>+IFERROR(VLOOKUP(B3444,'[1]Sum table'!$A:$F,6,FALSE),0)</f>
        <v>0</v>
      </c>
      <c r="F3444">
        <f>+IFERROR(VLOOKUP(B3444,'[1]Sum table'!$A:$G,7,FALSE),0)</f>
        <v>0</v>
      </c>
      <c r="O3444" t="s">
        <v>518</v>
      </c>
      <c r="P3444" s="610" t="s">
        <v>137</v>
      </c>
      <c r="R3444" t="str">
        <f t="shared" si="161"/>
        <v>ZK111</v>
      </c>
      <c r="S3444">
        <f t="shared" si="162"/>
        <v>0</v>
      </c>
      <c r="T3444">
        <f t="shared" si="162"/>
        <v>0</v>
      </c>
      <c r="U3444">
        <f t="shared" si="162"/>
        <v>0</v>
      </c>
    </row>
    <row r="3445" spans="1:21" x14ac:dyDescent="0.25">
      <c r="A3445" t="s">
        <v>3964</v>
      </c>
      <c r="B3445" t="str">
        <f t="shared" si="160"/>
        <v>ZK111.K243.C727</v>
      </c>
      <c r="C3445">
        <f>+IFERROR(VLOOKUP(B3445,'[1]Sum table'!$A:$D,4,FALSE),0)</f>
        <v>0</v>
      </c>
      <c r="D3445">
        <f>+IFERROR(VLOOKUP(B3445,'[1]Sum table'!$A:$E,5,FALSE),0)</f>
        <v>0</v>
      </c>
      <c r="E3445">
        <f>+IFERROR(VLOOKUP(B3445,'[1]Sum table'!$A:$F,6,FALSE),0)</f>
        <v>0</v>
      </c>
      <c r="F3445">
        <f>+IFERROR(VLOOKUP(B3445,'[1]Sum table'!$A:$G,7,FALSE),0)</f>
        <v>0</v>
      </c>
      <c r="O3445" t="s">
        <v>518</v>
      </c>
      <c r="P3445" s="608" t="s">
        <v>384</v>
      </c>
      <c r="R3445" t="str">
        <f t="shared" si="161"/>
        <v>ZK111</v>
      </c>
      <c r="S3445">
        <f t="shared" si="162"/>
        <v>0</v>
      </c>
      <c r="T3445">
        <f t="shared" si="162"/>
        <v>0</v>
      </c>
      <c r="U3445">
        <f t="shared" si="162"/>
        <v>0</v>
      </c>
    </row>
    <row r="3446" spans="1:21" x14ac:dyDescent="0.25">
      <c r="A3446" t="s">
        <v>3965</v>
      </c>
      <c r="B3446" t="str">
        <f t="shared" si="160"/>
        <v>ZK111.K244.C727</v>
      </c>
      <c r="C3446">
        <f>+IFERROR(VLOOKUP(B3446,'[1]Sum table'!$A:$D,4,FALSE),0)</f>
        <v>0</v>
      </c>
      <c r="D3446">
        <f>+IFERROR(VLOOKUP(B3446,'[1]Sum table'!$A:$E,5,FALSE),0)</f>
        <v>0</v>
      </c>
      <c r="E3446">
        <f>+IFERROR(VLOOKUP(B3446,'[1]Sum table'!$A:$F,6,FALSE),0)</f>
        <v>0</v>
      </c>
      <c r="F3446">
        <f>+IFERROR(VLOOKUP(B3446,'[1]Sum table'!$A:$G,7,FALSE),0)</f>
        <v>0</v>
      </c>
      <c r="O3446" t="s">
        <v>518</v>
      </c>
      <c r="P3446" s="608" t="s">
        <v>385</v>
      </c>
      <c r="R3446" t="str">
        <f t="shared" si="161"/>
        <v>ZK111</v>
      </c>
      <c r="S3446">
        <f t="shared" si="162"/>
        <v>0</v>
      </c>
      <c r="T3446">
        <f t="shared" si="162"/>
        <v>0</v>
      </c>
      <c r="U3446">
        <f t="shared" si="162"/>
        <v>0</v>
      </c>
    </row>
    <row r="3447" spans="1:21" x14ac:dyDescent="0.25">
      <c r="A3447" t="s">
        <v>3966</v>
      </c>
      <c r="B3447" t="str">
        <f t="shared" si="160"/>
        <v>ZK111.K245.C727</v>
      </c>
      <c r="C3447">
        <f>+IFERROR(VLOOKUP(B3447,'[1]Sum table'!$A:$D,4,FALSE),0)</f>
        <v>0</v>
      </c>
      <c r="D3447">
        <f>+IFERROR(VLOOKUP(B3447,'[1]Sum table'!$A:$E,5,FALSE),0)</f>
        <v>0</v>
      </c>
      <c r="E3447">
        <f>+IFERROR(VLOOKUP(B3447,'[1]Sum table'!$A:$F,6,FALSE),0)</f>
        <v>0</v>
      </c>
      <c r="F3447">
        <f>+IFERROR(VLOOKUP(B3447,'[1]Sum table'!$A:$G,7,FALSE),0)</f>
        <v>0</v>
      </c>
      <c r="O3447" t="s">
        <v>518</v>
      </c>
      <c r="P3447" s="608" t="s">
        <v>386</v>
      </c>
      <c r="R3447" t="str">
        <f t="shared" si="161"/>
        <v>ZK111</v>
      </c>
      <c r="S3447">
        <f t="shared" si="162"/>
        <v>0</v>
      </c>
      <c r="T3447">
        <f t="shared" si="162"/>
        <v>0</v>
      </c>
      <c r="U3447">
        <f t="shared" si="162"/>
        <v>0</v>
      </c>
    </row>
    <row r="3448" spans="1:21" x14ac:dyDescent="0.25">
      <c r="A3448" t="s">
        <v>3967</v>
      </c>
      <c r="B3448" t="str">
        <f t="shared" si="160"/>
        <v>ZK111.K246.C727</v>
      </c>
      <c r="C3448">
        <f>+IFERROR(VLOOKUP(B3448,'[1]Sum table'!$A:$D,4,FALSE),0)</f>
        <v>0</v>
      </c>
      <c r="D3448">
        <f>+IFERROR(VLOOKUP(B3448,'[1]Sum table'!$A:$E,5,FALSE),0)</f>
        <v>0</v>
      </c>
      <c r="E3448">
        <f>+IFERROR(VLOOKUP(B3448,'[1]Sum table'!$A:$F,6,FALSE),0)</f>
        <v>0</v>
      </c>
      <c r="F3448">
        <f>+IFERROR(VLOOKUP(B3448,'[1]Sum table'!$A:$G,7,FALSE),0)</f>
        <v>0</v>
      </c>
      <c r="O3448" t="s">
        <v>518</v>
      </c>
      <c r="P3448" s="610" t="s">
        <v>139</v>
      </c>
      <c r="R3448" t="str">
        <f t="shared" si="161"/>
        <v>ZK111</v>
      </c>
      <c r="S3448">
        <f t="shared" si="162"/>
        <v>0</v>
      </c>
      <c r="T3448">
        <f t="shared" si="162"/>
        <v>0</v>
      </c>
      <c r="U3448">
        <f t="shared" si="162"/>
        <v>0</v>
      </c>
    </row>
    <row r="3449" spans="1:21" x14ac:dyDescent="0.25">
      <c r="A3449" t="s">
        <v>3968</v>
      </c>
      <c r="B3449" t="str">
        <f t="shared" si="160"/>
        <v>ZK111.K247.C727</v>
      </c>
      <c r="C3449">
        <f>+IFERROR(VLOOKUP(B3449,'[1]Sum table'!$A:$D,4,FALSE),0)</f>
        <v>0</v>
      </c>
      <c r="D3449">
        <f>+IFERROR(VLOOKUP(B3449,'[1]Sum table'!$A:$E,5,FALSE),0)</f>
        <v>0</v>
      </c>
      <c r="E3449">
        <f>+IFERROR(VLOOKUP(B3449,'[1]Sum table'!$A:$F,6,FALSE),0)</f>
        <v>0</v>
      </c>
      <c r="F3449">
        <f>+IFERROR(VLOOKUP(B3449,'[1]Sum table'!$A:$G,7,FALSE),0)</f>
        <v>0</v>
      </c>
      <c r="O3449" t="s">
        <v>518</v>
      </c>
      <c r="P3449" s="610" t="s">
        <v>141</v>
      </c>
      <c r="R3449" t="str">
        <f t="shared" si="161"/>
        <v>ZK111</v>
      </c>
      <c r="S3449">
        <f t="shared" si="162"/>
        <v>0</v>
      </c>
      <c r="T3449">
        <f t="shared" si="162"/>
        <v>0</v>
      </c>
      <c r="U3449">
        <f t="shared" si="162"/>
        <v>0</v>
      </c>
    </row>
    <row r="3450" spans="1:21" x14ac:dyDescent="0.25">
      <c r="A3450" t="s">
        <v>3969</v>
      </c>
      <c r="B3450" t="str">
        <f t="shared" si="160"/>
        <v>ZK111.K248.C727</v>
      </c>
      <c r="C3450">
        <f>+IFERROR(VLOOKUP(B3450,'[1]Sum table'!$A:$D,4,FALSE),0)</f>
        <v>0</v>
      </c>
      <c r="D3450">
        <f>+IFERROR(VLOOKUP(B3450,'[1]Sum table'!$A:$E,5,FALSE),0)</f>
        <v>0</v>
      </c>
      <c r="E3450">
        <f>+IFERROR(VLOOKUP(B3450,'[1]Sum table'!$A:$F,6,FALSE),0)</f>
        <v>0</v>
      </c>
      <c r="F3450">
        <f>+IFERROR(VLOOKUP(B3450,'[1]Sum table'!$A:$G,7,FALSE),0)</f>
        <v>0</v>
      </c>
      <c r="O3450" t="s">
        <v>518</v>
      </c>
      <c r="P3450" s="610" t="s">
        <v>143</v>
      </c>
      <c r="R3450" t="str">
        <f t="shared" si="161"/>
        <v>ZK111</v>
      </c>
      <c r="S3450">
        <f t="shared" si="162"/>
        <v>0</v>
      </c>
      <c r="T3450">
        <f t="shared" si="162"/>
        <v>0</v>
      </c>
      <c r="U3450">
        <f t="shared" si="162"/>
        <v>0</v>
      </c>
    </row>
    <row r="3451" spans="1:21" x14ac:dyDescent="0.25">
      <c r="A3451" t="s">
        <v>3970</v>
      </c>
      <c r="B3451" t="str">
        <f t="shared" si="160"/>
        <v>ZK111.K249.C727</v>
      </c>
      <c r="C3451">
        <f>+IFERROR(VLOOKUP(B3451,'[1]Sum table'!$A:$D,4,FALSE),0)</f>
        <v>0</v>
      </c>
      <c r="D3451">
        <f>+IFERROR(VLOOKUP(B3451,'[1]Sum table'!$A:$E,5,FALSE),0)</f>
        <v>0</v>
      </c>
      <c r="E3451">
        <f>+IFERROR(VLOOKUP(B3451,'[1]Sum table'!$A:$F,6,FALSE),0)</f>
        <v>0</v>
      </c>
      <c r="F3451">
        <f>+IFERROR(VLOOKUP(B3451,'[1]Sum table'!$A:$G,7,FALSE),0)</f>
        <v>0</v>
      </c>
      <c r="O3451" t="s">
        <v>518</v>
      </c>
      <c r="P3451" s="610" t="s">
        <v>145</v>
      </c>
      <c r="R3451" t="str">
        <f t="shared" si="161"/>
        <v>ZK111</v>
      </c>
      <c r="S3451">
        <f t="shared" si="162"/>
        <v>0</v>
      </c>
      <c r="T3451">
        <f t="shared" si="162"/>
        <v>0</v>
      </c>
      <c r="U3451">
        <f t="shared" si="162"/>
        <v>0</v>
      </c>
    </row>
    <row r="3452" spans="1:21" x14ac:dyDescent="0.25">
      <c r="A3452" t="s">
        <v>3971</v>
      </c>
      <c r="B3452" t="str">
        <f t="shared" si="160"/>
        <v>ZK111.K250.C727</v>
      </c>
      <c r="C3452">
        <f>+IFERROR(VLOOKUP(B3452,'[1]Sum table'!$A:$D,4,FALSE),0)</f>
        <v>0</v>
      </c>
      <c r="D3452">
        <f>+IFERROR(VLOOKUP(B3452,'[1]Sum table'!$A:$E,5,FALSE),0)</f>
        <v>0</v>
      </c>
      <c r="E3452">
        <f>+IFERROR(VLOOKUP(B3452,'[1]Sum table'!$A:$F,6,FALSE),0)</f>
        <v>0</v>
      </c>
      <c r="F3452">
        <f>+IFERROR(VLOOKUP(B3452,'[1]Sum table'!$A:$G,7,FALSE),0)</f>
        <v>0</v>
      </c>
      <c r="O3452" t="s">
        <v>518</v>
      </c>
      <c r="P3452" s="610" t="s">
        <v>149</v>
      </c>
      <c r="R3452" t="str">
        <f t="shared" si="161"/>
        <v>ZK111</v>
      </c>
      <c r="S3452">
        <f t="shared" si="162"/>
        <v>0</v>
      </c>
      <c r="T3452">
        <f t="shared" si="162"/>
        <v>0</v>
      </c>
      <c r="U3452">
        <f t="shared" si="162"/>
        <v>0</v>
      </c>
    </row>
    <row r="3453" spans="1:21" x14ac:dyDescent="0.25">
      <c r="A3453" t="s">
        <v>3972</v>
      </c>
      <c r="B3453" t="str">
        <f t="shared" si="160"/>
        <v>ZK111.K251.C727</v>
      </c>
      <c r="C3453">
        <f>+IFERROR(VLOOKUP(B3453,'[1]Sum table'!$A:$D,4,FALSE),0)</f>
        <v>0</v>
      </c>
      <c r="D3453">
        <f>+IFERROR(VLOOKUP(B3453,'[1]Sum table'!$A:$E,5,FALSE),0)</f>
        <v>0</v>
      </c>
      <c r="E3453">
        <f>+IFERROR(VLOOKUP(B3453,'[1]Sum table'!$A:$F,6,FALSE),0)</f>
        <v>0</v>
      </c>
      <c r="F3453">
        <f>+IFERROR(VLOOKUP(B3453,'[1]Sum table'!$A:$G,7,FALSE),0)</f>
        <v>0</v>
      </c>
      <c r="O3453" t="s">
        <v>518</v>
      </c>
      <c r="P3453" s="610" t="s">
        <v>151</v>
      </c>
      <c r="R3453" t="str">
        <f t="shared" si="161"/>
        <v>ZK111</v>
      </c>
      <c r="S3453">
        <f t="shared" si="162"/>
        <v>0</v>
      </c>
      <c r="T3453">
        <f t="shared" si="162"/>
        <v>0</v>
      </c>
      <c r="U3453">
        <f t="shared" si="162"/>
        <v>0</v>
      </c>
    </row>
    <row r="3454" spans="1:21" x14ac:dyDescent="0.25">
      <c r="A3454" t="s">
        <v>3973</v>
      </c>
      <c r="B3454" t="str">
        <f t="shared" si="160"/>
        <v>ZK111.K252.C727</v>
      </c>
      <c r="C3454">
        <f>+IFERROR(VLOOKUP(B3454,'[1]Sum table'!$A:$D,4,FALSE),0)</f>
        <v>0</v>
      </c>
      <c r="D3454">
        <f>+IFERROR(VLOOKUP(B3454,'[1]Sum table'!$A:$E,5,FALSE),0)</f>
        <v>0</v>
      </c>
      <c r="E3454">
        <f>+IFERROR(VLOOKUP(B3454,'[1]Sum table'!$A:$F,6,FALSE),0)</f>
        <v>0</v>
      </c>
      <c r="F3454">
        <f>+IFERROR(VLOOKUP(B3454,'[1]Sum table'!$A:$G,7,FALSE),0)</f>
        <v>0</v>
      </c>
      <c r="O3454" t="s">
        <v>518</v>
      </c>
      <c r="P3454" s="610" t="s">
        <v>152</v>
      </c>
      <c r="R3454" t="str">
        <f t="shared" si="161"/>
        <v>ZK111</v>
      </c>
      <c r="S3454">
        <f t="shared" si="162"/>
        <v>0</v>
      </c>
      <c r="T3454">
        <f t="shared" si="162"/>
        <v>0</v>
      </c>
      <c r="U3454">
        <f t="shared" si="162"/>
        <v>0</v>
      </c>
    </row>
    <row r="3455" spans="1:21" x14ac:dyDescent="0.25">
      <c r="A3455" t="s">
        <v>3974</v>
      </c>
      <c r="B3455" t="str">
        <f t="shared" si="160"/>
        <v>ZK111.K253.C727</v>
      </c>
      <c r="C3455">
        <f>+IFERROR(VLOOKUP(B3455,'[1]Sum table'!$A:$D,4,FALSE),0)</f>
        <v>0</v>
      </c>
      <c r="D3455">
        <f>+IFERROR(VLOOKUP(B3455,'[1]Sum table'!$A:$E,5,FALSE),0)</f>
        <v>0</v>
      </c>
      <c r="E3455">
        <f>+IFERROR(VLOOKUP(B3455,'[1]Sum table'!$A:$F,6,FALSE),0)</f>
        <v>0</v>
      </c>
      <c r="F3455">
        <f>+IFERROR(VLOOKUP(B3455,'[1]Sum table'!$A:$G,7,FALSE),0)</f>
        <v>0</v>
      </c>
      <c r="O3455" t="s">
        <v>518</v>
      </c>
      <c r="P3455" s="610" t="s">
        <v>154</v>
      </c>
      <c r="R3455" t="str">
        <f t="shared" si="161"/>
        <v>ZK111</v>
      </c>
      <c r="S3455">
        <f t="shared" si="162"/>
        <v>0</v>
      </c>
      <c r="T3455">
        <f t="shared" si="162"/>
        <v>0</v>
      </c>
      <c r="U3455">
        <f t="shared" si="162"/>
        <v>0</v>
      </c>
    </row>
    <row r="3456" spans="1:21" x14ac:dyDescent="0.25">
      <c r="A3456" t="s">
        <v>3975</v>
      </c>
      <c r="B3456" t="str">
        <f t="shared" si="160"/>
        <v>ZK111.K254.C727</v>
      </c>
      <c r="C3456">
        <f>+IFERROR(VLOOKUP(B3456,'[1]Sum table'!$A:$D,4,FALSE),0)</f>
        <v>0</v>
      </c>
      <c r="D3456">
        <f>+IFERROR(VLOOKUP(B3456,'[1]Sum table'!$A:$E,5,FALSE),0)</f>
        <v>0</v>
      </c>
      <c r="E3456">
        <f>+IFERROR(VLOOKUP(B3456,'[1]Sum table'!$A:$F,6,FALSE),0)</f>
        <v>0</v>
      </c>
      <c r="F3456">
        <f>+IFERROR(VLOOKUP(B3456,'[1]Sum table'!$A:$G,7,FALSE),0)</f>
        <v>0</v>
      </c>
      <c r="O3456" t="s">
        <v>518</v>
      </c>
      <c r="P3456" s="610" t="s">
        <v>156</v>
      </c>
      <c r="R3456" t="str">
        <f t="shared" si="161"/>
        <v>ZK111</v>
      </c>
      <c r="S3456">
        <f t="shared" si="162"/>
        <v>0</v>
      </c>
      <c r="T3456">
        <f t="shared" si="162"/>
        <v>0</v>
      </c>
      <c r="U3456">
        <f t="shared" si="162"/>
        <v>0</v>
      </c>
    </row>
    <row r="3457" spans="1:21" x14ac:dyDescent="0.25">
      <c r="A3457" t="s">
        <v>3976</v>
      </c>
      <c r="B3457" t="str">
        <f t="shared" si="160"/>
        <v>ZK111.K255.C727</v>
      </c>
      <c r="C3457">
        <f>+IFERROR(VLOOKUP(B3457,'[1]Sum table'!$A:$D,4,FALSE),0)</f>
        <v>0</v>
      </c>
      <c r="D3457">
        <f>+IFERROR(VLOOKUP(B3457,'[1]Sum table'!$A:$E,5,FALSE),0)</f>
        <v>0</v>
      </c>
      <c r="E3457">
        <f>+IFERROR(VLOOKUP(B3457,'[1]Sum table'!$A:$F,6,FALSE),0)</f>
        <v>0</v>
      </c>
      <c r="F3457">
        <f>+IFERROR(VLOOKUP(B3457,'[1]Sum table'!$A:$G,7,FALSE),0)</f>
        <v>0</v>
      </c>
      <c r="O3457" t="s">
        <v>518</v>
      </c>
      <c r="P3457" s="610" t="s">
        <v>158</v>
      </c>
      <c r="R3457" t="str">
        <f t="shared" si="161"/>
        <v>ZK111</v>
      </c>
      <c r="S3457">
        <f t="shared" si="162"/>
        <v>0</v>
      </c>
      <c r="T3457">
        <f t="shared" si="162"/>
        <v>0</v>
      </c>
      <c r="U3457">
        <f t="shared" si="162"/>
        <v>0</v>
      </c>
    </row>
    <row r="3458" spans="1:21" x14ac:dyDescent="0.25">
      <c r="A3458" t="s">
        <v>3977</v>
      </c>
      <c r="B3458" t="str">
        <f t="shared" si="160"/>
        <v>ZK111.K256.C727</v>
      </c>
      <c r="C3458">
        <f>+IFERROR(VLOOKUP(B3458,'[1]Sum table'!$A:$D,4,FALSE),0)</f>
        <v>0</v>
      </c>
      <c r="D3458">
        <f>+IFERROR(VLOOKUP(B3458,'[1]Sum table'!$A:$E,5,FALSE),0)</f>
        <v>0</v>
      </c>
      <c r="E3458">
        <f>+IFERROR(VLOOKUP(B3458,'[1]Sum table'!$A:$F,6,FALSE),0)</f>
        <v>0</v>
      </c>
      <c r="F3458">
        <f>+IFERROR(VLOOKUP(B3458,'[1]Sum table'!$A:$G,7,FALSE),0)</f>
        <v>0</v>
      </c>
      <c r="O3458" t="s">
        <v>518</v>
      </c>
      <c r="P3458" s="608" t="s">
        <v>387</v>
      </c>
      <c r="R3458" t="str">
        <f t="shared" si="161"/>
        <v>ZK111</v>
      </c>
      <c r="S3458">
        <f t="shared" si="162"/>
        <v>0</v>
      </c>
      <c r="T3458">
        <f t="shared" si="162"/>
        <v>0</v>
      </c>
      <c r="U3458">
        <f t="shared" si="162"/>
        <v>0</v>
      </c>
    </row>
    <row r="3459" spans="1:21" x14ac:dyDescent="0.25">
      <c r="A3459" t="s">
        <v>3978</v>
      </c>
      <c r="B3459" t="str">
        <f t="shared" si="160"/>
        <v>ZK111.K257.C727</v>
      </c>
      <c r="C3459">
        <f>+IFERROR(VLOOKUP(B3459,'[1]Sum table'!$A:$D,4,FALSE),0)</f>
        <v>0</v>
      </c>
      <c r="D3459">
        <f>+IFERROR(VLOOKUP(B3459,'[1]Sum table'!$A:$E,5,FALSE),0)</f>
        <v>0</v>
      </c>
      <c r="E3459">
        <f>+IFERROR(VLOOKUP(B3459,'[1]Sum table'!$A:$F,6,FALSE),0)</f>
        <v>0</v>
      </c>
      <c r="F3459">
        <f>+IFERROR(VLOOKUP(B3459,'[1]Sum table'!$A:$G,7,FALSE),0)</f>
        <v>0</v>
      </c>
      <c r="O3459" t="s">
        <v>518</v>
      </c>
      <c r="P3459" s="608" t="s">
        <v>388</v>
      </c>
      <c r="R3459" t="str">
        <f t="shared" si="161"/>
        <v>ZK111</v>
      </c>
      <c r="S3459">
        <f t="shared" si="162"/>
        <v>0</v>
      </c>
      <c r="T3459">
        <f t="shared" si="162"/>
        <v>0</v>
      </c>
      <c r="U3459">
        <f t="shared" si="162"/>
        <v>0</v>
      </c>
    </row>
    <row r="3460" spans="1:21" x14ac:dyDescent="0.25">
      <c r="A3460" t="s">
        <v>3979</v>
      </c>
      <c r="B3460" t="str">
        <f t="shared" ref="B3460:B3523" si="163">+A3460&amp;"."&amp;$A$1</f>
        <v>ZK111.K258.C727</v>
      </c>
      <c r="C3460">
        <f>+IFERROR(VLOOKUP(B3460,'[1]Sum table'!$A:$D,4,FALSE),0)</f>
        <v>0</v>
      </c>
      <c r="D3460">
        <f>+IFERROR(VLOOKUP(B3460,'[1]Sum table'!$A:$E,5,FALSE),0)</f>
        <v>0</v>
      </c>
      <c r="E3460">
        <f>+IFERROR(VLOOKUP(B3460,'[1]Sum table'!$A:$F,6,FALSE),0)</f>
        <v>0</v>
      </c>
      <c r="F3460">
        <f>+IFERROR(VLOOKUP(B3460,'[1]Sum table'!$A:$G,7,FALSE),0)</f>
        <v>0</v>
      </c>
      <c r="O3460" t="s">
        <v>518</v>
      </c>
      <c r="P3460" s="608" t="s">
        <v>389</v>
      </c>
      <c r="R3460" t="str">
        <f t="shared" ref="R3460:R3523" si="164">+LEFT(B3460,5)</f>
        <v>ZK111</v>
      </c>
      <c r="S3460">
        <f t="shared" ref="S3460:U3523" si="165">+C3460</f>
        <v>0</v>
      </c>
      <c r="T3460">
        <f t="shared" si="165"/>
        <v>0</v>
      </c>
      <c r="U3460">
        <f t="shared" si="165"/>
        <v>0</v>
      </c>
    </row>
    <row r="3461" spans="1:21" x14ac:dyDescent="0.25">
      <c r="A3461" t="s">
        <v>3980</v>
      </c>
      <c r="B3461" t="str">
        <f t="shared" si="163"/>
        <v>ZK111.K259.C727</v>
      </c>
      <c r="C3461">
        <f>+IFERROR(VLOOKUP(B3461,'[1]Sum table'!$A:$D,4,FALSE),0)</f>
        <v>0</v>
      </c>
      <c r="D3461">
        <f>+IFERROR(VLOOKUP(B3461,'[1]Sum table'!$A:$E,5,FALSE),0)</f>
        <v>0</v>
      </c>
      <c r="E3461">
        <f>+IFERROR(VLOOKUP(B3461,'[1]Sum table'!$A:$F,6,FALSE),0)</f>
        <v>0</v>
      </c>
      <c r="F3461">
        <f>+IFERROR(VLOOKUP(B3461,'[1]Sum table'!$A:$G,7,FALSE),0)</f>
        <v>0</v>
      </c>
      <c r="O3461" t="s">
        <v>518</v>
      </c>
      <c r="P3461" s="610" t="s">
        <v>162</v>
      </c>
      <c r="R3461" t="str">
        <f t="shared" si="164"/>
        <v>ZK111</v>
      </c>
      <c r="S3461">
        <f t="shared" si="165"/>
        <v>0</v>
      </c>
      <c r="T3461">
        <f t="shared" si="165"/>
        <v>0</v>
      </c>
      <c r="U3461">
        <f t="shared" si="165"/>
        <v>0</v>
      </c>
    </row>
    <row r="3462" spans="1:21" x14ac:dyDescent="0.25">
      <c r="A3462" t="s">
        <v>3981</v>
      </c>
      <c r="B3462" t="str">
        <f t="shared" si="163"/>
        <v>ZK111.K260.C727</v>
      </c>
      <c r="C3462">
        <f>+IFERROR(VLOOKUP(B3462,'[1]Sum table'!$A:$D,4,FALSE),0)</f>
        <v>0</v>
      </c>
      <c r="D3462">
        <f>+IFERROR(VLOOKUP(B3462,'[1]Sum table'!$A:$E,5,FALSE),0)</f>
        <v>0</v>
      </c>
      <c r="E3462">
        <f>+IFERROR(VLOOKUP(B3462,'[1]Sum table'!$A:$F,6,FALSE),0)</f>
        <v>0</v>
      </c>
      <c r="F3462">
        <f>+IFERROR(VLOOKUP(B3462,'[1]Sum table'!$A:$G,7,FALSE),0)</f>
        <v>0</v>
      </c>
      <c r="O3462" t="s">
        <v>518</v>
      </c>
      <c r="P3462" s="610" t="s">
        <v>164</v>
      </c>
      <c r="R3462" t="str">
        <f t="shared" si="164"/>
        <v>ZK111</v>
      </c>
      <c r="S3462">
        <f t="shared" si="165"/>
        <v>0</v>
      </c>
      <c r="T3462">
        <f t="shared" si="165"/>
        <v>0</v>
      </c>
      <c r="U3462">
        <f t="shared" si="165"/>
        <v>0</v>
      </c>
    </row>
    <row r="3463" spans="1:21" x14ac:dyDescent="0.25">
      <c r="A3463" t="s">
        <v>3982</v>
      </c>
      <c r="B3463" t="str">
        <f t="shared" si="163"/>
        <v>ZK111.K261.C727</v>
      </c>
      <c r="C3463">
        <f>+IFERROR(VLOOKUP(B3463,'[1]Sum table'!$A:$D,4,FALSE),0)</f>
        <v>0</v>
      </c>
      <c r="D3463">
        <f>+IFERROR(VLOOKUP(B3463,'[1]Sum table'!$A:$E,5,FALSE),0)</f>
        <v>0</v>
      </c>
      <c r="E3463">
        <f>+IFERROR(VLOOKUP(B3463,'[1]Sum table'!$A:$F,6,FALSE),0)</f>
        <v>0</v>
      </c>
      <c r="F3463">
        <f>+IFERROR(VLOOKUP(B3463,'[1]Sum table'!$A:$G,7,FALSE),0)</f>
        <v>0</v>
      </c>
      <c r="O3463" t="s">
        <v>518</v>
      </c>
      <c r="P3463" s="610" t="s">
        <v>166</v>
      </c>
      <c r="R3463" t="str">
        <f t="shared" si="164"/>
        <v>ZK111</v>
      </c>
      <c r="S3463">
        <f t="shared" si="165"/>
        <v>0</v>
      </c>
      <c r="T3463">
        <f t="shared" si="165"/>
        <v>0</v>
      </c>
      <c r="U3463">
        <f t="shared" si="165"/>
        <v>0</v>
      </c>
    </row>
    <row r="3464" spans="1:21" x14ac:dyDescent="0.25">
      <c r="A3464" t="s">
        <v>3983</v>
      </c>
      <c r="B3464" t="str">
        <f t="shared" si="163"/>
        <v>ZK111.K262.C727</v>
      </c>
      <c r="C3464">
        <f>+IFERROR(VLOOKUP(B3464,'[1]Sum table'!$A:$D,4,FALSE),0)</f>
        <v>0</v>
      </c>
      <c r="D3464">
        <f>+IFERROR(VLOOKUP(B3464,'[1]Sum table'!$A:$E,5,FALSE),0)</f>
        <v>0</v>
      </c>
      <c r="E3464">
        <f>+IFERROR(VLOOKUP(B3464,'[1]Sum table'!$A:$F,6,FALSE),0)</f>
        <v>0</v>
      </c>
      <c r="F3464">
        <f>+IFERROR(VLOOKUP(B3464,'[1]Sum table'!$A:$G,7,FALSE),0)</f>
        <v>0</v>
      </c>
      <c r="O3464" t="s">
        <v>518</v>
      </c>
      <c r="P3464" s="610" t="s">
        <v>168</v>
      </c>
      <c r="R3464" t="str">
        <f t="shared" si="164"/>
        <v>ZK111</v>
      </c>
      <c r="S3464">
        <f t="shared" si="165"/>
        <v>0</v>
      </c>
      <c r="T3464">
        <f t="shared" si="165"/>
        <v>0</v>
      </c>
      <c r="U3464">
        <f t="shared" si="165"/>
        <v>0</v>
      </c>
    </row>
    <row r="3465" spans="1:21" x14ac:dyDescent="0.25">
      <c r="A3465" t="s">
        <v>3984</v>
      </c>
      <c r="B3465" t="str">
        <f t="shared" si="163"/>
        <v>ZK111.K263.C727</v>
      </c>
      <c r="C3465">
        <f>+IFERROR(VLOOKUP(B3465,'[1]Sum table'!$A:$D,4,FALSE),0)</f>
        <v>0</v>
      </c>
      <c r="D3465">
        <f>+IFERROR(VLOOKUP(B3465,'[1]Sum table'!$A:$E,5,FALSE),0)</f>
        <v>0</v>
      </c>
      <c r="E3465">
        <f>+IFERROR(VLOOKUP(B3465,'[1]Sum table'!$A:$F,6,FALSE),0)</f>
        <v>0</v>
      </c>
      <c r="F3465">
        <f>+IFERROR(VLOOKUP(B3465,'[1]Sum table'!$A:$G,7,FALSE),0)</f>
        <v>0</v>
      </c>
      <c r="O3465" t="s">
        <v>518</v>
      </c>
      <c r="P3465" s="610" t="s">
        <v>170</v>
      </c>
      <c r="R3465" t="str">
        <f t="shared" si="164"/>
        <v>ZK111</v>
      </c>
      <c r="S3465">
        <f t="shared" si="165"/>
        <v>0</v>
      </c>
      <c r="T3465">
        <f t="shared" si="165"/>
        <v>0</v>
      </c>
      <c r="U3465">
        <f t="shared" si="165"/>
        <v>0</v>
      </c>
    </row>
    <row r="3466" spans="1:21" x14ac:dyDescent="0.25">
      <c r="A3466" t="s">
        <v>3985</v>
      </c>
      <c r="B3466" t="str">
        <f t="shared" si="163"/>
        <v>ZK111.K264.C727</v>
      </c>
      <c r="C3466">
        <f>+IFERROR(VLOOKUP(B3466,'[1]Sum table'!$A:$D,4,FALSE),0)</f>
        <v>0</v>
      </c>
      <c r="D3466">
        <f>+IFERROR(VLOOKUP(B3466,'[1]Sum table'!$A:$E,5,FALSE),0)</f>
        <v>0</v>
      </c>
      <c r="E3466">
        <f>+IFERROR(VLOOKUP(B3466,'[1]Sum table'!$A:$F,6,FALSE),0)</f>
        <v>0</v>
      </c>
      <c r="F3466">
        <f>+IFERROR(VLOOKUP(B3466,'[1]Sum table'!$A:$G,7,FALSE),0)</f>
        <v>0</v>
      </c>
      <c r="O3466" t="s">
        <v>518</v>
      </c>
      <c r="P3466" s="608" t="s">
        <v>390</v>
      </c>
      <c r="R3466" t="str">
        <f t="shared" si="164"/>
        <v>ZK111</v>
      </c>
      <c r="S3466">
        <f t="shared" si="165"/>
        <v>0</v>
      </c>
      <c r="T3466">
        <f t="shared" si="165"/>
        <v>0</v>
      </c>
      <c r="U3466">
        <f t="shared" si="165"/>
        <v>0</v>
      </c>
    </row>
    <row r="3467" spans="1:21" x14ac:dyDescent="0.25">
      <c r="A3467" t="s">
        <v>3986</v>
      </c>
      <c r="B3467" t="str">
        <f t="shared" si="163"/>
        <v>ZK111.K265.C727</v>
      </c>
      <c r="C3467">
        <f>+IFERROR(VLOOKUP(B3467,'[1]Sum table'!$A:$D,4,FALSE),0)</f>
        <v>0</v>
      </c>
      <c r="D3467">
        <f>+IFERROR(VLOOKUP(B3467,'[1]Sum table'!$A:$E,5,FALSE),0)</f>
        <v>0</v>
      </c>
      <c r="E3467">
        <f>+IFERROR(VLOOKUP(B3467,'[1]Sum table'!$A:$F,6,FALSE),0)</f>
        <v>0</v>
      </c>
      <c r="F3467">
        <f>+IFERROR(VLOOKUP(B3467,'[1]Sum table'!$A:$G,7,FALSE),0)</f>
        <v>0</v>
      </c>
      <c r="O3467" t="s">
        <v>518</v>
      </c>
      <c r="P3467" s="608" t="s">
        <v>391</v>
      </c>
      <c r="R3467" t="str">
        <f t="shared" si="164"/>
        <v>ZK111</v>
      </c>
      <c r="S3467">
        <f t="shared" si="165"/>
        <v>0</v>
      </c>
      <c r="T3467">
        <f t="shared" si="165"/>
        <v>0</v>
      </c>
      <c r="U3467">
        <f t="shared" si="165"/>
        <v>0</v>
      </c>
    </row>
    <row r="3468" spans="1:21" x14ac:dyDescent="0.25">
      <c r="A3468" t="s">
        <v>3987</v>
      </c>
      <c r="B3468" t="str">
        <f t="shared" si="163"/>
        <v>ZK111.K266.C727</v>
      </c>
      <c r="C3468">
        <f>+IFERROR(VLOOKUP(B3468,'[1]Sum table'!$A:$D,4,FALSE),0)</f>
        <v>0</v>
      </c>
      <c r="D3468">
        <f>+IFERROR(VLOOKUP(B3468,'[1]Sum table'!$A:$E,5,FALSE),0)</f>
        <v>0</v>
      </c>
      <c r="E3468">
        <f>+IFERROR(VLOOKUP(B3468,'[1]Sum table'!$A:$F,6,FALSE),0)</f>
        <v>0</v>
      </c>
      <c r="F3468">
        <f>+IFERROR(VLOOKUP(B3468,'[1]Sum table'!$A:$G,7,FALSE),0)</f>
        <v>0</v>
      </c>
      <c r="O3468" t="s">
        <v>518</v>
      </c>
      <c r="P3468" s="608" t="s">
        <v>392</v>
      </c>
      <c r="R3468" t="str">
        <f t="shared" si="164"/>
        <v>ZK111</v>
      </c>
      <c r="S3468">
        <f t="shared" si="165"/>
        <v>0</v>
      </c>
      <c r="T3468">
        <f t="shared" si="165"/>
        <v>0</v>
      </c>
      <c r="U3468">
        <f t="shared" si="165"/>
        <v>0</v>
      </c>
    </row>
    <row r="3469" spans="1:21" x14ac:dyDescent="0.25">
      <c r="A3469" t="s">
        <v>3988</v>
      </c>
      <c r="B3469" t="str">
        <f t="shared" si="163"/>
        <v>ZK111.K267.C727</v>
      </c>
      <c r="C3469">
        <f>+IFERROR(VLOOKUP(B3469,'[1]Sum table'!$A:$D,4,FALSE),0)</f>
        <v>0</v>
      </c>
      <c r="D3469">
        <f>+IFERROR(VLOOKUP(B3469,'[1]Sum table'!$A:$E,5,FALSE),0)</f>
        <v>0</v>
      </c>
      <c r="E3469">
        <f>+IFERROR(VLOOKUP(B3469,'[1]Sum table'!$A:$F,6,FALSE),0)</f>
        <v>0</v>
      </c>
      <c r="F3469">
        <f>+IFERROR(VLOOKUP(B3469,'[1]Sum table'!$A:$G,7,FALSE),0)</f>
        <v>0</v>
      </c>
      <c r="O3469" t="s">
        <v>518</v>
      </c>
      <c r="P3469" s="610" t="s">
        <v>177</v>
      </c>
      <c r="R3469" t="str">
        <f t="shared" si="164"/>
        <v>ZK111</v>
      </c>
      <c r="S3469">
        <f t="shared" si="165"/>
        <v>0</v>
      </c>
      <c r="T3469">
        <f t="shared" si="165"/>
        <v>0</v>
      </c>
      <c r="U3469">
        <f t="shared" si="165"/>
        <v>0</v>
      </c>
    </row>
    <row r="3470" spans="1:21" x14ac:dyDescent="0.25">
      <c r="A3470" t="s">
        <v>3989</v>
      </c>
      <c r="B3470" t="str">
        <f t="shared" si="163"/>
        <v>ZK111.K268.C727</v>
      </c>
      <c r="C3470">
        <f>+IFERROR(VLOOKUP(B3470,'[1]Sum table'!$A:$D,4,FALSE),0)</f>
        <v>0</v>
      </c>
      <c r="D3470">
        <f>+IFERROR(VLOOKUP(B3470,'[1]Sum table'!$A:$E,5,FALSE),0)</f>
        <v>0</v>
      </c>
      <c r="E3470">
        <f>+IFERROR(VLOOKUP(B3470,'[1]Sum table'!$A:$F,6,FALSE),0)</f>
        <v>0</v>
      </c>
      <c r="F3470">
        <f>+IFERROR(VLOOKUP(B3470,'[1]Sum table'!$A:$G,7,FALSE),0)</f>
        <v>0</v>
      </c>
      <c r="O3470" t="s">
        <v>518</v>
      </c>
      <c r="P3470" s="610" t="s">
        <v>181</v>
      </c>
      <c r="R3470" t="str">
        <f t="shared" si="164"/>
        <v>ZK111</v>
      </c>
      <c r="S3470">
        <f t="shared" si="165"/>
        <v>0</v>
      </c>
      <c r="T3470">
        <f t="shared" si="165"/>
        <v>0</v>
      </c>
      <c r="U3470">
        <f t="shared" si="165"/>
        <v>0</v>
      </c>
    </row>
    <row r="3471" spans="1:21" x14ac:dyDescent="0.25">
      <c r="A3471" t="s">
        <v>3990</v>
      </c>
      <c r="B3471" t="str">
        <f t="shared" si="163"/>
        <v>ZK111.K269.C727</v>
      </c>
      <c r="C3471">
        <f>+IFERROR(VLOOKUP(B3471,'[1]Sum table'!$A:$D,4,FALSE),0)</f>
        <v>0</v>
      </c>
      <c r="D3471">
        <f>+IFERROR(VLOOKUP(B3471,'[1]Sum table'!$A:$E,5,FALSE),0)</f>
        <v>0</v>
      </c>
      <c r="E3471">
        <f>+IFERROR(VLOOKUP(B3471,'[1]Sum table'!$A:$F,6,FALSE),0)</f>
        <v>0</v>
      </c>
      <c r="F3471">
        <f>+IFERROR(VLOOKUP(B3471,'[1]Sum table'!$A:$G,7,FALSE),0)</f>
        <v>0</v>
      </c>
      <c r="O3471" t="s">
        <v>518</v>
      </c>
      <c r="P3471" s="608" t="s">
        <v>393</v>
      </c>
      <c r="R3471" t="str">
        <f t="shared" si="164"/>
        <v>ZK111</v>
      </c>
      <c r="S3471">
        <f t="shared" si="165"/>
        <v>0</v>
      </c>
      <c r="T3471">
        <f t="shared" si="165"/>
        <v>0</v>
      </c>
      <c r="U3471">
        <f t="shared" si="165"/>
        <v>0</v>
      </c>
    </row>
    <row r="3472" spans="1:21" x14ac:dyDescent="0.25">
      <c r="A3472" t="s">
        <v>3991</v>
      </c>
      <c r="B3472" t="str">
        <f t="shared" si="163"/>
        <v>ZK111.K270.C727</v>
      </c>
      <c r="C3472">
        <f>+IFERROR(VLOOKUP(B3472,'[1]Sum table'!$A:$D,4,FALSE),0)</f>
        <v>0</v>
      </c>
      <c r="D3472">
        <f>+IFERROR(VLOOKUP(B3472,'[1]Sum table'!$A:$E,5,FALSE),0)</f>
        <v>0</v>
      </c>
      <c r="E3472">
        <f>+IFERROR(VLOOKUP(B3472,'[1]Sum table'!$A:$F,6,FALSE),0)</f>
        <v>0</v>
      </c>
      <c r="F3472">
        <f>+IFERROR(VLOOKUP(B3472,'[1]Sum table'!$A:$G,7,FALSE),0)</f>
        <v>0</v>
      </c>
      <c r="O3472" t="s">
        <v>518</v>
      </c>
      <c r="P3472" s="608" t="s">
        <v>394</v>
      </c>
      <c r="R3472" t="str">
        <f t="shared" si="164"/>
        <v>ZK111</v>
      </c>
      <c r="S3472">
        <f t="shared" si="165"/>
        <v>0</v>
      </c>
      <c r="T3472">
        <f t="shared" si="165"/>
        <v>0</v>
      </c>
      <c r="U3472">
        <f t="shared" si="165"/>
        <v>0</v>
      </c>
    </row>
    <row r="3473" spans="1:21" x14ac:dyDescent="0.25">
      <c r="A3473" t="s">
        <v>3992</v>
      </c>
      <c r="B3473" t="str">
        <f t="shared" si="163"/>
        <v>ZK111.K271.C727</v>
      </c>
      <c r="C3473">
        <f>+IFERROR(VLOOKUP(B3473,'[1]Sum table'!$A:$D,4,FALSE),0)</f>
        <v>0</v>
      </c>
      <c r="D3473">
        <f>+IFERROR(VLOOKUP(B3473,'[1]Sum table'!$A:$E,5,FALSE),0)</f>
        <v>0</v>
      </c>
      <c r="E3473">
        <f>+IFERROR(VLOOKUP(B3473,'[1]Sum table'!$A:$F,6,FALSE),0)</f>
        <v>0</v>
      </c>
      <c r="F3473">
        <f>+IFERROR(VLOOKUP(B3473,'[1]Sum table'!$A:$G,7,FALSE),0)</f>
        <v>0</v>
      </c>
      <c r="O3473" t="s">
        <v>518</v>
      </c>
      <c r="P3473" s="608" t="s">
        <v>395</v>
      </c>
      <c r="R3473" t="str">
        <f t="shared" si="164"/>
        <v>ZK111</v>
      </c>
      <c r="S3473">
        <f t="shared" si="165"/>
        <v>0</v>
      </c>
      <c r="T3473">
        <f t="shared" si="165"/>
        <v>0</v>
      </c>
      <c r="U3473">
        <f t="shared" si="165"/>
        <v>0</v>
      </c>
    </row>
    <row r="3474" spans="1:21" x14ac:dyDescent="0.25">
      <c r="A3474" t="s">
        <v>3993</v>
      </c>
      <c r="B3474" t="str">
        <f t="shared" si="163"/>
        <v>ZK111.K272.C727</v>
      </c>
      <c r="C3474">
        <f>+IFERROR(VLOOKUP(B3474,'[1]Sum table'!$A:$D,4,FALSE),0)</f>
        <v>0</v>
      </c>
      <c r="D3474">
        <f>+IFERROR(VLOOKUP(B3474,'[1]Sum table'!$A:$E,5,FALSE),0)</f>
        <v>0</v>
      </c>
      <c r="E3474">
        <f>+IFERROR(VLOOKUP(B3474,'[1]Sum table'!$A:$F,6,FALSE),0)</f>
        <v>0</v>
      </c>
      <c r="F3474">
        <f>+IFERROR(VLOOKUP(B3474,'[1]Sum table'!$A:$G,7,FALSE),0)</f>
        <v>0</v>
      </c>
      <c r="O3474" t="s">
        <v>518</v>
      </c>
      <c r="P3474" s="610" t="s">
        <v>183</v>
      </c>
      <c r="R3474" t="str">
        <f t="shared" si="164"/>
        <v>ZK111</v>
      </c>
      <c r="S3474">
        <f t="shared" si="165"/>
        <v>0</v>
      </c>
      <c r="T3474">
        <f t="shared" si="165"/>
        <v>0</v>
      </c>
      <c r="U3474">
        <f t="shared" si="165"/>
        <v>0</v>
      </c>
    </row>
    <row r="3475" spans="1:21" x14ac:dyDescent="0.25">
      <c r="A3475" t="s">
        <v>3994</v>
      </c>
      <c r="B3475" t="str">
        <f t="shared" si="163"/>
        <v>ZK111.K273.C727</v>
      </c>
      <c r="C3475">
        <f>+IFERROR(VLOOKUP(B3475,'[1]Sum table'!$A:$D,4,FALSE),0)</f>
        <v>0</v>
      </c>
      <c r="D3475">
        <f>+IFERROR(VLOOKUP(B3475,'[1]Sum table'!$A:$E,5,FALSE),0)</f>
        <v>0</v>
      </c>
      <c r="E3475">
        <f>+IFERROR(VLOOKUP(B3475,'[1]Sum table'!$A:$F,6,FALSE),0)</f>
        <v>0</v>
      </c>
      <c r="F3475">
        <f>+IFERROR(VLOOKUP(B3475,'[1]Sum table'!$A:$G,7,FALSE),0)</f>
        <v>0</v>
      </c>
      <c r="O3475" t="s">
        <v>518</v>
      </c>
      <c r="P3475" s="610" t="s">
        <v>185</v>
      </c>
      <c r="R3475" t="str">
        <f t="shared" si="164"/>
        <v>ZK111</v>
      </c>
      <c r="S3475">
        <f t="shared" si="165"/>
        <v>0</v>
      </c>
      <c r="T3475">
        <f t="shared" si="165"/>
        <v>0</v>
      </c>
      <c r="U3475">
        <f t="shared" si="165"/>
        <v>0</v>
      </c>
    </row>
    <row r="3476" spans="1:21" x14ac:dyDescent="0.25">
      <c r="A3476" t="s">
        <v>3995</v>
      </c>
      <c r="B3476" t="str">
        <f t="shared" si="163"/>
        <v>ZK111.K274.C727</v>
      </c>
      <c r="C3476">
        <f>+IFERROR(VLOOKUP(B3476,'[1]Sum table'!$A:$D,4,FALSE),0)</f>
        <v>0</v>
      </c>
      <c r="D3476">
        <f>+IFERROR(VLOOKUP(B3476,'[1]Sum table'!$A:$E,5,FALSE),0)</f>
        <v>0</v>
      </c>
      <c r="E3476">
        <f>+IFERROR(VLOOKUP(B3476,'[1]Sum table'!$A:$F,6,FALSE),0)</f>
        <v>0</v>
      </c>
      <c r="F3476">
        <f>+IFERROR(VLOOKUP(B3476,'[1]Sum table'!$A:$G,7,FALSE),0)</f>
        <v>0</v>
      </c>
      <c r="O3476" t="s">
        <v>518</v>
      </c>
      <c r="P3476" s="610" t="s">
        <v>193</v>
      </c>
      <c r="R3476" t="str">
        <f t="shared" si="164"/>
        <v>ZK111</v>
      </c>
      <c r="S3476">
        <f t="shared" si="165"/>
        <v>0</v>
      </c>
      <c r="T3476">
        <f t="shared" si="165"/>
        <v>0</v>
      </c>
      <c r="U3476">
        <f t="shared" si="165"/>
        <v>0</v>
      </c>
    </row>
    <row r="3477" spans="1:21" x14ac:dyDescent="0.25">
      <c r="A3477" t="s">
        <v>3996</v>
      </c>
      <c r="B3477" t="str">
        <f t="shared" si="163"/>
        <v>ZK111.K275.C727</v>
      </c>
      <c r="C3477">
        <f>+IFERROR(VLOOKUP(B3477,'[1]Sum table'!$A:$D,4,FALSE),0)</f>
        <v>0</v>
      </c>
      <c r="D3477">
        <f>+IFERROR(VLOOKUP(B3477,'[1]Sum table'!$A:$E,5,FALSE),0)</f>
        <v>0</v>
      </c>
      <c r="E3477">
        <f>+IFERROR(VLOOKUP(B3477,'[1]Sum table'!$A:$F,6,FALSE),0)</f>
        <v>0</v>
      </c>
      <c r="F3477">
        <f>+IFERROR(VLOOKUP(B3477,'[1]Sum table'!$A:$G,7,FALSE),0)</f>
        <v>0</v>
      </c>
      <c r="O3477" t="s">
        <v>518</v>
      </c>
      <c r="P3477" s="610" t="s">
        <v>195</v>
      </c>
      <c r="R3477" t="str">
        <f t="shared" si="164"/>
        <v>ZK111</v>
      </c>
      <c r="S3477">
        <f t="shared" si="165"/>
        <v>0</v>
      </c>
      <c r="T3477">
        <f t="shared" si="165"/>
        <v>0</v>
      </c>
      <c r="U3477">
        <f t="shared" si="165"/>
        <v>0</v>
      </c>
    </row>
    <row r="3478" spans="1:21" x14ac:dyDescent="0.25">
      <c r="A3478" t="s">
        <v>3997</v>
      </c>
      <c r="B3478" t="str">
        <f t="shared" si="163"/>
        <v>ZK111.K276.C727</v>
      </c>
      <c r="C3478">
        <f>+IFERROR(VLOOKUP(B3478,'[1]Sum table'!$A:$D,4,FALSE),0)</f>
        <v>0</v>
      </c>
      <c r="D3478">
        <f>+IFERROR(VLOOKUP(B3478,'[1]Sum table'!$A:$E,5,FALSE),0)</f>
        <v>0</v>
      </c>
      <c r="E3478">
        <f>+IFERROR(VLOOKUP(B3478,'[1]Sum table'!$A:$F,6,FALSE),0)</f>
        <v>0</v>
      </c>
      <c r="F3478">
        <f>+IFERROR(VLOOKUP(B3478,'[1]Sum table'!$A:$G,7,FALSE),0)</f>
        <v>0</v>
      </c>
      <c r="O3478" t="s">
        <v>518</v>
      </c>
      <c r="P3478" s="610" t="s">
        <v>197</v>
      </c>
      <c r="R3478" t="str">
        <f t="shared" si="164"/>
        <v>ZK111</v>
      </c>
      <c r="S3478">
        <f t="shared" si="165"/>
        <v>0</v>
      </c>
      <c r="T3478">
        <f t="shared" si="165"/>
        <v>0</v>
      </c>
      <c r="U3478">
        <f t="shared" si="165"/>
        <v>0</v>
      </c>
    </row>
    <row r="3479" spans="1:21" x14ac:dyDescent="0.25">
      <c r="A3479" t="s">
        <v>3998</v>
      </c>
      <c r="B3479" t="str">
        <f t="shared" si="163"/>
        <v>ZK111.K277.C727</v>
      </c>
      <c r="C3479">
        <f>+IFERROR(VLOOKUP(B3479,'[1]Sum table'!$A:$D,4,FALSE),0)</f>
        <v>0</v>
      </c>
      <c r="D3479">
        <f>+IFERROR(VLOOKUP(B3479,'[1]Sum table'!$A:$E,5,FALSE),0)</f>
        <v>0</v>
      </c>
      <c r="E3479">
        <f>+IFERROR(VLOOKUP(B3479,'[1]Sum table'!$A:$F,6,FALSE),0)</f>
        <v>0</v>
      </c>
      <c r="F3479">
        <f>+IFERROR(VLOOKUP(B3479,'[1]Sum table'!$A:$G,7,FALSE),0)</f>
        <v>0</v>
      </c>
      <c r="O3479" t="s">
        <v>518</v>
      </c>
      <c r="P3479" s="608" t="s">
        <v>396</v>
      </c>
      <c r="R3479" t="str">
        <f t="shared" si="164"/>
        <v>ZK111</v>
      </c>
      <c r="S3479">
        <f t="shared" si="165"/>
        <v>0</v>
      </c>
      <c r="T3479">
        <f t="shared" si="165"/>
        <v>0</v>
      </c>
      <c r="U3479">
        <f t="shared" si="165"/>
        <v>0</v>
      </c>
    </row>
    <row r="3480" spans="1:21" x14ac:dyDescent="0.25">
      <c r="A3480" t="s">
        <v>3999</v>
      </c>
      <c r="B3480" t="str">
        <f t="shared" si="163"/>
        <v>ZK111.K278.C727</v>
      </c>
      <c r="C3480">
        <f>+IFERROR(VLOOKUP(B3480,'[1]Sum table'!$A:$D,4,FALSE),0)</f>
        <v>0</v>
      </c>
      <c r="D3480">
        <f>+IFERROR(VLOOKUP(B3480,'[1]Sum table'!$A:$E,5,FALSE),0)</f>
        <v>0</v>
      </c>
      <c r="E3480">
        <f>+IFERROR(VLOOKUP(B3480,'[1]Sum table'!$A:$F,6,FALSE),0)</f>
        <v>0</v>
      </c>
      <c r="F3480">
        <f>+IFERROR(VLOOKUP(B3480,'[1]Sum table'!$A:$G,7,FALSE),0)</f>
        <v>0</v>
      </c>
      <c r="O3480" t="s">
        <v>518</v>
      </c>
      <c r="P3480" s="608" t="s">
        <v>397</v>
      </c>
      <c r="R3480" t="str">
        <f t="shared" si="164"/>
        <v>ZK111</v>
      </c>
      <c r="S3480">
        <f t="shared" si="165"/>
        <v>0</v>
      </c>
      <c r="T3480">
        <f t="shared" si="165"/>
        <v>0</v>
      </c>
      <c r="U3480">
        <f t="shared" si="165"/>
        <v>0</v>
      </c>
    </row>
    <row r="3481" spans="1:21" x14ac:dyDescent="0.25">
      <c r="A3481" t="s">
        <v>4000</v>
      </c>
      <c r="B3481" t="str">
        <f t="shared" si="163"/>
        <v>ZK111.K279.C727</v>
      </c>
      <c r="C3481">
        <f>+IFERROR(VLOOKUP(B3481,'[1]Sum table'!$A:$D,4,FALSE),0)</f>
        <v>0</v>
      </c>
      <c r="D3481">
        <f>+IFERROR(VLOOKUP(B3481,'[1]Sum table'!$A:$E,5,FALSE),0)</f>
        <v>0</v>
      </c>
      <c r="E3481">
        <f>+IFERROR(VLOOKUP(B3481,'[1]Sum table'!$A:$F,6,FALSE),0)</f>
        <v>0</v>
      </c>
      <c r="F3481">
        <f>+IFERROR(VLOOKUP(B3481,'[1]Sum table'!$A:$G,7,FALSE),0)</f>
        <v>0</v>
      </c>
      <c r="O3481" t="s">
        <v>518</v>
      </c>
      <c r="P3481" s="608" t="s">
        <v>398</v>
      </c>
      <c r="R3481" t="str">
        <f t="shared" si="164"/>
        <v>ZK111</v>
      </c>
      <c r="S3481">
        <f t="shared" si="165"/>
        <v>0</v>
      </c>
      <c r="T3481">
        <f t="shared" si="165"/>
        <v>0</v>
      </c>
      <c r="U3481">
        <f t="shared" si="165"/>
        <v>0</v>
      </c>
    </row>
    <row r="3482" spans="1:21" x14ac:dyDescent="0.25">
      <c r="A3482" t="s">
        <v>4001</v>
      </c>
      <c r="B3482" t="str">
        <f t="shared" si="163"/>
        <v>ZK111.K280.C727</v>
      </c>
      <c r="C3482">
        <f>+IFERROR(VLOOKUP(B3482,'[1]Sum table'!$A:$D,4,FALSE),0)</f>
        <v>0</v>
      </c>
      <c r="D3482">
        <f>+IFERROR(VLOOKUP(B3482,'[1]Sum table'!$A:$E,5,FALSE),0)</f>
        <v>0</v>
      </c>
      <c r="E3482">
        <f>+IFERROR(VLOOKUP(B3482,'[1]Sum table'!$A:$F,6,FALSE),0)</f>
        <v>0</v>
      </c>
      <c r="F3482">
        <f>+IFERROR(VLOOKUP(B3482,'[1]Sum table'!$A:$G,7,FALSE),0)</f>
        <v>0</v>
      </c>
      <c r="O3482" t="s">
        <v>518</v>
      </c>
      <c r="P3482" s="610" t="s">
        <v>199</v>
      </c>
      <c r="R3482" t="str">
        <f t="shared" si="164"/>
        <v>ZK111</v>
      </c>
      <c r="S3482">
        <f t="shared" si="165"/>
        <v>0</v>
      </c>
      <c r="T3482">
        <f t="shared" si="165"/>
        <v>0</v>
      </c>
      <c r="U3482">
        <f t="shared" si="165"/>
        <v>0</v>
      </c>
    </row>
    <row r="3483" spans="1:21" x14ac:dyDescent="0.25">
      <c r="A3483" t="s">
        <v>4002</v>
      </c>
      <c r="B3483" t="str">
        <f t="shared" si="163"/>
        <v>ZK111.K281.C727</v>
      </c>
      <c r="C3483">
        <f>+IFERROR(VLOOKUP(B3483,'[1]Sum table'!$A:$D,4,FALSE),0)</f>
        <v>0</v>
      </c>
      <c r="D3483">
        <f>+IFERROR(VLOOKUP(B3483,'[1]Sum table'!$A:$E,5,FALSE),0)</f>
        <v>0</v>
      </c>
      <c r="E3483">
        <f>+IFERROR(VLOOKUP(B3483,'[1]Sum table'!$A:$F,6,FALSE),0)</f>
        <v>0</v>
      </c>
      <c r="F3483">
        <f>+IFERROR(VLOOKUP(B3483,'[1]Sum table'!$A:$G,7,FALSE),0)</f>
        <v>0</v>
      </c>
      <c r="O3483" t="s">
        <v>518</v>
      </c>
      <c r="P3483" s="610" t="s">
        <v>201</v>
      </c>
      <c r="R3483" t="str">
        <f t="shared" si="164"/>
        <v>ZK111</v>
      </c>
      <c r="S3483">
        <f t="shared" si="165"/>
        <v>0</v>
      </c>
      <c r="T3483">
        <f t="shared" si="165"/>
        <v>0</v>
      </c>
      <c r="U3483">
        <f t="shared" si="165"/>
        <v>0</v>
      </c>
    </row>
    <row r="3484" spans="1:21" x14ac:dyDescent="0.25">
      <c r="A3484" t="s">
        <v>4003</v>
      </c>
      <c r="B3484" t="str">
        <f t="shared" si="163"/>
        <v>ZK111.K282.C727</v>
      </c>
      <c r="C3484">
        <f>+IFERROR(VLOOKUP(B3484,'[1]Sum table'!$A:$D,4,FALSE),0)</f>
        <v>0</v>
      </c>
      <c r="D3484">
        <f>+IFERROR(VLOOKUP(B3484,'[1]Sum table'!$A:$E,5,FALSE),0)</f>
        <v>0</v>
      </c>
      <c r="E3484">
        <f>+IFERROR(VLOOKUP(B3484,'[1]Sum table'!$A:$F,6,FALSE),0)</f>
        <v>0</v>
      </c>
      <c r="F3484">
        <f>+IFERROR(VLOOKUP(B3484,'[1]Sum table'!$A:$G,7,FALSE),0)</f>
        <v>0</v>
      </c>
      <c r="O3484" t="s">
        <v>518</v>
      </c>
      <c r="P3484" s="610" t="s">
        <v>203</v>
      </c>
      <c r="R3484" t="str">
        <f t="shared" si="164"/>
        <v>ZK111</v>
      </c>
      <c r="S3484">
        <f t="shared" si="165"/>
        <v>0</v>
      </c>
      <c r="T3484">
        <f t="shared" si="165"/>
        <v>0</v>
      </c>
      <c r="U3484">
        <f t="shared" si="165"/>
        <v>0</v>
      </c>
    </row>
    <row r="3485" spans="1:21" x14ac:dyDescent="0.25">
      <c r="A3485" t="s">
        <v>4004</v>
      </c>
      <c r="B3485" t="str">
        <f t="shared" si="163"/>
        <v>ZK111.K283.C727</v>
      </c>
      <c r="C3485">
        <f>+IFERROR(VLOOKUP(B3485,'[1]Sum table'!$A:$D,4,FALSE),0)</f>
        <v>0</v>
      </c>
      <c r="D3485">
        <f>+IFERROR(VLOOKUP(B3485,'[1]Sum table'!$A:$E,5,FALSE),0)</f>
        <v>0</v>
      </c>
      <c r="E3485">
        <f>+IFERROR(VLOOKUP(B3485,'[1]Sum table'!$A:$F,6,FALSE),0)</f>
        <v>0</v>
      </c>
      <c r="F3485">
        <f>+IFERROR(VLOOKUP(B3485,'[1]Sum table'!$A:$G,7,FALSE),0)</f>
        <v>0</v>
      </c>
      <c r="O3485" t="s">
        <v>518</v>
      </c>
      <c r="P3485" s="610" t="s">
        <v>205</v>
      </c>
      <c r="R3485" t="str">
        <f t="shared" si="164"/>
        <v>ZK111</v>
      </c>
      <c r="S3485">
        <f t="shared" si="165"/>
        <v>0</v>
      </c>
      <c r="T3485">
        <f t="shared" si="165"/>
        <v>0</v>
      </c>
      <c r="U3485">
        <f t="shared" si="165"/>
        <v>0</v>
      </c>
    </row>
    <row r="3486" spans="1:21" x14ac:dyDescent="0.25">
      <c r="A3486" t="s">
        <v>4005</v>
      </c>
      <c r="B3486" t="str">
        <f t="shared" si="163"/>
        <v>ZK111.K284.C727</v>
      </c>
      <c r="C3486">
        <f>+IFERROR(VLOOKUP(B3486,'[1]Sum table'!$A:$D,4,FALSE),0)</f>
        <v>0</v>
      </c>
      <c r="D3486">
        <f>+IFERROR(VLOOKUP(B3486,'[1]Sum table'!$A:$E,5,FALSE),0)</f>
        <v>0</v>
      </c>
      <c r="E3486">
        <f>+IFERROR(VLOOKUP(B3486,'[1]Sum table'!$A:$F,6,FALSE),0)</f>
        <v>0</v>
      </c>
      <c r="F3486">
        <f>+IFERROR(VLOOKUP(B3486,'[1]Sum table'!$A:$G,7,FALSE),0)</f>
        <v>0</v>
      </c>
      <c r="O3486" t="s">
        <v>518</v>
      </c>
      <c r="P3486" s="610" t="s">
        <v>207</v>
      </c>
      <c r="R3486" t="str">
        <f t="shared" si="164"/>
        <v>ZK111</v>
      </c>
      <c r="S3486">
        <f t="shared" si="165"/>
        <v>0</v>
      </c>
      <c r="T3486">
        <f t="shared" si="165"/>
        <v>0</v>
      </c>
      <c r="U3486">
        <f t="shared" si="165"/>
        <v>0</v>
      </c>
    </row>
    <row r="3487" spans="1:21" x14ac:dyDescent="0.25">
      <c r="A3487" t="s">
        <v>4006</v>
      </c>
      <c r="B3487" t="str">
        <f t="shared" si="163"/>
        <v>ZK111.K285.C727</v>
      </c>
      <c r="C3487">
        <f>+IFERROR(VLOOKUP(B3487,'[1]Sum table'!$A:$D,4,FALSE),0)</f>
        <v>0</v>
      </c>
      <c r="D3487">
        <f>+IFERROR(VLOOKUP(B3487,'[1]Sum table'!$A:$E,5,FALSE),0)</f>
        <v>0</v>
      </c>
      <c r="E3487">
        <f>+IFERROR(VLOOKUP(B3487,'[1]Sum table'!$A:$F,6,FALSE),0)</f>
        <v>0</v>
      </c>
      <c r="F3487">
        <f>+IFERROR(VLOOKUP(B3487,'[1]Sum table'!$A:$G,7,FALSE),0)</f>
        <v>0</v>
      </c>
      <c r="O3487" t="s">
        <v>518</v>
      </c>
      <c r="P3487" s="610" t="s">
        <v>212</v>
      </c>
      <c r="R3487" t="str">
        <f t="shared" si="164"/>
        <v>ZK111</v>
      </c>
      <c r="S3487">
        <f t="shared" si="165"/>
        <v>0</v>
      </c>
      <c r="T3487">
        <f t="shared" si="165"/>
        <v>0</v>
      </c>
      <c r="U3487">
        <f t="shared" si="165"/>
        <v>0</v>
      </c>
    </row>
    <row r="3488" spans="1:21" x14ac:dyDescent="0.25">
      <c r="A3488" t="s">
        <v>4007</v>
      </c>
      <c r="B3488" t="str">
        <f t="shared" si="163"/>
        <v>ZK111.K286.C727</v>
      </c>
      <c r="C3488">
        <f>+IFERROR(VLOOKUP(B3488,'[1]Sum table'!$A:$D,4,FALSE),0)</f>
        <v>0</v>
      </c>
      <c r="D3488">
        <f>+IFERROR(VLOOKUP(B3488,'[1]Sum table'!$A:$E,5,FALSE),0)</f>
        <v>0</v>
      </c>
      <c r="E3488">
        <f>+IFERROR(VLOOKUP(B3488,'[1]Sum table'!$A:$F,6,FALSE),0)</f>
        <v>0</v>
      </c>
      <c r="F3488">
        <f>+IFERROR(VLOOKUP(B3488,'[1]Sum table'!$A:$G,7,FALSE),0)</f>
        <v>0</v>
      </c>
      <c r="O3488" t="s">
        <v>518</v>
      </c>
      <c r="P3488" s="608" t="s">
        <v>399</v>
      </c>
      <c r="R3488" t="str">
        <f t="shared" si="164"/>
        <v>ZK111</v>
      </c>
      <c r="S3488">
        <f t="shared" si="165"/>
        <v>0</v>
      </c>
      <c r="T3488">
        <f t="shared" si="165"/>
        <v>0</v>
      </c>
      <c r="U3488">
        <f t="shared" si="165"/>
        <v>0</v>
      </c>
    </row>
    <row r="3489" spans="1:21" x14ac:dyDescent="0.25">
      <c r="A3489" t="s">
        <v>4008</v>
      </c>
      <c r="B3489" t="str">
        <f t="shared" si="163"/>
        <v>ZK111.K287.C727</v>
      </c>
      <c r="C3489">
        <f>+IFERROR(VLOOKUP(B3489,'[1]Sum table'!$A:$D,4,FALSE),0)</f>
        <v>0</v>
      </c>
      <c r="D3489">
        <f>+IFERROR(VLOOKUP(B3489,'[1]Sum table'!$A:$E,5,FALSE),0)</f>
        <v>0</v>
      </c>
      <c r="E3489">
        <f>+IFERROR(VLOOKUP(B3489,'[1]Sum table'!$A:$F,6,FALSE),0)</f>
        <v>0</v>
      </c>
      <c r="F3489">
        <f>+IFERROR(VLOOKUP(B3489,'[1]Sum table'!$A:$G,7,FALSE),0)</f>
        <v>0</v>
      </c>
      <c r="O3489" t="s">
        <v>518</v>
      </c>
      <c r="P3489" s="608" t="s">
        <v>400</v>
      </c>
      <c r="R3489" t="str">
        <f t="shared" si="164"/>
        <v>ZK111</v>
      </c>
      <c r="S3489">
        <f t="shared" si="165"/>
        <v>0</v>
      </c>
      <c r="T3489">
        <f t="shared" si="165"/>
        <v>0</v>
      </c>
      <c r="U3489">
        <f t="shared" si="165"/>
        <v>0</v>
      </c>
    </row>
    <row r="3490" spans="1:21" x14ac:dyDescent="0.25">
      <c r="A3490" t="s">
        <v>4009</v>
      </c>
      <c r="B3490" t="str">
        <f t="shared" si="163"/>
        <v>ZK111.K288.C727</v>
      </c>
      <c r="C3490">
        <f>+IFERROR(VLOOKUP(B3490,'[1]Sum table'!$A:$D,4,FALSE),0)</f>
        <v>0</v>
      </c>
      <c r="D3490">
        <f>+IFERROR(VLOOKUP(B3490,'[1]Sum table'!$A:$E,5,FALSE),0)</f>
        <v>0</v>
      </c>
      <c r="E3490">
        <f>+IFERROR(VLOOKUP(B3490,'[1]Sum table'!$A:$F,6,FALSE),0)</f>
        <v>0</v>
      </c>
      <c r="F3490">
        <f>+IFERROR(VLOOKUP(B3490,'[1]Sum table'!$A:$G,7,FALSE),0)</f>
        <v>0</v>
      </c>
      <c r="O3490" t="s">
        <v>518</v>
      </c>
      <c r="P3490" s="608" t="s">
        <v>401</v>
      </c>
      <c r="R3490" t="str">
        <f t="shared" si="164"/>
        <v>ZK111</v>
      </c>
      <c r="S3490">
        <f t="shared" si="165"/>
        <v>0</v>
      </c>
      <c r="T3490">
        <f t="shared" si="165"/>
        <v>0</v>
      </c>
      <c r="U3490">
        <f t="shared" si="165"/>
        <v>0</v>
      </c>
    </row>
    <row r="3491" spans="1:21" x14ac:dyDescent="0.25">
      <c r="A3491" t="s">
        <v>4010</v>
      </c>
      <c r="B3491" t="str">
        <f t="shared" si="163"/>
        <v>ZK111.K289.C727</v>
      </c>
      <c r="C3491">
        <f>+IFERROR(VLOOKUP(B3491,'[1]Sum table'!$A:$D,4,FALSE),0)</f>
        <v>0</v>
      </c>
      <c r="D3491">
        <f>+IFERROR(VLOOKUP(B3491,'[1]Sum table'!$A:$E,5,FALSE),0)</f>
        <v>0</v>
      </c>
      <c r="E3491">
        <f>+IFERROR(VLOOKUP(B3491,'[1]Sum table'!$A:$F,6,FALSE),0)</f>
        <v>0</v>
      </c>
      <c r="F3491">
        <f>+IFERROR(VLOOKUP(B3491,'[1]Sum table'!$A:$G,7,FALSE),0)</f>
        <v>0</v>
      </c>
      <c r="O3491" t="s">
        <v>518</v>
      </c>
      <c r="P3491" s="610" t="s">
        <v>218</v>
      </c>
      <c r="R3491" t="str">
        <f t="shared" si="164"/>
        <v>ZK111</v>
      </c>
      <c r="S3491">
        <f t="shared" si="165"/>
        <v>0</v>
      </c>
      <c r="T3491">
        <f t="shared" si="165"/>
        <v>0</v>
      </c>
      <c r="U3491">
        <f t="shared" si="165"/>
        <v>0</v>
      </c>
    </row>
    <row r="3492" spans="1:21" x14ac:dyDescent="0.25">
      <c r="A3492" t="s">
        <v>4011</v>
      </c>
      <c r="B3492" t="str">
        <f t="shared" si="163"/>
        <v>ZK111.K290.C727</v>
      </c>
      <c r="C3492">
        <f>+IFERROR(VLOOKUP(B3492,'[1]Sum table'!$A:$D,4,FALSE),0)</f>
        <v>0</v>
      </c>
      <c r="D3492">
        <f>+IFERROR(VLOOKUP(B3492,'[1]Sum table'!$A:$E,5,FALSE),0)</f>
        <v>0</v>
      </c>
      <c r="E3492">
        <f>+IFERROR(VLOOKUP(B3492,'[1]Sum table'!$A:$F,6,FALSE),0)</f>
        <v>0</v>
      </c>
      <c r="F3492">
        <f>+IFERROR(VLOOKUP(B3492,'[1]Sum table'!$A:$G,7,FALSE),0)</f>
        <v>0</v>
      </c>
      <c r="O3492" t="s">
        <v>518</v>
      </c>
      <c r="P3492" s="610" t="s">
        <v>220</v>
      </c>
      <c r="R3492" t="str">
        <f t="shared" si="164"/>
        <v>ZK111</v>
      </c>
      <c r="S3492">
        <f t="shared" si="165"/>
        <v>0</v>
      </c>
      <c r="T3492">
        <f t="shared" si="165"/>
        <v>0</v>
      </c>
      <c r="U3492">
        <f t="shared" si="165"/>
        <v>0</v>
      </c>
    </row>
    <row r="3493" spans="1:21" x14ac:dyDescent="0.25">
      <c r="A3493" t="s">
        <v>4012</v>
      </c>
      <c r="B3493" t="str">
        <f t="shared" si="163"/>
        <v>ZK111.K291.C727</v>
      </c>
      <c r="C3493">
        <f>+IFERROR(VLOOKUP(B3493,'[1]Sum table'!$A:$D,4,FALSE),0)</f>
        <v>0</v>
      </c>
      <c r="D3493">
        <f>+IFERROR(VLOOKUP(B3493,'[1]Sum table'!$A:$E,5,FALSE),0)</f>
        <v>0</v>
      </c>
      <c r="E3493">
        <f>+IFERROR(VLOOKUP(B3493,'[1]Sum table'!$A:$F,6,FALSE),0)</f>
        <v>0</v>
      </c>
      <c r="F3493">
        <f>+IFERROR(VLOOKUP(B3493,'[1]Sum table'!$A:$G,7,FALSE),0)</f>
        <v>0</v>
      </c>
      <c r="O3493" t="s">
        <v>518</v>
      </c>
      <c r="P3493" s="610" t="s">
        <v>224</v>
      </c>
      <c r="R3493" t="str">
        <f t="shared" si="164"/>
        <v>ZK111</v>
      </c>
      <c r="S3493">
        <f t="shared" si="165"/>
        <v>0</v>
      </c>
      <c r="T3493">
        <f t="shared" si="165"/>
        <v>0</v>
      </c>
      <c r="U3493">
        <f t="shared" si="165"/>
        <v>0</v>
      </c>
    </row>
    <row r="3494" spans="1:21" x14ac:dyDescent="0.25">
      <c r="A3494" t="s">
        <v>4013</v>
      </c>
      <c r="B3494" t="str">
        <f t="shared" si="163"/>
        <v>ZK111.K292.C727</v>
      </c>
      <c r="C3494">
        <f>+IFERROR(VLOOKUP(B3494,'[1]Sum table'!$A:$D,4,FALSE),0)</f>
        <v>0</v>
      </c>
      <c r="D3494">
        <f>+IFERROR(VLOOKUP(B3494,'[1]Sum table'!$A:$E,5,FALSE),0)</f>
        <v>0</v>
      </c>
      <c r="E3494">
        <f>+IFERROR(VLOOKUP(B3494,'[1]Sum table'!$A:$F,6,FALSE),0)</f>
        <v>0</v>
      </c>
      <c r="F3494">
        <f>+IFERROR(VLOOKUP(B3494,'[1]Sum table'!$A:$G,7,FALSE),0)</f>
        <v>0</v>
      </c>
      <c r="O3494" t="s">
        <v>518</v>
      </c>
      <c r="P3494" s="608" t="s">
        <v>402</v>
      </c>
      <c r="R3494" t="str">
        <f t="shared" si="164"/>
        <v>ZK111</v>
      </c>
      <c r="S3494">
        <f t="shared" si="165"/>
        <v>0</v>
      </c>
      <c r="T3494">
        <f t="shared" si="165"/>
        <v>0</v>
      </c>
      <c r="U3494">
        <f t="shared" si="165"/>
        <v>0</v>
      </c>
    </row>
    <row r="3495" spans="1:21" x14ac:dyDescent="0.25">
      <c r="A3495" t="s">
        <v>4014</v>
      </c>
      <c r="B3495" t="str">
        <f t="shared" si="163"/>
        <v>ZK111.K293.C727</v>
      </c>
      <c r="C3495">
        <f>+IFERROR(VLOOKUP(B3495,'[1]Sum table'!$A:$D,4,FALSE),0)</f>
        <v>0</v>
      </c>
      <c r="D3495">
        <f>+IFERROR(VLOOKUP(B3495,'[1]Sum table'!$A:$E,5,FALSE),0)</f>
        <v>0</v>
      </c>
      <c r="E3495">
        <f>+IFERROR(VLOOKUP(B3495,'[1]Sum table'!$A:$F,6,FALSE),0)</f>
        <v>0</v>
      </c>
      <c r="F3495">
        <f>+IFERROR(VLOOKUP(B3495,'[1]Sum table'!$A:$G,7,FALSE),0)</f>
        <v>0</v>
      </c>
      <c r="O3495" t="s">
        <v>518</v>
      </c>
      <c r="P3495" s="608" t="s">
        <v>403</v>
      </c>
      <c r="R3495" t="str">
        <f t="shared" si="164"/>
        <v>ZK111</v>
      </c>
      <c r="S3495">
        <f t="shared" si="165"/>
        <v>0</v>
      </c>
      <c r="T3495">
        <f t="shared" si="165"/>
        <v>0</v>
      </c>
      <c r="U3495">
        <f t="shared" si="165"/>
        <v>0</v>
      </c>
    </row>
    <row r="3496" spans="1:21" x14ac:dyDescent="0.25">
      <c r="A3496" t="s">
        <v>4015</v>
      </c>
      <c r="B3496" t="str">
        <f t="shared" si="163"/>
        <v>ZK111.K294.C727</v>
      </c>
      <c r="C3496">
        <f>+IFERROR(VLOOKUP(B3496,'[1]Sum table'!$A:$D,4,FALSE),0)</f>
        <v>0</v>
      </c>
      <c r="D3496">
        <f>+IFERROR(VLOOKUP(B3496,'[1]Sum table'!$A:$E,5,FALSE),0)</f>
        <v>0</v>
      </c>
      <c r="E3496">
        <f>+IFERROR(VLOOKUP(B3496,'[1]Sum table'!$A:$F,6,FALSE),0)</f>
        <v>0</v>
      </c>
      <c r="F3496">
        <f>+IFERROR(VLOOKUP(B3496,'[1]Sum table'!$A:$G,7,FALSE),0)</f>
        <v>0</v>
      </c>
      <c r="O3496" t="s">
        <v>518</v>
      </c>
      <c r="P3496" s="608" t="s">
        <v>404</v>
      </c>
      <c r="R3496" t="str">
        <f t="shared" si="164"/>
        <v>ZK111</v>
      </c>
      <c r="S3496">
        <f t="shared" si="165"/>
        <v>0</v>
      </c>
      <c r="T3496">
        <f t="shared" si="165"/>
        <v>0</v>
      </c>
      <c r="U3496">
        <f t="shared" si="165"/>
        <v>0</v>
      </c>
    </row>
    <row r="3497" spans="1:21" x14ac:dyDescent="0.25">
      <c r="A3497" t="s">
        <v>4016</v>
      </c>
      <c r="B3497" t="str">
        <f t="shared" si="163"/>
        <v>ZK111.K295.C727</v>
      </c>
      <c r="C3497">
        <f>+IFERROR(VLOOKUP(B3497,'[1]Sum table'!$A:$D,4,FALSE),0)</f>
        <v>0</v>
      </c>
      <c r="D3497">
        <f>+IFERROR(VLOOKUP(B3497,'[1]Sum table'!$A:$E,5,FALSE),0)</f>
        <v>0</v>
      </c>
      <c r="E3497">
        <f>+IFERROR(VLOOKUP(B3497,'[1]Sum table'!$A:$F,6,FALSE),0)</f>
        <v>0</v>
      </c>
      <c r="F3497">
        <f>+IFERROR(VLOOKUP(B3497,'[1]Sum table'!$A:$G,7,FALSE),0)</f>
        <v>0</v>
      </c>
      <c r="O3497" t="s">
        <v>518</v>
      </c>
      <c r="P3497" s="610" t="s">
        <v>226</v>
      </c>
      <c r="R3497" t="str">
        <f t="shared" si="164"/>
        <v>ZK111</v>
      </c>
      <c r="S3497">
        <f t="shared" si="165"/>
        <v>0</v>
      </c>
      <c r="T3497">
        <f t="shared" si="165"/>
        <v>0</v>
      </c>
      <c r="U3497">
        <f t="shared" si="165"/>
        <v>0</v>
      </c>
    </row>
    <row r="3498" spans="1:21" x14ac:dyDescent="0.25">
      <c r="A3498" t="s">
        <v>4017</v>
      </c>
      <c r="B3498" t="str">
        <f t="shared" si="163"/>
        <v>ZK111.K296.C727</v>
      </c>
      <c r="C3498">
        <f>+IFERROR(VLOOKUP(B3498,'[1]Sum table'!$A:$D,4,FALSE),0)</f>
        <v>0</v>
      </c>
      <c r="D3498">
        <f>+IFERROR(VLOOKUP(B3498,'[1]Sum table'!$A:$E,5,FALSE),0)</f>
        <v>0</v>
      </c>
      <c r="E3498">
        <f>+IFERROR(VLOOKUP(B3498,'[1]Sum table'!$A:$F,6,FALSE),0)</f>
        <v>0</v>
      </c>
      <c r="F3498">
        <f>+IFERROR(VLOOKUP(B3498,'[1]Sum table'!$A:$G,7,FALSE),0)</f>
        <v>0</v>
      </c>
      <c r="O3498" t="s">
        <v>518</v>
      </c>
      <c r="P3498" s="610" t="s">
        <v>228</v>
      </c>
      <c r="R3498" t="str">
        <f t="shared" si="164"/>
        <v>ZK111</v>
      </c>
      <c r="S3498">
        <f t="shared" si="165"/>
        <v>0</v>
      </c>
      <c r="T3498">
        <f t="shared" si="165"/>
        <v>0</v>
      </c>
      <c r="U3498">
        <f t="shared" si="165"/>
        <v>0</v>
      </c>
    </row>
    <row r="3499" spans="1:21" x14ac:dyDescent="0.25">
      <c r="A3499" t="s">
        <v>4018</v>
      </c>
      <c r="B3499" t="str">
        <f t="shared" si="163"/>
        <v>ZK111.K297.C727</v>
      </c>
      <c r="C3499">
        <f>+IFERROR(VLOOKUP(B3499,'[1]Sum table'!$A:$D,4,FALSE),0)</f>
        <v>0</v>
      </c>
      <c r="D3499">
        <f>+IFERROR(VLOOKUP(B3499,'[1]Sum table'!$A:$E,5,FALSE),0)</f>
        <v>0</v>
      </c>
      <c r="E3499">
        <f>+IFERROR(VLOOKUP(B3499,'[1]Sum table'!$A:$F,6,FALSE),0)</f>
        <v>0</v>
      </c>
      <c r="F3499">
        <f>+IFERROR(VLOOKUP(B3499,'[1]Sum table'!$A:$G,7,FALSE),0)</f>
        <v>0</v>
      </c>
      <c r="O3499" t="s">
        <v>518</v>
      </c>
      <c r="P3499" s="610" t="s">
        <v>230</v>
      </c>
      <c r="R3499" t="str">
        <f t="shared" si="164"/>
        <v>ZK111</v>
      </c>
      <c r="S3499">
        <f t="shared" si="165"/>
        <v>0</v>
      </c>
      <c r="T3499">
        <f t="shared" si="165"/>
        <v>0</v>
      </c>
      <c r="U3499">
        <f t="shared" si="165"/>
        <v>0</v>
      </c>
    </row>
    <row r="3500" spans="1:21" x14ac:dyDescent="0.25">
      <c r="A3500" t="s">
        <v>4019</v>
      </c>
      <c r="B3500" t="str">
        <f t="shared" si="163"/>
        <v>ZK111.K298.C727</v>
      </c>
      <c r="C3500">
        <f>+IFERROR(VLOOKUP(B3500,'[1]Sum table'!$A:$D,4,FALSE),0)</f>
        <v>0</v>
      </c>
      <c r="D3500">
        <f>+IFERROR(VLOOKUP(B3500,'[1]Sum table'!$A:$E,5,FALSE),0)</f>
        <v>0</v>
      </c>
      <c r="E3500">
        <f>+IFERROR(VLOOKUP(B3500,'[1]Sum table'!$A:$F,6,FALSE),0)</f>
        <v>0</v>
      </c>
      <c r="F3500">
        <f>+IFERROR(VLOOKUP(B3500,'[1]Sum table'!$A:$G,7,FALSE),0)</f>
        <v>0</v>
      </c>
      <c r="O3500" t="s">
        <v>518</v>
      </c>
      <c r="P3500" s="608" t="s">
        <v>405</v>
      </c>
      <c r="R3500" t="str">
        <f t="shared" si="164"/>
        <v>ZK111</v>
      </c>
      <c r="S3500">
        <f t="shared" si="165"/>
        <v>0</v>
      </c>
      <c r="T3500">
        <f t="shared" si="165"/>
        <v>0</v>
      </c>
      <c r="U3500">
        <f t="shared" si="165"/>
        <v>0</v>
      </c>
    </row>
    <row r="3501" spans="1:21" x14ac:dyDescent="0.25">
      <c r="A3501" t="s">
        <v>4020</v>
      </c>
      <c r="B3501" t="str">
        <f t="shared" si="163"/>
        <v>ZK111.K299.C727</v>
      </c>
      <c r="C3501">
        <f>+IFERROR(VLOOKUP(B3501,'[1]Sum table'!$A:$D,4,FALSE),0)</f>
        <v>0</v>
      </c>
      <c r="D3501">
        <f>+IFERROR(VLOOKUP(B3501,'[1]Sum table'!$A:$E,5,FALSE),0)</f>
        <v>0</v>
      </c>
      <c r="E3501">
        <f>+IFERROR(VLOOKUP(B3501,'[1]Sum table'!$A:$F,6,FALSE),0)</f>
        <v>0</v>
      </c>
      <c r="F3501">
        <f>+IFERROR(VLOOKUP(B3501,'[1]Sum table'!$A:$G,7,FALSE),0)</f>
        <v>0</v>
      </c>
      <c r="O3501" t="s">
        <v>518</v>
      </c>
      <c r="P3501" s="608" t="s">
        <v>406</v>
      </c>
      <c r="R3501" t="str">
        <f t="shared" si="164"/>
        <v>ZK111</v>
      </c>
      <c r="S3501">
        <f t="shared" si="165"/>
        <v>0</v>
      </c>
      <c r="T3501">
        <f t="shared" si="165"/>
        <v>0</v>
      </c>
      <c r="U3501">
        <f t="shared" si="165"/>
        <v>0</v>
      </c>
    </row>
    <row r="3502" spans="1:21" x14ac:dyDescent="0.25">
      <c r="A3502" t="s">
        <v>4021</v>
      </c>
      <c r="B3502" t="str">
        <f t="shared" si="163"/>
        <v>ZK111.K300.C727</v>
      </c>
      <c r="C3502">
        <f>+IFERROR(VLOOKUP(B3502,'[1]Sum table'!$A:$D,4,FALSE),0)</f>
        <v>0</v>
      </c>
      <c r="D3502">
        <f>+IFERROR(VLOOKUP(B3502,'[1]Sum table'!$A:$E,5,FALSE),0)</f>
        <v>0</v>
      </c>
      <c r="E3502">
        <f>+IFERROR(VLOOKUP(B3502,'[1]Sum table'!$A:$F,6,FALSE),0)</f>
        <v>0</v>
      </c>
      <c r="F3502">
        <f>+IFERROR(VLOOKUP(B3502,'[1]Sum table'!$A:$G,7,FALSE),0)</f>
        <v>0</v>
      </c>
      <c r="O3502" t="s">
        <v>518</v>
      </c>
      <c r="P3502" s="608" t="s">
        <v>407</v>
      </c>
      <c r="R3502" t="str">
        <f t="shared" si="164"/>
        <v>ZK111</v>
      </c>
      <c r="S3502">
        <f t="shared" si="165"/>
        <v>0</v>
      </c>
      <c r="T3502">
        <f t="shared" si="165"/>
        <v>0</v>
      </c>
      <c r="U3502">
        <f t="shared" si="165"/>
        <v>0</v>
      </c>
    </row>
    <row r="3503" spans="1:21" ht="15.75" thickBot="1" x14ac:dyDescent="0.3">
      <c r="A3503" t="s">
        <v>4022</v>
      </c>
      <c r="B3503" t="str">
        <f t="shared" si="163"/>
        <v>ZK111.K301.C727</v>
      </c>
      <c r="C3503">
        <f>+IFERROR(VLOOKUP(B3503,'[1]Sum table'!$A:$D,4,FALSE),0)</f>
        <v>0</v>
      </c>
      <c r="D3503">
        <f>+IFERROR(VLOOKUP(B3503,'[1]Sum table'!$A:$E,5,FALSE),0)</f>
        <v>0</v>
      </c>
      <c r="E3503">
        <f>+IFERROR(VLOOKUP(B3503,'[1]Sum table'!$A:$F,6,FALSE),0)</f>
        <v>0</v>
      </c>
      <c r="F3503">
        <f>+IFERROR(VLOOKUP(B3503,'[1]Sum table'!$A:$G,7,FALSE),0)</f>
        <v>0</v>
      </c>
      <c r="O3503" t="s">
        <v>518</v>
      </c>
      <c r="P3503" s="610" t="s">
        <v>232</v>
      </c>
      <c r="R3503" t="str">
        <f t="shared" si="164"/>
        <v>ZK111</v>
      </c>
      <c r="S3503">
        <f t="shared" si="165"/>
        <v>0</v>
      </c>
      <c r="T3503">
        <f t="shared" si="165"/>
        <v>0</v>
      </c>
      <c r="U3503">
        <f t="shared" si="165"/>
        <v>0</v>
      </c>
    </row>
    <row r="3504" spans="1:21" x14ac:dyDescent="0.25">
      <c r="A3504" t="s">
        <v>4023</v>
      </c>
      <c r="B3504" t="str">
        <f t="shared" si="163"/>
        <v>ZK111.K302.C727</v>
      </c>
      <c r="C3504">
        <f>+IFERROR(VLOOKUP(B3504,'[1]Sum table'!$A:$D,4,FALSE),0)</f>
        <v>0</v>
      </c>
      <c r="D3504">
        <f>+IFERROR(VLOOKUP(B3504,'[1]Sum table'!$A:$E,5,FALSE),0)</f>
        <v>0</v>
      </c>
      <c r="E3504">
        <f>+IFERROR(VLOOKUP(B3504,'[1]Sum table'!$A:$F,6,FALSE),0)</f>
        <v>0</v>
      </c>
      <c r="F3504">
        <f>+IFERROR(VLOOKUP(B3504,'[1]Sum table'!$A:$G,7,FALSE),0)</f>
        <v>0</v>
      </c>
      <c r="O3504" t="s">
        <v>518</v>
      </c>
      <c r="P3504" s="605" t="s">
        <v>408</v>
      </c>
      <c r="R3504" t="str">
        <f t="shared" si="164"/>
        <v>ZK111</v>
      </c>
      <c r="S3504">
        <f t="shared" si="165"/>
        <v>0</v>
      </c>
      <c r="T3504">
        <f t="shared" si="165"/>
        <v>0</v>
      </c>
      <c r="U3504">
        <f t="shared" si="165"/>
        <v>0</v>
      </c>
    </row>
    <row r="3505" spans="1:21" x14ac:dyDescent="0.25">
      <c r="A3505" t="s">
        <v>4024</v>
      </c>
      <c r="B3505" t="str">
        <f t="shared" si="163"/>
        <v>ZK111.K303.C727</v>
      </c>
      <c r="C3505">
        <f>+IFERROR(VLOOKUP(B3505,'[1]Sum table'!$A:$D,4,FALSE),0)</f>
        <v>0</v>
      </c>
      <c r="D3505">
        <f>+IFERROR(VLOOKUP(B3505,'[1]Sum table'!$A:$E,5,FALSE),0)</f>
        <v>0</v>
      </c>
      <c r="E3505">
        <f>+IFERROR(VLOOKUP(B3505,'[1]Sum table'!$A:$F,6,FALSE),0)</f>
        <v>0</v>
      </c>
      <c r="F3505">
        <f>+IFERROR(VLOOKUP(B3505,'[1]Sum table'!$A:$G,7,FALSE),0)</f>
        <v>0</v>
      </c>
      <c r="O3505" t="s">
        <v>518</v>
      </c>
      <c r="P3505" s="606" t="s">
        <v>409</v>
      </c>
      <c r="R3505" t="str">
        <f t="shared" si="164"/>
        <v>ZK111</v>
      </c>
      <c r="S3505">
        <f t="shared" si="165"/>
        <v>0</v>
      </c>
      <c r="T3505">
        <f t="shared" si="165"/>
        <v>0</v>
      </c>
      <c r="U3505">
        <f t="shared" si="165"/>
        <v>0</v>
      </c>
    </row>
    <row r="3506" spans="1:21" x14ac:dyDescent="0.25">
      <c r="A3506" t="s">
        <v>4025</v>
      </c>
      <c r="B3506" t="str">
        <f t="shared" si="163"/>
        <v>ZK111.K304.C727</v>
      </c>
      <c r="C3506">
        <f>+IFERROR(VLOOKUP(B3506,'[1]Sum table'!$A:$D,4,FALSE),0)</f>
        <v>0</v>
      </c>
      <c r="D3506">
        <f>+IFERROR(VLOOKUP(B3506,'[1]Sum table'!$A:$E,5,FALSE),0)</f>
        <v>0</v>
      </c>
      <c r="E3506">
        <f>+IFERROR(VLOOKUP(B3506,'[1]Sum table'!$A:$F,6,FALSE),0)</f>
        <v>0</v>
      </c>
      <c r="F3506">
        <f>+IFERROR(VLOOKUP(B3506,'[1]Sum table'!$A:$G,7,FALSE),0)</f>
        <v>0</v>
      </c>
      <c r="O3506" t="s">
        <v>518</v>
      </c>
      <c r="P3506" s="606" t="s">
        <v>410</v>
      </c>
      <c r="R3506" t="str">
        <f t="shared" si="164"/>
        <v>ZK111</v>
      </c>
      <c r="S3506">
        <f t="shared" si="165"/>
        <v>0</v>
      </c>
      <c r="T3506">
        <f t="shared" si="165"/>
        <v>0</v>
      </c>
      <c r="U3506">
        <f t="shared" si="165"/>
        <v>0</v>
      </c>
    </row>
    <row r="3507" spans="1:21" x14ac:dyDescent="0.25">
      <c r="A3507" t="s">
        <v>4026</v>
      </c>
      <c r="B3507" t="str">
        <f t="shared" si="163"/>
        <v>ZK111.K305.C727</v>
      </c>
      <c r="C3507">
        <f>+IFERROR(VLOOKUP(B3507,'[1]Sum table'!$A:$D,4,FALSE),0)</f>
        <v>0</v>
      </c>
      <c r="D3507">
        <f>+IFERROR(VLOOKUP(B3507,'[1]Sum table'!$A:$E,5,FALSE),0)</f>
        <v>0</v>
      </c>
      <c r="E3507">
        <f>+IFERROR(VLOOKUP(B3507,'[1]Sum table'!$A:$F,6,FALSE),0)</f>
        <v>0</v>
      </c>
      <c r="F3507">
        <f>+IFERROR(VLOOKUP(B3507,'[1]Sum table'!$A:$G,7,FALSE),0)</f>
        <v>0</v>
      </c>
      <c r="O3507" t="s">
        <v>518</v>
      </c>
      <c r="P3507" s="606" t="s">
        <v>411</v>
      </c>
      <c r="R3507" t="str">
        <f t="shared" si="164"/>
        <v>ZK111</v>
      </c>
      <c r="S3507">
        <f t="shared" si="165"/>
        <v>0</v>
      </c>
      <c r="T3507">
        <f t="shared" si="165"/>
        <v>0</v>
      </c>
      <c r="U3507">
        <f t="shared" si="165"/>
        <v>0</v>
      </c>
    </row>
    <row r="3508" spans="1:21" x14ac:dyDescent="0.25">
      <c r="A3508" t="s">
        <v>4027</v>
      </c>
      <c r="B3508" t="str">
        <f t="shared" si="163"/>
        <v>ZK111.K306.C727</v>
      </c>
      <c r="C3508">
        <f>+IFERROR(VLOOKUP(B3508,'[1]Sum table'!$A:$D,4,FALSE),0)</f>
        <v>0</v>
      </c>
      <c r="D3508">
        <f>+IFERROR(VLOOKUP(B3508,'[1]Sum table'!$A:$E,5,FALSE),0)</f>
        <v>0</v>
      </c>
      <c r="E3508">
        <f>+IFERROR(VLOOKUP(B3508,'[1]Sum table'!$A:$F,6,FALSE),0)</f>
        <v>0</v>
      </c>
      <c r="F3508">
        <f>+IFERROR(VLOOKUP(B3508,'[1]Sum table'!$A:$G,7,FALSE),0)</f>
        <v>0</v>
      </c>
      <c r="O3508" t="s">
        <v>518</v>
      </c>
      <c r="P3508" s="606" t="s">
        <v>412</v>
      </c>
      <c r="R3508" t="str">
        <f t="shared" si="164"/>
        <v>ZK111</v>
      </c>
      <c r="S3508">
        <f t="shared" si="165"/>
        <v>0</v>
      </c>
      <c r="T3508">
        <f t="shared" si="165"/>
        <v>0</v>
      </c>
      <c r="U3508">
        <f t="shared" si="165"/>
        <v>0</v>
      </c>
    </row>
    <row r="3509" spans="1:21" x14ac:dyDescent="0.25">
      <c r="A3509" t="s">
        <v>4028</v>
      </c>
      <c r="B3509" t="str">
        <f t="shared" si="163"/>
        <v>ZK111.K307.C727</v>
      </c>
      <c r="C3509">
        <f>+IFERROR(VLOOKUP(B3509,'[1]Sum table'!$A:$D,4,FALSE),0)</f>
        <v>0</v>
      </c>
      <c r="D3509">
        <f>+IFERROR(VLOOKUP(B3509,'[1]Sum table'!$A:$E,5,FALSE),0)</f>
        <v>0</v>
      </c>
      <c r="E3509">
        <f>+IFERROR(VLOOKUP(B3509,'[1]Sum table'!$A:$F,6,FALSE),0)</f>
        <v>0</v>
      </c>
      <c r="F3509">
        <f>+IFERROR(VLOOKUP(B3509,'[1]Sum table'!$A:$G,7,FALSE),0)</f>
        <v>0</v>
      </c>
      <c r="O3509" t="s">
        <v>518</v>
      </c>
      <c r="P3509" s="606" t="s">
        <v>413</v>
      </c>
      <c r="R3509" t="str">
        <f t="shared" si="164"/>
        <v>ZK111</v>
      </c>
      <c r="S3509">
        <f t="shared" si="165"/>
        <v>0</v>
      </c>
      <c r="T3509">
        <f t="shared" si="165"/>
        <v>0</v>
      </c>
      <c r="U3509">
        <f t="shared" si="165"/>
        <v>0</v>
      </c>
    </row>
    <row r="3510" spans="1:21" x14ac:dyDescent="0.25">
      <c r="A3510" t="s">
        <v>4029</v>
      </c>
      <c r="B3510" t="str">
        <f t="shared" si="163"/>
        <v>ZK111.K308.C727</v>
      </c>
      <c r="C3510">
        <f>+IFERROR(VLOOKUP(B3510,'[1]Sum table'!$A:$D,4,FALSE),0)</f>
        <v>0</v>
      </c>
      <c r="D3510">
        <f>+IFERROR(VLOOKUP(B3510,'[1]Sum table'!$A:$E,5,FALSE),0)</f>
        <v>0</v>
      </c>
      <c r="E3510">
        <f>+IFERROR(VLOOKUP(B3510,'[1]Sum table'!$A:$F,6,FALSE),0)</f>
        <v>0</v>
      </c>
      <c r="F3510">
        <f>+IFERROR(VLOOKUP(B3510,'[1]Sum table'!$A:$G,7,FALSE),0)</f>
        <v>0</v>
      </c>
      <c r="O3510" t="s">
        <v>518</v>
      </c>
      <c r="P3510" s="606" t="s">
        <v>414</v>
      </c>
      <c r="R3510" t="str">
        <f t="shared" si="164"/>
        <v>ZK111</v>
      </c>
      <c r="S3510">
        <f t="shared" si="165"/>
        <v>0</v>
      </c>
      <c r="T3510">
        <f t="shared" si="165"/>
        <v>0</v>
      </c>
      <c r="U3510">
        <f t="shared" si="165"/>
        <v>0</v>
      </c>
    </row>
    <row r="3511" spans="1:21" x14ac:dyDescent="0.25">
      <c r="A3511" t="s">
        <v>4030</v>
      </c>
      <c r="B3511" t="str">
        <f t="shared" si="163"/>
        <v>ZK111.K309.C727</v>
      </c>
      <c r="C3511">
        <f>+IFERROR(VLOOKUP(B3511,'[1]Sum table'!$A:$D,4,FALSE),0)</f>
        <v>0</v>
      </c>
      <c r="D3511">
        <f>+IFERROR(VLOOKUP(B3511,'[1]Sum table'!$A:$E,5,FALSE),0)</f>
        <v>0</v>
      </c>
      <c r="E3511">
        <f>+IFERROR(VLOOKUP(B3511,'[1]Sum table'!$A:$F,6,FALSE),0)</f>
        <v>0</v>
      </c>
      <c r="F3511">
        <f>+IFERROR(VLOOKUP(B3511,'[1]Sum table'!$A:$G,7,FALSE),0)</f>
        <v>0</v>
      </c>
      <c r="O3511" t="s">
        <v>518</v>
      </c>
      <c r="P3511" s="606" t="s">
        <v>415</v>
      </c>
      <c r="R3511" t="str">
        <f t="shared" si="164"/>
        <v>ZK111</v>
      </c>
      <c r="S3511">
        <f t="shared" si="165"/>
        <v>0</v>
      </c>
      <c r="T3511">
        <f t="shared" si="165"/>
        <v>0</v>
      </c>
      <c r="U3511">
        <f t="shared" si="165"/>
        <v>0</v>
      </c>
    </row>
    <row r="3512" spans="1:21" x14ac:dyDescent="0.25">
      <c r="A3512" t="s">
        <v>4031</v>
      </c>
      <c r="B3512" t="str">
        <f t="shared" si="163"/>
        <v>ZK111.K310.C727</v>
      </c>
      <c r="C3512">
        <f>+IFERROR(VLOOKUP(B3512,'[1]Sum table'!$A:$D,4,FALSE),0)</f>
        <v>0</v>
      </c>
      <c r="D3512">
        <f>+IFERROR(VLOOKUP(B3512,'[1]Sum table'!$A:$E,5,FALSE),0)</f>
        <v>0</v>
      </c>
      <c r="E3512">
        <f>+IFERROR(VLOOKUP(B3512,'[1]Sum table'!$A:$F,6,FALSE),0)</f>
        <v>0</v>
      </c>
      <c r="F3512">
        <f>+IFERROR(VLOOKUP(B3512,'[1]Sum table'!$A:$G,7,FALSE),0)</f>
        <v>0</v>
      </c>
      <c r="O3512" t="s">
        <v>518</v>
      </c>
      <c r="P3512" s="606" t="s">
        <v>416</v>
      </c>
      <c r="R3512" t="str">
        <f t="shared" si="164"/>
        <v>ZK111</v>
      </c>
      <c r="S3512">
        <f t="shared" si="165"/>
        <v>0</v>
      </c>
      <c r="T3512">
        <f t="shared" si="165"/>
        <v>0</v>
      </c>
      <c r="U3512">
        <f t="shared" si="165"/>
        <v>0</v>
      </c>
    </row>
    <row r="3513" spans="1:21" x14ac:dyDescent="0.25">
      <c r="A3513" t="s">
        <v>4032</v>
      </c>
      <c r="B3513" t="str">
        <f t="shared" si="163"/>
        <v>ZK111.K311.C727</v>
      </c>
      <c r="C3513">
        <f>+IFERROR(VLOOKUP(B3513,'[1]Sum table'!$A:$D,4,FALSE),0)</f>
        <v>0</v>
      </c>
      <c r="D3513">
        <f>+IFERROR(VLOOKUP(B3513,'[1]Sum table'!$A:$E,5,FALSE),0)</f>
        <v>0</v>
      </c>
      <c r="E3513">
        <f>+IFERROR(VLOOKUP(B3513,'[1]Sum table'!$A:$F,6,FALSE),0)</f>
        <v>0</v>
      </c>
      <c r="F3513">
        <f>+IFERROR(VLOOKUP(B3513,'[1]Sum table'!$A:$G,7,FALSE),0)</f>
        <v>0</v>
      </c>
      <c r="O3513" t="s">
        <v>518</v>
      </c>
      <c r="P3513" s="606" t="s">
        <v>417</v>
      </c>
      <c r="R3513" t="str">
        <f t="shared" si="164"/>
        <v>ZK111</v>
      </c>
      <c r="S3513">
        <f t="shared" si="165"/>
        <v>0</v>
      </c>
      <c r="T3513">
        <f t="shared" si="165"/>
        <v>0</v>
      </c>
      <c r="U3513">
        <f t="shared" si="165"/>
        <v>0</v>
      </c>
    </row>
    <row r="3514" spans="1:21" x14ac:dyDescent="0.25">
      <c r="A3514" t="s">
        <v>4033</v>
      </c>
      <c r="B3514" t="str">
        <f t="shared" si="163"/>
        <v>ZK111.K312.C727</v>
      </c>
      <c r="C3514">
        <f>+IFERROR(VLOOKUP(B3514,'[1]Sum table'!$A:$D,4,FALSE),0)</f>
        <v>0</v>
      </c>
      <c r="D3514">
        <f>+IFERROR(VLOOKUP(B3514,'[1]Sum table'!$A:$E,5,FALSE),0)</f>
        <v>0</v>
      </c>
      <c r="E3514">
        <f>+IFERROR(VLOOKUP(B3514,'[1]Sum table'!$A:$F,6,FALSE),0)</f>
        <v>0</v>
      </c>
      <c r="F3514">
        <f>+IFERROR(VLOOKUP(B3514,'[1]Sum table'!$A:$G,7,FALSE),0)</f>
        <v>0</v>
      </c>
      <c r="O3514" t="s">
        <v>518</v>
      </c>
      <c r="P3514" s="606" t="s">
        <v>418</v>
      </c>
      <c r="R3514" t="str">
        <f t="shared" si="164"/>
        <v>ZK111</v>
      </c>
      <c r="S3514">
        <f t="shared" si="165"/>
        <v>0</v>
      </c>
      <c r="T3514">
        <f t="shared" si="165"/>
        <v>0</v>
      </c>
      <c r="U3514">
        <f t="shared" si="165"/>
        <v>0</v>
      </c>
    </row>
    <row r="3515" spans="1:21" x14ac:dyDescent="0.25">
      <c r="A3515" t="s">
        <v>4034</v>
      </c>
      <c r="B3515" t="str">
        <f t="shared" si="163"/>
        <v>ZK111.K313.C727</v>
      </c>
      <c r="C3515">
        <f>+IFERROR(VLOOKUP(B3515,'[1]Sum table'!$A:$D,4,FALSE),0)</f>
        <v>0</v>
      </c>
      <c r="D3515">
        <f>+IFERROR(VLOOKUP(B3515,'[1]Sum table'!$A:$E,5,FALSE),0)</f>
        <v>0</v>
      </c>
      <c r="E3515">
        <f>+IFERROR(VLOOKUP(B3515,'[1]Sum table'!$A:$F,6,FALSE),0)</f>
        <v>0</v>
      </c>
      <c r="F3515">
        <f>+IFERROR(VLOOKUP(B3515,'[1]Sum table'!$A:$G,7,FALSE),0)</f>
        <v>0</v>
      </c>
      <c r="O3515" t="s">
        <v>518</v>
      </c>
      <c r="P3515" s="607" t="s">
        <v>419</v>
      </c>
      <c r="R3515" t="str">
        <f t="shared" si="164"/>
        <v>ZK111</v>
      </c>
      <c r="S3515">
        <f t="shared" si="165"/>
        <v>0</v>
      </c>
      <c r="T3515">
        <f t="shared" si="165"/>
        <v>0</v>
      </c>
      <c r="U3515">
        <f t="shared" si="165"/>
        <v>0</v>
      </c>
    </row>
    <row r="3516" spans="1:21" x14ac:dyDescent="0.25">
      <c r="A3516" t="s">
        <v>4035</v>
      </c>
      <c r="B3516" t="str">
        <f t="shared" si="163"/>
        <v>ZK111.K314.C727</v>
      </c>
      <c r="C3516">
        <f>+IFERROR(VLOOKUP(B3516,'[1]Sum table'!$A:$D,4,FALSE),0)</f>
        <v>0</v>
      </c>
      <c r="D3516">
        <f>+IFERROR(VLOOKUP(B3516,'[1]Sum table'!$A:$E,5,FALSE),0)</f>
        <v>0</v>
      </c>
      <c r="E3516">
        <f>+IFERROR(VLOOKUP(B3516,'[1]Sum table'!$A:$F,6,FALSE),0)</f>
        <v>0</v>
      </c>
      <c r="F3516">
        <f>+IFERROR(VLOOKUP(B3516,'[1]Sum table'!$A:$G,7,FALSE),0)</f>
        <v>0</v>
      </c>
      <c r="O3516" t="s">
        <v>518</v>
      </c>
      <c r="P3516" s="607" t="s">
        <v>420</v>
      </c>
      <c r="R3516" t="str">
        <f t="shared" si="164"/>
        <v>ZK111</v>
      </c>
      <c r="S3516">
        <f t="shared" si="165"/>
        <v>0</v>
      </c>
      <c r="T3516">
        <f t="shared" si="165"/>
        <v>0</v>
      </c>
      <c r="U3516">
        <f t="shared" si="165"/>
        <v>0</v>
      </c>
    </row>
    <row r="3517" spans="1:21" x14ac:dyDescent="0.25">
      <c r="A3517" t="s">
        <v>4036</v>
      </c>
      <c r="B3517" t="str">
        <f t="shared" si="163"/>
        <v>ZK111.K315.C727</v>
      </c>
      <c r="C3517">
        <f>+IFERROR(VLOOKUP(B3517,'[1]Sum table'!$A:$D,4,FALSE),0)</f>
        <v>0</v>
      </c>
      <c r="D3517">
        <f>+IFERROR(VLOOKUP(B3517,'[1]Sum table'!$A:$E,5,FALSE),0)</f>
        <v>0</v>
      </c>
      <c r="E3517">
        <f>+IFERROR(VLOOKUP(B3517,'[1]Sum table'!$A:$F,6,FALSE),0)</f>
        <v>0</v>
      </c>
      <c r="F3517">
        <f>+IFERROR(VLOOKUP(B3517,'[1]Sum table'!$A:$G,7,FALSE),0)</f>
        <v>0</v>
      </c>
      <c r="O3517" t="s">
        <v>518</v>
      </c>
      <c r="P3517" s="607" t="s">
        <v>421</v>
      </c>
      <c r="R3517" t="str">
        <f t="shared" si="164"/>
        <v>ZK111</v>
      </c>
      <c r="S3517">
        <f t="shared" si="165"/>
        <v>0</v>
      </c>
      <c r="T3517">
        <f t="shared" si="165"/>
        <v>0</v>
      </c>
      <c r="U3517">
        <f t="shared" si="165"/>
        <v>0</v>
      </c>
    </row>
    <row r="3518" spans="1:21" x14ac:dyDescent="0.25">
      <c r="A3518" t="s">
        <v>4037</v>
      </c>
      <c r="B3518" t="str">
        <f t="shared" si="163"/>
        <v>ZK111.K316.C727</v>
      </c>
      <c r="C3518">
        <f>+IFERROR(VLOOKUP(B3518,'[1]Sum table'!$A:$D,4,FALSE),0)</f>
        <v>0</v>
      </c>
      <c r="D3518">
        <f>+IFERROR(VLOOKUP(B3518,'[1]Sum table'!$A:$E,5,FALSE),0)</f>
        <v>0</v>
      </c>
      <c r="E3518">
        <f>+IFERROR(VLOOKUP(B3518,'[1]Sum table'!$A:$F,6,FALSE),0)</f>
        <v>0</v>
      </c>
      <c r="F3518">
        <f>+IFERROR(VLOOKUP(B3518,'[1]Sum table'!$A:$G,7,FALSE),0)</f>
        <v>0</v>
      </c>
      <c r="O3518" t="s">
        <v>518</v>
      </c>
      <c r="P3518" s="607" t="s">
        <v>422</v>
      </c>
      <c r="R3518" t="str">
        <f t="shared" si="164"/>
        <v>ZK111</v>
      </c>
      <c r="S3518">
        <f t="shared" si="165"/>
        <v>0</v>
      </c>
      <c r="T3518">
        <f t="shared" si="165"/>
        <v>0</v>
      </c>
      <c r="U3518">
        <f t="shared" si="165"/>
        <v>0</v>
      </c>
    </row>
    <row r="3519" spans="1:21" x14ac:dyDescent="0.25">
      <c r="A3519" t="s">
        <v>4038</v>
      </c>
      <c r="B3519" t="str">
        <f t="shared" si="163"/>
        <v>ZK111.K317.C727</v>
      </c>
      <c r="C3519">
        <f>+IFERROR(VLOOKUP(B3519,'[1]Sum table'!$A:$D,4,FALSE),0)</f>
        <v>0</v>
      </c>
      <c r="D3519">
        <f>+IFERROR(VLOOKUP(B3519,'[1]Sum table'!$A:$E,5,FALSE),0)</f>
        <v>0</v>
      </c>
      <c r="E3519">
        <f>+IFERROR(VLOOKUP(B3519,'[1]Sum table'!$A:$F,6,FALSE),0)</f>
        <v>0</v>
      </c>
      <c r="F3519">
        <f>+IFERROR(VLOOKUP(B3519,'[1]Sum table'!$A:$G,7,FALSE),0)</f>
        <v>0</v>
      </c>
      <c r="O3519" t="s">
        <v>518</v>
      </c>
      <c r="P3519" s="607" t="s">
        <v>423</v>
      </c>
      <c r="R3519" t="str">
        <f t="shared" si="164"/>
        <v>ZK111</v>
      </c>
      <c r="S3519">
        <f t="shared" si="165"/>
        <v>0</v>
      </c>
      <c r="T3519">
        <f t="shared" si="165"/>
        <v>0</v>
      </c>
      <c r="U3519">
        <f t="shared" si="165"/>
        <v>0</v>
      </c>
    </row>
    <row r="3520" spans="1:21" x14ac:dyDescent="0.25">
      <c r="A3520" t="s">
        <v>4039</v>
      </c>
      <c r="B3520" t="str">
        <f t="shared" si="163"/>
        <v>ZK111.K318.C727</v>
      </c>
      <c r="C3520">
        <f>+IFERROR(VLOOKUP(B3520,'[1]Sum table'!$A:$D,4,FALSE),0)</f>
        <v>0</v>
      </c>
      <c r="D3520">
        <f>+IFERROR(VLOOKUP(B3520,'[1]Sum table'!$A:$E,5,FALSE),0)</f>
        <v>0</v>
      </c>
      <c r="E3520">
        <f>+IFERROR(VLOOKUP(B3520,'[1]Sum table'!$A:$F,6,FALSE),0)</f>
        <v>0</v>
      </c>
      <c r="F3520">
        <f>+IFERROR(VLOOKUP(B3520,'[1]Sum table'!$A:$G,7,FALSE),0)</f>
        <v>0</v>
      </c>
      <c r="O3520" t="s">
        <v>518</v>
      </c>
      <c r="P3520" s="606" t="s">
        <v>424</v>
      </c>
      <c r="R3520" t="str">
        <f t="shared" si="164"/>
        <v>ZK111</v>
      </c>
      <c r="S3520">
        <f t="shared" si="165"/>
        <v>0</v>
      </c>
      <c r="T3520">
        <f t="shared" si="165"/>
        <v>0</v>
      </c>
      <c r="U3520">
        <f t="shared" si="165"/>
        <v>0</v>
      </c>
    </row>
    <row r="3521" spans="1:21" x14ac:dyDescent="0.25">
      <c r="A3521" t="s">
        <v>4040</v>
      </c>
      <c r="B3521" t="str">
        <f t="shared" si="163"/>
        <v>ZK111.K319.C727</v>
      </c>
      <c r="C3521">
        <f>+IFERROR(VLOOKUP(B3521,'[1]Sum table'!$A:$D,4,FALSE),0)</f>
        <v>0</v>
      </c>
      <c r="D3521">
        <f>+IFERROR(VLOOKUP(B3521,'[1]Sum table'!$A:$E,5,FALSE),0)</f>
        <v>0</v>
      </c>
      <c r="E3521">
        <f>+IFERROR(VLOOKUP(B3521,'[1]Sum table'!$A:$F,6,FALSE),0)</f>
        <v>0</v>
      </c>
      <c r="F3521">
        <f>+IFERROR(VLOOKUP(B3521,'[1]Sum table'!$A:$G,7,FALSE),0)</f>
        <v>0</v>
      </c>
      <c r="O3521" t="s">
        <v>518</v>
      </c>
      <c r="P3521" s="606" t="s">
        <v>425</v>
      </c>
      <c r="R3521" t="str">
        <f t="shared" si="164"/>
        <v>ZK111</v>
      </c>
      <c r="S3521">
        <f t="shared" si="165"/>
        <v>0</v>
      </c>
      <c r="T3521">
        <f t="shared" si="165"/>
        <v>0</v>
      </c>
      <c r="U3521">
        <f t="shared" si="165"/>
        <v>0</v>
      </c>
    </row>
    <row r="3522" spans="1:21" x14ac:dyDescent="0.25">
      <c r="A3522" t="s">
        <v>4041</v>
      </c>
      <c r="B3522" t="str">
        <f t="shared" si="163"/>
        <v>ZK111.K320.C727</v>
      </c>
      <c r="C3522">
        <f>+IFERROR(VLOOKUP(B3522,'[1]Sum table'!$A:$D,4,FALSE),0)</f>
        <v>0</v>
      </c>
      <c r="D3522">
        <f>+IFERROR(VLOOKUP(B3522,'[1]Sum table'!$A:$E,5,FALSE),0)</f>
        <v>0</v>
      </c>
      <c r="E3522">
        <f>+IFERROR(VLOOKUP(B3522,'[1]Sum table'!$A:$F,6,FALSE),0)</f>
        <v>0</v>
      </c>
      <c r="F3522">
        <f>+IFERROR(VLOOKUP(B3522,'[1]Sum table'!$A:$G,7,FALSE),0)</f>
        <v>0</v>
      </c>
      <c r="O3522" t="s">
        <v>518</v>
      </c>
      <c r="P3522" s="606" t="s">
        <v>426</v>
      </c>
      <c r="R3522" t="str">
        <f t="shared" si="164"/>
        <v>ZK111</v>
      </c>
      <c r="S3522">
        <f t="shared" si="165"/>
        <v>0</v>
      </c>
      <c r="T3522">
        <f t="shared" si="165"/>
        <v>0</v>
      </c>
      <c r="U3522">
        <f t="shared" si="165"/>
        <v>0</v>
      </c>
    </row>
    <row r="3523" spans="1:21" x14ac:dyDescent="0.25">
      <c r="A3523" t="s">
        <v>4042</v>
      </c>
      <c r="B3523" t="str">
        <f t="shared" si="163"/>
        <v>ZK111.K321.C727</v>
      </c>
      <c r="C3523">
        <f>+IFERROR(VLOOKUP(B3523,'[1]Sum table'!$A:$D,4,FALSE),0)</f>
        <v>0</v>
      </c>
      <c r="D3523">
        <f>+IFERROR(VLOOKUP(B3523,'[1]Sum table'!$A:$E,5,FALSE),0)</f>
        <v>0</v>
      </c>
      <c r="E3523">
        <f>+IFERROR(VLOOKUP(B3523,'[1]Sum table'!$A:$F,6,FALSE),0)</f>
        <v>0</v>
      </c>
      <c r="F3523">
        <f>+IFERROR(VLOOKUP(B3523,'[1]Sum table'!$A:$G,7,FALSE),0)</f>
        <v>0</v>
      </c>
      <c r="O3523" t="s">
        <v>518</v>
      </c>
      <c r="P3523" s="606" t="s">
        <v>427</v>
      </c>
      <c r="R3523" t="str">
        <f t="shared" si="164"/>
        <v>ZK111</v>
      </c>
      <c r="S3523">
        <f t="shared" si="165"/>
        <v>0</v>
      </c>
      <c r="T3523">
        <f t="shared" si="165"/>
        <v>0</v>
      </c>
      <c r="U3523">
        <f t="shared" si="165"/>
        <v>0</v>
      </c>
    </row>
    <row r="3524" spans="1:21" x14ac:dyDescent="0.25">
      <c r="A3524" t="s">
        <v>4043</v>
      </c>
      <c r="B3524" t="str">
        <f t="shared" ref="B3524:B3587" si="166">+A3524&amp;"."&amp;$A$1</f>
        <v>ZK111.K322.C727</v>
      </c>
      <c r="C3524">
        <f>+IFERROR(VLOOKUP(B3524,'[1]Sum table'!$A:$D,4,FALSE),0)</f>
        <v>0</v>
      </c>
      <c r="D3524">
        <f>+IFERROR(VLOOKUP(B3524,'[1]Sum table'!$A:$E,5,FALSE),0)</f>
        <v>0</v>
      </c>
      <c r="E3524">
        <f>+IFERROR(VLOOKUP(B3524,'[1]Sum table'!$A:$F,6,FALSE),0)</f>
        <v>0</v>
      </c>
      <c r="F3524">
        <f>+IFERROR(VLOOKUP(B3524,'[1]Sum table'!$A:$G,7,FALSE),0)</f>
        <v>0</v>
      </c>
      <c r="O3524" t="s">
        <v>518</v>
      </c>
      <c r="P3524" s="607" t="s">
        <v>428</v>
      </c>
      <c r="R3524" t="str">
        <f t="shared" ref="R3524:R3587" si="167">+LEFT(B3524,5)</f>
        <v>ZK111</v>
      </c>
      <c r="S3524">
        <f t="shared" ref="S3524:U3587" si="168">+C3524</f>
        <v>0</v>
      </c>
      <c r="T3524">
        <f t="shared" si="168"/>
        <v>0</v>
      </c>
      <c r="U3524">
        <f t="shared" si="168"/>
        <v>0</v>
      </c>
    </row>
    <row r="3525" spans="1:21" x14ac:dyDescent="0.25">
      <c r="A3525" t="s">
        <v>4044</v>
      </c>
      <c r="B3525" t="str">
        <f t="shared" si="166"/>
        <v>ZK111.K323.C727</v>
      </c>
      <c r="C3525">
        <f>+IFERROR(VLOOKUP(B3525,'[1]Sum table'!$A:$D,4,FALSE),0)</f>
        <v>0</v>
      </c>
      <c r="D3525">
        <f>+IFERROR(VLOOKUP(B3525,'[1]Sum table'!$A:$E,5,FALSE),0)</f>
        <v>0</v>
      </c>
      <c r="E3525">
        <f>+IFERROR(VLOOKUP(B3525,'[1]Sum table'!$A:$F,6,FALSE),0)</f>
        <v>0</v>
      </c>
      <c r="F3525">
        <f>+IFERROR(VLOOKUP(B3525,'[1]Sum table'!$A:$G,7,FALSE),0)</f>
        <v>0</v>
      </c>
      <c r="O3525" t="s">
        <v>518</v>
      </c>
      <c r="P3525" s="607" t="s">
        <v>429</v>
      </c>
      <c r="R3525" t="str">
        <f t="shared" si="167"/>
        <v>ZK111</v>
      </c>
      <c r="S3525">
        <f t="shared" si="168"/>
        <v>0</v>
      </c>
      <c r="T3525">
        <f t="shared" si="168"/>
        <v>0</v>
      </c>
      <c r="U3525">
        <f t="shared" si="168"/>
        <v>0</v>
      </c>
    </row>
    <row r="3526" spans="1:21" x14ac:dyDescent="0.25">
      <c r="A3526" t="s">
        <v>4045</v>
      </c>
      <c r="B3526" t="str">
        <f t="shared" si="166"/>
        <v>ZK111.K324.C727</v>
      </c>
      <c r="C3526">
        <f>+IFERROR(VLOOKUP(B3526,'[1]Sum table'!$A:$D,4,FALSE),0)</f>
        <v>0</v>
      </c>
      <c r="D3526">
        <f>+IFERROR(VLOOKUP(B3526,'[1]Sum table'!$A:$E,5,FALSE),0)</f>
        <v>0</v>
      </c>
      <c r="E3526">
        <f>+IFERROR(VLOOKUP(B3526,'[1]Sum table'!$A:$F,6,FALSE),0)</f>
        <v>0</v>
      </c>
      <c r="F3526">
        <f>+IFERROR(VLOOKUP(B3526,'[1]Sum table'!$A:$G,7,FALSE),0)</f>
        <v>0</v>
      </c>
      <c r="O3526" t="s">
        <v>518</v>
      </c>
      <c r="P3526" s="607" t="s">
        <v>430</v>
      </c>
      <c r="R3526" t="str">
        <f t="shared" si="167"/>
        <v>ZK111</v>
      </c>
      <c r="S3526">
        <f t="shared" si="168"/>
        <v>0</v>
      </c>
      <c r="T3526">
        <f t="shared" si="168"/>
        <v>0</v>
      </c>
      <c r="U3526">
        <f t="shared" si="168"/>
        <v>0</v>
      </c>
    </row>
    <row r="3527" spans="1:21" x14ac:dyDescent="0.25">
      <c r="A3527" t="s">
        <v>4046</v>
      </c>
      <c r="B3527" t="str">
        <f t="shared" si="166"/>
        <v>ZK111.K325.C727</v>
      </c>
      <c r="C3527">
        <f>+IFERROR(VLOOKUP(B3527,'[1]Sum table'!$A:$D,4,FALSE),0)</f>
        <v>0</v>
      </c>
      <c r="D3527">
        <f>+IFERROR(VLOOKUP(B3527,'[1]Sum table'!$A:$E,5,FALSE),0)</f>
        <v>0</v>
      </c>
      <c r="E3527">
        <f>+IFERROR(VLOOKUP(B3527,'[1]Sum table'!$A:$F,6,FALSE),0)</f>
        <v>0</v>
      </c>
      <c r="F3527">
        <f>+IFERROR(VLOOKUP(B3527,'[1]Sum table'!$A:$G,7,FALSE),0)</f>
        <v>0</v>
      </c>
      <c r="O3527" t="s">
        <v>518</v>
      </c>
      <c r="P3527" s="607" t="s">
        <v>431</v>
      </c>
      <c r="R3527" t="str">
        <f t="shared" si="167"/>
        <v>ZK111</v>
      </c>
      <c r="S3527">
        <f t="shared" si="168"/>
        <v>0</v>
      </c>
      <c r="T3527">
        <f t="shared" si="168"/>
        <v>0</v>
      </c>
      <c r="U3527">
        <f t="shared" si="168"/>
        <v>0</v>
      </c>
    </row>
    <row r="3528" spans="1:21" x14ac:dyDescent="0.25">
      <c r="A3528" t="s">
        <v>4047</v>
      </c>
      <c r="B3528" t="str">
        <f t="shared" si="166"/>
        <v>ZK111.K326.C727</v>
      </c>
      <c r="C3528">
        <f>+IFERROR(VLOOKUP(B3528,'[1]Sum table'!$A:$D,4,FALSE),0)</f>
        <v>0</v>
      </c>
      <c r="D3528">
        <f>+IFERROR(VLOOKUP(B3528,'[1]Sum table'!$A:$E,5,FALSE),0)</f>
        <v>0</v>
      </c>
      <c r="E3528">
        <f>+IFERROR(VLOOKUP(B3528,'[1]Sum table'!$A:$F,6,FALSE),0)</f>
        <v>0</v>
      </c>
      <c r="F3528">
        <f>+IFERROR(VLOOKUP(B3528,'[1]Sum table'!$A:$G,7,FALSE),0)</f>
        <v>0</v>
      </c>
      <c r="O3528" t="s">
        <v>518</v>
      </c>
      <c r="P3528" s="606" t="s">
        <v>432</v>
      </c>
      <c r="R3528" t="str">
        <f t="shared" si="167"/>
        <v>ZK111</v>
      </c>
      <c r="S3528">
        <f t="shared" si="168"/>
        <v>0</v>
      </c>
      <c r="T3528">
        <f t="shared" si="168"/>
        <v>0</v>
      </c>
      <c r="U3528">
        <f t="shared" si="168"/>
        <v>0</v>
      </c>
    </row>
    <row r="3529" spans="1:21" x14ac:dyDescent="0.25">
      <c r="A3529" t="s">
        <v>4048</v>
      </c>
      <c r="B3529" t="str">
        <f t="shared" si="166"/>
        <v>ZK111.K327.C727</v>
      </c>
      <c r="C3529">
        <f>+IFERROR(VLOOKUP(B3529,'[1]Sum table'!$A:$D,4,FALSE),0)</f>
        <v>0</v>
      </c>
      <c r="D3529">
        <f>+IFERROR(VLOOKUP(B3529,'[1]Sum table'!$A:$E,5,FALSE),0)</f>
        <v>0</v>
      </c>
      <c r="E3529">
        <f>+IFERROR(VLOOKUP(B3529,'[1]Sum table'!$A:$F,6,FALSE),0)</f>
        <v>0</v>
      </c>
      <c r="F3529">
        <f>+IFERROR(VLOOKUP(B3529,'[1]Sum table'!$A:$G,7,FALSE),0)</f>
        <v>0</v>
      </c>
      <c r="O3529" t="s">
        <v>518</v>
      </c>
      <c r="P3529" s="606" t="s">
        <v>433</v>
      </c>
      <c r="R3529" t="str">
        <f t="shared" si="167"/>
        <v>ZK111</v>
      </c>
      <c r="S3529">
        <f t="shared" si="168"/>
        <v>0</v>
      </c>
      <c r="T3529">
        <f t="shared" si="168"/>
        <v>0</v>
      </c>
      <c r="U3529">
        <f t="shared" si="168"/>
        <v>0</v>
      </c>
    </row>
    <row r="3530" spans="1:21" x14ac:dyDescent="0.25">
      <c r="A3530" t="s">
        <v>4049</v>
      </c>
      <c r="B3530" t="str">
        <f t="shared" si="166"/>
        <v>ZK111.K328.C727</v>
      </c>
      <c r="C3530">
        <f>+IFERROR(VLOOKUP(B3530,'[1]Sum table'!$A:$D,4,FALSE),0)</f>
        <v>0</v>
      </c>
      <c r="D3530">
        <f>+IFERROR(VLOOKUP(B3530,'[1]Sum table'!$A:$E,5,FALSE),0)</f>
        <v>0</v>
      </c>
      <c r="E3530">
        <f>+IFERROR(VLOOKUP(B3530,'[1]Sum table'!$A:$F,6,FALSE),0)</f>
        <v>0</v>
      </c>
      <c r="F3530">
        <f>+IFERROR(VLOOKUP(B3530,'[1]Sum table'!$A:$G,7,FALSE),0)</f>
        <v>0</v>
      </c>
      <c r="O3530" t="s">
        <v>518</v>
      </c>
      <c r="P3530" s="606" t="s">
        <v>434</v>
      </c>
      <c r="R3530" t="str">
        <f t="shared" si="167"/>
        <v>ZK111</v>
      </c>
      <c r="S3530">
        <f t="shared" si="168"/>
        <v>0</v>
      </c>
      <c r="T3530">
        <f t="shared" si="168"/>
        <v>0</v>
      </c>
      <c r="U3530">
        <f t="shared" si="168"/>
        <v>0</v>
      </c>
    </row>
    <row r="3531" spans="1:21" x14ac:dyDescent="0.25">
      <c r="A3531" t="s">
        <v>4050</v>
      </c>
      <c r="B3531" t="str">
        <f t="shared" si="166"/>
        <v>ZK111.K329.C727</v>
      </c>
      <c r="C3531">
        <f>+IFERROR(VLOOKUP(B3531,'[1]Sum table'!$A:$D,4,FALSE),0)</f>
        <v>0</v>
      </c>
      <c r="D3531">
        <f>+IFERROR(VLOOKUP(B3531,'[1]Sum table'!$A:$E,5,FALSE),0)</f>
        <v>0</v>
      </c>
      <c r="E3531">
        <f>+IFERROR(VLOOKUP(B3531,'[1]Sum table'!$A:$F,6,FALSE),0)</f>
        <v>0</v>
      </c>
      <c r="F3531">
        <f>+IFERROR(VLOOKUP(B3531,'[1]Sum table'!$A:$G,7,FALSE),0)</f>
        <v>0</v>
      </c>
      <c r="O3531" t="s">
        <v>518</v>
      </c>
      <c r="P3531" s="606" t="s">
        <v>435</v>
      </c>
      <c r="R3531" t="str">
        <f t="shared" si="167"/>
        <v>ZK111</v>
      </c>
      <c r="S3531">
        <f t="shared" si="168"/>
        <v>0</v>
      </c>
      <c r="T3531">
        <f t="shared" si="168"/>
        <v>0</v>
      </c>
      <c r="U3531">
        <f t="shared" si="168"/>
        <v>0</v>
      </c>
    </row>
    <row r="3532" spans="1:21" x14ac:dyDescent="0.25">
      <c r="A3532" t="s">
        <v>4051</v>
      </c>
      <c r="B3532" t="str">
        <f t="shared" si="166"/>
        <v>ZK111.K330.C727</v>
      </c>
      <c r="C3532">
        <f>+IFERROR(VLOOKUP(B3532,'[1]Sum table'!$A:$D,4,FALSE),0)</f>
        <v>0</v>
      </c>
      <c r="D3532">
        <f>+IFERROR(VLOOKUP(B3532,'[1]Sum table'!$A:$E,5,FALSE),0)</f>
        <v>0</v>
      </c>
      <c r="E3532">
        <f>+IFERROR(VLOOKUP(B3532,'[1]Sum table'!$A:$F,6,FALSE),0)</f>
        <v>0</v>
      </c>
      <c r="F3532">
        <f>+IFERROR(VLOOKUP(B3532,'[1]Sum table'!$A:$G,7,FALSE),0)</f>
        <v>0</v>
      </c>
      <c r="O3532" t="s">
        <v>518</v>
      </c>
      <c r="P3532" s="606" t="s">
        <v>436</v>
      </c>
      <c r="R3532" t="str">
        <f t="shared" si="167"/>
        <v>ZK111</v>
      </c>
      <c r="S3532">
        <f t="shared" si="168"/>
        <v>0</v>
      </c>
      <c r="T3532">
        <f t="shared" si="168"/>
        <v>0</v>
      </c>
      <c r="U3532">
        <f t="shared" si="168"/>
        <v>0</v>
      </c>
    </row>
    <row r="3533" spans="1:21" x14ac:dyDescent="0.25">
      <c r="A3533" t="s">
        <v>4052</v>
      </c>
      <c r="B3533" t="str">
        <f t="shared" si="166"/>
        <v>ZK111.K331.C727</v>
      </c>
      <c r="C3533">
        <f>+IFERROR(VLOOKUP(B3533,'[1]Sum table'!$A:$D,4,FALSE),0)</f>
        <v>0</v>
      </c>
      <c r="D3533">
        <f>+IFERROR(VLOOKUP(B3533,'[1]Sum table'!$A:$E,5,FALSE),0)</f>
        <v>0</v>
      </c>
      <c r="E3533">
        <f>+IFERROR(VLOOKUP(B3533,'[1]Sum table'!$A:$F,6,FALSE),0)</f>
        <v>0</v>
      </c>
      <c r="F3533">
        <f>+IFERROR(VLOOKUP(B3533,'[1]Sum table'!$A:$G,7,FALSE),0)</f>
        <v>0</v>
      </c>
      <c r="O3533" t="s">
        <v>518</v>
      </c>
      <c r="P3533" s="606" t="s">
        <v>437</v>
      </c>
      <c r="R3533" t="str">
        <f t="shared" si="167"/>
        <v>ZK111</v>
      </c>
      <c r="S3533">
        <f t="shared" si="168"/>
        <v>0</v>
      </c>
      <c r="T3533">
        <f t="shared" si="168"/>
        <v>0</v>
      </c>
      <c r="U3533">
        <f t="shared" si="168"/>
        <v>0</v>
      </c>
    </row>
    <row r="3534" spans="1:21" x14ac:dyDescent="0.25">
      <c r="A3534" t="s">
        <v>4053</v>
      </c>
      <c r="B3534" t="str">
        <f t="shared" si="166"/>
        <v>ZK111.K332.C727</v>
      </c>
      <c r="C3534">
        <f>+IFERROR(VLOOKUP(B3534,'[1]Sum table'!$A:$D,4,FALSE),0)</f>
        <v>0</v>
      </c>
      <c r="D3534">
        <f>+IFERROR(VLOOKUP(B3534,'[1]Sum table'!$A:$E,5,FALSE),0)</f>
        <v>0</v>
      </c>
      <c r="E3534">
        <f>+IFERROR(VLOOKUP(B3534,'[1]Sum table'!$A:$F,6,FALSE),0)</f>
        <v>0</v>
      </c>
      <c r="F3534">
        <f>+IFERROR(VLOOKUP(B3534,'[1]Sum table'!$A:$G,7,FALSE),0)</f>
        <v>0</v>
      </c>
      <c r="O3534" t="s">
        <v>518</v>
      </c>
      <c r="P3534" s="607" t="s">
        <v>438</v>
      </c>
      <c r="R3534" t="str">
        <f t="shared" si="167"/>
        <v>ZK111</v>
      </c>
      <c r="S3534">
        <f t="shared" si="168"/>
        <v>0</v>
      </c>
      <c r="T3534">
        <f t="shared" si="168"/>
        <v>0</v>
      </c>
      <c r="U3534">
        <f t="shared" si="168"/>
        <v>0</v>
      </c>
    </row>
    <row r="3535" spans="1:21" x14ac:dyDescent="0.25">
      <c r="A3535" t="s">
        <v>4054</v>
      </c>
      <c r="B3535" t="str">
        <f t="shared" si="166"/>
        <v>ZK111.K333.C727</v>
      </c>
      <c r="C3535">
        <f>+IFERROR(VLOOKUP(B3535,'[1]Sum table'!$A:$D,4,FALSE),0)</f>
        <v>0</v>
      </c>
      <c r="D3535">
        <f>+IFERROR(VLOOKUP(B3535,'[1]Sum table'!$A:$E,5,FALSE),0)</f>
        <v>0</v>
      </c>
      <c r="E3535">
        <f>+IFERROR(VLOOKUP(B3535,'[1]Sum table'!$A:$F,6,FALSE),0)</f>
        <v>0</v>
      </c>
      <c r="F3535">
        <f>+IFERROR(VLOOKUP(B3535,'[1]Sum table'!$A:$G,7,FALSE),0)</f>
        <v>0</v>
      </c>
      <c r="O3535" t="s">
        <v>518</v>
      </c>
      <c r="P3535" s="607" t="s">
        <v>439</v>
      </c>
      <c r="R3535" t="str">
        <f t="shared" si="167"/>
        <v>ZK111</v>
      </c>
      <c r="S3535">
        <f t="shared" si="168"/>
        <v>0</v>
      </c>
      <c r="T3535">
        <f t="shared" si="168"/>
        <v>0</v>
      </c>
      <c r="U3535">
        <f t="shared" si="168"/>
        <v>0</v>
      </c>
    </row>
    <row r="3536" spans="1:21" x14ac:dyDescent="0.25">
      <c r="A3536" t="s">
        <v>4055</v>
      </c>
      <c r="B3536" t="str">
        <f t="shared" si="166"/>
        <v>ZK111.K334.C727</v>
      </c>
      <c r="C3536">
        <f>+IFERROR(VLOOKUP(B3536,'[1]Sum table'!$A:$D,4,FALSE),0)</f>
        <v>0</v>
      </c>
      <c r="D3536">
        <f>+IFERROR(VLOOKUP(B3536,'[1]Sum table'!$A:$E,5,FALSE),0)</f>
        <v>0</v>
      </c>
      <c r="E3536">
        <f>+IFERROR(VLOOKUP(B3536,'[1]Sum table'!$A:$F,6,FALSE),0)</f>
        <v>0</v>
      </c>
      <c r="F3536">
        <f>+IFERROR(VLOOKUP(B3536,'[1]Sum table'!$A:$G,7,FALSE),0)</f>
        <v>0</v>
      </c>
      <c r="O3536" t="s">
        <v>518</v>
      </c>
      <c r="P3536" s="607" t="s">
        <v>440</v>
      </c>
      <c r="R3536" t="str">
        <f t="shared" si="167"/>
        <v>ZK111</v>
      </c>
      <c r="S3536">
        <f t="shared" si="168"/>
        <v>0</v>
      </c>
      <c r="T3536">
        <f t="shared" si="168"/>
        <v>0</v>
      </c>
      <c r="U3536">
        <f t="shared" si="168"/>
        <v>0</v>
      </c>
    </row>
    <row r="3537" spans="1:21" x14ac:dyDescent="0.25">
      <c r="A3537" t="s">
        <v>4056</v>
      </c>
      <c r="B3537" t="str">
        <f t="shared" si="166"/>
        <v>ZK111.K335.C727</v>
      </c>
      <c r="C3537">
        <f>+IFERROR(VLOOKUP(B3537,'[1]Sum table'!$A:$D,4,FALSE),0)</f>
        <v>0</v>
      </c>
      <c r="D3537">
        <f>+IFERROR(VLOOKUP(B3537,'[1]Sum table'!$A:$E,5,FALSE),0)</f>
        <v>0</v>
      </c>
      <c r="E3537">
        <f>+IFERROR(VLOOKUP(B3537,'[1]Sum table'!$A:$F,6,FALSE),0)</f>
        <v>0</v>
      </c>
      <c r="F3537">
        <f>+IFERROR(VLOOKUP(B3537,'[1]Sum table'!$A:$G,7,FALSE),0)</f>
        <v>0</v>
      </c>
      <c r="O3537" t="s">
        <v>518</v>
      </c>
      <c r="P3537" s="607" t="s">
        <v>441</v>
      </c>
      <c r="R3537" t="str">
        <f t="shared" si="167"/>
        <v>ZK111</v>
      </c>
      <c r="S3537">
        <f t="shared" si="168"/>
        <v>0</v>
      </c>
      <c r="T3537">
        <f t="shared" si="168"/>
        <v>0</v>
      </c>
      <c r="U3537">
        <f t="shared" si="168"/>
        <v>0</v>
      </c>
    </row>
    <row r="3538" spans="1:21" x14ac:dyDescent="0.25">
      <c r="A3538" t="s">
        <v>4057</v>
      </c>
      <c r="B3538" t="str">
        <f t="shared" si="166"/>
        <v>ZK111.K336.C727</v>
      </c>
      <c r="C3538">
        <f>+IFERROR(VLOOKUP(B3538,'[1]Sum table'!$A:$D,4,FALSE),0)</f>
        <v>0</v>
      </c>
      <c r="D3538">
        <f>+IFERROR(VLOOKUP(B3538,'[1]Sum table'!$A:$E,5,FALSE),0)</f>
        <v>0</v>
      </c>
      <c r="E3538">
        <f>+IFERROR(VLOOKUP(B3538,'[1]Sum table'!$A:$F,6,FALSE),0)</f>
        <v>0</v>
      </c>
      <c r="F3538">
        <f>+IFERROR(VLOOKUP(B3538,'[1]Sum table'!$A:$G,7,FALSE),0)</f>
        <v>0</v>
      </c>
      <c r="O3538" t="s">
        <v>518</v>
      </c>
      <c r="P3538" s="606" t="s">
        <v>442</v>
      </c>
      <c r="R3538" t="str">
        <f t="shared" si="167"/>
        <v>ZK111</v>
      </c>
      <c r="S3538">
        <f t="shared" si="168"/>
        <v>0</v>
      </c>
      <c r="T3538">
        <f t="shared" si="168"/>
        <v>0</v>
      </c>
      <c r="U3538">
        <f t="shared" si="168"/>
        <v>0</v>
      </c>
    </row>
    <row r="3539" spans="1:21" x14ac:dyDescent="0.25">
      <c r="A3539" t="s">
        <v>4058</v>
      </c>
      <c r="B3539" t="str">
        <f t="shared" si="166"/>
        <v>ZK111.K337.C727</v>
      </c>
      <c r="C3539">
        <f>+IFERROR(VLOOKUP(B3539,'[1]Sum table'!$A:$D,4,FALSE),0)</f>
        <v>0</v>
      </c>
      <c r="D3539">
        <f>+IFERROR(VLOOKUP(B3539,'[1]Sum table'!$A:$E,5,FALSE),0)</f>
        <v>0</v>
      </c>
      <c r="E3539">
        <f>+IFERROR(VLOOKUP(B3539,'[1]Sum table'!$A:$F,6,FALSE),0)</f>
        <v>0</v>
      </c>
      <c r="F3539">
        <f>+IFERROR(VLOOKUP(B3539,'[1]Sum table'!$A:$G,7,FALSE),0)</f>
        <v>0</v>
      </c>
      <c r="O3539" t="s">
        <v>518</v>
      </c>
      <c r="P3539" s="606" t="s">
        <v>443</v>
      </c>
      <c r="R3539" t="str">
        <f t="shared" si="167"/>
        <v>ZK111</v>
      </c>
      <c r="S3539">
        <f t="shared" si="168"/>
        <v>0</v>
      </c>
      <c r="T3539">
        <f t="shared" si="168"/>
        <v>0</v>
      </c>
      <c r="U3539">
        <f t="shared" si="168"/>
        <v>0</v>
      </c>
    </row>
    <row r="3540" spans="1:21" x14ac:dyDescent="0.25">
      <c r="A3540" t="s">
        <v>4059</v>
      </c>
      <c r="B3540" t="str">
        <f t="shared" si="166"/>
        <v>ZK111.K338.C727</v>
      </c>
      <c r="C3540">
        <f>+IFERROR(VLOOKUP(B3540,'[1]Sum table'!$A:$D,4,FALSE),0)</f>
        <v>0</v>
      </c>
      <c r="D3540">
        <f>+IFERROR(VLOOKUP(B3540,'[1]Sum table'!$A:$E,5,FALSE),0)</f>
        <v>0</v>
      </c>
      <c r="E3540">
        <f>+IFERROR(VLOOKUP(B3540,'[1]Sum table'!$A:$F,6,FALSE),0)</f>
        <v>0</v>
      </c>
      <c r="F3540">
        <f>+IFERROR(VLOOKUP(B3540,'[1]Sum table'!$A:$G,7,FALSE),0)</f>
        <v>0</v>
      </c>
      <c r="O3540" t="s">
        <v>518</v>
      </c>
      <c r="P3540" s="606" t="s">
        <v>444</v>
      </c>
      <c r="R3540" t="str">
        <f t="shared" si="167"/>
        <v>ZK111</v>
      </c>
      <c r="S3540">
        <f t="shared" si="168"/>
        <v>0</v>
      </c>
      <c r="T3540">
        <f t="shared" si="168"/>
        <v>0</v>
      </c>
      <c r="U3540">
        <f t="shared" si="168"/>
        <v>0</v>
      </c>
    </row>
    <row r="3541" spans="1:21" x14ac:dyDescent="0.25">
      <c r="A3541" t="s">
        <v>4060</v>
      </c>
      <c r="B3541" t="str">
        <f t="shared" si="166"/>
        <v>ZK111.K339.C727</v>
      </c>
      <c r="C3541">
        <f>+IFERROR(VLOOKUP(B3541,'[1]Sum table'!$A:$D,4,FALSE),0)</f>
        <v>0</v>
      </c>
      <c r="D3541">
        <f>+IFERROR(VLOOKUP(B3541,'[1]Sum table'!$A:$E,5,FALSE),0)</f>
        <v>0</v>
      </c>
      <c r="E3541">
        <f>+IFERROR(VLOOKUP(B3541,'[1]Sum table'!$A:$F,6,FALSE),0)</f>
        <v>0</v>
      </c>
      <c r="F3541">
        <f>+IFERROR(VLOOKUP(B3541,'[1]Sum table'!$A:$G,7,FALSE),0)</f>
        <v>0</v>
      </c>
      <c r="O3541" t="s">
        <v>518</v>
      </c>
      <c r="P3541" s="607" t="s">
        <v>445</v>
      </c>
      <c r="R3541" t="str">
        <f t="shared" si="167"/>
        <v>ZK111</v>
      </c>
      <c r="S3541">
        <f t="shared" si="168"/>
        <v>0</v>
      </c>
      <c r="T3541">
        <f t="shared" si="168"/>
        <v>0</v>
      </c>
      <c r="U3541">
        <f t="shared" si="168"/>
        <v>0</v>
      </c>
    </row>
    <row r="3542" spans="1:21" x14ac:dyDescent="0.25">
      <c r="A3542" t="s">
        <v>4061</v>
      </c>
      <c r="B3542" t="str">
        <f t="shared" si="166"/>
        <v>ZK111.K340.C727</v>
      </c>
      <c r="C3542">
        <f>+IFERROR(VLOOKUP(B3542,'[1]Sum table'!$A:$D,4,FALSE),0)</f>
        <v>0</v>
      </c>
      <c r="D3542">
        <f>+IFERROR(VLOOKUP(B3542,'[1]Sum table'!$A:$E,5,FALSE),0)</f>
        <v>0</v>
      </c>
      <c r="E3542">
        <f>+IFERROR(VLOOKUP(B3542,'[1]Sum table'!$A:$F,6,FALSE),0)</f>
        <v>0</v>
      </c>
      <c r="F3542">
        <f>+IFERROR(VLOOKUP(B3542,'[1]Sum table'!$A:$G,7,FALSE),0)</f>
        <v>0</v>
      </c>
      <c r="O3542" t="s">
        <v>518</v>
      </c>
      <c r="P3542" s="607" t="s">
        <v>446</v>
      </c>
      <c r="R3542" t="str">
        <f t="shared" si="167"/>
        <v>ZK111</v>
      </c>
      <c r="S3542">
        <f t="shared" si="168"/>
        <v>0</v>
      </c>
      <c r="T3542">
        <f t="shared" si="168"/>
        <v>0</v>
      </c>
      <c r="U3542">
        <f t="shared" si="168"/>
        <v>0</v>
      </c>
    </row>
    <row r="3543" spans="1:21" x14ac:dyDescent="0.25">
      <c r="A3543" t="s">
        <v>4062</v>
      </c>
      <c r="B3543" t="str">
        <f t="shared" si="166"/>
        <v>ZK111.K341.C727</v>
      </c>
      <c r="C3543">
        <f>+IFERROR(VLOOKUP(B3543,'[1]Sum table'!$A:$D,4,FALSE),0)</f>
        <v>0</v>
      </c>
      <c r="D3543">
        <f>+IFERROR(VLOOKUP(B3543,'[1]Sum table'!$A:$E,5,FALSE),0)</f>
        <v>0</v>
      </c>
      <c r="E3543">
        <f>+IFERROR(VLOOKUP(B3543,'[1]Sum table'!$A:$F,6,FALSE),0)</f>
        <v>0</v>
      </c>
      <c r="F3543">
        <f>+IFERROR(VLOOKUP(B3543,'[1]Sum table'!$A:$G,7,FALSE),0)</f>
        <v>0</v>
      </c>
      <c r="O3543" t="s">
        <v>518</v>
      </c>
      <c r="P3543" s="607" t="s">
        <v>447</v>
      </c>
      <c r="R3543" t="str">
        <f t="shared" si="167"/>
        <v>ZK111</v>
      </c>
      <c r="S3543">
        <f t="shared" si="168"/>
        <v>0</v>
      </c>
      <c r="T3543">
        <f t="shared" si="168"/>
        <v>0</v>
      </c>
      <c r="U3543">
        <f t="shared" si="168"/>
        <v>0</v>
      </c>
    </row>
    <row r="3544" spans="1:21" x14ac:dyDescent="0.25">
      <c r="A3544" t="s">
        <v>4063</v>
      </c>
      <c r="B3544" t="str">
        <f t="shared" si="166"/>
        <v>ZK111.K342.C727</v>
      </c>
      <c r="C3544">
        <f>+IFERROR(VLOOKUP(B3544,'[1]Sum table'!$A:$D,4,FALSE),0)</f>
        <v>0</v>
      </c>
      <c r="D3544">
        <f>+IFERROR(VLOOKUP(B3544,'[1]Sum table'!$A:$E,5,FALSE),0)</f>
        <v>0</v>
      </c>
      <c r="E3544">
        <f>+IFERROR(VLOOKUP(B3544,'[1]Sum table'!$A:$F,6,FALSE),0)</f>
        <v>0</v>
      </c>
      <c r="F3544">
        <f>+IFERROR(VLOOKUP(B3544,'[1]Sum table'!$A:$G,7,FALSE),0)</f>
        <v>0</v>
      </c>
      <c r="O3544" t="s">
        <v>518</v>
      </c>
      <c r="P3544" s="607" t="s">
        <v>448</v>
      </c>
      <c r="R3544" t="str">
        <f t="shared" si="167"/>
        <v>ZK111</v>
      </c>
      <c r="S3544">
        <f t="shared" si="168"/>
        <v>0</v>
      </c>
      <c r="T3544">
        <f t="shared" si="168"/>
        <v>0</v>
      </c>
      <c r="U3544">
        <f t="shared" si="168"/>
        <v>0</v>
      </c>
    </row>
    <row r="3545" spans="1:21" x14ac:dyDescent="0.25">
      <c r="A3545" t="s">
        <v>4064</v>
      </c>
      <c r="B3545" t="str">
        <f t="shared" si="166"/>
        <v>ZK111.K343.C727</v>
      </c>
      <c r="C3545">
        <f>+IFERROR(VLOOKUP(B3545,'[1]Sum table'!$A:$D,4,FALSE),0)</f>
        <v>0</v>
      </c>
      <c r="D3545">
        <f>+IFERROR(VLOOKUP(B3545,'[1]Sum table'!$A:$E,5,FALSE),0)</f>
        <v>0</v>
      </c>
      <c r="E3545">
        <f>+IFERROR(VLOOKUP(B3545,'[1]Sum table'!$A:$F,6,FALSE),0)</f>
        <v>0</v>
      </c>
      <c r="F3545">
        <f>+IFERROR(VLOOKUP(B3545,'[1]Sum table'!$A:$G,7,FALSE),0)</f>
        <v>0</v>
      </c>
      <c r="O3545" t="s">
        <v>518</v>
      </c>
      <c r="P3545" s="606" t="s">
        <v>449</v>
      </c>
      <c r="R3545" t="str">
        <f t="shared" si="167"/>
        <v>ZK111</v>
      </c>
      <c r="S3545">
        <f t="shared" si="168"/>
        <v>0</v>
      </c>
      <c r="T3545">
        <f t="shared" si="168"/>
        <v>0</v>
      </c>
      <c r="U3545">
        <f t="shared" si="168"/>
        <v>0</v>
      </c>
    </row>
    <row r="3546" spans="1:21" x14ac:dyDescent="0.25">
      <c r="A3546" t="s">
        <v>4065</v>
      </c>
      <c r="B3546" t="str">
        <f t="shared" si="166"/>
        <v>ZK111.K344.C727</v>
      </c>
      <c r="C3546">
        <f>+IFERROR(VLOOKUP(B3546,'[1]Sum table'!$A:$D,4,FALSE),0)</f>
        <v>0</v>
      </c>
      <c r="D3546">
        <f>+IFERROR(VLOOKUP(B3546,'[1]Sum table'!$A:$E,5,FALSE),0)</f>
        <v>0</v>
      </c>
      <c r="E3546">
        <f>+IFERROR(VLOOKUP(B3546,'[1]Sum table'!$A:$F,6,FALSE),0)</f>
        <v>0</v>
      </c>
      <c r="F3546">
        <f>+IFERROR(VLOOKUP(B3546,'[1]Sum table'!$A:$G,7,FALSE),0)</f>
        <v>0</v>
      </c>
      <c r="O3546" t="s">
        <v>518</v>
      </c>
      <c r="P3546" s="606" t="s">
        <v>450</v>
      </c>
      <c r="R3546" t="str">
        <f t="shared" si="167"/>
        <v>ZK111</v>
      </c>
      <c r="S3546">
        <f t="shared" si="168"/>
        <v>0</v>
      </c>
      <c r="T3546">
        <f t="shared" si="168"/>
        <v>0</v>
      </c>
      <c r="U3546">
        <f t="shared" si="168"/>
        <v>0</v>
      </c>
    </row>
    <row r="3547" spans="1:21" x14ac:dyDescent="0.25">
      <c r="A3547" t="s">
        <v>4066</v>
      </c>
      <c r="B3547" t="str">
        <f t="shared" si="166"/>
        <v>ZK111.K345.C727</v>
      </c>
      <c r="C3547">
        <f>+IFERROR(VLOOKUP(B3547,'[1]Sum table'!$A:$D,4,FALSE),0)</f>
        <v>0</v>
      </c>
      <c r="D3547">
        <f>+IFERROR(VLOOKUP(B3547,'[1]Sum table'!$A:$E,5,FALSE),0)</f>
        <v>0</v>
      </c>
      <c r="E3547">
        <f>+IFERROR(VLOOKUP(B3547,'[1]Sum table'!$A:$F,6,FALSE),0)</f>
        <v>0</v>
      </c>
      <c r="F3547">
        <f>+IFERROR(VLOOKUP(B3547,'[1]Sum table'!$A:$G,7,FALSE),0)</f>
        <v>0</v>
      </c>
      <c r="O3547" t="s">
        <v>518</v>
      </c>
      <c r="P3547" s="606" t="s">
        <v>451</v>
      </c>
      <c r="R3547" t="str">
        <f t="shared" si="167"/>
        <v>ZK111</v>
      </c>
      <c r="S3547">
        <f t="shared" si="168"/>
        <v>0</v>
      </c>
      <c r="T3547">
        <f t="shared" si="168"/>
        <v>0</v>
      </c>
      <c r="U3547">
        <f t="shared" si="168"/>
        <v>0</v>
      </c>
    </row>
    <row r="3548" spans="1:21" x14ac:dyDescent="0.25">
      <c r="A3548" t="s">
        <v>4067</v>
      </c>
      <c r="B3548" t="str">
        <f t="shared" si="166"/>
        <v>ZK111.K346.C727</v>
      </c>
      <c r="C3548">
        <f>+IFERROR(VLOOKUP(B3548,'[1]Sum table'!$A:$D,4,FALSE),0)</f>
        <v>0</v>
      </c>
      <c r="D3548">
        <f>+IFERROR(VLOOKUP(B3548,'[1]Sum table'!$A:$E,5,FALSE),0)</f>
        <v>0</v>
      </c>
      <c r="E3548">
        <f>+IFERROR(VLOOKUP(B3548,'[1]Sum table'!$A:$F,6,FALSE),0)</f>
        <v>0</v>
      </c>
      <c r="F3548">
        <f>+IFERROR(VLOOKUP(B3548,'[1]Sum table'!$A:$G,7,FALSE),0)</f>
        <v>0</v>
      </c>
      <c r="O3548" t="s">
        <v>518</v>
      </c>
      <c r="P3548" s="606" t="s">
        <v>452</v>
      </c>
      <c r="R3548" t="str">
        <f t="shared" si="167"/>
        <v>ZK111</v>
      </c>
      <c r="S3548">
        <f t="shared" si="168"/>
        <v>0</v>
      </c>
      <c r="T3548">
        <f t="shared" si="168"/>
        <v>0</v>
      </c>
      <c r="U3548">
        <f t="shared" si="168"/>
        <v>0</v>
      </c>
    </row>
    <row r="3549" spans="1:21" x14ac:dyDescent="0.25">
      <c r="A3549" t="s">
        <v>4068</v>
      </c>
      <c r="B3549" t="str">
        <f t="shared" si="166"/>
        <v>ZK111.K347.C727</v>
      </c>
      <c r="C3549">
        <f>+IFERROR(VLOOKUP(B3549,'[1]Sum table'!$A:$D,4,FALSE),0)</f>
        <v>0</v>
      </c>
      <c r="D3549">
        <f>+IFERROR(VLOOKUP(B3549,'[1]Sum table'!$A:$E,5,FALSE),0)</f>
        <v>0</v>
      </c>
      <c r="E3549">
        <f>+IFERROR(VLOOKUP(B3549,'[1]Sum table'!$A:$F,6,FALSE),0)</f>
        <v>0</v>
      </c>
      <c r="F3549">
        <f>+IFERROR(VLOOKUP(B3549,'[1]Sum table'!$A:$G,7,FALSE),0)</f>
        <v>0</v>
      </c>
      <c r="O3549" t="s">
        <v>518</v>
      </c>
      <c r="P3549" s="607" t="s">
        <v>453</v>
      </c>
      <c r="R3549" t="str">
        <f t="shared" si="167"/>
        <v>ZK111</v>
      </c>
      <c r="S3549">
        <f t="shared" si="168"/>
        <v>0</v>
      </c>
      <c r="T3549">
        <f t="shared" si="168"/>
        <v>0</v>
      </c>
      <c r="U3549">
        <f t="shared" si="168"/>
        <v>0</v>
      </c>
    </row>
    <row r="3550" spans="1:21" x14ac:dyDescent="0.25">
      <c r="A3550" t="s">
        <v>4069</v>
      </c>
      <c r="B3550" t="str">
        <f t="shared" si="166"/>
        <v>ZK111.K348.C727</v>
      </c>
      <c r="C3550">
        <f>+IFERROR(VLOOKUP(B3550,'[1]Sum table'!$A:$D,4,FALSE),0)</f>
        <v>0</v>
      </c>
      <c r="D3550">
        <f>+IFERROR(VLOOKUP(B3550,'[1]Sum table'!$A:$E,5,FALSE),0)</f>
        <v>0</v>
      </c>
      <c r="E3550">
        <f>+IFERROR(VLOOKUP(B3550,'[1]Sum table'!$A:$F,6,FALSE),0)</f>
        <v>0</v>
      </c>
      <c r="F3550">
        <f>+IFERROR(VLOOKUP(B3550,'[1]Sum table'!$A:$G,7,FALSE),0)</f>
        <v>0</v>
      </c>
      <c r="O3550" t="s">
        <v>518</v>
      </c>
      <c r="P3550" s="607" t="s">
        <v>454</v>
      </c>
      <c r="R3550" t="str">
        <f t="shared" si="167"/>
        <v>ZK111</v>
      </c>
      <c r="S3550">
        <f t="shared" si="168"/>
        <v>0</v>
      </c>
      <c r="T3550">
        <f t="shared" si="168"/>
        <v>0</v>
      </c>
      <c r="U3550">
        <f t="shared" si="168"/>
        <v>0</v>
      </c>
    </row>
    <row r="3551" spans="1:21" x14ac:dyDescent="0.25">
      <c r="A3551" t="s">
        <v>4070</v>
      </c>
      <c r="B3551" t="str">
        <f t="shared" si="166"/>
        <v>ZK111.K349.C727</v>
      </c>
      <c r="C3551">
        <f>+IFERROR(VLOOKUP(B3551,'[1]Sum table'!$A:$D,4,FALSE),0)</f>
        <v>0</v>
      </c>
      <c r="D3551">
        <f>+IFERROR(VLOOKUP(B3551,'[1]Sum table'!$A:$E,5,FALSE),0)</f>
        <v>0</v>
      </c>
      <c r="E3551">
        <f>+IFERROR(VLOOKUP(B3551,'[1]Sum table'!$A:$F,6,FALSE),0)</f>
        <v>0</v>
      </c>
      <c r="F3551">
        <f>+IFERROR(VLOOKUP(B3551,'[1]Sum table'!$A:$G,7,FALSE),0)</f>
        <v>0</v>
      </c>
      <c r="O3551" t="s">
        <v>518</v>
      </c>
      <c r="P3551" s="607" t="s">
        <v>455</v>
      </c>
      <c r="R3551" t="str">
        <f t="shared" si="167"/>
        <v>ZK111</v>
      </c>
      <c r="S3551">
        <f t="shared" si="168"/>
        <v>0</v>
      </c>
      <c r="T3551">
        <f t="shared" si="168"/>
        <v>0</v>
      </c>
      <c r="U3551">
        <f t="shared" si="168"/>
        <v>0</v>
      </c>
    </row>
    <row r="3552" spans="1:21" x14ac:dyDescent="0.25">
      <c r="A3552" t="s">
        <v>4071</v>
      </c>
      <c r="B3552" t="str">
        <f t="shared" si="166"/>
        <v>ZK111.K350.C727</v>
      </c>
      <c r="C3552">
        <f>+IFERROR(VLOOKUP(B3552,'[1]Sum table'!$A:$D,4,FALSE),0)</f>
        <v>0</v>
      </c>
      <c r="D3552">
        <f>+IFERROR(VLOOKUP(B3552,'[1]Sum table'!$A:$E,5,FALSE),0)</f>
        <v>0</v>
      </c>
      <c r="E3552">
        <f>+IFERROR(VLOOKUP(B3552,'[1]Sum table'!$A:$F,6,FALSE),0)</f>
        <v>0</v>
      </c>
      <c r="F3552">
        <f>+IFERROR(VLOOKUP(B3552,'[1]Sum table'!$A:$G,7,FALSE),0)</f>
        <v>0</v>
      </c>
      <c r="O3552" t="s">
        <v>518</v>
      </c>
      <c r="P3552" s="607" t="s">
        <v>456</v>
      </c>
      <c r="R3552" t="str">
        <f t="shared" si="167"/>
        <v>ZK111</v>
      </c>
      <c r="S3552">
        <f t="shared" si="168"/>
        <v>0</v>
      </c>
      <c r="T3552">
        <f t="shared" si="168"/>
        <v>0</v>
      </c>
      <c r="U3552">
        <f t="shared" si="168"/>
        <v>0</v>
      </c>
    </row>
    <row r="3553" spans="1:21" x14ac:dyDescent="0.25">
      <c r="A3553" t="s">
        <v>4072</v>
      </c>
      <c r="B3553" t="str">
        <f t="shared" si="166"/>
        <v>ZK111.K351.C727</v>
      </c>
      <c r="C3553">
        <f>+IFERROR(VLOOKUP(B3553,'[1]Sum table'!$A:$D,4,FALSE),0)</f>
        <v>0</v>
      </c>
      <c r="D3553">
        <f>+IFERROR(VLOOKUP(B3553,'[1]Sum table'!$A:$E,5,FALSE),0)</f>
        <v>0</v>
      </c>
      <c r="E3553">
        <f>+IFERROR(VLOOKUP(B3553,'[1]Sum table'!$A:$F,6,FALSE),0)</f>
        <v>0</v>
      </c>
      <c r="F3553">
        <f>+IFERROR(VLOOKUP(B3553,'[1]Sum table'!$A:$G,7,FALSE),0)</f>
        <v>0</v>
      </c>
      <c r="O3553" t="s">
        <v>518</v>
      </c>
      <c r="P3553" s="606" t="s">
        <v>457</v>
      </c>
      <c r="R3553" t="str">
        <f t="shared" si="167"/>
        <v>ZK111</v>
      </c>
      <c r="S3553">
        <f t="shared" si="168"/>
        <v>0</v>
      </c>
      <c r="T3553">
        <f t="shared" si="168"/>
        <v>0</v>
      </c>
      <c r="U3553">
        <f t="shared" si="168"/>
        <v>0</v>
      </c>
    </row>
    <row r="3554" spans="1:21" x14ac:dyDescent="0.25">
      <c r="A3554" t="s">
        <v>4073</v>
      </c>
      <c r="B3554" t="str">
        <f t="shared" si="166"/>
        <v>ZK111.K352.C727</v>
      </c>
      <c r="C3554">
        <f>+IFERROR(VLOOKUP(B3554,'[1]Sum table'!$A:$D,4,FALSE),0)</f>
        <v>0</v>
      </c>
      <c r="D3554">
        <f>+IFERROR(VLOOKUP(B3554,'[1]Sum table'!$A:$E,5,FALSE),0)</f>
        <v>0</v>
      </c>
      <c r="E3554">
        <f>+IFERROR(VLOOKUP(B3554,'[1]Sum table'!$A:$F,6,FALSE),0)</f>
        <v>0</v>
      </c>
      <c r="F3554">
        <f>+IFERROR(VLOOKUP(B3554,'[1]Sum table'!$A:$G,7,FALSE),0)</f>
        <v>0</v>
      </c>
      <c r="O3554" t="s">
        <v>518</v>
      </c>
      <c r="P3554" s="606" t="s">
        <v>458</v>
      </c>
      <c r="R3554" t="str">
        <f t="shared" si="167"/>
        <v>ZK111</v>
      </c>
      <c r="S3554">
        <f t="shared" si="168"/>
        <v>0</v>
      </c>
      <c r="T3554">
        <f t="shared" si="168"/>
        <v>0</v>
      </c>
      <c r="U3554">
        <f t="shared" si="168"/>
        <v>0</v>
      </c>
    </row>
    <row r="3555" spans="1:21" x14ac:dyDescent="0.25">
      <c r="A3555" t="s">
        <v>4074</v>
      </c>
      <c r="B3555" t="str">
        <f t="shared" si="166"/>
        <v>ZK111.K353.C727</v>
      </c>
      <c r="C3555">
        <f>+IFERROR(VLOOKUP(B3555,'[1]Sum table'!$A:$D,4,FALSE),0)</f>
        <v>0</v>
      </c>
      <c r="D3555">
        <f>+IFERROR(VLOOKUP(B3555,'[1]Sum table'!$A:$E,5,FALSE),0)</f>
        <v>0</v>
      </c>
      <c r="E3555">
        <f>+IFERROR(VLOOKUP(B3555,'[1]Sum table'!$A:$F,6,FALSE),0)</f>
        <v>0</v>
      </c>
      <c r="F3555">
        <f>+IFERROR(VLOOKUP(B3555,'[1]Sum table'!$A:$G,7,FALSE),0)</f>
        <v>0</v>
      </c>
      <c r="O3555" t="s">
        <v>518</v>
      </c>
      <c r="P3555" s="606" t="s">
        <v>459</v>
      </c>
      <c r="R3555" t="str">
        <f t="shared" si="167"/>
        <v>ZK111</v>
      </c>
      <c r="S3555">
        <f t="shared" si="168"/>
        <v>0</v>
      </c>
      <c r="T3555">
        <f t="shared" si="168"/>
        <v>0</v>
      </c>
      <c r="U3555">
        <f t="shared" si="168"/>
        <v>0</v>
      </c>
    </row>
    <row r="3556" spans="1:21" x14ac:dyDescent="0.25">
      <c r="A3556" t="s">
        <v>4075</v>
      </c>
      <c r="B3556" t="str">
        <f t="shared" si="166"/>
        <v>ZK111.K354.C727</v>
      </c>
      <c r="C3556">
        <f>+IFERROR(VLOOKUP(B3556,'[1]Sum table'!$A:$D,4,FALSE),0)</f>
        <v>0</v>
      </c>
      <c r="D3556">
        <f>+IFERROR(VLOOKUP(B3556,'[1]Sum table'!$A:$E,5,FALSE),0)</f>
        <v>0</v>
      </c>
      <c r="E3556">
        <f>+IFERROR(VLOOKUP(B3556,'[1]Sum table'!$A:$F,6,FALSE),0)</f>
        <v>0</v>
      </c>
      <c r="F3556">
        <f>+IFERROR(VLOOKUP(B3556,'[1]Sum table'!$A:$G,7,FALSE),0)</f>
        <v>0</v>
      </c>
      <c r="O3556" t="s">
        <v>518</v>
      </c>
      <c r="P3556" s="606" t="s">
        <v>460</v>
      </c>
      <c r="R3556" t="str">
        <f t="shared" si="167"/>
        <v>ZK111</v>
      </c>
      <c r="S3556">
        <f t="shared" si="168"/>
        <v>0</v>
      </c>
      <c r="T3556">
        <f t="shared" si="168"/>
        <v>0</v>
      </c>
      <c r="U3556">
        <f t="shared" si="168"/>
        <v>0</v>
      </c>
    </row>
    <row r="3557" spans="1:21" x14ac:dyDescent="0.25">
      <c r="A3557" t="s">
        <v>4076</v>
      </c>
      <c r="B3557" t="str">
        <f t="shared" si="166"/>
        <v>ZK111.K355.C727</v>
      </c>
      <c r="C3557">
        <f>+IFERROR(VLOOKUP(B3557,'[1]Sum table'!$A:$D,4,FALSE),0)</f>
        <v>0</v>
      </c>
      <c r="D3557">
        <f>+IFERROR(VLOOKUP(B3557,'[1]Sum table'!$A:$E,5,FALSE),0)</f>
        <v>0</v>
      </c>
      <c r="E3557">
        <f>+IFERROR(VLOOKUP(B3557,'[1]Sum table'!$A:$F,6,FALSE),0)</f>
        <v>0</v>
      </c>
      <c r="F3557">
        <f>+IFERROR(VLOOKUP(B3557,'[1]Sum table'!$A:$G,7,FALSE),0)</f>
        <v>0</v>
      </c>
      <c r="O3557" t="s">
        <v>518</v>
      </c>
      <c r="P3557" s="606" t="s">
        <v>461</v>
      </c>
      <c r="R3557" t="str">
        <f t="shared" si="167"/>
        <v>ZK111</v>
      </c>
      <c r="S3557">
        <f t="shared" si="168"/>
        <v>0</v>
      </c>
      <c r="T3557">
        <f t="shared" si="168"/>
        <v>0</v>
      </c>
      <c r="U3557">
        <f t="shared" si="168"/>
        <v>0</v>
      </c>
    </row>
    <row r="3558" spans="1:21" x14ac:dyDescent="0.25">
      <c r="A3558" t="s">
        <v>4077</v>
      </c>
      <c r="B3558" t="str">
        <f t="shared" si="166"/>
        <v>ZK111.K356.C727</v>
      </c>
      <c r="C3558">
        <f>+IFERROR(VLOOKUP(B3558,'[1]Sum table'!$A:$D,4,FALSE),0)</f>
        <v>0</v>
      </c>
      <c r="D3558">
        <f>+IFERROR(VLOOKUP(B3558,'[1]Sum table'!$A:$E,5,FALSE),0)</f>
        <v>0</v>
      </c>
      <c r="E3558">
        <f>+IFERROR(VLOOKUP(B3558,'[1]Sum table'!$A:$F,6,FALSE),0)</f>
        <v>0</v>
      </c>
      <c r="F3558">
        <f>+IFERROR(VLOOKUP(B3558,'[1]Sum table'!$A:$G,7,FALSE),0)</f>
        <v>0</v>
      </c>
      <c r="O3558" t="s">
        <v>518</v>
      </c>
      <c r="P3558" s="606" t="s">
        <v>462</v>
      </c>
      <c r="R3558" t="str">
        <f t="shared" si="167"/>
        <v>ZK111</v>
      </c>
      <c r="S3558">
        <f t="shared" si="168"/>
        <v>0</v>
      </c>
      <c r="T3558">
        <f t="shared" si="168"/>
        <v>0</v>
      </c>
      <c r="U3558">
        <f t="shared" si="168"/>
        <v>0</v>
      </c>
    </row>
    <row r="3559" spans="1:21" x14ac:dyDescent="0.25">
      <c r="A3559" t="s">
        <v>4078</v>
      </c>
      <c r="B3559" t="str">
        <f t="shared" si="166"/>
        <v>ZK111.K357.C727</v>
      </c>
      <c r="C3559">
        <f>+IFERROR(VLOOKUP(B3559,'[1]Sum table'!$A:$D,4,FALSE),0)</f>
        <v>0</v>
      </c>
      <c r="D3559">
        <f>+IFERROR(VLOOKUP(B3559,'[1]Sum table'!$A:$E,5,FALSE),0)</f>
        <v>0</v>
      </c>
      <c r="E3559">
        <f>+IFERROR(VLOOKUP(B3559,'[1]Sum table'!$A:$F,6,FALSE),0)</f>
        <v>0</v>
      </c>
      <c r="F3559">
        <f>+IFERROR(VLOOKUP(B3559,'[1]Sum table'!$A:$G,7,FALSE),0)</f>
        <v>0</v>
      </c>
      <c r="O3559" t="s">
        <v>518</v>
      </c>
      <c r="P3559" s="606" t="s">
        <v>463</v>
      </c>
      <c r="R3559" t="str">
        <f t="shared" si="167"/>
        <v>ZK111</v>
      </c>
      <c r="S3559">
        <f t="shared" si="168"/>
        <v>0</v>
      </c>
      <c r="T3559">
        <f t="shared" si="168"/>
        <v>0</v>
      </c>
      <c r="U3559">
        <f t="shared" si="168"/>
        <v>0</v>
      </c>
    </row>
    <row r="3560" spans="1:21" x14ac:dyDescent="0.25">
      <c r="A3560" t="s">
        <v>4079</v>
      </c>
      <c r="B3560" t="str">
        <f t="shared" si="166"/>
        <v>ZK111.K358.C727</v>
      </c>
      <c r="C3560">
        <f>+IFERROR(VLOOKUP(B3560,'[1]Sum table'!$A:$D,4,FALSE),0)</f>
        <v>0</v>
      </c>
      <c r="D3560">
        <f>+IFERROR(VLOOKUP(B3560,'[1]Sum table'!$A:$E,5,FALSE),0)</f>
        <v>0</v>
      </c>
      <c r="E3560">
        <f>+IFERROR(VLOOKUP(B3560,'[1]Sum table'!$A:$F,6,FALSE),0)</f>
        <v>0</v>
      </c>
      <c r="F3560">
        <f>+IFERROR(VLOOKUP(B3560,'[1]Sum table'!$A:$G,7,FALSE),0)</f>
        <v>0</v>
      </c>
      <c r="O3560" t="s">
        <v>518</v>
      </c>
      <c r="P3560" s="606" t="s">
        <v>464</v>
      </c>
      <c r="R3560" t="str">
        <f t="shared" si="167"/>
        <v>ZK111</v>
      </c>
      <c r="S3560">
        <f t="shared" si="168"/>
        <v>0</v>
      </c>
      <c r="T3560">
        <f t="shared" si="168"/>
        <v>0</v>
      </c>
      <c r="U3560">
        <f t="shared" si="168"/>
        <v>0</v>
      </c>
    </row>
    <row r="3561" spans="1:21" x14ac:dyDescent="0.25">
      <c r="A3561" t="s">
        <v>4080</v>
      </c>
      <c r="B3561" t="str">
        <f t="shared" si="166"/>
        <v>ZK111.K359.C727</v>
      </c>
      <c r="C3561">
        <f>+IFERROR(VLOOKUP(B3561,'[1]Sum table'!$A:$D,4,FALSE),0)</f>
        <v>0</v>
      </c>
      <c r="D3561">
        <f>+IFERROR(VLOOKUP(B3561,'[1]Sum table'!$A:$E,5,FALSE),0)</f>
        <v>0</v>
      </c>
      <c r="E3561">
        <f>+IFERROR(VLOOKUP(B3561,'[1]Sum table'!$A:$F,6,FALSE),0)</f>
        <v>0</v>
      </c>
      <c r="F3561">
        <f>+IFERROR(VLOOKUP(B3561,'[1]Sum table'!$A:$G,7,FALSE),0)</f>
        <v>0</v>
      </c>
      <c r="O3561" t="s">
        <v>518</v>
      </c>
      <c r="P3561" s="607" t="s">
        <v>465</v>
      </c>
      <c r="R3561" t="str">
        <f t="shared" si="167"/>
        <v>ZK111</v>
      </c>
      <c r="S3561">
        <f t="shared" si="168"/>
        <v>0</v>
      </c>
      <c r="T3561">
        <f t="shared" si="168"/>
        <v>0</v>
      </c>
      <c r="U3561">
        <f t="shared" si="168"/>
        <v>0</v>
      </c>
    </row>
    <row r="3562" spans="1:21" x14ac:dyDescent="0.25">
      <c r="A3562" t="s">
        <v>4081</v>
      </c>
      <c r="B3562" t="str">
        <f t="shared" si="166"/>
        <v>ZK111.K360.C727</v>
      </c>
      <c r="C3562">
        <f>+IFERROR(VLOOKUP(B3562,'[1]Sum table'!$A:$D,4,FALSE),0)</f>
        <v>0</v>
      </c>
      <c r="D3562">
        <f>+IFERROR(VLOOKUP(B3562,'[1]Sum table'!$A:$E,5,FALSE),0)</f>
        <v>0</v>
      </c>
      <c r="E3562">
        <f>+IFERROR(VLOOKUP(B3562,'[1]Sum table'!$A:$F,6,FALSE),0)</f>
        <v>0</v>
      </c>
      <c r="F3562">
        <f>+IFERROR(VLOOKUP(B3562,'[1]Sum table'!$A:$G,7,FALSE),0)</f>
        <v>0</v>
      </c>
      <c r="O3562" t="s">
        <v>518</v>
      </c>
      <c r="P3562" s="607" t="s">
        <v>466</v>
      </c>
      <c r="R3562" t="str">
        <f t="shared" si="167"/>
        <v>ZK111</v>
      </c>
      <c r="S3562">
        <f t="shared" si="168"/>
        <v>0</v>
      </c>
      <c r="T3562">
        <f t="shared" si="168"/>
        <v>0</v>
      </c>
      <c r="U3562">
        <f t="shared" si="168"/>
        <v>0</v>
      </c>
    </row>
    <row r="3563" spans="1:21" x14ac:dyDescent="0.25">
      <c r="A3563" t="s">
        <v>4082</v>
      </c>
      <c r="B3563" t="str">
        <f t="shared" si="166"/>
        <v>ZK111.K361.C727</v>
      </c>
      <c r="C3563">
        <f>+IFERROR(VLOOKUP(B3563,'[1]Sum table'!$A:$D,4,FALSE),0)</f>
        <v>0</v>
      </c>
      <c r="D3563">
        <f>+IFERROR(VLOOKUP(B3563,'[1]Sum table'!$A:$E,5,FALSE),0)</f>
        <v>0</v>
      </c>
      <c r="E3563">
        <f>+IFERROR(VLOOKUP(B3563,'[1]Sum table'!$A:$F,6,FALSE),0)</f>
        <v>0</v>
      </c>
      <c r="F3563">
        <f>+IFERROR(VLOOKUP(B3563,'[1]Sum table'!$A:$G,7,FALSE),0)</f>
        <v>0</v>
      </c>
      <c r="O3563" t="s">
        <v>518</v>
      </c>
      <c r="P3563" s="607" t="s">
        <v>467</v>
      </c>
      <c r="R3563" t="str">
        <f t="shared" si="167"/>
        <v>ZK111</v>
      </c>
      <c r="S3563">
        <f t="shared" si="168"/>
        <v>0</v>
      </c>
      <c r="T3563">
        <f t="shared" si="168"/>
        <v>0</v>
      </c>
      <c r="U3563">
        <f t="shared" si="168"/>
        <v>0</v>
      </c>
    </row>
    <row r="3564" spans="1:21" x14ac:dyDescent="0.25">
      <c r="A3564" t="s">
        <v>4083</v>
      </c>
      <c r="B3564" t="str">
        <f t="shared" si="166"/>
        <v>ZK111.K362.C727</v>
      </c>
      <c r="C3564">
        <f>+IFERROR(VLOOKUP(B3564,'[1]Sum table'!$A:$D,4,FALSE),0)</f>
        <v>0</v>
      </c>
      <c r="D3564">
        <f>+IFERROR(VLOOKUP(B3564,'[1]Sum table'!$A:$E,5,FALSE),0)</f>
        <v>0</v>
      </c>
      <c r="E3564">
        <f>+IFERROR(VLOOKUP(B3564,'[1]Sum table'!$A:$F,6,FALSE),0)</f>
        <v>0</v>
      </c>
      <c r="F3564">
        <f>+IFERROR(VLOOKUP(B3564,'[1]Sum table'!$A:$G,7,FALSE),0)</f>
        <v>0</v>
      </c>
      <c r="O3564" t="s">
        <v>518</v>
      </c>
      <c r="P3564" s="607" t="s">
        <v>468</v>
      </c>
      <c r="R3564" t="str">
        <f t="shared" si="167"/>
        <v>ZK111</v>
      </c>
      <c r="S3564">
        <f t="shared" si="168"/>
        <v>0</v>
      </c>
      <c r="T3564">
        <f t="shared" si="168"/>
        <v>0</v>
      </c>
      <c r="U3564">
        <f t="shared" si="168"/>
        <v>0</v>
      </c>
    </row>
    <row r="3565" spans="1:21" x14ac:dyDescent="0.25">
      <c r="A3565" t="s">
        <v>4084</v>
      </c>
      <c r="B3565" t="str">
        <f t="shared" si="166"/>
        <v>ZK111.K363.C727</v>
      </c>
      <c r="C3565">
        <f>+IFERROR(VLOOKUP(B3565,'[1]Sum table'!$A:$D,4,FALSE),0)</f>
        <v>0</v>
      </c>
      <c r="D3565">
        <f>+IFERROR(VLOOKUP(B3565,'[1]Sum table'!$A:$E,5,FALSE),0)</f>
        <v>0</v>
      </c>
      <c r="E3565">
        <f>+IFERROR(VLOOKUP(B3565,'[1]Sum table'!$A:$F,6,FALSE),0)</f>
        <v>0</v>
      </c>
      <c r="F3565">
        <f>+IFERROR(VLOOKUP(B3565,'[1]Sum table'!$A:$G,7,FALSE),0)</f>
        <v>0</v>
      </c>
      <c r="O3565" t="s">
        <v>518</v>
      </c>
      <c r="P3565" s="607" t="s">
        <v>469</v>
      </c>
      <c r="R3565" t="str">
        <f t="shared" si="167"/>
        <v>ZK111</v>
      </c>
      <c r="S3565">
        <f t="shared" si="168"/>
        <v>0</v>
      </c>
      <c r="T3565">
        <f t="shared" si="168"/>
        <v>0</v>
      </c>
      <c r="U3565">
        <f t="shared" si="168"/>
        <v>0</v>
      </c>
    </row>
    <row r="3566" spans="1:21" x14ac:dyDescent="0.25">
      <c r="A3566" t="s">
        <v>4085</v>
      </c>
      <c r="B3566" t="str">
        <f t="shared" si="166"/>
        <v>ZK111.K364.C727</v>
      </c>
      <c r="C3566">
        <f>+IFERROR(VLOOKUP(B3566,'[1]Sum table'!$A:$D,4,FALSE),0)</f>
        <v>0</v>
      </c>
      <c r="D3566">
        <f>+IFERROR(VLOOKUP(B3566,'[1]Sum table'!$A:$E,5,FALSE),0)</f>
        <v>0</v>
      </c>
      <c r="E3566">
        <f>+IFERROR(VLOOKUP(B3566,'[1]Sum table'!$A:$F,6,FALSE),0)</f>
        <v>0</v>
      </c>
      <c r="F3566">
        <f>+IFERROR(VLOOKUP(B3566,'[1]Sum table'!$A:$G,7,FALSE),0)</f>
        <v>0</v>
      </c>
      <c r="O3566" t="s">
        <v>518</v>
      </c>
      <c r="P3566" s="607" t="s">
        <v>470</v>
      </c>
      <c r="R3566" t="str">
        <f t="shared" si="167"/>
        <v>ZK111</v>
      </c>
      <c r="S3566">
        <f t="shared" si="168"/>
        <v>0</v>
      </c>
      <c r="T3566">
        <f t="shared" si="168"/>
        <v>0</v>
      </c>
      <c r="U3566">
        <f t="shared" si="168"/>
        <v>0</v>
      </c>
    </row>
    <row r="3567" spans="1:21" x14ac:dyDescent="0.25">
      <c r="A3567" t="s">
        <v>4086</v>
      </c>
      <c r="B3567" t="str">
        <f t="shared" si="166"/>
        <v>ZK111.K365.C727</v>
      </c>
      <c r="C3567">
        <f>+IFERROR(VLOOKUP(B3567,'[1]Sum table'!$A:$D,4,FALSE),0)</f>
        <v>0</v>
      </c>
      <c r="D3567">
        <f>+IFERROR(VLOOKUP(B3567,'[1]Sum table'!$A:$E,5,FALSE),0)</f>
        <v>0</v>
      </c>
      <c r="E3567">
        <f>+IFERROR(VLOOKUP(B3567,'[1]Sum table'!$A:$F,6,FALSE),0)</f>
        <v>0</v>
      </c>
      <c r="F3567">
        <f>+IFERROR(VLOOKUP(B3567,'[1]Sum table'!$A:$G,7,FALSE),0)</f>
        <v>0</v>
      </c>
      <c r="O3567" t="s">
        <v>518</v>
      </c>
      <c r="P3567" s="607" t="s">
        <v>471</v>
      </c>
      <c r="R3567" t="str">
        <f t="shared" si="167"/>
        <v>ZK111</v>
      </c>
      <c r="S3567">
        <f t="shared" si="168"/>
        <v>0</v>
      </c>
      <c r="T3567">
        <f t="shared" si="168"/>
        <v>0</v>
      </c>
      <c r="U3567">
        <f t="shared" si="168"/>
        <v>0</v>
      </c>
    </row>
    <row r="3568" spans="1:21" x14ac:dyDescent="0.25">
      <c r="A3568" t="s">
        <v>4087</v>
      </c>
      <c r="B3568" t="str">
        <f t="shared" si="166"/>
        <v>ZK111.K366.C727</v>
      </c>
      <c r="C3568">
        <f>+IFERROR(VLOOKUP(B3568,'[1]Sum table'!$A:$D,4,FALSE),0)</f>
        <v>0</v>
      </c>
      <c r="D3568">
        <f>+IFERROR(VLOOKUP(B3568,'[1]Sum table'!$A:$E,5,FALSE),0)</f>
        <v>0</v>
      </c>
      <c r="E3568">
        <f>+IFERROR(VLOOKUP(B3568,'[1]Sum table'!$A:$F,6,FALSE),0)</f>
        <v>0</v>
      </c>
      <c r="F3568">
        <f>+IFERROR(VLOOKUP(B3568,'[1]Sum table'!$A:$G,7,FALSE),0)</f>
        <v>0</v>
      </c>
      <c r="O3568" t="s">
        <v>518</v>
      </c>
      <c r="P3568" s="607" t="s">
        <v>472</v>
      </c>
      <c r="R3568" t="str">
        <f t="shared" si="167"/>
        <v>ZK111</v>
      </c>
      <c r="S3568">
        <f t="shared" si="168"/>
        <v>0</v>
      </c>
      <c r="T3568">
        <f t="shared" si="168"/>
        <v>0</v>
      </c>
      <c r="U3568">
        <f t="shared" si="168"/>
        <v>0</v>
      </c>
    </row>
    <row r="3569" spans="1:21" x14ac:dyDescent="0.25">
      <c r="A3569" t="s">
        <v>4088</v>
      </c>
      <c r="B3569" t="str">
        <f t="shared" si="166"/>
        <v>ZK111.K367.C727</v>
      </c>
      <c r="C3569">
        <f>+IFERROR(VLOOKUP(B3569,'[1]Sum table'!$A:$D,4,FALSE),0)</f>
        <v>0</v>
      </c>
      <c r="D3569">
        <f>+IFERROR(VLOOKUP(B3569,'[1]Sum table'!$A:$E,5,FALSE),0)</f>
        <v>0</v>
      </c>
      <c r="E3569">
        <f>+IFERROR(VLOOKUP(B3569,'[1]Sum table'!$A:$F,6,FALSE),0)</f>
        <v>0</v>
      </c>
      <c r="F3569">
        <f>+IFERROR(VLOOKUP(B3569,'[1]Sum table'!$A:$G,7,FALSE),0)</f>
        <v>0</v>
      </c>
      <c r="O3569" t="s">
        <v>518</v>
      </c>
      <c r="P3569" s="607" t="s">
        <v>473</v>
      </c>
      <c r="R3569" t="str">
        <f t="shared" si="167"/>
        <v>ZK111</v>
      </c>
      <c r="S3569">
        <f t="shared" si="168"/>
        <v>0</v>
      </c>
      <c r="T3569">
        <f t="shared" si="168"/>
        <v>0</v>
      </c>
      <c r="U3569">
        <f t="shared" si="168"/>
        <v>0</v>
      </c>
    </row>
    <row r="3570" spans="1:21" x14ac:dyDescent="0.25">
      <c r="A3570" t="s">
        <v>4089</v>
      </c>
      <c r="B3570" t="str">
        <f t="shared" si="166"/>
        <v>ZK111.K368.C727</v>
      </c>
      <c r="C3570">
        <f>+IFERROR(VLOOKUP(B3570,'[1]Sum table'!$A:$D,4,FALSE),0)</f>
        <v>0</v>
      </c>
      <c r="D3570">
        <f>+IFERROR(VLOOKUP(B3570,'[1]Sum table'!$A:$E,5,FALSE),0)</f>
        <v>0</v>
      </c>
      <c r="E3570">
        <f>+IFERROR(VLOOKUP(B3570,'[1]Sum table'!$A:$F,6,FALSE),0)</f>
        <v>0</v>
      </c>
      <c r="F3570">
        <f>+IFERROR(VLOOKUP(B3570,'[1]Sum table'!$A:$G,7,FALSE),0)</f>
        <v>0</v>
      </c>
      <c r="O3570" t="s">
        <v>518</v>
      </c>
      <c r="P3570" s="607" t="s">
        <v>474</v>
      </c>
      <c r="R3570" t="str">
        <f t="shared" si="167"/>
        <v>ZK111</v>
      </c>
      <c r="S3570">
        <f t="shared" si="168"/>
        <v>0</v>
      </c>
      <c r="T3570">
        <f t="shared" si="168"/>
        <v>0</v>
      </c>
      <c r="U3570">
        <f t="shared" si="168"/>
        <v>0</v>
      </c>
    </row>
    <row r="3571" spans="1:21" x14ac:dyDescent="0.25">
      <c r="A3571" t="s">
        <v>4090</v>
      </c>
      <c r="B3571" t="str">
        <f t="shared" si="166"/>
        <v>ZK111.K369.C727</v>
      </c>
      <c r="C3571">
        <f>+IFERROR(VLOOKUP(B3571,'[1]Sum table'!$A:$D,4,FALSE),0)</f>
        <v>0</v>
      </c>
      <c r="D3571">
        <f>+IFERROR(VLOOKUP(B3571,'[1]Sum table'!$A:$E,5,FALSE),0)</f>
        <v>0</v>
      </c>
      <c r="E3571">
        <f>+IFERROR(VLOOKUP(B3571,'[1]Sum table'!$A:$F,6,FALSE),0)</f>
        <v>0</v>
      </c>
      <c r="F3571">
        <f>+IFERROR(VLOOKUP(B3571,'[1]Sum table'!$A:$G,7,FALSE),0)</f>
        <v>0</v>
      </c>
      <c r="O3571" t="s">
        <v>518</v>
      </c>
      <c r="P3571" s="607" t="s">
        <v>475</v>
      </c>
      <c r="R3571" t="str">
        <f t="shared" si="167"/>
        <v>ZK111</v>
      </c>
      <c r="S3571">
        <f t="shared" si="168"/>
        <v>0</v>
      </c>
      <c r="T3571">
        <f t="shared" si="168"/>
        <v>0</v>
      </c>
      <c r="U3571">
        <f t="shared" si="168"/>
        <v>0</v>
      </c>
    </row>
    <row r="3572" spans="1:21" x14ac:dyDescent="0.25">
      <c r="A3572" t="s">
        <v>4091</v>
      </c>
      <c r="B3572" t="str">
        <f t="shared" si="166"/>
        <v>ZK111.K370.C727</v>
      </c>
      <c r="C3572">
        <f>+IFERROR(VLOOKUP(B3572,'[1]Sum table'!$A:$D,4,FALSE),0)</f>
        <v>0</v>
      </c>
      <c r="D3572">
        <f>+IFERROR(VLOOKUP(B3572,'[1]Sum table'!$A:$E,5,FALSE),0)</f>
        <v>0</v>
      </c>
      <c r="E3572">
        <f>+IFERROR(VLOOKUP(B3572,'[1]Sum table'!$A:$F,6,FALSE),0)</f>
        <v>0</v>
      </c>
      <c r="F3572">
        <f>+IFERROR(VLOOKUP(B3572,'[1]Sum table'!$A:$G,7,FALSE),0)</f>
        <v>0</v>
      </c>
      <c r="O3572" t="s">
        <v>518</v>
      </c>
      <c r="P3572" s="607" t="s">
        <v>476</v>
      </c>
      <c r="R3572" t="str">
        <f t="shared" si="167"/>
        <v>ZK111</v>
      </c>
      <c r="S3572">
        <f t="shared" si="168"/>
        <v>0</v>
      </c>
      <c r="T3572">
        <f t="shared" si="168"/>
        <v>0</v>
      </c>
      <c r="U3572">
        <f t="shared" si="168"/>
        <v>0</v>
      </c>
    </row>
    <row r="3573" spans="1:21" x14ac:dyDescent="0.25">
      <c r="A3573" t="s">
        <v>4092</v>
      </c>
      <c r="B3573" t="str">
        <f t="shared" si="166"/>
        <v>ZK111.K371.C727</v>
      </c>
      <c r="C3573">
        <f>+IFERROR(VLOOKUP(B3573,'[1]Sum table'!$A:$D,4,FALSE),0)</f>
        <v>0</v>
      </c>
      <c r="D3573">
        <f>+IFERROR(VLOOKUP(B3573,'[1]Sum table'!$A:$E,5,FALSE),0)</f>
        <v>0</v>
      </c>
      <c r="E3573">
        <f>+IFERROR(VLOOKUP(B3573,'[1]Sum table'!$A:$F,6,FALSE),0)</f>
        <v>0</v>
      </c>
      <c r="F3573">
        <f>+IFERROR(VLOOKUP(B3573,'[1]Sum table'!$A:$G,7,FALSE),0)</f>
        <v>0</v>
      </c>
      <c r="O3573" t="s">
        <v>518</v>
      </c>
      <c r="P3573" s="607" t="s">
        <v>477</v>
      </c>
      <c r="R3573" t="str">
        <f t="shared" si="167"/>
        <v>ZK111</v>
      </c>
      <c r="S3573">
        <f t="shared" si="168"/>
        <v>0</v>
      </c>
      <c r="T3573">
        <f t="shared" si="168"/>
        <v>0</v>
      </c>
      <c r="U3573">
        <f t="shared" si="168"/>
        <v>0</v>
      </c>
    </row>
    <row r="3574" spans="1:21" x14ac:dyDescent="0.25">
      <c r="A3574" t="s">
        <v>4093</v>
      </c>
      <c r="B3574" t="str">
        <f t="shared" si="166"/>
        <v>ZK111.K372.C727</v>
      </c>
      <c r="C3574">
        <f>+IFERROR(VLOOKUP(B3574,'[1]Sum table'!$A:$D,4,FALSE),0)</f>
        <v>0</v>
      </c>
      <c r="D3574">
        <f>+IFERROR(VLOOKUP(B3574,'[1]Sum table'!$A:$E,5,FALSE),0)</f>
        <v>0</v>
      </c>
      <c r="E3574">
        <f>+IFERROR(VLOOKUP(B3574,'[1]Sum table'!$A:$F,6,FALSE),0)</f>
        <v>0</v>
      </c>
      <c r="F3574">
        <f>+IFERROR(VLOOKUP(B3574,'[1]Sum table'!$A:$G,7,FALSE),0)</f>
        <v>0</v>
      </c>
      <c r="O3574" t="s">
        <v>518</v>
      </c>
      <c r="P3574" s="607" t="s">
        <v>478</v>
      </c>
      <c r="R3574" t="str">
        <f t="shared" si="167"/>
        <v>ZK111</v>
      </c>
      <c r="S3574">
        <f t="shared" si="168"/>
        <v>0</v>
      </c>
      <c r="T3574">
        <f t="shared" si="168"/>
        <v>0</v>
      </c>
      <c r="U3574">
        <f t="shared" si="168"/>
        <v>0</v>
      </c>
    </row>
    <row r="3575" spans="1:21" x14ac:dyDescent="0.25">
      <c r="A3575" t="s">
        <v>4094</v>
      </c>
      <c r="B3575" t="str">
        <f t="shared" si="166"/>
        <v>ZK111.K373.C727</v>
      </c>
      <c r="C3575">
        <f>+IFERROR(VLOOKUP(B3575,'[1]Sum table'!$A:$D,4,FALSE),0)</f>
        <v>0</v>
      </c>
      <c r="D3575">
        <f>+IFERROR(VLOOKUP(B3575,'[1]Sum table'!$A:$E,5,FALSE),0)</f>
        <v>0</v>
      </c>
      <c r="E3575">
        <f>+IFERROR(VLOOKUP(B3575,'[1]Sum table'!$A:$F,6,FALSE),0)</f>
        <v>0</v>
      </c>
      <c r="F3575">
        <f>+IFERROR(VLOOKUP(B3575,'[1]Sum table'!$A:$G,7,FALSE),0)</f>
        <v>0</v>
      </c>
      <c r="O3575" t="s">
        <v>518</v>
      </c>
      <c r="P3575" s="607" t="s">
        <v>479</v>
      </c>
      <c r="R3575" t="str">
        <f t="shared" si="167"/>
        <v>ZK111</v>
      </c>
      <c r="S3575">
        <f t="shared" si="168"/>
        <v>0</v>
      </c>
      <c r="T3575">
        <f t="shared" si="168"/>
        <v>0</v>
      </c>
      <c r="U3575">
        <f t="shared" si="168"/>
        <v>0</v>
      </c>
    </row>
    <row r="3576" spans="1:21" x14ac:dyDescent="0.25">
      <c r="A3576" t="s">
        <v>4095</v>
      </c>
      <c r="B3576" t="str">
        <f t="shared" si="166"/>
        <v>ZK111.K374.C727</v>
      </c>
      <c r="C3576">
        <f>+IFERROR(VLOOKUP(B3576,'[1]Sum table'!$A:$D,4,FALSE),0)</f>
        <v>0</v>
      </c>
      <c r="D3576">
        <f>+IFERROR(VLOOKUP(B3576,'[1]Sum table'!$A:$E,5,FALSE),0)</f>
        <v>0</v>
      </c>
      <c r="E3576">
        <f>+IFERROR(VLOOKUP(B3576,'[1]Sum table'!$A:$F,6,FALSE),0)</f>
        <v>0</v>
      </c>
      <c r="F3576">
        <f>+IFERROR(VLOOKUP(B3576,'[1]Sum table'!$A:$G,7,FALSE),0)</f>
        <v>0</v>
      </c>
      <c r="O3576" t="s">
        <v>518</v>
      </c>
      <c r="P3576" s="607" t="s">
        <v>480</v>
      </c>
      <c r="R3576" t="str">
        <f t="shared" si="167"/>
        <v>ZK111</v>
      </c>
      <c r="S3576">
        <f t="shared" si="168"/>
        <v>0</v>
      </c>
      <c r="T3576">
        <f t="shared" si="168"/>
        <v>0</v>
      </c>
      <c r="U3576">
        <f t="shared" si="168"/>
        <v>0</v>
      </c>
    </row>
    <row r="3577" spans="1:21" x14ac:dyDescent="0.25">
      <c r="A3577" t="s">
        <v>4096</v>
      </c>
      <c r="B3577" t="str">
        <f t="shared" si="166"/>
        <v>ZK111.K375.C727</v>
      </c>
      <c r="C3577">
        <f>+IFERROR(VLOOKUP(B3577,'[1]Sum table'!$A:$D,4,FALSE),0)</f>
        <v>0</v>
      </c>
      <c r="D3577">
        <f>+IFERROR(VLOOKUP(B3577,'[1]Sum table'!$A:$E,5,FALSE),0)</f>
        <v>0</v>
      </c>
      <c r="E3577">
        <f>+IFERROR(VLOOKUP(B3577,'[1]Sum table'!$A:$F,6,FALSE),0)</f>
        <v>0</v>
      </c>
      <c r="F3577">
        <f>+IFERROR(VLOOKUP(B3577,'[1]Sum table'!$A:$G,7,FALSE),0)</f>
        <v>0</v>
      </c>
      <c r="O3577" t="s">
        <v>518</v>
      </c>
      <c r="P3577" s="607" t="s">
        <v>481</v>
      </c>
      <c r="R3577" t="str">
        <f t="shared" si="167"/>
        <v>ZK111</v>
      </c>
      <c r="S3577">
        <f t="shared" si="168"/>
        <v>0</v>
      </c>
      <c r="T3577">
        <f t="shared" si="168"/>
        <v>0</v>
      </c>
      <c r="U3577">
        <f t="shared" si="168"/>
        <v>0</v>
      </c>
    </row>
    <row r="3578" spans="1:21" x14ac:dyDescent="0.25">
      <c r="A3578" t="s">
        <v>4097</v>
      </c>
      <c r="B3578" t="str">
        <f t="shared" si="166"/>
        <v>ZK111.K376.C727</v>
      </c>
      <c r="C3578">
        <f>+IFERROR(VLOOKUP(B3578,'[1]Sum table'!$A:$D,4,FALSE),0)</f>
        <v>0</v>
      </c>
      <c r="D3578">
        <f>+IFERROR(VLOOKUP(B3578,'[1]Sum table'!$A:$E,5,FALSE),0)</f>
        <v>0</v>
      </c>
      <c r="E3578">
        <f>+IFERROR(VLOOKUP(B3578,'[1]Sum table'!$A:$F,6,FALSE),0)</f>
        <v>0</v>
      </c>
      <c r="F3578">
        <f>+IFERROR(VLOOKUP(B3578,'[1]Sum table'!$A:$G,7,FALSE),0)</f>
        <v>0</v>
      </c>
      <c r="O3578" t="s">
        <v>518</v>
      </c>
      <c r="P3578" s="607" t="s">
        <v>482</v>
      </c>
      <c r="R3578" t="str">
        <f t="shared" si="167"/>
        <v>ZK111</v>
      </c>
      <c r="S3578">
        <f t="shared" si="168"/>
        <v>0</v>
      </c>
      <c r="T3578">
        <f t="shared" si="168"/>
        <v>0</v>
      </c>
      <c r="U3578">
        <f t="shared" si="168"/>
        <v>0</v>
      </c>
    </row>
    <row r="3579" spans="1:21" x14ac:dyDescent="0.25">
      <c r="A3579" t="s">
        <v>4098</v>
      </c>
      <c r="B3579" t="str">
        <f t="shared" si="166"/>
        <v>ZK111.K377.C727</v>
      </c>
      <c r="C3579">
        <f>+IFERROR(VLOOKUP(B3579,'[1]Sum table'!$A:$D,4,FALSE),0)</f>
        <v>0</v>
      </c>
      <c r="D3579">
        <f>+IFERROR(VLOOKUP(B3579,'[1]Sum table'!$A:$E,5,FALSE),0)</f>
        <v>0</v>
      </c>
      <c r="E3579">
        <f>+IFERROR(VLOOKUP(B3579,'[1]Sum table'!$A:$F,6,FALSE),0)</f>
        <v>0</v>
      </c>
      <c r="F3579">
        <f>+IFERROR(VLOOKUP(B3579,'[1]Sum table'!$A:$G,7,FALSE),0)</f>
        <v>0</v>
      </c>
      <c r="O3579" t="s">
        <v>518</v>
      </c>
      <c r="P3579" s="607" t="s">
        <v>483</v>
      </c>
      <c r="R3579" t="str">
        <f t="shared" si="167"/>
        <v>ZK111</v>
      </c>
      <c r="S3579">
        <f t="shared" si="168"/>
        <v>0</v>
      </c>
      <c r="T3579">
        <f t="shared" si="168"/>
        <v>0</v>
      </c>
      <c r="U3579">
        <f t="shared" si="168"/>
        <v>0</v>
      </c>
    </row>
    <row r="3580" spans="1:21" x14ac:dyDescent="0.25">
      <c r="A3580" t="s">
        <v>4099</v>
      </c>
      <c r="B3580" t="str">
        <f t="shared" si="166"/>
        <v>ZK111.K378.C727</v>
      </c>
      <c r="C3580">
        <f>+IFERROR(VLOOKUP(B3580,'[1]Sum table'!$A:$D,4,FALSE),0)</f>
        <v>0</v>
      </c>
      <c r="D3580">
        <f>+IFERROR(VLOOKUP(B3580,'[1]Sum table'!$A:$E,5,FALSE),0)</f>
        <v>0</v>
      </c>
      <c r="E3580">
        <f>+IFERROR(VLOOKUP(B3580,'[1]Sum table'!$A:$F,6,FALSE),0)</f>
        <v>0</v>
      </c>
      <c r="F3580">
        <f>+IFERROR(VLOOKUP(B3580,'[1]Sum table'!$A:$G,7,FALSE),0)</f>
        <v>0</v>
      </c>
      <c r="O3580" t="s">
        <v>518</v>
      </c>
      <c r="P3580" s="607" t="s">
        <v>484</v>
      </c>
      <c r="R3580" t="str">
        <f t="shared" si="167"/>
        <v>ZK111</v>
      </c>
      <c r="S3580">
        <f t="shared" si="168"/>
        <v>0</v>
      </c>
      <c r="T3580">
        <f t="shared" si="168"/>
        <v>0</v>
      </c>
      <c r="U3580">
        <f t="shared" si="168"/>
        <v>0</v>
      </c>
    </row>
    <row r="3581" spans="1:21" x14ac:dyDescent="0.25">
      <c r="A3581" t="s">
        <v>4100</v>
      </c>
      <c r="B3581" t="str">
        <f t="shared" si="166"/>
        <v>ZK111.K379.C727</v>
      </c>
      <c r="C3581">
        <f>+IFERROR(VLOOKUP(B3581,'[1]Sum table'!$A:$D,4,FALSE),0)</f>
        <v>0</v>
      </c>
      <c r="D3581">
        <f>+IFERROR(VLOOKUP(B3581,'[1]Sum table'!$A:$E,5,FALSE),0)</f>
        <v>0</v>
      </c>
      <c r="E3581">
        <f>+IFERROR(VLOOKUP(B3581,'[1]Sum table'!$A:$F,6,FALSE),0)</f>
        <v>0</v>
      </c>
      <c r="F3581">
        <f>+IFERROR(VLOOKUP(B3581,'[1]Sum table'!$A:$G,7,FALSE),0)</f>
        <v>0</v>
      </c>
      <c r="O3581" t="s">
        <v>518</v>
      </c>
      <c r="P3581" s="607" t="s">
        <v>485</v>
      </c>
      <c r="R3581" t="str">
        <f t="shared" si="167"/>
        <v>ZK111</v>
      </c>
      <c r="S3581">
        <f t="shared" si="168"/>
        <v>0</v>
      </c>
      <c r="T3581">
        <f t="shared" si="168"/>
        <v>0</v>
      </c>
      <c r="U3581">
        <f t="shared" si="168"/>
        <v>0</v>
      </c>
    </row>
    <row r="3582" spans="1:21" x14ac:dyDescent="0.25">
      <c r="A3582" t="s">
        <v>4101</v>
      </c>
      <c r="B3582" t="str">
        <f t="shared" si="166"/>
        <v>ZK111.K380.C727</v>
      </c>
      <c r="C3582">
        <f>+IFERROR(VLOOKUP(B3582,'[1]Sum table'!$A:$D,4,FALSE),0)</f>
        <v>0</v>
      </c>
      <c r="D3582">
        <f>+IFERROR(VLOOKUP(B3582,'[1]Sum table'!$A:$E,5,FALSE),0)</f>
        <v>0</v>
      </c>
      <c r="E3582">
        <f>+IFERROR(VLOOKUP(B3582,'[1]Sum table'!$A:$F,6,FALSE),0)</f>
        <v>0</v>
      </c>
      <c r="F3582">
        <f>+IFERROR(VLOOKUP(B3582,'[1]Sum table'!$A:$G,7,FALSE),0)</f>
        <v>0</v>
      </c>
      <c r="O3582" t="s">
        <v>518</v>
      </c>
      <c r="P3582" s="607" t="s">
        <v>486</v>
      </c>
      <c r="R3582" t="str">
        <f t="shared" si="167"/>
        <v>ZK111</v>
      </c>
      <c r="S3582">
        <f t="shared" si="168"/>
        <v>0</v>
      </c>
      <c r="T3582">
        <f t="shared" si="168"/>
        <v>0</v>
      </c>
      <c r="U3582">
        <f t="shared" si="168"/>
        <v>0</v>
      </c>
    </row>
    <row r="3583" spans="1:21" x14ac:dyDescent="0.25">
      <c r="A3583" t="s">
        <v>4102</v>
      </c>
      <c r="B3583" t="str">
        <f t="shared" si="166"/>
        <v>ZK111.K381.C727</v>
      </c>
      <c r="C3583">
        <f>+IFERROR(VLOOKUP(B3583,'[1]Sum table'!$A:$D,4,FALSE),0)</f>
        <v>0</v>
      </c>
      <c r="D3583">
        <f>+IFERROR(VLOOKUP(B3583,'[1]Sum table'!$A:$E,5,FALSE),0)</f>
        <v>0</v>
      </c>
      <c r="E3583">
        <f>+IFERROR(VLOOKUP(B3583,'[1]Sum table'!$A:$F,6,FALSE),0)</f>
        <v>0</v>
      </c>
      <c r="F3583">
        <f>+IFERROR(VLOOKUP(B3583,'[1]Sum table'!$A:$G,7,FALSE),0)</f>
        <v>0</v>
      </c>
      <c r="O3583" t="s">
        <v>518</v>
      </c>
      <c r="P3583" s="607" t="s">
        <v>487</v>
      </c>
      <c r="R3583" t="str">
        <f t="shared" si="167"/>
        <v>ZK111</v>
      </c>
      <c r="S3583">
        <f t="shared" si="168"/>
        <v>0</v>
      </c>
      <c r="T3583">
        <f t="shared" si="168"/>
        <v>0</v>
      </c>
      <c r="U3583">
        <f t="shared" si="168"/>
        <v>0</v>
      </c>
    </row>
    <row r="3584" spans="1:21" x14ac:dyDescent="0.25">
      <c r="A3584" t="s">
        <v>4103</v>
      </c>
      <c r="B3584" t="str">
        <f t="shared" si="166"/>
        <v>ZK111.K382.C727</v>
      </c>
      <c r="C3584">
        <f>+IFERROR(VLOOKUP(B3584,'[1]Sum table'!$A:$D,4,FALSE),0)</f>
        <v>0</v>
      </c>
      <c r="D3584">
        <f>+IFERROR(VLOOKUP(B3584,'[1]Sum table'!$A:$E,5,FALSE),0)</f>
        <v>0</v>
      </c>
      <c r="E3584">
        <f>+IFERROR(VLOOKUP(B3584,'[1]Sum table'!$A:$F,6,FALSE),0)</f>
        <v>0</v>
      </c>
      <c r="F3584">
        <f>+IFERROR(VLOOKUP(B3584,'[1]Sum table'!$A:$G,7,FALSE),0)</f>
        <v>0</v>
      </c>
      <c r="O3584" t="s">
        <v>518</v>
      </c>
      <c r="P3584" s="607" t="s">
        <v>488</v>
      </c>
      <c r="R3584" t="str">
        <f t="shared" si="167"/>
        <v>ZK111</v>
      </c>
      <c r="S3584">
        <f t="shared" si="168"/>
        <v>0</v>
      </c>
      <c r="T3584">
        <f t="shared" si="168"/>
        <v>0</v>
      </c>
      <c r="U3584">
        <f t="shared" si="168"/>
        <v>0</v>
      </c>
    </row>
    <row r="3585" spans="1:21" x14ac:dyDescent="0.25">
      <c r="A3585" t="s">
        <v>4104</v>
      </c>
      <c r="B3585" t="str">
        <f t="shared" si="166"/>
        <v>ZK111.K383.C727</v>
      </c>
      <c r="C3585">
        <f>+IFERROR(VLOOKUP(B3585,'[1]Sum table'!$A:$D,4,FALSE),0)</f>
        <v>0</v>
      </c>
      <c r="D3585">
        <f>+IFERROR(VLOOKUP(B3585,'[1]Sum table'!$A:$E,5,FALSE),0)</f>
        <v>0</v>
      </c>
      <c r="E3585">
        <f>+IFERROR(VLOOKUP(B3585,'[1]Sum table'!$A:$F,6,FALSE),0)</f>
        <v>0</v>
      </c>
      <c r="F3585">
        <f>+IFERROR(VLOOKUP(B3585,'[1]Sum table'!$A:$G,7,FALSE),0)</f>
        <v>0</v>
      </c>
      <c r="O3585" t="s">
        <v>518</v>
      </c>
      <c r="P3585" s="607" t="s">
        <v>489</v>
      </c>
      <c r="R3585" t="str">
        <f t="shared" si="167"/>
        <v>ZK111</v>
      </c>
      <c r="S3585">
        <f t="shared" si="168"/>
        <v>0</v>
      </c>
      <c r="T3585">
        <f t="shared" si="168"/>
        <v>0</v>
      </c>
      <c r="U3585">
        <f t="shared" si="168"/>
        <v>0</v>
      </c>
    </row>
    <row r="3586" spans="1:21" x14ac:dyDescent="0.25">
      <c r="A3586" t="s">
        <v>4105</v>
      </c>
      <c r="B3586" t="str">
        <f t="shared" si="166"/>
        <v>ZK111.K384.C727</v>
      </c>
      <c r="C3586">
        <f>+IFERROR(VLOOKUP(B3586,'[1]Sum table'!$A:$D,4,FALSE),0)</f>
        <v>0</v>
      </c>
      <c r="D3586">
        <f>+IFERROR(VLOOKUP(B3586,'[1]Sum table'!$A:$E,5,FALSE),0)</f>
        <v>0</v>
      </c>
      <c r="E3586">
        <f>+IFERROR(VLOOKUP(B3586,'[1]Sum table'!$A:$F,6,FALSE),0)</f>
        <v>0</v>
      </c>
      <c r="F3586">
        <f>+IFERROR(VLOOKUP(B3586,'[1]Sum table'!$A:$G,7,FALSE),0)</f>
        <v>0</v>
      </c>
      <c r="O3586" t="s">
        <v>518</v>
      </c>
      <c r="P3586" s="607" t="s">
        <v>490</v>
      </c>
      <c r="R3586" t="str">
        <f t="shared" si="167"/>
        <v>ZK111</v>
      </c>
      <c r="S3586">
        <f t="shared" si="168"/>
        <v>0</v>
      </c>
      <c r="T3586">
        <f t="shared" si="168"/>
        <v>0</v>
      </c>
      <c r="U3586">
        <f t="shared" si="168"/>
        <v>0</v>
      </c>
    </row>
    <row r="3587" spans="1:21" x14ac:dyDescent="0.25">
      <c r="A3587" t="s">
        <v>4106</v>
      </c>
      <c r="B3587" t="str">
        <f t="shared" si="166"/>
        <v>ZK111.K385.C727</v>
      </c>
      <c r="C3587">
        <f>+IFERROR(VLOOKUP(B3587,'[1]Sum table'!$A:$D,4,FALSE),0)</f>
        <v>0</v>
      </c>
      <c r="D3587">
        <f>+IFERROR(VLOOKUP(B3587,'[1]Sum table'!$A:$E,5,FALSE),0)</f>
        <v>0</v>
      </c>
      <c r="E3587">
        <f>+IFERROR(VLOOKUP(B3587,'[1]Sum table'!$A:$F,6,FALSE),0)</f>
        <v>0</v>
      </c>
      <c r="F3587">
        <f>+IFERROR(VLOOKUP(B3587,'[1]Sum table'!$A:$G,7,FALSE),0)</f>
        <v>0</v>
      </c>
      <c r="O3587" t="s">
        <v>518</v>
      </c>
      <c r="P3587" s="607" t="s">
        <v>491</v>
      </c>
      <c r="R3587" t="str">
        <f t="shared" si="167"/>
        <v>ZK111</v>
      </c>
      <c r="S3587">
        <f t="shared" si="168"/>
        <v>0</v>
      </c>
      <c r="T3587">
        <f t="shared" si="168"/>
        <v>0</v>
      </c>
      <c r="U3587">
        <f t="shared" si="168"/>
        <v>0</v>
      </c>
    </row>
    <row r="3588" spans="1:21" x14ac:dyDescent="0.25">
      <c r="A3588" t="s">
        <v>4107</v>
      </c>
      <c r="B3588" t="str">
        <f t="shared" ref="B3588:B3651" si="169">+A3588&amp;"."&amp;$A$1</f>
        <v>ZK111.K386.C727</v>
      </c>
      <c r="C3588">
        <f>+IFERROR(VLOOKUP(B3588,'[1]Sum table'!$A:$D,4,FALSE),0)</f>
        <v>0</v>
      </c>
      <c r="D3588">
        <f>+IFERROR(VLOOKUP(B3588,'[1]Sum table'!$A:$E,5,FALSE),0)</f>
        <v>0</v>
      </c>
      <c r="E3588">
        <f>+IFERROR(VLOOKUP(B3588,'[1]Sum table'!$A:$F,6,FALSE),0)</f>
        <v>0</v>
      </c>
      <c r="F3588">
        <f>+IFERROR(VLOOKUP(B3588,'[1]Sum table'!$A:$G,7,FALSE),0)</f>
        <v>0</v>
      </c>
      <c r="O3588" t="s">
        <v>518</v>
      </c>
      <c r="P3588" s="607" t="s">
        <v>492</v>
      </c>
      <c r="R3588" t="str">
        <f t="shared" ref="R3588:R3651" si="170">+LEFT(B3588,5)</f>
        <v>ZK111</v>
      </c>
      <c r="S3588">
        <f t="shared" ref="S3588:U3651" si="171">+C3588</f>
        <v>0</v>
      </c>
      <c r="T3588">
        <f t="shared" si="171"/>
        <v>0</v>
      </c>
      <c r="U3588">
        <f t="shared" si="171"/>
        <v>0</v>
      </c>
    </row>
    <row r="3589" spans="1:21" x14ac:dyDescent="0.25">
      <c r="A3589" t="s">
        <v>4108</v>
      </c>
      <c r="B3589" t="str">
        <f t="shared" si="169"/>
        <v>ZK111.K387.C727</v>
      </c>
      <c r="C3589">
        <f>+IFERROR(VLOOKUP(B3589,'[1]Sum table'!$A:$D,4,FALSE),0)</f>
        <v>0</v>
      </c>
      <c r="D3589">
        <f>+IFERROR(VLOOKUP(B3589,'[1]Sum table'!$A:$E,5,FALSE),0)</f>
        <v>0</v>
      </c>
      <c r="E3589">
        <f>+IFERROR(VLOOKUP(B3589,'[1]Sum table'!$A:$F,6,FALSE),0)</f>
        <v>0</v>
      </c>
      <c r="F3589">
        <f>+IFERROR(VLOOKUP(B3589,'[1]Sum table'!$A:$G,7,FALSE),0)</f>
        <v>0</v>
      </c>
      <c r="O3589" t="s">
        <v>518</v>
      </c>
      <c r="P3589" s="607" t="s">
        <v>493</v>
      </c>
      <c r="R3589" t="str">
        <f t="shared" si="170"/>
        <v>ZK111</v>
      </c>
      <c r="S3589">
        <f t="shared" si="171"/>
        <v>0</v>
      </c>
      <c r="T3589">
        <f t="shared" si="171"/>
        <v>0</v>
      </c>
      <c r="U3589">
        <f t="shared" si="171"/>
        <v>0</v>
      </c>
    </row>
    <row r="3590" spans="1:21" x14ac:dyDescent="0.25">
      <c r="A3590" t="s">
        <v>4109</v>
      </c>
      <c r="B3590" t="str">
        <f t="shared" si="169"/>
        <v>ZK111.K388.C727</v>
      </c>
      <c r="C3590">
        <f>+IFERROR(VLOOKUP(B3590,'[1]Sum table'!$A:$D,4,FALSE),0)</f>
        <v>0</v>
      </c>
      <c r="D3590">
        <f>+IFERROR(VLOOKUP(B3590,'[1]Sum table'!$A:$E,5,FALSE),0)</f>
        <v>0</v>
      </c>
      <c r="E3590">
        <f>+IFERROR(VLOOKUP(B3590,'[1]Sum table'!$A:$F,6,FALSE),0)</f>
        <v>0</v>
      </c>
      <c r="F3590">
        <f>+IFERROR(VLOOKUP(B3590,'[1]Sum table'!$A:$G,7,FALSE),0)</f>
        <v>0</v>
      </c>
      <c r="O3590" t="s">
        <v>518</v>
      </c>
      <c r="P3590" s="607" t="s">
        <v>494</v>
      </c>
      <c r="R3590" t="str">
        <f t="shared" si="170"/>
        <v>ZK111</v>
      </c>
      <c r="S3590">
        <f t="shared" si="171"/>
        <v>0</v>
      </c>
      <c r="T3590">
        <f t="shared" si="171"/>
        <v>0</v>
      </c>
      <c r="U3590">
        <f t="shared" si="171"/>
        <v>0</v>
      </c>
    </row>
    <row r="3591" spans="1:21" x14ac:dyDescent="0.25">
      <c r="A3591" t="s">
        <v>4110</v>
      </c>
      <c r="B3591" t="str">
        <f t="shared" si="169"/>
        <v>ZK111.K389.C727</v>
      </c>
      <c r="C3591">
        <f>+IFERROR(VLOOKUP(B3591,'[1]Sum table'!$A:$D,4,FALSE),0)</f>
        <v>0</v>
      </c>
      <c r="D3591">
        <f>+IFERROR(VLOOKUP(B3591,'[1]Sum table'!$A:$E,5,FALSE),0)</f>
        <v>0</v>
      </c>
      <c r="E3591">
        <f>+IFERROR(VLOOKUP(B3591,'[1]Sum table'!$A:$F,6,FALSE),0)</f>
        <v>0</v>
      </c>
      <c r="F3591">
        <f>+IFERROR(VLOOKUP(B3591,'[1]Sum table'!$A:$G,7,FALSE),0)</f>
        <v>0</v>
      </c>
      <c r="O3591" t="s">
        <v>518</v>
      </c>
      <c r="P3591" s="607" t="s">
        <v>495</v>
      </c>
      <c r="R3591" t="str">
        <f t="shared" si="170"/>
        <v>ZK111</v>
      </c>
      <c r="S3591">
        <f t="shared" si="171"/>
        <v>0</v>
      </c>
      <c r="T3591">
        <f t="shared" si="171"/>
        <v>0</v>
      </c>
      <c r="U3591">
        <f t="shared" si="171"/>
        <v>0</v>
      </c>
    </row>
    <row r="3592" spans="1:21" x14ac:dyDescent="0.25">
      <c r="A3592" t="s">
        <v>4111</v>
      </c>
      <c r="B3592" t="str">
        <f t="shared" si="169"/>
        <v>ZK111.K390.C727</v>
      </c>
      <c r="C3592">
        <f>+IFERROR(VLOOKUP(B3592,'[1]Sum table'!$A:$D,4,FALSE),0)</f>
        <v>0</v>
      </c>
      <c r="D3592">
        <f>+IFERROR(VLOOKUP(B3592,'[1]Sum table'!$A:$E,5,FALSE),0)</f>
        <v>0</v>
      </c>
      <c r="E3592">
        <f>+IFERROR(VLOOKUP(B3592,'[1]Sum table'!$A:$F,6,FALSE),0)</f>
        <v>0</v>
      </c>
      <c r="F3592">
        <f>+IFERROR(VLOOKUP(B3592,'[1]Sum table'!$A:$G,7,FALSE),0)</f>
        <v>0</v>
      </c>
      <c r="O3592" t="s">
        <v>518</v>
      </c>
      <c r="P3592" s="607" t="s">
        <v>496</v>
      </c>
      <c r="R3592" t="str">
        <f t="shared" si="170"/>
        <v>ZK111</v>
      </c>
      <c r="S3592">
        <f t="shared" si="171"/>
        <v>0</v>
      </c>
      <c r="T3592">
        <f t="shared" si="171"/>
        <v>0</v>
      </c>
      <c r="U3592">
        <f t="shared" si="171"/>
        <v>0</v>
      </c>
    </row>
    <row r="3593" spans="1:21" x14ac:dyDescent="0.25">
      <c r="A3593" t="s">
        <v>4112</v>
      </c>
      <c r="B3593" t="str">
        <f t="shared" si="169"/>
        <v>ZK111.K391.C727</v>
      </c>
      <c r="C3593">
        <f>+IFERROR(VLOOKUP(B3593,'[1]Sum table'!$A:$D,4,FALSE),0)</f>
        <v>0</v>
      </c>
      <c r="D3593">
        <f>+IFERROR(VLOOKUP(B3593,'[1]Sum table'!$A:$E,5,FALSE),0)</f>
        <v>0</v>
      </c>
      <c r="E3593">
        <f>+IFERROR(VLOOKUP(B3593,'[1]Sum table'!$A:$F,6,FALSE),0)</f>
        <v>0</v>
      </c>
      <c r="F3593">
        <f>+IFERROR(VLOOKUP(B3593,'[1]Sum table'!$A:$G,7,FALSE),0)</f>
        <v>0</v>
      </c>
      <c r="O3593" t="s">
        <v>518</v>
      </c>
      <c r="P3593" s="607" t="s">
        <v>497</v>
      </c>
      <c r="R3593" t="str">
        <f t="shared" si="170"/>
        <v>ZK111</v>
      </c>
      <c r="S3593">
        <f t="shared" si="171"/>
        <v>0</v>
      </c>
      <c r="T3593">
        <f t="shared" si="171"/>
        <v>0</v>
      </c>
      <c r="U3593">
        <f t="shared" si="171"/>
        <v>0</v>
      </c>
    </row>
    <row r="3594" spans="1:21" x14ac:dyDescent="0.25">
      <c r="A3594" t="s">
        <v>4113</v>
      </c>
      <c r="B3594" t="str">
        <f t="shared" si="169"/>
        <v>ZK111.K392.C727</v>
      </c>
      <c r="C3594">
        <f>+IFERROR(VLOOKUP(B3594,'[1]Sum table'!$A:$D,4,FALSE),0)</f>
        <v>0</v>
      </c>
      <c r="D3594">
        <f>+IFERROR(VLOOKUP(B3594,'[1]Sum table'!$A:$E,5,FALSE),0)</f>
        <v>0</v>
      </c>
      <c r="E3594">
        <f>+IFERROR(VLOOKUP(B3594,'[1]Sum table'!$A:$F,6,FALSE),0)</f>
        <v>0</v>
      </c>
      <c r="F3594">
        <f>+IFERROR(VLOOKUP(B3594,'[1]Sum table'!$A:$G,7,FALSE),0)</f>
        <v>0</v>
      </c>
      <c r="O3594" t="s">
        <v>518</v>
      </c>
      <c r="P3594" s="607" t="s">
        <v>498</v>
      </c>
      <c r="R3594" t="str">
        <f t="shared" si="170"/>
        <v>ZK111</v>
      </c>
      <c r="S3594">
        <f t="shared" si="171"/>
        <v>0</v>
      </c>
      <c r="T3594">
        <f t="shared" si="171"/>
        <v>0</v>
      </c>
      <c r="U3594">
        <f t="shared" si="171"/>
        <v>0</v>
      </c>
    </row>
    <row r="3595" spans="1:21" x14ac:dyDescent="0.25">
      <c r="A3595" t="s">
        <v>4114</v>
      </c>
      <c r="B3595" t="str">
        <f t="shared" si="169"/>
        <v>ZK111.K393.C727</v>
      </c>
      <c r="C3595">
        <f>+IFERROR(VLOOKUP(B3595,'[1]Sum table'!$A:$D,4,FALSE),0)</f>
        <v>0</v>
      </c>
      <c r="D3595">
        <f>+IFERROR(VLOOKUP(B3595,'[1]Sum table'!$A:$E,5,FALSE),0)</f>
        <v>0</v>
      </c>
      <c r="E3595">
        <f>+IFERROR(VLOOKUP(B3595,'[1]Sum table'!$A:$F,6,FALSE),0)</f>
        <v>0</v>
      </c>
      <c r="F3595">
        <f>+IFERROR(VLOOKUP(B3595,'[1]Sum table'!$A:$G,7,FALSE),0)</f>
        <v>0</v>
      </c>
      <c r="O3595" t="s">
        <v>518</v>
      </c>
      <c r="P3595" s="607" t="s">
        <v>499</v>
      </c>
      <c r="R3595" t="str">
        <f t="shared" si="170"/>
        <v>ZK111</v>
      </c>
      <c r="S3595">
        <f t="shared" si="171"/>
        <v>0</v>
      </c>
      <c r="T3595">
        <f t="shared" si="171"/>
        <v>0</v>
      </c>
      <c r="U3595">
        <f t="shared" si="171"/>
        <v>0</v>
      </c>
    </row>
    <row r="3596" spans="1:21" x14ac:dyDescent="0.25">
      <c r="A3596" t="s">
        <v>4115</v>
      </c>
      <c r="B3596" t="str">
        <f t="shared" si="169"/>
        <v>ZK111.K394.C727</v>
      </c>
      <c r="C3596">
        <f>+IFERROR(VLOOKUP(B3596,'[1]Sum table'!$A:$D,4,FALSE),0)</f>
        <v>0</v>
      </c>
      <c r="D3596">
        <f>+IFERROR(VLOOKUP(B3596,'[1]Sum table'!$A:$E,5,FALSE),0)</f>
        <v>0</v>
      </c>
      <c r="E3596">
        <f>+IFERROR(VLOOKUP(B3596,'[1]Sum table'!$A:$F,6,FALSE),0)</f>
        <v>0</v>
      </c>
      <c r="F3596">
        <f>+IFERROR(VLOOKUP(B3596,'[1]Sum table'!$A:$G,7,FALSE),0)</f>
        <v>0</v>
      </c>
      <c r="O3596" t="s">
        <v>518</v>
      </c>
      <c r="P3596" s="607" t="s">
        <v>500</v>
      </c>
      <c r="R3596" t="str">
        <f t="shared" si="170"/>
        <v>ZK111</v>
      </c>
      <c r="S3596">
        <f t="shared" si="171"/>
        <v>0</v>
      </c>
      <c r="T3596">
        <f t="shared" si="171"/>
        <v>0</v>
      </c>
      <c r="U3596">
        <f t="shared" si="171"/>
        <v>0</v>
      </c>
    </row>
    <row r="3597" spans="1:21" x14ac:dyDescent="0.25">
      <c r="A3597" t="s">
        <v>4116</v>
      </c>
      <c r="B3597" t="str">
        <f t="shared" si="169"/>
        <v>ZK111.K395.C727</v>
      </c>
      <c r="C3597">
        <f>+IFERROR(VLOOKUP(B3597,'[1]Sum table'!$A:$D,4,FALSE),0)</f>
        <v>0</v>
      </c>
      <c r="D3597">
        <f>+IFERROR(VLOOKUP(B3597,'[1]Sum table'!$A:$E,5,FALSE),0)</f>
        <v>0</v>
      </c>
      <c r="E3597">
        <f>+IFERROR(VLOOKUP(B3597,'[1]Sum table'!$A:$F,6,FALSE),0)</f>
        <v>0</v>
      </c>
      <c r="F3597">
        <f>+IFERROR(VLOOKUP(B3597,'[1]Sum table'!$A:$G,7,FALSE),0)</f>
        <v>0</v>
      </c>
      <c r="O3597" t="s">
        <v>518</v>
      </c>
      <c r="P3597" s="607" t="s">
        <v>501</v>
      </c>
      <c r="R3597" t="str">
        <f t="shared" si="170"/>
        <v>ZK111</v>
      </c>
      <c r="S3597">
        <f t="shared" si="171"/>
        <v>0</v>
      </c>
      <c r="T3597">
        <f t="shared" si="171"/>
        <v>0</v>
      </c>
      <c r="U3597">
        <f t="shared" si="171"/>
        <v>0</v>
      </c>
    </row>
    <row r="3598" spans="1:21" x14ac:dyDescent="0.25">
      <c r="A3598" t="s">
        <v>4117</v>
      </c>
      <c r="B3598" t="str">
        <f t="shared" si="169"/>
        <v>ZK111.K396.C727</v>
      </c>
      <c r="C3598">
        <f>+IFERROR(VLOOKUP(B3598,'[1]Sum table'!$A:$D,4,FALSE),0)</f>
        <v>0</v>
      </c>
      <c r="D3598">
        <f>+IFERROR(VLOOKUP(B3598,'[1]Sum table'!$A:$E,5,FALSE),0)</f>
        <v>0</v>
      </c>
      <c r="E3598">
        <f>+IFERROR(VLOOKUP(B3598,'[1]Sum table'!$A:$F,6,FALSE),0)</f>
        <v>0</v>
      </c>
      <c r="F3598">
        <f>+IFERROR(VLOOKUP(B3598,'[1]Sum table'!$A:$G,7,FALSE),0)</f>
        <v>0</v>
      </c>
      <c r="O3598" t="s">
        <v>518</v>
      </c>
      <c r="P3598" s="607" t="s">
        <v>502</v>
      </c>
      <c r="R3598" t="str">
        <f t="shared" si="170"/>
        <v>ZK111</v>
      </c>
      <c r="S3598">
        <f t="shared" si="171"/>
        <v>0</v>
      </c>
      <c r="T3598">
        <f t="shared" si="171"/>
        <v>0</v>
      </c>
      <c r="U3598">
        <f t="shared" si="171"/>
        <v>0</v>
      </c>
    </row>
    <row r="3599" spans="1:21" x14ac:dyDescent="0.25">
      <c r="A3599" t="s">
        <v>4118</v>
      </c>
      <c r="B3599" t="str">
        <f t="shared" si="169"/>
        <v>ZK111.K397.C727</v>
      </c>
      <c r="C3599">
        <f>+IFERROR(VLOOKUP(B3599,'[1]Sum table'!$A:$D,4,FALSE),0)</f>
        <v>0</v>
      </c>
      <c r="D3599">
        <f>+IFERROR(VLOOKUP(B3599,'[1]Sum table'!$A:$E,5,FALSE),0)</f>
        <v>0</v>
      </c>
      <c r="E3599">
        <f>+IFERROR(VLOOKUP(B3599,'[1]Sum table'!$A:$F,6,FALSE),0)</f>
        <v>0</v>
      </c>
      <c r="F3599">
        <f>+IFERROR(VLOOKUP(B3599,'[1]Sum table'!$A:$G,7,FALSE),0)</f>
        <v>0</v>
      </c>
      <c r="O3599" t="s">
        <v>518</v>
      </c>
      <c r="P3599" s="607" t="s">
        <v>503</v>
      </c>
      <c r="R3599" t="str">
        <f t="shared" si="170"/>
        <v>ZK111</v>
      </c>
      <c r="S3599">
        <f t="shared" si="171"/>
        <v>0</v>
      </c>
      <c r="T3599">
        <f t="shared" si="171"/>
        <v>0</v>
      </c>
      <c r="U3599">
        <f t="shared" si="171"/>
        <v>0</v>
      </c>
    </row>
    <row r="3600" spans="1:21" x14ac:dyDescent="0.25">
      <c r="A3600" t="s">
        <v>4119</v>
      </c>
      <c r="B3600" t="str">
        <f t="shared" si="169"/>
        <v>ZK111.K398.C727</v>
      </c>
      <c r="C3600">
        <f>+IFERROR(VLOOKUP(B3600,'[1]Sum table'!$A:$D,4,FALSE),0)</f>
        <v>0</v>
      </c>
      <c r="D3600">
        <f>+IFERROR(VLOOKUP(B3600,'[1]Sum table'!$A:$E,5,FALSE),0)</f>
        <v>0</v>
      </c>
      <c r="E3600">
        <f>+IFERROR(VLOOKUP(B3600,'[1]Sum table'!$A:$F,6,FALSE),0)</f>
        <v>0</v>
      </c>
      <c r="F3600">
        <f>+IFERROR(VLOOKUP(B3600,'[1]Sum table'!$A:$G,7,FALSE),0)</f>
        <v>0</v>
      </c>
      <c r="O3600" t="s">
        <v>518</v>
      </c>
      <c r="P3600" s="607" t="s">
        <v>504</v>
      </c>
      <c r="R3600" t="str">
        <f t="shared" si="170"/>
        <v>ZK111</v>
      </c>
      <c r="S3600">
        <f t="shared" si="171"/>
        <v>0</v>
      </c>
      <c r="T3600">
        <f t="shared" si="171"/>
        <v>0</v>
      </c>
      <c r="U3600">
        <f t="shared" si="171"/>
        <v>0</v>
      </c>
    </row>
    <row r="3601" spans="1:21" x14ac:dyDescent="0.25">
      <c r="A3601" t="s">
        <v>4120</v>
      </c>
      <c r="B3601" t="str">
        <f t="shared" si="169"/>
        <v>ZK111.K399.C727</v>
      </c>
      <c r="C3601">
        <f>+IFERROR(VLOOKUP(B3601,'[1]Sum table'!$A:$D,4,FALSE),0)</f>
        <v>0</v>
      </c>
      <c r="D3601">
        <f>+IFERROR(VLOOKUP(B3601,'[1]Sum table'!$A:$E,5,FALSE),0)</f>
        <v>0</v>
      </c>
      <c r="E3601">
        <f>+IFERROR(VLOOKUP(B3601,'[1]Sum table'!$A:$F,6,FALSE),0)</f>
        <v>0</v>
      </c>
      <c r="F3601">
        <f>+IFERROR(VLOOKUP(B3601,'[1]Sum table'!$A:$G,7,FALSE),0)</f>
        <v>0</v>
      </c>
      <c r="O3601" t="s">
        <v>518</v>
      </c>
      <c r="P3601" s="607" t="s">
        <v>505</v>
      </c>
      <c r="R3601" t="str">
        <f t="shared" si="170"/>
        <v>ZK111</v>
      </c>
      <c r="S3601">
        <f t="shared" si="171"/>
        <v>0</v>
      </c>
      <c r="T3601">
        <f t="shared" si="171"/>
        <v>0</v>
      </c>
      <c r="U3601">
        <f t="shared" si="171"/>
        <v>0</v>
      </c>
    </row>
    <row r="3602" spans="1:21" x14ac:dyDescent="0.25">
      <c r="A3602" t="s">
        <v>4121</v>
      </c>
      <c r="B3602" t="str">
        <f t="shared" si="169"/>
        <v>ZK112.K100.C727</v>
      </c>
      <c r="C3602">
        <f>+IFERROR(VLOOKUP(B3602,'[1]Sum table'!$A:$D,4,FALSE),0)</f>
        <v>0</v>
      </c>
      <c r="D3602">
        <f>+IFERROR(VLOOKUP(B3602,'[1]Sum table'!$A:$E,5,FALSE),0)</f>
        <v>0</v>
      </c>
      <c r="E3602">
        <f>+IFERROR(VLOOKUP(B3602,'[1]Sum table'!$A:$F,6,FALSE),0)</f>
        <v>0</v>
      </c>
      <c r="F3602">
        <f>+IFERROR(VLOOKUP(B3602,'[1]Sum table'!$A:$G,7,FALSE),0)</f>
        <v>0</v>
      </c>
      <c r="O3602" t="s">
        <v>518</v>
      </c>
      <c r="P3602" s="607" t="s">
        <v>506</v>
      </c>
      <c r="R3602" t="str">
        <f t="shared" si="170"/>
        <v>ZK112</v>
      </c>
      <c r="S3602">
        <f t="shared" si="171"/>
        <v>0</v>
      </c>
      <c r="T3602">
        <f t="shared" si="171"/>
        <v>0</v>
      </c>
      <c r="U3602">
        <f t="shared" si="171"/>
        <v>0</v>
      </c>
    </row>
    <row r="3603" spans="1:21" ht="15.75" thickBot="1" x14ac:dyDescent="0.3">
      <c r="A3603" t="s">
        <v>4122</v>
      </c>
      <c r="B3603" t="str">
        <f t="shared" si="169"/>
        <v>ZK112.K101.C727</v>
      </c>
      <c r="C3603">
        <f>+IFERROR(VLOOKUP(B3603,'[1]Sum table'!$A:$D,4,FALSE),0)</f>
        <v>0</v>
      </c>
      <c r="D3603">
        <f>+IFERROR(VLOOKUP(B3603,'[1]Sum table'!$A:$E,5,FALSE),0)</f>
        <v>0</v>
      </c>
      <c r="E3603">
        <f>+IFERROR(VLOOKUP(B3603,'[1]Sum table'!$A:$F,6,FALSE),0)</f>
        <v>0</v>
      </c>
      <c r="F3603">
        <f>+IFERROR(VLOOKUP(B3603,'[1]Sum table'!$A:$G,7,FALSE),0)</f>
        <v>0</v>
      </c>
      <c r="O3603" t="s">
        <v>518</v>
      </c>
      <c r="P3603" s="609" t="s">
        <v>507</v>
      </c>
      <c r="R3603" t="str">
        <f t="shared" si="170"/>
        <v>ZK112</v>
      </c>
      <c r="S3603">
        <f t="shared" si="171"/>
        <v>0</v>
      </c>
      <c r="T3603">
        <f t="shared" si="171"/>
        <v>0</v>
      </c>
      <c r="U3603">
        <f t="shared" si="171"/>
        <v>0</v>
      </c>
    </row>
    <row r="3604" spans="1:21" x14ac:dyDescent="0.25">
      <c r="A3604" t="s">
        <v>4123</v>
      </c>
      <c r="B3604" t="str">
        <f t="shared" si="169"/>
        <v>ZK112.K102.C727</v>
      </c>
      <c r="C3604">
        <f>+IFERROR(VLOOKUP(B3604,'[1]Sum table'!$A:$D,4,FALSE),0)</f>
        <v>0</v>
      </c>
      <c r="D3604">
        <f>+IFERROR(VLOOKUP(B3604,'[1]Sum table'!$A:$E,5,FALSE),0)</f>
        <v>0</v>
      </c>
      <c r="E3604">
        <f>+IFERROR(VLOOKUP(B3604,'[1]Sum table'!$A:$F,6,FALSE),0)</f>
        <v>0</v>
      </c>
      <c r="F3604">
        <f>+IFERROR(VLOOKUP(B3604,'[1]Sum table'!$A:$G,7,FALSE),0)</f>
        <v>0</v>
      </c>
      <c r="O3604" t="s">
        <v>519</v>
      </c>
      <c r="P3604" s="605" t="s">
        <v>289</v>
      </c>
      <c r="R3604" t="str">
        <f t="shared" si="170"/>
        <v>ZK112</v>
      </c>
      <c r="S3604">
        <f t="shared" si="171"/>
        <v>0</v>
      </c>
      <c r="T3604">
        <f t="shared" si="171"/>
        <v>0</v>
      </c>
      <c r="U3604">
        <f t="shared" si="171"/>
        <v>0</v>
      </c>
    </row>
    <row r="3605" spans="1:21" x14ac:dyDescent="0.25">
      <c r="A3605" t="s">
        <v>4124</v>
      </c>
      <c r="B3605" t="str">
        <f t="shared" si="169"/>
        <v>ZK112.K103.C727</v>
      </c>
      <c r="C3605">
        <f>+IFERROR(VLOOKUP(B3605,'[1]Sum table'!$A:$D,4,FALSE),0)</f>
        <v>0</v>
      </c>
      <c r="D3605">
        <f>+IFERROR(VLOOKUP(B3605,'[1]Sum table'!$A:$E,5,FALSE),0)</f>
        <v>0</v>
      </c>
      <c r="E3605">
        <f>+IFERROR(VLOOKUP(B3605,'[1]Sum table'!$A:$F,6,FALSE),0)</f>
        <v>0</v>
      </c>
      <c r="F3605">
        <f>+IFERROR(VLOOKUP(B3605,'[1]Sum table'!$A:$G,7,FALSE),0)</f>
        <v>0</v>
      </c>
      <c r="O3605" t="s">
        <v>519</v>
      </c>
      <c r="P3605" s="606" t="s">
        <v>290</v>
      </c>
      <c r="R3605" t="str">
        <f t="shared" si="170"/>
        <v>ZK112</v>
      </c>
      <c r="S3605">
        <f t="shared" si="171"/>
        <v>0</v>
      </c>
      <c r="T3605">
        <f t="shared" si="171"/>
        <v>0</v>
      </c>
      <c r="U3605">
        <f t="shared" si="171"/>
        <v>0</v>
      </c>
    </row>
    <row r="3606" spans="1:21" x14ac:dyDescent="0.25">
      <c r="A3606" t="s">
        <v>4125</v>
      </c>
      <c r="B3606" t="str">
        <f t="shared" si="169"/>
        <v>ZK112.K104.C727</v>
      </c>
      <c r="C3606">
        <f>+IFERROR(VLOOKUP(B3606,'[1]Sum table'!$A:$D,4,FALSE),0)</f>
        <v>0</v>
      </c>
      <c r="D3606">
        <f>+IFERROR(VLOOKUP(B3606,'[1]Sum table'!$A:$E,5,FALSE),0)</f>
        <v>0</v>
      </c>
      <c r="E3606">
        <f>+IFERROR(VLOOKUP(B3606,'[1]Sum table'!$A:$F,6,FALSE),0)</f>
        <v>0</v>
      </c>
      <c r="F3606">
        <f>+IFERROR(VLOOKUP(B3606,'[1]Sum table'!$A:$G,7,FALSE),0)</f>
        <v>0</v>
      </c>
      <c r="O3606" t="s">
        <v>519</v>
      </c>
      <c r="P3606" s="606" t="s">
        <v>291</v>
      </c>
      <c r="R3606" t="str">
        <f t="shared" si="170"/>
        <v>ZK112</v>
      </c>
      <c r="S3606">
        <f t="shared" si="171"/>
        <v>0</v>
      </c>
      <c r="T3606">
        <f t="shared" si="171"/>
        <v>0</v>
      </c>
      <c r="U3606">
        <f t="shared" si="171"/>
        <v>0</v>
      </c>
    </row>
    <row r="3607" spans="1:21" x14ac:dyDescent="0.25">
      <c r="A3607" t="s">
        <v>4126</v>
      </c>
      <c r="B3607" t="str">
        <f t="shared" si="169"/>
        <v>ZK112.K105.C727</v>
      </c>
      <c r="C3607">
        <f>+IFERROR(VLOOKUP(B3607,'[1]Sum table'!$A:$D,4,FALSE),0)</f>
        <v>0</v>
      </c>
      <c r="D3607">
        <f>+IFERROR(VLOOKUP(B3607,'[1]Sum table'!$A:$E,5,FALSE),0)</f>
        <v>0</v>
      </c>
      <c r="E3607">
        <f>+IFERROR(VLOOKUP(B3607,'[1]Sum table'!$A:$F,6,FALSE),0)</f>
        <v>0</v>
      </c>
      <c r="F3607">
        <f>+IFERROR(VLOOKUP(B3607,'[1]Sum table'!$A:$G,7,FALSE),0)</f>
        <v>0</v>
      </c>
      <c r="O3607" t="s">
        <v>519</v>
      </c>
      <c r="P3607" s="606" t="s">
        <v>292</v>
      </c>
      <c r="R3607" t="str">
        <f t="shared" si="170"/>
        <v>ZK112</v>
      </c>
      <c r="S3607">
        <f t="shared" si="171"/>
        <v>0</v>
      </c>
      <c r="T3607">
        <f t="shared" si="171"/>
        <v>0</v>
      </c>
      <c r="U3607">
        <f t="shared" si="171"/>
        <v>0</v>
      </c>
    </row>
    <row r="3608" spans="1:21" x14ac:dyDescent="0.25">
      <c r="A3608" t="s">
        <v>4127</v>
      </c>
      <c r="B3608" t="str">
        <f t="shared" si="169"/>
        <v>ZK112.K106.C727</v>
      </c>
      <c r="C3608">
        <f>+IFERROR(VLOOKUP(B3608,'[1]Sum table'!$A:$D,4,FALSE),0)</f>
        <v>0</v>
      </c>
      <c r="D3608">
        <f>+IFERROR(VLOOKUP(B3608,'[1]Sum table'!$A:$E,5,FALSE),0)</f>
        <v>0</v>
      </c>
      <c r="E3608">
        <f>+IFERROR(VLOOKUP(B3608,'[1]Sum table'!$A:$F,6,FALSE),0)</f>
        <v>0</v>
      </c>
      <c r="F3608">
        <f>+IFERROR(VLOOKUP(B3608,'[1]Sum table'!$A:$G,7,FALSE),0)</f>
        <v>0</v>
      </c>
      <c r="O3608" t="s">
        <v>519</v>
      </c>
      <c r="P3608" s="606" t="s">
        <v>293</v>
      </c>
      <c r="R3608" t="str">
        <f t="shared" si="170"/>
        <v>ZK112</v>
      </c>
      <c r="S3608">
        <f t="shared" si="171"/>
        <v>0</v>
      </c>
      <c r="T3608">
        <f t="shared" si="171"/>
        <v>0</v>
      </c>
      <c r="U3608">
        <f t="shared" si="171"/>
        <v>0</v>
      </c>
    </row>
    <row r="3609" spans="1:21" x14ac:dyDescent="0.25">
      <c r="A3609" t="s">
        <v>4128</v>
      </c>
      <c r="B3609" t="str">
        <f t="shared" si="169"/>
        <v>ZK112.K107.C727</v>
      </c>
      <c r="C3609">
        <f>+IFERROR(VLOOKUP(B3609,'[1]Sum table'!$A:$D,4,FALSE),0)</f>
        <v>0</v>
      </c>
      <c r="D3609">
        <f>+IFERROR(VLOOKUP(B3609,'[1]Sum table'!$A:$E,5,FALSE),0)</f>
        <v>0</v>
      </c>
      <c r="E3609">
        <f>+IFERROR(VLOOKUP(B3609,'[1]Sum table'!$A:$F,6,FALSE),0)</f>
        <v>0</v>
      </c>
      <c r="F3609">
        <f>+IFERROR(VLOOKUP(B3609,'[1]Sum table'!$A:$G,7,FALSE),0)</f>
        <v>0</v>
      </c>
      <c r="O3609" t="s">
        <v>519</v>
      </c>
      <c r="P3609" s="606" t="s">
        <v>214</v>
      </c>
      <c r="R3609" t="str">
        <f t="shared" si="170"/>
        <v>ZK112</v>
      </c>
      <c r="S3609">
        <f t="shared" si="171"/>
        <v>0</v>
      </c>
      <c r="T3609">
        <f t="shared" si="171"/>
        <v>0</v>
      </c>
      <c r="U3609">
        <f t="shared" si="171"/>
        <v>0</v>
      </c>
    </row>
    <row r="3610" spans="1:21" x14ac:dyDescent="0.25">
      <c r="A3610" t="s">
        <v>4129</v>
      </c>
      <c r="B3610" t="str">
        <f t="shared" si="169"/>
        <v>ZK112.K108.C727</v>
      </c>
      <c r="C3610">
        <f>+IFERROR(VLOOKUP(B3610,'[1]Sum table'!$A:$D,4,FALSE),0)</f>
        <v>0</v>
      </c>
      <c r="D3610">
        <f>+IFERROR(VLOOKUP(B3610,'[1]Sum table'!$A:$E,5,FALSE),0)</f>
        <v>0</v>
      </c>
      <c r="E3610">
        <f>+IFERROR(VLOOKUP(B3610,'[1]Sum table'!$A:$F,6,FALSE),0)</f>
        <v>0</v>
      </c>
      <c r="F3610">
        <f>+IFERROR(VLOOKUP(B3610,'[1]Sum table'!$A:$G,7,FALSE),0)</f>
        <v>0</v>
      </c>
      <c r="O3610" t="s">
        <v>519</v>
      </c>
      <c r="P3610" s="606" t="s">
        <v>210</v>
      </c>
      <c r="R3610" t="str">
        <f t="shared" si="170"/>
        <v>ZK112</v>
      </c>
      <c r="S3610">
        <f t="shared" si="171"/>
        <v>0</v>
      </c>
      <c r="T3610">
        <f t="shared" si="171"/>
        <v>0</v>
      </c>
      <c r="U3610">
        <f t="shared" si="171"/>
        <v>0</v>
      </c>
    </row>
    <row r="3611" spans="1:21" x14ac:dyDescent="0.25">
      <c r="A3611" t="s">
        <v>4130</v>
      </c>
      <c r="B3611" t="str">
        <f t="shared" si="169"/>
        <v>ZK112.K109.C727</v>
      </c>
      <c r="C3611">
        <f>+IFERROR(VLOOKUP(B3611,'[1]Sum table'!$A:$D,4,FALSE),0)</f>
        <v>0</v>
      </c>
      <c r="D3611">
        <f>+IFERROR(VLOOKUP(B3611,'[1]Sum table'!$A:$E,5,FALSE),0)</f>
        <v>0</v>
      </c>
      <c r="E3611">
        <f>+IFERROR(VLOOKUP(B3611,'[1]Sum table'!$A:$F,6,FALSE),0)</f>
        <v>0</v>
      </c>
      <c r="F3611">
        <f>+IFERROR(VLOOKUP(B3611,'[1]Sum table'!$A:$G,7,FALSE),0)</f>
        <v>0</v>
      </c>
      <c r="O3611" t="s">
        <v>519</v>
      </c>
      <c r="P3611" s="606" t="s">
        <v>294</v>
      </c>
      <c r="R3611" t="str">
        <f t="shared" si="170"/>
        <v>ZK112</v>
      </c>
      <c r="S3611">
        <f t="shared" si="171"/>
        <v>0</v>
      </c>
      <c r="T3611">
        <f t="shared" si="171"/>
        <v>0</v>
      </c>
      <c r="U3611">
        <f t="shared" si="171"/>
        <v>0</v>
      </c>
    </row>
    <row r="3612" spans="1:21" x14ac:dyDescent="0.25">
      <c r="A3612" t="s">
        <v>4131</v>
      </c>
      <c r="B3612" t="str">
        <f t="shared" si="169"/>
        <v>ZK112.K110.C727</v>
      </c>
      <c r="C3612">
        <f>+IFERROR(VLOOKUP(B3612,'[1]Sum table'!$A:$D,4,FALSE),0)</f>
        <v>0</v>
      </c>
      <c r="D3612">
        <f>+IFERROR(VLOOKUP(B3612,'[1]Sum table'!$A:$E,5,FALSE),0)</f>
        <v>0</v>
      </c>
      <c r="E3612">
        <f>+IFERROR(VLOOKUP(B3612,'[1]Sum table'!$A:$F,6,FALSE),0)</f>
        <v>0</v>
      </c>
      <c r="F3612">
        <f>+IFERROR(VLOOKUP(B3612,'[1]Sum table'!$A:$G,7,FALSE),0)</f>
        <v>0</v>
      </c>
      <c r="O3612" t="s">
        <v>519</v>
      </c>
      <c r="P3612" s="607" t="s">
        <v>295</v>
      </c>
      <c r="R3612" t="str">
        <f t="shared" si="170"/>
        <v>ZK112</v>
      </c>
      <c r="S3612">
        <f t="shared" si="171"/>
        <v>0</v>
      </c>
      <c r="T3612">
        <f t="shared" si="171"/>
        <v>0</v>
      </c>
      <c r="U3612">
        <f t="shared" si="171"/>
        <v>0</v>
      </c>
    </row>
    <row r="3613" spans="1:21" x14ac:dyDescent="0.25">
      <c r="A3613" t="s">
        <v>4132</v>
      </c>
      <c r="B3613" t="str">
        <f t="shared" si="169"/>
        <v>ZK112.K111.C727</v>
      </c>
      <c r="C3613">
        <f>+IFERROR(VLOOKUP(B3613,'[1]Sum table'!$A:$D,4,FALSE),0)</f>
        <v>0</v>
      </c>
      <c r="D3613">
        <f>+IFERROR(VLOOKUP(B3613,'[1]Sum table'!$A:$E,5,FALSE),0)</f>
        <v>0</v>
      </c>
      <c r="E3613">
        <f>+IFERROR(VLOOKUP(B3613,'[1]Sum table'!$A:$F,6,FALSE),0)</f>
        <v>0</v>
      </c>
      <c r="F3613">
        <f>+IFERROR(VLOOKUP(B3613,'[1]Sum table'!$A:$G,7,FALSE),0)</f>
        <v>0</v>
      </c>
      <c r="O3613" t="s">
        <v>519</v>
      </c>
      <c r="P3613" s="608" t="s">
        <v>296</v>
      </c>
      <c r="R3613" t="str">
        <f t="shared" si="170"/>
        <v>ZK112</v>
      </c>
      <c r="S3613">
        <f t="shared" si="171"/>
        <v>0</v>
      </c>
      <c r="T3613">
        <f t="shared" si="171"/>
        <v>0</v>
      </c>
      <c r="U3613">
        <f t="shared" si="171"/>
        <v>0</v>
      </c>
    </row>
    <row r="3614" spans="1:21" x14ac:dyDescent="0.25">
      <c r="A3614" t="s">
        <v>4133</v>
      </c>
      <c r="B3614" t="str">
        <f t="shared" si="169"/>
        <v>ZK112.K112.C727</v>
      </c>
      <c r="C3614">
        <f>+IFERROR(VLOOKUP(B3614,'[1]Sum table'!$A:$D,4,FALSE),0)</f>
        <v>0</v>
      </c>
      <c r="D3614">
        <f>+IFERROR(VLOOKUP(B3614,'[1]Sum table'!$A:$E,5,FALSE),0)</f>
        <v>0</v>
      </c>
      <c r="E3614">
        <f>+IFERROR(VLOOKUP(B3614,'[1]Sum table'!$A:$F,6,FALSE),0)</f>
        <v>0</v>
      </c>
      <c r="F3614">
        <f>+IFERROR(VLOOKUP(B3614,'[1]Sum table'!$A:$G,7,FALSE),0)</f>
        <v>0</v>
      </c>
      <c r="O3614" t="s">
        <v>519</v>
      </c>
      <c r="P3614" s="607" t="s">
        <v>297</v>
      </c>
      <c r="R3614" t="str">
        <f t="shared" si="170"/>
        <v>ZK112</v>
      </c>
      <c r="S3614">
        <f t="shared" si="171"/>
        <v>0</v>
      </c>
      <c r="T3614">
        <f t="shared" si="171"/>
        <v>0</v>
      </c>
      <c r="U3614">
        <f t="shared" si="171"/>
        <v>0</v>
      </c>
    </row>
    <row r="3615" spans="1:21" x14ac:dyDescent="0.25">
      <c r="A3615" t="s">
        <v>4134</v>
      </c>
      <c r="B3615" t="str">
        <f t="shared" si="169"/>
        <v>ZK112.K113.C727</v>
      </c>
      <c r="C3615">
        <f>+IFERROR(VLOOKUP(B3615,'[1]Sum table'!$A:$D,4,FALSE),0)</f>
        <v>0</v>
      </c>
      <c r="D3615">
        <f>+IFERROR(VLOOKUP(B3615,'[1]Sum table'!$A:$E,5,FALSE),0)</f>
        <v>0</v>
      </c>
      <c r="E3615">
        <f>+IFERROR(VLOOKUP(B3615,'[1]Sum table'!$A:$F,6,FALSE),0)</f>
        <v>0</v>
      </c>
      <c r="F3615">
        <f>+IFERROR(VLOOKUP(B3615,'[1]Sum table'!$A:$G,7,FALSE),0)</f>
        <v>0</v>
      </c>
      <c r="O3615" t="s">
        <v>519</v>
      </c>
      <c r="P3615" s="607" t="s">
        <v>298</v>
      </c>
      <c r="R3615" t="str">
        <f t="shared" si="170"/>
        <v>ZK112</v>
      </c>
      <c r="S3615">
        <f t="shared" si="171"/>
        <v>0</v>
      </c>
      <c r="T3615">
        <f t="shared" si="171"/>
        <v>0</v>
      </c>
      <c r="U3615">
        <f t="shared" si="171"/>
        <v>0</v>
      </c>
    </row>
    <row r="3616" spans="1:21" x14ac:dyDescent="0.25">
      <c r="A3616" t="s">
        <v>4135</v>
      </c>
      <c r="B3616" t="str">
        <f t="shared" si="169"/>
        <v>ZK112.K114.C727</v>
      </c>
      <c r="C3616">
        <f>+IFERROR(VLOOKUP(B3616,'[1]Sum table'!$A:$D,4,FALSE),0)</f>
        <v>0</v>
      </c>
      <c r="D3616">
        <f>+IFERROR(VLOOKUP(B3616,'[1]Sum table'!$A:$E,5,FALSE),0)</f>
        <v>0</v>
      </c>
      <c r="E3616">
        <f>+IFERROR(VLOOKUP(B3616,'[1]Sum table'!$A:$F,6,FALSE),0)</f>
        <v>0</v>
      </c>
      <c r="F3616">
        <f>+IFERROR(VLOOKUP(B3616,'[1]Sum table'!$A:$G,7,FALSE),0)</f>
        <v>0</v>
      </c>
      <c r="O3616" t="s">
        <v>519</v>
      </c>
      <c r="P3616" s="607" t="s">
        <v>299</v>
      </c>
      <c r="R3616" t="str">
        <f t="shared" si="170"/>
        <v>ZK112</v>
      </c>
      <c r="S3616">
        <f t="shared" si="171"/>
        <v>0</v>
      </c>
      <c r="T3616">
        <f t="shared" si="171"/>
        <v>0</v>
      </c>
      <c r="U3616">
        <f t="shared" si="171"/>
        <v>0</v>
      </c>
    </row>
    <row r="3617" spans="1:21" x14ac:dyDescent="0.25">
      <c r="A3617" t="s">
        <v>4136</v>
      </c>
      <c r="B3617" t="str">
        <f t="shared" si="169"/>
        <v>ZK112.K115.C727</v>
      </c>
      <c r="C3617">
        <f>+IFERROR(VLOOKUP(B3617,'[1]Sum table'!$A:$D,4,FALSE),0)</f>
        <v>0</v>
      </c>
      <c r="D3617">
        <f>+IFERROR(VLOOKUP(B3617,'[1]Sum table'!$A:$E,5,FALSE),0)</f>
        <v>0</v>
      </c>
      <c r="E3617">
        <f>+IFERROR(VLOOKUP(B3617,'[1]Sum table'!$A:$F,6,FALSE),0)</f>
        <v>0</v>
      </c>
      <c r="F3617">
        <f>+IFERROR(VLOOKUP(B3617,'[1]Sum table'!$A:$G,7,FALSE),0)</f>
        <v>0</v>
      </c>
      <c r="O3617" t="s">
        <v>519</v>
      </c>
      <c r="P3617" s="607" t="s">
        <v>300</v>
      </c>
      <c r="R3617" t="str">
        <f t="shared" si="170"/>
        <v>ZK112</v>
      </c>
      <c r="S3617">
        <f t="shared" si="171"/>
        <v>0</v>
      </c>
      <c r="T3617">
        <f t="shared" si="171"/>
        <v>0</v>
      </c>
      <c r="U3617">
        <f t="shared" si="171"/>
        <v>0</v>
      </c>
    </row>
    <row r="3618" spans="1:21" x14ac:dyDescent="0.25">
      <c r="A3618" t="s">
        <v>4137</v>
      </c>
      <c r="B3618" t="str">
        <f t="shared" si="169"/>
        <v>ZK112.K116.C727</v>
      </c>
      <c r="C3618">
        <f>+IFERROR(VLOOKUP(B3618,'[1]Sum table'!$A:$D,4,FALSE),0)</f>
        <v>0</v>
      </c>
      <c r="D3618">
        <f>+IFERROR(VLOOKUP(B3618,'[1]Sum table'!$A:$E,5,FALSE),0)</f>
        <v>0</v>
      </c>
      <c r="E3618">
        <f>+IFERROR(VLOOKUP(B3618,'[1]Sum table'!$A:$F,6,FALSE),0)</f>
        <v>0</v>
      </c>
      <c r="F3618">
        <f>+IFERROR(VLOOKUP(B3618,'[1]Sum table'!$A:$G,7,FALSE),0)</f>
        <v>0</v>
      </c>
      <c r="O3618" t="s">
        <v>519</v>
      </c>
      <c r="P3618" s="606" t="s">
        <v>301</v>
      </c>
      <c r="R3618" t="str">
        <f t="shared" si="170"/>
        <v>ZK112</v>
      </c>
      <c r="S3618">
        <f t="shared" si="171"/>
        <v>0</v>
      </c>
      <c r="T3618">
        <f t="shared" si="171"/>
        <v>0</v>
      </c>
      <c r="U3618">
        <f t="shared" si="171"/>
        <v>0</v>
      </c>
    </row>
    <row r="3619" spans="1:21" x14ac:dyDescent="0.25">
      <c r="A3619" t="s">
        <v>4138</v>
      </c>
      <c r="B3619" t="str">
        <f t="shared" si="169"/>
        <v>ZK112.K117.C727</v>
      </c>
      <c r="C3619">
        <f>+IFERROR(VLOOKUP(B3619,'[1]Sum table'!$A:$D,4,FALSE),0)</f>
        <v>0</v>
      </c>
      <c r="D3619">
        <f>+IFERROR(VLOOKUP(B3619,'[1]Sum table'!$A:$E,5,FALSE),0)</f>
        <v>0</v>
      </c>
      <c r="E3619">
        <f>+IFERROR(VLOOKUP(B3619,'[1]Sum table'!$A:$F,6,FALSE),0)</f>
        <v>0</v>
      </c>
      <c r="F3619">
        <f>+IFERROR(VLOOKUP(B3619,'[1]Sum table'!$A:$G,7,FALSE),0)</f>
        <v>0</v>
      </c>
      <c r="O3619" t="s">
        <v>519</v>
      </c>
      <c r="P3619" s="606" t="s">
        <v>107</v>
      </c>
      <c r="R3619" t="str">
        <f t="shared" si="170"/>
        <v>ZK112</v>
      </c>
      <c r="S3619">
        <f t="shared" si="171"/>
        <v>0</v>
      </c>
      <c r="T3619">
        <f t="shared" si="171"/>
        <v>0</v>
      </c>
      <c r="U3619">
        <f t="shared" si="171"/>
        <v>0</v>
      </c>
    </row>
    <row r="3620" spans="1:21" x14ac:dyDescent="0.25">
      <c r="A3620" t="s">
        <v>4139</v>
      </c>
      <c r="B3620" t="str">
        <f t="shared" si="169"/>
        <v>ZK112.K118.C727</v>
      </c>
      <c r="C3620">
        <f>+IFERROR(VLOOKUP(B3620,'[1]Sum table'!$A:$D,4,FALSE),0)</f>
        <v>0</v>
      </c>
      <c r="D3620">
        <f>+IFERROR(VLOOKUP(B3620,'[1]Sum table'!$A:$E,5,FALSE),0)</f>
        <v>0</v>
      </c>
      <c r="E3620">
        <f>+IFERROR(VLOOKUP(B3620,'[1]Sum table'!$A:$F,6,FALSE),0)</f>
        <v>0</v>
      </c>
      <c r="F3620">
        <f>+IFERROR(VLOOKUP(B3620,'[1]Sum table'!$A:$G,7,FALSE),0)</f>
        <v>0</v>
      </c>
      <c r="O3620" t="s">
        <v>519</v>
      </c>
      <c r="P3620" s="606" t="s">
        <v>105</v>
      </c>
      <c r="R3620" t="str">
        <f t="shared" si="170"/>
        <v>ZK112</v>
      </c>
      <c r="S3620">
        <f t="shared" si="171"/>
        <v>0</v>
      </c>
      <c r="T3620">
        <f t="shared" si="171"/>
        <v>0</v>
      </c>
      <c r="U3620">
        <f t="shared" si="171"/>
        <v>0</v>
      </c>
    </row>
    <row r="3621" spans="1:21" x14ac:dyDescent="0.25">
      <c r="A3621" t="s">
        <v>4140</v>
      </c>
      <c r="B3621" t="str">
        <f t="shared" si="169"/>
        <v>ZK112.K119.C727</v>
      </c>
      <c r="C3621">
        <f>+IFERROR(VLOOKUP(B3621,'[1]Sum table'!$A:$D,4,FALSE),0)</f>
        <v>0</v>
      </c>
      <c r="D3621">
        <f>+IFERROR(VLOOKUP(B3621,'[1]Sum table'!$A:$E,5,FALSE),0)</f>
        <v>0</v>
      </c>
      <c r="E3621">
        <f>+IFERROR(VLOOKUP(B3621,'[1]Sum table'!$A:$F,6,FALSE),0)</f>
        <v>0</v>
      </c>
      <c r="F3621">
        <f>+IFERROR(VLOOKUP(B3621,'[1]Sum table'!$A:$G,7,FALSE),0)</f>
        <v>0</v>
      </c>
      <c r="O3621" t="s">
        <v>519</v>
      </c>
      <c r="P3621" s="606" t="s">
        <v>302</v>
      </c>
      <c r="R3621" t="str">
        <f t="shared" si="170"/>
        <v>ZK112</v>
      </c>
      <c r="S3621">
        <f t="shared" si="171"/>
        <v>0</v>
      </c>
      <c r="T3621">
        <f t="shared" si="171"/>
        <v>0</v>
      </c>
      <c r="U3621">
        <f t="shared" si="171"/>
        <v>0</v>
      </c>
    </row>
    <row r="3622" spans="1:21" x14ac:dyDescent="0.25">
      <c r="A3622" t="s">
        <v>4141</v>
      </c>
      <c r="B3622" t="str">
        <f t="shared" si="169"/>
        <v>ZK112.K120.C727</v>
      </c>
      <c r="C3622">
        <f>+IFERROR(VLOOKUP(B3622,'[1]Sum table'!$A:$D,4,FALSE),0)</f>
        <v>0</v>
      </c>
      <c r="D3622">
        <f>+IFERROR(VLOOKUP(B3622,'[1]Sum table'!$A:$E,5,FALSE),0)</f>
        <v>0</v>
      </c>
      <c r="E3622">
        <f>+IFERROR(VLOOKUP(B3622,'[1]Sum table'!$A:$F,6,FALSE),0)</f>
        <v>0</v>
      </c>
      <c r="F3622">
        <f>+IFERROR(VLOOKUP(B3622,'[1]Sum table'!$A:$G,7,FALSE),0)</f>
        <v>0</v>
      </c>
      <c r="O3622" t="s">
        <v>519</v>
      </c>
      <c r="P3622" s="606" t="s">
        <v>303</v>
      </c>
      <c r="R3622" t="str">
        <f t="shared" si="170"/>
        <v>ZK112</v>
      </c>
      <c r="S3622">
        <f t="shared" si="171"/>
        <v>0</v>
      </c>
      <c r="T3622">
        <f t="shared" si="171"/>
        <v>0</v>
      </c>
      <c r="U3622">
        <f t="shared" si="171"/>
        <v>0</v>
      </c>
    </row>
    <row r="3623" spans="1:21" x14ac:dyDescent="0.25">
      <c r="A3623" t="s">
        <v>4142</v>
      </c>
      <c r="B3623" t="str">
        <f t="shared" si="169"/>
        <v>ZK112.K121.C727</v>
      </c>
      <c r="C3623">
        <f>+IFERROR(VLOOKUP(B3623,'[1]Sum table'!$A:$D,4,FALSE),0)</f>
        <v>0</v>
      </c>
      <c r="D3623">
        <f>+IFERROR(VLOOKUP(B3623,'[1]Sum table'!$A:$E,5,FALSE),0)</f>
        <v>0</v>
      </c>
      <c r="E3623">
        <f>+IFERROR(VLOOKUP(B3623,'[1]Sum table'!$A:$F,6,FALSE),0)</f>
        <v>0</v>
      </c>
      <c r="F3623">
        <f>+IFERROR(VLOOKUP(B3623,'[1]Sum table'!$A:$G,7,FALSE),0)</f>
        <v>0</v>
      </c>
      <c r="O3623" t="s">
        <v>519</v>
      </c>
      <c r="P3623" s="606" t="s">
        <v>304</v>
      </c>
      <c r="R3623" t="str">
        <f t="shared" si="170"/>
        <v>ZK112</v>
      </c>
      <c r="S3623">
        <f t="shared" si="171"/>
        <v>0</v>
      </c>
      <c r="T3623">
        <f t="shared" si="171"/>
        <v>0</v>
      </c>
      <c r="U3623">
        <f t="shared" si="171"/>
        <v>0</v>
      </c>
    </row>
    <row r="3624" spans="1:21" x14ac:dyDescent="0.25">
      <c r="A3624" t="s">
        <v>4143</v>
      </c>
      <c r="B3624" t="str">
        <f t="shared" si="169"/>
        <v>ZK112.K122.C727</v>
      </c>
      <c r="C3624">
        <f>+IFERROR(VLOOKUP(B3624,'[1]Sum table'!$A:$D,4,FALSE),0)</f>
        <v>0</v>
      </c>
      <c r="D3624">
        <f>+IFERROR(VLOOKUP(B3624,'[1]Sum table'!$A:$E,5,FALSE),0)</f>
        <v>0</v>
      </c>
      <c r="E3624">
        <f>+IFERROR(VLOOKUP(B3624,'[1]Sum table'!$A:$F,6,FALSE),0)</f>
        <v>0</v>
      </c>
      <c r="F3624">
        <f>+IFERROR(VLOOKUP(B3624,'[1]Sum table'!$A:$G,7,FALSE),0)</f>
        <v>0</v>
      </c>
      <c r="O3624" t="s">
        <v>519</v>
      </c>
      <c r="P3624" s="606" t="s">
        <v>222</v>
      </c>
      <c r="R3624" t="str">
        <f t="shared" si="170"/>
        <v>ZK112</v>
      </c>
      <c r="S3624">
        <f t="shared" si="171"/>
        <v>0</v>
      </c>
      <c r="T3624">
        <f t="shared" si="171"/>
        <v>0</v>
      </c>
      <c r="U3624">
        <f t="shared" si="171"/>
        <v>0</v>
      </c>
    </row>
    <row r="3625" spans="1:21" x14ac:dyDescent="0.25">
      <c r="A3625" t="s">
        <v>4144</v>
      </c>
      <c r="B3625" t="str">
        <f t="shared" si="169"/>
        <v>ZK112.K123.C727</v>
      </c>
      <c r="C3625">
        <f>+IFERROR(VLOOKUP(B3625,'[1]Sum table'!$A:$D,4,FALSE),0)</f>
        <v>0</v>
      </c>
      <c r="D3625">
        <f>+IFERROR(VLOOKUP(B3625,'[1]Sum table'!$A:$E,5,FALSE),0)</f>
        <v>0</v>
      </c>
      <c r="E3625">
        <f>+IFERROR(VLOOKUP(B3625,'[1]Sum table'!$A:$F,6,FALSE),0)</f>
        <v>0</v>
      </c>
      <c r="F3625">
        <f>+IFERROR(VLOOKUP(B3625,'[1]Sum table'!$A:$G,7,FALSE),0)</f>
        <v>0</v>
      </c>
      <c r="O3625" t="s">
        <v>519</v>
      </c>
      <c r="P3625" s="606" t="s">
        <v>305</v>
      </c>
      <c r="R3625" t="str">
        <f t="shared" si="170"/>
        <v>ZK112</v>
      </c>
      <c r="S3625">
        <f t="shared" si="171"/>
        <v>0</v>
      </c>
      <c r="T3625">
        <f t="shared" si="171"/>
        <v>0</v>
      </c>
      <c r="U3625">
        <f t="shared" si="171"/>
        <v>0</v>
      </c>
    </row>
    <row r="3626" spans="1:21" x14ac:dyDescent="0.25">
      <c r="A3626" t="s">
        <v>4145</v>
      </c>
      <c r="B3626" t="str">
        <f t="shared" si="169"/>
        <v>ZK112.K124.C727</v>
      </c>
      <c r="C3626">
        <f>+IFERROR(VLOOKUP(B3626,'[1]Sum table'!$A:$D,4,FALSE),0)</f>
        <v>0</v>
      </c>
      <c r="D3626">
        <f>+IFERROR(VLOOKUP(B3626,'[1]Sum table'!$A:$E,5,FALSE),0)</f>
        <v>0</v>
      </c>
      <c r="E3626">
        <f>+IFERROR(VLOOKUP(B3626,'[1]Sum table'!$A:$F,6,FALSE),0)</f>
        <v>0</v>
      </c>
      <c r="F3626">
        <f>+IFERROR(VLOOKUP(B3626,'[1]Sum table'!$A:$G,7,FALSE),0)</f>
        <v>0</v>
      </c>
      <c r="O3626" t="s">
        <v>519</v>
      </c>
      <c r="P3626" s="606" t="s">
        <v>306</v>
      </c>
      <c r="R3626" t="str">
        <f t="shared" si="170"/>
        <v>ZK112</v>
      </c>
      <c r="S3626">
        <f t="shared" si="171"/>
        <v>0</v>
      </c>
      <c r="T3626">
        <f t="shared" si="171"/>
        <v>0</v>
      </c>
      <c r="U3626">
        <f t="shared" si="171"/>
        <v>0</v>
      </c>
    </row>
    <row r="3627" spans="1:21" x14ac:dyDescent="0.25">
      <c r="A3627" t="s">
        <v>4146</v>
      </c>
      <c r="B3627" t="str">
        <f t="shared" si="169"/>
        <v>ZK112.K125.C727</v>
      </c>
      <c r="C3627">
        <f>+IFERROR(VLOOKUP(B3627,'[1]Sum table'!$A:$D,4,FALSE),0)</f>
        <v>0</v>
      </c>
      <c r="D3627">
        <f>+IFERROR(VLOOKUP(B3627,'[1]Sum table'!$A:$E,5,FALSE),0)</f>
        <v>0</v>
      </c>
      <c r="E3627">
        <f>+IFERROR(VLOOKUP(B3627,'[1]Sum table'!$A:$F,6,FALSE),0)</f>
        <v>0</v>
      </c>
      <c r="F3627">
        <f>+IFERROR(VLOOKUP(B3627,'[1]Sum table'!$A:$G,7,FALSE),0)</f>
        <v>0</v>
      </c>
      <c r="O3627" t="s">
        <v>519</v>
      </c>
      <c r="P3627" s="607" t="s">
        <v>307</v>
      </c>
      <c r="R3627" t="str">
        <f t="shared" si="170"/>
        <v>ZK112</v>
      </c>
      <c r="S3627">
        <f t="shared" si="171"/>
        <v>0</v>
      </c>
      <c r="T3627">
        <f t="shared" si="171"/>
        <v>0</v>
      </c>
      <c r="U3627">
        <f t="shared" si="171"/>
        <v>0</v>
      </c>
    </row>
    <row r="3628" spans="1:21" x14ac:dyDescent="0.25">
      <c r="A3628" t="s">
        <v>4147</v>
      </c>
      <c r="B3628" t="str">
        <f t="shared" si="169"/>
        <v>ZK112.K126.C727</v>
      </c>
      <c r="C3628">
        <f>+IFERROR(VLOOKUP(B3628,'[1]Sum table'!$A:$D,4,FALSE),0)</f>
        <v>0</v>
      </c>
      <c r="D3628">
        <f>+IFERROR(VLOOKUP(B3628,'[1]Sum table'!$A:$E,5,FALSE),0)</f>
        <v>0</v>
      </c>
      <c r="E3628">
        <f>+IFERROR(VLOOKUP(B3628,'[1]Sum table'!$A:$F,6,FALSE),0)</f>
        <v>0</v>
      </c>
      <c r="F3628">
        <f>+IFERROR(VLOOKUP(B3628,'[1]Sum table'!$A:$G,7,FALSE),0)</f>
        <v>0</v>
      </c>
      <c r="O3628" t="s">
        <v>519</v>
      </c>
      <c r="P3628" s="607" t="s">
        <v>308</v>
      </c>
      <c r="R3628" t="str">
        <f t="shared" si="170"/>
        <v>ZK112</v>
      </c>
      <c r="S3628">
        <f t="shared" si="171"/>
        <v>0</v>
      </c>
      <c r="T3628">
        <f t="shared" si="171"/>
        <v>0</v>
      </c>
      <c r="U3628">
        <f t="shared" si="171"/>
        <v>0</v>
      </c>
    </row>
    <row r="3629" spans="1:21" x14ac:dyDescent="0.25">
      <c r="A3629" t="s">
        <v>4148</v>
      </c>
      <c r="B3629" t="str">
        <f t="shared" si="169"/>
        <v>ZK112.K127.C727</v>
      </c>
      <c r="C3629">
        <f>+IFERROR(VLOOKUP(B3629,'[1]Sum table'!$A:$D,4,FALSE),0)</f>
        <v>0</v>
      </c>
      <c r="D3629">
        <f>+IFERROR(VLOOKUP(B3629,'[1]Sum table'!$A:$E,5,FALSE),0)</f>
        <v>0</v>
      </c>
      <c r="E3629">
        <f>+IFERROR(VLOOKUP(B3629,'[1]Sum table'!$A:$F,6,FALSE),0)</f>
        <v>0</v>
      </c>
      <c r="F3629">
        <f>+IFERROR(VLOOKUP(B3629,'[1]Sum table'!$A:$G,7,FALSE),0)</f>
        <v>0</v>
      </c>
      <c r="O3629" t="s">
        <v>519</v>
      </c>
      <c r="P3629" s="607" t="s">
        <v>309</v>
      </c>
      <c r="R3629" t="str">
        <f t="shared" si="170"/>
        <v>ZK112</v>
      </c>
      <c r="S3629">
        <f t="shared" si="171"/>
        <v>0</v>
      </c>
      <c r="T3629">
        <f t="shared" si="171"/>
        <v>0</v>
      </c>
      <c r="U3629">
        <f t="shared" si="171"/>
        <v>0</v>
      </c>
    </row>
    <row r="3630" spans="1:21" x14ac:dyDescent="0.25">
      <c r="A3630" t="s">
        <v>4149</v>
      </c>
      <c r="B3630" t="str">
        <f t="shared" si="169"/>
        <v>ZK112.K128.C727</v>
      </c>
      <c r="C3630">
        <f>+IFERROR(VLOOKUP(B3630,'[1]Sum table'!$A:$D,4,FALSE),0)</f>
        <v>0</v>
      </c>
      <c r="D3630">
        <f>+IFERROR(VLOOKUP(B3630,'[1]Sum table'!$A:$E,5,FALSE),0)</f>
        <v>0</v>
      </c>
      <c r="E3630">
        <f>+IFERROR(VLOOKUP(B3630,'[1]Sum table'!$A:$F,6,FALSE),0)</f>
        <v>0</v>
      </c>
      <c r="F3630">
        <f>+IFERROR(VLOOKUP(B3630,'[1]Sum table'!$A:$G,7,FALSE),0)</f>
        <v>0</v>
      </c>
      <c r="O3630" t="s">
        <v>519</v>
      </c>
      <c r="P3630" s="607" t="s">
        <v>310</v>
      </c>
      <c r="R3630" t="str">
        <f t="shared" si="170"/>
        <v>ZK112</v>
      </c>
      <c r="S3630">
        <f t="shared" si="171"/>
        <v>0</v>
      </c>
      <c r="T3630">
        <f t="shared" si="171"/>
        <v>0</v>
      </c>
      <c r="U3630">
        <f t="shared" si="171"/>
        <v>0</v>
      </c>
    </row>
    <row r="3631" spans="1:21" x14ac:dyDescent="0.25">
      <c r="A3631" t="s">
        <v>4150</v>
      </c>
      <c r="B3631" t="str">
        <f t="shared" si="169"/>
        <v>ZK112.K129.C727</v>
      </c>
      <c r="C3631">
        <f>+IFERROR(VLOOKUP(B3631,'[1]Sum table'!$A:$D,4,FALSE),0)</f>
        <v>0</v>
      </c>
      <c r="D3631">
        <f>+IFERROR(VLOOKUP(B3631,'[1]Sum table'!$A:$E,5,FALSE),0)</f>
        <v>0</v>
      </c>
      <c r="E3631">
        <f>+IFERROR(VLOOKUP(B3631,'[1]Sum table'!$A:$F,6,FALSE),0)</f>
        <v>0</v>
      </c>
      <c r="F3631">
        <f>+IFERROR(VLOOKUP(B3631,'[1]Sum table'!$A:$G,7,FALSE),0)</f>
        <v>0</v>
      </c>
      <c r="O3631" t="s">
        <v>519</v>
      </c>
      <c r="P3631" s="607" t="s">
        <v>311</v>
      </c>
      <c r="R3631" t="str">
        <f t="shared" si="170"/>
        <v>ZK112</v>
      </c>
      <c r="S3631">
        <f t="shared" si="171"/>
        <v>0</v>
      </c>
      <c r="T3631">
        <f t="shared" si="171"/>
        <v>0</v>
      </c>
      <c r="U3631">
        <f t="shared" si="171"/>
        <v>0</v>
      </c>
    </row>
    <row r="3632" spans="1:21" x14ac:dyDescent="0.25">
      <c r="A3632" t="s">
        <v>4151</v>
      </c>
      <c r="B3632" t="str">
        <f t="shared" si="169"/>
        <v>ZK112.K130.C727</v>
      </c>
      <c r="C3632">
        <f>+IFERROR(VLOOKUP(B3632,'[1]Sum table'!$A:$D,4,FALSE),0)</f>
        <v>0</v>
      </c>
      <c r="D3632">
        <f>+IFERROR(VLOOKUP(B3632,'[1]Sum table'!$A:$E,5,FALSE),0)</f>
        <v>0</v>
      </c>
      <c r="E3632">
        <f>+IFERROR(VLOOKUP(B3632,'[1]Sum table'!$A:$F,6,FALSE),0)</f>
        <v>0</v>
      </c>
      <c r="F3632">
        <f>+IFERROR(VLOOKUP(B3632,'[1]Sum table'!$A:$G,7,FALSE),0)</f>
        <v>0</v>
      </c>
      <c r="O3632" t="s">
        <v>519</v>
      </c>
      <c r="P3632" s="606" t="s">
        <v>147</v>
      </c>
      <c r="R3632" t="str">
        <f t="shared" si="170"/>
        <v>ZK112</v>
      </c>
      <c r="S3632">
        <f t="shared" si="171"/>
        <v>0</v>
      </c>
      <c r="T3632">
        <f t="shared" si="171"/>
        <v>0</v>
      </c>
      <c r="U3632">
        <f t="shared" si="171"/>
        <v>0</v>
      </c>
    </row>
    <row r="3633" spans="1:21" x14ac:dyDescent="0.25">
      <c r="A3633" t="s">
        <v>4152</v>
      </c>
      <c r="B3633" t="str">
        <f t="shared" si="169"/>
        <v>ZK112.K131.C727</v>
      </c>
      <c r="C3633">
        <f>+IFERROR(VLOOKUP(B3633,'[1]Sum table'!$A:$D,4,FALSE),0)</f>
        <v>0</v>
      </c>
      <c r="D3633">
        <f>+IFERROR(VLOOKUP(B3633,'[1]Sum table'!$A:$E,5,FALSE),0)</f>
        <v>0</v>
      </c>
      <c r="E3633">
        <f>+IFERROR(VLOOKUP(B3633,'[1]Sum table'!$A:$F,6,FALSE),0)</f>
        <v>0</v>
      </c>
      <c r="F3633">
        <f>+IFERROR(VLOOKUP(B3633,'[1]Sum table'!$A:$G,7,FALSE),0)</f>
        <v>0</v>
      </c>
      <c r="O3633" t="s">
        <v>519</v>
      </c>
      <c r="P3633" s="606" t="s">
        <v>209</v>
      </c>
      <c r="R3633" t="str">
        <f t="shared" si="170"/>
        <v>ZK112</v>
      </c>
      <c r="S3633">
        <f t="shared" si="171"/>
        <v>0</v>
      </c>
      <c r="T3633">
        <f t="shared" si="171"/>
        <v>0</v>
      </c>
      <c r="U3633">
        <f t="shared" si="171"/>
        <v>0</v>
      </c>
    </row>
    <row r="3634" spans="1:21" x14ac:dyDescent="0.25">
      <c r="A3634" t="s">
        <v>4153</v>
      </c>
      <c r="B3634" t="str">
        <f t="shared" si="169"/>
        <v>ZK112.K132.C727</v>
      </c>
      <c r="C3634">
        <f>+IFERROR(VLOOKUP(B3634,'[1]Sum table'!$A:$D,4,FALSE),0)</f>
        <v>0</v>
      </c>
      <c r="D3634">
        <f>+IFERROR(VLOOKUP(B3634,'[1]Sum table'!$A:$E,5,FALSE),0)</f>
        <v>0</v>
      </c>
      <c r="E3634">
        <f>+IFERROR(VLOOKUP(B3634,'[1]Sum table'!$A:$F,6,FALSE),0)</f>
        <v>0</v>
      </c>
      <c r="F3634">
        <f>+IFERROR(VLOOKUP(B3634,'[1]Sum table'!$A:$G,7,FALSE),0)</f>
        <v>0</v>
      </c>
      <c r="O3634" t="s">
        <v>519</v>
      </c>
      <c r="P3634" s="606" t="s">
        <v>234</v>
      </c>
      <c r="R3634" t="str">
        <f t="shared" si="170"/>
        <v>ZK112</v>
      </c>
      <c r="S3634">
        <f t="shared" si="171"/>
        <v>0</v>
      </c>
      <c r="T3634">
        <f t="shared" si="171"/>
        <v>0</v>
      </c>
      <c r="U3634">
        <f t="shared" si="171"/>
        <v>0</v>
      </c>
    </row>
    <row r="3635" spans="1:21" x14ac:dyDescent="0.25">
      <c r="A3635" t="s">
        <v>4154</v>
      </c>
      <c r="B3635" t="str">
        <f t="shared" si="169"/>
        <v>ZK112.K133.C727</v>
      </c>
      <c r="C3635">
        <f>+IFERROR(VLOOKUP(B3635,'[1]Sum table'!$A:$D,4,FALSE),0)</f>
        <v>0</v>
      </c>
      <c r="D3635">
        <f>+IFERROR(VLOOKUP(B3635,'[1]Sum table'!$A:$E,5,FALSE),0)</f>
        <v>0</v>
      </c>
      <c r="E3635">
        <f>+IFERROR(VLOOKUP(B3635,'[1]Sum table'!$A:$F,6,FALSE),0)</f>
        <v>0</v>
      </c>
      <c r="F3635">
        <f>+IFERROR(VLOOKUP(B3635,'[1]Sum table'!$A:$G,7,FALSE),0)</f>
        <v>0</v>
      </c>
      <c r="O3635" t="s">
        <v>519</v>
      </c>
      <c r="P3635" s="606" t="s">
        <v>312</v>
      </c>
      <c r="R3635" t="str">
        <f t="shared" si="170"/>
        <v>ZK112</v>
      </c>
      <c r="S3635">
        <f t="shared" si="171"/>
        <v>0</v>
      </c>
      <c r="T3635">
        <f t="shared" si="171"/>
        <v>0</v>
      </c>
      <c r="U3635">
        <f t="shared" si="171"/>
        <v>0</v>
      </c>
    </row>
    <row r="3636" spans="1:21" x14ac:dyDescent="0.25">
      <c r="A3636" t="s">
        <v>4155</v>
      </c>
      <c r="B3636" t="str">
        <f t="shared" si="169"/>
        <v>ZK112.K134.C727</v>
      </c>
      <c r="C3636">
        <f>+IFERROR(VLOOKUP(B3636,'[1]Sum table'!$A:$D,4,FALSE),0)</f>
        <v>0</v>
      </c>
      <c r="D3636">
        <f>+IFERROR(VLOOKUP(B3636,'[1]Sum table'!$A:$E,5,FALSE),0)</f>
        <v>0</v>
      </c>
      <c r="E3636">
        <f>+IFERROR(VLOOKUP(B3636,'[1]Sum table'!$A:$F,6,FALSE),0)</f>
        <v>0</v>
      </c>
      <c r="F3636">
        <f>+IFERROR(VLOOKUP(B3636,'[1]Sum table'!$A:$G,7,FALSE),0)</f>
        <v>0</v>
      </c>
      <c r="O3636" t="s">
        <v>519</v>
      </c>
      <c r="P3636" s="606" t="s">
        <v>313</v>
      </c>
      <c r="R3636" t="str">
        <f t="shared" si="170"/>
        <v>ZK112</v>
      </c>
      <c r="S3636">
        <f t="shared" si="171"/>
        <v>0</v>
      </c>
      <c r="T3636">
        <f t="shared" si="171"/>
        <v>0</v>
      </c>
      <c r="U3636">
        <f t="shared" si="171"/>
        <v>0</v>
      </c>
    </row>
    <row r="3637" spans="1:21" x14ac:dyDescent="0.25">
      <c r="A3637" t="s">
        <v>4156</v>
      </c>
      <c r="B3637" t="str">
        <f t="shared" si="169"/>
        <v>ZK112.K135.C727</v>
      </c>
      <c r="C3637">
        <f>+IFERROR(VLOOKUP(B3637,'[1]Sum table'!$A:$D,4,FALSE),0)</f>
        <v>0</v>
      </c>
      <c r="D3637">
        <f>+IFERROR(VLOOKUP(B3637,'[1]Sum table'!$A:$E,5,FALSE),0)</f>
        <v>0</v>
      </c>
      <c r="E3637">
        <f>+IFERROR(VLOOKUP(B3637,'[1]Sum table'!$A:$F,6,FALSE),0)</f>
        <v>0</v>
      </c>
      <c r="F3637">
        <f>+IFERROR(VLOOKUP(B3637,'[1]Sum table'!$A:$G,7,FALSE),0)</f>
        <v>0</v>
      </c>
      <c r="O3637" t="s">
        <v>519</v>
      </c>
      <c r="P3637" s="606" t="s">
        <v>314</v>
      </c>
      <c r="R3637" t="str">
        <f t="shared" si="170"/>
        <v>ZK112</v>
      </c>
      <c r="S3637">
        <f t="shared" si="171"/>
        <v>0</v>
      </c>
      <c r="T3637">
        <f t="shared" si="171"/>
        <v>0</v>
      </c>
      <c r="U3637">
        <f t="shared" si="171"/>
        <v>0</v>
      </c>
    </row>
    <row r="3638" spans="1:21" x14ac:dyDescent="0.25">
      <c r="A3638" t="s">
        <v>4157</v>
      </c>
      <c r="B3638" t="str">
        <f t="shared" si="169"/>
        <v>ZK112.K136.C727</v>
      </c>
      <c r="C3638">
        <f>+IFERROR(VLOOKUP(B3638,'[1]Sum table'!$A:$D,4,FALSE),0)</f>
        <v>0</v>
      </c>
      <c r="D3638">
        <f>+IFERROR(VLOOKUP(B3638,'[1]Sum table'!$A:$E,5,FALSE),0)</f>
        <v>0</v>
      </c>
      <c r="E3638">
        <f>+IFERROR(VLOOKUP(B3638,'[1]Sum table'!$A:$F,6,FALSE),0)</f>
        <v>0</v>
      </c>
      <c r="F3638">
        <f>+IFERROR(VLOOKUP(B3638,'[1]Sum table'!$A:$G,7,FALSE),0)</f>
        <v>0</v>
      </c>
      <c r="O3638" t="s">
        <v>519</v>
      </c>
      <c r="P3638" s="606" t="s">
        <v>315</v>
      </c>
      <c r="R3638" t="str">
        <f t="shared" si="170"/>
        <v>ZK112</v>
      </c>
      <c r="S3638">
        <f t="shared" si="171"/>
        <v>0</v>
      </c>
      <c r="T3638">
        <f t="shared" si="171"/>
        <v>0</v>
      </c>
      <c r="U3638">
        <f t="shared" si="171"/>
        <v>0</v>
      </c>
    </row>
    <row r="3639" spans="1:21" x14ac:dyDescent="0.25">
      <c r="A3639" t="s">
        <v>4158</v>
      </c>
      <c r="B3639" t="str">
        <f t="shared" si="169"/>
        <v>ZK112.K137.C727</v>
      </c>
      <c r="C3639">
        <f>+IFERROR(VLOOKUP(B3639,'[1]Sum table'!$A:$D,4,FALSE),0)</f>
        <v>0</v>
      </c>
      <c r="D3639">
        <f>+IFERROR(VLOOKUP(B3639,'[1]Sum table'!$A:$E,5,FALSE),0)</f>
        <v>0</v>
      </c>
      <c r="E3639">
        <f>+IFERROR(VLOOKUP(B3639,'[1]Sum table'!$A:$F,6,FALSE),0)</f>
        <v>0</v>
      </c>
      <c r="F3639">
        <f>+IFERROR(VLOOKUP(B3639,'[1]Sum table'!$A:$G,7,FALSE),0)</f>
        <v>0</v>
      </c>
      <c r="O3639" t="s">
        <v>519</v>
      </c>
      <c r="P3639" s="606" t="s">
        <v>316</v>
      </c>
      <c r="R3639" t="str">
        <f t="shared" si="170"/>
        <v>ZK112</v>
      </c>
      <c r="S3639">
        <f t="shared" si="171"/>
        <v>0</v>
      </c>
      <c r="T3639">
        <f t="shared" si="171"/>
        <v>0</v>
      </c>
      <c r="U3639">
        <f t="shared" si="171"/>
        <v>0</v>
      </c>
    </row>
    <row r="3640" spans="1:21" x14ac:dyDescent="0.25">
      <c r="A3640" t="s">
        <v>4159</v>
      </c>
      <c r="B3640" t="str">
        <f t="shared" si="169"/>
        <v>ZK112.K138.C727</v>
      </c>
      <c r="C3640">
        <f>+IFERROR(VLOOKUP(B3640,'[1]Sum table'!$A:$D,4,FALSE),0)</f>
        <v>0</v>
      </c>
      <c r="D3640">
        <f>+IFERROR(VLOOKUP(B3640,'[1]Sum table'!$A:$E,5,FALSE),0)</f>
        <v>0</v>
      </c>
      <c r="E3640">
        <f>+IFERROR(VLOOKUP(B3640,'[1]Sum table'!$A:$F,6,FALSE),0)</f>
        <v>0</v>
      </c>
      <c r="F3640">
        <f>+IFERROR(VLOOKUP(B3640,'[1]Sum table'!$A:$G,7,FALSE),0)</f>
        <v>0</v>
      </c>
      <c r="O3640" t="s">
        <v>519</v>
      </c>
      <c r="P3640" s="606" t="s">
        <v>160</v>
      </c>
      <c r="R3640" t="str">
        <f t="shared" si="170"/>
        <v>ZK112</v>
      </c>
      <c r="S3640">
        <f t="shared" si="171"/>
        <v>0</v>
      </c>
      <c r="T3640">
        <f t="shared" si="171"/>
        <v>0</v>
      </c>
      <c r="U3640">
        <f t="shared" si="171"/>
        <v>0</v>
      </c>
    </row>
    <row r="3641" spans="1:21" x14ac:dyDescent="0.25">
      <c r="A3641" t="s">
        <v>4160</v>
      </c>
      <c r="B3641" t="str">
        <f t="shared" si="169"/>
        <v>ZK112.K139.C727</v>
      </c>
      <c r="C3641">
        <f>+IFERROR(VLOOKUP(B3641,'[1]Sum table'!$A:$D,4,FALSE),0)</f>
        <v>0</v>
      </c>
      <c r="D3641">
        <f>+IFERROR(VLOOKUP(B3641,'[1]Sum table'!$A:$E,5,FALSE),0)</f>
        <v>0</v>
      </c>
      <c r="E3641">
        <f>+IFERROR(VLOOKUP(B3641,'[1]Sum table'!$A:$F,6,FALSE),0)</f>
        <v>0</v>
      </c>
      <c r="F3641">
        <f>+IFERROR(VLOOKUP(B3641,'[1]Sum table'!$A:$G,7,FALSE),0)</f>
        <v>0</v>
      </c>
      <c r="O3641" t="s">
        <v>519</v>
      </c>
      <c r="P3641" s="606" t="s">
        <v>175</v>
      </c>
      <c r="R3641" t="str">
        <f t="shared" si="170"/>
        <v>ZK112</v>
      </c>
      <c r="S3641">
        <f t="shared" si="171"/>
        <v>0</v>
      </c>
      <c r="T3641">
        <f t="shared" si="171"/>
        <v>0</v>
      </c>
      <c r="U3641">
        <f t="shared" si="171"/>
        <v>0</v>
      </c>
    </row>
    <row r="3642" spans="1:21" x14ac:dyDescent="0.25">
      <c r="A3642" t="s">
        <v>4161</v>
      </c>
      <c r="B3642" t="str">
        <f t="shared" si="169"/>
        <v>ZK112.K140.C727</v>
      </c>
      <c r="C3642">
        <f>+IFERROR(VLOOKUP(B3642,'[1]Sum table'!$A:$D,4,FALSE),0)</f>
        <v>0</v>
      </c>
      <c r="D3642">
        <f>+IFERROR(VLOOKUP(B3642,'[1]Sum table'!$A:$E,5,FALSE),0)</f>
        <v>0</v>
      </c>
      <c r="E3642">
        <f>+IFERROR(VLOOKUP(B3642,'[1]Sum table'!$A:$F,6,FALSE),0)</f>
        <v>0</v>
      </c>
      <c r="F3642">
        <f>+IFERROR(VLOOKUP(B3642,'[1]Sum table'!$A:$G,7,FALSE),0)</f>
        <v>0</v>
      </c>
      <c r="O3642" t="s">
        <v>519</v>
      </c>
      <c r="P3642" s="606" t="s">
        <v>187</v>
      </c>
      <c r="R3642" t="str">
        <f t="shared" si="170"/>
        <v>ZK112</v>
      </c>
      <c r="S3642">
        <f t="shared" si="171"/>
        <v>0</v>
      </c>
      <c r="T3642">
        <f t="shared" si="171"/>
        <v>0</v>
      </c>
      <c r="U3642">
        <f t="shared" si="171"/>
        <v>0</v>
      </c>
    </row>
    <row r="3643" spans="1:21" x14ac:dyDescent="0.25">
      <c r="A3643" t="s">
        <v>4162</v>
      </c>
      <c r="B3643" t="str">
        <f t="shared" si="169"/>
        <v>ZK112.K141.C727</v>
      </c>
      <c r="C3643">
        <f>+IFERROR(VLOOKUP(B3643,'[1]Sum table'!$A:$D,4,FALSE),0)</f>
        <v>0</v>
      </c>
      <c r="D3643">
        <f>+IFERROR(VLOOKUP(B3643,'[1]Sum table'!$A:$E,5,FALSE),0)</f>
        <v>0</v>
      </c>
      <c r="E3643">
        <f>+IFERROR(VLOOKUP(B3643,'[1]Sum table'!$A:$F,6,FALSE),0)</f>
        <v>0</v>
      </c>
      <c r="F3643">
        <f>+IFERROR(VLOOKUP(B3643,'[1]Sum table'!$A:$G,7,FALSE),0)</f>
        <v>0</v>
      </c>
      <c r="O3643" t="s">
        <v>519</v>
      </c>
      <c r="P3643" s="607" t="s">
        <v>317</v>
      </c>
      <c r="R3643" t="str">
        <f t="shared" si="170"/>
        <v>ZK112</v>
      </c>
      <c r="S3643">
        <f t="shared" si="171"/>
        <v>0</v>
      </c>
      <c r="T3643">
        <f t="shared" si="171"/>
        <v>0</v>
      </c>
      <c r="U3643">
        <f t="shared" si="171"/>
        <v>0</v>
      </c>
    </row>
    <row r="3644" spans="1:21" x14ac:dyDescent="0.25">
      <c r="A3644" t="s">
        <v>4163</v>
      </c>
      <c r="B3644" t="str">
        <f t="shared" si="169"/>
        <v>ZK112.K142.C727</v>
      </c>
      <c r="C3644">
        <f>+IFERROR(VLOOKUP(B3644,'[1]Sum table'!$A:$D,4,FALSE),0)</f>
        <v>0</v>
      </c>
      <c r="D3644">
        <f>+IFERROR(VLOOKUP(B3644,'[1]Sum table'!$A:$E,5,FALSE),0)</f>
        <v>0</v>
      </c>
      <c r="E3644">
        <f>+IFERROR(VLOOKUP(B3644,'[1]Sum table'!$A:$F,6,FALSE),0)</f>
        <v>0</v>
      </c>
      <c r="F3644">
        <f>+IFERROR(VLOOKUP(B3644,'[1]Sum table'!$A:$G,7,FALSE),0)</f>
        <v>0</v>
      </c>
      <c r="O3644" t="s">
        <v>519</v>
      </c>
      <c r="P3644" s="607" t="s">
        <v>318</v>
      </c>
      <c r="R3644" t="str">
        <f t="shared" si="170"/>
        <v>ZK112</v>
      </c>
      <c r="S3644">
        <f t="shared" si="171"/>
        <v>0</v>
      </c>
      <c r="T3644">
        <f t="shared" si="171"/>
        <v>0</v>
      </c>
      <c r="U3644">
        <f t="shared" si="171"/>
        <v>0</v>
      </c>
    </row>
    <row r="3645" spans="1:21" x14ac:dyDescent="0.25">
      <c r="A3645" t="s">
        <v>4164</v>
      </c>
      <c r="B3645" t="str">
        <f t="shared" si="169"/>
        <v>ZK112.K143.C727</v>
      </c>
      <c r="C3645">
        <f>+IFERROR(VLOOKUP(B3645,'[1]Sum table'!$A:$D,4,FALSE),0)</f>
        <v>0</v>
      </c>
      <c r="D3645">
        <f>+IFERROR(VLOOKUP(B3645,'[1]Sum table'!$A:$E,5,FALSE),0)</f>
        <v>0</v>
      </c>
      <c r="E3645">
        <f>+IFERROR(VLOOKUP(B3645,'[1]Sum table'!$A:$F,6,FALSE),0)</f>
        <v>0</v>
      </c>
      <c r="F3645">
        <f>+IFERROR(VLOOKUP(B3645,'[1]Sum table'!$A:$G,7,FALSE),0)</f>
        <v>0</v>
      </c>
      <c r="O3645" t="s">
        <v>519</v>
      </c>
      <c r="P3645" s="607" t="s">
        <v>319</v>
      </c>
      <c r="R3645" t="str">
        <f t="shared" si="170"/>
        <v>ZK112</v>
      </c>
      <c r="S3645">
        <f t="shared" si="171"/>
        <v>0</v>
      </c>
      <c r="T3645">
        <f t="shared" si="171"/>
        <v>0</v>
      </c>
      <c r="U3645">
        <f t="shared" si="171"/>
        <v>0</v>
      </c>
    </row>
    <row r="3646" spans="1:21" x14ac:dyDescent="0.25">
      <c r="A3646" t="s">
        <v>4165</v>
      </c>
      <c r="B3646" t="str">
        <f t="shared" si="169"/>
        <v>ZK112.K144.C727</v>
      </c>
      <c r="C3646">
        <f>+IFERROR(VLOOKUP(B3646,'[1]Sum table'!$A:$D,4,FALSE),0)</f>
        <v>0</v>
      </c>
      <c r="D3646">
        <f>+IFERROR(VLOOKUP(B3646,'[1]Sum table'!$A:$E,5,FALSE),0)</f>
        <v>0</v>
      </c>
      <c r="E3646">
        <f>+IFERROR(VLOOKUP(B3646,'[1]Sum table'!$A:$F,6,FALSE),0)</f>
        <v>0</v>
      </c>
      <c r="F3646">
        <f>+IFERROR(VLOOKUP(B3646,'[1]Sum table'!$A:$G,7,FALSE),0)</f>
        <v>0</v>
      </c>
      <c r="O3646" t="s">
        <v>519</v>
      </c>
      <c r="P3646" s="607" t="s">
        <v>320</v>
      </c>
      <c r="R3646" t="str">
        <f t="shared" si="170"/>
        <v>ZK112</v>
      </c>
      <c r="S3646">
        <f t="shared" si="171"/>
        <v>0</v>
      </c>
      <c r="T3646">
        <f t="shared" si="171"/>
        <v>0</v>
      </c>
      <c r="U3646">
        <f t="shared" si="171"/>
        <v>0</v>
      </c>
    </row>
    <row r="3647" spans="1:21" x14ac:dyDescent="0.25">
      <c r="A3647" t="s">
        <v>4166</v>
      </c>
      <c r="B3647" t="str">
        <f t="shared" si="169"/>
        <v>ZK112.K145.C727</v>
      </c>
      <c r="C3647">
        <f>+IFERROR(VLOOKUP(B3647,'[1]Sum table'!$A:$D,4,FALSE),0)</f>
        <v>0</v>
      </c>
      <c r="D3647">
        <f>+IFERROR(VLOOKUP(B3647,'[1]Sum table'!$A:$E,5,FALSE),0)</f>
        <v>0</v>
      </c>
      <c r="E3647">
        <f>+IFERROR(VLOOKUP(B3647,'[1]Sum table'!$A:$F,6,FALSE),0)</f>
        <v>0</v>
      </c>
      <c r="F3647">
        <f>+IFERROR(VLOOKUP(B3647,'[1]Sum table'!$A:$G,7,FALSE),0)</f>
        <v>0</v>
      </c>
      <c r="O3647" t="s">
        <v>519</v>
      </c>
      <c r="P3647" s="607" t="s">
        <v>321</v>
      </c>
      <c r="R3647" t="str">
        <f t="shared" si="170"/>
        <v>ZK112</v>
      </c>
      <c r="S3647">
        <f t="shared" si="171"/>
        <v>0</v>
      </c>
      <c r="T3647">
        <f t="shared" si="171"/>
        <v>0</v>
      </c>
      <c r="U3647">
        <f t="shared" si="171"/>
        <v>0</v>
      </c>
    </row>
    <row r="3648" spans="1:21" x14ac:dyDescent="0.25">
      <c r="A3648" t="s">
        <v>4167</v>
      </c>
      <c r="B3648" t="str">
        <f t="shared" si="169"/>
        <v>ZK112.K146.C727</v>
      </c>
      <c r="C3648">
        <f>+IFERROR(VLOOKUP(B3648,'[1]Sum table'!$A:$D,4,FALSE),0)</f>
        <v>0</v>
      </c>
      <c r="D3648">
        <f>+IFERROR(VLOOKUP(B3648,'[1]Sum table'!$A:$E,5,FALSE),0)</f>
        <v>0</v>
      </c>
      <c r="E3648">
        <f>+IFERROR(VLOOKUP(B3648,'[1]Sum table'!$A:$F,6,FALSE),0)</f>
        <v>0</v>
      </c>
      <c r="F3648">
        <f>+IFERROR(VLOOKUP(B3648,'[1]Sum table'!$A:$G,7,FALSE),0)</f>
        <v>0</v>
      </c>
      <c r="O3648" t="s">
        <v>519</v>
      </c>
      <c r="P3648" s="607" t="s">
        <v>322</v>
      </c>
      <c r="R3648" t="str">
        <f t="shared" si="170"/>
        <v>ZK112</v>
      </c>
      <c r="S3648">
        <f t="shared" si="171"/>
        <v>0</v>
      </c>
      <c r="T3648">
        <f t="shared" si="171"/>
        <v>0</v>
      </c>
      <c r="U3648">
        <f t="shared" si="171"/>
        <v>0</v>
      </c>
    </row>
    <row r="3649" spans="1:21" x14ac:dyDescent="0.25">
      <c r="A3649" t="s">
        <v>4168</v>
      </c>
      <c r="B3649" t="str">
        <f t="shared" si="169"/>
        <v>ZK112.K147.C727</v>
      </c>
      <c r="C3649">
        <f>+IFERROR(VLOOKUP(B3649,'[1]Sum table'!$A:$D,4,FALSE),0)</f>
        <v>0</v>
      </c>
      <c r="D3649">
        <f>+IFERROR(VLOOKUP(B3649,'[1]Sum table'!$A:$E,5,FALSE),0)</f>
        <v>0</v>
      </c>
      <c r="E3649">
        <f>+IFERROR(VLOOKUP(B3649,'[1]Sum table'!$A:$F,6,FALSE),0)</f>
        <v>0</v>
      </c>
      <c r="F3649">
        <f>+IFERROR(VLOOKUP(B3649,'[1]Sum table'!$A:$G,7,FALSE),0)</f>
        <v>0</v>
      </c>
      <c r="O3649" t="s">
        <v>519</v>
      </c>
      <c r="P3649" s="606" t="s">
        <v>173</v>
      </c>
      <c r="R3649" t="str">
        <f t="shared" si="170"/>
        <v>ZK112</v>
      </c>
      <c r="S3649">
        <f t="shared" si="171"/>
        <v>0</v>
      </c>
      <c r="T3649">
        <f t="shared" si="171"/>
        <v>0</v>
      </c>
      <c r="U3649">
        <f t="shared" si="171"/>
        <v>0</v>
      </c>
    </row>
    <row r="3650" spans="1:21" x14ac:dyDescent="0.25">
      <c r="A3650" t="s">
        <v>4169</v>
      </c>
      <c r="B3650" t="str">
        <f t="shared" si="169"/>
        <v>ZK112.K148.C727</v>
      </c>
      <c r="C3650">
        <f>+IFERROR(VLOOKUP(B3650,'[1]Sum table'!$A:$D,4,FALSE),0)</f>
        <v>0</v>
      </c>
      <c r="D3650">
        <f>+IFERROR(VLOOKUP(B3650,'[1]Sum table'!$A:$E,5,FALSE),0)</f>
        <v>0</v>
      </c>
      <c r="E3650">
        <f>+IFERROR(VLOOKUP(B3650,'[1]Sum table'!$A:$F,6,FALSE),0)</f>
        <v>0</v>
      </c>
      <c r="F3650">
        <f>+IFERROR(VLOOKUP(B3650,'[1]Sum table'!$A:$G,7,FALSE),0)</f>
        <v>0</v>
      </c>
      <c r="O3650" t="s">
        <v>519</v>
      </c>
      <c r="P3650" s="606" t="s">
        <v>323</v>
      </c>
      <c r="R3650" t="str">
        <f t="shared" si="170"/>
        <v>ZK112</v>
      </c>
      <c r="S3650">
        <f t="shared" si="171"/>
        <v>0</v>
      </c>
      <c r="T3650">
        <f t="shared" si="171"/>
        <v>0</v>
      </c>
      <c r="U3650">
        <f t="shared" si="171"/>
        <v>0</v>
      </c>
    </row>
    <row r="3651" spans="1:21" x14ac:dyDescent="0.25">
      <c r="A3651" t="s">
        <v>4170</v>
      </c>
      <c r="B3651" t="str">
        <f t="shared" si="169"/>
        <v>ZK112.K149.C727</v>
      </c>
      <c r="C3651">
        <f>+IFERROR(VLOOKUP(B3651,'[1]Sum table'!$A:$D,4,FALSE),0)</f>
        <v>0</v>
      </c>
      <c r="D3651">
        <f>+IFERROR(VLOOKUP(B3651,'[1]Sum table'!$A:$E,5,FALSE),0)</f>
        <v>0</v>
      </c>
      <c r="E3651">
        <f>+IFERROR(VLOOKUP(B3651,'[1]Sum table'!$A:$F,6,FALSE),0)</f>
        <v>0</v>
      </c>
      <c r="F3651">
        <f>+IFERROR(VLOOKUP(B3651,'[1]Sum table'!$A:$G,7,FALSE),0)</f>
        <v>0</v>
      </c>
      <c r="O3651" t="s">
        <v>519</v>
      </c>
      <c r="P3651" s="606" t="s">
        <v>324</v>
      </c>
      <c r="R3651" t="str">
        <f t="shared" si="170"/>
        <v>ZK112</v>
      </c>
      <c r="S3651">
        <f t="shared" si="171"/>
        <v>0</v>
      </c>
      <c r="T3651">
        <f t="shared" si="171"/>
        <v>0</v>
      </c>
      <c r="U3651">
        <f t="shared" si="171"/>
        <v>0</v>
      </c>
    </row>
    <row r="3652" spans="1:21" x14ac:dyDescent="0.25">
      <c r="A3652" t="s">
        <v>4171</v>
      </c>
      <c r="B3652" t="str">
        <f t="shared" ref="B3652:B3715" si="172">+A3652&amp;"."&amp;$A$1</f>
        <v>ZK112.K150.C727</v>
      </c>
      <c r="C3652">
        <f>+IFERROR(VLOOKUP(B3652,'[1]Sum table'!$A:$D,4,FALSE),0)</f>
        <v>0</v>
      </c>
      <c r="D3652">
        <f>+IFERROR(VLOOKUP(B3652,'[1]Sum table'!$A:$E,5,FALSE),0)</f>
        <v>0</v>
      </c>
      <c r="E3652">
        <f>+IFERROR(VLOOKUP(B3652,'[1]Sum table'!$A:$F,6,FALSE),0)</f>
        <v>0</v>
      </c>
      <c r="F3652">
        <f>+IFERROR(VLOOKUP(B3652,'[1]Sum table'!$A:$G,7,FALSE),0)</f>
        <v>0</v>
      </c>
      <c r="O3652" t="s">
        <v>519</v>
      </c>
      <c r="P3652" s="607" t="s">
        <v>325</v>
      </c>
      <c r="R3652" t="str">
        <f t="shared" ref="R3652:R3715" si="173">+LEFT(B3652,5)</f>
        <v>ZK112</v>
      </c>
      <c r="S3652">
        <f t="shared" ref="S3652:U3715" si="174">+C3652</f>
        <v>0</v>
      </c>
      <c r="T3652">
        <f t="shared" si="174"/>
        <v>0</v>
      </c>
      <c r="U3652">
        <f t="shared" si="174"/>
        <v>0</v>
      </c>
    </row>
    <row r="3653" spans="1:21" x14ac:dyDescent="0.25">
      <c r="A3653" t="s">
        <v>4172</v>
      </c>
      <c r="B3653" t="str">
        <f t="shared" si="172"/>
        <v>ZK112.K151.C727</v>
      </c>
      <c r="C3653">
        <f>+IFERROR(VLOOKUP(B3653,'[1]Sum table'!$A:$D,4,FALSE),0)</f>
        <v>0</v>
      </c>
      <c r="D3653">
        <f>+IFERROR(VLOOKUP(B3653,'[1]Sum table'!$A:$E,5,FALSE),0)</f>
        <v>0</v>
      </c>
      <c r="E3653">
        <f>+IFERROR(VLOOKUP(B3653,'[1]Sum table'!$A:$F,6,FALSE),0)</f>
        <v>0</v>
      </c>
      <c r="F3653">
        <f>+IFERROR(VLOOKUP(B3653,'[1]Sum table'!$A:$G,7,FALSE),0)</f>
        <v>0</v>
      </c>
      <c r="O3653" t="s">
        <v>519</v>
      </c>
      <c r="P3653" s="607" t="s">
        <v>326</v>
      </c>
      <c r="R3653" t="str">
        <f t="shared" si="173"/>
        <v>ZK112</v>
      </c>
      <c r="S3653">
        <f t="shared" si="174"/>
        <v>0</v>
      </c>
      <c r="T3653">
        <f t="shared" si="174"/>
        <v>0</v>
      </c>
      <c r="U3653">
        <f t="shared" si="174"/>
        <v>0</v>
      </c>
    </row>
    <row r="3654" spans="1:21" x14ac:dyDescent="0.25">
      <c r="A3654" t="s">
        <v>4173</v>
      </c>
      <c r="B3654" t="str">
        <f t="shared" si="172"/>
        <v>ZK112.K152.C727</v>
      </c>
      <c r="C3654">
        <f>+IFERROR(VLOOKUP(B3654,'[1]Sum table'!$A:$D,4,FALSE),0)</f>
        <v>0</v>
      </c>
      <c r="D3654">
        <f>+IFERROR(VLOOKUP(B3654,'[1]Sum table'!$A:$E,5,FALSE),0)</f>
        <v>0</v>
      </c>
      <c r="E3654">
        <f>+IFERROR(VLOOKUP(B3654,'[1]Sum table'!$A:$F,6,FALSE),0)</f>
        <v>0</v>
      </c>
      <c r="F3654">
        <f>+IFERROR(VLOOKUP(B3654,'[1]Sum table'!$A:$G,7,FALSE),0)</f>
        <v>0</v>
      </c>
      <c r="O3654" t="s">
        <v>519</v>
      </c>
      <c r="P3654" s="607" t="s">
        <v>327</v>
      </c>
      <c r="R3654" t="str">
        <f t="shared" si="173"/>
        <v>ZK112</v>
      </c>
      <c r="S3654">
        <f t="shared" si="174"/>
        <v>0</v>
      </c>
      <c r="T3654">
        <f t="shared" si="174"/>
        <v>0</v>
      </c>
      <c r="U3654">
        <f t="shared" si="174"/>
        <v>0</v>
      </c>
    </row>
    <row r="3655" spans="1:21" x14ac:dyDescent="0.25">
      <c r="A3655" t="s">
        <v>4174</v>
      </c>
      <c r="B3655" t="str">
        <f t="shared" si="172"/>
        <v>ZK112.K153.C727</v>
      </c>
      <c r="C3655">
        <f>+IFERROR(VLOOKUP(B3655,'[1]Sum table'!$A:$D,4,FALSE),0)</f>
        <v>0</v>
      </c>
      <c r="D3655">
        <f>+IFERROR(VLOOKUP(B3655,'[1]Sum table'!$A:$E,5,FALSE),0)</f>
        <v>0</v>
      </c>
      <c r="E3655">
        <f>+IFERROR(VLOOKUP(B3655,'[1]Sum table'!$A:$F,6,FALSE),0)</f>
        <v>0</v>
      </c>
      <c r="F3655">
        <f>+IFERROR(VLOOKUP(B3655,'[1]Sum table'!$A:$G,7,FALSE),0)</f>
        <v>0</v>
      </c>
      <c r="O3655" t="s">
        <v>519</v>
      </c>
      <c r="P3655" s="607" t="s">
        <v>328</v>
      </c>
      <c r="R3655" t="str">
        <f t="shared" si="173"/>
        <v>ZK112</v>
      </c>
      <c r="S3655">
        <f t="shared" si="174"/>
        <v>0</v>
      </c>
      <c r="T3655">
        <f t="shared" si="174"/>
        <v>0</v>
      </c>
      <c r="U3655">
        <f t="shared" si="174"/>
        <v>0</v>
      </c>
    </row>
    <row r="3656" spans="1:21" x14ac:dyDescent="0.25">
      <c r="A3656" t="s">
        <v>4175</v>
      </c>
      <c r="B3656" t="str">
        <f t="shared" si="172"/>
        <v>ZK112.K154.C727</v>
      </c>
      <c r="C3656">
        <f>+IFERROR(VLOOKUP(B3656,'[1]Sum table'!$A:$D,4,FALSE),0)</f>
        <v>0</v>
      </c>
      <c r="D3656">
        <f>+IFERROR(VLOOKUP(B3656,'[1]Sum table'!$A:$E,5,FALSE),0)</f>
        <v>0</v>
      </c>
      <c r="E3656">
        <f>+IFERROR(VLOOKUP(B3656,'[1]Sum table'!$A:$F,6,FALSE),0)</f>
        <v>0</v>
      </c>
      <c r="F3656">
        <f>+IFERROR(VLOOKUP(B3656,'[1]Sum table'!$A:$G,7,FALSE),0)</f>
        <v>0</v>
      </c>
      <c r="O3656" t="s">
        <v>519</v>
      </c>
      <c r="P3656" s="607" t="s">
        <v>329</v>
      </c>
      <c r="R3656" t="str">
        <f t="shared" si="173"/>
        <v>ZK112</v>
      </c>
      <c r="S3656">
        <f t="shared" si="174"/>
        <v>0</v>
      </c>
      <c r="T3656">
        <f t="shared" si="174"/>
        <v>0</v>
      </c>
      <c r="U3656">
        <f t="shared" si="174"/>
        <v>0</v>
      </c>
    </row>
    <row r="3657" spans="1:21" x14ac:dyDescent="0.25">
      <c r="A3657" t="s">
        <v>4176</v>
      </c>
      <c r="B3657" t="str">
        <f t="shared" si="172"/>
        <v>ZK112.K155.C727</v>
      </c>
      <c r="C3657">
        <f>+IFERROR(VLOOKUP(B3657,'[1]Sum table'!$A:$D,4,FALSE),0)</f>
        <v>0</v>
      </c>
      <c r="D3657">
        <f>+IFERROR(VLOOKUP(B3657,'[1]Sum table'!$A:$E,5,FALSE),0)</f>
        <v>0</v>
      </c>
      <c r="E3657">
        <f>+IFERROR(VLOOKUP(B3657,'[1]Sum table'!$A:$F,6,FALSE),0)</f>
        <v>0</v>
      </c>
      <c r="F3657">
        <f>+IFERROR(VLOOKUP(B3657,'[1]Sum table'!$A:$G,7,FALSE),0)</f>
        <v>0</v>
      </c>
      <c r="O3657" t="s">
        <v>519</v>
      </c>
      <c r="P3657" s="607" t="s">
        <v>330</v>
      </c>
      <c r="R3657" t="str">
        <f t="shared" si="173"/>
        <v>ZK112</v>
      </c>
      <c r="S3657">
        <f t="shared" si="174"/>
        <v>0</v>
      </c>
      <c r="T3657">
        <f t="shared" si="174"/>
        <v>0</v>
      </c>
      <c r="U3657">
        <f t="shared" si="174"/>
        <v>0</v>
      </c>
    </row>
    <row r="3658" spans="1:21" x14ac:dyDescent="0.25">
      <c r="A3658" t="s">
        <v>4177</v>
      </c>
      <c r="B3658" t="str">
        <f t="shared" si="172"/>
        <v>ZK112.K156.C727</v>
      </c>
      <c r="C3658">
        <f>+IFERROR(VLOOKUP(B3658,'[1]Sum table'!$A:$D,4,FALSE),0)</f>
        <v>0</v>
      </c>
      <c r="D3658">
        <f>+IFERROR(VLOOKUP(B3658,'[1]Sum table'!$A:$E,5,FALSE),0)</f>
        <v>0</v>
      </c>
      <c r="E3658">
        <f>+IFERROR(VLOOKUP(B3658,'[1]Sum table'!$A:$F,6,FALSE),0)</f>
        <v>0</v>
      </c>
      <c r="F3658">
        <f>+IFERROR(VLOOKUP(B3658,'[1]Sum table'!$A:$G,7,FALSE),0)</f>
        <v>0</v>
      </c>
      <c r="O3658" t="s">
        <v>519</v>
      </c>
      <c r="P3658" s="607" t="s">
        <v>331</v>
      </c>
      <c r="R3658" t="str">
        <f t="shared" si="173"/>
        <v>ZK112</v>
      </c>
      <c r="S3658">
        <f t="shared" si="174"/>
        <v>0</v>
      </c>
      <c r="T3658">
        <f t="shared" si="174"/>
        <v>0</v>
      </c>
      <c r="U3658">
        <f t="shared" si="174"/>
        <v>0</v>
      </c>
    </row>
    <row r="3659" spans="1:21" x14ac:dyDescent="0.25">
      <c r="A3659" t="s">
        <v>4178</v>
      </c>
      <c r="B3659" t="str">
        <f t="shared" si="172"/>
        <v>ZK112.K157.C727</v>
      </c>
      <c r="C3659">
        <f>+IFERROR(VLOOKUP(B3659,'[1]Sum table'!$A:$D,4,FALSE),0)</f>
        <v>0</v>
      </c>
      <c r="D3659">
        <f>+IFERROR(VLOOKUP(B3659,'[1]Sum table'!$A:$E,5,FALSE),0)</f>
        <v>0</v>
      </c>
      <c r="E3659">
        <f>+IFERROR(VLOOKUP(B3659,'[1]Sum table'!$A:$F,6,FALSE),0)</f>
        <v>0</v>
      </c>
      <c r="F3659">
        <f>+IFERROR(VLOOKUP(B3659,'[1]Sum table'!$A:$G,7,FALSE),0)</f>
        <v>0</v>
      </c>
      <c r="O3659" t="s">
        <v>519</v>
      </c>
      <c r="P3659" s="607" t="s">
        <v>332</v>
      </c>
      <c r="R3659" t="str">
        <f t="shared" si="173"/>
        <v>ZK112</v>
      </c>
      <c r="S3659">
        <f t="shared" si="174"/>
        <v>0</v>
      </c>
      <c r="T3659">
        <f t="shared" si="174"/>
        <v>0</v>
      </c>
      <c r="U3659">
        <f t="shared" si="174"/>
        <v>0</v>
      </c>
    </row>
    <row r="3660" spans="1:21" x14ac:dyDescent="0.25">
      <c r="A3660" t="s">
        <v>4179</v>
      </c>
      <c r="B3660" t="str">
        <f t="shared" si="172"/>
        <v>ZK112.K158.C727</v>
      </c>
      <c r="C3660">
        <f>+IFERROR(VLOOKUP(B3660,'[1]Sum table'!$A:$D,4,FALSE),0)</f>
        <v>0</v>
      </c>
      <c r="D3660">
        <f>+IFERROR(VLOOKUP(B3660,'[1]Sum table'!$A:$E,5,FALSE),0)</f>
        <v>0</v>
      </c>
      <c r="E3660">
        <f>+IFERROR(VLOOKUP(B3660,'[1]Sum table'!$A:$F,6,FALSE),0)</f>
        <v>0</v>
      </c>
      <c r="F3660">
        <f>+IFERROR(VLOOKUP(B3660,'[1]Sum table'!$A:$G,7,FALSE),0)</f>
        <v>0</v>
      </c>
      <c r="O3660" t="s">
        <v>519</v>
      </c>
      <c r="P3660" s="607" t="s">
        <v>333</v>
      </c>
      <c r="R3660" t="str">
        <f t="shared" si="173"/>
        <v>ZK112</v>
      </c>
      <c r="S3660">
        <f t="shared" si="174"/>
        <v>0</v>
      </c>
      <c r="T3660">
        <f t="shared" si="174"/>
        <v>0</v>
      </c>
      <c r="U3660">
        <f t="shared" si="174"/>
        <v>0</v>
      </c>
    </row>
    <row r="3661" spans="1:21" x14ac:dyDescent="0.25">
      <c r="A3661" t="s">
        <v>4180</v>
      </c>
      <c r="B3661" t="str">
        <f t="shared" si="172"/>
        <v>ZK112.K159.C727</v>
      </c>
      <c r="C3661">
        <f>+IFERROR(VLOOKUP(B3661,'[1]Sum table'!$A:$D,4,FALSE),0)</f>
        <v>0</v>
      </c>
      <c r="D3661">
        <f>+IFERROR(VLOOKUP(B3661,'[1]Sum table'!$A:$E,5,FALSE),0)</f>
        <v>0</v>
      </c>
      <c r="E3661">
        <f>+IFERROR(VLOOKUP(B3661,'[1]Sum table'!$A:$F,6,FALSE),0)</f>
        <v>0</v>
      </c>
      <c r="F3661">
        <f>+IFERROR(VLOOKUP(B3661,'[1]Sum table'!$A:$G,7,FALSE),0)</f>
        <v>0</v>
      </c>
      <c r="O3661" t="s">
        <v>519</v>
      </c>
      <c r="P3661" s="607" t="s">
        <v>334</v>
      </c>
      <c r="R3661" t="str">
        <f t="shared" si="173"/>
        <v>ZK112</v>
      </c>
      <c r="S3661">
        <f t="shared" si="174"/>
        <v>0</v>
      </c>
      <c r="T3661">
        <f t="shared" si="174"/>
        <v>0</v>
      </c>
      <c r="U3661">
        <f t="shared" si="174"/>
        <v>0</v>
      </c>
    </row>
    <row r="3662" spans="1:21" x14ac:dyDescent="0.25">
      <c r="A3662" t="s">
        <v>4181</v>
      </c>
      <c r="B3662" t="str">
        <f t="shared" si="172"/>
        <v>ZK112.K160.C727</v>
      </c>
      <c r="C3662">
        <f>+IFERROR(VLOOKUP(B3662,'[1]Sum table'!$A:$D,4,FALSE),0)</f>
        <v>0</v>
      </c>
      <c r="D3662">
        <f>+IFERROR(VLOOKUP(B3662,'[1]Sum table'!$A:$E,5,FALSE),0)</f>
        <v>0</v>
      </c>
      <c r="E3662">
        <f>+IFERROR(VLOOKUP(B3662,'[1]Sum table'!$A:$F,6,FALSE),0)</f>
        <v>0</v>
      </c>
      <c r="F3662">
        <f>+IFERROR(VLOOKUP(B3662,'[1]Sum table'!$A:$G,7,FALSE),0)</f>
        <v>0</v>
      </c>
      <c r="O3662" t="s">
        <v>519</v>
      </c>
      <c r="P3662" s="606" t="s">
        <v>189</v>
      </c>
      <c r="R3662" t="str">
        <f t="shared" si="173"/>
        <v>ZK112</v>
      </c>
      <c r="S3662">
        <f t="shared" si="174"/>
        <v>0</v>
      </c>
      <c r="T3662">
        <f t="shared" si="174"/>
        <v>0</v>
      </c>
      <c r="U3662">
        <f t="shared" si="174"/>
        <v>0</v>
      </c>
    </row>
    <row r="3663" spans="1:21" x14ac:dyDescent="0.25">
      <c r="A3663" t="s">
        <v>4182</v>
      </c>
      <c r="B3663" t="str">
        <f t="shared" si="172"/>
        <v>ZK112.K161.C727</v>
      </c>
      <c r="C3663">
        <f>+IFERROR(VLOOKUP(B3663,'[1]Sum table'!$A:$D,4,FALSE),0)</f>
        <v>0</v>
      </c>
      <c r="D3663">
        <f>+IFERROR(VLOOKUP(B3663,'[1]Sum table'!$A:$E,5,FALSE),0)</f>
        <v>0</v>
      </c>
      <c r="E3663">
        <f>+IFERROR(VLOOKUP(B3663,'[1]Sum table'!$A:$F,6,FALSE),0)</f>
        <v>0</v>
      </c>
      <c r="F3663">
        <f>+IFERROR(VLOOKUP(B3663,'[1]Sum table'!$A:$G,7,FALSE),0)</f>
        <v>0</v>
      </c>
      <c r="O3663" t="s">
        <v>519</v>
      </c>
      <c r="P3663" s="606" t="s">
        <v>190</v>
      </c>
      <c r="R3663" t="str">
        <f t="shared" si="173"/>
        <v>ZK112</v>
      </c>
      <c r="S3663">
        <f t="shared" si="174"/>
        <v>0</v>
      </c>
      <c r="T3663">
        <f t="shared" si="174"/>
        <v>0</v>
      </c>
      <c r="U3663">
        <f t="shared" si="174"/>
        <v>0</v>
      </c>
    </row>
    <row r="3664" spans="1:21" x14ac:dyDescent="0.25">
      <c r="A3664" t="s">
        <v>4183</v>
      </c>
      <c r="B3664" t="str">
        <f t="shared" si="172"/>
        <v>ZK112.K162.C727</v>
      </c>
      <c r="C3664">
        <f>+IFERROR(VLOOKUP(B3664,'[1]Sum table'!$A:$D,4,FALSE),0)</f>
        <v>0</v>
      </c>
      <c r="D3664">
        <f>+IFERROR(VLOOKUP(B3664,'[1]Sum table'!$A:$E,5,FALSE),0)</f>
        <v>0</v>
      </c>
      <c r="E3664">
        <f>+IFERROR(VLOOKUP(B3664,'[1]Sum table'!$A:$F,6,FALSE),0)</f>
        <v>0</v>
      </c>
      <c r="F3664">
        <f>+IFERROR(VLOOKUP(B3664,'[1]Sum table'!$A:$G,7,FALSE),0)</f>
        <v>0</v>
      </c>
      <c r="O3664" t="s">
        <v>519</v>
      </c>
      <c r="P3664" s="606" t="s">
        <v>335</v>
      </c>
      <c r="R3664" t="str">
        <f t="shared" si="173"/>
        <v>ZK112</v>
      </c>
      <c r="S3664">
        <f t="shared" si="174"/>
        <v>0</v>
      </c>
      <c r="T3664">
        <f t="shared" si="174"/>
        <v>0</v>
      </c>
      <c r="U3664">
        <f t="shared" si="174"/>
        <v>0</v>
      </c>
    </row>
    <row r="3665" spans="1:21" x14ac:dyDescent="0.25">
      <c r="A3665" t="s">
        <v>4184</v>
      </c>
      <c r="B3665" t="str">
        <f t="shared" si="172"/>
        <v>ZK112.K163.C727</v>
      </c>
      <c r="C3665">
        <f>+IFERROR(VLOOKUP(B3665,'[1]Sum table'!$A:$D,4,FALSE),0)</f>
        <v>0</v>
      </c>
      <c r="D3665">
        <f>+IFERROR(VLOOKUP(B3665,'[1]Sum table'!$A:$E,5,FALSE),0)</f>
        <v>0</v>
      </c>
      <c r="E3665">
        <f>+IFERROR(VLOOKUP(B3665,'[1]Sum table'!$A:$F,6,FALSE),0)</f>
        <v>0</v>
      </c>
      <c r="F3665">
        <f>+IFERROR(VLOOKUP(B3665,'[1]Sum table'!$A:$G,7,FALSE),0)</f>
        <v>0</v>
      </c>
      <c r="O3665" t="s">
        <v>519</v>
      </c>
      <c r="P3665" s="606" t="s">
        <v>113</v>
      </c>
      <c r="R3665" t="str">
        <f t="shared" si="173"/>
        <v>ZK112</v>
      </c>
      <c r="S3665">
        <f t="shared" si="174"/>
        <v>0</v>
      </c>
      <c r="T3665">
        <f t="shared" si="174"/>
        <v>0</v>
      </c>
      <c r="U3665">
        <f t="shared" si="174"/>
        <v>0</v>
      </c>
    </row>
    <row r="3666" spans="1:21" x14ac:dyDescent="0.25">
      <c r="A3666" t="s">
        <v>4185</v>
      </c>
      <c r="B3666" t="str">
        <f t="shared" si="172"/>
        <v>ZK112.K164.C727</v>
      </c>
      <c r="C3666">
        <f>+IFERROR(VLOOKUP(B3666,'[1]Sum table'!$A:$D,4,FALSE),0)</f>
        <v>0</v>
      </c>
      <c r="D3666">
        <f>+IFERROR(VLOOKUP(B3666,'[1]Sum table'!$A:$E,5,FALSE),0)</f>
        <v>0</v>
      </c>
      <c r="E3666">
        <f>+IFERROR(VLOOKUP(B3666,'[1]Sum table'!$A:$F,6,FALSE),0)</f>
        <v>0</v>
      </c>
      <c r="F3666">
        <f>+IFERROR(VLOOKUP(B3666,'[1]Sum table'!$A:$G,7,FALSE),0)</f>
        <v>0</v>
      </c>
      <c r="O3666" t="s">
        <v>519</v>
      </c>
      <c r="P3666" s="606" t="s">
        <v>179</v>
      </c>
      <c r="R3666" t="str">
        <f t="shared" si="173"/>
        <v>ZK112</v>
      </c>
      <c r="S3666">
        <f t="shared" si="174"/>
        <v>0</v>
      </c>
      <c r="T3666">
        <f t="shared" si="174"/>
        <v>0</v>
      </c>
      <c r="U3666">
        <f t="shared" si="174"/>
        <v>0</v>
      </c>
    </row>
    <row r="3667" spans="1:21" x14ac:dyDescent="0.25">
      <c r="A3667" t="s">
        <v>4186</v>
      </c>
      <c r="B3667" t="str">
        <f t="shared" si="172"/>
        <v>ZK112.K165.C727</v>
      </c>
      <c r="C3667">
        <f>+IFERROR(VLOOKUP(B3667,'[1]Sum table'!$A:$D,4,FALSE),0)</f>
        <v>0</v>
      </c>
      <c r="D3667">
        <f>+IFERROR(VLOOKUP(B3667,'[1]Sum table'!$A:$E,5,FALSE),0)</f>
        <v>0</v>
      </c>
      <c r="E3667">
        <f>+IFERROR(VLOOKUP(B3667,'[1]Sum table'!$A:$F,6,FALSE),0)</f>
        <v>0</v>
      </c>
      <c r="F3667">
        <f>+IFERROR(VLOOKUP(B3667,'[1]Sum table'!$A:$G,7,FALSE),0)</f>
        <v>0</v>
      </c>
      <c r="O3667" t="s">
        <v>519</v>
      </c>
      <c r="P3667" s="606" t="s">
        <v>336</v>
      </c>
      <c r="R3667" t="str">
        <f t="shared" si="173"/>
        <v>ZK112</v>
      </c>
      <c r="S3667">
        <f t="shared" si="174"/>
        <v>0</v>
      </c>
      <c r="T3667">
        <f t="shared" si="174"/>
        <v>0</v>
      </c>
      <c r="U3667">
        <f t="shared" si="174"/>
        <v>0</v>
      </c>
    </row>
    <row r="3668" spans="1:21" x14ac:dyDescent="0.25">
      <c r="A3668" t="s">
        <v>4187</v>
      </c>
      <c r="B3668" t="str">
        <f t="shared" si="172"/>
        <v>ZK112.K166.C727</v>
      </c>
      <c r="C3668">
        <f>+IFERROR(VLOOKUP(B3668,'[1]Sum table'!$A:$D,4,FALSE),0)</f>
        <v>0</v>
      </c>
      <c r="D3668">
        <f>+IFERROR(VLOOKUP(B3668,'[1]Sum table'!$A:$E,5,FALSE),0)</f>
        <v>0</v>
      </c>
      <c r="E3668">
        <f>+IFERROR(VLOOKUP(B3668,'[1]Sum table'!$A:$F,6,FALSE),0)</f>
        <v>0</v>
      </c>
      <c r="F3668">
        <f>+IFERROR(VLOOKUP(B3668,'[1]Sum table'!$A:$G,7,FALSE),0)</f>
        <v>0</v>
      </c>
      <c r="O3668" t="s">
        <v>519</v>
      </c>
      <c r="P3668" s="607" t="s">
        <v>337</v>
      </c>
      <c r="R3668" t="str">
        <f t="shared" si="173"/>
        <v>ZK112</v>
      </c>
      <c r="S3668">
        <f t="shared" si="174"/>
        <v>0</v>
      </c>
      <c r="T3668">
        <f t="shared" si="174"/>
        <v>0</v>
      </c>
      <c r="U3668">
        <f t="shared" si="174"/>
        <v>0</v>
      </c>
    </row>
    <row r="3669" spans="1:21" x14ac:dyDescent="0.25">
      <c r="A3669" t="s">
        <v>4188</v>
      </c>
      <c r="B3669" t="str">
        <f t="shared" si="172"/>
        <v>ZK112.K167.C727</v>
      </c>
      <c r="C3669">
        <f>+IFERROR(VLOOKUP(B3669,'[1]Sum table'!$A:$D,4,FALSE),0)</f>
        <v>0</v>
      </c>
      <c r="D3669">
        <f>+IFERROR(VLOOKUP(B3669,'[1]Sum table'!$A:$E,5,FALSE),0)</f>
        <v>0</v>
      </c>
      <c r="E3669">
        <f>+IFERROR(VLOOKUP(B3669,'[1]Sum table'!$A:$F,6,FALSE),0)</f>
        <v>0</v>
      </c>
      <c r="F3669">
        <f>+IFERROR(VLOOKUP(B3669,'[1]Sum table'!$A:$G,7,FALSE),0)</f>
        <v>0</v>
      </c>
      <c r="O3669" t="s">
        <v>519</v>
      </c>
      <c r="P3669" s="607" t="s">
        <v>338</v>
      </c>
      <c r="R3669" t="str">
        <f t="shared" si="173"/>
        <v>ZK112</v>
      </c>
      <c r="S3669">
        <f t="shared" si="174"/>
        <v>0</v>
      </c>
      <c r="T3669">
        <f t="shared" si="174"/>
        <v>0</v>
      </c>
      <c r="U3669">
        <f t="shared" si="174"/>
        <v>0</v>
      </c>
    </row>
    <row r="3670" spans="1:21" x14ac:dyDescent="0.25">
      <c r="A3670" t="s">
        <v>4189</v>
      </c>
      <c r="B3670" t="str">
        <f t="shared" si="172"/>
        <v>ZK112.K168.C727</v>
      </c>
      <c r="C3670">
        <f>+IFERROR(VLOOKUP(B3670,'[1]Sum table'!$A:$D,4,FALSE),0)</f>
        <v>0</v>
      </c>
      <c r="D3670">
        <f>+IFERROR(VLOOKUP(B3670,'[1]Sum table'!$A:$E,5,FALSE),0)</f>
        <v>0</v>
      </c>
      <c r="E3670">
        <f>+IFERROR(VLOOKUP(B3670,'[1]Sum table'!$A:$F,6,FALSE),0)</f>
        <v>0</v>
      </c>
      <c r="F3670">
        <f>+IFERROR(VLOOKUP(B3670,'[1]Sum table'!$A:$G,7,FALSE),0)</f>
        <v>0</v>
      </c>
      <c r="O3670" t="s">
        <v>519</v>
      </c>
      <c r="P3670" s="607" t="s">
        <v>339</v>
      </c>
      <c r="R3670" t="str">
        <f t="shared" si="173"/>
        <v>ZK112</v>
      </c>
      <c r="S3670">
        <f t="shared" si="174"/>
        <v>0</v>
      </c>
      <c r="T3670">
        <f t="shared" si="174"/>
        <v>0</v>
      </c>
      <c r="U3670">
        <f t="shared" si="174"/>
        <v>0</v>
      </c>
    </row>
    <row r="3671" spans="1:21" x14ac:dyDescent="0.25">
      <c r="A3671" t="s">
        <v>4190</v>
      </c>
      <c r="B3671" t="str">
        <f t="shared" si="172"/>
        <v>ZK112.K169.C727</v>
      </c>
      <c r="C3671">
        <f>+IFERROR(VLOOKUP(B3671,'[1]Sum table'!$A:$D,4,FALSE),0)</f>
        <v>0</v>
      </c>
      <c r="D3671">
        <f>+IFERROR(VLOOKUP(B3671,'[1]Sum table'!$A:$E,5,FALSE),0)</f>
        <v>0</v>
      </c>
      <c r="E3671">
        <f>+IFERROR(VLOOKUP(B3671,'[1]Sum table'!$A:$F,6,FALSE),0)</f>
        <v>0</v>
      </c>
      <c r="F3671">
        <f>+IFERROR(VLOOKUP(B3671,'[1]Sum table'!$A:$G,7,FALSE),0)</f>
        <v>0</v>
      </c>
      <c r="O3671" t="s">
        <v>519</v>
      </c>
      <c r="P3671" s="607" t="s">
        <v>340</v>
      </c>
      <c r="R3671" t="str">
        <f t="shared" si="173"/>
        <v>ZK112</v>
      </c>
      <c r="S3671">
        <f t="shared" si="174"/>
        <v>0</v>
      </c>
      <c r="T3671">
        <f t="shared" si="174"/>
        <v>0</v>
      </c>
      <c r="U3671">
        <f t="shared" si="174"/>
        <v>0</v>
      </c>
    </row>
    <row r="3672" spans="1:21" x14ac:dyDescent="0.25">
      <c r="A3672" t="s">
        <v>4191</v>
      </c>
      <c r="B3672" t="str">
        <f t="shared" si="172"/>
        <v>ZK112.K170.C727</v>
      </c>
      <c r="C3672">
        <f>+IFERROR(VLOOKUP(B3672,'[1]Sum table'!$A:$D,4,FALSE),0)</f>
        <v>0</v>
      </c>
      <c r="D3672">
        <f>+IFERROR(VLOOKUP(B3672,'[1]Sum table'!$A:$E,5,FALSE),0)</f>
        <v>0</v>
      </c>
      <c r="E3672">
        <f>+IFERROR(VLOOKUP(B3672,'[1]Sum table'!$A:$F,6,FALSE),0)</f>
        <v>0</v>
      </c>
      <c r="F3672">
        <f>+IFERROR(VLOOKUP(B3672,'[1]Sum table'!$A:$G,7,FALSE),0)</f>
        <v>0</v>
      </c>
      <c r="O3672" t="s">
        <v>519</v>
      </c>
      <c r="P3672" s="607" t="s">
        <v>341</v>
      </c>
      <c r="R3672" t="str">
        <f t="shared" si="173"/>
        <v>ZK112</v>
      </c>
      <c r="S3672">
        <f t="shared" si="174"/>
        <v>0</v>
      </c>
      <c r="T3672">
        <f t="shared" si="174"/>
        <v>0</v>
      </c>
      <c r="U3672">
        <f t="shared" si="174"/>
        <v>0</v>
      </c>
    </row>
    <row r="3673" spans="1:21" x14ac:dyDescent="0.25">
      <c r="A3673" t="s">
        <v>4192</v>
      </c>
      <c r="B3673" t="str">
        <f t="shared" si="172"/>
        <v>ZK112.K171.C727</v>
      </c>
      <c r="C3673">
        <f>+IFERROR(VLOOKUP(B3673,'[1]Sum table'!$A:$D,4,FALSE),0)</f>
        <v>0</v>
      </c>
      <c r="D3673">
        <f>+IFERROR(VLOOKUP(B3673,'[1]Sum table'!$A:$E,5,FALSE),0)</f>
        <v>0</v>
      </c>
      <c r="E3673">
        <f>+IFERROR(VLOOKUP(B3673,'[1]Sum table'!$A:$F,6,FALSE),0)</f>
        <v>0</v>
      </c>
      <c r="F3673">
        <f>+IFERROR(VLOOKUP(B3673,'[1]Sum table'!$A:$G,7,FALSE),0)</f>
        <v>0</v>
      </c>
      <c r="O3673" t="s">
        <v>519</v>
      </c>
      <c r="P3673" s="607" t="s">
        <v>342</v>
      </c>
      <c r="R3673" t="str">
        <f t="shared" si="173"/>
        <v>ZK112</v>
      </c>
      <c r="S3673">
        <f t="shared" si="174"/>
        <v>0</v>
      </c>
      <c r="T3673">
        <f t="shared" si="174"/>
        <v>0</v>
      </c>
      <c r="U3673">
        <f t="shared" si="174"/>
        <v>0</v>
      </c>
    </row>
    <row r="3674" spans="1:21" x14ac:dyDescent="0.25">
      <c r="A3674" t="s">
        <v>4193</v>
      </c>
      <c r="B3674" t="str">
        <f t="shared" si="172"/>
        <v>ZK112.K172.C727</v>
      </c>
      <c r="C3674">
        <f>+IFERROR(VLOOKUP(B3674,'[1]Sum table'!$A:$D,4,FALSE),0)</f>
        <v>0</v>
      </c>
      <c r="D3674">
        <f>+IFERROR(VLOOKUP(B3674,'[1]Sum table'!$A:$E,5,FALSE),0)</f>
        <v>0</v>
      </c>
      <c r="E3674">
        <f>+IFERROR(VLOOKUP(B3674,'[1]Sum table'!$A:$F,6,FALSE),0)</f>
        <v>0</v>
      </c>
      <c r="F3674">
        <f>+IFERROR(VLOOKUP(B3674,'[1]Sum table'!$A:$G,7,FALSE),0)</f>
        <v>0</v>
      </c>
      <c r="O3674" t="s">
        <v>519</v>
      </c>
      <c r="P3674" s="606" t="s">
        <v>216</v>
      </c>
      <c r="R3674" t="str">
        <f t="shared" si="173"/>
        <v>ZK112</v>
      </c>
      <c r="S3674">
        <f t="shared" si="174"/>
        <v>0</v>
      </c>
      <c r="T3674">
        <f t="shared" si="174"/>
        <v>0</v>
      </c>
      <c r="U3674">
        <f t="shared" si="174"/>
        <v>0</v>
      </c>
    </row>
    <row r="3675" spans="1:21" x14ac:dyDescent="0.25">
      <c r="A3675" t="s">
        <v>4194</v>
      </c>
      <c r="B3675" t="str">
        <f t="shared" si="172"/>
        <v>ZK112.K173.C727</v>
      </c>
      <c r="C3675">
        <f>+IFERROR(VLOOKUP(B3675,'[1]Sum table'!$A:$D,4,FALSE),0)</f>
        <v>0</v>
      </c>
      <c r="D3675">
        <f>+IFERROR(VLOOKUP(B3675,'[1]Sum table'!$A:$E,5,FALSE),0)</f>
        <v>0</v>
      </c>
      <c r="E3675">
        <f>+IFERROR(VLOOKUP(B3675,'[1]Sum table'!$A:$F,6,FALSE),0)</f>
        <v>0</v>
      </c>
      <c r="F3675">
        <f>+IFERROR(VLOOKUP(B3675,'[1]Sum table'!$A:$G,7,FALSE),0)</f>
        <v>0</v>
      </c>
      <c r="O3675" t="s">
        <v>519</v>
      </c>
      <c r="P3675" s="606" t="s">
        <v>343</v>
      </c>
      <c r="R3675" t="str">
        <f t="shared" si="173"/>
        <v>ZK112</v>
      </c>
      <c r="S3675">
        <f t="shared" si="174"/>
        <v>0</v>
      </c>
      <c r="T3675">
        <f t="shared" si="174"/>
        <v>0</v>
      </c>
      <c r="U3675">
        <f t="shared" si="174"/>
        <v>0</v>
      </c>
    </row>
    <row r="3676" spans="1:21" x14ac:dyDescent="0.25">
      <c r="A3676" t="s">
        <v>4195</v>
      </c>
      <c r="B3676" t="str">
        <f t="shared" si="172"/>
        <v>ZK112.K174.C727</v>
      </c>
      <c r="C3676">
        <f>+IFERROR(VLOOKUP(B3676,'[1]Sum table'!$A:$D,4,FALSE),0)</f>
        <v>0</v>
      </c>
      <c r="D3676">
        <f>+IFERROR(VLOOKUP(B3676,'[1]Sum table'!$A:$E,5,FALSE),0)</f>
        <v>0</v>
      </c>
      <c r="E3676">
        <f>+IFERROR(VLOOKUP(B3676,'[1]Sum table'!$A:$F,6,FALSE),0)</f>
        <v>0</v>
      </c>
      <c r="F3676">
        <f>+IFERROR(VLOOKUP(B3676,'[1]Sum table'!$A:$G,7,FALSE),0)</f>
        <v>0</v>
      </c>
      <c r="O3676" t="s">
        <v>519</v>
      </c>
      <c r="P3676" s="607" t="s">
        <v>344</v>
      </c>
      <c r="R3676" t="str">
        <f t="shared" si="173"/>
        <v>ZK112</v>
      </c>
      <c r="S3676">
        <f t="shared" si="174"/>
        <v>0</v>
      </c>
      <c r="T3676">
        <f t="shared" si="174"/>
        <v>0</v>
      </c>
      <c r="U3676">
        <f t="shared" si="174"/>
        <v>0</v>
      </c>
    </row>
    <row r="3677" spans="1:21" x14ac:dyDescent="0.25">
      <c r="A3677" t="s">
        <v>4196</v>
      </c>
      <c r="B3677" t="str">
        <f t="shared" si="172"/>
        <v>ZK112.K175.C727</v>
      </c>
      <c r="C3677">
        <f>+IFERROR(VLOOKUP(B3677,'[1]Sum table'!$A:$D,4,FALSE),0)</f>
        <v>0</v>
      </c>
      <c r="D3677">
        <f>+IFERROR(VLOOKUP(B3677,'[1]Sum table'!$A:$E,5,FALSE),0)</f>
        <v>0</v>
      </c>
      <c r="E3677">
        <f>+IFERROR(VLOOKUP(B3677,'[1]Sum table'!$A:$F,6,FALSE),0)</f>
        <v>0</v>
      </c>
      <c r="F3677">
        <f>+IFERROR(VLOOKUP(B3677,'[1]Sum table'!$A:$G,7,FALSE),0)</f>
        <v>0</v>
      </c>
      <c r="O3677" t="s">
        <v>519</v>
      </c>
      <c r="P3677" s="607" t="s">
        <v>345</v>
      </c>
      <c r="R3677" t="str">
        <f t="shared" si="173"/>
        <v>ZK112</v>
      </c>
      <c r="S3677">
        <f t="shared" si="174"/>
        <v>0</v>
      </c>
      <c r="T3677">
        <f t="shared" si="174"/>
        <v>0</v>
      </c>
      <c r="U3677">
        <f t="shared" si="174"/>
        <v>0</v>
      </c>
    </row>
    <row r="3678" spans="1:21" x14ac:dyDescent="0.25">
      <c r="A3678" t="s">
        <v>4197</v>
      </c>
      <c r="B3678" t="str">
        <f t="shared" si="172"/>
        <v>ZK112.K176.C727</v>
      </c>
      <c r="C3678">
        <f>+IFERROR(VLOOKUP(B3678,'[1]Sum table'!$A:$D,4,FALSE),0)</f>
        <v>0</v>
      </c>
      <c r="D3678">
        <f>+IFERROR(VLOOKUP(B3678,'[1]Sum table'!$A:$E,5,FALSE),0)</f>
        <v>0</v>
      </c>
      <c r="E3678">
        <f>+IFERROR(VLOOKUP(B3678,'[1]Sum table'!$A:$F,6,FALSE),0)</f>
        <v>0</v>
      </c>
      <c r="F3678">
        <f>+IFERROR(VLOOKUP(B3678,'[1]Sum table'!$A:$G,7,FALSE),0)</f>
        <v>0</v>
      </c>
      <c r="O3678" t="s">
        <v>519</v>
      </c>
      <c r="P3678" s="607" t="s">
        <v>346</v>
      </c>
      <c r="R3678" t="str">
        <f t="shared" si="173"/>
        <v>ZK112</v>
      </c>
      <c r="S3678">
        <f t="shared" si="174"/>
        <v>0</v>
      </c>
      <c r="T3678">
        <f t="shared" si="174"/>
        <v>0</v>
      </c>
      <c r="U3678">
        <f t="shared" si="174"/>
        <v>0</v>
      </c>
    </row>
    <row r="3679" spans="1:21" x14ac:dyDescent="0.25">
      <c r="A3679" t="s">
        <v>4198</v>
      </c>
      <c r="B3679" t="str">
        <f t="shared" si="172"/>
        <v>ZK112.K177.C727</v>
      </c>
      <c r="C3679">
        <f>+IFERROR(VLOOKUP(B3679,'[1]Sum table'!$A:$D,4,FALSE),0)</f>
        <v>0</v>
      </c>
      <c r="D3679">
        <f>+IFERROR(VLOOKUP(B3679,'[1]Sum table'!$A:$E,5,FALSE),0)</f>
        <v>0</v>
      </c>
      <c r="E3679">
        <f>+IFERROR(VLOOKUP(B3679,'[1]Sum table'!$A:$F,6,FALSE),0)</f>
        <v>0</v>
      </c>
      <c r="F3679">
        <f>+IFERROR(VLOOKUP(B3679,'[1]Sum table'!$A:$G,7,FALSE),0)</f>
        <v>0</v>
      </c>
      <c r="O3679" t="s">
        <v>519</v>
      </c>
      <c r="P3679" s="606" t="s">
        <v>347</v>
      </c>
      <c r="R3679" t="str">
        <f t="shared" si="173"/>
        <v>ZK112</v>
      </c>
      <c r="S3679">
        <f t="shared" si="174"/>
        <v>0</v>
      </c>
      <c r="T3679">
        <f t="shared" si="174"/>
        <v>0</v>
      </c>
      <c r="U3679">
        <f t="shared" si="174"/>
        <v>0</v>
      </c>
    </row>
    <row r="3680" spans="1:21" x14ac:dyDescent="0.25">
      <c r="A3680" t="s">
        <v>4199</v>
      </c>
      <c r="B3680" t="str">
        <f t="shared" si="172"/>
        <v>ZK112.K178.C727</v>
      </c>
      <c r="C3680">
        <f>+IFERROR(VLOOKUP(B3680,'[1]Sum table'!$A:$D,4,FALSE),0)</f>
        <v>0</v>
      </c>
      <c r="D3680">
        <f>+IFERROR(VLOOKUP(B3680,'[1]Sum table'!$A:$E,5,FALSE),0)</f>
        <v>0</v>
      </c>
      <c r="E3680">
        <f>+IFERROR(VLOOKUP(B3680,'[1]Sum table'!$A:$F,6,FALSE),0)</f>
        <v>0</v>
      </c>
      <c r="F3680">
        <f>+IFERROR(VLOOKUP(B3680,'[1]Sum table'!$A:$G,7,FALSE),0)</f>
        <v>0</v>
      </c>
      <c r="O3680" t="s">
        <v>519</v>
      </c>
      <c r="P3680" s="606" t="s">
        <v>348</v>
      </c>
      <c r="R3680" t="str">
        <f t="shared" si="173"/>
        <v>ZK112</v>
      </c>
      <c r="S3680">
        <f t="shared" si="174"/>
        <v>0</v>
      </c>
      <c r="T3680">
        <f t="shared" si="174"/>
        <v>0</v>
      </c>
      <c r="U3680">
        <f t="shared" si="174"/>
        <v>0</v>
      </c>
    </row>
    <row r="3681" spans="1:21" x14ac:dyDescent="0.25">
      <c r="A3681" t="s">
        <v>4200</v>
      </c>
      <c r="B3681" t="str">
        <f t="shared" si="172"/>
        <v>ZK112.K179.C727</v>
      </c>
      <c r="C3681">
        <f>+IFERROR(VLOOKUP(B3681,'[1]Sum table'!$A:$D,4,FALSE),0)</f>
        <v>0</v>
      </c>
      <c r="D3681">
        <f>+IFERROR(VLOOKUP(B3681,'[1]Sum table'!$A:$E,5,FALSE),0)</f>
        <v>0</v>
      </c>
      <c r="E3681">
        <f>+IFERROR(VLOOKUP(B3681,'[1]Sum table'!$A:$F,6,FALSE),0)</f>
        <v>0</v>
      </c>
      <c r="F3681">
        <f>+IFERROR(VLOOKUP(B3681,'[1]Sum table'!$A:$G,7,FALSE),0)</f>
        <v>0</v>
      </c>
      <c r="O3681" t="s">
        <v>519</v>
      </c>
      <c r="P3681" s="606" t="s">
        <v>349</v>
      </c>
      <c r="R3681" t="str">
        <f t="shared" si="173"/>
        <v>ZK112</v>
      </c>
      <c r="S3681">
        <f t="shared" si="174"/>
        <v>0</v>
      </c>
      <c r="T3681">
        <f t="shared" si="174"/>
        <v>0</v>
      </c>
      <c r="U3681">
        <f t="shared" si="174"/>
        <v>0</v>
      </c>
    </row>
    <row r="3682" spans="1:21" x14ac:dyDescent="0.25">
      <c r="A3682" t="s">
        <v>4201</v>
      </c>
      <c r="B3682" t="str">
        <f t="shared" si="172"/>
        <v>ZK112.K180.C727</v>
      </c>
      <c r="C3682">
        <f>+IFERROR(VLOOKUP(B3682,'[1]Sum table'!$A:$D,4,FALSE),0)</f>
        <v>0</v>
      </c>
      <c r="D3682">
        <f>+IFERROR(VLOOKUP(B3682,'[1]Sum table'!$A:$E,5,FALSE),0)</f>
        <v>0</v>
      </c>
      <c r="E3682">
        <f>+IFERROR(VLOOKUP(B3682,'[1]Sum table'!$A:$F,6,FALSE),0)</f>
        <v>0</v>
      </c>
      <c r="F3682">
        <f>+IFERROR(VLOOKUP(B3682,'[1]Sum table'!$A:$G,7,FALSE),0)</f>
        <v>0</v>
      </c>
      <c r="O3682" t="s">
        <v>519</v>
      </c>
      <c r="P3682" s="606" t="s">
        <v>350</v>
      </c>
      <c r="R3682" t="str">
        <f t="shared" si="173"/>
        <v>ZK112</v>
      </c>
      <c r="S3682">
        <f t="shared" si="174"/>
        <v>0</v>
      </c>
      <c r="T3682">
        <f t="shared" si="174"/>
        <v>0</v>
      </c>
      <c r="U3682">
        <f t="shared" si="174"/>
        <v>0</v>
      </c>
    </row>
    <row r="3683" spans="1:21" x14ac:dyDescent="0.25">
      <c r="A3683" t="s">
        <v>4202</v>
      </c>
      <c r="B3683" t="str">
        <f t="shared" si="172"/>
        <v>ZK112.K181.C727</v>
      </c>
      <c r="C3683">
        <f>+IFERROR(VLOOKUP(B3683,'[1]Sum table'!$A:$D,4,FALSE),0)</f>
        <v>0</v>
      </c>
      <c r="D3683">
        <f>+IFERROR(VLOOKUP(B3683,'[1]Sum table'!$A:$E,5,FALSE),0)</f>
        <v>0</v>
      </c>
      <c r="E3683">
        <f>+IFERROR(VLOOKUP(B3683,'[1]Sum table'!$A:$F,6,FALSE),0)</f>
        <v>0</v>
      </c>
      <c r="F3683">
        <f>+IFERROR(VLOOKUP(B3683,'[1]Sum table'!$A:$G,7,FALSE),0)</f>
        <v>0</v>
      </c>
      <c r="O3683" t="s">
        <v>519</v>
      </c>
      <c r="P3683" s="607" t="s">
        <v>351</v>
      </c>
      <c r="R3683" t="str">
        <f t="shared" si="173"/>
        <v>ZK112</v>
      </c>
      <c r="S3683">
        <f t="shared" si="174"/>
        <v>0</v>
      </c>
      <c r="T3683">
        <f t="shared" si="174"/>
        <v>0</v>
      </c>
      <c r="U3683">
        <f t="shared" si="174"/>
        <v>0</v>
      </c>
    </row>
    <row r="3684" spans="1:21" x14ac:dyDescent="0.25">
      <c r="A3684" t="s">
        <v>4203</v>
      </c>
      <c r="B3684" t="str">
        <f t="shared" si="172"/>
        <v>ZK112.K182.C727</v>
      </c>
      <c r="C3684">
        <f>+IFERROR(VLOOKUP(B3684,'[1]Sum table'!$A:$D,4,FALSE),0)</f>
        <v>0</v>
      </c>
      <c r="D3684">
        <f>+IFERROR(VLOOKUP(B3684,'[1]Sum table'!$A:$E,5,FALSE),0)</f>
        <v>0</v>
      </c>
      <c r="E3684">
        <f>+IFERROR(VLOOKUP(B3684,'[1]Sum table'!$A:$F,6,FALSE),0)</f>
        <v>0</v>
      </c>
      <c r="F3684">
        <f>+IFERROR(VLOOKUP(B3684,'[1]Sum table'!$A:$G,7,FALSE),0)</f>
        <v>0</v>
      </c>
      <c r="O3684" t="s">
        <v>519</v>
      </c>
      <c r="P3684" s="607" t="s">
        <v>352</v>
      </c>
      <c r="R3684" t="str">
        <f t="shared" si="173"/>
        <v>ZK112</v>
      </c>
      <c r="S3684">
        <f t="shared" si="174"/>
        <v>0</v>
      </c>
      <c r="T3684">
        <f t="shared" si="174"/>
        <v>0</v>
      </c>
      <c r="U3684">
        <f t="shared" si="174"/>
        <v>0</v>
      </c>
    </row>
    <row r="3685" spans="1:21" x14ac:dyDescent="0.25">
      <c r="A3685" t="s">
        <v>4204</v>
      </c>
      <c r="B3685" t="str">
        <f t="shared" si="172"/>
        <v>ZK112.K183.C727</v>
      </c>
      <c r="C3685">
        <f>+IFERROR(VLOOKUP(B3685,'[1]Sum table'!$A:$D,4,FALSE),0)</f>
        <v>0</v>
      </c>
      <c r="D3685">
        <f>+IFERROR(VLOOKUP(B3685,'[1]Sum table'!$A:$E,5,FALSE),0)</f>
        <v>0</v>
      </c>
      <c r="E3685">
        <f>+IFERROR(VLOOKUP(B3685,'[1]Sum table'!$A:$F,6,FALSE),0)</f>
        <v>0</v>
      </c>
      <c r="F3685">
        <f>+IFERROR(VLOOKUP(B3685,'[1]Sum table'!$A:$G,7,FALSE),0)</f>
        <v>0</v>
      </c>
      <c r="O3685" t="s">
        <v>519</v>
      </c>
      <c r="P3685" s="606" t="s">
        <v>353</v>
      </c>
      <c r="R3685" t="str">
        <f t="shared" si="173"/>
        <v>ZK112</v>
      </c>
      <c r="S3685">
        <f t="shared" si="174"/>
        <v>0</v>
      </c>
      <c r="T3685">
        <f t="shared" si="174"/>
        <v>0</v>
      </c>
      <c r="U3685">
        <f t="shared" si="174"/>
        <v>0</v>
      </c>
    </row>
    <row r="3686" spans="1:21" x14ac:dyDescent="0.25">
      <c r="A3686" t="s">
        <v>4205</v>
      </c>
      <c r="B3686" t="str">
        <f t="shared" si="172"/>
        <v>ZK112.K184.C727</v>
      </c>
      <c r="C3686">
        <f>+IFERROR(VLOOKUP(B3686,'[1]Sum table'!$A:$D,4,FALSE),0)</f>
        <v>0</v>
      </c>
      <c r="D3686">
        <f>+IFERROR(VLOOKUP(B3686,'[1]Sum table'!$A:$E,5,FALSE),0)</f>
        <v>0</v>
      </c>
      <c r="E3686">
        <f>+IFERROR(VLOOKUP(B3686,'[1]Sum table'!$A:$F,6,FALSE),0)</f>
        <v>0</v>
      </c>
      <c r="F3686">
        <f>+IFERROR(VLOOKUP(B3686,'[1]Sum table'!$A:$G,7,FALSE),0)</f>
        <v>0</v>
      </c>
      <c r="O3686" t="s">
        <v>519</v>
      </c>
      <c r="P3686" s="606" t="s">
        <v>354</v>
      </c>
      <c r="R3686" t="str">
        <f t="shared" si="173"/>
        <v>ZK112</v>
      </c>
      <c r="S3686">
        <f t="shared" si="174"/>
        <v>0</v>
      </c>
      <c r="T3686">
        <f t="shared" si="174"/>
        <v>0</v>
      </c>
      <c r="U3686">
        <f t="shared" si="174"/>
        <v>0</v>
      </c>
    </row>
    <row r="3687" spans="1:21" x14ac:dyDescent="0.25">
      <c r="A3687" t="s">
        <v>4206</v>
      </c>
      <c r="B3687" t="str">
        <f t="shared" si="172"/>
        <v>ZK112.K185.C727</v>
      </c>
      <c r="C3687">
        <f>+IFERROR(VLOOKUP(B3687,'[1]Sum table'!$A:$D,4,FALSE),0)</f>
        <v>0</v>
      </c>
      <c r="D3687">
        <f>+IFERROR(VLOOKUP(B3687,'[1]Sum table'!$A:$E,5,FALSE),0)</f>
        <v>0</v>
      </c>
      <c r="E3687">
        <f>+IFERROR(VLOOKUP(B3687,'[1]Sum table'!$A:$F,6,FALSE),0)</f>
        <v>0</v>
      </c>
      <c r="F3687">
        <f>+IFERROR(VLOOKUP(B3687,'[1]Sum table'!$A:$G,7,FALSE),0)</f>
        <v>0</v>
      </c>
      <c r="O3687" t="s">
        <v>519</v>
      </c>
      <c r="P3687" s="607" t="s">
        <v>355</v>
      </c>
      <c r="R3687" t="str">
        <f t="shared" si="173"/>
        <v>ZK112</v>
      </c>
      <c r="S3687">
        <f t="shared" si="174"/>
        <v>0</v>
      </c>
      <c r="T3687">
        <f t="shared" si="174"/>
        <v>0</v>
      </c>
      <c r="U3687">
        <f t="shared" si="174"/>
        <v>0</v>
      </c>
    </row>
    <row r="3688" spans="1:21" x14ac:dyDescent="0.25">
      <c r="A3688" t="s">
        <v>4207</v>
      </c>
      <c r="B3688" t="str">
        <f t="shared" si="172"/>
        <v>ZK112.K186.C727</v>
      </c>
      <c r="C3688">
        <f>+IFERROR(VLOOKUP(B3688,'[1]Sum table'!$A:$D,4,FALSE),0)</f>
        <v>0</v>
      </c>
      <c r="D3688">
        <f>+IFERROR(VLOOKUP(B3688,'[1]Sum table'!$A:$E,5,FALSE),0)</f>
        <v>0</v>
      </c>
      <c r="E3688">
        <f>+IFERROR(VLOOKUP(B3688,'[1]Sum table'!$A:$F,6,FALSE),0)</f>
        <v>0</v>
      </c>
      <c r="F3688">
        <f>+IFERROR(VLOOKUP(B3688,'[1]Sum table'!$A:$G,7,FALSE),0)</f>
        <v>0</v>
      </c>
      <c r="O3688" t="s">
        <v>519</v>
      </c>
      <c r="P3688" s="607" t="s">
        <v>356</v>
      </c>
      <c r="R3688" t="str">
        <f t="shared" si="173"/>
        <v>ZK112</v>
      </c>
      <c r="S3688">
        <f t="shared" si="174"/>
        <v>0</v>
      </c>
      <c r="T3688">
        <f t="shared" si="174"/>
        <v>0</v>
      </c>
      <c r="U3688">
        <f t="shared" si="174"/>
        <v>0</v>
      </c>
    </row>
    <row r="3689" spans="1:21" x14ac:dyDescent="0.25">
      <c r="A3689" t="s">
        <v>4208</v>
      </c>
      <c r="B3689" t="str">
        <f t="shared" si="172"/>
        <v>ZK112.K187.C727</v>
      </c>
      <c r="C3689">
        <f>+IFERROR(VLOOKUP(B3689,'[1]Sum table'!$A:$D,4,FALSE),0)</f>
        <v>0</v>
      </c>
      <c r="D3689">
        <f>+IFERROR(VLOOKUP(B3689,'[1]Sum table'!$A:$E,5,FALSE),0)</f>
        <v>0</v>
      </c>
      <c r="E3689">
        <f>+IFERROR(VLOOKUP(B3689,'[1]Sum table'!$A:$F,6,FALSE),0)</f>
        <v>0</v>
      </c>
      <c r="F3689">
        <f>+IFERROR(VLOOKUP(B3689,'[1]Sum table'!$A:$G,7,FALSE),0)</f>
        <v>0</v>
      </c>
      <c r="O3689" t="s">
        <v>519</v>
      </c>
      <c r="P3689" s="606" t="s">
        <v>357</v>
      </c>
      <c r="R3689" t="str">
        <f t="shared" si="173"/>
        <v>ZK112</v>
      </c>
      <c r="S3689">
        <f t="shared" si="174"/>
        <v>0</v>
      </c>
      <c r="T3689">
        <f t="shared" si="174"/>
        <v>0</v>
      </c>
      <c r="U3689">
        <f t="shared" si="174"/>
        <v>0</v>
      </c>
    </row>
    <row r="3690" spans="1:21" x14ac:dyDescent="0.25">
      <c r="A3690" t="s">
        <v>4209</v>
      </c>
      <c r="B3690" t="str">
        <f t="shared" si="172"/>
        <v>ZK112.K188.C727</v>
      </c>
      <c r="C3690">
        <f>+IFERROR(VLOOKUP(B3690,'[1]Sum table'!$A:$D,4,FALSE),0)</f>
        <v>0</v>
      </c>
      <c r="D3690">
        <f>+IFERROR(VLOOKUP(B3690,'[1]Sum table'!$A:$E,5,FALSE),0)</f>
        <v>0</v>
      </c>
      <c r="E3690">
        <f>+IFERROR(VLOOKUP(B3690,'[1]Sum table'!$A:$F,6,FALSE),0)</f>
        <v>0</v>
      </c>
      <c r="F3690">
        <f>+IFERROR(VLOOKUP(B3690,'[1]Sum table'!$A:$G,7,FALSE),0)</f>
        <v>0</v>
      </c>
      <c r="O3690" t="s">
        <v>519</v>
      </c>
      <c r="P3690" s="606" t="s">
        <v>358</v>
      </c>
      <c r="R3690" t="str">
        <f t="shared" si="173"/>
        <v>ZK112</v>
      </c>
      <c r="S3690">
        <f t="shared" si="174"/>
        <v>0</v>
      </c>
      <c r="T3690">
        <f t="shared" si="174"/>
        <v>0</v>
      </c>
      <c r="U3690">
        <f t="shared" si="174"/>
        <v>0</v>
      </c>
    </row>
    <row r="3691" spans="1:21" x14ac:dyDescent="0.25">
      <c r="A3691" t="s">
        <v>4210</v>
      </c>
      <c r="B3691" t="str">
        <f t="shared" si="172"/>
        <v>ZK112.K189.C727</v>
      </c>
      <c r="C3691">
        <f>+IFERROR(VLOOKUP(B3691,'[1]Sum table'!$A:$D,4,FALSE),0)</f>
        <v>0</v>
      </c>
      <c r="D3691">
        <f>+IFERROR(VLOOKUP(B3691,'[1]Sum table'!$A:$E,5,FALSE),0)</f>
        <v>0</v>
      </c>
      <c r="E3691">
        <f>+IFERROR(VLOOKUP(B3691,'[1]Sum table'!$A:$F,6,FALSE),0)</f>
        <v>0</v>
      </c>
      <c r="F3691">
        <f>+IFERROR(VLOOKUP(B3691,'[1]Sum table'!$A:$G,7,FALSE),0)</f>
        <v>0</v>
      </c>
      <c r="O3691" t="s">
        <v>519</v>
      </c>
      <c r="P3691" s="606" t="s">
        <v>359</v>
      </c>
      <c r="R3691" t="str">
        <f t="shared" si="173"/>
        <v>ZK112</v>
      </c>
      <c r="S3691">
        <f t="shared" si="174"/>
        <v>0</v>
      </c>
      <c r="T3691">
        <f t="shared" si="174"/>
        <v>0</v>
      </c>
      <c r="U3691">
        <f t="shared" si="174"/>
        <v>0</v>
      </c>
    </row>
    <row r="3692" spans="1:21" x14ac:dyDescent="0.25">
      <c r="A3692" t="s">
        <v>4211</v>
      </c>
      <c r="B3692" t="str">
        <f t="shared" si="172"/>
        <v>ZK112.K190.C727</v>
      </c>
      <c r="C3692">
        <f>+IFERROR(VLOOKUP(B3692,'[1]Sum table'!$A:$D,4,FALSE),0)</f>
        <v>0</v>
      </c>
      <c r="D3692">
        <f>+IFERROR(VLOOKUP(B3692,'[1]Sum table'!$A:$E,5,FALSE),0)</f>
        <v>0</v>
      </c>
      <c r="E3692">
        <f>+IFERROR(VLOOKUP(B3692,'[1]Sum table'!$A:$F,6,FALSE),0)</f>
        <v>0</v>
      </c>
      <c r="F3692">
        <f>+IFERROR(VLOOKUP(B3692,'[1]Sum table'!$A:$G,7,FALSE),0)</f>
        <v>0</v>
      </c>
      <c r="O3692" t="s">
        <v>519</v>
      </c>
      <c r="P3692" s="607" t="s">
        <v>360</v>
      </c>
      <c r="R3692" t="str">
        <f t="shared" si="173"/>
        <v>ZK112</v>
      </c>
      <c r="S3692">
        <f t="shared" si="174"/>
        <v>0</v>
      </c>
      <c r="T3692">
        <f t="shared" si="174"/>
        <v>0</v>
      </c>
      <c r="U3692">
        <f t="shared" si="174"/>
        <v>0</v>
      </c>
    </row>
    <row r="3693" spans="1:21" x14ac:dyDescent="0.25">
      <c r="A3693" t="s">
        <v>4212</v>
      </c>
      <c r="B3693" t="str">
        <f t="shared" si="172"/>
        <v>ZK112.K191.C727</v>
      </c>
      <c r="C3693">
        <f>+IFERROR(VLOOKUP(B3693,'[1]Sum table'!$A:$D,4,FALSE),0)</f>
        <v>0</v>
      </c>
      <c r="D3693">
        <f>+IFERROR(VLOOKUP(B3693,'[1]Sum table'!$A:$E,5,FALSE),0)</f>
        <v>0</v>
      </c>
      <c r="E3693">
        <f>+IFERROR(VLOOKUP(B3693,'[1]Sum table'!$A:$F,6,FALSE),0)</f>
        <v>0</v>
      </c>
      <c r="F3693">
        <f>+IFERROR(VLOOKUP(B3693,'[1]Sum table'!$A:$G,7,FALSE),0)</f>
        <v>0</v>
      </c>
      <c r="O3693" t="s">
        <v>519</v>
      </c>
      <c r="P3693" s="607" t="s">
        <v>361</v>
      </c>
      <c r="R3693" t="str">
        <f t="shared" si="173"/>
        <v>ZK112</v>
      </c>
      <c r="S3693">
        <f t="shared" si="174"/>
        <v>0</v>
      </c>
      <c r="T3693">
        <f t="shared" si="174"/>
        <v>0</v>
      </c>
      <c r="U3693">
        <f t="shared" si="174"/>
        <v>0</v>
      </c>
    </row>
    <row r="3694" spans="1:21" x14ac:dyDescent="0.25">
      <c r="A3694" t="s">
        <v>4213</v>
      </c>
      <c r="B3694" t="str">
        <f t="shared" si="172"/>
        <v>ZK112.K192.C727</v>
      </c>
      <c r="C3694">
        <f>+IFERROR(VLOOKUP(B3694,'[1]Sum table'!$A:$D,4,FALSE),0)</f>
        <v>0</v>
      </c>
      <c r="D3694">
        <f>+IFERROR(VLOOKUP(B3694,'[1]Sum table'!$A:$E,5,FALSE),0)</f>
        <v>0</v>
      </c>
      <c r="E3694">
        <f>+IFERROR(VLOOKUP(B3694,'[1]Sum table'!$A:$F,6,FALSE),0)</f>
        <v>0</v>
      </c>
      <c r="F3694">
        <f>+IFERROR(VLOOKUP(B3694,'[1]Sum table'!$A:$G,7,FALSE),0)</f>
        <v>0</v>
      </c>
      <c r="O3694" t="s">
        <v>519</v>
      </c>
      <c r="P3694" s="607" t="s">
        <v>362</v>
      </c>
      <c r="R3694" t="str">
        <f t="shared" si="173"/>
        <v>ZK112</v>
      </c>
      <c r="S3694">
        <f t="shared" si="174"/>
        <v>0</v>
      </c>
      <c r="T3694">
        <f t="shared" si="174"/>
        <v>0</v>
      </c>
      <c r="U3694">
        <f t="shared" si="174"/>
        <v>0</v>
      </c>
    </row>
    <row r="3695" spans="1:21" x14ac:dyDescent="0.25">
      <c r="A3695" t="s">
        <v>4214</v>
      </c>
      <c r="B3695" t="str">
        <f t="shared" si="172"/>
        <v>ZK112.K193.C727</v>
      </c>
      <c r="C3695">
        <f>+IFERROR(VLOOKUP(B3695,'[1]Sum table'!$A:$D,4,FALSE),0)</f>
        <v>0</v>
      </c>
      <c r="D3695">
        <f>+IFERROR(VLOOKUP(B3695,'[1]Sum table'!$A:$E,5,FALSE),0)</f>
        <v>0</v>
      </c>
      <c r="E3695">
        <f>+IFERROR(VLOOKUP(B3695,'[1]Sum table'!$A:$F,6,FALSE),0)</f>
        <v>0</v>
      </c>
      <c r="F3695">
        <f>+IFERROR(VLOOKUP(B3695,'[1]Sum table'!$A:$G,7,FALSE),0)</f>
        <v>0</v>
      </c>
      <c r="O3695" t="s">
        <v>519</v>
      </c>
      <c r="P3695" s="607" t="s">
        <v>363</v>
      </c>
      <c r="R3695" t="str">
        <f t="shared" si="173"/>
        <v>ZK112</v>
      </c>
      <c r="S3695">
        <f t="shared" si="174"/>
        <v>0</v>
      </c>
      <c r="T3695">
        <f t="shared" si="174"/>
        <v>0</v>
      </c>
      <c r="U3695">
        <f t="shared" si="174"/>
        <v>0</v>
      </c>
    </row>
    <row r="3696" spans="1:21" x14ac:dyDescent="0.25">
      <c r="A3696" t="s">
        <v>4215</v>
      </c>
      <c r="B3696" t="str">
        <f t="shared" si="172"/>
        <v>ZK112.K194.C727</v>
      </c>
      <c r="C3696">
        <f>+IFERROR(VLOOKUP(B3696,'[1]Sum table'!$A:$D,4,FALSE),0)</f>
        <v>0</v>
      </c>
      <c r="D3696">
        <f>+IFERROR(VLOOKUP(B3696,'[1]Sum table'!$A:$E,5,FALSE),0)</f>
        <v>0</v>
      </c>
      <c r="E3696">
        <f>+IFERROR(VLOOKUP(B3696,'[1]Sum table'!$A:$F,6,FALSE),0)</f>
        <v>0</v>
      </c>
      <c r="F3696">
        <f>+IFERROR(VLOOKUP(B3696,'[1]Sum table'!$A:$G,7,FALSE),0)</f>
        <v>0</v>
      </c>
      <c r="O3696" t="s">
        <v>519</v>
      </c>
      <c r="P3696" s="607" t="s">
        <v>364</v>
      </c>
      <c r="R3696" t="str">
        <f t="shared" si="173"/>
        <v>ZK112</v>
      </c>
      <c r="S3696">
        <f t="shared" si="174"/>
        <v>0</v>
      </c>
      <c r="T3696">
        <f t="shared" si="174"/>
        <v>0</v>
      </c>
      <c r="U3696">
        <f t="shared" si="174"/>
        <v>0</v>
      </c>
    </row>
    <row r="3697" spans="1:21" x14ac:dyDescent="0.25">
      <c r="A3697" t="s">
        <v>4216</v>
      </c>
      <c r="B3697" t="str">
        <f t="shared" si="172"/>
        <v>ZK112.K195.C727</v>
      </c>
      <c r="C3697">
        <f>+IFERROR(VLOOKUP(B3697,'[1]Sum table'!$A:$D,4,FALSE),0)</f>
        <v>0</v>
      </c>
      <c r="D3697">
        <f>+IFERROR(VLOOKUP(B3697,'[1]Sum table'!$A:$E,5,FALSE),0)</f>
        <v>0</v>
      </c>
      <c r="E3697">
        <f>+IFERROR(VLOOKUP(B3697,'[1]Sum table'!$A:$F,6,FALSE),0)</f>
        <v>0</v>
      </c>
      <c r="F3697">
        <f>+IFERROR(VLOOKUP(B3697,'[1]Sum table'!$A:$G,7,FALSE),0)</f>
        <v>0</v>
      </c>
      <c r="O3697" t="s">
        <v>519</v>
      </c>
      <c r="P3697" s="607" t="s">
        <v>365</v>
      </c>
      <c r="R3697" t="str">
        <f t="shared" si="173"/>
        <v>ZK112</v>
      </c>
      <c r="S3697">
        <f t="shared" si="174"/>
        <v>0</v>
      </c>
      <c r="T3697">
        <f t="shared" si="174"/>
        <v>0</v>
      </c>
      <c r="U3697">
        <f t="shared" si="174"/>
        <v>0</v>
      </c>
    </row>
    <row r="3698" spans="1:21" x14ac:dyDescent="0.25">
      <c r="A3698" t="s">
        <v>4217</v>
      </c>
      <c r="B3698" t="str">
        <f t="shared" si="172"/>
        <v>ZK112.K196.C727</v>
      </c>
      <c r="C3698">
        <f>+IFERROR(VLOOKUP(B3698,'[1]Sum table'!$A:$D,4,FALSE),0)</f>
        <v>0</v>
      </c>
      <c r="D3698">
        <f>+IFERROR(VLOOKUP(B3698,'[1]Sum table'!$A:$E,5,FALSE),0)</f>
        <v>0</v>
      </c>
      <c r="E3698">
        <f>+IFERROR(VLOOKUP(B3698,'[1]Sum table'!$A:$F,6,FALSE),0)</f>
        <v>0</v>
      </c>
      <c r="F3698">
        <f>+IFERROR(VLOOKUP(B3698,'[1]Sum table'!$A:$G,7,FALSE),0)</f>
        <v>0</v>
      </c>
      <c r="O3698" t="s">
        <v>519</v>
      </c>
      <c r="P3698" s="607" t="s">
        <v>366</v>
      </c>
      <c r="R3698" t="str">
        <f t="shared" si="173"/>
        <v>ZK112</v>
      </c>
      <c r="S3698">
        <f t="shared" si="174"/>
        <v>0</v>
      </c>
      <c r="T3698">
        <f t="shared" si="174"/>
        <v>0</v>
      </c>
      <c r="U3698">
        <f t="shared" si="174"/>
        <v>0</v>
      </c>
    </row>
    <row r="3699" spans="1:21" x14ac:dyDescent="0.25">
      <c r="A3699" t="s">
        <v>4218</v>
      </c>
      <c r="B3699" t="str">
        <f t="shared" si="172"/>
        <v>ZK112.K197.C727</v>
      </c>
      <c r="C3699">
        <f>+IFERROR(VLOOKUP(B3699,'[1]Sum table'!$A:$D,4,FALSE),0)</f>
        <v>0</v>
      </c>
      <c r="D3699">
        <f>+IFERROR(VLOOKUP(B3699,'[1]Sum table'!$A:$E,5,FALSE),0)</f>
        <v>0</v>
      </c>
      <c r="E3699">
        <f>+IFERROR(VLOOKUP(B3699,'[1]Sum table'!$A:$F,6,FALSE),0)</f>
        <v>0</v>
      </c>
      <c r="F3699">
        <f>+IFERROR(VLOOKUP(B3699,'[1]Sum table'!$A:$G,7,FALSE),0)</f>
        <v>0</v>
      </c>
      <c r="O3699" t="s">
        <v>519</v>
      </c>
      <c r="P3699" s="607" t="s">
        <v>367</v>
      </c>
      <c r="R3699" t="str">
        <f t="shared" si="173"/>
        <v>ZK112</v>
      </c>
      <c r="S3699">
        <f t="shared" si="174"/>
        <v>0</v>
      </c>
      <c r="T3699">
        <f t="shared" si="174"/>
        <v>0</v>
      </c>
      <c r="U3699">
        <f t="shared" si="174"/>
        <v>0</v>
      </c>
    </row>
    <row r="3700" spans="1:21" x14ac:dyDescent="0.25">
      <c r="A3700" t="s">
        <v>4219</v>
      </c>
      <c r="B3700" t="str">
        <f t="shared" si="172"/>
        <v>ZK112.K198.C727</v>
      </c>
      <c r="C3700">
        <f>+IFERROR(VLOOKUP(B3700,'[1]Sum table'!$A:$D,4,FALSE),0)</f>
        <v>0</v>
      </c>
      <c r="D3700">
        <f>+IFERROR(VLOOKUP(B3700,'[1]Sum table'!$A:$E,5,FALSE),0)</f>
        <v>0</v>
      </c>
      <c r="E3700">
        <f>+IFERROR(VLOOKUP(B3700,'[1]Sum table'!$A:$F,6,FALSE),0)</f>
        <v>0</v>
      </c>
      <c r="F3700">
        <f>+IFERROR(VLOOKUP(B3700,'[1]Sum table'!$A:$G,7,FALSE),0)</f>
        <v>0</v>
      </c>
      <c r="O3700" t="s">
        <v>519</v>
      </c>
      <c r="P3700" s="607" t="s">
        <v>368</v>
      </c>
      <c r="R3700" t="str">
        <f t="shared" si="173"/>
        <v>ZK112</v>
      </c>
      <c r="S3700">
        <f t="shared" si="174"/>
        <v>0</v>
      </c>
      <c r="T3700">
        <f t="shared" si="174"/>
        <v>0</v>
      </c>
      <c r="U3700">
        <f t="shared" si="174"/>
        <v>0</v>
      </c>
    </row>
    <row r="3701" spans="1:21" x14ac:dyDescent="0.25">
      <c r="A3701" t="s">
        <v>4220</v>
      </c>
      <c r="B3701" t="str">
        <f t="shared" si="172"/>
        <v>ZK112.K199.C727</v>
      </c>
      <c r="C3701">
        <f>+IFERROR(VLOOKUP(B3701,'[1]Sum table'!$A:$D,4,FALSE),0)</f>
        <v>0</v>
      </c>
      <c r="D3701">
        <f>+IFERROR(VLOOKUP(B3701,'[1]Sum table'!$A:$E,5,FALSE),0)</f>
        <v>0</v>
      </c>
      <c r="E3701">
        <f>+IFERROR(VLOOKUP(B3701,'[1]Sum table'!$A:$F,6,FALSE),0)</f>
        <v>0</v>
      </c>
      <c r="F3701">
        <f>+IFERROR(VLOOKUP(B3701,'[1]Sum table'!$A:$G,7,FALSE),0)</f>
        <v>0</v>
      </c>
      <c r="O3701" t="s">
        <v>519</v>
      </c>
      <c r="P3701" s="607" t="s">
        <v>369</v>
      </c>
      <c r="R3701" t="str">
        <f t="shared" si="173"/>
        <v>ZK112</v>
      </c>
      <c r="S3701">
        <f t="shared" si="174"/>
        <v>0</v>
      </c>
      <c r="T3701">
        <f t="shared" si="174"/>
        <v>0</v>
      </c>
      <c r="U3701">
        <f t="shared" si="174"/>
        <v>0</v>
      </c>
    </row>
    <row r="3702" spans="1:21" x14ac:dyDescent="0.25">
      <c r="A3702" t="s">
        <v>4221</v>
      </c>
      <c r="B3702" t="str">
        <f t="shared" si="172"/>
        <v>ZK112.K200.C727</v>
      </c>
      <c r="C3702">
        <f>+IFERROR(VLOOKUP(B3702,'[1]Sum table'!$A:$D,4,FALSE),0)</f>
        <v>0</v>
      </c>
      <c r="D3702">
        <f>+IFERROR(VLOOKUP(B3702,'[1]Sum table'!$A:$E,5,FALSE),0)</f>
        <v>0</v>
      </c>
      <c r="E3702">
        <f>+IFERROR(VLOOKUP(B3702,'[1]Sum table'!$A:$F,6,FALSE),0)</f>
        <v>0</v>
      </c>
      <c r="F3702">
        <f>+IFERROR(VLOOKUP(B3702,'[1]Sum table'!$A:$G,7,FALSE),0)</f>
        <v>0</v>
      </c>
      <c r="O3702" t="s">
        <v>519</v>
      </c>
      <c r="P3702" s="607" t="s">
        <v>370</v>
      </c>
      <c r="R3702" t="str">
        <f t="shared" si="173"/>
        <v>ZK112</v>
      </c>
      <c r="S3702">
        <f t="shared" si="174"/>
        <v>0</v>
      </c>
      <c r="T3702">
        <f t="shared" si="174"/>
        <v>0</v>
      </c>
      <c r="U3702">
        <f t="shared" si="174"/>
        <v>0</v>
      </c>
    </row>
    <row r="3703" spans="1:21" ht="15.75" thickBot="1" x14ac:dyDescent="0.3">
      <c r="A3703" t="s">
        <v>4222</v>
      </c>
      <c r="B3703" t="str">
        <f t="shared" si="172"/>
        <v>ZK112.K201.C727</v>
      </c>
      <c r="C3703">
        <f>+IFERROR(VLOOKUP(B3703,'[1]Sum table'!$A:$D,4,FALSE),0)</f>
        <v>0</v>
      </c>
      <c r="D3703">
        <f>+IFERROR(VLOOKUP(B3703,'[1]Sum table'!$A:$E,5,FALSE),0)</f>
        <v>0</v>
      </c>
      <c r="E3703">
        <f>+IFERROR(VLOOKUP(B3703,'[1]Sum table'!$A:$F,6,FALSE),0)</f>
        <v>0</v>
      </c>
      <c r="F3703">
        <f>+IFERROR(VLOOKUP(B3703,'[1]Sum table'!$A:$G,7,FALSE),0)</f>
        <v>0</v>
      </c>
      <c r="O3703" t="s">
        <v>519</v>
      </c>
      <c r="P3703" s="609" t="s">
        <v>371</v>
      </c>
      <c r="R3703" t="str">
        <f t="shared" si="173"/>
        <v>ZK112</v>
      </c>
      <c r="S3703">
        <f t="shared" si="174"/>
        <v>0</v>
      </c>
      <c r="T3703">
        <f t="shared" si="174"/>
        <v>0</v>
      </c>
      <c r="U3703">
        <f t="shared" si="174"/>
        <v>0</v>
      </c>
    </row>
    <row r="3704" spans="1:21" x14ac:dyDescent="0.25">
      <c r="A3704" t="s">
        <v>4223</v>
      </c>
      <c r="B3704" t="str">
        <f t="shared" si="172"/>
        <v>ZK112.K202.C727</v>
      </c>
      <c r="C3704">
        <f>+IFERROR(VLOOKUP(B3704,'[1]Sum table'!$A:$D,4,FALSE),0)</f>
        <v>0</v>
      </c>
      <c r="D3704">
        <f>+IFERROR(VLOOKUP(B3704,'[1]Sum table'!$A:$E,5,FALSE),0)</f>
        <v>0</v>
      </c>
      <c r="E3704">
        <f>+IFERROR(VLOOKUP(B3704,'[1]Sum table'!$A:$F,6,FALSE),0)</f>
        <v>0</v>
      </c>
      <c r="F3704">
        <f>+IFERROR(VLOOKUP(B3704,'[1]Sum table'!$A:$G,7,FALSE),0)</f>
        <v>0</v>
      </c>
      <c r="O3704" t="s">
        <v>519</v>
      </c>
      <c r="P3704" s="610" t="s">
        <v>258</v>
      </c>
      <c r="R3704" t="str">
        <f t="shared" si="173"/>
        <v>ZK112</v>
      </c>
      <c r="S3704">
        <f t="shared" si="174"/>
        <v>0</v>
      </c>
      <c r="T3704">
        <f t="shared" si="174"/>
        <v>0</v>
      </c>
      <c r="U3704">
        <f t="shared" si="174"/>
        <v>0</v>
      </c>
    </row>
    <row r="3705" spans="1:21" x14ac:dyDescent="0.25">
      <c r="A3705" t="s">
        <v>4224</v>
      </c>
      <c r="B3705" t="str">
        <f t="shared" si="172"/>
        <v>ZK112.K203.C727</v>
      </c>
      <c r="C3705">
        <f>+IFERROR(VLOOKUP(B3705,'[1]Sum table'!$A:$D,4,FALSE),0)</f>
        <v>0</v>
      </c>
      <c r="D3705">
        <f>+IFERROR(VLOOKUP(B3705,'[1]Sum table'!$A:$E,5,FALSE),0)</f>
        <v>0</v>
      </c>
      <c r="E3705">
        <f>+IFERROR(VLOOKUP(B3705,'[1]Sum table'!$A:$F,6,FALSE),0)</f>
        <v>0</v>
      </c>
      <c r="F3705">
        <f>+IFERROR(VLOOKUP(B3705,'[1]Sum table'!$A:$G,7,FALSE),0)</f>
        <v>0</v>
      </c>
      <c r="O3705" t="s">
        <v>519</v>
      </c>
      <c r="P3705" s="610" t="s">
        <v>103</v>
      </c>
      <c r="R3705" t="str">
        <f t="shared" si="173"/>
        <v>ZK112</v>
      </c>
      <c r="S3705">
        <f t="shared" si="174"/>
        <v>0</v>
      </c>
      <c r="T3705">
        <f t="shared" si="174"/>
        <v>0</v>
      </c>
      <c r="U3705">
        <f t="shared" si="174"/>
        <v>0</v>
      </c>
    </row>
    <row r="3706" spans="1:21" x14ac:dyDescent="0.25">
      <c r="A3706" t="s">
        <v>4225</v>
      </c>
      <c r="B3706" t="str">
        <f t="shared" si="172"/>
        <v>ZK112.K204.C727</v>
      </c>
      <c r="C3706">
        <f>+IFERROR(VLOOKUP(B3706,'[1]Sum table'!$A:$D,4,FALSE),0)</f>
        <v>0</v>
      </c>
      <c r="D3706">
        <f>+IFERROR(VLOOKUP(B3706,'[1]Sum table'!$A:$E,5,FALSE),0)</f>
        <v>0</v>
      </c>
      <c r="E3706">
        <f>+IFERROR(VLOOKUP(B3706,'[1]Sum table'!$A:$F,6,FALSE),0)</f>
        <v>0</v>
      </c>
      <c r="F3706">
        <f>+IFERROR(VLOOKUP(B3706,'[1]Sum table'!$A:$G,7,FALSE),0)</f>
        <v>0</v>
      </c>
      <c r="O3706" t="s">
        <v>519</v>
      </c>
      <c r="P3706" s="610" t="s">
        <v>109</v>
      </c>
      <c r="R3706" t="str">
        <f t="shared" si="173"/>
        <v>ZK112</v>
      </c>
      <c r="S3706">
        <f t="shared" si="174"/>
        <v>0</v>
      </c>
      <c r="T3706">
        <f t="shared" si="174"/>
        <v>0</v>
      </c>
      <c r="U3706">
        <f t="shared" si="174"/>
        <v>0</v>
      </c>
    </row>
    <row r="3707" spans="1:21" x14ac:dyDescent="0.25">
      <c r="A3707" t="s">
        <v>4226</v>
      </c>
      <c r="B3707" t="str">
        <f t="shared" si="172"/>
        <v>ZK112.K205.C727</v>
      </c>
      <c r="C3707">
        <f>+IFERROR(VLOOKUP(B3707,'[1]Sum table'!$A:$D,4,FALSE),0)</f>
        <v>0</v>
      </c>
      <c r="D3707">
        <f>+IFERROR(VLOOKUP(B3707,'[1]Sum table'!$A:$E,5,FALSE),0)</f>
        <v>0</v>
      </c>
      <c r="E3707">
        <f>+IFERROR(VLOOKUP(B3707,'[1]Sum table'!$A:$F,6,FALSE),0)</f>
        <v>0</v>
      </c>
      <c r="F3707">
        <f>+IFERROR(VLOOKUP(B3707,'[1]Sum table'!$A:$G,7,FALSE),0)</f>
        <v>0</v>
      </c>
      <c r="O3707" t="s">
        <v>519</v>
      </c>
      <c r="P3707" s="610" t="s">
        <v>111</v>
      </c>
      <c r="R3707" t="str">
        <f t="shared" si="173"/>
        <v>ZK112</v>
      </c>
      <c r="S3707">
        <f t="shared" si="174"/>
        <v>0</v>
      </c>
      <c r="T3707">
        <f t="shared" si="174"/>
        <v>0</v>
      </c>
      <c r="U3707">
        <f t="shared" si="174"/>
        <v>0</v>
      </c>
    </row>
    <row r="3708" spans="1:21" x14ac:dyDescent="0.25">
      <c r="A3708" t="s">
        <v>4227</v>
      </c>
      <c r="B3708" t="str">
        <f t="shared" si="172"/>
        <v>ZK112.K206.C727</v>
      </c>
      <c r="C3708">
        <f>+IFERROR(VLOOKUP(B3708,'[1]Sum table'!$A:$D,4,FALSE),0)</f>
        <v>0</v>
      </c>
      <c r="D3708">
        <f>+IFERROR(VLOOKUP(B3708,'[1]Sum table'!$A:$E,5,FALSE),0)</f>
        <v>0</v>
      </c>
      <c r="E3708">
        <f>+IFERROR(VLOOKUP(B3708,'[1]Sum table'!$A:$F,6,FALSE),0)</f>
        <v>0</v>
      </c>
      <c r="F3708">
        <f>+IFERROR(VLOOKUP(B3708,'[1]Sum table'!$A:$G,7,FALSE),0)</f>
        <v>0</v>
      </c>
      <c r="O3708" t="s">
        <v>519</v>
      </c>
      <c r="P3708" s="608" t="s">
        <v>372</v>
      </c>
      <c r="R3708" t="str">
        <f t="shared" si="173"/>
        <v>ZK112</v>
      </c>
      <c r="S3708">
        <f t="shared" si="174"/>
        <v>0</v>
      </c>
      <c r="T3708">
        <f t="shared" si="174"/>
        <v>0</v>
      </c>
      <c r="U3708">
        <f t="shared" si="174"/>
        <v>0</v>
      </c>
    </row>
    <row r="3709" spans="1:21" x14ac:dyDescent="0.25">
      <c r="A3709" t="s">
        <v>4228</v>
      </c>
      <c r="B3709" t="str">
        <f t="shared" si="172"/>
        <v>ZK112.K207.C727</v>
      </c>
      <c r="C3709">
        <f>+IFERROR(VLOOKUP(B3709,'[1]Sum table'!$A:$D,4,FALSE),0)</f>
        <v>0</v>
      </c>
      <c r="D3709">
        <f>+IFERROR(VLOOKUP(B3709,'[1]Sum table'!$A:$E,5,FALSE),0)</f>
        <v>0</v>
      </c>
      <c r="E3709">
        <f>+IFERROR(VLOOKUP(B3709,'[1]Sum table'!$A:$F,6,FALSE),0)</f>
        <v>0</v>
      </c>
      <c r="F3709">
        <f>+IFERROR(VLOOKUP(B3709,'[1]Sum table'!$A:$G,7,FALSE),0)</f>
        <v>0</v>
      </c>
      <c r="O3709" t="s">
        <v>519</v>
      </c>
      <c r="P3709" s="608" t="s">
        <v>373</v>
      </c>
      <c r="R3709" t="str">
        <f t="shared" si="173"/>
        <v>ZK112</v>
      </c>
      <c r="S3709">
        <f t="shared" si="174"/>
        <v>0</v>
      </c>
      <c r="T3709">
        <f t="shared" si="174"/>
        <v>0</v>
      </c>
      <c r="U3709">
        <f t="shared" si="174"/>
        <v>0</v>
      </c>
    </row>
    <row r="3710" spans="1:21" x14ac:dyDescent="0.25">
      <c r="A3710" t="s">
        <v>4229</v>
      </c>
      <c r="B3710" t="str">
        <f t="shared" si="172"/>
        <v>ZK112.K208.C727</v>
      </c>
      <c r="C3710">
        <f>+IFERROR(VLOOKUP(B3710,'[1]Sum table'!$A:$D,4,FALSE),0)</f>
        <v>0</v>
      </c>
      <c r="D3710">
        <f>+IFERROR(VLOOKUP(B3710,'[1]Sum table'!$A:$E,5,FALSE),0)</f>
        <v>0</v>
      </c>
      <c r="E3710">
        <f>+IFERROR(VLOOKUP(B3710,'[1]Sum table'!$A:$F,6,FALSE),0)</f>
        <v>0</v>
      </c>
      <c r="F3710">
        <f>+IFERROR(VLOOKUP(B3710,'[1]Sum table'!$A:$G,7,FALSE),0)</f>
        <v>0</v>
      </c>
      <c r="O3710" t="s">
        <v>519</v>
      </c>
      <c r="P3710" s="608" t="s">
        <v>374</v>
      </c>
      <c r="R3710" t="str">
        <f t="shared" si="173"/>
        <v>ZK112</v>
      </c>
      <c r="S3710">
        <f t="shared" si="174"/>
        <v>0</v>
      </c>
      <c r="T3710">
        <f t="shared" si="174"/>
        <v>0</v>
      </c>
      <c r="U3710">
        <f t="shared" si="174"/>
        <v>0</v>
      </c>
    </row>
    <row r="3711" spans="1:21" x14ac:dyDescent="0.25">
      <c r="A3711" t="s">
        <v>4230</v>
      </c>
      <c r="B3711" t="str">
        <f t="shared" si="172"/>
        <v>ZK112.K209.C727</v>
      </c>
      <c r="C3711">
        <f>+IFERROR(VLOOKUP(B3711,'[1]Sum table'!$A:$D,4,FALSE),0)</f>
        <v>0</v>
      </c>
      <c r="D3711">
        <f>+IFERROR(VLOOKUP(B3711,'[1]Sum table'!$A:$E,5,FALSE),0)</f>
        <v>0</v>
      </c>
      <c r="E3711">
        <f>+IFERROR(VLOOKUP(B3711,'[1]Sum table'!$A:$F,6,FALSE),0)</f>
        <v>0</v>
      </c>
      <c r="F3711">
        <f>+IFERROR(VLOOKUP(B3711,'[1]Sum table'!$A:$G,7,FALSE),0)</f>
        <v>0</v>
      </c>
      <c r="O3711" t="s">
        <v>519</v>
      </c>
      <c r="P3711" s="610" t="s">
        <v>77</v>
      </c>
      <c r="R3711" t="str">
        <f t="shared" si="173"/>
        <v>ZK112</v>
      </c>
      <c r="S3711">
        <f t="shared" si="174"/>
        <v>0</v>
      </c>
      <c r="T3711">
        <f t="shared" si="174"/>
        <v>0</v>
      </c>
      <c r="U3711">
        <f t="shared" si="174"/>
        <v>0</v>
      </c>
    </row>
    <row r="3712" spans="1:21" x14ac:dyDescent="0.25">
      <c r="A3712" t="s">
        <v>4231</v>
      </c>
      <c r="B3712" t="str">
        <f t="shared" si="172"/>
        <v>ZK112.K210.C727</v>
      </c>
      <c r="C3712">
        <f>+IFERROR(VLOOKUP(B3712,'[1]Sum table'!$A:$D,4,FALSE),0)</f>
        <v>0</v>
      </c>
      <c r="D3712">
        <f>+IFERROR(VLOOKUP(B3712,'[1]Sum table'!$A:$E,5,FALSE),0)</f>
        <v>0</v>
      </c>
      <c r="E3712">
        <f>+IFERROR(VLOOKUP(B3712,'[1]Sum table'!$A:$F,6,FALSE),0)</f>
        <v>0</v>
      </c>
      <c r="F3712">
        <f>+IFERROR(VLOOKUP(B3712,'[1]Sum table'!$A:$G,7,FALSE),0)</f>
        <v>0</v>
      </c>
      <c r="O3712" t="s">
        <v>519</v>
      </c>
      <c r="P3712" s="610" t="s">
        <v>79</v>
      </c>
      <c r="R3712" t="str">
        <f t="shared" si="173"/>
        <v>ZK112</v>
      </c>
      <c r="S3712">
        <f t="shared" si="174"/>
        <v>0</v>
      </c>
      <c r="T3712">
        <f t="shared" si="174"/>
        <v>0</v>
      </c>
      <c r="U3712">
        <f t="shared" si="174"/>
        <v>0</v>
      </c>
    </row>
    <row r="3713" spans="1:21" x14ac:dyDescent="0.25">
      <c r="A3713" t="s">
        <v>4232</v>
      </c>
      <c r="B3713" t="str">
        <f t="shared" si="172"/>
        <v>ZK112.K211.C727</v>
      </c>
      <c r="C3713">
        <f>+IFERROR(VLOOKUP(B3713,'[1]Sum table'!$A:$D,4,FALSE),0)</f>
        <v>0</v>
      </c>
      <c r="D3713">
        <f>+IFERROR(VLOOKUP(B3713,'[1]Sum table'!$A:$E,5,FALSE),0)</f>
        <v>0</v>
      </c>
      <c r="E3713">
        <f>+IFERROR(VLOOKUP(B3713,'[1]Sum table'!$A:$F,6,FALSE),0)</f>
        <v>0</v>
      </c>
      <c r="F3713">
        <f>+IFERROR(VLOOKUP(B3713,'[1]Sum table'!$A:$G,7,FALSE),0)</f>
        <v>0</v>
      </c>
      <c r="O3713" t="s">
        <v>519</v>
      </c>
      <c r="P3713" s="610" t="s">
        <v>81</v>
      </c>
      <c r="R3713" t="str">
        <f t="shared" si="173"/>
        <v>ZK112</v>
      </c>
      <c r="S3713">
        <f t="shared" si="174"/>
        <v>0</v>
      </c>
      <c r="T3713">
        <f t="shared" si="174"/>
        <v>0</v>
      </c>
      <c r="U3713">
        <f t="shared" si="174"/>
        <v>0</v>
      </c>
    </row>
    <row r="3714" spans="1:21" x14ac:dyDescent="0.25">
      <c r="A3714" t="s">
        <v>4233</v>
      </c>
      <c r="B3714" t="str">
        <f t="shared" si="172"/>
        <v>ZK112.K212.C727</v>
      </c>
      <c r="C3714">
        <f>+IFERROR(VLOOKUP(B3714,'[1]Sum table'!$A:$D,4,FALSE),0)</f>
        <v>0</v>
      </c>
      <c r="D3714">
        <f>+IFERROR(VLOOKUP(B3714,'[1]Sum table'!$A:$E,5,FALSE),0)</f>
        <v>0</v>
      </c>
      <c r="E3714">
        <f>+IFERROR(VLOOKUP(B3714,'[1]Sum table'!$A:$F,6,FALSE),0)</f>
        <v>0</v>
      </c>
      <c r="F3714">
        <f>+IFERROR(VLOOKUP(B3714,'[1]Sum table'!$A:$G,7,FALSE),0)</f>
        <v>0</v>
      </c>
      <c r="O3714" t="s">
        <v>519</v>
      </c>
      <c r="P3714" s="610" t="s">
        <v>83</v>
      </c>
      <c r="R3714" t="str">
        <f t="shared" si="173"/>
        <v>ZK112</v>
      </c>
      <c r="S3714">
        <f t="shared" si="174"/>
        <v>0</v>
      </c>
      <c r="T3714">
        <f t="shared" si="174"/>
        <v>0</v>
      </c>
      <c r="U3714">
        <f t="shared" si="174"/>
        <v>0</v>
      </c>
    </row>
    <row r="3715" spans="1:21" x14ac:dyDescent="0.25">
      <c r="A3715" t="s">
        <v>4234</v>
      </c>
      <c r="B3715" t="str">
        <f t="shared" si="172"/>
        <v>ZK112.K213.C727</v>
      </c>
      <c r="C3715">
        <f>+IFERROR(VLOOKUP(B3715,'[1]Sum table'!$A:$D,4,FALSE),0)</f>
        <v>0</v>
      </c>
      <c r="D3715">
        <f>+IFERROR(VLOOKUP(B3715,'[1]Sum table'!$A:$E,5,FALSE),0)</f>
        <v>0</v>
      </c>
      <c r="E3715">
        <f>+IFERROR(VLOOKUP(B3715,'[1]Sum table'!$A:$F,6,FALSE),0)</f>
        <v>0</v>
      </c>
      <c r="F3715">
        <f>+IFERROR(VLOOKUP(B3715,'[1]Sum table'!$A:$G,7,FALSE),0)</f>
        <v>0</v>
      </c>
      <c r="O3715" t="s">
        <v>519</v>
      </c>
      <c r="P3715" s="610" t="s">
        <v>85</v>
      </c>
      <c r="R3715" t="str">
        <f t="shared" si="173"/>
        <v>ZK112</v>
      </c>
      <c r="S3715">
        <f t="shared" si="174"/>
        <v>0</v>
      </c>
      <c r="T3715">
        <f t="shared" si="174"/>
        <v>0</v>
      </c>
      <c r="U3715">
        <f t="shared" si="174"/>
        <v>0</v>
      </c>
    </row>
    <row r="3716" spans="1:21" x14ac:dyDescent="0.25">
      <c r="A3716" t="s">
        <v>4235</v>
      </c>
      <c r="B3716" t="str">
        <f t="shared" ref="B3716:B3779" si="175">+A3716&amp;"."&amp;$A$1</f>
        <v>ZK112.K214.C727</v>
      </c>
      <c r="C3716">
        <f>+IFERROR(VLOOKUP(B3716,'[1]Sum table'!$A:$D,4,FALSE),0)</f>
        <v>0</v>
      </c>
      <c r="D3716">
        <f>+IFERROR(VLOOKUP(B3716,'[1]Sum table'!$A:$E,5,FALSE),0)</f>
        <v>0</v>
      </c>
      <c r="E3716">
        <f>+IFERROR(VLOOKUP(B3716,'[1]Sum table'!$A:$F,6,FALSE),0)</f>
        <v>0</v>
      </c>
      <c r="F3716">
        <f>+IFERROR(VLOOKUP(B3716,'[1]Sum table'!$A:$G,7,FALSE),0)</f>
        <v>0</v>
      </c>
      <c r="O3716" t="s">
        <v>519</v>
      </c>
      <c r="P3716" s="610" t="s">
        <v>87</v>
      </c>
      <c r="R3716" t="str">
        <f t="shared" ref="R3716:R3779" si="176">+LEFT(B3716,5)</f>
        <v>ZK112</v>
      </c>
      <c r="S3716">
        <f t="shared" ref="S3716:U3779" si="177">+C3716</f>
        <v>0</v>
      </c>
      <c r="T3716">
        <f t="shared" si="177"/>
        <v>0</v>
      </c>
      <c r="U3716">
        <f t="shared" si="177"/>
        <v>0</v>
      </c>
    </row>
    <row r="3717" spans="1:21" x14ac:dyDescent="0.25">
      <c r="A3717" t="s">
        <v>4236</v>
      </c>
      <c r="B3717" t="str">
        <f t="shared" si="175"/>
        <v>ZK112.K215.C727</v>
      </c>
      <c r="C3717">
        <f>+IFERROR(VLOOKUP(B3717,'[1]Sum table'!$A:$D,4,FALSE),0)</f>
        <v>0</v>
      </c>
      <c r="D3717">
        <f>+IFERROR(VLOOKUP(B3717,'[1]Sum table'!$A:$E,5,FALSE),0)</f>
        <v>0</v>
      </c>
      <c r="E3717">
        <f>+IFERROR(VLOOKUP(B3717,'[1]Sum table'!$A:$F,6,FALSE),0)</f>
        <v>0</v>
      </c>
      <c r="F3717">
        <f>+IFERROR(VLOOKUP(B3717,'[1]Sum table'!$A:$G,7,FALSE),0)</f>
        <v>0</v>
      </c>
      <c r="O3717" t="s">
        <v>519</v>
      </c>
      <c r="P3717" s="610" t="s">
        <v>89</v>
      </c>
      <c r="R3717" t="str">
        <f t="shared" si="176"/>
        <v>ZK112</v>
      </c>
      <c r="S3717">
        <f t="shared" si="177"/>
        <v>0</v>
      </c>
      <c r="T3717">
        <f t="shared" si="177"/>
        <v>0</v>
      </c>
      <c r="U3717">
        <f t="shared" si="177"/>
        <v>0</v>
      </c>
    </row>
    <row r="3718" spans="1:21" x14ac:dyDescent="0.25">
      <c r="A3718" t="s">
        <v>4237</v>
      </c>
      <c r="B3718" t="str">
        <f t="shared" si="175"/>
        <v>ZK112.K216.C727</v>
      </c>
      <c r="C3718">
        <f>+IFERROR(VLOOKUP(B3718,'[1]Sum table'!$A:$D,4,FALSE),0)</f>
        <v>0</v>
      </c>
      <c r="D3718">
        <f>+IFERROR(VLOOKUP(B3718,'[1]Sum table'!$A:$E,5,FALSE),0)</f>
        <v>0</v>
      </c>
      <c r="E3718">
        <f>+IFERROR(VLOOKUP(B3718,'[1]Sum table'!$A:$F,6,FALSE),0)</f>
        <v>0</v>
      </c>
      <c r="F3718">
        <f>+IFERROR(VLOOKUP(B3718,'[1]Sum table'!$A:$G,7,FALSE),0)</f>
        <v>0</v>
      </c>
      <c r="O3718" t="s">
        <v>519</v>
      </c>
      <c r="P3718" s="610" t="s">
        <v>91</v>
      </c>
      <c r="R3718" t="str">
        <f t="shared" si="176"/>
        <v>ZK112</v>
      </c>
      <c r="S3718">
        <f t="shared" si="177"/>
        <v>0</v>
      </c>
      <c r="T3718">
        <f t="shared" si="177"/>
        <v>0</v>
      </c>
      <c r="U3718">
        <f t="shared" si="177"/>
        <v>0</v>
      </c>
    </row>
    <row r="3719" spans="1:21" x14ac:dyDescent="0.25">
      <c r="A3719" t="s">
        <v>4238</v>
      </c>
      <c r="B3719" t="str">
        <f t="shared" si="175"/>
        <v>ZK112.K217.C727</v>
      </c>
      <c r="C3719">
        <f>+IFERROR(VLOOKUP(B3719,'[1]Sum table'!$A:$D,4,FALSE),0)</f>
        <v>0</v>
      </c>
      <c r="D3719">
        <f>+IFERROR(VLOOKUP(B3719,'[1]Sum table'!$A:$E,5,FALSE),0)</f>
        <v>0</v>
      </c>
      <c r="E3719">
        <f>+IFERROR(VLOOKUP(B3719,'[1]Sum table'!$A:$F,6,FALSE),0)</f>
        <v>0</v>
      </c>
      <c r="F3719">
        <f>+IFERROR(VLOOKUP(B3719,'[1]Sum table'!$A:$G,7,FALSE),0)</f>
        <v>0</v>
      </c>
      <c r="O3719" t="s">
        <v>519</v>
      </c>
      <c r="P3719" s="610" t="s">
        <v>93</v>
      </c>
      <c r="R3719" t="str">
        <f t="shared" si="176"/>
        <v>ZK112</v>
      </c>
      <c r="S3719">
        <f t="shared" si="177"/>
        <v>0</v>
      </c>
      <c r="T3719">
        <f t="shared" si="177"/>
        <v>0</v>
      </c>
      <c r="U3719">
        <f t="shared" si="177"/>
        <v>0</v>
      </c>
    </row>
    <row r="3720" spans="1:21" x14ac:dyDescent="0.25">
      <c r="A3720" t="s">
        <v>4239</v>
      </c>
      <c r="B3720" t="str">
        <f t="shared" si="175"/>
        <v>ZK112.K218.C727</v>
      </c>
      <c r="C3720">
        <f>+IFERROR(VLOOKUP(B3720,'[1]Sum table'!$A:$D,4,FALSE),0)</f>
        <v>0</v>
      </c>
      <c r="D3720">
        <f>+IFERROR(VLOOKUP(B3720,'[1]Sum table'!$A:$E,5,FALSE),0)</f>
        <v>0</v>
      </c>
      <c r="E3720">
        <f>+IFERROR(VLOOKUP(B3720,'[1]Sum table'!$A:$F,6,FALSE),0)</f>
        <v>0</v>
      </c>
      <c r="F3720">
        <f>+IFERROR(VLOOKUP(B3720,'[1]Sum table'!$A:$G,7,FALSE),0)</f>
        <v>0</v>
      </c>
      <c r="O3720" t="s">
        <v>519</v>
      </c>
      <c r="P3720" s="610" t="s">
        <v>95</v>
      </c>
      <c r="R3720" t="str">
        <f t="shared" si="176"/>
        <v>ZK112</v>
      </c>
      <c r="S3720">
        <f t="shared" si="177"/>
        <v>0</v>
      </c>
      <c r="T3720">
        <f t="shared" si="177"/>
        <v>0</v>
      </c>
      <c r="U3720">
        <f t="shared" si="177"/>
        <v>0</v>
      </c>
    </row>
    <row r="3721" spans="1:21" x14ac:dyDescent="0.25">
      <c r="A3721" t="s">
        <v>4240</v>
      </c>
      <c r="B3721" t="str">
        <f t="shared" si="175"/>
        <v>ZK112.K219.C727</v>
      </c>
      <c r="C3721">
        <f>+IFERROR(VLOOKUP(B3721,'[1]Sum table'!$A:$D,4,FALSE),0)</f>
        <v>0</v>
      </c>
      <c r="D3721">
        <f>+IFERROR(VLOOKUP(B3721,'[1]Sum table'!$A:$E,5,FALSE),0)</f>
        <v>0</v>
      </c>
      <c r="E3721">
        <f>+IFERROR(VLOOKUP(B3721,'[1]Sum table'!$A:$F,6,FALSE),0)</f>
        <v>0</v>
      </c>
      <c r="F3721">
        <f>+IFERROR(VLOOKUP(B3721,'[1]Sum table'!$A:$G,7,FALSE),0)</f>
        <v>0</v>
      </c>
      <c r="O3721" t="s">
        <v>519</v>
      </c>
      <c r="P3721" s="610" t="s">
        <v>97</v>
      </c>
      <c r="R3721" t="str">
        <f t="shared" si="176"/>
        <v>ZK112</v>
      </c>
      <c r="S3721">
        <f t="shared" si="177"/>
        <v>0</v>
      </c>
      <c r="T3721">
        <f t="shared" si="177"/>
        <v>0</v>
      </c>
      <c r="U3721">
        <f t="shared" si="177"/>
        <v>0</v>
      </c>
    </row>
    <row r="3722" spans="1:21" x14ac:dyDescent="0.25">
      <c r="A3722" t="s">
        <v>4241</v>
      </c>
      <c r="B3722" t="str">
        <f t="shared" si="175"/>
        <v>ZK112.K220.C727</v>
      </c>
      <c r="C3722">
        <f>+IFERROR(VLOOKUP(B3722,'[1]Sum table'!$A:$D,4,FALSE),0)</f>
        <v>0</v>
      </c>
      <c r="D3722">
        <f>+IFERROR(VLOOKUP(B3722,'[1]Sum table'!$A:$E,5,FALSE),0)</f>
        <v>0</v>
      </c>
      <c r="E3722">
        <f>+IFERROR(VLOOKUP(B3722,'[1]Sum table'!$A:$F,6,FALSE),0)</f>
        <v>0</v>
      </c>
      <c r="F3722">
        <f>+IFERROR(VLOOKUP(B3722,'[1]Sum table'!$A:$G,7,FALSE),0)</f>
        <v>0</v>
      </c>
      <c r="O3722" t="s">
        <v>519</v>
      </c>
      <c r="P3722" s="610" t="s">
        <v>99</v>
      </c>
      <c r="R3722" t="str">
        <f t="shared" si="176"/>
        <v>ZK112</v>
      </c>
      <c r="S3722">
        <f t="shared" si="177"/>
        <v>0</v>
      </c>
      <c r="T3722">
        <f t="shared" si="177"/>
        <v>0</v>
      </c>
      <c r="U3722">
        <f t="shared" si="177"/>
        <v>0</v>
      </c>
    </row>
    <row r="3723" spans="1:21" x14ac:dyDescent="0.25">
      <c r="A3723" t="s">
        <v>4242</v>
      </c>
      <c r="B3723" t="str">
        <f t="shared" si="175"/>
        <v>ZK112.K221.C727</v>
      </c>
      <c r="C3723">
        <f>+IFERROR(VLOOKUP(B3723,'[1]Sum table'!$A:$D,4,FALSE),0)</f>
        <v>0</v>
      </c>
      <c r="D3723">
        <f>+IFERROR(VLOOKUP(B3723,'[1]Sum table'!$A:$E,5,FALSE),0)</f>
        <v>0</v>
      </c>
      <c r="E3723">
        <f>+IFERROR(VLOOKUP(B3723,'[1]Sum table'!$A:$F,6,FALSE),0)</f>
        <v>0</v>
      </c>
      <c r="F3723">
        <f>+IFERROR(VLOOKUP(B3723,'[1]Sum table'!$A:$G,7,FALSE),0)</f>
        <v>0</v>
      </c>
      <c r="O3723" t="s">
        <v>519</v>
      </c>
      <c r="P3723" s="610" t="s">
        <v>101</v>
      </c>
      <c r="R3723" t="str">
        <f t="shared" si="176"/>
        <v>ZK112</v>
      </c>
      <c r="S3723">
        <f t="shared" si="177"/>
        <v>0</v>
      </c>
      <c r="T3723">
        <f t="shared" si="177"/>
        <v>0</v>
      </c>
      <c r="U3723">
        <f t="shared" si="177"/>
        <v>0</v>
      </c>
    </row>
    <row r="3724" spans="1:21" x14ac:dyDescent="0.25">
      <c r="A3724" t="s">
        <v>4243</v>
      </c>
      <c r="B3724" t="str">
        <f t="shared" si="175"/>
        <v>ZK112.K222.C727</v>
      </c>
      <c r="C3724">
        <f>+IFERROR(VLOOKUP(B3724,'[1]Sum table'!$A:$D,4,FALSE),0)</f>
        <v>0</v>
      </c>
      <c r="D3724">
        <f>+IFERROR(VLOOKUP(B3724,'[1]Sum table'!$A:$E,5,FALSE),0)</f>
        <v>0</v>
      </c>
      <c r="E3724">
        <f>+IFERROR(VLOOKUP(B3724,'[1]Sum table'!$A:$F,6,FALSE),0)</f>
        <v>0</v>
      </c>
      <c r="F3724">
        <f>+IFERROR(VLOOKUP(B3724,'[1]Sum table'!$A:$G,7,FALSE),0)</f>
        <v>0</v>
      </c>
      <c r="O3724" t="s">
        <v>519</v>
      </c>
      <c r="P3724" s="608" t="s">
        <v>375</v>
      </c>
      <c r="R3724" t="str">
        <f t="shared" si="176"/>
        <v>ZK112</v>
      </c>
      <c r="S3724">
        <f t="shared" si="177"/>
        <v>0</v>
      </c>
      <c r="T3724">
        <f t="shared" si="177"/>
        <v>0</v>
      </c>
      <c r="U3724">
        <f t="shared" si="177"/>
        <v>0</v>
      </c>
    </row>
    <row r="3725" spans="1:21" x14ac:dyDescent="0.25">
      <c r="A3725" t="s">
        <v>4244</v>
      </c>
      <c r="B3725" t="str">
        <f t="shared" si="175"/>
        <v>ZK112.K223.C727</v>
      </c>
      <c r="C3725">
        <f>+IFERROR(VLOOKUP(B3725,'[1]Sum table'!$A:$D,4,FALSE),0)</f>
        <v>0</v>
      </c>
      <c r="D3725">
        <f>+IFERROR(VLOOKUP(B3725,'[1]Sum table'!$A:$E,5,FALSE),0)</f>
        <v>0</v>
      </c>
      <c r="E3725">
        <f>+IFERROR(VLOOKUP(B3725,'[1]Sum table'!$A:$F,6,FALSE),0)</f>
        <v>0</v>
      </c>
      <c r="F3725">
        <f>+IFERROR(VLOOKUP(B3725,'[1]Sum table'!$A:$G,7,FALSE),0)</f>
        <v>0</v>
      </c>
      <c r="O3725" t="s">
        <v>519</v>
      </c>
      <c r="P3725" s="608" t="s">
        <v>376</v>
      </c>
      <c r="R3725" t="str">
        <f t="shared" si="176"/>
        <v>ZK112</v>
      </c>
      <c r="S3725">
        <f t="shared" si="177"/>
        <v>0</v>
      </c>
      <c r="T3725">
        <f t="shared" si="177"/>
        <v>0</v>
      </c>
      <c r="U3725">
        <f t="shared" si="177"/>
        <v>0</v>
      </c>
    </row>
    <row r="3726" spans="1:21" x14ac:dyDescent="0.25">
      <c r="A3726" t="s">
        <v>4245</v>
      </c>
      <c r="B3726" t="str">
        <f t="shared" si="175"/>
        <v>ZK112.K224.C727</v>
      </c>
      <c r="C3726">
        <f>+IFERROR(VLOOKUP(B3726,'[1]Sum table'!$A:$D,4,FALSE),0)</f>
        <v>0</v>
      </c>
      <c r="D3726">
        <f>+IFERROR(VLOOKUP(B3726,'[1]Sum table'!$A:$E,5,FALSE),0)</f>
        <v>0</v>
      </c>
      <c r="E3726">
        <f>+IFERROR(VLOOKUP(B3726,'[1]Sum table'!$A:$F,6,FALSE),0)</f>
        <v>0</v>
      </c>
      <c r="F3726">
        <f>+IFERROR(VLOOKUP(B3726,'[1]Sum table'!$A:$G,7,FALSE),0)</f>
        <v>0</v>
      </c>
      <c r="O3726" t="s">
        <v>519</v>
      </c>
      <c r="P3726" s="608" t="s">
        <v>377</v>
      </c>
      <c r="R3726" t="str">
        <f t="shared" si="176"/>
        <v>ZK112</v>
      </c>
      <c r="S3726">
        <f t="shared" si="177"/>
        <v>0</v>
      </c>
      <c r="T3726">
        <f t="shared" si="177"/>
        <v>0</v>
      </c>
      <c r="U3726">
        <f t="shared" si="177"/>
        <v>0</v>
      </c>
    </row>
    <row r="3727" spans="1:21" x14ac:dyDescent="0.25">
      <c r="A3727" t="s">
        <v>4246</v>
      </c>
      <c r="B3727" t="str">
        <f t="shared" si="175"/>
        <v>ZK112.K225.C727</v>
      </c>
      <c r="C3727">
        <f>+IFERROR(VLOOKUP(B3727,'[1]Sum table'!$A:$D,4,FALSE),0)</f>
        <v>0</v>
      </c>
      <c r="D3727">
        <f>+IFERROR(VLOOKUP(B3727,'[1]Sum table'!$A:$E,5,FALSE),0)</f>
        <v>0</v>
      </c>
      <c r="E3727">
        <f>+IFERROR(VLOOKUP(B3727,'[1]Sum table'!$A:$F,6,FALSE),0)</f>
        <v>0</v>
      </c>
      <c r="F3727">
        <f>+IFERROR(VLOOKUP(B3727,'[1]Sum table'!$A:$G,7,FALSE),0)</f>
        <v>0</v>
      </c>
      <c r="O3727" t="s">
        <v>519</v>
      </c>
      <c r="P3727" s="610" t="s">
        <v>115</v>
      </c>
      <c r="R3727" t="str">
        <f t="shared" si="176"/>
        <v>ZK112</v>
      </c>
      <c r="S3727">
        <f t="shared" si="177"/>
        <v>0</v>
      </c>
      <c r="T3727">
        <f t="shared" si="177"/>
        <v>0</v>
      </c>
      <c r="U3727">
        <f t="shared" si="177"/>
        <v>0</v>
      </c>
    </row>
    <row r="3728" spans="1:21" x14ac:dyDescent="0.25">
      <c r="A3728" t="s">
        <v>4247</v>
      </c>
      <c r="B3728" t="str">
        <f t="shared" si="175"/>
        <v>ZK112.K226.C727</v>
      </c>
      <c r="C3728">
        <f>+IFERROR(VLOOKUP(B3728,'[1]Sum table'!$A:$D,4,FALSE),0)</f>
        <v>0</v>
      </c>
      <c r="D3728">
        <f>+IFERROR(VLOOKUP(B3728,'[1]Sum table'!$A:$E,5,FALSE),0)</f>
        <v>0</v>
      </c>
      <c r="E3728">
        <f>+IFERROR(VLOOKUP(B3728,'[1]Sum table'!$A:$F,6,FALSE),0)</f>
        <v>0</v>
      </c>
      <c r="F3728">
        <f>+IFERROR(VLOOKUP(B3728,'[1]Sum table'!$A:$G,7,FALSE),0)</f>
        <v>0</v>
      </c>
      <c r="O3728" t="s">
        <v>519</v>
      </c>
      <c r="P3728" s="610" t="s">
        <v>117</v>
      </c>
      <c r="R3728" t="str">
        <f t="shared" si="176"/>
        <v>ZK112</v>
      </c>
      <c r="S3728">
        <f t="shared" si="177"/>
        <v>0</v>
      </c>
      <c r="T3728">
        <f t="shared" si="177"/>
        <v>0</v>
      </c>
      <c r="U3728">
        <f t="shared" si="177"/>
        <v>0</v>
      </c>
    </row>
    <row r="3729" spans="1:21" x14ac:dyDescent="0.25">
      <c r="A3729" t="s">
        <v>4248</v>
      </c>
      <c r="B3729" t="str">
        <f t="shared" si="175"/>
        <v>ZK112.K227.C727</v>
      </c>
      <c r="C3729">
        <f>+IFERROR(VLOOKUP(B3729,'[1]Sum table'!$A:$D,4,FALSE),0)</f>
        <v>0</v>
      </c>
      <c r="D3729">
        <f>+IFERROR(VLOOKUP(B3729,'[1]Sum table'!$A:$E,5,FALSE),0)</f>
        <v>0</v>
      </c>
      <c r="E3729">
        <f>+IFERROR(VLOOKUP(B3729,'[1]Sum table'!$A:$F,6,FALSE),0)</f>
        <v>0</v>
      </c>
      <c r="F3729">
        <f>+IFERROR(VLOOKUP(B3729,'[1]Sum table'!$A:$G,7,FALSE),0)</f>
        <v>0</v>
      </c>
      <c r="O3729" t="s">
        <v>519</v>
      </c>
      <c r="P3729" s="610" t="s">
        <v>119</v>
      </c>
      <c r="R3729" t="str">
        <f t="shared" si="176"/>
        <v>ZK112</v>
      </c>
      <c r="S3729">
        <f t="shared" si="177"/>
        <v>0</v>
      </c>
      <c r="T3729">
        <f t="shared" si="177"/>
        <v>0</v>
      </c>
      <c r="U3729">
        <f t="shared" si="177"/>
        <v>0</v>
      </c>
    </row>
    <row r="3730" spans="1:21" x14ac:dyDescent="0.25">
      <c r="A3730" t="s">
        <v>4249</v>
      </c>
      <c r="B3730" t="str">
        <f t="shared" si="175"/>
        <v>ZK112.K228.C727</v>
      </c>
      <c r="C3730">
        <f>+IFERROR(VLOOKUP(B3730,'[1]Sum table'!$A:$D,4,FALSE),0)</f>
        <v>0</v>
      </c>
      <c r="D3730">
        <f>+IFERROR(VLOOKUP(B3730,'[1]Sum table'!$A:$E,5,FALSE),0)</f>
        <v>0</v>
      </c>
      <c r="E3730">
        <f>+IFERROR(VLOOKUP(B3730,'[1]Sum table'!$A:$F,6,FALSE),0)</f>
        <v>0</v>
      </c>
      <c r="F3730">
        <f>+IFERROR(VLOOKUP(B3730,'[1]Sum table'!$A:$G,7,FALSE),0)</f>
        <v>0</v>
      </c>
      <c r="O3730" t="s">
        <v>519</v>
      </c>
      <c r="P3730" s="610" t="s">
        <v>121</v>
      </c>
      <c r="R3730" t="str">
        <f t="shared" si="176"/>
        <v>ZK112</v>
      </c>
      <c r="S3730">
        <f t="shared" si="177"/>
        <v>0</v>
      </c>
      <c r="T3730">
        <f t="shared" si="177"/>
        <v>0</v>
      </c>
      <c r="U3730">
        <f t="shared" si="177"/>
        <v>0</v>
      </c>
    </row>
    <row r="3731" spans="1:21" x14ac:dyDescent="0.25">
      <c r="A3731" t="s">
        <v>4250</v>
      </c>
      <c r="B3731" t="str">
        <f t="shared" si="175"/>
        <v>ZK112.K229.C727</v>
      </c>
      <c r="C3731">
        <f>+IFERROR(VLOOKUP(B3731,'[1]Sum table'!$A:$D,4,FALSE),0)</f>
        <v>0</v>
      </c>
      <c r="D3731">
        <f>+IFERROR(VLOOKUP(B3731,'[1]Sum table'!$A:$E,5,FALSE),0)</f>
        <v>0</v>
      </c>
      <c r="E3731">
        <f>+IFERROR(VLOOKUP(B3731,'[1]Sum table'!$A:$F,6,FALSE),0)</f>
        <v>0</v>
      </c>
      <c r="F3731">
        <f>+IFERROR(VLOOKUP(B3731,'[1]Sum table'!$A:$G,7,FALSE),0)</f>
        <v>0</v>
      </c>
      <c r="O3731" t="s">
        <v>519</v>
      </c>
      <c r="P3731" s="610" t="s">
        <v>123</v>
      </c>
      <c r="R3731" t="str">
        <f t="shared" si="176"/>
        <v>ZK112</v>
      </c>
      <c r="S3731">
        <f t="shared" si="177"/>
        <v>0</v>
      </c>
      <c r="T3731">
        <f t="shared" si="177"/>
        <v>0</v>
      </c>
      <c r="U3731">
        <f t="shared" si="177"/>
        <v>0</v>
      </c>
    </row>
    <row r="3732" spans="1:21" x14ac:dyDescent="0.25">
      <c r="A3732" t="s">
        <v>4251</v>
      </c>
      <c r="B3732" t="str">
        <f t="shared" si="175"/>
        <v>ZK112.K230.C727</v>
      </c>
      <c r="C3732">
        <f>+IFERROR(VLOOKUP(B3732,'[1]Sum table'!$A:$D,4,FALSE),0)</f>
        <v>0</v>
      </c>
      <c r="D3732">
        <f>+IFERROR(VLOOKUP(B3732,'[1]Sum table'!$A:$E,5,FALSE),0)</f>
        <v>0</v>
      </c>
      <c r="E3732">
        <f>+IFERROR(VLOOKUP(B3732,'[1]Sum table'!$A:$F,6,FALSE),0)</f>
        <v>0</v>
      </c>
      <c r="F3732">
        <f>+IFERROR(VLOOKUP(B3732,'[1]Sum table'!$A:$G,7,FALSE),0)</f>
        <v>0</v>
      </c>
      <c r="O3732" t="s">
        <v>519</v>
      </c>
      <c r="P3732" s="608" t="s">
        <v>378</v>
      </c>
      <c r="R3732" t="str">
        <f t="shared" si="176"/>
        <v>ZK112</v>
      </c>
      <c r="S3732">
        <f t="shared" si="177"/>
        <v>0</v>
      </c>
      <c r="T3732">
        <f t="shared" si="177"/>
        <v>0</v>
      </c>
      <c r="U3732">
        <f t="shared" si="177"/>
        <v>0</v>
      </c>
    </row>
    <row r="3733" spans="1:21" x14ac:dyDescent="0.25">
      <c r="A3733" t="s">
        <v>4252</v>
      </c>
      <c r="B3733" t="str">
        <f t="shared" si="175"/>
        <v>ZK112.K231.C727</v>
      </c>
      <c r="C3733">
        <f>+IFERROR(VLOOKUP(B3733,'[1]Sum table'!$A:$D,4,FALSE),0)</f>
        <v>0</v>
      </c>
      <c r="D3733">
        <f>+IFERROR(VLOOKUP(B3733,'[1]Sum table'!$A:$E,5,FALSE),0)</f>
        <v>0</v>
      </c>
      <c r="E3733">
        <f>+IFERROR(VLOOKUP(B3733,'[1]Sum table'!$A:$F,6,FALSE),0)</f>
        <v>0</v>
      </c>
      <c r="F3733">
        <f>+IFERROR(VLOOKUP(B3733,'[1]Sum table'!$A:$G,7,FALSE),0)</f>
        <v>0</v>
      </c>
      <c r="O3733" t="s">
        <v>519</v>
      </c>
      <c r="P3733" s="608" t="s">
        <v>379</v>
      </c>
      <c r="R3733" t="str">
        <f t="shared" si="176"/>
        <v>ZK112</v>
      </c>
      <c r="S3733">
        <f t="shared" si="177"/>
        <v>0</v>
      </c>
      <c r="T3733">
        <f t="shared" si="177"/>
        <v>0</v>
      </c>
      <c r="U3733">
        <f t="shared" si="177"/>
        <v>0</v>
      </c>
    </row>
    <row r="3734" spans="1:21" x14ac:dyDescent="0.25">
      <c r="A3734" t="s">
        <v>4253</v>
      </c>
      <c r="B3734" t="str">
        <f t="shared" si="175"/>
        <v>ZK112.K232.C727</v>
      </c>
      <c r="C3734">
        <f>+IFERROR(VLOOKUP(B3734,'[1]Sum table'!$A:$D,4,FALSE),0)</f>
        <v>0</v>
      </c>
      <c r="D3734">
        <f>+IFERROR(VLOOKUP(B3734,'[1]Sum table'!$A:$E,5,FALSE),0)</f>
        <v>0</v>
      </c>
      <c r="E3734">
        <f>+IFERROR(VLOOKUP(B3734,'[1]Sum table'!$A:$F,6,FALSE),0)</f>
        <v>0</v>
      </c>
      <c r="F3734">
        <f>+IFERROR(VLOOKUP(B3734,'[1]Sum table'!$A:$G,7,FALSE),0)</f>
        <v>0</v>
      </c>
      <c r="O3734" t="s">
        <v>519</v>
      </c>
      <c r="P3734" s="608" t="s">
        <v>380</v>
      </c>
      <c r="R3734" t="str">
        <f t="shared" si="176"/>
        <v>ZK112</v>
      </c>
      <c r="S3734">
        <f t="shared" si="177"/>
        <v>0</v>
      </c>
      <c r="T3734">
        <f t="shared" si="177"/>
        <v>0</v>
      </c>
      <c r="U3734">
        <f t="shared" si="177"/>
        <v>0</v>
      </c>
    </row>
    <row r="3735" spans="1:21" x14ac:dyDescent="0.25">
      <c r="A3735" t="s">
        <v>4254</v>
      </c>
      <c r="B3735" t="str">
        <f t="shared" si="175"/>
        <v>ZK112.K233.C727</v>
      </c>
      <c r="C3735">
        <f>+IFERROR(VLOOKUP(B3735,'[1]Sum table'!$A:$D,4,FALSE),0)</f>
        <v>0</v>
      </c>
      <c r="D3735">
        <f>+IFERROR(VLOOKUP(B3735,'[1]Sum table'!$A:$E,5,FALSE),0)</f>
        <v>0</v>
      </c>
      <c r="E3735">
        <f>+IFERROR(VLOOKUP(B3735,'[1]Sum table'!$A:$F,6,FALSE),0)</f>
        <v>0</v>
      </c>
      <c r="F3735">
        <f>+IFERROR(VLOOKUP(B3735,'[1]Sum table'!$A:$G,7,FALSE),0)</f>
        <v>0</v>
      </c>
      <c r="O3735" t="s">
        <v>519</v>
      </c>
      <c r="P3735" s="610" t="s">
        <v>125</v>
      </c>
      <c r="R3735" t="str">
        <f t="shared" si="176"/>
        <v>ZK112</v>
      </c>
      <c r="S3735">
        <f t="shared" si="177"/>
        <v>0</v>
      </c>
      <c r="T3735">
        <f t="shared" si="177"/>
        <v>0</v>
      </c>
      <c r="U3735">
        <f t="shared" si="177"/>
        <v>0</v>
      </c>
    </row>
    <row r="3736" spans="1:21" x14ac:dyDescent="0.25">
      <c r="A3736" t="s">
        <v>4255</v>
      </c>
      <c r="B3736" t="str">
        <f t="shared" si="175"/>
        <v>ZK112.K234.C727</v>
      </c>
      <c r="C3736">
        <f>+IFERROR(VLOOKUP(B3736,'[1]Sum table'!$A:$D,4,FALSE),0)</f>
        <v>0</v>
      </c>
      <c r="D3736">
        <f>+IFERROR(VLOOKUP(B3736,'[1]Sum table'!$A:$E,5,FALSE),0)</f>
        <v>0</v>
      </c>
      <c r="E3736">
        <f>+IFERROR(VLOOKUP(B3736,'[1]Sum table'!$A:$F,6,FALSE),0)</f>
        <v>0</v>
      </c>
      <c r="F3736">
        <f>+IFERROR(VLOOKUP(B3736,'[1]Sum table'!$A:$G,7,FALSE),0)</f>
        <v>0</v>
      </c>
      <c r="O3736" t="s">
        <v>519</v>
      </c>
      <c r="P3736" s="610" t="s">
        <v>127</v>
      </c>
      <c r="R3736" t="str">
        <f t="shared" si="176"/>
        <v>ZK112</v>
      </c>
      <c r="S3736">
        <f t="shared" si="177"/>
        <v>0</v>
      </c>
      <c r="T3736">
        <f t="shared" si="177"/>
        <v>0</v>
      </c>
      <c r="U3736">
        <f t="shared" si="177"/>
        <v>0</v>
      </c>
    </row>
    <row r="3737" spans="1:21" x14ac:dyDescent="0.25">
      <c r="A3737" t="s">
        <v>4256</v>
      </c>
      <c r="B3737" t="str">
        <f t="shared" si="175"/>
        <v>ZK112.K235.C727</v>
      </c>
      <c r="C3737">
        <f>+IFERROR(VLOOKUP(B3737,'[1]Sum table'!$A:$D,4,FALSE),0)</f>
        <v>0</v>
      </c>
      <c r="D3737">
        <f>+IFERROR(VLOOKUP(B3737,'[1]Sum table'!$A:$E,5,FALSE),0)</f>
        <v>0</v>
      </c>
      <c r="E3737">
        <f>+IFERROR(VLOOKUP(B3737,'[1]Sum table'!$A:$F,6,FALSE),0)</f>
        <v>0</v>
      </c>
      <c r="F3737">
        <f>+IFERROR(VLOOKUP(B3737,'[1]Sum table'!$A:$G,7,FALSE),0)</f>
        <v>0</v>
      </c>
      <c r="O3737" t="s">
        <v>519</v>
      </c>
      <c r="P3737" s="610" t="s">
        <v>129</v>
      </c>
      <c r="R3737" t="str">
        <f t="shared" si="176"/>
        <v>ZK112</v>
      </c>
      <c r="S3737">
        <f t="shared" si="177"/>
        <v>0</v>
      </c>
      <c r="T3737">
        <f t="shared" si="177"/>
        <v>0</v>
      </c>
      <c r="U3737">
        <f t="shared" si="177"/>
        <v>0</v>
      </c>
    </row>
    <row r="3738" spans="1:21" x14ac:dyDescent="0.25">
      <c r="A3738" t="s">
        <v>4257</v>
      </c>
      <c r="B3738" t="str">
        <f t="shared" si="175"/>
        <v>ZK112.K236.C727</v>
      </c>
      <c r="C3738">
        <f>+IFERROR(VLOOKUP(B3738,'[1]Sum table'!$A:$D,4,FALSE),0)</f>
        <v>0</v>
      </c>
      <c r="D3738">
        <f>+IFERROR(VLOOKUP(B3738,'[1]Sum table'!$A:$E,5,FALSE),0)</f>
        <v>0</v>
      </c>
      <c r="E3738">
        <f>+IFERROR(VLOOKUP(B3738,'[1]Sum table'!$A:$F,6,FALSE),0)</f>
        <v>0</v>
      </c>
      <c r="F3738">
        <f>+IFERROR(VLOOKUP(B3738,'[1]Sum table'!$A:$G,7,FALSE),0)</f>
        <v>0</v>
      </c>
      <c r="O3738" t="s">
        <v>519</v>
      </c>
      <c r="P3738" s="608" t="s">
        <v>381</v>
      </c>
      <c r="R3738" t="str">
        <f t="shared" si="176"/>
        <v>ZK112</v>
      </c>
      <c r="S3738">
        <f t="shared" si="177"/>
        <v>0</v>
      </c>
      <c r="T3738">
        <f t="shared" si="177"/>
        <v>0</v>
      </c>
      <c r="U3738">
        <f t="shared" si="177"/>
        <v>0</v>
      </c>
    </row>
    <row r="3739" spans="1:21" x14ac:dyDescent="0.25">
      <c r="A3739" t="s">
        <v>4258</v>
      </c>
      <c r="B3739" t="str">
        <f t="shared" si="175"/>
        <v>ZK112.K237.C727</v>
      </c>
      <c r="C3739">
        <f>+IFERROR(VLOOKUP(B3739,'[1]Sum table'!$A:$D,4,FALSE),0)</f>
        <v>0</v>
      </c>
      <c r="D3739">
        <f>+IFERROR(VLOOKUP(B3739,'[1]Sum table'!$A:$E,5,FALSE),0)</f>
        <v>0</v>
      </c>
      <c r="E3739">
        <f>+IFERROR(VLOOKUP(B3739,'[1]Sum table'!$A:$F,6,FALSE),0)</f>
        <v>0</v>
      </c>
      <c r="F3739">
        <f>+IFERROR(VLOOKUP(B3739,'[1]Sum table'!$A:$G,7,FALSE),0)</f>
        <v>0</v>
      </c>
      <c r="O3739" t="s">
        <v>519</v>
      </c>
      <c r="P3739" s="608" t="s">
        <v>382</v>
      </c>
      <c r="R3739" t="str">
        <f t="shared" si="176"/>
        <v>ZK112</v>
      </c>
      <c r="S3739">
        <f t="shared" si="177"/>
        <v>0</v>
      </c>
      <c r="T3739">
        <f t="shared" si="177"/>
        <v>0</v>
      </c>
      <c r="U3739">
        <f t="shared" si="177"/>
        <v>0</v>
      </c>
    </row>
    <row r="3740" spans="1:21" x14ac:dyDescent="0.25">
      <c r="A3740" t="s">
        <v>4259</v>
      </c>
      <c r="B3740" t="str">
        <f t="shared" si="175"/>
        <v>ZK112.K238.C727</v>
      </c>
      <c r="C3740">
        <f>+IFERROR(VLOOKUP(B3740,'[1]Sum table'!$A:$D,4,FALSE),0)</f>
        <v>0</v>
      </c>
      <c r="D3740">
        <f>+IFERROR(VLOOKUP(B3740,'[1]Sum table'!$A:$E,5,FALSE),0)</f>
        <v>0</v>
      </c>
      <c r="E3740">
        <f>+IFERROR(VLOOKUP(B3740,'[1]Sum table'!$A:$F,6,FALSE),0)</f>
        <v>0</v>
      </c>
      <c r="F3740">
        <f>+IFERROR(VLOOKUP(B3740,'[1]Sum table'!$A:$G,7,FALSE),0)</f>
        <v>0</v>
      </c>
      <c r="O3740" t="s">
        <v>519</v>
      </c>
      <c r="P3740" s="608" t="s">
        <v>383</v>
      </c>
      <c r="R3740" t="str">
        <f t="shared" si="176"/>
        <v>ZK112</v>
      </c>
      <c r="S3740">
        <f t="shared" si="177"/>
        <v>0</v>
      </c>
      <c r="T3740">
        <f t="shared" si="177"/>
        <v>0</v>
      </c>
      <c r="U3740">
        <f t="shared" si="177"/>
        <v>0</v>
      </c>
    </row>
    <row r="3741" spans="1:21" x14ac:dyDescent="0.25">
      <c r="A3741" t="s">
        <v>4260</v>
      </c>
      <c r="B3741" t="str">
        <f t="shared" si="175"/>
        <v>ZK112.K239.C727</v>
      </c>
      <c r="C3741">
        <f>+IFERROR(VLOOKUP(B3741,'[1]Sum table'!$A:$D,4,FALSE),0)</f>
        <v>0</v>
      </c>
      <c r="D3741">
        <f>+IFERROR(VLOOKUP(B3741,'[1]Sum table'!$A:$E,5,FALSE),0)</f>
        <v>0</v>
      </c>
      <c r="E3741">
        <f>+IFERROR(VLOOKUP(B3741,'[1]Sum table'!$A:$F,6,FALSE),0)</f>
        <v>0</v>
      </c>
      <c r="F3741">
        <f>+IFERROR(VLOOKUP(B3741,'[1]Sum table'!$A:$G,7,FALSE),0)</f>
        <v>0</v>
      </c>
      <c r="O3741" t="s">
        <v>519</v>
      </c>
      <c r="P3741" s="610" t="s">
        <v>131</v>
      </c>
      <c r="R3741" t="str">
        <f t="shared" si="176"/>
        <v>ZK112</v>
      </c>
      <c r="S3741">
        <f t="shared" si="177"/>
        <v>0</v>
      </c>
      <c r="T3741">
        <f t="shared" si="177"/>
        <v>0</v>
      </c>
      <c r="U3741">
        <f t="shared" si="177"/>
        <v>0</v>
      </c>
    </row>
    <row r="3742" spans="1:21" x14ac:dyDescent="0.25">
      <c r="A3742" t="s">
        <v>4261</v>
      </c>
      <c r="B3742" t="str">
        <f t="shared" si="175"/>
        <v>ZK112.K240.C727</v>
      </c>
      <c r="C3742">
        <f>+IFERROR(VLOOKUP(B3742,'[1]Sum table'!$A:$D,4,FALSE),0)</f>
        <v>0</v>
      </c>
      <c r="D3742">
        <f>+IFERROR(VLOOKUP(B3742,'[1]Sum table'!$A:$E,5,FALSE),0)</f>
        <v>0</v>
      </c>
      <c r="E3742">
        <f>+IFERROR(VLOOKUP(B3742,'[1]Sum table'!$A:$F,6,FALSE),0)</f>
        <v>0</v>
      </c>
      <c r="F3742">
        <f>+IFERROR(VLOOKUP(B3742,'[1]Sum table'!$A:$G,7,FALSE),0)</f>
        <v>0</v>
      </c>
      <c r="O3742" t="s">
        <v>519</v>
      </c>
      <c r="P3742" s="610" t="s">
        <v>133</v>
      </c>
      <c r="R3742" t="str">
        <f t="shared" si="176"/>
        <v>ZK112</v>
      </c>
      <c r="S3742">
        <f t="shared" si="177"/>
        <v>0</v>
      </c>
      <c r="T3742">
        <f t="shared" si="177"/>
        <v>0</v>
      </c>
      <c r="U3742">
        <f t="shared" si="177"/>
        <v>0</v>
      </c>
    </row>
    <row r="3743" spans="1:21" x14ac:dyDescent="0.25">
      <c r="A3743" t="s">
        <v>4262</v>
      </c>
      <c r="B3743" t="str">
        <f t="shared" si="175"/>
        <v>ZK112.K241.C727</v>
      </c>
      <c r="C3743">
        <f>+IFERROR(VLOOKUP(B3743,'[1]Sum table'!$A:$D,4,FALSE),0)</f>
        <v>0</v>
      </c>
      <c r="D3743">
        <f>+IFERROR(VLOOKUP(B3743,'[1]Sum table'!$A:$E,5,FALSE),0)</f>
        <v>0</v>
      </c>
      <c r="E3743">
        <f>+IFERROR(VLOOKUP(B3743,'[1]Sum table'!$A:$F,6,FALSE),0)</f>
        <v>0</v>
      </c>
      <c r="F3743">
        <f>+IFERROR(VLOOKUP(B3743,'[1]Sum table'!$A:$G,7,FALSE),0)</f>
        <v>0</v>
      </c>
      <c r="O3743" t="s">
        <v>519</v>
      </c>
      <c r="P3743" s="610" t="s">
        <v>135</v>
      </c>
      <c r="R3743" t="str">
        <f t="shared" si="176"/>
        <v>ZK112</v>
      </c>
      <c r="S3743">
        <f t="shared" si="177"/>
        <v>0</v>
      </c>
      <c r="T3743">
        <f t="shared" si="177"/>
        <v>0</v>
      </c>
      <c r="U3743">
        <f t="shared" si="177"/>
        <v>0</v>
      </c>
    </row>
    <row r="3744" spans="1:21" x14ac:dyDescent="0.25">
      <c r="A3744" t="s">
        <v>4263</v>
      </c>
      <c r="B3744" t="str">
        <f t="shared" si="175"/>
        <v>ZK112.K242.C727</v>
      </c>
      <c r="C3744">
        <f>+IFERROR(VLOOKUP(B3744,'[1]Sum table'!$A:$D,4,FALSE),0)</f>
        <v>0</v>
      </c>
      <c r="D3744">
        <f>+IFERROR(VLOOKUP(B3744,'[1]Sum table'!$A:$E,5,FALSE),0)</f>
        <v>0</v>
      </c>
      <c r="E3744">
        <f>+IFERROR(VLOOKUP(B3744,'[1]Sum table'!$A:$F,6,FALSE),0)</f>
        <v>0</v>
      </c>
      <c r="F3744">
        <f>+IFERROR(VLOOKUP(B3744,'[1]Sum table'!$A:$G,7,FALSE),0)</f>
        <v>0</v>
      </c>
      <c r="O3744" t="s">
        <v>519</v>
      </c>
      <c r="P3744" s="610" t="s">
        <v>137</v>
      </c>
      <c r="R3744" t="str">
        <f t="shared" si="176"/>
        <v>ZK112</v>
      </c>
      <c r="S3744">
        <f t="shared" si="177"/>
        <v>0</v>
      </c>
      <c r="T3744">
        <f t="shared" si="177"/>
        <v>0</v>
      </c>
      <c r="U3744">
        <f t="shared" si="177"/>
        <v>0</v>
      </c>
    </row>
    <row r="3745" spans="1:21" x14ac:dyDescent="0.25">
      <c r="A3745" t="s">
        <v>4264</v>
      </c>
      <c r="B3745" t="str">
        <f t="shared" si="175"/>
        <v>ZK112.K243.C727</v>
      </c>
      <c r="C3745">
        <f>+IFERROR(VLOOKUP(B3745,'[1]Sum table'!$A:$D,4,FALSE),0)</f>
        <v>0</v>
      </c>
      <c r="D3745">
        <f>+IFERROR(VLOOKUP(B3745,'[1]Sum table'!$A:$E,5,FALSE),0)</f>
        <v>0</v>
      </c>
      <c r="E3745">
        <f>+IFERROR(VLOOKUP(B3745,'[1]Sum table'!$A:$F,6,FALSE),0)</f>
        <v>0</v>
      </c>
      <c r="F3745">
        <f>+IFERROR(VLOOKUP(B3745,'[1]Sum table'!$A:$G,7,FALSE),0)</f>
        <v>0</v>
      </c>
      <c r="O3745" t="s">
        <v>519</v>
      </c>
      <c r="P3745" s="608" t="s">
        <v>384</v>
      </c>
      <c r="R3745" t="str">
        <f t="shared" si="176"/>
        <v>ZK112</v>
      </c>
      <c r="S3745">
        <f t="shared" si="177"/>
        <v>0</v>
      </c>
      <c r="T3745">
        <f t="shared" si="177"/>
        <v>0</v>
      </c>
      <c r="U3745">
        <f t="shared" si="177"/>
        <v>0</v>
      </c>
    </row>
    <row r="3746" spans="1:21" x14ac:dyDescent="0.25">
      <c r="A3746" t="s">
        <v>4265</v>
      </c>
      <c r="B3746" t="str">
        <f t="shared" si="175"/>
        <v>ZK112.K244.C727</v>
      </c>
      <c r="C3746">
        <f>+IFERROR(VLOOKUP(B3746,'[1]Sum table'!$A:$D,4,FALSE),0)</f>
        <v>0</v>
      </c>
      <c r="D3746">
        <f>+IFERROR(VLOOKUP(B3746,'[1]Sum table'!$A:$E,5,FALSE),0)</f>
        <v>0</v>
      </c>
      <c r="E3746">
        <f>+IFERROR(VLOOKUP(B3746,'[1]Sum table'!$A:$F,6,FALSE),0)</f>
        <v>0</v>
      </c>
      <c r="F3746">
        <f>+IFERROR(VLOOKUP(B3746,'[1]Sum table'!$A:$G,7,FALSE),0)</f>
        <v>0</v>
      </c>
      <c r="O3746" t="s">
        <v>519</v>
      </c>
      <c r="P3746" s="608" t="s">
        <v>385</v>
      </c>
      <c r="R3746" t="str">
        <f t="shared" si="176"/>
        <v>ZK112</v>
      </c>
      <c r="S3746">
        <f t="shared" si="177"/>
        <v>0</v>
      </c>
      <c r="T3746">
        <f t="shared" si="177"/>
        <v>0</v>
      </c>
      <c r="U3746">
        <f t="shared" si="177"/>
        <v>0</v>
      </c>
    </row>
    <row r="3747" spans="1:21" x14ac:dyDescent="0.25">
      <c r="A3747" t="s">
        <v>4266</v>
      </c>
      <c r="B3747" t="str">
        <f t="shared" si="175"/>
        <v>ZK112.K245.C727</v>
      </c>
      <c r="C3747">
        <f>+IFERROR(VLOOKUP(B3747,'[1]Sum table'!$A:$D,4,FALSE),0)</f>
        <v>0</v>
      </c>
      <c r="D3747">
        <f>+IFERROR(VLOOKUP(B3747,'[1]Sum table'!$A:$E,5,FALSE),0)</f>
        <v>0</v>
      </c>
      <c r="E3747">
        <f>+IFERROR(VLOOKUP(B3747,'[1]Sum table'!$A:$F,6,FALSE),0)</f>
        <v>0</v>
      </c>
      <c r="F3747">
        <f>+IFERROR(VLOOKUP(B3747,'[1]Sum table'!$A:$G,7,FALSE),0)</f>
        <v>0</v>
      </c>
      <c r="O3747" t="s">
        <v>519</v>
      </c>
      <c r="P3747" s="608" t="s">
        <v>386</v>
      </c>
      <c r="R3747" t="str">
        <f t="shared" si="176"/>
        <v>ZK112</v>
      </c>
      <c r="S3747">
        <f t="shared" si="177"/>
        <v>0</v>
      </c>
      <c r="T3747">
        <f t="shared" si="177"/>
        <v>0</v>
      </c>
      <c r="U3747">
        <f t="shared" si="177"/>
        <v>0</v>
      </c>
    </row>
    <row r="3748" spans="1:21" x14ac:dyDescent="0.25">
      <c r="A3748" t="s">
        <v>4267</v>
      </c>
      <c r="B3748" t="str">
        <f t="shared" si="175"/>
        <v>ZK112.K246.C727</v>
      </c>
      <c r="C3748">
        <f>+IFERROR(VLOOKUP(B3748,'[1]Sum table'!$A:$D,4,FALSE),0)</f>
        <v>0</v>
      </c>
      <c r="D3748">
        <f>+IFERROR(VLOOKUP(B3748,'[1]Sum table'!$A:$E,5,FALSE),0)</f>
        <v>0</v>
      </c>
      <c r="E3748">
        <f>+IFERROR(VLOOKUP(B3748,'[1]Sum table'!$A:$F,6,FALSE),0)</f>
        <v>0</v>
      </c>
      <c r="F3748">
        <f>+IFERROR(VLOOKUP(B3748,'[1]Sum table'!$A:$G,7,FALSE),0)</f>
        <v>0</v>
      </c>
      <c r="O3748" t="s">
        <v>519</v>
      </c>
      <c r="P3748" s="610" t="s">
        <v>139</v>
      </c>
      <c r="R3748" t="str">
        <f t="shared" si="176"/>
        <v>ZK112</v>
      </c>
      <c r="S3748">
        <f t="shared" si="177"/>
        <v>0</v>
      </c>
      <c r="T3748">
        <f t="shared" si="177"/>
        <v>0</v>
      </c>
      <c r="U3748">
        <f t="shared" si="177"/>
        <v>0</v>
      </c>
    </row>
    <row r="3749" spans="1:21" x14ac:dyDescent="0.25">
      <c r="A3749" t="s">
        <v>4268</v>
      </c>
      <c r="B3749" t="str">
        <f t="shared" si="175"/>
        <v>ZK112.K247.C727</v>
      </c>
      <c r="C3749">
        <f>+IFERROR(VLOOKUP(B3749,'[1]Sum table'!$A:$D,4,FALSE),0)</f>
        <v>0</v>
      </c>
      <c r="D3749">
        <f>+IFERROR(VLOOKUP(B3749,'[1]Sum table'!$A:$E,5,FALSE),0)</f>
        <v>0</v>
      </c>
      <c r="E3749">
        <f>+IFERROR(VLOOKUP(B3749,'[1]Sum table'!$A:$F,6,FALSE),0)</f>
        <v>0</v>
      </c>
      <c r="F3749">
        <f>+IFERROR(VLOOKUP(B3749,'[1]Sum table'!$A:$G,7,FALSE),0)</f>
        <v>0</v>
      </c>
      <c r="O3749" t="s">
        <v>519</v>
      </c>
      <c r="P3749" s="610" t="s">
        <v>141</v>
      </c>
      <c r="R3749" t="str">
        <f t="shared" si="176"/>
        <v>ZK112</v>
      </c>
      <c r="S3749">
        <f t="shared" si="177"/>
        <v>0</v>
      </c>
      <c r="T3749">
        <f t="shared" si="177"/>
        <v>0</v>
      </c>
      <c r="U3749">
        <f t="shared" si="177"/>
        <v>0</v>
      </c>
    </row>
    <row r="3750" spans="1:21" x14ac:dyDescent="0.25">
      <c r="A3750" t="s">
        <v>4269</v>
      </c>
      <c r="B3750" t="str">
        <f t="shared" si="175"/>
        <v>ZK112.K248.C727</v>
      </c>
      <c r="C3750">
        <f>+IFERROR(VLOOKUP(B3750,'[1]Sum table'!$A:$D,4,FALSE),0)</f>
        <v>0</v>
      </c>
      <c r="D3750">
        <f>+IFERROR(VLOOKUP(B3750,'[1]Sum table'!$A:$E,5,FALSE),0)</f>
        <v>0</v>
      </c>
      <c r="E3750">
        <f>+IFERROR(VLOOKUP(B3750,'[1]Sum table'!$A:$F,6,FALSE),0)</f>
        <v>0</v>
      </c>
      <c r="F3750">
        <f>+IFERROR(VLOOKUP(B3750,'[1]Sum table'!$A:$G,7,FALSE),0)</f>
        <v>0</v>
      </c>
      <c r="O3750" t="s">
        <v>519</v>
      </c>
      <c r="P3750" s="610" t="s">
        <v>143</v>
      </c>
      <c r="R3750" t="str">
        <f t="shared" si="176"/>
        <v>ZK112</v>
      </c>
      <c r="S3750">
        <f t="shared" si="177"/>
        <v>0</v>
      </c>
      <c r="T3750">
        <f t="shared" si="177"/>
        <v>0</v>
      </c>
      <c r="U3750">
        <f t="shared" si="177"/>
        <v>0</v>
      </c>
    </row>
    <row r="3751" spans="1:21" x14ac:dyDescent="0.25">
      <c r="A3751" t="s">
        <v>4270</v>
      </c>
      <c r="B3751" t="str">
        <f t="shared" si="175"/>
        <v>ZK112.K249.C727</v>
      </c>
      <c r="C3751">
        <f>+IFERROR(VLOOKUP(B3751,'[1]Sum table'!$A:$D,4,FALSE),0)</f>
        <v>0</v>
      </c>
      <c r="D3751">
        <f>+IFERROR(VLOOKUP(B3751,'[1]Sum table'!$A:$E,5,FALSE),0)</f>
        <v>0</v>
      </c>
      <c r="E3751">
        <f>+IFERROR(VLOOKUP(B3751,'[1]Sum table'!$A:$F,6,FALSE),0)</f>
        <v>0</v>
      </c>
      <c r="F3751">
        <f>+IFERROR(VLOOKUP(B3751,'[1]Sum table'!$A:$G,7,FALSE),0)</f>
        <v>0</v>
      </c>
      <c r="O3751" t="s">
        <v>519</v>
      </c>
      <c r="P3751" s="610" t="s">
        <v>145</v>
      </c>
      <c r="R3751" t="str">
        <f t="shared" si="176"/>
        <v>ZK112</v>
      </c>
      <c r="S3751">
        <f t="shared" si="177"/>
        <v>0</v>
      </c>
      <c r="T3751">
        <f t="shared" si="177"/>
        <v>0</v>
      </c>
      <c r="U3751">
        <f t="shared" si="177"/>
        <v>0</v>
      </c>
    </row>
    <row r="3752" spans="1:21" x14ac:dyDescent="0.25">
      <c r="A3752" t="s">
        <v>4271</v>
      </c>
      <c r="B3752" t="str">
        <f t="shared" si="175"/>
        <v>ZK112.K250.C727</v>
      </c>
      <c r="C3752">
        <f>+IFERROR(VLOOKUP(B3752,'[1]Sum table'!$A:$D,4,FALSE),0)</f>
        <v>0</v>
      </c>
      <c r="D3752">
        <f>+IFERROR(VLOOKUP(B3752,'[1]Sum table'!$A:$E,5,FALSE),0)</f>
        <v>0</v>
      </c>
      <c r="E3752">
        <f>+IFERROR(VLOOKUP(B3752,'[1]Sum table'!$A:$F,6,FALSE),0)</f>
        <v>0</v>
      </c>
      <c r="F3752">
        <f>+IFERROR(VLOOKUP(B3752,'[1]Sum table'!$A:$G,7,FALSE),0)</f>
        <v>0</v>
      </c>
      <c r="O3752" t="s">
        <v>519</v>
      </c>
      <c r="P3752" s="610" t="s">
        <v>149</v>
      </c>
      <c r="R3752" t="str">
        <f t="shared" si="176"/>
        <v>ZK112</v>
      </c>
      <c r="S3752">
        <f t="shared" si="177"/>
        <v>0</v>
      </c>
      <c r="T3752">
        <f t="shared" si="177"/>
        <v>0</v>
      </c>
      <c r="U3752">
        <f t="shared" si="177"/>
        <v>0</v>
      </c>
    </row>
    <row r="3753" spans="1:21" x14ac:dyDescent="0.25">
      <c r="A3753" t="s">
        <v>4272</v>
      </c>
      <c r="B3753" t="str">
        <f t="shared" si="175"/>
        <v>ZK112.K251.C727</v>
      </c>
      <c r="C3753">
        <f>+IFERROR(VLOOKUP(B3753,'[1]Sum table'!$A:$D,4,FALSE),0)</f>
        <v>0</v>
      </c>
      <c r="D3753">
        <f>+IFERROR(VLOOKUP(B3753,'[1]Sum table'!$A:$E,5,FALSE),0)</f>
        <v>0</v>
      </c>
      <c r="E3753">
        <f>+IFERROR(VLOOKUP(B3753,'[1]Sum table'!$A:$F,6,FALSE),0)</f>
        <v>0</v>
      </c>
      <c r="F3753">
        <f>+IFERROR(VLOOKUP(B3753,'[1]Sum table'!$A:$G,7,FALSE),0)</f>
        <v>0</v>
      </c>
      <c r="O3753" t="s">
        <v>519</v>
      </c>
      <c r="P3753" s="610" t="s">
        <v>151</v>
      </c>
      <c r="R3753" t="str">
        <f t="shared" si="176"/>
        <v>ZK112</v>
      </c>
      <c r="S3753">
        <f t="shared" si="177"/>
        <v>0</v>
      </c>
      <c r="T3753">
        <f t="shared" si="177"/>
        <v>0</v>
      </c>
      <c r="U3753">
        <f t="shared" si="177"/>
        <v>0</v>
      </c>
    </row>
    <row r="3754" spans="1:21" x14ac:dyDescent="0.25">
      <c r="A3754" t="s">
        <v>4273</v>
      </c>
      <c r="B3754" t="str">
        <f t="shared" si="175"/>
        <v>ZK112.K252.C727</v>
      </c>
      <c r="C3754">
        <f>+IFERROR(VLOOKUP(B3754,'[1]Sum table'!$A:$D,4,FALSE),0)</f>
        <v>0</v>
      </c>
      <c r="D3754">
        <f>+IFERROR(VLOOKUP(B3754,'[1]Sum table'!$A:$E,5,FALSE),0)</f>
        <v>0</v>
      </c>
      <c r="E3754">
        <f>+IFERROR(VLOOKUP(B3754,'[1]Sum table'!$A:$F,6,FALSE),0)</f>
        <v>0</v>
      </c>
      <c r="F3754">
        <f>+IFERROR(VLOOKUP(B3754,'[1]Sum table'!$A:$G,7,FALSE),0)</f>
        <v>0</v>
      </c>
      <c r="O3754" t="s">
        <v>519</v>
      </c>
      <c r="P3754" s="610" t="s">
        <v>152</v>
      </c>
      <c r="R3754" t="str">
        <f t="shared" si="176"/>
        <v>ZK112</v>
      </c>
      <c r="S3754">
        <f t="shared" si="177"/>
        <v>0</v>
      </c>
      <c r="T3754">
        <f t="shared" si="177"/>
        <v>0</v>
      </c>
      <c r="U3754">
        <f t="shared" si="177"/>
        <v>0</v>
      </c>
    </row>
    <row r="3755" spans="1:21" x14ac:dyDescent="0.25">
      <c r="A3755" t="s">
        <v>4274</v>
      </c>
      <c r="B3755" t="str">
        <f t="shared" si="175"/>
        <v>ZK112.K253.C727</v>
      </c>
      <c r="C3755">
        <f>+IFERROR(VLOOKUP(B3755,'[1]Sum table'!$A:$D,4,FALSE),0)</f>
        <v>0</v>
      </c>
      <c r="D3755">
        <f>+IFERROR(VLOOKUP(B3755,'[1]Sum table'!$A:$E,5,FALSE),0)</f>
        <v>0</v>
      </c>
      <c r="E3755">
        <f>+IFERROR(VLOOKUP(B3755,'[1]Sum table'!$A:$F,6,FALSE),0)</f>
        <v>0</v>
      </c>
      <c r="F3755">
        <f>+IFERROR(VLOOKUP(B3755,'[1]Sum table'!$A:$G,7,FALSE),0)</f>
        <v>0</v>
      </c>
      <c r="O3755" t="s">
        <v>519</v>
      </c>
      <c r="P3755" s="610" t="s">
        <v>154</v>
      </c>
      <c r="R3755" t="str">
        <f t="shared" si="176"/>
        <v>ZK112</v>
      </c>
      <c r="S3755">
        <f t="shared" si="177"/>
        <v>0</v>
      </c>
      <c r="T3755">
        <f t="shared" si="177"/>
        <v>0</v>
      </c>
      <c r="U3755">
        <f t="shared" si="177"/>
        <v>0</v>
      </c>
    </row>
    <row r="3756" spans="1:21" x14ac:dyDescent="0.25">
      <c r="A3756" t="s">
        <v>4275</v>
      </c>
      <c r="B3756" t="str">
        <f t="shared" si="175"/>
        <v>ZK112.K254.C727</v>
      </c>
      <c r="C3756">
        <f>+IFERROR(VLOOKUP(B3756,'[1]Sum table'!$A:$D,4,FALSE),0)</f>
        <v>0</v>
      </c>
      <c r="D3756">
        <f>+IFERROR(VLOOKUP(B3756,'[1]Sum table'!$A:$E,5,FALSE),0)</f>
        <v>0</v>
      </c>
      <c r="E3756">
        <f>+IFERROR(VLOOKUP(B3756,'[1]Sum table'!$A:$F,6,FALSE),0)</f>
        <v>0</v>
      </c>
      <c r="F3756">
        <f>+IFERROR(VLOOKUP(B3756,'[1]Sum table'!$A:$G,7,FALSE),0)</f>
        <v>0</v>
      </c>
      <c r="O3756" t="s">
        <v>519</v>
      </c>
      <c r="P3756" s="610" t="s">
        <v>156</v>
      </c>
      <c r="R3756" t="str">
        <f t="shared" si="176"/>
        <v>ZK112</v>
      </c>
      <c r="S3756">
        <f t="shared" si="177"/>
        <v>0</v>
      </c>
      <c r="T3756">
        <f t="shared" si="177"/>
        <v>0</v>
      </c>
      <c r="U3756">
        <f t="shared" si="177"/>
        <v>0</v>
      </c>
    </row>
    <row r="3757" spans="1:21" x14ac:dyDescent="0.25">
      <c r="A3757" t="s">
        <v>4276</v>
      </c>
      <c r="B3757" t="str">
        <f t="shared" si="175"/>
        <v>ZK112.K255.C727</v>
      </c>
      <c r="C3757">
        <f>+IFERROR(VLOOKUP(B3757,'[1]Sum table'!$A:$D,4,FALSE),0)</f>
        <v>0</v>
      </c>
      <c r="D3757">
        <f>+IFERROR(VLOOKUP(B3757,'[1]Sum table'!$A:$E,5,FALSE),0)</f>
        <v>0</v>
      </c>
      <c r="E3757">
        <f>+IFERROR(VLOOKUP(B3757,'[1]Sum table'!$A:$F,6,FALSE),0)</f>
        <v>0</v>
      </c>
      <c r="F3757">
        <f>+IFERROR(VLOOKUP(B3757,'[1]Sum table'!$A:$G,7,FALSE),0)</f>
        <v>0</v>
      </c>
      <c r="O3757" t="s">
        <v>519</v>
      </c>
      <c r="P3757" s="610" t="s">
        <v>158</v>
      </c>
      <c r="R3757" t="str">
        <f t="shared" si="176"/>
        <v>ZK112</v>
      </c>
      <c r="S3757">
        <f t="shared" si="177"/>
        <v>0</v>
      </c>
      <c r="T3757">
        <f t="shared" si="177"/>
        <v>0</v>
      </c>
      <c r="U3757">
        <f t="shared" si="177"/>
        <v>0</v>
      </c>
    </row>
    <row r="3758" spans="1:21" x14ac:dyDescent="0.25">
      <c r="A3758" t="s">
        <v>4277</v>
      </c>
      <c r="B3758" t="str">
        <f t="shared" si="175"/>
        <v>ZK112.K256.C727</v>
      </c>
      <c r="C3758">
        <f>+IFERROR(VLOOKUP(B3758,'[1]Sum table'!$A:$D,4,FALSE),0)</f>
        <v>0</v>
      </c>
      <c r="D3758">
        <f>+IFERROR(VLOOKUP(B3758,'[1]Sum table'!$A:$E,5,FALSE),0)</f>
        <v>0</v>
      </c>
      <c r="E3758">
        <f>+IFERROR(VLOOKUP(B3758,'[1]Sum table'!$A:$F,6,FALSE),0)</f>
        <v>0</v>
      </c>
      <c r="F3758">
        <f>+IFERROR(VLOOKUP(B3758,'[1]Sum table'!$A:$G,7,FALSE),0)</f>
        <v>0</v>
      </c>
      <c r="O3758" t="s">
        <v>519</v>
      </c>
      <c r="P3758" s="608" t="s">
        <v>387</v>
      </c>
      <c r="R3758" t="str">
        <f t="shared" si="176"/>
        <v>ZK112</v>
      </c>
      <c r="S3758">
        <f t="shared" si="177"/>
        <v>0</v>
      </c>
      <c r="T3758">
        <f t="shared" si="177"/>
        <v>0</v>
      </c>
      <c r="U3758">
        <f t="shared" si="177"/>
        <v>0</v>
      </c>
    </row>
    <row r="3759" spans="1:21" x14ac:dyDescent="0.25">
      <c r="A3759" t="s">
        <v>4278</v>
      </c>
      <c r="B3759" t="str">
        <f t="shared" si="175"/>
        <v>ZK112.K257.C727</v>
      </c>
      <c r="C3759">
        <f>+IFERROR(VLOOKUP(B3759,'[1]Sum table'!$A:$D,4,FALSE),0)</f>
        <v>0</v>
      </c>
      <c r="D3759">
        <f>+IFERROR(VLOOKUP(B3759,'[1]Sum table'!$A:$E,5,FALSE),0)</f>
        <v>0</v>
      </c>
      <c r="E3759">
        <f>+IFERROR(VLOOKUP(B3759,'[1]Sum table'!$A:$F,6,FALSE),0)</f>
        <v>0</v>
      </c>
      <c r="F3759">
        <f>+IFERROR(VLOOKUP(B3759,'[1]Sum table'!$A:$G,7,FALSE),0)</f>
        <v>0</v>
      </c>
      <c r="O3759" t="s">
        <v>519</v>
      </c>
      <c r="P3759" s="608" t="s">
        <v>388</v>
      </c>
      <c r="R3759" t="str">
        <f t="shared" si="176"/>
        <v>ZK112</v>
      </c>
      <c r="S3759">
        <f t="shared" si="177"/>
        <v>0</v>
      </c>
      <c r="T3759">
        <f t="shared" si="177"/>
        <v>0</v>
      </c>
      <c r="U3759">
        <f t="shared" si="177"/>
        <v>0</v>
      </c>
    </row>
    <row r="3760" spans="1:21" x14ac:dyDescent="0.25">
      <c r="A3760" t="s">
        <v>4279</v>
      </c>
      <c r="B3760" t="str">
        <f t="shared" si="175"/>
        <v>ZK112.K258.C727</v>
      </c>
      <c r="C3760">
        <f>+IFERROR(VLOOKUP(B3760,'[1]Sum table'!$A:$D,4,FALSE),0)</f>
        <v>0</v>
      </c>
      <c r="D3760">
        <f>+IFERROR(VLOOKUP(B3760,'[1]Sum table'!$A:$E,5,FALSE),0)</f>
        <v>0</v>
      </c>
      <c r="E3760">
        <f>+IFERROR(VLOOKUP(B3760,'[1]Sum table'!$A:$F,6,FALSE),0)</f>
        <v>0</v>
      </c>
      <c r="F3760">
        <f>+IFERROR(VLOOKUP(B3760,'[1]Sum table'!$A:$G,7,FALSE),0)</f>
        <v>0</v>
      </c>
      <c r="O3760" t="s">
        <v>519</v>
      </c>
      <c r="P3760" s="608" t="s">
        <v>389</v>
      </c>
      <c r="R3760" t="str">
        <f t="shared" si="176"/>
        <v>ZK112</v>
      </c>
      <c r="S3760">
        <f t="shared" si="177"/>
        <v>0</v>
      </c>
      <c r="T3760">
        <f t="shared" si="177"/>
        <v>0</v>
      </c>
      <c r="U3760">
        <f t="shared" si="177"/>
        <v>0</v>
      </c>
    </row>
    <row r="3761" spans="1:21" x14ac:dyDescent="0.25">
      <c r="A3761" t="s">
        <v>4280</v>
      </c>
      <c r="B3761" t="str">
        <f t="shared" si="175"/>
        <v>ZK112.K259.C727</v>
      </c>
      <c r="C3761">
        <f>+IFERROR(VLOOKUP(B3761,'[1]Sum table'!$A:$D,4,FALSE),0)</f>
        <v>0</v>
      </c>
      <c r="D3761">
        <f>+IFERROR(VLOOKUP(B3761,'[1]Sum table'!$A:$E,5,FALSE),0)</f>
        <v>0</v>
      </c>
      <c r="E3761">
        <f>+IFERROR(VLOOKUP(B3761,'[1]Sum table'!$A:$F,6,FALSE),0)</f>
        <v>0</v>
      </c>
      <c r="F3761">
        <f>+IFERROR(VLOOKUP(B3761,'[1]Sum table'!$A:$G,7,FALSE),0)</f>
        <v>0</v>
      </c>
      <c r="O3761" t="s">
        <v>519</v>
      </c>
      <c r="P3761" s="610" t="s">
        <v>162</v>
      </c>
      <c r="R3761" t="str">
        <f t="shared" si="176"/>
        <v>ZK112</v>
      </c>
      <c r="S3761">
        <f t="shared" si="177"/>
        <v>0</v>
      </c>
      <c r="T3761">
        <f t="shared" si="177"/>
        <v>0</v>
      </c>
      <c r="U3761">
        <f t="shared" si="177"/>
        <v>0</v>
      </c>
    </row>
    <row r="3762" spans="1:21" x14ac:dyDescent="0.25">
      <c r="A3762" t="s">
        <v>4281</v>
      </c>
      <c r="B3762" t="str">
        <f t="shared" si="175"/>
        <v>ZK112.K260.C727</v>
      </c>
      <c r="C3762">
        <f>+IFERROR(VLOOKUP(B3762,'[1]Sum table'!$A:$D,4,FALSE),0)</f>
        <v>0</v>
      </c>
      <c r="D3762">
        <f>+IFERROR(VLOOKUP(B3762,'[1]Sum table'!$A:$E,5,FALSE),0)</f>
        <v>0</v>
      </c>
      <c r="E3762">
        <f>+IFERROR(VLOOKUP(B3762,'[1]Sum table'!$A:$F,6,FALSE),0)</f>
        <v>0</v>
      </c>
      <c r="F3762">
        <f>+IFERROR(VLOOKUP(B3762,'[1]Sum table'!$A:$G,7,FALSE),0)</f>
        <v>0</v>
      </c>
      <c r="O3762" t="s">
        <v>519</v>
      </c>
      <c r="P3762" s="610" t="s">
        <v>164</v>
      </c>
      <c r="R3762" t="str">
        <f t="shared" si="176"/>
        <v>ZK112</v>
      </c>
      <c r="S3762">
        <f t="shared" si="177"/>
        <v>0</v>
      </c>
      <c r="T3762">
        <f t="shared" si="177"/>
        <v>0</v>
      </c>
      <c r="U3762">
        <f t="shared" si="177"/>
        <v>0</v>
      </c>
    </row>
    <row r="3763" spans="1:21" x14ac:dyDescent="0.25">
      <c r="A3763" t="s">
        <v>4282</v>
      </c>
      <c r="B3763" t="str">
        <f t="shared" si="175"/>
        <v>ZK112.K261.C727</v>
      </c>
      <c r="C3763">
        <f>+IFERROR(VLOOKUP(B3763,'[1]Sum table'!$A:$D,4,FALSE),0)</f>
        <v>0</v>
      </c>
      <c r="D3763">
        <f>+IFERROR(VLOOKUP(B3763,'[1]Sum table'!$A:$E,5,FALSE),0)</f>
        <v>0</v>
      </c>
      <c r="E3763">
        <f>+IFERROR(VLOOKUP(B3763,'[1]Sum table'!$A:$F,6,FALSE),0)</f>
        <v>0</v>
      </c>
      <c r="F3763">
        <f>+IFERROR(VLOOKUP(B3763,'[1]Sum table'!$A:$G,7,FALSE),0)</f>
        <v>0</v>
      </c>
      <c r="O3763" t="s">
        <v>519</v>
      </c>
      <c r="P3763" s="610" t="s">
        <v>166</v>
      </c>
      <c r="R3763" t="str">
        <f t="shared" si="176"/>
        <v>ZK112</v>
      </c>
      <c r="S3763">
        <f t="shared" si="177"/>
        <v>0</v>
      </c>
      <c r="T3763">
        <f t="shared" si="177"/>
        <v>0</v>
      </c>
      <c r="U3763">
        <f t="shared" si="177"/>
        <v>0</v>
      </c>
    </row>
    <row r="3764" spans="1:21" x14ac:dyDescent="0.25">
      <c r="A3764" t="s">
        <v>4283</v>
      </c>
      <c r="B3764" t="str">
        <f t="shared" si="175"/>
        <v>ZK112.K262.C727</v>
      </c>
      <c r="C3764">
        <f>+IFERROR(VLOOKUP(B3764,'[1]Sum table'!$A:$D,4,FALSE),0)</f>
        <v>0</v>
      </c>
      <c r="D3764">
        <f>+IFERROR(VLOOKUP(B3764,'[1]Sum table'!$A:$E,5,FALSE),0)</f>
        <v>0</v>
      </c>
      <c r="E3764">
        <f>+IFERROR(VLOOKUP(B3764,'[1]Sum table'!$A:$F,6,FALSE),0)</f>
        <v>0</v>
      </c>
      <c r="F3764">
        <f>+IFERROR(VLOOKUP(B3764,'[1]Sum table'!$A:$G,7,FALSE),0)</f>
        <v>0</v>
      </c>
      <c r="O3764" t="s">
        <v>519</v>
      </c>
      <c r="P3764" s="610" t="s">
        <v>168</v>
      </c>
      <c r="R3764" t="str">
        <f t="shared" si="176"/>
        <v>ZK112</v>
      </c>
      <c r="S3764">
        <f t="shared" si="177"/>
        <v>0</v>
      </c>
      <c r="T3764">
        <f t="shared" si="177"/>
        <v>0</v>
      </c>
      <c r="U3764">
        <f t="shared" si="177"/>
        <v>0</v>
      </c>
    </row>
    <row r="3765" spans="1:21" x14ac:dyDescent="0.25">
      <c r="A3765" t="s">
        <v>4284</v>
      </c>
      <c r="B3765" t="str">
        <f t="shared" si="175"/>
        <v>ZK112.K263.C727</v>
      </c>
      <c r="C3765">
        <f>+IFERROR(VLOOKUP(B3765,'[1]Sum table'!$A:$D,4,FALSE),0)</f>
        <v>0</v>
      </c>
      <c r="D3765">
        <f>+IFERROR(VLOOKUP(B3765,'[1]Sum table'!$A:$E,5,FALSE),0)</f>
        <v>0</v>
      </c>
      <c r="E3765">
        <f>+IFERROR(VLOOKUP(B3765,'[1]Sum table'!$A:$F,6,FALSE),0)</f>
        <v>0</v>
      </c>
      <c r="F3765">
        <f>+IFERROR(VLOOKUP(B3765,'[1]Sum table'!$A:$G,7,FALSE),0)</f>
        <v>0</v>
      </c>
      <c r="O3765" t="s">
        <v>519</v>
      </c>
      <c r="P3765" s="610" t="s">
        <v>170</v>
      </c>
      <c r="R3765" t="str">
        <f t="shared" si="176"/>
        <v>ZK112</v>
      </c>
      <c r="S3765">
        <f t="shared" si="177"/>
        <v>0</v>
      </c>
      <c r="T3765">
        <f t="shared" si="177"/>
        <v>0</v>
      </c>
      <c r="U3765">
        <f t="shared" si="177"/>
        <v>0</v>
      </c>
    </row>
    <row r="3766" spans="1:21" x14ac:dyDescent="0.25">
      <c r="A3766" t="s">
        <v>4285</v>
      </c>
      <c r="B3766" t="str">
        <f t="shared" si="175"/>
        <v>ZK112.K264.C727</v>
      </c>
      <c r="C3766">
        <f>+IFERROR(VLOOKUP(B3766,'[1]Sum table'!$A:$D,4,FALSE),0)</f>
        <v>0</v>
      </c>
      <c r="D3766">
        <f>+IFERROR(VLOOKUP(B3766,'[1]Sum table'!$A:$E,5,FALSE),0)</f>
        <v>0</v>
      </c>
      <c r="E3766">
        <f>+IFERROR(VLOOKUP(B3766,'[1]Sum table'!$A:$F,6,FALSE),0)</f>
        <v>0</v>
      </c>
      <c r="F3766">
        <f>+IFERROR(VLOOKUP(B3766,'[1]Sum table'!$A:$G,7,FALSE),0)</f>
        <v>0</v>
      </c>
      <c r="O3766" t="s">
        <v>519</v>
      </c>
      <c r="P3766" s="608" t="s">
        <v>390</v>
      </c>
      <c r="R3766" t="str">
        <f t="shared" si="176"/>
        <v>ZK112</v>
      </c>
      <c r="S3766">
        <f t="shared" si="177"/>
        <v>0</v>
      </c>
      <c r="T3766">
        <f t="shared" si="177"/>
        <v>0</v>
      </c>
      <c r="U3766">
        <f t="shared" si="177"/>
        <v>0</v>
      </c>
    </row>
    <row r="3767" spans="1:21" x14ac:dyDescent="0.25">
      <c r="A3767" t="s">
        <v>4286</v>
      </c>
      <c r="B3767" t="str">
        <f t="shared" si="175"/>
        <v>ZK112.K265.C727</v>
      </c>
      <c r="C3767">
        <f>+IFERROR(VLOOKUP(B3767,'[1]Sum table'!$A:$D,4,FALSE),0)</f>
        <v>0</v>
      </c>
      <c r="D3767">
        <f>+IFERROR(VLOOKUP(B3767,'[1]Sum table'!$A:$E,5,FALSE),0)</f>
        <v>0</v>
      </c>
      <c r="E3767">
        <f>+IFERROR(VLOOKUP(B3767,'[1]Sum table'!$A:$F,6,FALSE),0)</f>
        <v>0</v>
      </c>
      <c r="F3767">
        <f>+IFERROR(VLOOKUP(B3767,'[1]Sum table'!$A:$G,7,FALSE),0)</f>
        <v>0</v>
      </c>
      <c r="O3767" t="s">
        <v>519</v>
      </c>
      <c r="P3767" s="608" t="s">
        <v>391</v>
      </c>
      <c r="R3767" t="str">
        <f t="shared" si="176"/>
        <v>ZK112</v>
      </c>
      <c r="S3767">
        <f t="shared" si="177"/>
        <v>0</v>
      </c>
      <c r="T3767">
        <f t="shared" si="177"/>
        <v>0</v>
      </c>
      <c r="U3767">
        <f t="shared" si="177"/>
        <v>0</v>
      </c>
    </row>
    <row r="3768" spans="1:21" x14ac:dyDescent="0.25">
      <c r="A3768" t="s">
        <v>4287</v>
      </c>
      <c r="B3768" t="str">
        <f t="shared" si="175"/>
        <v>ZK112.K266.C727</v>
      </c>
      <c r="C3768">
        <f>+IFERROR(VLOOKUP(B3768,'[1]Sum table'!$A:$D,4,FALSE),0)</f>
        <v>0</v>
      </c>
      <c r="D3768">
        <f>+IFERROR(VLOOKUP(B3768,'[1]Sum table'!$A:$E,5,FALSE),0)</f>
        <v>0</v>
      </c>
      <c r="E3768">
        <f>+IFERROR(VLOOKUP(B3768,'[1]Sum table'!$A:$F,6,FALSE),0)</f>
        <v>0</v>
      </c>
      <c r="F3768">
        <f>+IFERROR(VLOOKUP(B3768,'[1]Sum table'!$A:$G,7,FALSE),0)</f>
        <v>0</v>
      </c>
      <c r="O3768" t="s">
        <v>519</v>
      </c>
      <c r="P3768" s="608" t="s">
        <v>392</v>
      </c>
      <c r="R3768" t="str">
        <f t="shared" si="176"/>
        <v>ZK112</v>
      </c>
      <c r="S3768">
        <f t="shared" si="177"/>
        <v>0</v>
      </c>
      <c r="T3768">
        <f t="shared" si="177"/>
        <v>0</v>
      </c>
      <c r="U3768">
        <f t="shared" si="177"/>
        <v>0</v>
      </c>
    </row>
    <row r="3769" spans="1:21" x14ac:dyDescent="0.25">
      <c r="A3769" t="s">
        <v>4288</v>
      </c>
      <c r="B3769" t="str">
        <f t="shared" si="175"/>
        <v>ZK112.K267.C727</v>
      </c>
      <c r="C3769">
        <f>+IFERROR(VLOOKUP(B3769,'[1]Sum table'!$A:$D,4,FALSE),0)</f>
        <v>0</v>
      </c>
      <c r="D3769">
        <f>+IFERROR(VLOOKUP(B3769,'[1]Sum table'!$A:$E,5,FALSE),0)</f>
        <v>0</v>
      </c>
      <c r="E3769">
        <f>+IFERROR(VLOOKUP(B3769,'[1]Sum table'!$A:$F,6,FALSE),0)</f>
        <v>0</v>
      </c>
      <c r="F3769">
        <f>+IFERROR(VLOOKUP(B3769,'[1]Sum table'!$A:$G,7,FALSE),0)</f>
        <v>0</v>
      </c>
      <c r="O3769" t="s">
        <v>519</v>
      </c>
      <c r="P3769" s="610" t="s">
        <v>177</v>
      </c>
      <c r="R3769" t="str">
        <f t="shared" si="176"/>
        <v>ZK112</v>
      </c>
      <c r="S3769">
        <f t="shared" si="177"/>
        <v>0</v>
      </c>
      <c r="T3769">
        <f t="shared" si="177"/>
        <v>0</v>
      </c>
      <c r="U3769">
        <f t="shared" si="177"/>
        <v>0</v>
      </c>
    </row>
    <row r="3770" spans="1:21" x14ac:dyDescent="0.25">
      <c r="A3770" t="s">
        <v>4289</v>
      </c>
      <c r="B3770" t="str">
        <f t="shared" si="175"/>
        <v>ZK112.K268.C727</v>
      </c>
      <c r="C3770">
        <f>+IFERROR(VLOOKUP(B3770,'[1]Sum table'!$A:$D,4,FALSE),0)</f>
        <v>0</v>
      </c>
      <c r="D3770">
        <f>+IFERROR(VLOOKUP(B3770,'[1]Sum table'!$A:$E,5,FALSE),0)</f>
        <v>0</v>
      </c>
      <c r="E3770">
        <f>+IFERROR(VLOOKUP(B3770,'[1]Sum table'!$A:$F,6,FALSE),0)</f>
        <v>0</v>
      </c>
      <c r="F3770">
        <f>+IFERROR(VLOOKUP(B3770,'[1]Sum table'!$A:$G,7,FALSE),0)</f>
        <v>0</v>
      </c>
      <c r="O3770" t="s">
        <v>519</v>
      </c>
      <c r="P3770" s="610" t="s">
        <v>181</v>
      </c>
      <c r="R3770" t="str">
        <f t="shared" si="176"/>
        <v>ZK112</v>
      </c>
      <c r="S3770">
        <f t="shared" si="177"/>
        <v>0</v>
      </c>
      <c r="T3770">
        <f t="shared" si="177"/>
        <v>0</v>
      </c>
      <c r="U3770">
        <f t="shared" si="177"/>
        <v>0</v>
      </c>
    </row>
    <row r="3771" spans="1:21" x14ac:dyDescent="0.25">
      <c r="A3771" t="s">
        <v>4290</v>
      </c>
      <c r="B3771" t="str">
        <f t="shared" si="175"/>
        <v>ZK112.K269.C727</v>
      </c>
      <c r="C3771">
        <f>+IFERROR(VLOOKUP(B3771,'[1]Sum table'!$A:$D,4,FALSE),0)</f>
        <v>0</v>
      </c>
      <c r="D3771">
        <f>+IFERROR(VLOOKUP(B3771,'[1]Sum table'!$A:$E,5,FALSE),0)</f>
        <v>0</v>
      </c>
      <c r="E3771">
        <f>+IFERROR(VLOOKUP(B3771,'[1]Sum table'!$A:$F,6,FALSE),0)</f>
        <v>0</v>
      </c>
      <c r="F3771">
        <f>+IFERROR(VLOOKUP(B3771,'[1]Sum table'!$A:$G,7,FALSE),0)</f>
        <v>0</v>
      </c>
      <c r="O3771" t="s">
        <v>519</v>
      </c>
      <c r="P3771" s="608" t="s">
        <v>393</v>
      </c>
      <c r="R3771" t="str">
        <f t="shared" si="176"/>
        <v>ZK112</v>
      </c>
      <c r="S3771">
        <f t="shared" si="177"/>
        <v>0</v>
      </c>
      <c r="T3771">
        <f t="shared" si="177"/>
        <v>0</v>
      </c>
      <c r="U3771">
        <f t="shared" si="177"/>
        <v>0</v>
      </c>
    </row>
    <row r="3772" spans="1:21" x14ac:dyDescent="0.25">
      <c r="A3772" t="s">
        <v>4291</v>
      </c>
      <c r="B3772" t="str">
        <f t="shared" si="175"/>
        <v>ZK112.K270.C727</v>
      </c>
      <c r="C3772">
        <f>+IFERROR(VLOOKUP(B3772,'[1]Sum table'!$A:$D,4,FALSE),0)</f>
        <v>0</v>
      </c>
      <c r="D3772">
        <f>+IFERROR(VLOOKUP(B3772,'[1]Sum table'!$A:$E,5,FALSE),0)</f>
        <v>0</v>
      </c>
      <c r="E3772">
        <f>+IFERROR(VLOOKUP(B3772,'[1]Sum table'!$A:$F,6,FALSE),0)</f>
        <v>0</v>
      </c>
      <c r="F3772">
        <f>+IFERROR(VLOOKUP(B3772,'[1]Sum table'!$A:$G,7,FALSE),0)</f>
        <v>0</v>
      </c>
      <c r="O3772" t="s">
        <v>519</v>
      </c>
      <c r="P3772" s="608" t="s">
        <v>394</v>
      </c>
      <c r="R3772" t="str">
        <f t="shared" si="176"/>
        <v>ZK112</v>
      </c>
      <c r="S3772">
        <f t="shared" si="177"/>
        <v>0</v>
      </c>
      <c r="T3772">
        <f t="shared" si="177"/>
        <v>0</v>
      </c>
      <c r="U3772">
        <f t="shared" si="177"/>
        <v>0</v>
      </c>
    </row>
    <row r="3773" spans="1:21" x14ac:dyDescent="0.25">
      <c r="A3773" t="s">
        <v>4292</v>
      </c>
      <c r="B3773" t="str">
        <f t="shared" si="175"/>
        <v>ZK112.K271.C727</v>
      </c>
      <c r="C3773">
        <f>+IFERROR(VLOOKUP(B3773,'[1]Sum table'!$A:$D,4,FALSE),0)</f>
        <v>0</v>
      </c>
      <c r="D3773">
        <f>+IFERROR(VLOOKUP(B3773,'[1]Sum table'!$A:$E,5,FALSE),0)</f>
        <v>0</v>
      </c>
      <c r="E3773">
        <f>+IFERROR(VLOOKUP(B3773,'[1]Sum table'!$A:$F,6,FALSE),0)</f>
        <v>0</v>
      </c>
      <c r="F3773">
        <f>+IFERROR(VLOOKUP(B3773,'[1]Sum table'!$A:$G,7,FALSE),0)</f>
        <v>0</v>
      </c>
      <c r="O3773" t="s">
        <v>519</v>
      </c>
      <c r="P3773" s="608" t="s">
        <v>395</v>
      </c>
      <c r="R3773" t="str">
        <f t="shared" si="176"/>
        <v>ZK112</v>
      </c>
      <c r="S3773">
        <f t="shared" si="177"/>
        <v>0</v>
      </c>
      <c r="T3773">
        <f t="shared" si="177"/>
        <v>0</v>
      </c>
      <c r="U3773">
        <f t="shared" si="177"/>
        <v>0</v>
      </c>
    </row>
    <row r="3774" spans="1:21" x14ac:dyDescent="0.25">
      <c r="A3774" t="s">
        <v>4293</v>
      </c>
      <c r="B3774" t="str">
        <f t="shared" si="175"/>
        <v>ZK112.K272.C727</v>
      </c>
      <c r="C3774">
        <f>+IFERROR(VLOOKUP(B3774,'[1]Sum table'!$A:$D,4,FALSE),0)</f>
        <v>0</v>
      </c>
      <c r="D3774">
        <f>+IFERROR(VLOOKUP(B3774,'[1]Sum table'!$A:$E,5,FALSE),0)</f>
        <v>0</v>
      </c>
      <c r="E3774">
        <f>+IFERROR(VLOOKUP(B3774,'[1]Sum table'!$A:$F,6,FALSE),0)</f>
        <v>0</v>
      </c>
      <c r="F3774">
        <f>+IFERROR(VLOOKUP(B3774,'[1]Sum table'!$A:$G,7,FALSE),0)</f>
        <v>0</v>
      </c>
      <c r="O3774" t="s">
        <v>519</v>
      </c>
      <c r="P3774" s="610" t="s">
        <v>183</v>
      </c>
      <c r="R3774" t="str">
        <f t="shared" si="176"/>
        <v>ZK112</v>
      </c>
      <c r="S3774">
        <f t="shared" si="177"/>
        <v>0</v>
      </c>
      <c r="T3774">
        <f t="shared" si="177"/>
        <v>0</v>
      </c>
      <c r="U3774">
        <f t="shared" si="177"/>
        <v>0</v>
      </c>
    </row>
    <row r="3775" spans="1:21" x14ac:dyDescent="0.25">
      <c r="A3775" t="s">
        <v>4294</v>
      </c>
      <c r="B3775" t="str">
        <f t="shared" si="175"/>
        <v>ZK112.K273.C727</v>
      </c>
      <c r="C3775">
        <f>+IFERROR(VLOOKUP(B3775,'[1]Sum table'!$A:$D,4,FALSE),0)</f>
        <v>0</v>
      </c>
      <c r="D3775">
        <f>+IFERROR(VLOOKUP(B3775,'[1]Sum table'!$A:$E,5,FALSE),0)</f>
        <v>0</v>
      </c>
      <c r="E3775">
        <f>+IFERROR(VLOOKUP(B3775,'[1]Sum table'!$A:$F,6,FALSE),0)</f>
        <v>0</v>
      </c>
      <c r="F3775">
        <f>+IFERROR(VLOOKUP(B3775,'[1]Sum table'!$A:$G,7,FALSE),0)</f>
        <v>0</v>
      </c>
      <c r="O3775" t="s">
        <v>519</v>
      </c>
      <c r="P3775" s="610" t="s">
        <v>185</v>
      </c>
      <c r="R3775" t="str">
        <f t="shared" si="176"/>
        <v>ZK112</v>
      </c>
      <c r="S3775">
        <f t="shared" si="177"/>
        <v>0</v>
      </c>
      <c r="T3775">
        <f t="shared" si="177"/>
        <v>0</v>
      </c>
      <c r="U3775">
        <f t="shared" si="177"/>
        <v>0</v>
      </c>
    </row>
    <row r="3776" spans="1:21" x14ac:dyDescent="0.25">
      <c r="A3776" t="s">
        <v>4295</v>
      </c>
      <c r="B3776" t="str">
        <f t="shared" si="175"/>
        <v>ZK112.K274.C727</v>
      </c>
      <c r="C3776">
        <f>+IFERROR(VLOOKUP(B3776,'[1]Sum table'!$A:$D,4,FALSE),0)</f>
        <v>0</v>
      </c>
      <c r="D3776">
        <f>+IFERROR(VLOOKUP(B3776,'[1]Sum table'!$A:$E,5,FALSE),0)</f>
        <v>0</v>
      </c>
      <c r="E3776">
        <f>+IFERROR(VLOOKUP(B3776,'[1]Sum table'!$A:$F,6,FALSE),0)</f>
        <v>0</v>
      </c>
      <c r="F3776">
        <f>+IFERROR(VLOOKUP(B3776,'[1]Sum table'!$A:$G,7,FALSE),0)</f>
        <v>0</v>
      </c>
      <c r="O3776" t="s">
        <v>519</v>
      </c>
      <c r="P3776" s="610" t="s">
        <v>193</v>
      </c>
      <c r="R3776" t="str">
        <f t="shared" si="176"/>
        <v>ZK112</v>
      </c>
      <c r="S3776">
        <f t="shared" si="177"/>
        <v>0</v>
      </c>
      <c r="T3776">
        <f t="shared" si="177"/>
        <v>0</v>
      </c>
      <c r="U3776">
        <f t="shared" si="177"/>
        <v>0</v>
      </c>
    </row>
    <row r="3777" spans="1:21" x14ac:dyDescent="0.25">
      <c r="A3777" t="s">
        <v>4296</v>
      </c>
      <c r="B3777" t="str">
        <f t="shared" si="175"/>
        <v>ZK112.K275.C727</v>
      </c>
      <c r="C3777">
        <f>+IFERROR(VLOOKUP(B3777,'[1]Sum table'!$A:$D,4,FALSE),0)</f>
        <v>0</v>
      </c>
      <c r="D3777">
        <f>+IFERROR(VLOOKUP(B3777,'[1]Sum table'!$A:$E,5,FALSE),0)</f>
        <v>0</v>
      </c>
      <c r="E3777">
        <f>+IFERROR(VLOOKUP(B3777,'[1]Sum table'!$A:$F,6,FALSE),0)</f>
        <v>0</v>
      </c>
      <c r="F3777">
        <f>+IFERROR(VLOOKUP(B3777,'[1]Sum table'!$A:$G,7,FALSE),0)</f>
        <v>0</v>
      </c>
      <c r="O3777" t="s">
        <v>519</v>
      </c>
      <c r="P3777" s="610" t="s">
        <v>195</v>
      </c>
      <c r="R3777" t="str">
        <f t="shared" si="176"/>
        <v>ZK112</v>
      </c>
      <c r="S3777">
        <f t="shared" si="177"/>
        <v>0</v>
      </c>
      <c r="T3777">
        <f t="shared" si="177"/>
        <v>0</v>
      </c>
      <c r="U3777">
        <f t="shared" si="177"/>
        <v>0</v>
      </c>
    </row>
    <row r="3778" spans="1:21" x14ac:dyDescent="0.25">
      <c r="A3778" t="s">
        <v>4297</v>
      </c>
      <c r="B3778" t="str">
        <f t="shared" si="175"/>
        <v>ZK112.K276.C727</v>
      </c>
      <c r="C3778">
        <f>+IFERROR(VLOOKUP(B3778,'[1]Sum table'!$A:$D,4,FALSE),0)</f>
        <v>0</v>
      </c>
      <c r="D3778">
        <f>+IFERROR(VLOOKUP(B3778,'[1]Sum table'!$A:$E,5,FALSE),0)</f>
        <v>0</v>
      </c>
      <c r="E3778">
        <f>+IFERROR(VLOOKUP(B3778,'[1]Sum table'!$A:$F,6,FALSE),0)</f>
        <v>0</v>
      </c>
      <c r="F3778">
        <f>+IFERROR(VLOOKUP(B3778,'[1]Sum table'!$A:$G,7,FALSE),0)</f>
        <v>0</v>
      </c>
      <c r="O3778" t="s">
        <v>519</v>
      </c>
      <c r="P3778" s="610" t="s">
        <v>197</v>
      </c>
      <c r="R3778" t="str">
        <f t="shared" si="176"/>
        <v>ZK112</v>
      </c>
      <c r="S3778">
        <f t="shared" si="177"/>
        <v>0</v>
      </c>
      <c r="T3778">
        <f t="shared" si="177"/>
        <v>0</v>
      </c>
      <c r="U3778">
        <f t="shared" si="177"/>
        <v>0</v>
      </c>
    </row>
    <row r="3779" spans="1:21" x14ac:dyDescent="0.25">
      <c r="A3779" t="s">
        <v>4298</v>
      </c>
      <c r="B3779" t="str">
        <f t="shared" si="175"/>
        <v>ZK112.K277.C727</v>
      </c>
      <c r="C3779">
        <f>+IFERROR(VLOOKUP(B3779,'[1]Sum table'!$A:$D,4,FALSE),0)</f>
        <v>0</v>
      </c>
      <c r="D3779">
        <f>+IFERROR(VLOOKUP(B3779,'[1]Sum table'!$A:$E,5,FALSE),0)</f>
        <v>0</v>
      </c>
      <c r="E3779">
        <f>+IFERROR(VLOOKUP(B3779,'[1]Sum table'!$A:$F,6,FALSE),0)</f>
        <v>0</v>
      </c>
      <c r="F3779">
        <f>+IFERROR(VLOOKUP(B3779,'[1]Sum table'!$A:$G,7,FALSE),0)</f>
        <v>0</v>
      </c>
      <c r="O3779" t="s">
        <v>519</v>
      </c>
      <c r="P3779" s="608" t="s">
        <v>396</v>
      </c>
      <c r="R3779" t="str">
        <f t="shared" si="176"/>
        <v>ZK112</v>
      </c>
      <c r="S3779">
        <f t="shared" si="177"/>
        <v>0</v>
      </c>
      <c r="T3779">
        <f t="shared" si="177"/>
        <v>0</v>
      </c>
      <c r="U3779">
        <f t="shared" si="177"/>
        <v>0</v>
      </c>
    </row>
    <row r="3780" spans="1:21" x14ac:dyDescent="0.25">
      <c r="A3780" t="s">
        <v>4299</v>
      </c>
      <c r="B3780" t="str">
        <f t="shared" ref="B3780:B3843" si="178">+A3780&amp;"."&amp;$A$1</f>
        <v>ZK112.K278.C727</v>
      </c>
      <c r="C3780">
        <f>+IFERROR(VLOOKUP(B3780,'[1]Sum table'!$A:$D,4,FALSE),0)</f>
        <v>0</v>
      </c>
      <c r="D3780">
        <f>+IFERROR(VLOOKUP(B3780,'[1]Sum table'!$A:$E,5,FALSE),0)</f>
        <v>0</v>
      </c>
      <c r="E3780">
        <f>+IFERROR(VLOOKUP(B3780,'[1]Sum table'!$A:$F,6,FALSE),0)</f>
        <v>0</v>
      </c>
      <c r="F3780">
        <f>+IFERROR(VLOOKUP(B3780,'[1]Sum table'!$A:$G,7,FALSE),0)</f>
        <v>0</v>
      </c>
      <c r="O3780" t="s">
        <v>519</v>
      </c>
      <c r="P3780" s="608" t="s">
        <v>397</v>
      </c>
      <c r="R3780" t="str">
        <f t="shared" ref="R3780:R3843" si="179">+LEFT(B3780,5)</f>
        <v>ZK112</v>
      </c>
      <c r="S3780">
        <f t="shared" ref="S3780:U3843" si="180">+C3780</f>
        <v>0</v>
      </c>
      <c r="T3780">
        <f t="shared" si="180"/>
        <v>0</v>
      </c>
      <c r="U3780">
        <f t="shared" si="180"/>
        <v>0</v>
      </c>
    </row>
    <row r="3781" spans="1:21" x14ac:dyDescent="0.25">
      <c r="A3781" t="s">
        <v>4300</v>
      </c>
      <c r="B3781" t="str">
        <f t="shared" si="178"/>
        <v>ZK112.K279.C727</v>
      </c>
      <c r="C3781">
        <f>+IFERROR(VLOOKUP(B3781,'[1]Sum table'!$A:$D,4,FALSE),0)</f>
        <v>0</v>
      </c>
      <c r="D3781">
        <f>+IFERROR(VLOOKUP(B3781,'[1]Sum table'!$A:$E,5,FALSE),0)</f>
        <v>0</v>
      </c>
      <c r="E3781">
        <f>+IFERROR(VLOOKUP(B3781,'[1]Sum table'!$A:$F,6,FALSE),0)</f>
        <v>0</v>
      </c>
      <c r="F3781">
        <f>+IFERROR(VLOOKUP(B3781,'[1]Sum table'!$A:$G,7,FALSE),0)</f>
        <v>0</v>
      </c>
      <c r="O3781" t="s">
        <v>519</v>
      </c>
      <c r="P3781" s="608" t="s">
        <v>398</v>
      </c>
      <c r="R3781" t="str">
        <f t="shared" si="179"/>
        <v>ZK112</v>
      </c>
      <c r="S3781">
        <f t="shared" si="180"/>
        <v>0</v>
      </c>
      <c r="T3781">
        <f t="shared" si="180"/>
        <v>0</v>
      </c>
      <c r="U3781">
        <f t="shared" si="180"/>
        <v>0</v>
      </c>
    </row>
    <row r="3782" spans="1:21" x14ac:dyDescent="0.25">
      <c r="A3782" t="s">
        <v>4301</v>
      </c>
      <c r="B3782" t="str">
        <f t="shared" si="178"/>
        <v>ZK112.K280.C727</v>
      </c>
      <c r="C3782">
        <f>+IFERROR(VLOOKUP(B3782,'[1]Sum table'!$A:$D,4,FALSE),0)</f>
        <v>0</v>
      </c>
      <c r="D3782">
        <f>+IFERROR(VLOOKUP(B3782,'[1]Sum table'!$A:$E,5,FALSE),0)</f>
        <v>0</v>
      </c>
      <c r="E3782">
        <f>+IFERROR(VLOOKUP(B3782,'[1]Sum table'!$A:$F,6,FALSE),0)</f>
        <v>0</v>
      </c>
      <c r="F3782">
        <f>+IFERROR(VLOOKUP(B3782,'[1]Sum table'!$A:$G,7,FALSE),0)</f>
        <v>0</v>
      </c>
      <c r="O3782" t="s">
        <v>519</v>
      </c>
      <c r="P3782" s="610" t="s">
        <v>199</v>
      </c>
      <c r="R3782" t="str">
        <f t="shared" si="179"/>
        <v>ZK112</v>
      </c>
      <c r="S3782">
        <f t="shared" si="180"/>
        <v>0</v>
      </c>
      <c r="T3782">
        <f t="shared" si="180"/>
        <v>0</v>
      </c>
      <c r="U3782">
        <f t="shared" si="180"/>
        <v>0</v>
      </c>
    </row>
    <row r="3783" spans="1:21" x14ac:dyDescent="0.25">
      <c r="A3783" t="s">
        <v>4302</v>
      </c>
      <c r="B3783" t="str">
        <f t="shared" si="178"/>
        <v>ZK112.K281.C727</v>
      </c>
      <c r="C3783">
        <f>+IFERROR(VLOOKUP(B3783,'[1]Sum table'!$A:$D,4,FALSE),0)</f>
        <v>0</v>
      </c>
      <c r="D3783">
        <f>+IFERROR(VLOOKUP(B3783,'[1]Sum table'!$A:$E,5,FALSE),0)</f>
        <v>0</v>
      </c>
      <c r="E3783">
        <f>+IFERROR(VLOOKUP(B3783,'[1]Sum table'!$A:$F,6,FALSE),0)</f>
        <v>0</v>
      </c>
      <c r="F3783">
        <f>+IFERROR(VLOOKUP(B3783,'[1]Sum table'!$A:$G,7,FALSE),0)</f>
        <v>0</v>
      </c>
      <c r="O3783" t="s">
        <v>519</v>
      </c>
      <c r="P3783" s="610" t="s">
        <v>201</v>
      </c>
      <c r="R3783" t="str">
        <f t="shared" si="179"/>
        <v>ZK112</v>
      </c>
      <c r="S3783">
        <f t="shared" si="180"/>
        <v>0</v>
      </c>
      <c r="T3783">
        <f t="shared" si="180"/>
        <v>0</v>
      </c>
      <c r="U3783">
        <f t="shared" si="180"/>
        <v>0</v>
      </c>
    </row>
    <row r="3784" spans="1:21" x14ac:dyDescent="0.25">
      <c r="A3784" t="s">
        <v>4303</v>
      </c>
      <c r="B3784" t="str">
        <f t="shared" si="178"/>
        <v>ZK112.K282.C727</v>
      </c>
      <c r="C3784">
        <f>+IFERROR(VLOOKUP(B3784,'[1]Sum table'!$A:$D,4,FALSE),0)</f>
        <v>0</v>
      </c>
      <c r="D3784">
        <f>+IFERROR(VLOOKUP(B3784,'[1]Sum table'!$A:$E,5,FALSE),0)</f>
        <v>0</v>
      </c>
      <c r="E3784">
        <f>+IFERROR(VLOOKUP(B3784,'[1]Sum table'!$A:$F,6,FALSE),0)</f>
        <v>0</v>
      </c>
      <c r="F3784">
        <f>+IFERROR(VLOOKUP(B3784,'[1]Sum table'!$A:$G,7,FALSE),0)</f>
        <v>0</v>
      </c>
      <c r="O3784" t="s">
        <v>519</v>
      </c>
      <c r="P3784" s="610" t="s">
        <v>203</v>
      </c>
      <c r="R3784" t="str">
        <f t="shared" si="179"/>
        <v>ZK112</v>
      </c>
      <c r="S3784">
        <f t="shared" si="180"/>
        <v>0</v>
      </c>
      <c r="T3784">
        <f t="shared" si="180"/>
        <v>0</v>
      </c>
      <c r="U3784">
        <f t="shared" si="180"/>
        <v>0</v>
      </c>
    </row>
    <row r="3785" spans="1:21" x14ac:dyDescent="0.25">
      <c r="A3785" t="s">
        <v>4304</v>
      </c>
      <c r="B3785" t="str">
        <f t="shared" si="178"/>
        <v>ZK112.K283.C727</v>
      </c>
      <c r="C3785">
        <f>+IFERROR(VLOOKUP(B3785,'[1]Sum table'!$A:$D,4,FALSE),0)</f>
        <v>0</v>
      </c>
      <c r="D3785">
        <f>+IFERROR(VLOOKUP(B3785,'[1]Sum table'!$A:$E,5,FALSE),0)</f>
        <v>0</v>
      </c>
      <c r="E3785">
        <f>+IFERROR(VLOOKUP(B3785,'[1]Sum table'!$A:$F,6,FALSE),0)</f>
        <v>0</v>
      </c>
      <c r="F3785">
        <f>+IFERROR(VLOOKUP(B3785,'[1]Sum table'!$A:$G,7,FALSE),0)</f>
        <v>0</v>
      </c>
      <c r="O3785" t="s">
        <v>519</v>
      </c>
      <c r="P3785" s="610" t="s">
        <v>205</v>
      </c>
      <c r="R3785" t="str">
        <f t="shared" si="179"/>
        <v>ZK112</v>
      </c>
      <c r="S3785">
        <f t="shared" si="180"/>
        <v>0</v>
      </c>
      <c r="T3785">
        <f t="shared" si="180"/>
        <v>0</v>
      </c>
      <c r="U3785">
        <f t="shared" si="180"/>
        <v>0</v>
      </c>
    </row>
    <row r="3786" spans="1:21" x14ac:dyDescent="0.25">
      <c r="A3786" t="s">
        <v>4305</v>
      </c>
      <c r="B3786" t="str">
        <f t="shared" si="178"/>
        <v>ZK112.K284.C727</v>
      </c>
      <c r="C3786">
        <f>+IFERROR(VLOOKUP(B3786,'[1]Sum table'!$A:$D,4,FALSE),0)</f>
        <v>0</v>
      </c>
      <c r="D3786">
        <f>+IFERROR(VLOOKUP(B3786,'[1]Sum table'!$A:$E,5,FALSE),0)</f>
        <v>0</v>
      </c>
      <c r="E3786">
        <f>+IFERROR(VLOOKUP(B3786,'[1]Sum table'!$A:$F,6,FALSE),0)</f>
        <v>0</v>
      </c>
      <c r="F3786">
        <f>+IFERROR(VLOOKUP(B3786,'[1]Sum table'!$A:$G,7,FALSE),0)</f>
        <v>0</v>
      </c>
      <c r="O3786" t="s">
        <v>519</v>
      </c>
      <c r="P3786" s="610" t="s">
        <v>207</v>
      </c>
      <c r="R3786" t="str">
        <f t="shared" si="179"/>
        <v>ZK112</v>
      </c>
      <c r="S3786">
        <f t="shared" si="180"/>
        <v>0</v>
      </c>
      <c r="T3786">
        <f t="shared" si="180"/>
        <v>0</v>
      </c>
      <c r="U3786">
        <f t="shared" si="180"/>
        <v>0</v>
      </c>
    </row>
    <row r="3787" spans="1:21" x14ac:dyDescent="0.25">
      <c r="A3787" t="s">
        <v>4306</v>
      </c>
      <c r="B3787" t="str">
        <f t="shared" si="178"/>
        <v>ZK112.K285.C727</v>
      </c>
      <c r="C3787">
        <f>+IFERROR(VLOOKUP(B3787,'[1]Sum table'!$A:$D,4,FALSE),0)</f>
        <v>0</v>
      </c>
      <c r="D3787">
        <f>+IFERROR(VLOOKUP(B3787,'[1]Sum table'!$A:$E,5,FALSE),0)</f>
        <v>0</v>
      </c>
      <c r="E3787">
        <f>+IFERROR(VLOOKUP(B3787,'[1]Sum table'!$A:$F,6,FALSE),0)</f>
        <v>0</v>
      </c>
      <c r="F3787">
        <f>+IFERROR(VLOOKUP(B3787,'[1]Sum table'!$A:$G,7,FALSE),0)</f>
        <v>0</v>
      </c>
      <c r="O3787" t="s">
        <v>519</v>
      </c>
      <c r="P3787" s="610" t="s">
        <v>212</v>
      </c>
      <c r="R3787" t="str">
        <f t="shared" si="179"/>
        <v>ZK112</v>
      </c>
      <c r="S3787">
        <f t="shared" si="180"/>
        <v>0</v>
      </c>
      <c r="T3787">
        <f t="shared" si="180"/>
        <v>0</v>
      </c>
      <c r="U3787">
        <f t="shared" si="180"/>
        <v>0</v>
      </c>
    </row>
    <row r="3788" spans="1:21" x14ac:dyDescent="0.25">
      <c r="A3788" t="s">
        <v>4307</v>
      </c>
      <c r="B3788" t="str">
        <f t="shared" si="178"/>
        <v>ZK112.K286.C727</v>
      </c>
      <c r="C3788">
        <f>+IFERROR(VLOOKUP(B3788,'[1]Sum table'!$A:$D,4,FALSE),0)</f>
        <v>0</v>
      </c>
      <c r="D3788">
        <f>+IFERROR(VLOOKUP(B3788,'[1]Sum table'!$A:$E,5,FALSE),0)</f>
        <v>0</v>
      </c>
      <c r="E3788">
        <f>+IFERROR(VLOOKUP(B3788,'[1]Sum table'!$A:$F,6,FALSE),0)</f>
        <v>0</v>
      </c>
      <c r="F3788">
        <f>+IFERROR(VLOOKUP(B3788,'[1]Sum table'!$A:$G,7,FALSE),0)</f>
        <v>0</v>
      </c>
      <c r="O3788" t="s">
        <v>519</v>
      </c>
      <c r="P3788" s="608" t="s">
        <v>399</v>
      </c>
      <c r="R3788" t="str">
        <f t="shared" si="179"/>
        <v>ZK112</v>
      </c>
      <c r="S3788">
        <f t="shared" si="180"/>
        <v>0</v>
      </c>
      <c r="T3788">
        <f t="shared" si="180"/>
        <v>0</v>
      </c>
      <c r="U3788">
        <f t="shared" si="180"/>
        <v>0</v>
      </c>
    </row>
    <row r="3789" spans="1:21" x14ac:dyDescent="0.25">
      <c r="A3789" t="s">
        <v>4308</v>
      </c>
      <c r="B3789" t="str">
        <f t="shared" si="178"/>
        <v>ZK112.K287.C727</v>
      </c>
      <c r="C3789">
        <f>+IFERROR(VLOOKUP(B3789,'[1]Sum table'!$A:$D,4,FALSE),0)</f>
        <v>0</v>
      </c>
      <c r="D3789">
        <f>+IFERROR(VLOOKUP(B3789,'[1]Sum table'!$A:$E,5,FALSE),0)</f>
        <v>0</v>
      </c>
      <c r="E3789">
        <f>+IFERROR(VLOOKUP(B3789,'[1]Sum table'!$A:$F,6,FALSE),0)</f>
        <v>0</v>
      </c>
      <c r="F3789">
        <f>+IFERROR(VLOOKUP(B3789,'[1]Sum table'!$A:$G,7,FALSE),0)</f>
        <v>0</v>
      </c>
      <c r="O3789" t="s">
        <v>519</v>
      </c>
      <c r="P3789" s="608" t="s">
        <v>400</v>
      </c>
      <c r="R3789" t="str">
        <f t="shared" si="179"/>
        <v>ZK112</v>
      </c>
      <c r="S3789">
        <f t="shared" si="180"/>
        <v>0</v>
      </c>
      <c r="T3789">
        <f t="shared" si="180"/>
        <v>0</v>
      </c>
      <c r="U3789">
        <f t="shared" si="180"/>
        <v>0</v>
      </c>
    </row>
    <row r="3790" spans="1:21" x14ac:dyDescent="0.25">
      <c r="A3790" t="s">
        <v>4309</v>
      </c>
      <c r="B3790" t="str">
        <f t="shared" si="178"/>
        <v>ZK112.K288.C727</v>
      </c>
      <c r="C3790">
        <f>+IFERROR(VLOOKUP(B3790,'[1]Sum table'!$A:$D,4,FALSE),0)</f>
        <v>0</v>
      </c>
      <c r="D3790">
        <f>+IFERROR(VLOOKUP(B3790,'[1]Sum table'!$A:$E,5,FALSE),0)</f>
        <v>0</v>
      </c>
      <c r="E3790">
        <f>+IFERROR(VLOOKUP(B3790,'[1]Sum table'!$A:$F,6,FALSE),0)</f>
        <v>0</v>
      </c>
      <c r="F3790">
        <f>+IFERROR(VLOOKUP(B3790,'[1]Sum table'!$A:$G,7,FALSE),0)</f>
        <v>0</v>
      </c>
      <c r="O3790" t="s">
        <v>519</v>
      </c>
      <c r="P3790" s="608" t="s">
        <v>401</v>
      </c>
      <c r="R3790" t="str">
        <f t="shared" si="179"/>
        <v>ZK112</v>
      </c>
      <c r="S3790">
        <f t="shared" si="180"/>
        <v>0</v>
      </c>
      <c r="T3790">
        <f t="shared" si="180"/>
        <v>0</v>
      </c>
      <c r="U3790">
        <f t="shared" si="180"/>
        <v>0</v>
      </c>
    </row>
    <row r="3791" spans="1:21" x14ac:dyDescent="0.25">
      <c r="A3791" t="s">
        <v>4310</v>
      </c>
      <c r="B3791" t="str">
        <f t="shared" si="178"/>
        <v>ZK112.K289.C727</v>
      </c>
      <c r="C3791">
        <f>+IFERROR(VLOOKUP(B3791,'[1]Sum table'!$A:$D,4,FALSE),0)</f>
        <v>0</v>
      </c>
      <c r="D3791">
        <f>+IFERROR(VLOOKUP(B3791,'[1]Sum table'!$A:$E,5,FALSE),0)</f>
        <v>0</v>
      </c>
      <c r="E3791">
        <f>+IFERROR(VLOOKUP(B3791,'[1]Sum table'!$A:$F,6,FALSE),0)</f>
        <v>0</v>
      </c>
      <c r="F3791">
        <f>+IFERROR(VLOOKUP(B3791,'[1]Sum table'!$A:$G,7,FALSE),0)</f>
        <v>0</v>
      </c>
      <c r="O3791" t="s">
        <v>519</v>
      </c>
      <c r="P3791" s="610" t="s">
        <v>218</v>
      </c>
      <c r="R3791" t="str">
        <f t="shared" si="179"/>
        <v>ZK112</v>
      </c>
      <c r="S3791">
        <f t="shared" si="180"/>
        <v>0</v>
      </c>
      <c r="T3791">
        <f t="shared" si="180"/>
        <v>0</v>
      </c>
      <c r="U3791">
        <f t="shared" si="180"/>
        <v>0</v>
      </c>
    </row>
    <row r="3792" spans="1:21" x14ac:dyDescent="0.25">
      <c r="A3792" t="s">
        <v>4311</v>
      </c>
      <c r="B3792" t="str">
        <f t="shared" si="178"/>
        <v>ZK112.K290.C727</v>
      </c>
      <c r="C3792">
        <f>+IFERROR(VLOOKUP(B3792,'[1]Sum table'!$A:$D,4,FALSE),0)</f>
        <v>0</v>
      </c>
      <c r="D3792">
        <f>+IFERROR(VLOOKUP(B3792,'[1]Sum table'!$A:$E,5,FALSE),0)</f>
        <v>0</v>
      </c>
      <c r="E3792">
        <f>+IFERROR(VLOOKUP(B3792,'[1]Sum table'!$A:$F,6,FALSE),0)</f>
        <v>0</v>
      </c>
      <c r="F3792">
        <f>+IFERROR(VLOOKUP(B3792,'[1]Sum table'!$A:$G,7,FALSE),0)</f>
        <v>0</v>
      </c>
      <c r="O3792" t="s">
        <v>519</v>
      </c>
      <c r="P3792" s="610" t="s">
        <v>220</v>
      </c>
      <c r="R3792" t="str">
        <f t="shared" si="179"/>
        <v>ZK112</v>
      </c>
      <c r="S3792">
        <f t="shared" si="180"/>
        <v>0</v>
      </c>
      <c r="T3792">
        <f t="shared" si="180"/>
        <v>0</v>
      </c>
      <c r="U3792">
        <f t="shared" si="180"/>
        <v>0</v>
      </c>
    </row>
    <row r="3793" spans="1:21" x14ac:dyDescent="0.25">
      <c r="A3793" t="s">
        <v>4312</v>
      </c>
      <c r="B3793" t="str">
        <f t="shared" si="178"/>
        <v>ZK112.K291.C727</v>
      </c>
      <c r="C3793">
        <f>+IFERROR(VLOOKUP(B3793,'[1]Sum table'!$A:$D,4,FALSE),0)</f>
        <v>0</v>
      </c>
      <c r="D3793">
        <f>+IFERROR(VLOOKUP(B3793,'[1]Sum table'!$A:$E,5,FALSE),0)</f>
        <v>0</v>
      </c>
      <c r="E3793">
        <f>+IFERROR(VLOOKUP(B3793,'[1]Sum table'!$A:$F,6,FALSE),0)</f>
        <v>0</v>
      </c>
      <c r="F3793">
        <f>+IFERROR(VLOOKUP(B3793,'[1]Sum table'!$A:$G,7,FALSE),0)</f>
        <v>0</v>
      </c>
      <c r="O3793" t="s">
        <v>519</v>
      </c>
      <c r="P3793" s="610" t="s">
        <v>224</v>
      </c>
      <c r="R3793" t="str">
        <f t="shared" si="179"/>
        <v>ZK112</v>
      </c>
      <c r="S3793">
        <f t="shared" si="180"/>
        <v>0</v>
      </c>
      <c r="T3793">
        <f t="shared" si="180"/>
        <v>0</v>
      </c>
      <c r="U3793">
        <f t="shared" si="180"/>
        <v>0</v>
      </c>
    </row>
    <row r="3794" spans="1:21" x14ac:dyDescent="0.25">
      <c r="A3794" t="s">
        <v>4313</v>
      </c>
      <c r="B3794" t="str">
        <f t="shared" si="178"/>
        <v>ZK112.K292.C727</v>
      </c>
      <c r="C3794">
        <f>+IFERROR(VLOOKUP(B3794,'[1]Sum table'!$A:$D,4,FALSE),0)</f>
        <v>0</v>
      </c>
      <c r="D3794">
        <f>+IFERROR(VLOOKUP(B3794,'[1]Sum table'!$A:$E,5,FALSE),0)</f>
        <v>0</v>
      </c>
      <c r="E3794">
        <f>+IFERROR(VLOOKUP(B3794,'[1]Sum table'!$A:$F,6,FALSE),0)</f>
        <v>0</v>
      </c>
      <c r="F3794">
        <f>+IFERROR(VLOOKUP(B3794,'[1]Sum table'!$A:$G,7,FALSE),0)</f>
        <v>0</v>
      </c>
      <c r="O3794" t="s">
        <v>519</v>
      </c>
      <c r="P3794" s="608" t="s">
        <v>402</v>
      </c>
      <c r="R3794" t="str">
        <f t="shared" si="179"/>
        <v>ZK112</v>
      </c>
      <c r="S3794">
        <f t="shared" si="180"/>
        <v>0</v>
      </c>
      <c r="T3794">
        <f t="shared" si="180"/>
        <v>0</v>
      </c>
      <c r="U3794">
        <f t="shared" si="180"/>
        <v>0</v>
      </c>
    </row>
    <row r="3795" spans="1:21" x14ac:dyDescent="0.25">
      <c r="A3795" t="s">
        <v>4314</v>
      </c>
      <c r="B3795" t="str">
        <f t="shared" si="178"/>
        <v>ZK112.K293.C727</v>
      </c>
      <c r="C3795">
        <f>+IFERROR(VLOOKUP(B3795,'[1]Sum table'!$A:$D,4,FALSE),0)</f>
        <v>0</v>
      </c>
      <c r="D3795">
        <f>+IFERROR(VLOOKUP(B3795,'[1]Sum table'!$A:$E,5,FALSE),0)</f>
        <v>0</v>
      </c>
      <c r="E3795">
        <f>+IFERROR(VLOOKUP(B3795,'[1]Sum table'!$A:$F,6,FALSE),0)</f>
        <v>0</v>
      </c>
      <c r="F3795">
        <f>+IFERROR(VLOOKUP(B3795,'[1]Sum table'!$A:$G,7,FALSE),0)</f>
        <v>0</v>
      </c>
      <c r="O3795" t="s">
        <v>519</v>
      </c>
      <c r="P3795" s="608" t="s">
        <v>403</v>
      </c>
      <c r="R3795" t="str">
        <f t="shared" si="179"/>
        <v>ZK112</v>
      </c>
      <c r="S3795">
        <f t="shared" si="180"/>
        <v>0</v>
      </c>
      <c r="T3795">
        <f t="shared" si="180"/>
        <v>0</v>
      </c>
      <c r="U3795">
        <f t="shared" si="180"/>
        <v>0</v>
      </c>
    </row>
    <row r="3796" spans="1:21" x14ac:dyDescent="0.25">
      <c r="A3796" t="s">
        <v>4315</v>
      </c>
      <c r="B3796" t="str">
        <f t="shared" si="178"/>
        <v>ZK112.K294.C727</v>
      </c>
      <c r="C3796">
        <f>+IFERROR(VLOOKUP(B3796,'[1]Sum table'!$A:$D,4,FALSE),0)</f>
        <v>0</v>
      </c>
      <c r="D3796">
        <f>+IFERROR(VLOOKUP(B3796,'[1]Sum table'!$A:$E,5,FALSE),0)</f>
        <v>0</v>
      </c>
      <c r="E3796">
        <f>+IFERROR(VLOOKUP(B3796,'[1]Sum table'!$A:$F,6,FALSE),0)</f>
        <v>0</v>
      </c>
      <c r="F3796">
        <f>+IFERROR(VLOOKUP(B3796,'[1]Sum table'!$A:$G,7,FALSE),0)</f>
        <v>0</v>
      </c>
      <c r="O3796" t="s">
        <v>519</v>
      </c>
      <c r="P3796" s="608" t="s">
        <v>404</v>
      </c>
      <c r="R3796" t="str">
        <f t="shared" si="179"/>
        <v>ZK112</v>
      </c>
      <c r="S3796">
        <f t="shared" si="180"/>
        <v>0</v>
      </c>
      <c r="T3796">
        <f t="shared" si="180"/>
        <v>0</v>
      </c>
      <c r="U3796">
        <f t="shared" si="180"/>
        <v>0</v>
      </c>
    </row>
    <row r="3797" spans="1:21" x14ac:dyDescent="0.25">
      <c r="A3797" t="s">
        <v>4316</v>
      </c>
      <c r="B3797" t="str">
        <f t="shared" si="178"/>
        <v>ZK112.K295.C727</v>
      </c>
      <c r="C3797">
        <f>+IFERROR(VLOOKUP(B3797,'[1]Sum table'!$A:$D,4,FALSE),0)</f>
        <v>0</v>
      </c>
      <c r="D3797">
        <f>+IFERROR(VLOOKUP(B3797,'[1]Sum table'!$A:$E,5,FALSE),0)</f>
        <v>0</v>
      </c>
      <c r="E3797">
        <f>+IFERROR(VLOOKUP(B3797,'[1]Sum table'!$A:$F,6,FALSE),0)</f>
        <v>0</v>
      </c>
      <c r="F3797">
        <f>+IFERROR(VLOOKUP(B3797,'[1]Sum table'!$A:$G,7,FALSE),0)</f>
        <v>0</v>
      </c>
      <c r="O3797" t="s">
        <v>519</v>
      </c>
      <c r="P3797" s="610" t="s">
        <v>226</v>
      </c>
      <c r="R3797" t="str">
        <f t="shared" si="179"/>
        <v>ZK112</v>
      </c>
      <c r="S3797">
        <f t="shared" si="180"/>
        <v>0</v>
      </c>
      <c r="T3797">
        <f t="shared" si="180"/>
        <v>0</v>
      </c>
      <c r="U3797">
        <f t="shared" si="180"/>
        <v>0</v>
      </c>
    </row>
    <row r="3798" spans="1:21" x14ac:dyDescent="0.25">
      <c r="A3798" t="s">
        <v>4317</v>
      </c>
      <c r="B3798" t="str">
        <f t="shared" si="178"/>
        <v>ZK112.K296.C727</v>
      </c>
      <c r="C3798">
        <f>+IFERROR(VLOOKUP(B3798,'[1]Sum table'!$A:$D,4,FALSE),0)</f>
        <v>0</v>
      </c>
      <c r="D3798">
        <f>+IFERROR(VLOOKUP(B3798,'[1]Sum table'!$A:$E,5,FALSE),0)</f>
        <v>0</v>
      </c>
      <c r="E3798">
        <f>+IFERROR(VLOOKUP(B3798,'[1]Sum table'!$A:$F,6,FALSE),0)</f>
        <v>0</v>
      </c>
      <c r="F3798">
        <f>+IFERROR(VLOOKUP(B3798,'[1]Sum table'!$A:$G,7,FALSE),0)</f>
        <v>0</v>
      </c>
      <c r="O3798" t="s">
        <v>519</v>
      </c>
      <c r="P3798" s="610" t="s">
        <v>228</v>
      </c>
      <c r="R3798" t="str">
        <f t="shared" si="179"/>
        <v>ZK112</v>
      </c>
      <c r="S3798">
        <f t="shared" si="180"/>
        <v>0</v>
      </c>
      <c r="T3798">
        <f t="shared" si="180"/>
        <v>0</v>
      </c>
      <c r="U3798">
        <f t="shared" si="180"/>
        <v>0</v>
      </c>
    </row>
    <row r="3799" spans="1:21" x14ac:dyDescent="0.25">
      <c r="A3799" t="s">
        <v>4318</v>
      </c>
      <c r="B3799" t="str">
        <f t="shared" si="178"/>
        <v>ZK112.K297.C727</v>
      </c>
      <c r="C3799">
        <f>+IFERROR(VLOOKUP(B3799,'[1]Sum table'!$A:$D,4,FALSE),0)</f>
        <v>0</v>
      </c>
      <c r="D3799">
        <f>+IFERROR(VLOOKUP(B3799,'[1]Sum table'!$A:$E,5,FALSE),0)</f>
        <v>0</v>
      </c>
      <c r="E3799">
        <f>+IFERROR(VLOOKUP(B3799,'[1]Sum table'!$A:$F,6,FALSE),0)</f>
        <v>0</v>
      </c>
      <c r="F3799">
        <f>+IFERROR(VLOOKUP(B3799,'[1]Sum table'!$A:$G,7,FALSE),0)</f>
        <v>0</v>
      </c>
      <c r="O3799" t="s">
        <v>519</v>
      </c>
      <c r="P3799" s="610" t="s">
        <v>230</v>
      </c>
      <c r="R3799" t="str">
        <f t="shared" si="179"/>
        <v>ZK112</v>
      </c>
      <c r="S3799">
        <f t="shared" si="180"/>
        <v>0</v>
      </c>
      <c r="T3799">
        <f t="shared" si="180"/>
        <v>0</v>
      </c>
      <c r="U3799">
        <f t="shared" si="180"/>
        <v>0</v>
      </c>
    </row>
    <row r="3800" spans="1:21" x14ac:dyDescent="0.25">
      <c r="A3800" t="s">
        <v>4319</v>
      </c>
      <c r="B3800" t="str">
        <f t="shared" si="178"/>
        <v>ZK112.K298.C727</v>
      </c>
      <c r="C3800">
        <f>+IFERROR(VLOOKUP(B3800,'[1]Sum table'!$A:$D,4,FALSE),0)</f>
        <v>0</v>
      </c>
      <c r="D3800">
        <f>+IFERROR(VLOOKUP(B3800,'[1]Sum table'!$A:$E,5,FALSE),0)</f>
        <v>0</v>
      </c>
      <c r="E3800">
        <f>+IFERROR(VLOOKUP(B3800,'[1]Sum table'!$A:$F,6,FALSE),0)</f>
        <v>0</v>
      </c>
      <c r="F3800">
        <f>+IFERROR(VLOOKUP(B3800,'[1]Sum table'!$A:$G,7,FALSE),0)</f>
        <v>0</v>
      </c>
      <c r="O3800" t="s">
        <v>519</v>
      </c>
      <c r="P3800" s="608" t="s">
        <v>405</v>
      </c>
      <c r="R3800" t="str">
        <f t="shared" si="179"/>
        <v>ZK112</v>
      </c>
      <c r="S3800">
        <f t="shared" si="180"/>
        <v>0</v>
      </c>
      <c r="T3800">
        <f t="shared" si="180"/>
        <v>0</v>
      </c>
      <c r="U3800">
        <f t="shared" si="180"/>
        <v>0</v>
      </c>
    </row>
    <row r="3801" spans="1:21" x14ac:dyDescent="0.25">
      <c r="A3801" t="s">
        <v>4320</v>
      </c>
      <c r="B3801" t="str">
        <f t="shared" si="178"/>
        <v>ZK112.K299.C727</v>
      </c>
      <c r="C3801">
        <f>+IFERROR(VLOOKUP(B3801,'[1]Sum table'!$A:$D,4,FALSE),0)</f>
        <v>0</v>
      </c>
      <c r="D3801">
        <f>+IFERROR(VLOOKUP(B3801,'[1]Sum table'!$A:$E,5,FALSE),0)</f>
        <v>0</v>
      </c>
      <c r="E3801">
        <f>+IFERROR(VLOOKUP(B3801,'[1]Sum table'!$A:$F,6,FALSE),0)</f>
        <v>0</v>
      </c>
      <c r="F3801">
        <f>+IFERROR(VLOOKUP(B3801,'[1]Sum table'!$A:$G,7,FALSE),0)</f>
        <v>0</v>
      </c>
      <c r="O3801" t="s">
        <v>519</v>
      </c>
      <c r="P3801" s="608" t="s">
        <v>406</v>
      </c>
      <c r="R3801" t="str">
        <f t="shared" si="179"/>
        <v>ZK112</v>
      </c>
      <c r="S3801">
        <f t="shared" si="180"/>
        <v>0</v>
      </c>
      <c r="T3801">
        <f t="shared" si="180"/>
        <v>0</v>
      </c>
      <c r="U3801">
        <f t="shared" si="180"/>
        <v>0</v>
      </c>
    </row>
    <row r="3802" spans="1:21" x14ac:dyDescent="0.25">
      <c r="A3802" t="s">
        <v>4321</v>
      </c>
      <c r="B3802" t="str">
        <f t="shared" si="178"/>
        <v>ZK112.K300.C727</v>
      </c>
      <c r="C3802">
        <f>+IFERROR(VLOOKUP(B3802,'[1]Sum table'!$A:$D,4,FALSE),0)</f>
        <v>0</v>
      </c>
      <c r="D3802">
        <f>+IFERROR(VLOOKUP(B3802,'[1]Sum table'!$A:$E,5,FALSE),0)</f>
        <v>0</v>
      </c>
      <c r="E3802">
        <f>+IFERROR(VLOOKUP(B3802,'[1]Sum table'!$A:$F,6,FALSE),0)</f>
        <v>0</v>
      </c>
      <c r="F3802">
        <f>+IFERROR(VLOOKUP(B3802,'[1]Sum table'!$A:$G,7,FALSE),0)</f>
        <v>0</v>
      </c>
      <c r="O3802" t="s">
        <v>519</v>
      </c>
      <c r="P3802" s="608" t="s">
        <v>407</v>
      </c>
      <c r="R3802" t="str">
        <f t="shared" si="179"/>
        <v>ZK112</v>
      </c>
      <c r="S3802">
        <f t="shared" si="180"/>
        <v>0</v>
      </c>
      <c r="T3802">
        <f t="shared" si="180"/>
        <v>0</v>
      </c>
      <c r="U3802">
        <f t="shared" si="180"/>
        <v>0</v>
      </c>
    </row>
    <row r="3803" spans="1:21" ht="15.75" thickBot="1" x14ac:dyDescent="0.3">
      <c r="A3803" t="s">
        <v>4322</v>
      </c>
      <c r="B3803" t="str">
        <f t="shared" si="178"/>
        <v>ZK112.K301.C727</v>
      </c>
      <c r="C3803">
        <f>+IFERROR(VLOOKUP(B3803,'[1]Sum table'!$A:$D,4,FALSE),0)</f>
        <v>0</v>
      </c>
      <c r="D3803">
        <f>+IFERROR(VLOOKUP(B3803,'[1]Sum table'!$A:$E,5,FALSE),0)</f>
        <v>0</v>
      </c>
      <c r="E3803">
        <f>+IFERROR(VLOOKUP(B3803,'[1]Sum table'!$A:$F,6,FALSE),0)</f>
        <v>0</v>
      </c>
      <c r="F3803">
        <f>+IFERROR(VLOOKUP(B3803,'[1]Sum table'!$A:$G,7,FALSE),0)</f>
        <v>0</v>
      </c>
      <c r="O3803" t="s">
        <v>519</v>
      </c>
      <c r="P3803" s="610" t="s">
        <v>232</v>
      </c>
      <c r="R3803" t="str">
        <f t="shared" si="179"/>
        <v>ZK112</v>
      </c>
      <c r="S3803">
        <f t="shared" si="180"/>
        <v>0</v>
      </c>
      <c r="T3803">
        <f t="shared" si="180"/>
        <v>0</v>
      </c>
      <c r="U3803">
        <f t="shared" si="180"/>
        <v>0</v>
      </c>
    </row>
    <row r="3804" spans="1:21" x14ac:dyDescent="0.25">
      <c r="A3804" t="s">
        <v>4323</v>
      </c>
      <c r="B3804" t="str">
        <f t="shared" si="178"/>
        <v>ZK112.K302.C727</v>
      </c>
      <c r="C3804">
        <f>+IFERROR(VLOOKUP(B3804,'[1]Sum table'!$A:$D,4,FALSE),0)</f>
        <v>0</v>
      </c>
      <c r="D3804">
        <f>+IFERROR(VLOOKUP(B3804,'[1]Sum table'!$A:$E,5,FALSE),0)</f>
        <v>0</v>
      </c>
      <c r="E3804">
        <f>+IFERROR(VLOOKUP(B3804,'[1]Sum table'!$A:$F,6,FALSE),0)</f>
        <v>0</v>
      </c>
      <c r="F3804">
        <f>+IFERROR(VLOOKUP(B3804,'[1]Sum table'!$A:$G,7,FALSE),0)</f>
        <v>0</v>
      </c>
      <c r="O3804" t="s">
        <v>519</v>
      </c>
      <c r="P3804" s="605" t="s">
        <v>408</v>
      </c>
      <c r="R3804" t="str">
        <f t="shared" si="179"/>
        <v>ZK112</v>
      </c>
      <c r="S3804">
        <f t="shared" si="180"/>
        <v>0</v>
      </c>
      <c r="T3804">
        <f t="shared" si="180"/>
        <v>0</v>
      </c>
      <c r="U3804">
        <f t="shared" si="180"/>
        <v>0</v>
      </c>
    </row>
    <row r="3805" spans="1:21" x14ac:dyDescent="0.25">
      <c r="A3805" t="s">
        <v>4324</v>
      </c>
      <c r="B3805" t="str">
        <f t="shared" si="178"/>
        <v>ZK112.K303.C727</v>
      </c>
      <c r="C3805">
        <f>+IFERROR(VLOOKUP(B3805,'[1]Sum table'!$A:$D,4,FALSE),0)</f>
        <v>0</v>
      </c>
      <c r="D3805">
        <f>+IFERROR(VLOOKUP(B3805,'[1]Sum table'!$A:$E,5,FALSE),0)</f>
        <v>0</v>
      </c>
      <c r="E3805">
        <f>+IFERROR(VLOOKUP(B3805,'[1]Sum table'!$A:$F,6,FALSE),0)</f>
        <v>0</v>
      </c>
      <c r="F3805">
        <f>+IFERROR(VLOOKUP(B3805,'[1]Sum table'!$A:$G,7,FALSE),0)</f>
        <v>0</v>
      </c>
      <c r="O3805" t="s">
        <v>519</v>
      </c>
      <c r="P3805" s="606" t="s">
        <v>409</v>
      </c>
      <c r="R3805" t="str">
        <f t="shared" si="179"/>
        <v>ZK112</v>
      </c>
      <c r="S3805">
        <f t="shared" si="180"/>
        <v>0</v>
      </c>
      <c r="T3805">
        <f t="shared" si="180"/>
        <v>0</v>
      </c>
      <c r="U3805">
        <f t="shared" si="180"/>
        <v>0</v>
      </c>
    </row>
    <row r="3806" spans="1:21" x14ac:dyDescent="0.25">
      <c r="A3806" t="s">
        <v>4325</v>
      </c>
      <c r="B3806" t="str">
        <f t="shared" si="178"/>
        <v>ZK112.K304.C727</v>
      </c>
      <c r="C3806">
        <f>+IFERROR(VLOOKUP(B3806,'[1]Sum table'!$A:$D,4,FALSE),0)</f>
        <v>0</v>
      </c>
      <c r="D3806">
        <f>+IFERROR(VLOOKUP(B3806,'[1]Sum table'!$A:$E,5,FALSE),0)</f>
        <v>0</v>
      </c>
      <c r="E3806">
        <f>+IFERROR(VLOOKUP(B3806,'[1]Sum table'!$A:$F,6,FALSE),0)</f>
        <v>0</v>
      </c>
      <c r="F3806">
        <f>+IFERROR(VLOOKUP(B3806,'[1]Sum table'!$A:$G,7,FALSE),0)</f>
        <v>0</v>
      </c>
      <c r="O3806" t="s">
        <v>519</v>
      </c>
      <c r="P3806" s="606" t="s">
        <v>410</v>
      </c>
      <c r="R3806" t="str">
        <f t="shared" si="179"/>
        <v>ZK112</v>
      </c>
      <c r="S3806">
        <f t="shared" si="180"/>
        <v>0</v>
      </c>
      <c r="T3806">
        <f t="shared" si="180"/>
        <v>0</v>
      </c>
      <c r="U3806">
        <f t="shared" si="180"/>
        <v>0</v>
      </c>
    </row>
    <row r="3807" spans="1:21" x14ac:dyDescent="0.25">
      <c r="A3807" t="s">
        <v>4326</v>
      </c>
      <c r="B3807" t="str">
        <f t="shared" si="178"/>
        <v>ZK112.K305.C727</v>
      </c>
      <c r="C3807">
        <f>+IFERROR(VLOOKUP(B3807,'[1]Sum table'!$A:$D,4,FALSE),0)</f>
        <v>0</v>
      </c>
      <c r="D3807">
        <f>+IFERROR(VLOOKUP(B3807,'[1]Sum table'!$A:$E,5,FALSE),0)</f>
        <v>0</v>
      </c>
      <c r="E3807">
        <f>+IFERROR(VLOOKUP(B3807,'[1]Sum table'!$A:$F,6,FALSE),0)</f>
        <v>0</v>
      </c>
      <c r="F3807">
        <f>+IFERROR(VLOOKUP(B3807,'[1]Sum table'!$A:$G,7,FALSE),0)</f>
        <v>0</v>
      </c>
      <c r="O3807" t="s">
        <v>519</v>
      </c>
      <c r="P3807" s="606" t="s">
        <v>411</v>
      </c>
      <c r="R3807" t="str">
        <f t="shared" si="179"/>
        <v>ZK112</v>
      </c>
      <c r="S3807">
        <f t="shared" si="180"/>
        <v>0</v>
      </c>
      <c r="T3807">
        <f t="shared" si="180"/>
        <v>0</v>
      </c>
      <c r="U3807">
        <f t="shared" si="180"/>
        <v>0</v>
      </c>
    </row>
    <row r="3808" spans="1:21" x14ac:dyDescent="0.25">
      <c r="A3808" t="s">
        <v>4327</v>
      </c>
      <c r="B3808" t="str">
        <f t="shared" si="178"/>
        <v>ZK112.K306.C727</v>
      </c>
      <c r="C3808">
        <f>+IFERROR(VLOOKUP(B3808,'[1]Sum table'!$A:$D,4,FALSE),0)</f>
        <v>0</v>
      </c>
      <c r="D3808">
        <f>+IFERROR(VLOOKUP(B3808,'[1]Sum table'!$A:$E,5,FALSE),0)</f>
        <v>0</v>
      </c>
      <c r="E3808">
        <f>+IFERROR(VLOOKUP(B3808,'[1]Sum table'!$A:$F,6,FALSE),0)</f>
        <v>0</v>
      </c>
      <c r="F3808">
        <f>+IFERROR(VLOOKUP(B3808,'[1]Sum table'!$A:$G,7,FALSE),0)</f>
        <v>0</v>
      </c>
      <c r="O3808" t="s">
        <v>519</v>
      </c>
      <c r="P3808" s="606" t="s">
        <v>412</v>
      </c>
      <c r="R3808" t="str">
        <f t="shared" si="179"/>
        <v>ZK112</v>
      </c>
      <c r="S3808">
        <f t="shared" si="180"/>
        <v>0</v>
      </c>
      <c r="T3808">
        <f t="shared" si="180"/>
        <v>0</v>
      </c>
      <c r="U3808">
        <f t="shared" si="180"/>
        <v>0</v>
      </c>
    </row>
    <row r="3809" spans="1:21" x14ac:dyDescent="0.25">
      <c r="A3809" t="s">
        <v>4328</v>
      </c>
      <c r="B3809" t="str">
        <f t="shared" si="178"/>
        <v>ZK112.K307.C727</v>
      </c>
      <c r="C3809">
        <f>+IFERROR(VLOOKUP(B3809,'[1]Sum table'!$A:$D,4,FALSE),0)</f>
        <v>0</v>
      </c>
      <c r="D3809">
        <f>+IFERROR(VLOOKUP(B3809,'[1]Sum table'!$A:$E,5,FALSE),0)</f>
        <v>0</v>
      </c>
      <c r="E3809">
        <f>+IFERROR(VLOOKUP(B3809,'[1]Sum table'!$A:$F,6,FALSE),0)</f>
        <v>0</v>
      </c>
      <c r="F3809">
        <f>+IFERROR(VLOOKUP(B3809,'[1]Sum table'!$A:$G,7,FALSE),0)</f>
        <v>0</v>
      </c>
      <c r="O3809" t="s">
        <v>519</v>
      </c>
      <c r="P3809" s="606" t="s">
        <v>413</v>
      </c>
      <c r="R3809" t="str">
        <f t="shared" si="179"/>
        <v>ZK112</v>
      </c>
      <c r="S3809">
        <f t="shared" si="180"/>
        <v>0</v>
      </c>
      <c r="T3809">
        <f t="shared" si="180"/>
        <v>0</v>
      </c>
      <c r="U3809">
        <f t="shared" si="180"/>
        <v>0</v>
      </c>
    </row>
    <row r="3810" spans="1:21" x14ac:dyDescent="0.25">
      <c r="A3810" t="s">
        <v>4329</v>
      </c>
      <c r="B3810" t="str">
        <f t="shared" si="178"/>
        <v>ZK112.K308.C727</v>
      </c>
      <c r="C3810">
        <f>+IFERROR(VLOOKUP(B3810,'[1]Sum table'!$A:$D,4,FALSE),0)</f>
        <v>0</v>
      </c>
      <c r="D3810">
        <f>+IFERROR(VLOOKUP(B3810,'[1]Sum table'!$A:$E,5,FALSE),0)</f>
        <v>0</v>
      </c>
      <c r="E3810">
        <f>+IFERROR(VLOOKUP(B3810,'[1]Sum table'!$A:$F,6,FALSE),0)</f>
        <v>0</v>
      </c>
      <c r="F3810">
        <f>+IFERROR(VLOOKUP(B3810,'[1]Sum table'!$A:$G,7,FALSE),0)</f>
        <v>0</v>
      </c>
      <c r="O3810" t="s">
        <v>519</v>
      </c>
      <c r="P3810" s="606" t="s">
        <v>414</v>
      </c>
      <c r="R3810" t="str">
        <f t="shared" si="179"/>
        <v>ZK112</v>
      </c>
      <c r="S3810">
        <f t="shared" si="180"/>
        <v>0</v>
      </c>
      <c r="T3810">
        <f t="shared" si="180"/>
        <v>0</v>
      </c>
      <c r="U3810">
        <f t="shared" si="180"/>
        <v>0</v>
      </c>
    </row>
    <row r="3811" spans="1:21" x14ac:dyDescent="0.25">
      <c r="A3811" t="s">
        <v>4330</v>
      </c>
      <c r="B3811" t="str">
        <f t="shared" si="178"/>
        <v>ZK112.K309.C727</v>
      </c>
      <c r="C3811">
        <f>+IFERROR(VLOOKUP(B3811,'[1]Sum table'!$A:$D,4,FALSE),0)</f>
        <v>0</v>
      </c>
      <c r="D3811">
        <f>+IFERROR(VLOOKUP(B3811,'[1]Sum table'!$A:$E,5,FALSE),0)</f>
        <v>0</v>
      </c>
      <c r="E3811">
        <f>+IFERROR(VLOOKUP(B3811,'[1]Sum table'!$A:$F,6,FALSE),0)</f>
        <v>0</v>
      </c>
      <c r="F3811">
        <f>+IFERROR(VLOOKUP(B3811,'[1]Sum table'!$A:$G,7,FALSE),0)</f>
        <v>0</v>
      </c>
      <c r="O3811" t="s">
        <v>519</v>
      </c>
      <c r="P3811" s="606" t="s">
        <v>415</v>
      </c>
      <c r="R3811" t="str">
        <f t="shared" si="179"/>
        <v>ZK112</v>
      </c>
      <c r="S3811">
        <f t="shared" si="180"/>
        <v>0</v>
      </c>
      <c r="T3811">
        <f t="shared" si="180"/>
        <v>0</v>
      </c>
      <c r="U3811">
        <f t="shared" si="180"/>
        <v>0</v>
      </c>
    </row>
    <row r="3812" spans="1:21" x14ac:dyDescent="0.25">
      <c r="A3812" t="s">
        <v>4331</v>
      </c>
      <c r="B3812" t="str">
        <f t="shared" si="178"/>
        <v>ZK112.K310.C727</v>
      </c>
      <c r="C3812">
        <f>+IFERROR(VLOOKUP(B3812,'[1]Sum table'!$A:$D,4,FALSE),0)</f>
        <v>0</v>
      </c>
      <c r="D3812">
        <f>+IFERROR(VLOOKUP(B3812,'[1]Sum table'!$A:$E,5,FALSE),0)</f>
        <v>0</v>
      </c>
      <c r="E3812">
        <f>+IFERROR(VLOOKUP(B3812,'[1]Sum table'!$A:$F,6,FALSE),0)</f>
        <v>0</v>
      </c>
      <c r="F3812">
        <f>+IFERROR(VLOOKUP(B3812,'[1]Sum table'!$A:$G,7,FALSE),0)</f>
        <v>0</v>
      </c>
      <c r="O3812" t="s">
        <v>519</v>
      </c>
      <c r="P3812" s="606" t="s">
        <v>416</v>
      </c>
      <c r="R3812" t="str">
        <f t="shared" si="179"/>
        <v>ZK112</v>
      </c>
      <c r="S3812">
        <f t="shared" si="180"/>
        <v>0</v>
      </c>
      <c r="T3812">
        <f t="shared" si="180"/>
        <v>0</v>
      </c>
      <c r="U3812">
        <f t="shared" si="180"/>
        <v>0</v>
      </c>
    </row>
    <row r="3813" spans="1:21" x14ac:dyDescent="0.25">
      <c r="A3813" t="s">
        <v>4332</v>
      </c>
      <c r="B3813" t="str">
        <f t="shared" si="178"/>
        <v>ZK112.K311.C727</v>
      </c>
      <c r="C3813">
        <f>+IFERROR(VLOOKUP(B3813,'[1]Sum table'!$A:$D,4,FALSE),0)</f>
        <v>0</v>
      </c>
      <c r="D3813">
        <f>+IFERROR(VLOOKUP(B3813,'[1]Sum table'!$A:$E,5,FALSE),0)</f>
        <v>0</v>
      </c>
      <c r="E3813">
        <f>+IFERROR(VLOOKUP(B3813,'[1]Sum table'!$A:$F,6,FALSE),0)</f>
        <v>0</v>
      </c>
      <c r="F3813">
        <f>+IFERROR(VLOOKUP(B3813,'[1]Sum table'!$A:$G,7,FALSE),0)</f>
        <v>0</v>
      </c>
      <c r="O3813" t="s">
        <v>519</v>
      </c>
      <c r="P3813" s="606" t="s">
        <v>417</v>
      </c>
      <c r="R3813" t="str">
        <f t="shared" si="179"/>
        <v>ZK112</v>
      </c>
      <c r="S3813">
        <f t="shared" si="180"/>
        <v>0</v>
      </c>
      <c r="T3813">
        <f t="shared" si="180"/>
        <v>0</v>
      </c>
      <c r="U3813">
        <f t="shared" si="180"/>
        <v>0</v>
      </c>
    </row>
    <row r="3814" spans="1:21" x14ac:dyDescent="0.25">
      <c r="A3814" t="s">
        <v>4333</v>
      </c>
      <c r="B3814" t="str">
        <f t="shared" si="178"/>
        <v>ZK112.K312.C727</v>
      </c>
      <c r="C3814">
        <f>+IFERROR(VLOOKUP(B3814,'[1]Sum table'!$A:$D,4,FALSE),0)</f>
        <v>0</v>
      </c>
      <c r="D3814">
        <f>+IFERROR(VLOOKUP(B3814,'[1]Sum table'!$A:$E,5,FALSE),0)</f>
        <v>0</v>
      </c>
      <c r="E3814">
        <f>+IFERROR(VLOOKUP(B3814,'[1]Sum table'!$A:$F,6,FALSE),0)</f>
        <v>0</v>
      </c>
      <c r="F3814">
        <f>+IFERROR(VLOOKUP(B3814,'[1]Sum table'!$A:$G,7,FALSE),0)</f>
        <v>0</v>
      </c>
      <c r="O3814" t="s">
        <v>519</v>
      </c>
      <c r="P3814" s="606" t="s">
        <v>418</v>
      </c>
      <c r="R3814" t="str">
        <f t="shared" si="179"/>
        <v>ZK112</v>
      </c>
      <c r="S3814">
        <f t="shared" si="180"/>
        <v>0</v>
      </c>
      <c r="T3814">
        <f t="shared" si="180"/>
        <v>0</v>
      </c>
      <c r="U3814">
        <f t="shared" si="180"/>
        <v>0</v>
      </c>
    </row>
    <row r="3815" spans="1:21" x14ac:dyDescent="0.25">
      <c r="A3815" t="s">
        <v>4334</v>
      </c>
      <c r="B3815" t="str">
        <f t="shared" si="178"/>
        <v>ZK112.K313.C727</v>
      </c>
      <c r="C3815">
        <f>+IFERROR(VLOOKUP(B3815,'[1]Sum table'!$A:$D,4,FALSE),0)</f>
        <v>0</v>
      </c>
      <c r="D3815">
        <f>+IFERROR(VLOOKUP(B3815,'[1]Sum table'!$A:$E,5,FALSE),0)</f>
        <v>0</v>
      </c>
      <c r="E3815">
        <f>+IFERROR(VLOOKUP(B3815,'[1]Sum table'!$A:$F,6,FALSE),0)</f>
        <v>0</v>
      </c>
      <c r="F3815">
        <f>+IFERROR(VLOOKUP(B3815,'[1]Sum table'!$A:$G,7,FALSE),0)</f>
        <v>0</v>
      </c>
      <c r="O3815" t="s">
        <v>519</v>
      </c>
      <c r="P3815" s="607" t="s">
        <v>419</v>
      </c>
      <c r="R3815" t="str">
        <f t="shared" si="179"/>
        <v>ZK112</v>
      </c>
      <c r="S3815">
        <f t="shared" si="180"/>
        <v>0</v>
      </c>
      <c r="T3815">
        <f t="shared" si="180"/>
        <v>0</v>
      </c>
      <c r="U3815">
        <f t="shared" si="180"/>
        <v>0</v>
      </c>
    </row>
    <row r="3816" spans="1:21" x14ac:dyDescent="0.25">
      <c r="A3816" t="s">
        <v>4335</v>
      </c>
      <c r="B3816" t="str">
        <f t="shared" si="178"/>
        <v>ZK112.K314.C727</v>
      </c>
      <c r="C3816">
        <f>+IFERROR(VLOOKUP(B3816,'[1]Sum table'!$A:$D,4,FALSE),0)</f>
        <v>0</v>
      </c>
      <c r="D3816">
        <f>+IFERROR(VLOOKUP(B3816,'[1]Sum table'!$A:$E,5,FALSE),0)</f>
        <v>0</v>
      </c>
      <c r="E3816">
        <f>+IFERROR(VLOOKUP(B3816,'[1]Sum table'!$A:$F,6,FALSE),0)</f>
        <v>0</v>
      </c>
      <c r="F3816">
        <f>+IFERROR(VLOOKUP(B3816,'[1]Sum table'!$A:$G,7,FALSE),0)</f>
        <v>0</v>
      </c>
      <c r="O3816" t="s">
        <v>519</v>
      </c>
      <c r="P3816" s="607" t="s">
        <v>420</v>
      </c>
      <c r="R3816" t="str">
        <f t="shared" si="179"/>
        <v>ZK112</v>
      </c>
      <c r="S3816">
        <f t="shared" si="180"/>
        <v>0</v>
      </c>
      <c r="T3816">
        <f t="shared" si="180"/>
        <v>0</v>
      </c>
      <c r="U3816">
        <f t="shared" si="180"/>
        <v>0</v>
      </c>
    </row>
    <row r="3817" spans="1:21" x14ac:dyDescent="0.25">
      <c r="A3817" t="s">
        <v>4336</v>
      </c>
      <c r="B3817" t="str">
        <f t="shared" si="178"/>
        <v>ZK112.K315.C727</v>
      </c>
      <c r="C3817">
        <f>+IFERROR(VLOOKUP(B3817,'[1]Sum table'!$A:$D,4,FALSE),0)</f>
        <v>0</v>
      </c>
      <c r="D3817">
        <f>+IFERROR(VLOOKUP(B3817,'[1]Sum table'!$A:$E,5,FALSE),0)</f>
        <v>0</v>
      </c>
      <c r="E3817">
        <f>+IFERROR(VLOOKUP(B3817,'[1]Sum table'!$A:$F,6,FALSE),0)</f>
        <v>0</v>
      </c>
      <c r="F3817">
        <f>+IFERROR(VLOOKUP(B3817,'[1]Sum table'!$A:$G,7,FALSE),0)</f>
        <v>0</v>
      </c>
      <c r="O3817" t="s">
        <v>519</v>
      </c>
      <c r="P3817" s="607" t="s">
        <v>421</v>
      </c>
      <c r="R3817" t="str">
        <f t="shared" si="179"/>
        <v>ZK112</v>
      </c>
      <c r="S3817">
        <f t="shared" si="180"/>
        <v>0</v>
      </c>
      <c r="T3817">
        <f t="shared" si="180"/>
        <v>0</v>
      </c>
      <c r="U3817">
        <f t="shared" si="180"/>
        <v>0</v>
      </c>
    </row>
    <row r="3818" spans="1:21" x14ac:dyDescent="0.25">
      <c r="A3818" t="s">
        <v>4337</v>
      </c>
      <c r="B3818" t="str">
        <f t="shared" si="178"/>
        <v>ZK112.K316.C727</v>
      </c>
      <c r="C3818">
        <f>+IFERROR(VLOOKUP(B3818,'[1]Sum table'!$A:$D,4,FALSE),0)</f>
        <v>0</v>
      </c>
      <c r="D3818">
        <f>+IFERROR(VLOOKUP(B3818,'[1]Sum table'!$A:$E,5,FALSE),0)</f>
        <v>0</v>
      </c>
      <c r="E3818">
        <f>+IFERROR(VLOOKUP(B3818,'[1]Sum table'!$A:$F,6,FALSE),0)</f>
        <v>0</v>
      </c>
      <c r="F3818">
        <f>+IFERROR(VLOOKUP(B3818,'[1]Sum table'!$A:$G,7,FALSE),0)</f>
        <v>0</v>
      </c>
      <c r="O3818" t="s">
        <v>519</v>
      </c>
      <c r="P3818" s="607" t="s">
        <v>422</v>
      </c>
      <c r="R3818" t="str">
        <f t="shared" si="179"/>
        <v>ZK112</v>
      </c>
      <c r="S3818">
        <f t="shared" si="180"/>
        <v>0</v>
      </c>
      <c r="T3818">
        <f t="shared" si="180"/>
        <v>0</v>
      </c>
      <c r="U3818">
        <f t="shared" si="180"/>
        <v>0</v>
      </c>
    </row>
    <row r="3819" spans="1:21" x14ac:dyDescent="0.25">
      <c r="A3819" t="s">
        <v>4338</v>
      </c>
      <c r="B3819" t="str">
        <f t="shared" si="178"/>
        <v>ZK112.K317.C727</v>
      </c>
      <c r="C3819">
        <f>+IFERROR(VLOOKUP(B3819,'[1]Sum table'!$A:$D,4,FALSE),0)</f>
        <v>0</v>
      </c>
      <c r="D3819">
        <f>+IFERROR(VLOOKUP(B3819,'[1]Sum table'!$A:$E,5,FALSE),0)</f>
        <v>0</v>
      </c>
      <c r="E3819">
        <f>+IFERROR(VLOOKUP(B3819,'[1]Sum table'!$A:$F,6,FALSE),0)</f>
        <v>0</v>
      </c>
      <c r="F3819">
        <f>+IFERROR(VLOOKUP(B3819,'[1]Sum table'!$A:$G,7,FALSE),0)</f>
        <v>0</v>
      </c>
      <c r="O3819" t="s">
        <v>519</v>
      </c>
      <c r="P3819" s="607" t="s">
        <v>423</v>
      </c>
      <c r="R3819" t="str">
        <f t="shared" si="179"/>
        <v>ZK112</v>
      </c>
      <c r="S3819">
        <f t="shared" si="180"/>
        <v>0</v>
      </c>
      <c r="T3819">
        <f t="shared" si="180"/>
        <v>0</v>
      </c>
      <c r="U3819">
        <f t="shared" si="180"/>
        <v>0</v>
      </c>
    </row>
    <row r="3820" spans="1:21" x14ac:dyDescent="0.25">
      <c r="A3820" t="s">
        <v>4339</v>
      </c>
      <c r="B3820" t="str">
        <f t="shared" si="178"/>
        <v>ZK112.K318.C727</v>
      </c>
      <c r="C3820">
        <f>+IFERROR(VLOOKUP(B3820,'[1]Sum table'!$A:$D,4,FALSE),0)</f>
        <v>0</v>
      </c>
      <c r="D3820">
        <f>+IFERROR(VLOOKUP(B3820,'[1]Sum table'!$A:$E,5,FALSE),0)</f>
        <v>0</v>
      </c>
      <c r="E3820">
        <f>+IFERROR(VLOOKUP(B3820,'[1]Sum table'!$A:$F,6,FALSE),0)</f>
        <v>0</v>
      </c>
      <c r="F3820">
        <f>+IFERROR(VLOOKUP(B3820,'[1]Sum table'!$A:$G,7,FALSE),0)</f>
        <v>0</v>
      </c>
      <c r="O3820" t="s">
        <v>519</v>
      </c>
      <c r="P3820" s="606" t="s">
        <v>424</v>
      </c>
      <c r="R3820" t="str">
        <f t="shared" si="179"/>
        <v>ZK112</v>
      </c>
      <c r="S3820">
        <f t="shared" si="180"/>
        <v>0</v>
      </c>
      <c r="T3820">
        <f t="shared" si="180"/>
        <v>0</v>
      </c>
      <c r="U3820">
        <f t="shared" si="180"/>
        <v>0</v>
      </c>
    </row>
    <row r="3821" spans="1:21" x14ac:dyDescent="0.25">
      <c r="A3821" t="s">
        <v>4340</v>
      </c>
      <c r="B3821" t="str">
        <f t="shared" si="178"/>
        <v>ZK112.K319.C727</v>
      </c>
      <c r="C3821">
        <f>+IFERROR(VLOOKUP(B3821,'[1]Sum table'!$A:$D,4,FALSE),0)</f>
        <v>0</v>
      </c>
      <c r="D3821">
        <f>+IFERROR(VLOOKUP(B3821,'[1]Sum table'!$A:$E,5,FALSE),0)</f>
        <v>0</v>
      </c>
      <c r="E3821">
        <f>+IFERROR(VLOOKUP(B3821,'[1]Sum table'!$A:$F,6,FALSE),0)</f>
        <v>0</v>
      </c>
      <c r="F3821">
        <f>+IFERROR(VLOOKUP(B3821,'[1]Sum table'!$A:$G,7,FALSE),0)</f>
        <v>0</v>
      </c>
      <c r="O3821" t="s">
        <v>519</v>
      </c>
      <c r="P3821" s="606" t="s">
        <v>425</v>
      </c>
      <c r="R3821" t="str">
        <f t="shared" si="179"/>
        <v>ZK112</v>
      </c>
      <c r="S3821">
        <f t="shared" si="180"/>
        <v>0</v>
      </c>
      <c r="T3821">
        <f t="shared" si="180"/>
        <v>0</v>
      </c>
      <c r="U3821">
        <f t="shared" si="180"/>
        <v>0</v>
      </c>
    </row>
    <row r="3822" spans="1:21" x14ac:dyDescent="0.25">
      <c r="A3822" t="s">
        <v>4341</v>
      </c>
      <c r="B3822" t="str">
        <f t="shared" si="178"/>
        <v>ZK112.K320.C727</v>
      </c>
      <c r="C3822">
        <f>+IFERROR(VLOOKUP(B3822,'[1]Sum table'!$A:$D,4,FALSE),0)</f>
        <v>0</v>
      </c>
      <c r="D3822">
        <f>+IFERROR(VLOOKUP(B3822,'[1]Sum table'!$A:$E,5,FALSE),0)</f>
        <v>0</v>
      </c>
      <c r="E3822">
        <f>+IFERROR(VLOOKUP(B3822,'[1]Sum table'!$A:$F,6,FALSE),0)</f>
        <v>0</v>
      </c>
      <c r="F3822">
        <f>+IFERROR(VLOOKUP(B3822,'[1]Sum table'!$A:$G,7,FALSE),0)</f>
        <v>0</v>
      </c>
      <c r="O3822" t="s">
        <v>519</v>
      </c>
      <c r="P3822" s="606" t="s">
        <v>426</v>
      </c>
      <c r="R3822" t="str">
        <f t="shared" si="179"/>
        <v>ZK112</v>
      </c>
      <c r="S3822">
        <f t="shared" si="180"/>
        <v>0</v>
      </c>
      <c r="T3822">
        <f t="shared" si="180"/>
        <v>0</v>
      </c>
      <c r="U3822">
        <f t="shared" si="180"/>
        <v>0</v>
      </c>
    </row>
    <row r="3823" spans="1:21" x14ac:dyDescent="0.25">
      <c r="A3823" t="s">
        <v>4342</v>
      </c>
      <c r="B3823" t="str">
        <f t="shared" si="178"/>
        <v>ZK112.K321.C727</v>
      </c>
      <c r="C3823">
        <f>+IFERROR(VLOOKUP(B3823,'[1]Sum table'!$A:$D,4,FALSE),0)</f>
        <v>0</v>
      </c>
      <c r="D3823">
        <f>+IFERROR(VLOOKUP(B3823,'[1]Sum table'!$A:$E,5,FALSE),0)</f>
        <v>0</v>
      </c>
      <c r="E3823">
        <f>+IFERROR(VLOOKUP(B3823,'[1]Sum table'!$A:$F,6,FALSE),0)</f>
        <v>0</v>
      </c>
      <c r="F3823">
        <f>+IFERROR(VLOOKUP(B3823,'[1]Sum table'!$A:$G,7,FALSE),0)</f>
        <v>0</v>
      </c>
      <c r="O3823" t="s">
        <v>519</v>
      </c>
      <c r="P3823" s="606" t="s">
        <v>427</v>
      </c>
      <c r="R3823" t="str">
        <f t="shared" si="179"/>
        <v>ZK112</v>
      </c>
      <c r="S3823">
        <f t="shared" si="180"/>
        <v>0</v>
      </c>
      <c r="T3823">
        <f t="shared" si="180"/>
        <v>0</v>
      </c>
      <c r="U3823">
        <f t="shared" si="180"/>
        <v>0</v>
      </c>
    </row>
    <row r="3824" spans="1:21" x14ac:dyDescent="0.25">
      <c r="A3824" t="s">
        <v>4343</v>
      </c>
      <c r="B3824" t="str">
        <f t="shared" si="178"/>
        <v>ZK112.K322.C727</v>
      </c>
      <c r="C3824">
        <f>+IFERROR(VLOOKUP(B3824,'[1]Sum table'!$A:$D,4,FALSE),0)</f>
        <v>0</v>
      </c>
      <c r="D3824">
        <f>+IFERROR(VLOOKUP(B3824,'[1]Sum table'!$A:$E,5,FALSE),0)</f>
        <v>0</v>
      </c>
      <c r="E3824">
        <f>+IFERROR(VLOOKUP(B3824,'[1]Sum table'!$A:$F,6,FALSE),0)</f>
        <v>0</v>
      </c>
      <c r="F3824">
        <f>+IFERROR(VLOOKUP(B3824,'[1]Sum table'!$A:$G,7,FALSE),0)</f>
        <v>0</v>
      </c>
      <c r="O3824" t="s">
        <v>519</v>
      </c>
      <c r="P3824" s="607" t="s">
        <v>428</v>
      </c>
      <c r="R3824" t="str">
        <f t="shared" si="179"/>
        <v>ZK112</v>
      </c>
      <c r="S3824">
        <f t="shared" si="180"/>
        <v>0</v>
      </c>
      <c r="T3824">
        <f t="shared" si="180"/>
        <v>0</v>
      </c>
      <c r="U3824">
        <f t="shared" si="180"/>
        <v>0</v>
      </c>
    </row>
    <row r="3825" spans="1:21" x14ac:dyDescent="0.25">
      <c r="A3825" t="s">
        <v>4344</v>
      </c>
      <c r="B3825" t="str">
        <f t="shared" si="178"/>
        <v>ZK112.K323.C727</v>
      </c>
      <c r="C3825">
        <f>+IFERROR(VLOOKUP(B3825,'[1]Sum table'!$A:$D,4,FALSE),0)</f>
        <v>0</v>
      </c>
      <c r="D3825">
        <f>+IFERROR(VLOOKUP(B3825,'[1]Sum table'!$A:$E,5,FALSE),0)</f>
        <v>0</v>
      </c>
      <c r="E3825">
        <f>+IFERROR(VLOOKUP(B3825,'[1]Sum table'!$A:$F,6,FALSE),0)</f>
        <v>0</v>
      </c>
      <c r="F3825">
        <f>+IFERROR(VLOOKUP(B3825,'[1]Sum table'!$A:$G,7,FALSE),0)</f>
        <v>0</v>
      </c>
      <c r="O3825" t="s">
        <v>519</v>
      </c>
      <c r="P3825" s="607" t="s">
        <v>429</v>
      </c>
      <c r="R3825" t="str">
        <f t="shared" si="179"/>
        <v>ZK112</v>
      </c>
      <c r="S3825">
        <f t="shared" si="180"/>
        <v>0</v>
      </c>
      <c r="T3825">
        <f t="shared" si="180"/>
        <v>0</v>
      </c>
      <c r="U3825">
        <f t="shared" si="180"/>
        <v>0</v>
      </c>
    </row>
    <row r="3826" spans="1:21" x14ac:dyDescent="0.25">
      <c r="A3826" t="s">
        <v>4345</v>
      </c>
      <c r="B3826" t="str">
        <f t="shared" si="178"/>
        <v>ZK112.K324.C727</v>
      </c>
      <c r="C3826">
        <f>+IFERROR(VLOOKUP(B3826,'[1]Sum table'!$A:$D,4,FALSE),0)</f>
        <v>0</v>
      </c>
      <c r="D3826">
        <f>+IFERROR(VLOOKUP(B3826,'[1]Sum table'!$A:$E,5,FALSE),0)</f>
        <v>0</v>
      </c>
      <c r="E3826">
        <f>+IFERROR(VLOOKUP(B3826,'[1]Sum table'!$A:$F,6,FALSE),0)</f>
        <v>0</v>
      </c>
      <c r="F3826">
        <f>+IFERROR(VLOOKUP(B3826,'[1]Sum table'!$A:$G,7,FALSE),0)</f>
        <v>0</v>
      </c>
      <c r="O3826" t="s">
        <v>519</v>
      </c>
      <c r="P3826" s="607" t="s">
        <v>430</v>
      </c>
      <c r="R3826" t="str">
        <f t="shared" si="179"/>
        <v>ZK112</v>
      </c>
      <c r="S3826">
        <f t="shared" si="180"/>
        <v>0</v>
      </c>
      <c r="T3826">
        <f t="shared" si="180"/>
        <v>0</v>
      </c>
      <c r="U3826">
        <f t="shared" si="180"/>
        <v>0</v>
      </c>
    </row>
    <row r="3827" spans="1:21" x14ac:dyDescent="0.25">
      <c r="A3827" t="s">
        <v>4346</v>
      </c>
      <c r="B3827" t="str">
        <f t="shared" si="178"/>
        <v>ZK112.K325.C727</v>
      </c>
      <c r="C3827">
        <f>+IFERROR(VLOOKUP(B3827,'[1]Sum table'!$A:$D,4,FALSE),0)</f>
        <v>0</v>
      </c>
      <c r="D3827">
        <f>+IFERROR(VLOOKUP(B3827,'[1]Sum table'!$A:$E,5,FALSE),0)</f>
        <v>0</v>
      </c>
      <c r="E3827">
        <f>+IFERROR(VLOOKUP(B3827,'[1]Sum table'!$A:$F,6,FALSE),0)</f>
        <v>0</v>
      </c>
      <c r="F3827">
        <f>+IFERROR(VLOOKUP(B3827,'[1]Sum table'!$A:$G,7,FALSE),0)</f>
        <v>0</v>
      </c>
      <c r="O3827" t="s">
        <v>519</v>
      </c>
      <c r="P3827" s="607" t="s">
        <v>431</v>
      </c>
      <c r="R3827" t="str">
        <f t="shared" si="179"/>
        <v>ZK112</v>
      </c>
      <c r="S3827">
        <f t="shared" si="180"/>
        <v>0</v>
      </c>
      <c r="T3827">
        <f t="shared" si="180"/>
        <v>0</v>
      </c>
      <c r="U3827">
        <f t="shared" si="180"/>
        <v>0</v>
      </c>
    </row>
    <row r="3828" spans="1:21" x14ac:dyDescent="0.25">
      <c r="A3828" t="s">
        <v>4347</v>
      </c>
      <c r="B3828" t="str">
        <f t="shared" si="178"/>
        <v>ZK112.K326.C727</v>
      </c>
      <c r="C3828">
        <f>+IFERROR(VLOOKUP(B3828,'[1]Sum table'!$A:$D,4,FALSE),0)</f>
        <v>0</v>
      </c>
      <c r="D3828">
        <f>+IFERROR(VLOOKUP(B3828,'[1]Sum table'!$A:$E,5,FALSE),0)</f>
        <v>0</v>
      </c>
      <c r="E3828">
        <f>+IFERROR(VLOOKUP(B3828,'[1]Sum table'!$A:$F,6,FALSE),0)</f>
        <v>0</v>
      </c>
      <c r="F3828">
        <f>+IFERROR(VLOOKUP(B3828,'[1]Sum table'!$A:$G,7,FALSE),0)</f>
        <v>0</v>
      </c>
      <c r="O3828" t="s">
        <v>519</v>
      </c>
      <c r="P3828" s="606" t="s">
        <v>432</v>
      </c>
      <c r="R3828" t="str">
        <f t="shared" si="179"/>
        <v>ZK112</v>
      </c>
      <c r="S3828">
        <f t="shared" si="180"/>
        <v>0</v>
      </c>
      <c r="T3828">
        <f t="shared" si="180"/>
        <v>0</v>
      </c>
      <c r="U3828">
        <f t="shared" si="180"/>
        <v>0</v>
      </c>
    </row>
    <row r="3829" spans="1:21" x14ac:dyDescent="0.25">
      <c r="A3829" t="s">
        <v>4348</v>
      </c>
      <c r="B3829" t="str">
        <f t="shared" si="178"/>
        <v>ZK112.K327.C727</v>
      </c>
      <c r="C3829">
        <f>+IFERROR(VLOOKUP(B3829,'[1]Sum table'!$A:$D,4,FALSE),0)</f>
        <v>0</v>
      </c>
      <c r="D3829">
        <f>+IFERROR(VLOOKUP(B3829,'[1]Sum table'!$A:$E,5,FALSE),0)</f>
        <v>0</v>
      </c>
      <c r="E3829">
        <f>+IFERROR(VLOOKUP(B3829,'[1]Sum table'!$A:$F,6,FALSE),0)</f>
        <v>0</v>
      </c>
      <c r="F3829">
        <f>+IFERROR(VLOOKUP(B3829,'[1]Sum table'!$A:$G,7,FALSE),0)</f>
        <v>0</v>
      </c>
      <c r="O3829" t="s">
        <v>519</v>
      </c>
      <c r="P3829" s="606" t="s">
        <v>433</v>
      </c>
      <c r="R3829" t="str">
        <f t="shared" si="179"/>
        <v>ZK112</v>
      </c>
      <c r="S3829">
        <f t="shared" si="180"/>
        <v>0</v>
      </c>
      <c r="T3829">
        <f t="shared" si="180"/>
        <v>0</v>
      </c>
      <c r="U3829">
        <f t="shared" si="180"/>
        <v>0</v>
      </c>
    </row>
    <row r="3830" spans="1:21" x14ac:dyDescent="0.25">
      <c r="A3830" t="s">
        <v>4349</v>
      </c>
      <c r="B3830" t="str">
        <f t="shared" si="178"/>
        <v>ZK112.K328.C727</v>
      </c>
      <c r="C3830">
        <f>+IFERROR(VLOOKUP(B3830,'[1]Sum table'!$A:$D,4,FALSE),0)</f>
        <v>0</v>
      </c>
      <c r="D3830">
        <f>+IFERROR(VLOOKUP(B3830,'[1]Sum table'!$A:$E,5,FALSE),0)</f>
        <v>0</v>
      </c>
      <c r="E3830">
        <f>+IFERROR(VLOOKUP(B3830,'[1]Sum table'!$A:$F,6,FALSE),0)</f>
        <v>0</v>
      </c>
      <c r="F3830">
        <f>+IFERROR(VLOOKUP(B3830,'[1]Sum table'!$A:$G,7,FALSE),0)</f>
        <v>0</v>
      </c>
      <c r="O3830" t="s">
        <v>519</v>
      </c>
      <c r="P3830" s="606" t="s">
        <v>434</v>
      </c>
      <c r="R3830" t="str">
        <f t="shared" si="179"/>
        <v>ZK112</v>
      </c>
      <c r="S3830">
        <f t="shared" si="180"/>
        <v>0</v>
      </c>
      <c r="T3830">
        <f t="shared" si="180"/>
        <v>0</v>
      </c>
      <c r="U3830">
        <f t="shared" si="180"/>
        <v>0</v>
      </c>
    </row>
    <row r="3831" spans="1:21" x14ac:dyDescent="0.25">
      <c r="A3831" t="s">
        <v>4350</v>
      </c>
      <c r="B3831" t="str">
        <f t="shared" si="178"/>
        <v>ZK112.K329.C727</v>
      </c>
      <c r="C3831">
        <f>+IFERROR(VLOOKUP(B3831,'[1]Sum table'!$A:$D,4,FALSE),0)</f>
        <v>0</v>
      </c>
      <c r="D3831">
        <f>+IFERROR(VLOOKUP(B3831,'[1]Sum table'!$A:$E,5,FALSE),0)</f>
        <v>0</v>
      </c>
      <c r="E3831">
        <f>+IFERROR(VLOOKUP(B3831,'[1]Sum table'!$A:$F,6,FALSE),0)</f>
        <v>0</v>
      </c>
      <c r="F3831">
        <f>+IFERROR(VLOOKUP(B3831,'[1]Sum table'!$A:$G,7,FALSE),0)</f>
        <v>0</v>
      </c>
      <c r="O3831" t="s">
        <v>519</v>
      </c>
      <c r="P3831" s="606" t="s">
        <v>435</v>
      </c>
      <c r="R3831" t="str">
        <f t="shared" si="179"/>
        <v>ZK112</v>
      </c>
      <c r="S3831">
        <f t="shared" si="180"/>
        <v>0</v>
      </c>
      <c r="T3831">
        <f t="shared" si="180"/>
        <v>0</v>
      </c>
      <c r="U3831">
        <f t="shared" si="180"/>
        <v>0</v>
      </c>
    </row>
    <row r="3832" spans="1:21" x14ac:dyDescent="0.25">
      <c r="A3832" t="s">
        <v>4351</v>
      </c>
      <c r="B3832" t="str">
        <f t="shared" si="178"/>
        <v>ZK112.K330.C727</v>
      </c>
      <c r="C3832">
        <f>+IFERROR(VLOOKUP(B3832,'[1]Sum table'!$A:$D,4,FALSE),0)</f>
        <v>0</v>
      </c>
      <c r="D3832">
        <f>+IFERROR(VLOOKUP(B3832,'[1]Sum table'!$A:$E,5,FALSE),0)</f>
        <v>0</v>
      </c>
      <c r="E3832">
        <f>+IFERROR(VLOOKUP(B3832,'[1]Sum table'!$A:$F,6,FALSE),0)</f>
        <v>0</v>
      </c>
      <c r="F3832">
        <f>+IFERROR(VLOOKUP(B3832,'[1]Sum table'!$A:$G,7,FALSE),0)</f>
        <v>0</v>
      </c>
      <c r="O3832" t="s">
        <v>519</v>
      </c>
      <c r="P3832" s="606" t="s">
        <v>436</v>
      </c>
      <c r="R3832" t="str">
        <f t="shared" si="179"/>
        <v>ZK112</v>
      </c>
      <c r="S3832">
        <f t="shared" si="180"/>
        <v>0</v>
      </c>
      <c r="T3832">
        <f t="shared" si="180"/>
        <v>0</v>
      </c>
      <c r="U3832">
        <f t="shared" si="180"/>
        <v>0</v>
      </c>
    </row>
    <row r="3833" spans="1:21" x14ac:dyDescent="0.25">
      <c r="A3833" t="s">
        <v>4352</v>
      </c>
      <c r="B3833" t="str">
        <f t="shared" si="178"/>
        <v>ZK112.K331.C727</v>
      </c>
      <c r="C3833">
        <f>+IFERROR(VLOOKUP(B3833,'[1]Sum table'!$A:$D,4,FALSE),0)</f>
        <v>0</v>
      </c>
      <c r="D3833">
        <f>+IFERROR(VLOOKUP(B3833,'[1]Sum table'!$A:$E,5,FALSE),0)</f>
        <v>0</v>
      </c>
      <c r="E3833">
        <f>+IFERROR(VLOOKUP(B3833,'[1]Sum table'!$A:$F,6,FALSE),0)</f>
        <v>0</v>
      </c>
      <c r="F3833">
        <f>+IFERROR(VLOOKUP(B3833,'[1]Sum table'!$A:$G,7,FALSE),0)</f>
        <v>0</v>
      </c>
      <c r="O3833" t="s">
        <v>519</v>
      </c>
      <c r="P3833" s="606" t="s">
        <v>437</v>
      </c>
      <c r="R3833" t="str">
        <f t="shared" si="179"/>
        <v>ZK112</v>
      </c>
      <c r="S3833">
        <f t="shared" si="180"/>
        <v>0</v>
      </c>
      <c r="T3833">
        <f t="shared" si="180"/>
        <v>0</v>
      </c>
      <c r="U3833">
        <f t="shared" si="180"/>
        <v>0</v>
      </c>
    </row>
    <row r="3834" spans="1:21" x14ac:dyDescent="0.25">
      <c r="A3834" t="s">
        <v>4353</v>
      </c>
      <c r="B3834" t="str">
        <f t="shared" si="178"/>
        <v>ZK112.K332.C727</v>
      </c>
      <c r="C3834">
        <f>+IFERROR(VLOOKUP(B3834,'[1]Sum table'!$A:$D,4,FALSE),0)</f>
        <v>0</v>
      </c>
      <c r="D3834">
        <f>+IFERROR(VLOOKUP(B3834,'[1]Sum table'!$A:$E,5,FALSE),0)</f>
        <v>0</v>
      </c>
      <c r="E3834">
        <f>+IFERROR(VLOOKUP(B3834,'[1]Sum table'!$A:$F,6,FALSE),0)</f>
        <v>0</v>
      </c>
      <c r="F3834">
        <f>+IFERROR(VLOOKUP(B3834,'[1]Sum table'!$A:$G,7,FALSE),0)</f>
        <v>0</v>
      </c>
      <c r="O3834" t="s">
        <v>519</v>
      </c>
      <c r="P3834" s="607" t="s">
        <v>438</v>
      </c>
      <c r="R3834" t="str">
        <f t="shared" si="179"/>
        <v>ZK112</v>
      </c>
      <c r="S3834">
        <f t="shared" si="180"/>
        <v>0</v>
      </c>
      <c r="T3834">
        <f t="shared" si="180"/>
        <v>0</v>
      </c>
      <c r="U3834">
        <f t="shared" si="180"/>
        <v>0</v>
      </c>
    </row>
    <row r="3835" spans="1:21" x14ac:dyDescent="0.25">
      <c r="A3835" t="s">
        <v>4354</v>
      </c>
      <c r="B3835" t="str">
        <f t="shared" si="178"/>
        <v>ZK112.K333.C727</v>
      </c>
      <c r="C3835">
        <f>+IFERROR(VLOOKUP(B3835,'[1]Sum table'!$A:$D,4,FALSE),0)</f>
        <v>0</v>
      </c>
      <c r="D3835">
        <f>+IFERROR(VLOOKUP(B3835,'[1]Sum table'!$A:$E,5,FALSE),0)</f>
        <v>0</v>
      </c>
      <c r="E3835">
        <f>+IFERROR(VLOOKUP(B3835,'[1]Sum table'!$A:$F,6,FALSE),0)</f>
        <v>0</v>
      </c>
      <c r="F3835">
        <f>+IFERROR(VLOOKUP(B3835,'[1]Sum table'!$A:$G,7,FALSE),0)</f>
        <v>0</v>
      </c>
      <c r="O3835" t="s">
        <v>519</v>
      </c>
      <c r="P3835" s="607" t="s">
        <v>439</v>
      </c>
      <c r="R3835" t="str">
        <f t="shared" si="179"/>
        <v>ZK112</v>
      </c>
      <c r="S3835">
        <f t="shared" si="180"/>
        <v>0</v>
      </c>
      <c r="T3835">
        <f t="shared" si="180"/>
        <v>0</v>
      </c>
      <c r="U3835">
        <f t="shared" si="180"/>
        <v>0</v>
      </c>
    </row>
    <row r="3836" spans="1:21" x14ac:dyDescent="0.25">
      <c r="A3836" t="s">
        <v>4355</v>
      </c>
      <c r="B3836" t="str">
        <f t="shared" si="178"/>
        <v>ZK112.K334.C727</v>
      </c>
      <c r="C3836">
        <f>+IFERROR(VLOOKUP(B3836,'[1]Sum table'!$A:$D,4,FALSE),0)</f>
        <v>0</v>
      </c>
      <c r="D3836">
        <f>+IFERROR(VLOOKUP(B3836,'[1]Sum table'!$A:$E,5,FALSE),0)</f>
        <v>0</v>
      </c>
      <c r="E3836">
        <f>+IFERROR(VLOOKUP(B3836,'[1]Sum table'!$A:$F,6,FALSE),0)</f>
        <v>0</v>
      </c>
      <c r="F3836">
        <f>+IFERROR(VLOOKUP(B3836,'[1]Sum table'!$A:$G,7,FALSE),0)</f>
        <v>0</v>
      </c>
      <c r="O3836" t="s">
        <v>519</v>
      </c>
      <c r="P3836" s="607" t="s">
        <v>440</v>
      </c>
      <c r="R3836" t="str">
        <f t="shared" si="179"/>
        <v>ZK112</v>
      </c>
      <c r="S3836">
        <f t="shared" si="180"/>
        <v>0</v>
      </c>
      <c r="T3836">
        <f t="shared" si="180"/>
        <v>0</v>
      </c>
      <c r="U3836">
        <f t="shared" si="180"/>
        <v>0</v>
      </c>
    </row>
    <row r="3837" spans="1:21" x14ac:dyDescent="0.25">
      <c r="A3837" t="s">
        <v>4356</v>
      </c>
      <c r="B3837" t="str">
        <f t="shared" si="178"/>
        <v>ZK112.K335.C727</v>
      </c>
      <c r="C3837">
        <f>+IFERROR(VLOOKUP(B3837,'[1]Sum table'!$A:$D,4,FALSE),0)</f>
        <v>0</v>
      </c>
      <c r="D3837">
        <f>+IFERROR(VLOOKUP(B3837,'[1]Sum table'!$A:$E,5,FALSE),0)</f>
        <v>0</v>
      </c>
      <c r="E3837">
        <f>+IFERROR(VLOOKUP(B3837,'[1]Sum table'!$A:$F,6,FALSE),0)</f>
        <v>0</v>
      </c>
      <c r="F3837">
        <f>+IFERROR(VLOOKUP(B3837,'[1]Sum table'!$A:$G,7,FALSE),0)</f>
        <v>0</v>
      </c>
      <c r="O3837" t="s">
        <v>519</v>
      </c>
      <c r="P3837" s="607" t="s">
        <v>441</v>
      </c>
      <c r="R3837" t="str">
        <f t="shared" si="179"/>
        <v>ZK112</v>
      </c>
      <c r="S3837">
        <f t="shared" si="180"/>
        <v>0</v>
      </c>
      <c r="T3837">
        <f t="shared" si="180"/>
        <v>0</v>
      </c>
      <c r="U3837">
        <f t="shared" si="180"/>
        <v>0</v>
      </c>
    </row>
    <row r="3838" spans="1:21" x14ac:dyDescent="0.25">
      <c r="A3838" t="s">
        <v>4357</v>
      </c>
      <c r="B3838" t="str">
        <f t="shared" si="178"/>
        <v>ZK112.K336.C727</v>
      </c>
      <c r="C3838">
        <f>+IFERROR(VLOOKUP(B3838,'[1]Sum table'!$A:$D,4,FALSE),0)</f>
        <v>0</v>
      </c>
      <c r="D3838">
        <f>+IFERROR(VLOOKUP(B3838,'[1]Sum table'!$A:$E,5,FALSE),0)</f>
        <v>0</v>
      </c>
      <c r="E3838">
        <f>+IFERROR(VLOOKUP(B3838,'[1]Sum table'!$A:$F,6,FALSE),0)</f>
        <v>0</v>
      </c>
      <c r="F3838">
        <f>+IFERROR(VLOOKUP(B3838,'[1]Sum table'!$A:$G,7,FALSE),0)</f>
        <v>0</v>
      </c>
      <c r="O3838" t="s">
        <v>519</v>
      </c>
      <c r="P3838" s="606" t="s">
        <v>442</v>
      </c>
      <c r="R3838" t="str">
        <f t="shared" si="179"/>
        <v>ZK112</v>
      </c>
      <c r="S3838">
        <f t="shared" si="180"/>
        <v>0</v>
      </c>
      <c r="T3838">
        <f t="shared" si="180"/>
        <v>0</v>
      </c>
      <c r="U3838">
        <f t="shared" si="180"/>
        <v>0</v>
      </c>
    </row>
    <row r="3839" spans="1:21" x14ac:dyDescent="0.25">
      <c r="A3839" t="s">
        <v>4358</v>
      </c>
      <c r="B3839" t="str">
        <f t="shared" si="178"/>
        <v>ZK112.K337.C727</v>
      </c>
      <c r="C3839">
        <f>+IFERROR(VLOOKUP(B3839,'[1]Sum table'!$A:$D,4,FALSE),0)</f>
        <v>0</v>
      </c>
      <c r="D3839">
        <f>+IFERROR(VLOOKUP(B3839,'[1]Sum table'!$A:$E,5,FALSE),0)</f>
        <v>0</v>
      </c>
      <c r="E3839">
        <f>+IFERROR(VLOOKUP(B3839,'[1]Sum table'!$A:$F,6,FALSE),0)</f>
        <v>0</v>
      </c>
      <c r="F3839">
        <f>+IFERROR(VLOOKUP(B3839,'[1]Sum table'!$A:$G,7,FALSE),0)</f>
        <v>0</v>
      </c>
      <c r="O3839" t="s">
        <v>519</v>
      </c>
      <c r="P3839" s="606" t="s">
        <v>443</v>
      </c>
      <c r="R3839" t="str">
        <f t="shared" si="179"/>
        <v>ZK112</v>
      </c>
      <c r="S3839">
        <f t="shared" si="180"/>
        <v>0</v>
      </c>
      <c r="T3839">
        <f t="shared" si="180"/>
        <v>0</v>
      </c>
      <c r="U3839">
        <f t="shared" si="180"/>
        <v>0</v>
      </c>
    </row>
    <row r="3840" spans="1:21" x14ac:dyDescent="0.25">
      <c r="A3840" t="s">
        <v>4359</v>
      </c>
      <c r="B3840" t="str">
        <f t="shared" si="178"/>
        <v>ZK112.K338.C727</v>
      </c>
      <c r="C3840">
        <f>+IFERROR(VLOOKUP(B3840,'[1]Sum table'!$A:$D,4,FALSE),0)</f>
        <v>0</v>
      </c>
      <c r="D3840">
        <f>+IFERROR(VLOOKUP(B3840,'[1]Sum table'!$A:$E,5,FALSE),0)</f>
        <v>0</v>
      </c>
      <c r="E3840">
        <f>+IFERROR(VLOOKUP(B3840,'[1]Sum table'!$A:$F,6,FALSE),0)</f>
        <v>0</v>
      </c>
      <c r="F3840">
        <f>+IFERROR(VLOOKUP(B3840,'[1]Sum table'!$A:$G,7,FALSE),0)</f>
        <v>0</v>
      </c>
      <c r="O3840" t="s">
        <v>519</v>
      </c>
      <c r="P3840" s="606" t="s">
        <v>444</v>
      </c>
      <c r="R3840" t="str">
        <f t="shared" si="179"/>
        <v>ZK112</v>
      </c>
      <c r="S3840">
        <f t="shared" si="180"/>
        <v>0</v>
      </c>
      <c r="T3840">
        <f t="shared" si="180"/>
        <v>0</v>
      </c>
      <c r="U3840">
        <f t="shared" si="180"/>
        <v>0</v>
      </c>
    </row>
    <row r="3841" spans="1:21" x14ac:dyDescent="0.25">
      <c r="A3841" t="s">
        <v>4360</v>
      </c>
      <c r="B3841" t="str">
        <f t="shared" si="178"/>
        <v>ZK112.K339.C727</v>
      </c>
      <c r="C3841">
        <f>+IFERROR(VLOOKUP(B3841,'[1]Sum table'!$A:$D,4,FALSE),0)</f>
        <v>0</v>
      </c>
      <c r="D3841">
        <f>+IFERROR(VLOOKUP(B3841,'[1]Sum table'!$A:$E,5,FALSE),0)</f>
        <v>0</v>
      </c>
      <c r="E3841">
        <f>+IFERROR(VLOOKUP(B3841,'[1]Sum table'!$A:$F,6,FALSE),0)</f>
        <v>0</v>
      </c>
      <c r="F3841">
        <f>+IFERROR(VLOOKUP(B3841,'[1]Sum table'!$A:$G,7,FALSE),0)</f>
        <v>0</v>
      </c>
      <c r="O3841" t="s">
        <v>519</v>
      </c>
      <c r="P3841" s="607" t="s">
        <v>445</v>
      </c>
      <c r="R3841" t="str">
        <f t="shared" si="179"/>
        <v>ZK112</v>
      </c>
      <c r="S3841">
        <f t="shared" si="180"/>
        <v>0</v>
      </c>
      <c r="T3841">
        <f t="shared" si="180"/>
        <v>0</v>
      </c>
      <c r="U3841">
        <f t="shared" si="180"/>
        <v>0</v>
      </c>
    </row>
    <row r="3842" spans="1:21" x14ac:dyDescent="0.25">
      <c r="A3842" t="s">
        <v>4361</v>
      </c>
      <c r="B3842" t="str">
        <f t="shared" si="178"/>
        <v>ZK112.K340.C727</v>
      </c>
      <c r="C3842">
        <f>+IFERROR(VLOOKUP(B3842,'[1]Sum table'!$A:$D,4,FALSE),0)</f>
        <v>0</v>
      </c>
      <c r="D3842">
        <f>+IFERROR(VLOOKUP(B3842,'[1]Sum table'!$A:$E,5,FALSE),0)</f>
        <v>0</v>
      </c>
      <c r="E3842">
        <f>+IFERROR(VLOOKUP(B3842,'[1]Sum table'!$A:$F,6,FALSE),0)</f>
        <v>0</v>
      </c>
      <c r="F3842">
        <f>+IFERROR(VLOOKUP(B3842,'[1]Sum table'!$A:$G,7,FALSE),0)</f>
        <v>0</v>
      </c>
      <c r="O3842" t="s">
        <v>519</v>
      </c>
      <c r="P3842" s="607" t="s">
        <v>446</v>
      </c>
      <c r="R3842" t="str">
        <f t="shared" si="179"/>
        <v>ZK112</v>
      </c>
      <c r="S3842">
        <f t="shared" si="180"/>
        <v>0</v>
      </c>
      <c r="T3842">
        <f t="shared" si="180"/>
        <v>0</v>
      </c>
      <c r="U3842">
        <f t="shared" si="180"/>
        <v>0</v>
      </c>
    </row>
    <row r="3843" spans="1:21" x14ac:dyDescent="0.25">
      <c r="A3843" t="s">
        <v>4362</v>
      </c>
      <c r="B3843" t="str">
        <f t="shared" si="178"/>
        <v>ZK112.K341.C727</v>
      </c>
      <c r="C3843">
        <f>+IFERROR(VLOOKUP(B3843,'[1]Sum table'!$A:$D,4,FALSE),0)</f>
        <v>0</v>
      </c>
      <c r="D3843">
        <f>+IFERROR(VLOOKUP(B3843,'[1]Sum table'!$A:$E,5,FALSE),0)</f>
        <v>0</v>
      </c>
      <c r="E3843">
        <f>+IFERROR(VLOOKUP(B3843,'[1]Sum table'!$A:$F,6,FALSE),0)</f>
        <v>0</v>
      </c>
      <c r="F3843">
        <f>+IFERROR(VLOOKUP(B3843,'[1]Sum table'!$A:$G,7,FALSE),0)</f>
        <v>0</v>
      </c>
      <c r="O3843" t="s">
        <v>519</v>
      </c>
      <c r="P3843" s="607" t="s">
        <v>447</v>
      </c>
      <c r="R3843" t="str">
        <f t="shared" si="179"/>
        <v>ZK112</v>
      </c>
      <c r="S3843">
        <f t="shared" si="180"/>
        <v>0</v>
      </c>
      <c r="T3843">
        <f t="shared" si="180"/>
        <v>0</v>
      </c>
      <c r="U3843">
        <f t="shared" si="180"/>
        <v>0</v>
      </c>
    </row>
    <row r="3844" spans="1:21" x14ac:dyDescent="0.25">
      <c r="A3844" t="s">
        <v>4363</v>
      </c>
      <c r="B3844" t="str">
        <f t="shared" ref="B3844:B3907" si="181">+A3844&amp;"."&amp;$A$1</f>
        <v>ZK112.K342.C727</v>
      </c>
      <c r="C3844">
        <f>+IFERROR(VLOOKUP(B3844,'[1]Sum table'!$A:$D,4,FALSE),0)</f>
        <v>0</v>
      </c>
      <c r="D3844">
        <f>+IFERROR(VLOOKUP(B3844,'[1]Sum table'!$A:$E,5,FALSE),0)</f>
        <v>0</v>
      </c>
      <c r="E3844">
        <f>+IFERROR(VLOOKUP(B3844,'[1]Sum table'!$A:$F,6,FALSE),0)</f>
        <v>0</v>
      </c>
      <c r="F3844">
        <f>+IFERROR(VLOOKUP(B3844,'[1]Sum table'!$A:$G,7,FALSE),0)</f>
        <v>0</v>
      </c>
      <c r="O3844" t="s">
        <v>519</v>
      </c>
      <c r="P3844" s="607" t="s">
        <v>448</v>
      </c>
      <c r="R3844" t="str">
        <f t="shared" ref="R3844:R3907" si="182">+LEFT(B3844,5)</f>
        <v>ZK112</v>
      </c>
      <c r="S3844">
        <f t="shared" ref="S3844:U3907" si="183">+C3844</f>
        <v>0</v>
      </c>
      <c r="T3844">
        <f t="shared" si="183"/>
        <v>0</v>
      </c>
      <c r="U3844">
        <f t="shared" si="183"/>
        <v>0</v>
      </c>
    </row>
    <row r="3845" spans="1:21" x14ac:dyDescent="0.25">
      <c r="A3845" t="s">
        <v>4364</v>
      </c>
      <c r="B3845" t="str">
        <f t="shared" si="181"/>
        <v>ZK112.K343.C727</v>
      </c>
      <c r="C3845">
        <f>+IFERROR(VLOOKUP(B3845,'[1]Sum table'!$A:$D,4,FALSE),0)</f>
        <v>0</v>
      </c>
      <c r="D3845">
        <f>+IFERROR(VLOOKUP(B3845,'[1]Sum table'!$A:$E,5,FALSE),0)</f>
        <v>0</v>
      </c>
      <c r="E3845">
        <f>+IFERROR(VLOOKUP(B3845,'[1]Sum table'!$A:$F,6,FALSE),0)</f>
        <v>0</v>
      </c>
      <c r="F3845">
        <f>+IFERROR(VLOOKUP(B3845,'[1]Sum table'!$A:$G,7,FALSE),0)</f>
        <v>0</v>
      </c>
      <c r="O3845" t="s">
        <v>519</v>
      </c>
      <c r="P3845" s="606" t="s">
        <v>449</v>
      </c>
      <c r="R3845" t="str">
        <f t="shared" si="182"/>
        <v>ZK112</v>
      </c>
      <c r="S3845">
        <f t="shared" si="183"/>
        <v>0</v>
      </c>
      <c r="T3845">
        <f t="shared" si="183"/>
        <v>0</v>
      </c>
      <c r="U3845">
        <f t="shared" si="183"/>
        <v>0</v>
      </c>
    </row>
    <row r="3846" spans="1:21" x14ac:dyDescent="0.25">
      <c r="A3846" t="s">
        <v>4365</v>
      </c>
      <c r="B3846" t="str">
        <f t="shared" si="181"/>
        <v>ZK112.K344.C727</v>
      </c>
      <c r="C3846">
        <f>+IFERROR(VLOOKUP(B3846,'[1]Sum table'!$A:$D,4,FALSE),0)</f>
        <v>0</v>
      </c>
      <c r="D3846">
        <f>+IFERROR(VLOOKUP(B3846,'[1]Sum table'!$A:$E,5,FALSE),0)</f>
        <v>0</v>
      </c>
      <c r="E3846">
        <f>+IFERROR(VLOOKUP(B3846,'[1]Sum table'!$A:$F,6,FALSE),0)</f>
        <v>0</v>
      </c>
      <c r="F3846">
        <f>+IFERROR(VLOOKUP(B3846,'[1]Sum table'!$A:$G,7,FALSE),0)</f>
        <v>0</v>
      </c>
      <c r="O3846" t="s">
        <v>519</v>
      </c>
      <c r="P3846" s="606" t="s">
        <v>450</v>
      </c>
      <c r="R3846" t="str">
        <f t="shared" si="182"/>
        <v>ZK112</v>
      </c>
      <c r="S3846">
        <f t="shared" si="183"/>
        <v>0</v>
      </c>
      <c r="T3846">
        <f t="shared" si="183"/>
        <v>0</v>
      </c>
      <c r="U3846">
        <f t="shared" si="183"/>
        <v>0</v>
      </c>
    </row>
    <row r="3847" spans="1:21" x14ac:dyDescent="0.25">
      <c r="A3847" t="s">
        <v>4366</v>
      </c>
      <c r="B3847" t="str">
        <f t="shared" si="181"/>
        <v>ZK112.K345.C727</v>
      </c>
      <c r="C3847">
        <f>+IFERROR(VLOOKUP(B3847,'[1]Sum table'!$A:$D,4,FALSE),0)</f>
        <v>0</v>
      </c>
      <c r="D3847">
        <f>+IFERROR(VLOOKUP(B3847,'[1]Sum table'!$A:$E,5,FALSE),0)</f>
        <v>0</v>
      </c>
      <c r="E3847">
        <f>+IFERROR(VLOOKUP(B3847,'[1]Sum table'!$A:$F,6,FALSE),0)</f>
        <v>0</v>
      </c>
      <c r="F3847">
        <f>+IFERROR(VLOOKUP(B3847,'[1]Sum table'!$A:$G,7,FALSE),0)</f>
        <v>0</v>
      </c>
      <c r="O3847" t="s">
        <v>519</v>
      </c>
      <c r="P3847" s="606" t="s">
        <v>451</v>
      </c>
      <c r="R3847" t="str">
        <f t="shared" si="182"/>
        <v>ZK112</v>
      </c>
      <c r="S3847">
        <f t="shared" si="183"/>
        <v>0</v>
      </c>
      <c r="T3847">
        <f t="shared" si="183"/>
        <v>0</v>
      </c>
      <c r="U3847">
        <f t="shared" si="183"/>
        <v>0</v>
      </c>
    </row>
    <row r="3848" spans="1:21" x14ac:dyDescent="0.25">
      <c r="A3848" t="s">
        <v>4367</v>
      </c>
      <c r="B3848" t="str">
        <f t="shared" si="181"/>
        <v>ZK112.K346.C727</v>
      </c>
      <c r="C3848">
        <f>+IFERROR(VLOOKUP(B3848,'[1]Sum table'!$A:$D,4,FALSE),0)</f>
        <v>0</v>
      </c>
      <c r="D3848">
        <f>+IFERROR(VLOOKUP(B3848,'[1]Sum table'!$A:$E,5,FALSE),0)</f>
        <v>0</v>
      </c>
      <c r="E3848">
        <f>+IFERROR(VLOOKUP(B3848,'[1]Sum table'!$A:$F,6,FALSE),0)</f>
        <v>0</v>
      </c>
      <c r="F3848">
        <f>+IFERROR(VLOOKUP(B3848,'[1]Sum table'!$A:$G,7,FALSE),0)</f>
        <v>0</v>
      </c>
      <c r="O3848" t="s">
        <v>519</v>
      </c>
      <c r="P3848" s="606" t="s">
        <v>452</v>
      </c>
      <c r="R3848" t="str">
        <f t="shared" si="182"/>
        <v>ZK112</v>
      </c>
      <c r="S3848">
        <f t="shared" si="183"/>
        <v>0</v>
      </c>
      <c r="T3848">
        <f t="shared" si="183"/>
        <v>0</v>
      </c>
      <c r="U3848">
        <f t="shared" si="183"/>
        <v>0</v>
      </c>
    </row>
    <row r="3849" spans="1:21" x14ac:dyDescent="0.25">
      <c r="A3849" t="s">
        <v>4368</v>
      </c>
      <c r="B3849" t="str">
        <f t="shared" si="181"/>
        <v>ZK112.K347.C727</v>
      </c>
      <c r="C3849">
        <f>+IFERROR(VLOOKUP(B3849,'[1]Sum table'!$A:$D,4,FALSE),0)</f>
        <v>0</v>
      </c>
      <c r="D3849">
        <f>+IFERROR(VLOOKUP(B3849,'[1]Sum table'!$A:$E,5,FALSE),0)</f>
        <v>0</v>
      </c>
      <c r="E3849">
        <f>+IFERROR(VLOOKUP(B3849,'[1]Sum table'!$A:$F,6,FALSE),0)</f>
        <v>0</v>
      </c>
      <c r="F3849">
        <f>+IFERROR(VLOOKUP(B3849,'[1]Sum table'!$A:$G,7,FALSE),0)</f>
        <v>0</v>
      </c>
      <c r="O3849" t="s">
        <v>519</v>
      </c>
      <c r="P3849" s="607" t="s">
        <v>453</v>
      </c>
      <c r="R3849" t="str">
        <f t="shared" si="182"/>
        <v>ZK112</v>
      </c>
      <c r="S3849">
        <f t="shared" si="183"/>
        <v>0</v>
      </c>
      <c r="T3849">
        <f t="shared" si="183"/>
        <v>0</v>
      </c>
      <c r="U3849">
        <f t="shared" si="183"/>
        <v>0</v>
      </c>
    </row>
    <row r="3850" spans="1:21" x14ac:dyDescent="0.25">
      <c r="A3850" t="s">
        <v>4369</v>
      </c>
      <c r="B3850" t="str">
        <f t="shared" si="181"/>
        <v>ZK112.K348.C727</v>
      </c>
      <c r="C3850">
        <f>+IFERROR(VLOOKUP(B3850,'[1]Sum table'!$A:$D,4,FALSE),0)</f>
        <v>0</v>
      </c>
      <c r="D3850">
        <f>+IFERROR(VLOOKUP(B3850,'[1]Sum table'!$A:$E,5,FALSE),0)</f>
        <v>0</v>
      </c>
      <c r="E3850">
        <f>+IFERROR(VLOOKUP(B3850,'[1]Sum table'!$A:$F,6,FALSE),0)</f>
        <v>0</v>
      </c>
      <c r="F3850">
        <f>+IFERROR(VLOOKUP(B3850,'[1]Sum table'!$A:$G,7,FALSE),0)</f>
        <v>0</v>
      </c>
      <c r="O3850" t="s">
        <v>519</v>
      </c>
      <c r="P3850" s="607" t="s">
        <v>454</v>
      </c>
      <c r="R3850" t="str">
        <f t="shared" si="182"/>
        <v>ZK112</v>
      </c>
      <c r="S3850">
        <f t="shared" si="183"/>
        <v>0</v>
      </c>
      <c r="T3850">
        <f t="shared" si="183"/>
        <v>0</v>
      </c>
      <c r="U3850">
        <f t="shared" si="183"/>
        <v>0</v>
      </c>
    </row>
    <row r="3851" spans="1:21" x14ac:dyDescent="0.25">
      <c r="A3851" t="s">
        <v>4370</v>
      </c>
      <c r="B3851" t="str">
        <f t="shared" si="181"/>
        <v>ZK112.K349.C727</v>
      </c>
      <c r="C3851">
        <f>+IFERROR(VLOOKUP(B3851,'[1]Sum table'!$A:$D,4,FALSE),0)</f>
        <v>0</v>
      </c>
      <c r="D3851">
        <f>+IFERROR(VLOOKUP(B3851,'[1]Sum table'!$A:$E,5,FALSE),0)</f>
        <v>0</v>
      </c>
      <c r="E3851">
        <f>+IFERROR(VLOOKUP(B3851,'[1]Sum table'!$A:$F,6,FALSE),0)</f>
        <v>0</v>
      </c>
      <c r="F3851">
        <f>+IFERROR(VLOOKUP(B3851,'[1]Sum table'!$A:$G,7,FALSE),0)</f>
        <v>0</v>
      </c>
      <c r="O3851" t="s">
        <v>519</v>
      </c>
      <c r="P3851" s="607" t="s">
        <v>455</v>
      </c>
      <c r="R3851" t="str">
        <f t="shared" si="182"/>
        <v>ZK112</v>
      </c>
      <c r="S3851">
        <f t="shared" si="183"/>
        <v>0</v>
      </c>
      <c r="T3851">
        <f t="shared" si="183"/>
        <v>0</v>
      </c>
      <c r="U3851">
        <f t="shared" si="183"/>
        <v>0</v>
      </c>
    </row>
    <row r="3852" spans="1:21" x14ac:dyDescent="0.25">
      <c r="A3852" t="s">
        <v>4371</v>
      </c>
      <c r="B3852" t="str">
        <f t="shared" si="181"/>
        <v>ZK112.K350.C727</v>
      </c>
      <c r="C3852">
        <f>+IFERROR(VLOOKUP(B3852,'[1]Sum table'!$A:$D,4,FALSE),0)</f>
        <v>0</v>
      </c>
      <c r="D3852">
        <f>+IFERROR(VLOOKUP(B3852,'[1]Sum table'!$A:$E,5,FALSE),0)</f>
        <v>0</v>
      </c>
      <c r="E3852">
        <f>+IFERROR(VLOOKUP(B3852,'[1]Sum table'!$A:$F,6,FALSE),0)</f>
        <v>0</v>
      </c>
      <c r="F3852">
        <f>+IFERROR(VLOOKUP(B3852,'[1]Sum table'!$A:$G,7,FALSE),0)</f>
        <v>0</v>
      </c>
      <c r="O3852" t="s">
        <v>519</v>
      </c>
      <c r="P3852" s="607" t="s">
        <v>456</v>
      </c>
      <c r="R3852" t="str">
        <f t="shared" si="182"/>
        <v>ZK112</v>
      </c>
      <c r="S3852">
        <f t="shared" si="183"/>
        <v>0</v>
      </c>
      <c r="T3852">
        <f t="shared" si="183"/>
        <v>0</v>
      </c>
      <c r="U3852">
        <f t="shared" si="183"/>
        <v>0</v>
      </c>
    </row>
    <row r="3853" spans="1:21" x14ac:dyDescent="0.25">
      <c r="A3853" t="s">
        <v>4372</v>
      </c>
      <c r="B3853" t="str">
        <f t="shared" si="181"/>
        <v>ZK112.K351.C727</v>
      </c>
      <c r="C3853">
        <f>+IFERROR(VLOOKUP(B3853,'[1]Sum table'!$A:$D,4,FALSE),0)</f>
        <v>0</v>
      </c>
      <c r="D3853">
        <f>+IFERROR(VLOOKUP(B3853,'[1]Sum table'!$A:$E,5,FALSE),0)</f>
        <v>0</v>
      </c>
      <c r="E3853">
        <f>+IFERROR(VLOOKUP(B3853,'[1]Sum table'!$A:$F,6,FALSE),0)</f>
        <v>0</v>
      </c>
      <c r="F3853">
        <f>+IFERROR(VLOOKUP(B3853,'[1]Sum table'!$A:$G,7,FALSE),0)</f>
        <v>0</v>
      </c>
      <c r="O3853" t="s">
        <v>519</v>
      </c>
      <c r="P3853" s="606" t="s">
        <v>457</v>
      </c>
      <c r="R3853" t="str">
        <f t="shared" si="182"/>
        <v>ZK112</v>
      </c>
      <c r="S3853">
        <f t="shared" si="183"/>
        <v>0</v>
      </c>
      <c r="T3853">
        <f t="shared" si="183"/>
        <v>0</v>
      </c>
      <c r="U3853">
        <f t="shared" si="183"/>
        <v>0</v>
      </c>
    </row>
    <row r="3854" spans="1:21" x14ac:dyDescent="0.25">
      <c r="A3854" t="s">
        <v>4373</v>
      </c>
      <c r="B3854" t="str">
        <f t="shared" si="181"/>
        <v>ZK112.K352.C727</v>
      </c>
      <c r="C3854">
        <f>+IFERROR(VLOOKUP(B3854,'[1]Sum table'!$A:$D,4,FALSE),0)</f>
        <v>0</v>
      </c>
      <c r="D3854">
        <f>+IFERROR(VLOOKUP(B3854,'[1]Sum table'!$A:$E,5,FALSE),0)</f>
        <v>0</v>
      </c>
      <c r="E3854">
        <f>+IFERROR(VLOOKUP(B3854,'[1]Sum table'!$A:$F,6,FALSE),0)</f>
        <v>0</v>
      </c>
      <c r="F3854">
        <f>+IFERROR(VLOOKUP(B3854,'[1]Sum table'!$A:$G,7,FALSE),0)</f>
        <v>0</v>
      </c>
      <c r="O3854" t="s">
        <v>519</v>
      </c>
      <c r="P3854" s="606" t="s">
        <v>458</v>
      </c>
      <c r="R3854" t="str">
        <f t="shared" si="182"/>
        <v>ZK112</v>
      </c>
      <c r="S3854">
        <f t="shared" si="183"/>
        <v>0</v>
      </c>
      <c r="T3854">
        <f t="shared" si="183"/>
        <v>0</v>
      </c>
      <c r="U3854">
        <f t="shared" si="183"/>
        <v>0</v>
      </c>
    </row>
    <row r="3855" spans="1:21" x14ac:dyDescent="0.25">
      <c r="A3855" t="s">
        <v>4374</v>
      </c>
      <c r="B3855" t="str">
        <f t="shared" si="181"/>
        <v>ZK112.K353.C727</v>
      </c>
      <c r="C3855">
        <f>+IFERROR(VLOOKUP(B3855,'[1]Sum table'!$A:$D,4,FALSE),0)</f>
        <v>0</v>
      </c>
      <c r="D3855">
        <f>+IFERROR(VLOOKUP(B3855,'[1]Sum table'!$A:$E,5,FALSE),0)</f>
        <v>0</v>
      </c>
      <c r="E3855">
        <f>+IFERROR(VLOOKUP(B3855,'[1]Sum table'!$A:$F,6,FALSE),0)</f>
        <v>0</v>
      </c>
      <c r="F3855">
        <f>+IFERROR(VLOOKUP(B3855,'[1]Sum table'!$A:$G,7,FALSE),0)</f>
        <v>0</v>
      </c>
      <c r="O3855" t="s">
        <v>519</v>
      </c>
      <c r="P3855" s="606" t="s">
        <v>459</v>
      </c>
      <c r="R3855" t="str">
        <f t="shared" si="182"/>
        <v>ZK112</v>
      </c>
      <c r="S3855">
        <f t="shared" si="183"/>
        <v>0</v>
      </c>
      <c r="T3855">
        <f t="shared" si="183"/>
        <v>0</v>
      </c>
      <c r="U3855">
        <f t="shared" si="183"/>
        <v>0</v>
      </c>
    </row>
    <row r="3856" spans="1:21" x14ac:dyDescent="0.25">
      <c r="A3856" t="s">
        <v>4375</v>
      </c>
      <c r="B3856" t="str">
        <f t="shared" si="181"/>
        <v>ZK112.K354.C727</v>
      </c>
      <c r="C3856">
        <f>+IFERROR(VLOOKUP(B3856,'[1]Sum table'!$A:$D,4,FALSE),0)</f>
        <v>0</v>
      </c>
      <c r="D3856">
        <f>+IFERROR(VLOOKUP(B3856,'[1]Sum table'!$A:$E,5,FALSE),0)</f>
        <v>0</v>
      </c>
      <c r="E3856">
        <f>+IFERROR(VLOOKUP(B3856,'[1]Sum table'!$A:$F,6,FALSE),0)</f>
        <v>0</v>
      </c>
      <c r="F3856">
        <f>+IFERROR(VLOOKUP(B3856,'[1]Sum table'!$A:$G,7,FALSE),0)</f>
        <v>0</v>
      </c>
      <c r="O3856" t="s">
        <v>519</v>
      </c>
      <c r="P3856" s="606" t="s">
        <v>460</v>
      </c>
      <c r="R3856" t="str">
        <f t="shared" si="182"/>
        <v>ZK112</v>
      </c>
      <c r="S3856">
        <f t="shared" si="183"/>
        <v>0</v>
      </c>
      <c r="T3856">
        <f t="shared" si="183"/>
        <v>0</v>
      </c>
      <c r="U3856">
        <f t="shared" si="183"/>
        <v>0</v>
      </c>
    </row>
    <row r="3857" spans="1:21" x14ac:dyDescent="0.25">
      <c r="A3857" t="s">
        <v>4376</v>
      </c>
      <c r="B3857" t="str">
        <f t="shared" si="181"/>
        <v>ZK112.K355.C727</v>
      </c>
      <c r="C3857">
        <f>+IFERROR(VLOOKUP(B3857,'[1]Sum table'!$A:$D,4,FALSE),0)</f>
        <v>0</v>
      </c>
      <c r="D3857">
        <f>+IFERROR(VLOOKUP(B3857,'[1]Sum table'!$A:$E,5,FALSE),0)</f>
        <v>0</v>
      </c>
      <c r="E3857">
        <f>+IFERROR(VLOOKUP(B3857,'[1]Sum table'!$A:$F,6,FALSE),0)</f>
        <v>0</v>
      </c>
      <c r="F3857">
        <f>+IFERROR(VLOOKUP(B3857,'[1]Sum table'!$A:$G,7,FALSE),0)</f>
        <v>0</v>
      </c>
      <c r="O3857" t="s">
        <v>519</v>
      </c>
      <c r="P3857" s="606" t="s">
        <v>461</v>
      </c>
      <c r="R3857" t="str">
        <f t="shared" si="182"/>
        <v>ZK112</v>
      </c>
      <c r="S3857">
        <f t="shared" si="183"/>
        <v>0</v>
      </c>
      <c r="T3857">
        <f t="shared" si="183"/>
        <v>0</v>
      </c>
      <c r="U3857">
        <f t="shared" si="183"/>
        <v>0</v>
      </c>
    </row>
    <row r="3858" spans="1:21" x14ac:dyDescent="0.25">
      <c r="A3858" t="s">
        <v>4377</v>
      </c>
      <c r="B3858" t="str">
        <f t="shared" si="181"/>
        <v>ZK112.K356.C727</v>
      </c>
      <c r="C3858">
        <f>+IFERROR(VLOOKUP(B3858,'[1]Sum table'!$A:$D,4,FALSE),0)</f>
        <v>0</v>
      </c>
      <c r="D3858">
        <f>+IFERROR(VLOOKUP(B3858,'[1]Sum table'!$A:$E,5,FALSE),0)</f>
        <v>0</v>
      </c>
      <c r="E3858">
        <f>+IFERROR(VLOOKUP(B3858,'[1]Sum table'!$A:$F,6,FALSE),0)</f>
        <v>0</v>
      </c>
      <c r="F3858">
        <f>+IFERROR(VLOOKUP(B3858,'[1]Sum table'!$A:$G,7,FALSE),0)</f>
        <v>0</v>
      </c>
      <c r="O3858" t="s">
        <v>519</v>
      </c>
      <c r="P3858" s="606" t="s">
        <v>462</v>
      </c>
      <c r="R3858" t="str">
        <f t="shared" si="182"/>
        <v>ZK112</v>
      </c>
      <c r="S3858">
        <f t="shared" si="183"/>
        <v>0</v>
      </c>
      <c r="T3858">
        <f t="shared" si="183"/>
        <v>0</v>
      </c>
      <c r="U3858">
        <f t="shared" si="183"/>
        <v>0</v>
      </c>
    </row>
    <row r="3859" spans="1:21" x14ac:dyDescent="0.25">
      <c r="A3859" t="s">
        <v>4378</v>
      </c>
      <c r="B3859" t="str">
        <f t="shared" si="181"/>
        <v>ZK112.K357.C727</v>
      </c>
      <c r="C3859">
        <f>+IFERROR(VLOOKUP(B3859,'[1]Sum table'!$A:$D,4,FALSE),0)</f>
        <v>0</v>
      </c>
      <c r="D3859">
        <f>+IFERROR(VLOOKUP(B3859,'[1]Sum table'!$A:$E,5,FALSE),0)</f>
        <v>0</v>
      </c>
      <c r="E3859">
        <f>+IFERROR(VLOOKUP(B3859,'[1]Sum table'!$A:$F,6,FALSE),0)</f>
        <v>0</v>
      </c>
      <c r="F3859">
        <f>+IFERROR(VLOOKUP(B3859,'[1]Sum table'!$A:$G,7,FALSE),0)</f>
        <v>0</v>
      </c>
      <c r="O3859" t="s">
        <v>519</v>
      </c>
      <c r="P3859" s="606" t="s">
        <v>463</v>
      </c>
      <c r="R3859" t="str">
        <f t="shared" si="182"/>
        <v>ZK112</v>
      </c>
      <c r="S3859">
        <f t="shared" si="183"/>
        <v>0</v>
      </c>
      <c r="T3859">
        <f t="shared" si="183"/>
        <v>0</v>
      </c>
      <c r="U3859">
        <f t="shared" si="183"/>
        <v>0</v>
      </c>
    </row>
    <row r="3860" spans="1:21" x14ac:dyDescent="0.25">
      <c r="A3860" t="s">
        <v>4379</v>
      </c>
      <c r="B3860" t="str">
        <f t="shared" si="181"/>
        <v>ZK112.K358.C727</v>
      </c>
      <c r="C3860">
        <f>+IFERROR(VLOOKUP(B3860,'[1]Sum table'!$A:$D,4,FALSE),0)</f>
        <v>0</v>
      </c>
      <c r="D3860">
        <f>+IFERROR(VLOOKUP(B3860,'[1]Sum table'!$A:$E,5,FALSE),0)</f>
        <v>0</v>
      </c>
      <c r="E3860">
        <f>+IFERROR(VLOOKUP(B3860,'[1]Sum table'!$A:$F,6,FALSE),0)</f>
        <v>0</v>
      </c>
      <c r="F3860">
        <f>+IFERROR(VLOOKUP(B3860,'[1]Sum table'!$A:$G,7,FALSE),0)</f>
        <v>0</v>
      </c>
      <c r="O3860" t="s">
        <v>519</v>
      </c>
      <c r="P3860" s="606" t="s">
        <v>464</v>
      </c>
      <c r="R3860" t="str">
        <f t="shared" si="182"/>
        <v>ZK112</v>
      </c>
      <c r="S3860">
        <f t="shared" si="183"/>
        <v>0</v>
      </c>
      <c r="T3860">
        <f t="shared" si="183"/>
        <v>0</v>
      </c>
      <c r="U3860">
        <f t="shared" si="183"/>
        <v>0</v>
      </c>
    </row>
    <row r="3861" spans="1:21" x14ac:dyDescent="0.25">
      <c r="A3861" t="s">
        <v>4380</v>
      </c>
      <c r="B3861" t="str">
        <f t="shared" si="181"/>
        <v>ZK112.K359.C727</v>
      </c>
      <c r="C3861">
        <f>+IFERROR(VLOOKUP(B3861,'[1]Sum table'!$A:$D,4,FALSE),0)</f>
        <v>0</v>
      </c>
      <c r="D3861">
        <f>+IFERROR(VLOOKUP(B3861,'[1]Sum table'!$A:$E,5,FALSE),0)</f>
        <v>0</v>
      </c>
      <c r="E3861">
        <f>+IFERROR(VLOOKUP(B3861,'[1]Sum table'!$A:$F,6,FALSE),0)</f>
        <v>0</v>
      </c>
      <c r="F3861">
        <f>+IFERROR(VLOOKUP(B3861,'[1]Sum table'!$A:$G,7,FALSE),0)</f>
        <v>0</v>
      </c>
      <c r="O3861" t="s">
        <v>519</v>
      </c>
      <c r="P3861" s="607" t="s">
        <v>465</v>
      </c>
      <c r="R3861" t="str">
        <f t="shared" si="182"/>
        <v>ZK112</v>
      </c>
      <c r="S3861">
        <f t="shared" si="183"/>
        <v>0</v>
      </c>
      <c r="T3861">
        <f t="shared" si="183"/>
        <v>0</v>
      </c>
      <c r="U3861">
        <f t="shared" si="183"/>
        <v>0</v>
      </c>
    </row>
    <row r="3862" spans="1:21" x14ac:dyDescent="0.25">
      <c r="A3862" t="s">
        <v>4381</v>
      </c>
      <c r="B3862" t="str">
        <f t="shared" si="181"/>
        <v>ZK112.K360.C727</v>
      </c>
      <c r="C3862">
        <f>+IFERROR(VLOOKUP(B3862,'[1]Sum table'!$A:$D,4,FALSE),0)</f>
        <v>0</v>
      </c>
      <c r="D3862">
        <f>+IFERROR(VLOOKUP(B3862,'[1]Sum table'!$A:$E,5,FALSE),0)</f>
        <v>0</v>
      </c>
      <c r="E3862">
        <f>+IFERROR(VLOOKUP(B3862,'[1]Sum table'!$A:$F,6,FALSE),0)</f>
        <v>0</v>
      </c>
      <c r="F3862">
        <f>+IFERROR(VLOOKUP(B3862,'[1]Sum table'!$A:$G,7,FALSE),0)</f>
        <v>0</v>
      </c>
      <c r="O3862" t="s">
        <v>519</v>
      </c>
      <c r="P3862" s="607" t="s">
        <v>466</v>
      </c>
      <c r="R3862" t="str">
        <f t="shared" si="182"/>
        <v>ZK112</v>
      </c>
      <c r="S3862">
        <f t="shared" si="183"/>
        <v>0</v>
      </c>
      <c r="T3862">
        <f t="shared" si="183"/>
        <v>0</v>
      </c>
      <c r="U3862">
        <f t="shared" si="183"/>
        <v>0</v>
      </c>
    </row>
    <row r="3863" spans="1:21" x14ac:dyDescent="0.25">
      <c r="A3863" t="s">
        <v>4382</v>
      </c>
      <c r="B3863" t="str">
        <f t="shared" si="181"/>
        <v>ZK112.K361.C727</v>
      </c>
      <c r="C3863">
        <f>+IFERROR(VLOOKUP(B3863,'[1]Sum table'!$A:$D,4,FALSE),0)</f>
        <v>0</v>
      </c>
      <c r="D3863">
        <f>+IFERROR(VLOOKUP(B3863,'[1]Sum table'!$A:$E,5,FALSE),0)</f>
        <v>0</v>
      </c>
      <c r="E3863">
        <f>+IFERROR(VLOOKUP(B3863,'[1]Sum table'!$A:$F,6,FALSE),0)</f>
        <v>0</v>
      </c>
      <c r="F3863">
        <f>+IFERROR(VLOOKUP(B3863,'[1]Sum table'!$A:$G,7,FALSE),0)</f>
        <v>0</v>
      </c>
      <c r="O3863" t="s">
        <v>519</v>
      </c>
      <c r="P3863" s="607" t="s">
        <v>467</v>
      </c>
      <c r="R3863" t="str">
        <f t="shared" si="182"/>
        <v>ZK112</v>
      </c>
      <c r="S3863">
        <f t="shared" si="183"/>
        <v>0</v>
      </c>
      <c r="T3863">
        <f t="shared" si="183"/>
        <v>0</v>
      </c>
      <c r="U3863">
        <f t="shared" si="183"/>
        <v>0</v>
      </c>
    </row>
    <row r="3864" spans="1:21" x14ac:dyDescent="0.25">
      <c r="A3864" t="s">
        <v>4383</v>
      </c>
      <c r="B3864" t="str">
        <f t="shared" si="181"/>
        <v>ZK112.K362.C727</v>
      </c>
      <c r="C3864">
        <f>+IFERROR(VLOOKUP(B3864,'[1]Sum table'!$A:$D,4,FALSE),0)</f>
        <v>0</v>
      </c>
      <c r="D3864">
        <f>+IFERROR(VLOOKUP(B3864,'[1]Sum table'!$A:$E,5,FALSE),0)</f>
        <v>0</v>
      </c>
      <c r="E3864">
        <f>+IFERROR(VLOOKUP(B3864,'[1]Sum table'!$A:$F,6,FALSE),0)</f>
        <v>0</v>
      </c>
      <c r="F3864">
        <f>+IFERROR(VLOOKUP(B3864,'[1]Sum table'!$A:$G,7,FALSE),0)</f>
        <v>0</v>
      </c>
      <c r="O3864" t="s">
        <v>519</v>
      </c>
      <c r="P3864" s="607" t="s">
        <v>468</v>
      </c>
      <c r="R3864" t="str">
        <f t="shared" si="182"/>
        <v>ZK112</v>
      </c>
      <c r="S3864">
        <f t="shared" si="183"/>
        <v>0</v>
      </c>
      <c r="T3864">
        <f t="shared" si="183"/>
        <v>0</v>
      </c>
      <c r="U3864">
        <f t="shared" si="183"/>
        <v>0</v>
      </c>
    </row>
    <row r="3865" spans="1:21" x14ac:dyDescent="0.25">
      <c r="A3865" t="s">
        <v>4384</v>
      </c>
      <c r="B3865" t="str">
        <f t="shared" si="181"/>
        <v>ZK112.K363.C727</v>
      </c>
      <c r="C3865">
        <f>+IFERROR(VLOOKUP(B3865,'[1]Sum table'!$A:$D,4,FALSE),0)</f>
        <v>0</v>
      </c>
      <c r="D3865">
        <f>+IFERROR(VLOOKUP(B3865,'[1]Sum table'!$A:$E,5,FALSE),0)</f>
        <v>0</v>
      </c>
      <c r="E3865">
        <f>+IFERROR(VLOOKUP(B3865,'[1]Sum table'!$A:$F,6,FALSE),0)</f>
        <v>0</v>
      </c>
      <c r="F3865">
        <f>+IFERROR(VLOOKUP(B3865,'[1]Sum table'!$A:$G,7,FALSE),0)</f>
        <v>0</v>
      </c>
      <c r="O3865" t="s">
        <v>519</v>
      </c>
      <c r="P3865" s="607" t="s">
        <v>469</v>
      </c>
      <c r="R3865" t="str">
        <f t="shared" si="182"/>
        <v>ZK112</v>
      </c>
      <c r="S3865">
        <f t="shared" si="183"/>
        <v>0</v>
      </c>
      <c r="T3865">
        <f t="shared" si="183"/>
        <v>0</v>
      </c>
      <c r="U3865">
        <f t="shared" si="183"/>
        <v>0</v>
      </c>
    </row>
    <row r="3866" spans="1:21" x14ac:dyDescent="0.25">
      <c r="A3866" t="s">
        <v>4385</v>
      </c>
      <c r="B3866" t="str">
        <f t="shared" si="181"/>
        <v>ZK112.K364.C727</v>
      </c>
      <c r="C3866">
        <f>+IFERROR(VLOOKUP(B3866,'[1]Sum table'!$A:$D,4,FALSE),0)</f>
        <v>0</v>
      </c>
      <c r="D3866">
        <f>+IFERROR(VLOOKUP(B3866,'[1]Sum table'!$A:$E,5,FALSE),0)</f>
        <v>0</v>
      </c>
      <c r="E3866">
        <f>+IFERROR(VLOOKUP(B3866,'[1]Sum table'!$A:$F,6,FALSE),0)</f>
        <v>0</v>
      </c>
      <c r="F3866">
        <f>+IFERROR(VLOOKUP(B3866,'[1]Sum table'!$A:$G,7,FALSE),0)</f>
        <v>0</v>
      </c>
      <c r="O3866" t="s">
        <v>519</v>
      </c>
      <c r="P3866" s="607" t="s">
        <v>470</v>
      </c>
      <c r="R3866" t="str">
        <f t="shared" si="182"/>
        <v>ZK112</v>
      </c>
      <c r="S3866">
        <f t="shared" si="183"/>
        <v>0</v>
      </c>
      <c r="T3866">
        <f t="shared" si="183"/>
        <v>0</v>
      </c>
      <c r="U3866">
        <f t="shared" si="183"/>
        <v>0</v>
      </c>
    </row>
    <row r="3867" spans="1:21" x14ac:dyDescent="0.25">
      <c r="A3867" t="s">
        <v>4386</v>
      </c>
      <c r="B3867" t="str">
        <f t="shared" si="181"/>
        <v>ZK112.K365.C727</v>
      </c>
      <c r="C3867">
        <f>+IFERROR(VLOOKUP(B3867,'[1]Sum table'!$A:$D,4,FALSE),0)</f>
        <v>0</v>
      </c>
      <c r="D3867">
        <f>+IFERROR(VLOOKUP(B3867,'[1]Sum table'!$A:$E,5,FALSE),0)</f>
        <v>0</v>
      </c>
      <c r="E3867">
        <f>+IFERROR(VLOOKUP(B3867,'[1]Sum table'!$A:$F,6,FALSE),0)</f>
        <v>0</v>
      </c>
      <c r="F3867">
        <f>+IFERROR(VLOOKUP(B3867,'[1]Sum table'!$A:$G,7,FALSE),0)</f>
        <v>0</v>
      </c>
      <c r="O3867" t="s">
        <v>519</v>
      </c>
      <c r="P3867" s="607" t="s">
        <v>471</v>
      </c>
      <c r="R3867" t="str">
        <f t="shared" si="182"/>
        <v>ZK112</v>
      </c>
      <c r="S3867">
        <f t="shared" si="183"/>
        <v>0</v>
      </c>
      <c r="T3867">
        <f t="shared" si="183"/>
        <v>0</v>
      </c>
      <c r="U3867">
        <f t="shared" si="183"/>
        <v>0</v>
      </c>
    </row>
    <row r="3868" spans="1:21" x14ac:dyDescent="0.25">
      <c r="A3868" t="s">
        <v>4387</v>
      </c>
      <c r="B3868" t="str">
        <f t="shared" si="181"/>
        <v>ZK112.K366.C727</v>
      </c>
      <c r="C3868">
        <f>+IFERROR(VLOOKUP(B3868,'[1]Sum table'!$A:$D,4,FALSE),0)</f>
        <v>0</v>
      </c>
      <c r="D3868">
        <f>+IFERROR(VLOOKUP(B3868,'[1]Sum table'!$A:$E,5,FALSE),0)</f>
        <v>0</v>
      </c>
      <c r="E3868">
        <f>+IFERROR(VLOOKUP(B3868,'[1]Sum table'!$A:$F,6,FALSE),0)</f>
        <v>0</v>
      </c>
      <c r="F3868">
        <f>+IFERROR(VLOOKUP(B3868,'[1]Sum table'!$A:$G,7,FALSE),0)</f>
        <v>0</v>
      </c>
      <c r="O3868" t="s">
        <v>519</v>
      </c>
      <c r="P3868" s="607" t="s">
        <v>472</v>
      </c>
      <c r="R3868" t="str">
        <f t="shared" si="182"/>
        <v>ZK112</v>
      </c>
      <c r="S3868">
        <f t="shared" si="183"/>
        <v>0</v>
      </c>
      <c r="T3868">
        <f t="shared" si="183"/>
        <v>0</v>
      </c>
      <c r="U3868">
        <f t="shared" si="183"/>
        <v>0</v>
      </c>
    </row>
    <row r="3869" spans="1:21" x14ac:dyDescent="0.25">
      <c r="A3869" t="s">
        <v>4388</v>
      </c>
      <c r="B3869" t="str">
        <f t="shared" si="181"/>
        <v>ZK112.K367.C727</v>
      </c>
      <c r="C3869">
        <f>+IFERROR(VLOOKUP(B3869,'[1]Sum table'!$A:$D,4,FALSE),0)</f>
        <v>0</v>
      </c>
      <c r="D3869">
        <f>+IFERROR(VLOOKUP(B3869,'[1]Sum table'!$A:$E,5,FALSE),0)</f>
        <v>0</v>
      </c>
      <c r="E3869">
        <f>+IFERROR(VLOOKUP(B3869,'[1]Sum table'!$A:$F,6,FALSE),0)</f>
        <v>0</v>
      </c>
      <c r="F3869">
        <f>+IFERROR(VLOOKUP(B3869,'[1]Sum table'!$A:$G,7,FALSE),0)</f>
        <v>0</v>
      </c>
      <c r="O3869" t="s">
        <v>519</v>
      </c>
      <c r="P3869" s="607" t="s">
        <v>473</v>
      </c>
      <c r="R3869" t="str">
        <f t="shared" si="182"/>
        <v>ZK112</v>
      </c>
      <c r="S3869">
        <f t="shared" si="183"/>
        <v>0</v>
      </c>
      <c r="T3869">
        <f t="shared" si="183"/>
        <v>0</v>
      </c>
      <c r="U3869">
        <f t="shared" si="183"/>
        <v>0</v>
      </c>
    </row>
    <row r="3870" spans="1:21" x14ac:dyDescent="0.25">
      <c r="A3870" t="s">
        <v>4389</v>
      </c>
      <c r="B3870" t="str">
        <f t="shared" si="181"/>
        <v>ZK112.K368.C727</v>
      </c>
      <c r="C3870">
        <f>+IFERROR(VLOOKUP(B3870,'[1]Sum table'!$A:$D,4,FALSE),0)</f>
        <v>0</v>
      </c>
      <c r="D3870">
        <f>+IFERROR(VLOOKUP(B3870,'[1]Sum table'!$A:$E,5,FALSE),0)</f>
        <v>0</v>
      </c>
      <c r="E3870">
        <f>+IFERROR(VLOOKUP(B3870,'[1]Sum table'!$A:$F,6,FALSE),0)</f>
        <v>0</v>
      </c>
      <c r="F3870">
        <f>+IFERROR(VLOOKUP(B3870,'[1]Sum table'!$A:$G,7,FALSE),0)</f>
        <v>0</v>
      </c>
      <c r="O3870" t="s">
        <v>519</v>
      </c>
      <c r="P3870" s="607" t="s">
        <v>474</v>
      </c>
      <c r="R3870" t="str">
        <f t="shared" si="182"/>
        <v>ZK112</v>
      </c>
      <c r="S3870">
        <f t="shared" si="183"/>
        <v>0</v>
      </c>
      <c r="T3870">
        <f t="shared" si="183"/>
        <v>0</v>
      </c>
      <c r="U3870">
        <f t="shared" si="183"/>
        <v>0</v>
      </c>
    </row>
    <row r="3871" spans="1:21" x14ac:dyDescent="0.25">
      <c r="A3871" t="s">
        <v>4390</v>
      </c>
      <c r="B3871" t="str">
        <f t="shared" si="181"/>
        <v>ZK112.K369.C727</v>
      </c>
      <c r="C3871">
        <f>+IFERROR(VLOOKUP(B3871,'[1]Sum table'!$A:$D,4,FALSE),0)</f>
        <v>0</v>
      </c>
      <c r="D3871">
        <f>+IFERROR(VLOOKUP(B3871,'[1]Sum table'!$A:$E,5,FALSE),0)</f>
        <v>0</v>
      </c>
      <c r="E3871">
        <f>+IFERROR(VLOOKUP(B3871,'[1]Sum table'!$A:$F,6,FALSE),0)</f>
        <v>0</v>
      </c>
      <c r="F3871">
        <f>+IFERROR(VLOOKUP(B3871,'[1]Sum table'!$A:$G,7,FALSE),0)</f>
        <v>0</v>
      </c>
      <c r="O3871" t="s">
        <v>519</v>
      </c>
      <c r="P3871" s="607" t="s">
        <v>475</v>
      </c>
      <c r="R3871" t="str">
        <f t="shared" si="182"/>
        <v>ZK112</v>
      </c>
      <c r="S3871">
        <f t="shared" si="183"/>
        <v>0</v>
      </c>
      <c r="T3871">
        <f t="shared" si="183"/>
        <v>0</v>
      </c>
      <c r="U3871">
        <f t="shared" si="183"/>
        <v>0</v>
      </c>
    </row>
    <row r="3872" spans="1:21" x14ac:dyDescent="0.25">
      <c r="A3872" t="s">
        <v>4391</v>
      </c>
      <c r="B3872" t="str">
        <f t="shared" si="181"/>
        <v>ZK112.K370.C727</v>
      </c>
      <c r="C3872">
        <f>+IFERROR(VLOOKUP(B3872,'[1]Sum table'!$A:$D,4,FALSE),0)</f>
        <v>0</v>
      </c>
      <c r="D3872">
        <f>+IFERROR(VLOOKUP(B3872,'[1]Sum table'!$A:$E,5,FALSE),0)</f>
        <v>0</v>
      </c>
      <c r="E3872">
        <f>+IFERROR(VLOOKUP(B3872,'[1]Sum table'!$A:$F,6,FALSE),0)</f>
        <v>0</v>
      </c>
      <c r="F3872">
        <f>+IFERROR(VLOOKUP(B3872,'[1]Sum table'!$A:$G,7,FALSE),0)</f>
        <v>0</v>
      </c>
      <c r="O3872" t="s">
        <v>519</v>
      </c>
      <c r="P3872" s="607" t="s">
        <v>476</v>
      </c>
      <c r="R3872" t="str">
        <f t="shared" si="182"/>
        <v>ZK112</v>
      </c>
      <c r="S3872">
        <f t="shared" si="183"/>
        <v>0</v>
      </c>
      <c r="T3872">
        <f t="shared" si="183"/>
        <v>0</v>
      </c>
      <c r="U3872">
        <f t="shared" si="183"/>
        <v>0</v>
      </c>
    </row>
    <row r="3873" spans="1:21" x14ac:dyDescent="0.25">
      <c r="A3873" t="s">
        <v>4392</v>
      </c>
      <c r="B3873" t="str">
        <f t="shared" si="181"/>
        <v>ZK112.K371.C727</v>
      </c>
      <c r="C3873">
        <f>+IFERROR(VLOOKUP(B3873,'[1]Sum table'!$A:$D,4,FALSE),0)</f>
        <v>0</v>
      </c>
      <c r="D3873">
        <f>+IFERROR(VLOOKUP(B3873,'[1]Sum table'!$A:$E,5,FALSE),0)</f>
        <v>0</v>
      </c>
      <c r="E3873">
        <f>+IFERROR(VLOOKUP(B3873,'[1]Sum table'!$A:$F,6,FALSE),0)</f>
        <v>0</v>
      </c>
      <c r="F3873">
        <f>+IFERROR(VLOOKUP(B3873,'[1]Sum table'!$A:$G,7,FALSE),0)</f>
        <v>0</v>
      </c>
      <c r="O3873" t="s">
        <v>519</v>
      </c>
      <c r="P3873" s="607" t="s">
        <v>477</v>
      </c>
      <c r="R3873" t="str">
        <f t="shared" si="182"/>
        <v>ZK112</v>
      </c>
      <c r="S3873">
        <f t="shared" si="183"/>
        <v>0</v>
      </c>
      <c r="T3873">
        <f t="shared" si="183"/>
        <v>0</v>
      </c>
      <c r="U3873">
        <f t="shared" si="183"/>
        <v>0</v>
      </c>
    </row>
    <row r="3874" spans="1:21" x14ac:dyDescent="0.25">
      <c r="A3874" t="s">
        <v>4393</v>
      </c>
      <c r="B3874" t="str">
        <f t="shared" si="181"/>
        <v>ZK112.K372.C727</v>
      </c>
      <c r="C3874">
        <f>+IFERROR(VLOOKUP(B3874,'[1]Sum table'!$A:$D,4,FALSE),0)</f>
        <v>0</v>
      </c>
      <c r="D3874">
        <f>+IFERROR(VLOOKUP(B3874,'[1]Sum table'!$A:$E,5,FALSE),0)</f>
        <v>0</v>
      </c>
      <c r="E3874">
        <f>+IFERROR(VLOOKUP(B3874,'[1]Sum table'!$A:$F,6,FALSE),0)</f>
        <v>0</v>
      </c>
      <c r="F3874">
        <f>+IFERROR(VLOOKUP(B3874,'[1]Sum table'!$A:$G,7,FALSE),0)</f>
        <v>0</v>
      </c>
      <c r="O3874" t="s">
        <v>519</v>
      </c>
      <c r="P3874" s="607" t="s">
        <v>478</v>
      </c>
      <c r="R3874" t="str">
        <f t="shared" si="182"/>
        <v>ZK112</v>
      </c>
      <c r="S3874">
        <f t="shared" si="183"/>
        <v>0</v>
      </c>
      <c r="T3874">
        <f t="shared" si="183"/>
        <v>0</v>
      </c>
      <c r="U3874">
        <f t="shared" si="183"/>
        <v>0</v>
      </c>
    </row>
    <row r="3875" spans="1:21" x14ac:dyDescent="0.25">
      <c r="A3875" t="s">
        <v>4394</v>
      </c>
      <c r="B3875" t="str">
        <f t="shared" si="181"/>
        <v>ZK112.K373.C727</v>
      </c>
      <c r="C3875">
        <f>+IFERROR(VLOOKUP(B3875,'[1]Sum table'!$A:$D,4,FALSE),0)</f>
        <v>0</v>
      </c>
      <c r="D3875">
        <f>+IFERROR(VLOOKUP(B3875,'[1]Sum table'!$A:$E,5,FALSE),0)</f>
        <v>0</v>
      </c>
      <c r="E3875">
        <f>+IFERROR(VLOOKUP(B3875,'[1]Sum table'!$A:$F,6,FALSE),0)</f>
        <v>0</v>
      </c>
      <c r="F3875">
        <f>+IFERROR(VLOOKUP(B3875,'[1]Sum table'!$A:$G,7,FALSE),0)</f>
        <v>0</v>
      </c>
      <c r="O3875" t="s">
        <v>519</v>
      </c>
      <c r="P3875" s="607" t="s">
        <v>479</v>
      </c>
      <c r="R3875" t="str">
        <f t="shared" si="182"/>
        <v>ZK112</v>
      </c>
      <c r="S3875">
        <f t="shared" si="183"/>
        <v>0</v>
      </c>
      <c r="T3875">
        <f t="shared" si="183"/>
        <v>0</v>
      </c>
      <c r="U3875">
        <f t="shared" si="183"/>
        <v>0</v>
      </c>
    </row>
    <row r="3876" spans="1:21" x14ac:dyDescent="0.25">
      <c r="A3876" t="s">
        <v>4395</v>
      </c>
      <c r="B3876" t="str">
        <f t="shared" si="181"/>
        <v>ZK112.K374.C727</v>
      </c>
      <c r="C3876">
        <f>+IFERROR(VLOOKUP(B3876,'[1]Sum table'!$A:$D,4,FALSE),0)</f>
        <v>0</v>
      </c>
      <c r="D3876">
        <f>+IFERROR(VLOOKUP(B3876,'[1]Sum table'!$A:$E,5,FALSE),0)</f>
        <v>0</v>
      </c>
      <c r="E3876">
        <f>+IFERROR(VLOOKUP(B3876,'[1]Sum table'!$A:$F,6,FALSE),0)</f>
        <v>0</v>
      </c>
      <c r="F3876">
        <f>+IFERROR(VLOOKUP(B3876,'[1]Sum table'!$A:$G,7,FALSE),0)</f>
        <v>0</v>
      </c>
      <c r="O3876" t="s">
        <v>519</v>
      </c>
      <c r="P3876" s="607" t="s">
        <v>480</v>
      </c>
      <c r="R3876" t="str">
        <f t="shared" si="182"/>
        <v>ZK112</v>
      </c>
      <c r="S3876">
        <f t="shared" si="183"/>
        <v>0</v>
      </c>
      <c r="T3876">
        <f t="shared" si="183"/>
        <v>0</v>
      </c>
      <c r="U3876">
        <f t="shared" si="183"/>
        <v>0</v>
      </c>
    </row>
    <row r="3877" spans="1:21" x14ac:dyDescent="0.25">
      <c r="A3877" t="s">
        <v>4396</v>
      </c>
      <c r="B3877" t="str">
        <f t="shared" si="181"/>
        <v>ZK112.K375.C727</v>
      </c>
      <c r="C3877">
        <f>+IFERROR(VLOOKUP(B3877,'[1]Sum table'!$A:$D,4,FALSE),0)</f>
        <v>0</v>
      </c>
      <c r="D3877">
        <f>+IFERROR(VLOOKUP(B3877,'[1]Sum table'!$A:$E,5,FALSE),0)</f>
        <v>0</v>
      </c>
      <c r="E3877">
        <f>+IFERROR(VLOOKUP(B3877,'[1]Sum table'!$A:$F,6,FALSE),0)</f>
        <v>0</v>
      </c>
      <c r="F3877">
        <f>+IFERROR(VLOOKUP(B3877,'[1]Sum table'!$A:$G,7,FALSE),0)</f>
        <v>0</v>
      </c>
      <c r="O3877" t="s">
        <v>519</v>
      </c>
      <c r="P3877" s="607" t="s">
        <v>481</v>
      </c>
      <c r="R3877" t="str">
        <f t="shared" si="182"/>
        <v>ZK112</v>
      </c>
      <c r="S3877">
        <f t="shared" si="183"/>
        <v>0</v>
      </c>
      <c r="T3877">
        <f t="shared" si="183"/>
        <v>0</v>
      </c>
      <c r="U3877">
        <f t="shared" si="183"/>
        <v>0</v>
      </c>
    </row>
    <row r="3878" spans="1:21" x14ac:dyDescent="0.25">
      <c r="A3878" t="s">
        <v>4397</v>
      </c>
      <c r="B3878" t="str">
        <f t="shared" si="181"/>
        <v>ZK112.K376.C727</v>
      </c>
      <c r="C3878">
        <f>+IFERROR(VLOOKUP(B3878,'[1]Sum table'!$A:$D,4,FALSE),0)</f>
        <v>0</v>
      </c>
      <c r="D3878">
        <f>+IFERROR(VLOOKUP(B3878,'[1]Sum table'!$A:$E,5,FALSE),0)</f>
        <v>0</v>
      </c>
      <c r="E3878">
        <f>+IFERROR(VLOOKUP(B3878,'[1]Sum table'!$A:$F,6,FALSE),0)</f>
        <v>0</v>
      </c>
      <c r="F3878">
        <f>+IFERROR(VLOOKUP(B3878,'[1]Sum table'!$A:$G,7,FALSE),0)</f>
        <v>0</v>
      </c>
      <c r="O3878" t="s">
        <v>519</v>
      </c>
      <c r="P3878" s="607" t="s">
        <v>482</v>
      </c>
      <c r="R3878" t="str">
        <f t="shared" si="182"/>
        <v>ZK112</v>
      </c>
      <c r="S3878">
        <f t="shared" si="183"/>
        <v>0</v>
      </c>
      <c r="T3878">
        <f t="shared" si="183"/>
        <v>0</v>
      </c>
      <c r="U3878">
        <f t="shared" si="183"/>
        <v>0</v>
      </c>
    </row>
    <row r="3879" spans="1:21" x14ac:dyDescent="0.25">
      <c r="A3879" t="s">
        <v>4398</v>
      </c>
      <c r="B3879" t="str">
        <f t="shared" si="181"/>
        <v>ZK112.K377.C727</v>
      </c>
      <c r="C3879">
        <f>+IFERROR(VLOOKUP(B3879,'[1]Sum table'!$A:$D,4,FALSE),0)</f>
        <v>0</v>
      </c>
      <c r="D3879">
        <f>+IFERROR(VLOOKUP(B3879,'[1]Sum table'!$A:$E,5,FALSE),0)</f>
        <v>0</v>
      </c>
      <c r="E3879">
        <f>+IFERROR(VLOOKUP(B3879,'[1]Sum table'!$A:$F,6,FALSE),0)</f>
        <v>0</v>
      </c>
      <c r="F3879">
        <f>+IFERROR(VLOOKUP(B3879,'[1]Sum table'!$A:$G,7,FALSE),0)</f>
        <v>0</v>
      </c>
      <c r="O3879" t="s">
        <v>519</v>
      </c>
      <c r="P3879" s="607" t="s">
        <v>483</v>
      </c>
      <c r="R3879" t="str">
        <f t="shared" si="182"/>
        <v>ZK112</v>
      </c>
      <c r="S3879">
        <f t="shared" si="183"/>
        <v>0</v>
      </c>
      <c r="T3879">
        <f t="shared" si="183"/>
        <v>0</v>
      </c>
      <c r="U3879">
        <f t="shared" si="183"/>
        <v>0</v>
      </c>
    </row>
    <row r="3880" spans="1:21" x14ac:dyDescent="0.25">
      <c r="A3880" t="s">
        <v>4399</v>
      </c>
      <c r="B3880" t="str">
        <f t="shared" si="181"/>
        <v>ZK112.K378.C727</v>
      </c>
      <c r="C3880">
        <f>+IFERROR(VLOOKUP(B3880,'[1]Sum table'!$A:$D,4,FALSE),0)</f>
        <v>0</v>
      </c>
      <c r="D3880">
        <f>+IFERROR(VLOOKUP(B3880,'[1]Sum table'!$A:$E,5,FALSE),0)</f>
        <v>0</v>
      </c>
      <c r="E3880">
        <f>+IFERROR(VLOOKUP(B3880,'[1]Sum table'!$A:$F,6,FALSE),0)</f>
        <v>0</v>
      </c>
      <c r="F3880">
        <f>+IFERROR(VLOOKUP(B3880,'[1]Sum table'!$A:$G,7,FALSE),0)</f>
        <v>0</v>
      </c>
      <c r="O3880" t="s">
        <v>519</v>
      </c>
      <c r="P3880" s="607" t="s">
        <v>484</v>
      </c>
      <c r="R3880" t="str">
        <f t="shared" si="182"/>
        <v>ZK112</v>
      </c>
      <c r="S3880">
        <f t="shared" si="183"/>
        <v>0</v>
      </c>
      <c r="T3880">
        <f t="shared" si="183"/>
        <v>0</v>
      </c>
      <c r="U3880">
        <f t="shared" si="183"/>
        <v>0</v>
      </c>
    </row>
    <row r="3881" spans="1:21" x14ac:dyDescent="0.25">
      <c r="A3881" t="s">
        <v>4400</v>
      </c>
      <c r="B3881" t="str">
        <f t="shared" si="181"/>
        <v>ZK112.K379.C727</v>
      </c>
      <c r="C3881">
        <f>+IFERROR(VLOOKUP(B3881,'[1]Sum table'!$A:$D,4,FALSE),0)</f>
        <v>0</v>
      </c>
      <c r="D3881">
        <f>+IFERROR(VLOOKUP(B3881,'[1]Sum table'!$A:$E,5,FALSE),0)</f>
        <v>0</v>
      </c>
      <c r="E3881">
        <f>+IFERROR(VLOOKUP(B3881,'[1]Sum table'!$A:$F,6,FALSE),0)</f>
        <v>0</v>
      </c>
      <c r="F3881">
        <f>+IFERROR(VLOOKUP(B3881,'[1]Sum table'!$A:$G,7,FALSE),0)</f>
        <v>0</v>
      </c>
      <c r="O3881" t="s">
        <v>519</v>
      </c>
      <c r="P3881" s="607" t="s">
        <v>485</v>
      </c>
      <c r="R3881" t="str">
        <f t="shared" si="182"/>
        <v>ZK112</v>
      </c>
      <c r="S3881">
        <f t="shared" si="183"/>
        <v>0</v>
      </c>
      <c r="T3881">
        <f t="shared" si="183"/>
        <v>0</v>
      </c>
      <c r="U3881">
        <f t="shared" si="183"/>
        <v>0</v>
      </c>
    </row>
    <row r="3882" spans="1:21" x14ac:dyDescent="0.25">
      <c r="A3882" t="s">
        <v>4401</v>
      </c>
      <c r="B3882" t="str">
        <f t="shared" si="181"/>
        <v>ZK112.K380.C727</v>
      </c>
      <c r="C3882">
        <f>+IFERROR(VLOOKUP(B3882,'[1]Sum table'!$A:$D,4,FALSE),0)</f>
        <v>0</v>
      </c>
      <c r="D3882">
        <f>+IFERROR(VLOOKUP(B3882,'[1]Sum table'!$A:$E,5,FALSE),0)</f>
        <v>0</v>
      </c>
      <c r="E3882">
        <f>+IFERROR(VLOOKUP(B3882,'[1]Sum table'!$A:$F,6,FALSE),0)</f>
        <v>0</v>
      </c>
      <c r="F3882">
        <f>+IFERROR(VLOOKUP(B3882,'[1]Sum table'!$A:$G,7,FALSE),0)</f>
        <v>0</v>
      </c>
      <c r="O3882" t="s">
        <v>519</v>
      </c>
      <c r="P3882" s="607" t="s">
        <v>486</v>
      </c>
      <c r="R3882" t="str">
        <f t="shared" si="182"/>
        <v>ZK112</v>
      </c>
      <c r="S3882">
        <f t="shared" si="183"/>
        <v>0</v>
      </c>
      <c r="T3882">
        <f t="shared" si="183"/>
        <v>0</v>
      </c>
      <c r="U3882">
        <f t="shared" si="183"/>
        <v>0</v>
      </c>
    </row>
    <row r="3883" spans="1:21" x14ac:dyDescent="0.25">
      <c r="A3883" t="s">
        <v>4402</v>
      </c>
      <c r="B3883" t="str">
        <f t="shared" si="181"/>
        <v>ZK112.K381.C727</v>
      </c>
      <c r="C3883">
        <f>+IFERROR(VLOOKUP(B3883,'[1]Sum table'!$A:$D,4,FALSE),0)</f>
        <v>0</v>
      </c>
      <c r="D3883">
        <f>+IFERROR(VLOOKUP(B3883,'[1]Sum table'!$A:$E,5,FALSE),0)</f>
        <v>0</v>
      </c>
      <c r="E3883">
        <f>+IFERROR(VLOOKUP(B3883,'[1]Sum table'!$A:$F,6,FALSE),0)</f>
        <v>0</v>
      </c>
      <c r="F3883">
        <f>+IFERROR(VLOOKUP(B3883,'[1]Sum table'!$A:$G,7,FALSE),0)</f>
        <v>0</v>
      </c>
      <c r="O3883" t="s">
        <v>519</v>
      </c>
      <c r="P3883" s="607" t="s">
        <v>487</v>
      </c>
      <c r="R3883" t="str">
        <f t="shared" si="182"/>
        <v>ZK112</v>
      </c>
      <c r="S3883">
        <f t="shared" si="183"/>
        <v>0</v>
      </c>
      <c r="T3883">
        <f t="shared" si="183"/>
        <v>0</v>
      </c>
      <c r="U3883">
        <f t="shared" si="183"/>
        <v>0</v>
      </c>
    </row>
    <row r="3884" spans="1:21" x14ac:dyDescent="0.25">
      <c r="A3884" t="s">
        <v>4403</v>
      </c>
      <c r="B3884" t="str">
        <f t="shared" si="181"/>
        <v>ZK112.K382.C727</v>
      </c>
      <c r="C3884">
        <f>+IFERROR(VLOOKUP(B3884,'[1]Sum table'!$A:$D,4,FALSE),0)</f>
        <v>0</v>
      </c>
      <c r="D3884">
        <f>+IFERROR(VLOOKUP(B3884,'[1]Sum table'!$A:$E,5,FALSE),0)</f>
        <v>0</v>
      </c>
      <c r="E3884">
        <f>+IFERROR(VLOOKUP(B3884,'[1]Sum table'!$A:$F,6,FALSE),0)</f>
        <v>0</v>
      </c>
      <c r="F3884">
        <f>+IFERROR(VLOOKUP(B3884,'[1]Sum table'!$A:$G,7,FALSE),0)</f>
        <v>0</v>
      </c>
      <c r="O3884" t="s">
        <v>519</v>
      </c>
      <c r="P3884" s="607" t="s">
        <v>488</v>
      </c>
      <c r="R3884" t="str">
        <f t="shared" si="182"/>
        <v>ZK112</v>
      </c>
      <c r="S3884">
        <f t="shared" si="183"/>
        <v>0</v>
      </c>
      <c r="T3884">
        <f t="shared" si="183"/>
        <v>0</v>
      </c>
      <c r="U3884">
        <f t="shared" si="183"/>
        <v>0</v>
      </c>
    </row>
    <row r="3885" spans="1:21" x14ac:dyDescent="0.25">
      <c r="A3885" t="s">
        <v>4404</v>
      </c>
      <c r="B3885" t="str">
        <f t="shared" si="181"/>
        <v>ZK112.K383.C727</v>
      </c>
      <c r="C3885">
        <f>+IFERROR(VLOOKUP(B3885,'[1]Sum table'!$A:$D,4,FALSE),0)</f>
        <v>0</v>
      </c>
      <c r="D3885">
        <f>+IFERROR(VLOOKUP(B3885,'[1]Sum table'!$A:$E,5,FALSE),0)</f>
        <v>0</v>
      </c>
      <c r="E3885">
        <f>+IFERROR(VLOOKUP(B3885,'[1]Sum table'!$A:$F,6,FALSE),0)</f>
        <v>0</v>
      </c>
      <c r="F3885">
        <f>+IFERROR(VLOOKUP(B3885,'[1]Sum table'!$A:$G,7,FALSE),0)</f>
        <v>0</v>
      </c>
      <c r="O3885" t="s">
        <v>519</v>
      </c>
      <c r="P3885" s="607" t="s">
        <v>489</v>
      </c>
      <c r="R3885" t="str">
        <f t="shared" si="182"/>
        <v>ZK112</v>
      </c>
      <c r="S3885">
        <f t="shared" si="183"/>
        <v>0</v>
      </c>
      <c r="T3885">
        <f t="shared" si="183"/>
        <v>0</v>
      </c>
      <c r="U3885">
        <f t="shared" si="183"/>
        <v>0</v>
      </c>
    </row>
    <row r="3886" spans="1:21" x14ac:dyDescent="0.25">
      <c r="A3886" t="s">
        <v>4405</v>
      </c>
      <c r="B3886" t="str">
        <f t="shared" si="181"/>
        <v>ZK112.K384.C727</v>
      </c>
      <c r="C3886">
        <f>+IFERROR(VLOOKUP(B3886,'[1]Sum table'!$A:$D,4,FALSE),0)</f>
        <v>0</v>
      </c>
      <c r="D3886">
        <f>+IFERROR(VLOOKUP(B3886,'[1]Sum table'!$A:$E,5,FALSE),0)</f>
        <v>0</v>
      </c>
      <c r="E3886">
        <f>+IFERROR(VLOOKUP(B3886,'[1]Sum table'!$A:$F,6,FALSE),0)</f>
        <v>0</v>
      </c>
      <c r="F3886">
        <f>+IFERROR(VLOOKUP(B3886,'[1]Sum table'!$A:$G,7,FALSE),0)</f>
        <v>0</v>
      </c>
      <c r="O3886" t="s">
        <v>519</v>
      </c>
      <c r="P3886" s="607" t="s">
        <v>490</v>
      </c>
      <c r="R3886" t="str">
        <f t="shared" si="182"/>
        <v>ZK112</v>
      </c>
      <c r="S3886">
        <f t="shared" si="183"/>
        <v>0</v>
      </c>
      <c r="T3886">
        <f t="shared" si="183"/>
        <v>0</v>
      </c>
      <c r="U3886">
        <f t="shared" si="183"/>
        <v>0</v>
      </c>
    </row>
    <row r="3887" spans="1:21" x14ac:dyDescent="0.25">
      <c r="A3887" t="s">
        <v>4406</v>
      </c>
      <c r="B3887" t="str">
        <f t="shared" si="181"/>
        <v>ZK112.K385.C727</v>
      </c>
      <c r="C3887">
        <f>+IFERROR(VLOOKUP(B3887,'[1]Sum table'!$A:$D,4,FALSE),0)</f>
        <v>0</v>
      </c>
      <c r="D3887">
        <f>+IFERROR(VLOOKUP(B3887,'[1]Sum table'!$A:$E,5,FALSE),0)</f>
        <v>0</v>
      </c>
      <c r="E3887">
        <f>+IFERROR(VLOOKUP(B3887,'[1]Sum table'!$A:$F,6,FALSE),0)</f>
        <v>0</v>
      </c>
      <c r="F3887">
        <f>+IFERROR(VLOOKUP(B3887,'[1]Sum table'!$A:$G,7,FALSE),0)</f>
        <v>0</v>
      </c>
      <c r="O3887" t="s">
        <v>519</v>
      </c>
      <c r="P3887" s="607" t="s">
        <v>491</v>
      </c>
      <c r="R3887" t="str">
        <f t="shared" si="182"/>
        <v>ZK112</v>
      </c>
      <c r="S3887">
        <f t="shared" si="183"/>
        <v>0</v>
      </c>
      <c r="T3887">
        <f t="shared" si="183"/>
        <v>0</v>
      </c>
      <c r="U3887">
        <f t="shared" si="183"/>
        <v>0</v>
      </c>
    </row>
    <row r="3888" spans="1:21" x14ac:dyDescent="0.25">
      <c r="A3888" t="s">
        <v>4407</v>
      </c>
      <c r="B3888" t="str">
        <f t="shared" si="181"/>
        <v>ZK112.K386.C727</v>
      </c>
      <c r="C3888">
        <f>+IFERROR(VLOOKUP(B3888,'[1]Sum table'!$A:$D,4,FALSE),0)</f>
        <v>0</v>
      </c>
      <c r="D3888">
        <f>+IFERROR(VLOOKUP(B3888,'[1]Sum table'!$A:$E,5,FALSE),0)</f>
        <v>0</v>
      </c>
      <c r="E3888">
        <f>+IFERROR(VLOOKUP(B3888,'[1]Sum table'!$A:$F,6,FALSE),0)</f>
        <v>0</v>
      </c>
      <c r="F3888">
        <f>+IFERROR(VLOOKUP(B3888,'[1]Sum table'!$A:$G,7,FALSE),0)</f>
        <v>0</v>
      </c>
      <c r="O3888" t="s">
        <v>519</v>
      </c>
      <c r="P3888" s="607" t="s">
        <v>492</v>
      </c>
      <c r="R3888" t="str">
        <f t="shared" si="182"/>
        <v>ZK112</v>
      </c>
      <c r="S3888">
        <f t="shared" si="183"/>
        <v>0</v>
      </c>
      <c r="T3888">
        <f t="shared" si="183"/>
        <v>0</v>
      </c>
      <c r="U3888">
        <f t="shared" si="183"/>
        <v>0</v>
      </c>
    </row>
    <row r="3889" spans="1:21" x14ac:dyDescent="0.25">
      <c r="A3889" t="s">
        <v>4408</v>
      </c>
      <c r="B3889" t="str">
        <f t="shared" si="181"/>
        <v>ZK112.K387.C727</v>
      </c>
      <c r="C3889">
        <f>+IFERROR(VLOOKUP(B3889,'[1]Sum table'!$A:$D,4,FALSE),0)</f>
        <v>0</v>
      </c>
      <c r="D3889">
        <f>+IFERROR(VLOOKUP(B3889,'[1]Sum table'!$A:$E,5,FALSE),0)</f>
        <v>0</v>
      </c>
      <c r="E3889">
        <f>+IFERROR(VLOOKUP(B3889,'[1]Sum table'!$A:$F,6,FALSE),0)</f>
        <v>0</v>
      </c>
      <c r="F3889">
        <f>+IFERROR(VLOOKUP(B3889,'[1]Sum table'!$A:$G,7,FALSE),0)</f>
        <v>0</v>
      </c>
      <c r="O3889" t="s">
        <v>519</v>
      </c>
      <c r="P3889" s="607" t="s">
        <v>493</v>
      </c>
      <c r="R3889" t="str">
        <f t="shared" si="182"/>
        <v>ZK112</v>
      </c>
      <c r="S3889">
        <f t="shared" si="183"/>
        <v>0</v>
      </c>
      <c r="T3889">
        <f t="shared" si="183"/>
        <v>0</v>
      </c>
      <c r="U3889">
        <f t="shared" si="183"/>
        <v>0</v>
      </c>
    </row>
    <row r="3890" spans="1:21" x14ac:dyDescent="0.25">
      <c r="A3890" t="s">
        <v>4409</v>
      </c>
      <c r="B3890" t="str">
        <f t="shared" si="181"/>
        <v>ZK112.K388.C727</v>
      </c>
      <c r="C3890">
        <f>+IFERROR(VLOOKUP(B3890,'[1]Sum table'!$A:$D,4,FALSE),0)</f>
        <v>0</v>
      </c>
      <c r="D3890">
        <f>+IFERROR(VLOOKUP(B3890,'[1]Sum table'!$A:$E,5,FALSE),0)</f>
        <v>0</v>
      </c>
      <c r="E3890">
        <f>+IFERROR(VLOOKUP(B3890,'[1]Sum table'!$A:$F,6,FALSE),0)</f>
        <v>0</v>
      </c>
      <c r="F3890">
        <f>+IFERROR(VLOOKUP(B3890,'[1]Sum table'!$A:$G,7,FALSE),0)</f>
        <v>0</v>
      </c>
      <c r="O3890" t="s">
        <v>519</v>
      </c>
      <c r="P3890" s="607" t="s">
        <v>494</v>
      </c>
      <c r="R3890" t="str">
        <f t="shared" si="182"/>
        <v>ZK112</v>
      </c>
      <c r="S3890">
        <f t="shared" si="183"/>
        <v>0</v>
      </c>
      <c r="T3890">
        <f t="shared" si="183"/>
        <v>0</v>
      </c>
      <c r="U3890">
        <f t="shared" si="183"/>
        <v>0</v>
      </c>
    </row>
    <row r="3891" spans="1:21" x14ac:dyDescent="0.25">
      <c r="A3891" t="s">
        <v>4410</v>
      </c>
      <c r="B3891" t="str">
        <f t="shared" si="181"/>
        <v>ZK112.K389.C727</v>
      </c>
      <c r="C3891">
        <f>+IFERROR(VLOOKUP(B3891,'[1]Sum table'!$A:$D,4,FALSE),0)</f>
        <v>0</v>
      </c>
      <c r="D3891">
        <f>+IFERROR(VLOOKUP(B3891,'[1]Sum table'!$A:$E,5,FALSE),0)</f>
        <v>0</v>
      </c>
      <c r="E3891">
        <f>+IFERROR(VLOOKUP(B3891,'[1]Sum table'!$A:$F,6,FALSE),0)</f>
        <v>0</v>
      </c>
      <c r="F3891">
        <f>+IFERROR(VLOOKUP(B3891,'[1]Sum table'!$A:$G,7,FALSE),0)</f>
        <v>0</v>
      </c>
      <c r="O3891" t="s">
        <v>519</v>
      </c>
      <c r="P3891" s="607" t="s">
        <v>495</v>
      </c>
      <c r="R3891" t="str">
        <f t="shared" si="182"/>
        <v>ZK112</v>
      </c>
      <c r="S3891">
        <f t="shared" si="183"/>
        <v>0</v>
      </c>
      <c r="T3891">
        <f t="shared" si="183"/>
        <v>0</v>
      </c>
      <c r="U3891">
        <f t="shared" si="183"/>
        <v>0</v>
      </c>
    </row>
    <row r="3892" spans="1:21" x14ac:dyDescent="0.25">
      <c r="A3892" t="s">
        <v>4411</v>
      </c>
      <c r="B3892" t="str">
        <f t="shared" si="181"/>
        <v>ZK112.K390.C727</v>
      </c>
      <c r="C3892">
        <f>+IFERROR(VLOOKUP(B3892,'[1]Sum table'!$A:$D,4,FALSE),0)</f>
        <v>0</v>
      </c>
      <c r="D3892">
        <f>+IFERROR(VLOOKUP(B3892,'[1]Sum table'!$A:$E,5,FALSE),0)</f>
        <v>0</v>
      </c>
      <c r="E3892">
        <f>+IFERROR(VLOOKUP(B3892,'[1]Sum table'!$A:$F,6,FALSE),0)</f>
        <v>0</v>
      </c>
      <c r="F3892">
        <f>+IFERROR(VLOOKUP(B3892,'[1]Sum table'!$A:$G,7,FALSE),0)</f>
        <v>0</v>
      </c>
      <c r="O3892" t="s">
        <v>519</v>
      </c>
      <c r="P3892" s="607" t="s">
        <v>496</v>
      </c>
      <c r="R3892" t="str">
        <f t="shared" si="182"/>
        <v>ZK112</v>
      </c>
      <c r="S3892">
        <f t="shared" si="183"/>
        <v>0</v>
      </c>
      <c r="T3892">
        <f t="shared" si="183"/>
        <v>0</v>
      </c>
      <c r="U3892">
        <f t="shared" si="183"/>
        <v>0</v>
      </c>
    </row>
    <row r="3893" spans="1:21" x14ac:dyDescent="0.25">
      <c r="A3893" t="s">
        <v>4412</v>
      </c>
      <c r="B3893" t="str">
        <f t="shared" si="181"/>
        <v>ZK112.K391.C727</v>
      </c>
      <c r="C3893">
        <f>+IFERROR(VLOOKUP(B3893,'[1]Sum table'!$A:$D,4,FALSE),0)</f>
        <v>0</v>
      </c>
      <c r="D3893">
        <f>+IFERROR(VLOOKUP(B3893,'[1]Sum table'!$A:$E,5,FALSE),0)</f>
        <v>0</v>
      </c>
      <c r="E3893">
        <f>+IFERROR(VLOOKUP(B3893,'[1]Sum table'!$A:$F,6,FALSE),0)</f>
        <v>0</v>
      </c>
      <c r="F3893">
        <f>+IFERROR(VLOOKUP(B3893,'[1]Sum table'!$A:$G,7,FALSE),0)</f>
        <v>0</v>
      </c>
      <c r="O3893" t="s">
        <v>519</v>
      </c>
      <c r="P3893" s="607" t="s">
        <v>497</v>
      </c>
      <c r="R3893" t="str">
        <f t="shared" si="182"/>
        <v>ZK112</v>
      </c>
      <c r="S3893">
        <f t="shared" si="183"/>
        <v>0</v>
      </c>
      <c r="T3893">
        <f t="shared" si="183"/>
        <v>0</v>
      </c>
      <c r="U3893">
        <f t="shared" si="183"/>
        <v>0</v>
      </c>
    </row>
    <row r="3894" spans="1:21" x14ac:dyDescent="0.25">
      <c r="A3894" t="s">
        <v>4413</v>
      </c>
      <c r="B3894" t="str">
        <f t="shared" si="181"/>
        <v>ZK112.K392.C727</v>
      </c>
      <c r="C3894">
        <f>+IFERROR(VLOOKUP(B3894,'[1]Sum table'!$A:$D,4,FALSE),0)</f>
        <v>0</v>
      </c>
      <c r="D3894">
        <f>+IFERROR(VLOOKUP(B3894,'[1]Sum table'!$A:$E,5,FALSE),0)</f>
        <v>0</v>
      </c>
      <c r="E3894">
        <f>+IFERROR(VLOOKUP(B3894,'[1]Sum table'!$A:$F,6,FALSE),0)</f>
        <v>0</v>
      </c>
      <c r="F3894">
        <f>+IFERROR(VLOOKUP(B3894,'[1]Sum table'!$A:$G,7,FALSE),0)</f>
        <v>0</v>
      </c>
      <c r="O3894" t="s">
        <v>519</v>
      </c>
      <c r="P3894" s="607" t="s">
        <v>498</v>
      </c>
      <c r="R3894" t="str">
        <f t="shared" si="182"/>
        <v>ZK112</v>
      </c>
      <c r="S3894">
        <f t="shared" si="183"/>
        <v>0</v>
      </c>
      <c r="T3894">
        <f t="shared" si="183"/>
        <v>0</v>
      </c>
      <c r="U3894">
        <f t="shared" si="183"/>
        <v>0</v>
      </c>
    </row>
    <row r="3895" spans="1:21" x14ac:dyDescent="0.25">
      <c r="A3895" t="s">
        <v>4414</v>
      </c>
      <c r="B3895" t="str">
        <f t="shared" si="181"/>
        <v>ZK112.K393.C727</v>
      </c>
      <c r="C3895">
        <f>+IFERROR(VLOOKUP(B3895,'[1]Sum table'!$A:$D,4,FALSE),0)</f>
        <v>0</v>
      </c>
      <c r="D3895">
        <f>+IFERROR(VLOOKUP(B3895,'[1]Sum table'!$A:$E,5,FALSE),0)</f>
        <v>0</v>
      </c>
      <c r="E3895">
        <f>+IFERROR(VLOOKUP(B3895,'[1]Sum table'!$A:$F,6,FALSE),0)</f>
        <v>0</v>
      </c>
      <c r="F3895">
        <f>+IFERROR(VLOOKUP(B3895,'[1]Sum table'!$A:$G,7,FALSE),0)</f>
        <v>0</v>
      </c>
      <c r="O3895" t="s">
        <v>519</v>
      </c>
      <c r="P3895" s="607" t="s">
        <v>499</v>
      </c>
      <c r="R3895" t="str">
        <f t="shared" si="182"/>
        <v>ZK112</v>
      </c>
      <c r="S3895">
        <f t="shared" si="183"/>
        <v>0</v>
      </c>
      <c r="T3895">
        <f t="shared" si="183"/>
        <v>0</v>
      </c>
      <c r="U3895">
        <f t="shared" si="183"/>
        <v>0</v>
      </c>
    </row>
    <row r="3896" spans="1:21" x14ac:dyDescent="0.25">
      <c r="A3896" t="s">
        <v>4415</v>
      </c>
      <c r="B3896" t="str">
        <f t="shared" si="181"/>
        <v>ZK112.K394.C727</v>
      </c>
      <c r="C3896">
        <f>+IFERROR(VLOOKUP(B3896,'[1]Sum table'!$A:$D,4,FALSE),0)</f>
        <v>0</v>
      </c>
      <c r="D3896">
        <f>+IFERROR(VLOOKUP(B3896,'[1]Sum table'!$A:$E,5,FALSE),0)</f>
        <v>0</v>
      </c>
      <c r="E3896">
        <f>+IFERROR(VLOOKUP(B3896,'[1]Sum table'!$A:$F,6,FALSE),0)</f>
        <v>0</v>
      </c>
      <c r="F3896">
        <f>+IFERROR(VLOOKUP(B3896,'[1]Sum table'!$A:$G,7,FALSE),0)</f>
        <v>0</v>
      </c>
      <c r="O3896" t="s">
        <v>519</v>
      </c>
      <c r="P3896" s="607" t="s">
        <v>500</v>
      </c>
      <c r="R3896" t="str">
        <f t="shared" si="182"/>
        <v>ZK112</v>
      </c>
      <c r="S3896">
        <f t="shared" si="183"/>
        <v>0</v>
      </c>
      <c r="T3896">
        <f t="shared" si="183"/>
        <v>0</v>
      </c>
      <c r="U3896">
        <f t="shared" si="183"/>
        <v>0</v>
      </c>
    </row>
    <row r="3897" spans="1:21" x14ac:dyDescent="0.25">
      <c r="A3897" t="s">
        <v>4416</v>
      </c>
      <c r="B3897" t="str">
        <f t="shared" si="181"/>
        <v>ZK112.K395.C727</v>
      </c>
      <c r="C3897">
        <f>+IFERROR(VLOOKUP(B3897,'[1]Sum table'!$A:$D,4,FALSE),0)</f>
        <v>0</v>
      </c>
      <c r="D3897">
        <f>+IFERROR(VLOOKUP(B3897,'[1]Sum table'!$A:$E,5,FALSE),0)</f>
        <v>0</v>
      </c>
      <c r="E3897">
        <f>+IFERROR(VLOOKUP(B3897,'[1]Sum table'!$A:$F,6,FALSE),0)</f>
        <v>0</v>
      </c>
      <c r="F3897">
        <f>+IFERROR(VLOOKUP(B3897,'[1]Sum table'!$A:$G,7,FALSE),0)</f>
        <v>0</v>
      </c>
      <c r="O3897" t="s">
        <v>519</v>
      </c>
      <c r="P3897" s="607" t="s">
        <v>501</v>
      </c>
      <c r="R3897" t="str">
        <f t="shared" si="182"/>
        <v>ZK112</v>
      </c>
      <c r="S3897">
        <f t="shared" si="183"/>
        <v>0</v>
      </c>
      <c r="T3897">
        <f t="shared" si="183"/>
        <v>0</v>
      </c>
      <c r="U3897">
        <f t="shared" si="183"/>
        <v>0</v>
      </c>
    </row>
    <row r="3898" spans="1:21" x14ac:dyDescent="0.25">
      <c r="A3898" t="s">
        <v>4417</v>
      </c>
      <c r="B3898" t="str">
        <f t="shared" si="181"/>
        <v>ZK112.K396.C727</v>
      </c>
      <c r="C3898">
        <f>+IFERROR(VLOOKUP(B3898,'[1]Sum table'!$A:$D,4,FALSE),0)</f>
        <v>0</v>
      </c>
      <c r="D3898">
        <f>+IFERROR(VLOOKUP(B3898,'[1]Sum table'!$A:$E,5,FALSE),0)</f>
        <v>0</v>
      </c>
      <c r="E3898">
        <f>+IFERROR(VLOOKUP(B3898,'[1]Sum table'!$A:$F,6,FALSE),0)</f>
        <v>0</v>
      </c>
      <c r="F3898">
        <f>+IFERROR(VLOOKUP(B3898,'[1]Sum table'!$A:$G,7,FALSE),0)</f>
        <v>0</v>
      </c>
      <c r="O3898" t="s">
        <v>519</v>
      </c>
      <c r="P3898" s="607" t="s">
        <v>502</v>
      </c>
      <c r="R3898" t="str">
        <f t="shared" si="182"/>
        <v>ZK112</v>
      </c>
      <c r="S3898">
        <f t="shared" si="183"/>
        <v>0</v>
      </c>
      <c r="T3898">
        <f t="shared" si="183"/>
        <v>0</v>
      </c>
      <c r="U3898">
        <f t="shared" si="183"/>
        <v>0</v>
      </c>
    </row>
    <row r="3899" spans="1:21" x14ac:dyDescent="0.25">
      <c r="A3899" t="s">
        <v>4418</v>
      </c>
      <c r="B3899" t="str">
        <f t="shared" si="181"/>
        <v>ZK112.K397.C727</v>
      </c>
      <c r="C3899">
        <f>+IFERROR(VLOOKUP(B3899,'[1]Sum table'!$A:$D,4,FALSE),0)</f>
        <v>0</v>
      </c>
      <c r="D3899">
        <f>+IFERROR(VLOOKUP(B3899,'[1]Sum table'!$A:$E,5,FALSE),0)</f>
        <v>0</v>
      </c>
      <c r="E3899">
        <f>+IFERROR(VLOOKUP(B3899,'[1]Sum table'!$A:$F,6,FALSE),0)</f>
        <v>0</v>
      </c>
      <c r="F3899">
        <f>+IFERROR(VLOOKUP(B3899,'[1]Sum table'!$A:$G,7,FALSE),0)</f>
        <v>0</v>
      </c>
      <c r="O3899" t="s">
        <v>519</v>
      </c>
      <c r="P3899" s="607" t="s">
        <v>503</v>
      </c>
      <c r="R3899" t="str">
        <f t="shared" si="182"/>
        <v>ZK112</v>
      </c>
      <c r="S3899">
        <f t="shared" si="183"/>
        <v>0</v>
      </c>
      <c r="T3899">
        <f t="shared" si="183"/>
        <v>0</v>
      </c>
      <c r="U3899">
        <f t="shared" si="183"/>
        <v>0</v>
      </c>
    </row>
    <row r="3900" spans="1:21" x14ac:dyDescent="0.25">
      <c r="A3900" t="s">
        <v>4419</v>
      </c>
      <c r="B3900" t="str">
        <f t="shared" si="181"/>
        <v>ZK112.K398.C727</v>
      </c>
      <c r="C3900">
        <f>+IFERROR(VLOOKUP(B3900,'[1]Sum table'!$A:$D,4,FALSE),0)</f>
        <v>0</v>
      </c>
      <c r="D3900">
        <f>+IFERROR(VLOOKUP(B3900,'[1]Sum table'!$A:$E,5,FALSE),0)</f>
        <v>0</v>
      </c>
      <c r="E3900">
        <f>+IFERROR(VLOOKUP(B3900,'[1]Sum table'!$A:$F,6,FALSE),0)</f>
        <v>0</v>
      </c>
      <c r="F3900">
        <f>+IFERROR(VLOOKUP(B3900,'[1]Sum table'!$A:$G,7,FALSE),0)</f>
        <v>0</v>
      </c>
      <c r="O3900" t="s">
        <v>519</v>
      </c>
      <c r="P3900" s="607" t="s">
        <v>504</v>
      </c>
      <c r="R3900" t="str">
        <f t="shared" si="182"/>
        <v>ZK112</v>
      </c>
      <c r="S3900">
        <f t="shared" si="183"/>
        <v>0</v>
      </c>
      <c r="T3900">
        <f t="shared" si="183"/>
        <v>0</v>
      </c>
      <c r="U3900">
        <f t="shared" si="183"/>
        <v>0</v>
      </c>
    </row>
    <row r="3901" spans="1:21" x14ac:dyDescent="0.25">
      <c r="A3901" t="s">
        <v>4420</v>
      </c>
      <c r="B3901" t="str">
        <f t="shared" si="181"/>
        <v>ZK112.K399.C727</v>
      </c>
      <c r="C3901">
        <f>+IFERROR(VLOOKUP(B3901,'[1]Sum table'!$A:$D,4,FALSE),0)</f>
        <v>0</v>
      </c>
      <c r="D3901">
        <f>+IFERROR(VLOOKUP(B3901,'[1]Sum table'!$A:$E,5,FALSE),0)</f>
        <v>0</v>
      </c>
      <c r="E3901">
        <f>+IFERROR(VLOOKUP(B3901,'[1]Sum table'!$A:$F,6,FALSE),0)</f>
        <v>0</v>
      </c>
      <c r="F3901">
        <f>+IFERROR(VLOOKUP(B3901,'[1]Sum table'!$A:$G,7,FALSE),0)</f>
        <v>0</v>
      </c>
      <c r="O3901" t="s">
        <v>519</v>
      </c>
      <c r="P3901" s="607" t="s">
        <v>505</v>
      </c>
      <c r="R3901" t="str">
        <f t="shared" si="182"/>
        <v>ZK112</v>
      </c>
      <c r="S3901">
        <f t="shared" si="183"/>
        <v>0</v>
      </c>
      <c r="T3901">
        <f t="shared" si="183"/>
        <v>0</v>
      </c>
      <c r="U3901">
        <f t="shared" si="183"/>
        <v>0</v>
      </c>
    </row>
    <row r="3902" spans="1:21" x14ac:dyDescent="0.25">
      <c r="A3902" t="s">
        <v>4421</v>
      </c>
      <c r="B3902" t="str">
        <f t="shared" si="181"/>
        <v>ZK113.K100.C727</v>
      </c>
      <c r="C3902">
        <f>+IFERROR(VLOOKUP(B3902,'[1]Sum table'!$A:$D,4,FALSE),0)</f>
        <v>0</v>
      </c>
      <c r="D3902">
        <f>+IFERROR(VLOOKUP(B3902,'[1]Sum table'!$A:$E,5,FALSE),0)</f>
        <v>0</v>
      </c>
      <c r="E3902">
        <f>+IFERROR(VLOOKUP(B3902,'[1]Sum table'!$A:$F,6,FALSE),0)</f>
        <v>0</v>
      </c>
      <c r="F3902">
        <f>+IFERROR(VLOOKUP(B3902,'[1]Sum table'!$A:$G,7,FALSE),0)</f>
        <v>0</v>
      </c>
      <c r="O3902" t="s">
        <v>519</v>
      </c>
      <c r="P3902" s="607" t="s">
        <v>506</v>
      </c>
      <c r="R3902" t="str">
        <f t="shared" si="182"/>
        <v>ZK113</v>
      </c>
      <c r="S3902">
        <f t="shared" si="183"/>
        <v>0</v>
      </c>
      <c r="T3902">
        <f t="shared" si="183"/>
        <v>0</v>
      </c>
      <c r="U3902">
        <f t="shared" si="183"/>
        <v>0</v>
      </c>
    </row>
    <row r="3903" spans="1:21" ht="15.75" thickBot="1" x14ac:dyDescent="0.3">
      <c r="A3903" t="s">
        <v>4422</v>
      </c>
      <c r="B3903" t="str">
        <f t="shared" si="181"/>
        <v>ZK113.K101.C727</v>
      </c>
      <c r="C3903">
        <f>+IFERROR(VLOOKUP(B3903,'[1]Sum table'!$A:$D,4,FALSE),0)</f>
        <v>0</v>
      </c>
      <c r="D3903">
        <f>+IFERROR(VLOOKUP(B3903,'[1]Sum table'!$A:$E,5,FALSE),0)</f>
        <v>0</v>
      </c>
      <c r="E3903">
        <f>+IFERROR(VLOOKUP(B3903,'[1]Sum table'!$A:$F,6,FALSE),0)</f>
        <v>0</v>
      </c>
      <c r="F3903">
        <f>+IFERROR(VLOOKUP(B3903,'[1]Sum table'!$A:$G,7,FALSE),0)</f>
        <v>0</v>
      </c>
      <c r="O3903" t="s">
        <v>519</v>
      </c>
      <c r="P3903" s="609" t="s">
        <v>507</v>
      </c>
      <c r="R3903" t="str">
        <f t="shared" si="182"/>
        <v>ZK113</v>
      </c>
      <c r="S3903">
        <f t="shared" si="183"/>
        <v>0</v>
      </c>
      <c r="T3903">
        <f t="shared" si="183"/>
        <v>0</v>
      </c>
      <c r="U3903">
        <f t="shared" si="183"/>
        <v>0</v>
      </c>
    </row>
    <row r="3904" spans="1:21" x14ac:dyDescent="0.25">
      <c r="A3904" t="s">
        <v>4423</v>
      </c>
      <c r="B3904" t="str">
        <f t="shared" si="181"/>
        <v>ZK113.K102.C727</v>
      </c>
      <c r="C3904">
        <f>+IFERROR(VLOOKUP(B3904,'[1]Sum table'!$A:$D,4,FALSE),0)</f>
        <v>0</v>
      </c>
      <c r="D3904">
        <f>+IFERROR(VLOOKUP(B3904,'[1]Sum table'!$A:$E,5,FALSE),0)</f>
        <v>0</v>
      </c>
      <c r="E3904">
        <f>+IFERROR(VLOOKUP(B3904,'[1]Sum table'!$A:$F,6,FALSE),0)</f>
        <v>0</v>
      </c>
      <c r="F3904">
        <f>+IFERROR(VLOOKUP(B3904,'[1]Sum table'!$A:$G,7,FALSE),0)</f>
        <v>0</v>
      </c>
      <c r="O3904" t="s">
        <v>520</v>
      </c>
      <c r="P3904" s="605" t="s">
        <v>289</v>
      </c>
      <c r="R3904" t="str">
        <f t="shared" si="182"/>
        <v>ZK113</v>
      </c>
      <c r="S3904">
        <f t="shared" si="183"/>
        <v>0</v>
      </c>
      <c r="T3904">
        <f t="shared" si="183"/>
        <v>0</v>
      </c>
      <c r="U3904">
        <f t="shared" si="183"/>
        <v>0</v>
      </c>
    </row>
    <row r="3905" spans="1:21" x14ac:dyDescent="0.25">
      <c r="A3905" t="s">
        <v>4424</v>
      </c>
      <c r="B3905" t="str">
        <f t="shared" si="181"/>
        <v>ZK113.K103.C727</v>
      </c>
      <c r="C3905">
        <f>+IFERROR(VLOOKUP(B3905,'[1]Sum table'!$A:$D,4,FALSE),0)</f>
        <v>0</v>
      </c>
      <c r="D3905">
        <f>+IFERROR(VLOOKUP(B3905,'[1]Sum table'!$A:$E,5,FALSE),0)</f>
        <v>0</v>
      </c>
      <c r="E3905">
        <f>+IFERROR(VLOOKUP(B3905,'[1]Sum table'!$A:$F,6,FALSE),0)</f>
        <v>0</v>
      </c>
      <c r="F3905">
        <f>+IFERROR(VLOOKUP(B3905,'[1]Sum table'!$A:$G,7,FALSE),0)</f>
        <v>0</v>
      </c>
      <c r="O3905" t="s">
        <v>520</v>
      </c>
      <c r="P3905" s="606" t="s">
        <v>290</v>
      </c>
      <c r="R3905" t="str">
        <f t="shared" si="182"/>
        <v>ZK113</v>
      </c>
      <c r="S3905">
        <f t="shared" si="183"/>
        <v>0</v>
      </c>
      <c r="T3905">
        <f t="shared" si="183"/>
        <v>0</v>
      </c>
      <c r="U3905">
        <f t="shared" si="183"/>
        <v>0</v>
      </c>
    </row>
    <row r="3906" spans="1:21" x14ac:dyDescent="0.25">
      <c r="A3906" t="s">
        <v>4425</v>
      </c>
      <c r="B3906" t="str">
        <f t="shared" si="181"/>
        <v>ZK113.K104.C727</v>
      </c>
      <c r="C3906">
        <f>+IFERROR(VLOOKUP(B3906,'[1]Sum table'!$A:$D,4,FALSE),0)</f>
        <v>0</v>
      </c>
      <c r="D3906">
        <f>+IFERROR(VLOOKUP(B3906,'[1]Sum table'!$A:$E,5,FALSE),0)</f>
        <v>0</v>
      </c>
      <c r="E3906">
        <f>+IFERROR(VLOOKUP(B3906,'[1]Sum table'!$A:$F,6,FALSE),0)</f>
        <v>0</v>
      </c>
      <c r="F3906">
        <f>+IFERROR(VLOOKUP(B3906,'[1]Sum table'!$A:$G,7,FALSE),0)</f>
        <v>0</v>
      </c>
      <c r="O3906" t="s">
        <v>520</v>
      </c>
      <c r="P3906" s="606" t="s">
        <v>291</v>
      </c>
      <c r="R3906" t="str">
        <f t="shared" si="182"/>
        <v>ZK113</v>
      </c>
      <c r="S3906">
        <f t="shared" si="183"/>
        <v>0</v>
      </c>
      <c r="T3906">
        <f t="shared" si="183"/>
        <v>0</v>
      </c>
      <c r="U3906">
        <f t="shared" si="183"/>
        <v>0</v>
      </c>
    </row>
    <row r="3907" spans="1:21" x14ac:dyDescent="0.25">
      <c r="A3907" t="s">
        <v>4426</v>
      </c>
      <c r="B3907" t="str">
        <f t="shared" si="181"/>
        <v>ZK113.K105.C727</v>
      </c>
      <c r="C3907">
        <f>+IFERROR(VLOOKUP(B3907,'[1]Sum table'!$A:$D,4,FALSE),0)</f>
        <v>0</v>
      </c>
      <c r="D3907">
        <f>+IFERROR(VLOOKUP(B3907,'[1]Sum table'!$A:$E,5,FALSE),0)</f>
        <v>0</v>
      </c>
      <c r="E3907">
        <f>+IFERROR(VLOOKUP(B3907,'[1]Sum table'!$A:$F,6,FALSE),0)</f>
        <v>0</v>
      </c>
      <c r="F3907">
        <f>+IFERROR(VLOOKUP(B3907,'[1]Sum table'!$A:$G,7,FALSE),0)</f>
        <v>0</v>
      </c>
      <c r="O3907" t="s">
        <v>520</v>
      </c>
      <c r="P3907" s="606" t="s">
        <v>292</v>
      </c>
      <c r="R3907" t="str">
        <f t="shared" si="182"/>
        <v>ZK113</v>
      </c>
      <c r="S3907">
        <f t="shared" si="183"/>
        <v>0</v>
      </c>
      <c r="T3907">
        <f t="shared" si="183"/>
        <v>0</v>
      </c>
      <c r="U3907">
        <f t="shared" si="183"/>
        <v>0</v>
      </c>
    </row>
    <row r="3908" spans="1:21" x14ac:dyDescent="0.25">
      <c r="A3908" t="s">
        <v>4427</v>
      </c>
      <c r="B3908" t="str">
        <f t="shared" ref="B3908:B3971" si="184">+A3908&amp;"."&amp;$A$1</f>
        <v>ZK113.K106.C727</v>
      </c>
      <c r="C3908">
        <f>+IFERROR(VLOOKUP(B3908,'[1]Sum table'!$A:$D,4,FALSE),0)</f>
        <v>0</v>
      </c>
      <c r="D3908">
        <f>+IFERROR(VLOOKUP(B3908,'[1]Sum table'!$A:$E,5,FALSE),0)</f>
        <v>0</v>
      </c>
      <c r="E3908">
        <f>+IFERROR(VLOOKUP(B3908,'[1]Sum table'!$A:$F,6,FALSE),0)</f>
        <v>0</v>
      </c>
      <c r="F3908">
        <f>+IFERROR(VLOOKUP(B3908,'[1]Sum table'!$A:$G,7,FALSE),0)</f>
        <v>0</v>
      </c>
      <c r="O3908" t="s">
        <v>520</v>
      </c>
      <c r="P3908" s="606" t="s">
        <v>293</v>
      </c>
      <c r="R3908" t="str">
        <f t="shared" ref="R3908:R3971" si="185">+LEFT(B3908,5)</f>
        <v>ZK113</v>
      </c>
      <c r="S3908">
        <f t="shared" ref="S3908:U3971" si="186">+C3908</f>
        <v>0</v>
      </c>
      <c r="T3908">
        <f t="shared" si="186"/>
        <v>0</v>
      </c>
      <c r="U3908">
        <f t="shared" si="186"/>
        <v>0</v>
      </c>
    </row>
    <row r="3909" spans="1:21" x14ac:dyDescent="0.25">
      <c r="A3909" t="s">
        <v>4428</v>
      </c>
      <c r="B3909" t="str">
        <f t="shared" si="184"/>
        <v>ZK113.K107.C727</v>
      </c>
      <c r="C3909">
        <f>+IFERROR(VLOOKUP(B3909,'[1]Sum table'!$A:$D,4,FALSE),0)</f>
        <v>0</v>
      </c>
      <c r="D3909">
        <f>+IFERROR(VLOOKUP(B3909,'[1]Sum table'!$A:$E,5,FALSE),0)</f>
        <v>0</v>
      </c>
      <c r="E3909">
        <f>+IFERROR(VLOOKUP(B3909,'[1]Sum table'!$A:$F,6,FALSE),0)</f>
        <v>0</v>
      </c>
      <c r="F3909">
        <f>+IFERROR(VLOOKUP(B3909,'[1]Sum table'!$A:$G,7,FALSE),0)</f>
        <v>0</v>
      </c>
      <c r="O3909" t="s">
        <v>520</v>
      </c>
      <c r="P3909" s="606" t="s">
        <v>214</v>
      </c>
      <c r="R3909" t="str">
        <f t="shared" si="185"/>
        <v>ZK113</v>
      </c>
      <c r="S3909">
        <f t="shared" si="186"/>
        <v>0</v>
      </c>
      <c r="T3909">
        <f t="shared" si="186"/>
        <v>0</v>
      </c>
      <c r="U3909">
        <f t="shared" si="186"/>
        <v>0</v>
      </c>
    </row>
    <row r="3910" spans="1:21" x14ac:dyDescent="0.25">
      <c r="A3910" t="s">
        <v>4429</v>
      </c>
      <c r="B3910" t="str">
        <f t="shared" si="184"/>
        <v>ZK113.K108.C727</v>
      </c>
      <c r="C3910">
        <f>+IFERROR(VLOOKUP(B3910,'[1]Sum table'!$A:$D,4,FALSE),0)</f>
        <v>0</v>
      </c>
      <c r="D3910">
        <f>+IFERROR(VLOOKUP(B3910,'[1]Sum table'!$A:$E,5,FALSE),0)</f>
        <v>0</v>
      </c>
      <c r="E3910">
        <f>+IFERROR(VLOOKUP(B3910,'[1]Sum table'!$A:$F,6,FALSE),0)</f>
        <v>0</v>
      </c>
      <c r="F3910">
        <f>+IFERROR(VLOOKUP(B3910,'[1]Sum table'!$A:$G,7,FALSE),0)</f>
        <v>0</v>
      </c>
      <c r="O3910" t="s">
        <v>520</v>
      </c>
      <c r="P3910" s="606" t="s">
        <v>210</v>
      </c>
      <c r="R3910" t="str">
        <f t="shared" si="185"/>
        <v>ZK113</v>
      </c>
      <c r="S3910">
        <f t="shared" si="186"/>
        <v>0</v>
      </c>
      <c r="T3910">
        <f t="shared" si="186"/>
        <v>0</v>
      </c>
      <c r="U3910">
        <f t="shared" si="186"/>
        <v>0</v>
      </c>
    </row>
    <row r="3911" spans="1:21" x14ac:dyDescent="0.25">
      <c r="A3911" t="s">
        <v>4430</v>
      </c>
      <c r="B3911" t="str">
        <f t="shared" si="184"/>
        <v>ZK113.K109.C727</v>
      </c>
      <c r="C3911">
        <f>+IFERROR(VLOOKUP(B3911,'[1]Sum table'!$A:$D,4,FALSE),0)</f>
        <v>0</v>
      </c>
      <c r="D3911">
        <f>+IFERROR(VLOOKUP(B3911,'[1]Sum table'!$A:$E,5,FALSE),0)</f>
        <v>0</v>
      </c>
      <c r="E3911">
        <f>+IFERROR(VLOOKUP(B3911,'[1]Sum table'!$A:$F,6,FALSE),0)</f>
        <v>0</v>
      </c>
      <c r="F3911">
        <f>+IFERROR(VLOOKUP(B3911,'[1]Sum table'!$A:$G,7,FALSE),0)</f>
        <v>0</v>
      </c>
      <c r="O3911" t="s">
        <v>520</v>
      </c>
      <c r="P3911" s="606" t="s">
        <v>294</v>
      </c>
      <c r="R3911" t="str">
        <f t="shared" si="185"/>
        <v>ZK113</v>
      </c>
      <c r="S3911">
        <f t="shared" si="186"/>
        <v>0</v>
      </c>
      <c r="T3911">
        <f t="shared" si="186"/>
        <v>0</v>
      </c>
      <c r="U3911">
        <f t="shared" si="186"/>
        <v>0</v>
      </c>
    </row>
    <row r="3912" spans="1:21" x14ac:dyDescent="0.25">
      <c r="A3912" t="s">
        <v>4431</v>
      </c>
      <c r="B3912" t="str">
        <f t="shared" si="184"/>
        <v>ZK113.K110.C727</v>
      </c>
      <c r="C3912">
        <f>+IFERROR(VLOOKUP(B3912,'[1]Sum table'!$A:$D,4,FALSE),0)</f>
        <v>0</v>
      </c>
      <c r="D3912">
        <f>+IFERROR(VLOOKUP(B3912,'[1]Sum table'!$A:$E,5,FALSE),0)</f>
        <v>0</v>
      </c>
      <c r="E3912">
        <f>+IFERROR(VLOOKUP(B3912,'[1]Sum table'!$A:$F,6,FALSE),0)</f>
        <v>0</v>
      </c>
      <c r="F3912">
        <f>+IFERROR(VLOOKUP(B3912,'[1]Sum table'!$A:$G,7,FALSE),0)</f>
        <v>0</v>
      </c>
      <c r="O3912" t="s">
        <v>520</v>
      </c>
      <c r="P3912" s="607" t="s">
        <v>295</v>
      </c>
      <c r="R3912" t="str">
        <f t="shared" si="185"/>
        <v>ZK113</v>
      </c>
      <c r="S3912">
        <f t="shared" si="186"/>
        <v>0</v>
      </c>
      <c r="T3912">
        <f t="shared" si="186"/>
        <v>0</v>
      </c>
      <c r="U3912">
        <f t="shared" si="186"/>
        <v>0</v>
      </c>
    </row>
    <row r="3913" spans="1:21" x14ac:dyDescent="0.25">
      <c r="A3913" t="s">
        <v>4432</v>
      </c>
      <c r="B3913" t="str">
        <f t="shared" si="184"/>
        <v>ZK113.K111.C727</v>
      </c>
      <c r="C3913">
        <f>+IFERROR(VLOOKUP(B3913,'[1]Sum table'!$A:$D,4,FALSE),0)</f>
        <v>0</v>
      </c>
      <c r="D3913">
        <f>+IFERROR(VLOOKUP(B3913,'[1]Sum table'!$A:$E,5,FALSE),0)</f>
        <v>0</v>
      </c>
      <c r="E3913">
        <f>+IFERROR(VLOOKUP(B3913,'[1]Sum table'!$A:$F,6,FALSE),0)</f>
        <v>0</v>
      </c>
      <c r="F3913">
        <f>+IFERROR(VLOOKUP(B3913,'[1]Sum table'!$A:$G,7,FALSE),0)</f>
        <v>0</v>
      </c>
      <c r="O3913" t="s">
        <v>520</v>
      </c>
      <c r="P3913" s="608" t="s">
        <v>296</v>
      </c>
      <c r="R3913" t="str">
        <f t="shared" si="185"/>
        <v>ZK113</v>
      </c>
      <c r="S3913">
        <f t="shared" si="186"/>
        <v>0</v>
      </c>
      <c r="T3913">
        <f t="shared" si="186"/>
        <v>0</v>
      </c>
      <c r="U3913">
        <f t="shared" si="186"/>
        <v>0</v>
      </c>
    </row>
    <row r="3914" spans="1:21" x14ac:dyDescent="0.25">
      <c r="A3914" t="s">
        <v>4433</v>
      </c>
      <c r="B3914" t="str">
        <f t="shared" si="184"/>
        <v>ZK113.K112.C727</v>
      </c>
      <c r="C3914">
        <f>+IFERROR(VLOOKUP(B3914,'[1]Sum table'!$A:$D,4,FALSE),0)</f>
        <v>0</v>
      </c>
      <c r="D3914">
        <f>+IFERROR(VLOOKUP(B3914,'[1]Sum table'!$A:$E,5,FALSE),0)</f>
        <v>0</v>
      </c>
      <c r="E3914">
        <f>+IFERROR(VLOOKUP(B3914,'[1]Sum table'!$A:$F,6,FALSE),0)</f>
        <v>0</v>
      </c>
      <c r="F3914">
        <f>+IFERROR(VLOOKUP(B3914,'[1]Sum table'!$A:$G,7,FALSE),0)</f>
        <v>0</v>
      </c>
      <c r="O3914" t="s">
        <v>520</v>
      </c>
      <c r="P3914" s="607" t="s">
        <v>297</v>
      </c>
      <c r="R3914" t="str">
        <f t="shared" si="185"/>
        <v>ZK113</v>
      </c>
      <c r="S3914">
        <f t="shared" si="186"/>
        <v>0</v>
      </c>
      <c r="T3914">
        <f t="shared" si="186"/>
        <v>0</v>
      </c>
      <c r="U3914">
        <f t="shared" si="186"/>
        <v>0</v>
      </c>
    </row>
    <row r="3915" spans="1:21" x14ac:dyDescent="0.25">
      <c r="A3915" t="s">
        <v>4434</v>
      </c>
      <c r="B3915" t="str">
        <f t="shared" si="184"/>
        <v>ZK113.K113.C727</v>
      </c>
      <c r="C3915">
        <f>+IFERROR(VLOOKUP(B3915,'[1]Sum table'!$A:$D,4,FALSE),0)</f>
        <v>0</v>
      </c>
      <c r="D3915">
        <f>+IFERROR(VLOOKUP(B3915,'[1]Sum table'!$A:$E,5,FALSE),0)</f>
        <v>0</v>
      </c>
      <c r="E3915">
        <f>+IFERROR(VLOOKUP(B3915,'[1]Sum table'!$A:$F,6,FALSE),0)</f>
        <v>0</v>
      </c>
      <c r="F3915">
        <f>+IFERROR(VLOOKUP(B3915,'[1]Sum table'!$A:$G,7,FALSE),0)</f>
        <v>0</v>
      </c>
      <c r="O3915" t="s">
        <v>520</v>
      </c>
      <c r="P3915" s="607" t="s">
        <v>298</v>
      </c>
      <c r="R3915" t="str">
        <f t="shared" si="185"/>
        <v>ZK113</v>
      </c>
      <c r="S3915">
        <f t="shared" si="186"/>
        <v>0</v>
      </c>
      <c r="T3915">
        <f t="shared" si="186"/>
        <v>0</v>
      </c>
      <c r="U3915">
        <f t="shared" si="186"/>
        <v>0</v>
      </c>
    </row>
    <row r="3916" spans="1:21" x14ac:dyDescent="0.25">
      <c r="A3916" t="s">
        <v>4435</v>
      </c>
      <c r="B3916" t="str">
        <f t="shared" si="184"/>
        <v>ZK113.K114.C727</v>
      </c>
      <c r="C3916">
        <f>+IFERROR(VLOOKUP(B3916,'[1]Sum table'!$A:$D,4,FALSE),0)</f>
        <v>0</v>
      </c>
      <c r="D3916">
        <f>+IFERROR(VLOOKUP(B3916,'[1]Sum table'!$A:$E,5,FALSE),0)</f>
        <v>0</v>
      </c>
      <c r="E3916">
        <f>+IFERROR(VLOOKUP(B3916,'[1]Sum table'!$A:$F,6,FALSE),0)</f>
        <v>0</v>
      </c>
      <c r="F3916">
        <f>+IFERROR(VLOOKUP(B3916,'[1]Sum table'!$A:$G,7,FALSE),0)</f>
        <v>0</v>
      </c>
      <c r="O3916" t="s">
        <v>520</v>
      </c>
      <c r="P3916" s="607" t="s">
        <v>299</v>
      </c>
      <c r="R3916" t="str">
        <f t="shared" si="185"/>
        <v>ZK113</v>
      </c>
      <c r="S3916">
        <f t="shared" si="186"/>
        <v>0</v>
      </c>
      <c r="T3916">
        <f t="shared" si="186"/>
        <v>0</v>
      </c>
      <c r="U3916">
        <f t="shared" si="186"/>
        <v>0</v>
      </c>
    </row>
    <row r="3917" spans="1:21" x14ac:dyDescent="0.25">
      <c r="A3917" t="s">
        <v>4436</v>
      </c>
      <c r="B3917" t="str">
        <f t="shared" si="184"/>
        <v>ZK113.K115.C727</v>
      </c>
      <c r="C3917">
        <f>+IFERROR(VLOOKUP(B3917,'[1]Sum table'!$A:$D,4,FALSE),0)</f>
        <v>0</v>
      </c>
      <c r="D3917">
        <f>+IFERROR(VLOOKUP(B3917,'[1]Sum table'!$A:$E,5,FALSE),0)</f>
        <v>0</v>
      </c>
      <c r="E3917">
        <f>+IFERROR(VLOOKUP(B3917,'[1]Sum table'!$A:$F,6,FALSE),0)</f>
        <v>0</v>
      </c>
      <c r="F3917">
        <f>+IFERROR(VLOOKUP(B3917,'[1]Sum table'!$A:$G,7,FALSE),0)</f>
        <v>0</v>
      </c>
      <c r="O3917" t="s">
        <v>520</v>
      </c>
      <c r="P3917" s="607" t="s">
        <v>300</v>
      </c>
      <c r="R3917" t="str">
        <f t="shared" si="185"/>
        <v>ZK113</v>
      </c>
      <c r="S3917">
        <f t="shared" si="186"/>
        <v>0</v>
      </c>
      <c r="T3917">
        <f t="shared" si="186"/>
        <v>0</v>
      </c>
      <c r="U3917">
        <f t="shared" si="186"/>
        <v>0</v>
      </c>
    </row>
    <row r="3918" spans="1:21" x14ac:dyDescent="0.25">
      <c r="A3918" t="s">
        <v>4437</v>
      </c>
      <c r="B3918" t="str">
        <f t="shared" si="184"/>
        <v>ZK113.K116.C727</v>
      </c>
      <c r="C3918">
        <f>+IFERROR(VLOOKUP(B3918,'[1]Sum table'!$A:$D,4,FALSE),0)</f>
        <v>0</v>
      </c>
      <c r="D3918">
        <f>+IFERROR(VLOOKUP(B3918,'[1]Sum table'!$A:$E,5,FALSE),0)</f>
        <v>0</v>
      </c>
      <c r="E3918">
        <f>+IFERROR(VLOOKUP(B3918,'[1]Sum table'!$A:$F,6,FALSE),0)</f>
        <v>0</v>
      </c>
      <c r="F3918">
        <f>+IFERROR(VLOOKUP(B3918,'[1]Sum table'!$A:$G,7,FALSE),0)</f>
        <v>0</v>
      </c>
      <c r="O3918" t="s">
        <v>520</v>
      </c>
      <c r="P3918" s="606" t="s">
        <v>301</v>
      </c>
      <c r="R3918" t="str">
        <f t="shared" si="185"/>
        <v>ZK113</v>
      </c>
      <c r="S3918">
        <f t="shared" si="186"/>
        <v>0</v>
      </c>
      <c r="T3918">
        <f t="shared" si="186"/>
        <v>0</v>
      </c>
      <c r="U3918">
        <f t="shared" si="186"/>
        <v>0</v>
      </c>
    </row>
    <row r="3919" spans="1:21" x14ac:dyDescent="0.25">
      <c r="A3919" t="s">
        <v>4438</v>
      </c>
      <c r="B3919" t="str">
        <f t="shared" si="184"/>
        <v>ZK113.K117.C727</v>
      </c>
      <c r="C3919">
        <f>+IFERROR(VLOOKUP(B3919,'[1]Sum table'!$A:$D,4,FALSE),0)</f>
        <v>0</v>
      </c>
      <c r="D3919">
        <f>+IFERROR(VLOOKUP(B3919,'[1]Sum table'!$A:$E,5,FALSE),0)</f>
        <v>0</v>
      </c>
      <c r="E3919">
        <f>+IFERROR(VLOOKUP(B3919,'[1]Sum table'!$A:$F,6,FALSE),0)</f>
        <v>0</v>
      </c>
      <c r="F3919">
        <f>+IFERROR(VLOOKUP(B3919,'[1]Sum table'!$A:$G,7,FALSE),0)</f>
        <v>0</v>
      </c>
      <c r="O3919" t="s">
        <v>520</v>
      </c>
      <c r="P3919" s="606" t="s">
        <v>107</v>
      </c>
      <c r="R3919" t="str">
        <f t="shared" si="185"/>
        <v>ZK113</v>
      </c>
      <c r="S3919">
        <f t="shared" si="186"/>
        <v>0</v>
      </c>
      <c r="T3919">
        <f t="shared" si="186"/>
        <v>0</v>
      </c>
      <c r="U3919">
        <f t="shared" si="186"/>
        <v>0</v>
      </c>
    </row>
    <row r="3920" spans="1:21" x14ac:dyDescent="0.25">
      <c r="A3920" t="s">
        <v>4439</v>
      </c>
      <c r="B3920" t="str">
        <f t="shared" si="184"/>
        <v>ZK113.K118.C727</v>
      </c>
      <c r="C3920">
        <f>+IFERROR(VLOOKUP(B3920,'[1]Sum table'!$A:$D,4,FALSE),0)</f>
        <v>0</v>
      </c>
      <c r="D3920">
        <f>+IFERROR(VLOOKUP(B3920,'[1]Sum table'!$A:$E,5,FALSE),0)</f>
        <v>0</v>
      </c>
      <c r="E3920">
        <f>+IFERROR(VLOOKUP(B3920,'[1]Sum table'!$A:$F,6,FALSE),0)</f>
        <v>0</v>
      </c>
      <c r="F3920">
        <f>+IFERROR(VLOOKUP(B3920,'[1]Sum table'!$A:$G,7,FALSE),0)</f>
        <v>0</v>
      </c>
      <c r="O3920" t="s">
        <v>520</v>
      </c>
      <c r="P3920" s="606" t="s">
        <v>105</v>
      </c>
      <c r="R3920" t="str">
        <f t="shared" si="185"/>
        <v>ZK113</v>
      </c>
      <c r="S3920">
        <f t="shared" si="186"/>
        <v>0</v>
      </c>
      <c r="T3920">
        <f t="shared" si="186"/>
        <v>0</v>
      </c>
      <c r="U3920">
        <f t="shared" si="186"/>
        <v>0</v>
      </c>
    </row>
    <row r="3921" spans="1:21" x14ac:dyDescent="0.25">
      <c r="A3921" t="s">
        <v>4440</v>
      </c>
      <c r="B3921" t="str">
        <f t="shared" si="184"/>
        <v>ZK113.K119.C727</v>
      </c>
      <c r="C3921">
        <f>+IFERROR(VLOOKUP(B3921,'[1]Sum table'!$A:$D,4,FALSE),0)</f>
        <v>0</v>
      </c>
      <c r="D3921">
        <f>+IFERROR(VLOOKUP(B3921,'[1]Sum table'!$A:$E,5,FALSE),0)</f>
        <v>0</v>
      </c>
      <c r="E3921">
        <f>+IFERROR(VLOOKUP(B3921,'[1]Sum table'!$A:$F,6,FALSE),0)</f>
        <v>0</v>
      </c>
      <c r="F3921">
        <f>+IFERROR(VLOOKUP(B3921,'[1]Sum table'!$A:$G,7,FALSE),0)</f>
        <v>0</v>
      </c>
      <c r="O3921" t="s">
        <v>520</v>
      </c>
      <c r="P3921" s="606" t="s">
        <v>302</v>
      </c>
      <c r="R3921" t="str">
        <f t="shared" si="185"/>
        <v>ZK113</v>
      </c>
      <c r="S3921">
        <f t="shared" si="186"/>
        <v>0</v>
      </c>
      <c r="T3921">
        <f t="shared" si="186"/>
        <v>0</v>
      </c>
      <c r="U3921">
        <f t="shared" si="186"/>
        <v>0</v>
      </c>
    </row>
    <row r="3922" spans="1:21" x14ac:dyDescent="0.25">
      <c r="A3922" t="s">
        <v>4441</v>
      </c>
      <c r="B3922" t="str">
        <f t="shared" si="184"/>
        <v>ZK113.K120.C727</v>
      </c>
      <c r="C3922">
        <f>+IFERROR(VLOOKUP(B3922,'[1]Sum table'!$A:$D,4,FALSE),0)</f>
        <v>0</v>
      </c>
      <c r="D3922">
        <f>+IFERROR(VLOOKUP(B3922,'[1]Sum table'!$A:$E,5,FALSE),0)</f>
        <v>0</v>
      </c>
      <c r="E3922">
        <f>+IFERROR(VLOOKUP(B3922,'[1]Sum table'!$A:$F,6,FALSE),0)</f>
        <v>0</v>
      </c>
      <c r="F3922">
        <f>+IFERROR(VLOOKUP(B3922,'[1]Sum table'!$A:$G,7,FALSE),0)</f>
        <v>0</v>
      </c>
      <c r="O3922" t="s">
        <v>520</v>
      </c>
      <c r="P3922" s="606" t="s">
        <v>303</v>
      </c>
      <c r="R3922" t="str">
        <f t="shared" si="185"/>
        <v>ZK113</v>
      </c>
      <c r="S3922">
        <f t="shared" si="186"/>
        <v>0</v>
      </c>
      <c r="T3922">
        <f t="shared" si="186"/>
        <v>0</v>
      </c>
      <c r="U3922">
        <f t="shared" si="186"/>
        <v>0</v>
      </c>
    </row>
    <row r="3923" spans="1:21" x14ac:dyDescent="0.25">
      <c r="A3923" t="s">
        <v>4442</v>
      </c>
      <c r="B3923" t="str">
        <f t="shared" si="184"/>
        <v>ZK113.K121.C727</v>
      </c>
      <c r="C3923">
        <f>+IFERROR(VLOOKUP(B3923,'[1]Sum table'!$A:$D,4,FALSE),0)</f>
        <v>0</v>
      </c>
      <c r="D3923">
        <f>+IFERROR(VLOOKUP(B3923,'[1]Sum table'!$A:$E,5,FALSE),0)</f>
        <v>0</v>
      </c>
      <c r="E3923">
        <f>+IFERROR(VLOOKUP(B3923,'[1]Sum table'!$A:$F,6,FALSE),0)</f>
        <v>0</v>
      </c>
      <c r="F3923">
        <f>+IFERROR(VLOOKUP(B3923,'[1]Sum table'!$A:$G,7,FALSE),0)</f>
        <v>0</v>
      </c>
      <c r="O3923" t="s">
        <v>520</v>
      </c>
      <c r="P3923" s="606" t="s">
        <v>304</v>
      </c>
      <c r="R3923" t="str">
        <f t="shared" si="185"/>
        <v>ZK113</v>
      </c>
      <c r="S3923">
        <f t="shared" si="186"/>
        <v>0</v>
      </c>
      <c r="T3923">
        <f t="shared" si="186"/>
        <v>0</v>
      </c>
      <c r="U3923">
        <f t="shared" si="186"/>
        <v>0</v>
      </c>
    </row>
    <row r="3924" spans="1:21" x14ac:dyDescent="0.25">
      <c r="A3924" t="s">
        <v>4443</v>
      </c>
      <c r="B3924" t="str">
        <f t="shared" si="184"/>
        <v>ZK113.K122.C727</v>
      </c>
      <c r="C3924">
        <f>+IFERROR(VLOOKUP(B3924,'[1]Sum table'!$A:$D,4,FALSE),0)</f>
        <v>0</v>
      </c>
      <c r="D3924">
        <f>+IFERROR(VLOOKUP(B3924,'[1]Sum table'!$A:$E,5,FALSE),0)</f>
        <v>0</v>
      </c>
      <c r="E3924">
        <f>+IFERROR(VLOOKUP(B3924,'[1]Sum table'!$A:$F,6,FALSE),0)</f>
        <v>0</v>
      </c>
      <c r="F3924">
        <f>+IFERROR(VLOOKUP(B3924,'[1]Sum table'!$A:$G,7,FALSE),0)</f>
        <v>0</v>
      </c>
      <c r="O3924" t="s">
        <v>520</v>
      </c>
      <c r="P3924" s="606" t="s">
        <v>222</v>
      </c>
      <c r="R3924" t="str">
        <f t="shared" si="185"/>
        <v>ZK113</v>
      </c>
      <c r="S3924">
        <f t="shared" si="186"/>
        <v>0</v>
      </c>
      <c r="T3924">
        <f t="shared" si="186"/>
        <v>0</v>
      </c>
      <c r="U3924">
        <f t="shared" si="186"/>
        <v>0</v>
      </c>
    </row>
    <row r="3925" spans="1:21" x14ac:dyDescent="0.25">
      <c r="A3925" t="s">
        <v>4444</v>
      </c>
      <c r="B3925" t="str">
        <f t="shared" si="184"/>
        <v>ZK113.K123.C727</v>
      </c>
      <c r="C3925">
        <f>+IFERROR(VLOOKUP(B3925,'[1]Sum table'!$A:$D,4,FALSE),0)</f>
        <v>0</v>
      </c>
      <c r="D3925">
        <f>+IFERROR(VLOOKUP(B3925,'[1]Sum table'!$A:$E,5,FALSE),0)</f>
        <v>0</v>
      </c>
      <c r="E3925">
        <f>+IFERROR(VLOOKUP(B3925,'[1]Sum table'!$A:$F,6,FALSE),0)</f>
        <v>0</v>
      </c>
      <c r="F3925">
        <f>+IFERROR(VLOOKUP(B3925,'[1]Sum table'!$A:$G,7,FALSE),0)</f>
        <v>0</v>
      </c>
      <c r="O3925" t="s">
        <v>520</v>
      </c>
      <c r="P3925" s="606" t="s">
        <v>305</v>
      </c>
      <c r="R3925" t="str">
        <f t="shared" si="185"/>
        <v>ZK113</v>
      </c>
      <c r="S3925">
        <f t="shared" si="186"/>
        <v>0</v>
      </c>
      <c r="T3925">
        <f t="shared" si="186"/>
        <v>0</v>
      </c>
      <c r="U3925">
        <f t="shared" si="186"/>
        <v>0</v>
      </c>
    </row>
    <row r="3926" spans="1:21" x14ac:dyDescent="0.25">
      <c r="A3926" t="s">
        <v>4445</v>
      </c>
      <c r="B3926" t="str">
        <f t="shared" si="184"/>
        <v>ZK113.K124.C727</v>
      </c>
      <c r="C3926">
        <f>+IFERROR(VLOOKUP(B3926,'[1]Sum table'!$A:$D,4,FALSE),0)</f>
        <v>0</v>
      </c>
      <c r="D3926">
        <f>+IFERROR(VLOOKUP(B3926,'[1]Sum table'!$A:$E,5,FALSE),0)</f>
        <v>0</v>
      </c>
      <c r="E3926">
        <f>+IFERROR(VLOOKUP(B3926,'[1]Sum table'!$A:$F,6,FALSE),0)</f>
        <v>0</v>
      </c>
      <c r="F3926">
        <f>+IFERROR(VLOOKUP(B3926,'[1]Sum table'!$A:$G,7,FALSE),0)</f>
        <v>0</v>
      </c>
      <c r="O3926" t="s">
        <v>520</v>
      </c>
      <c r="P3926" s="606" t="s">
        <v>306</v>
      </c>
      <c r="R3926" t="str">
        <f t="shared" si="185"/>
        <v>ZK113</v>
      </c>
      <c r="S3926">
        <f t="shared" si="186"/>
        <v>0</v>
      </c>
      <c r="T3926">
        <f t="shared" si="186"/>
        <v>0</v>
      </c>
      <c r="U3926">
        <f t="shared" si="186"/>
        <v>0</v>
      </c>
    </row>
    <row r="3927" spans="1:21" x14ac:dyDescent="0.25">
      <c r="A3927" t="s">
        <v>4446</v>
      </c>
      <c r="B3927" t="str">
        <f t="shared" si="184"/>
        <v>ZK113.K125.C727</v>
      </c>
      <c r="C3927">
        <f>+IFERROR(VLOOKUP(B3927,'[1]Sum table'!$A:$D,4,FALSE),0)</f>
        <v>0</v>
      </c>
      <c r="D3927">
        <f>+IFERROR(VLOOKUP(B3927,'[1]Sum table'!$A:$E,5,FALSE),0)</f>
        <v>0</v>
      </c>
      <c r="E3927">
        <f>+IFERROR(VLOOKUP(B3927,'[1]Sum table'!$A:$F,6,FALSE),0)</f>
        <v>0</v>
      </c>
      <c r="F3927">
        <f>+IFERROR(VLOOKUP(B3927,'[1]Sum table'!$A:$G,7,FALSE),0)</f>
        <v>0</v>
      </c>
      <c r="O3927" t="s">
        <v>520</v>
      </c>
      <c r="P3927" s="607" t="s">
        <v>307</v>
      </c>
      <c r="R3927" t="str">
        <f t="shared" si="185"/>
        <v>ZK113</v>
      </c>
      <c r="S3927">
        <f t="shared" si="186"/>
        <v>0</v>
      </c>
      <c r="T3927">
        <f t="shared" si="186"/>
        <v>0</v>
      </c>
      <c r="U3927">
        <f t="shared" si="186"/>
        <v>0</v>
      </c>
    </row>
    <row r="3928" spans="1:21" x14ac:dyDescent="0.25">
      <c r="A3928" t="s">
        <v>4447</v>
      </c>
      <c r="B3928" t="str">
        <f t="shared" si="184"/>
        <v>ZK113.K126.C727</v>
      </c>
      <c r="C3928">
        <f>+IFERROR(VLOOKUP(B3928,'[1]Sum table'!$A:$D,4,FALSE),0)</f>
        <v>0</v>
      </c>
      <c r="D3928">
        <f>+IFERROR(VLOOKUP(B3928,'[1]Sum table'!$A:$E,5,FALSE),0)</f>
        <v>0</v>
      </c>
      <c r="E3928">
        <f>+IFERROR(VLOOKUP(B3928,'[1]Sum table'!$A:$F,6,FALSE),0)</f>
        <v>0</v>
      </c>
      <c r="F3928">
        <f>+IFERROR(VLOOKUP(B3928,'[1]Sum table'!$A:$G,7,FALSE),0)</f>
        <v>0</v>
      </c>
      <c r="O3928" t="s">
        <v>520</v>
      </c>
      <c r="P3928" s="607" t="s">
        <v>308</v>
      </c>
      <c r="R3928" t="str">
        <f t="shared" si="185"/>
        <v>ZK113</v>
      </c>
      <c r="S3928">
        <f t="shared" si="186"/>
        <v>0</v>
      </c>
      <c r="T3928">
        <f t="shared" si="186"/>
        <v>0</v>
      </c>
      <c r="U3928">
        <f t="shared" si="186"/>
        <v>0</v>
      </c>
    </row>
    <row r="3929" spans="1:21" x14ac:dyDescent="0.25">
      <c r="A3929" t="s">
        <v>4448</v>
      </c>
      <c r="B3929" t="str">
        <f t="shared" si="184"/>
        <v>ZK113.K127.C727</v>
      </c>
      <c r="C3929">
        <f>+IFERROR(VLOOKUP(B3929,'[1]Sum table'!$A:$D,4,FALSE),0)</f>
        <v>0</v>
      </c>
      <c r="D3929">
        <f>+IFERROR(VLOOKUP(B3929,'[1]Sum table'!$A:$E,5,FALSE),0)</f>
        <v>0</v>
      </c>
      <c r="E3929">
        <f>+IFERROR(VLOOKUP(B3929,'[1]Sum table'!$A:$F,6,FALSE),0)</f>
        <v>0</v>
      </c>
      <c r="F3929">
        <f>+IFERROR(VLOOKUP(B3929,'[1]Sum table'!$A:$G,7,FALSE),0)</f>
        <v>0</v>
      </c>
      <c r="O3929" t="s">
        <v>520</v>
      </c>
      <c r="P3929" s="607" t="s">
        <v>309</v>
      </c>
      <c r="R3929" t="str">
        <f t="shared" si="185"/>
        <v>ZK113</v>
      </c>
      <c r="S3929">
        <f t="shared" si="186"/>
        <v>0</v>
      </c>
      <c r="T3929">
        <f t="shared" si="186"/>
        <v>0</v>
      </c>
      <c r="U3929">
        <f t="shared" si="186"/>
        <v>0</v>
      </c>
    </row>
    <row r="3930" spans="1:21" x14ac:dyDescent="0.25">
      <c r="A3930" t="s">
        <v>4449</v>
      </c>
      <c r="B3930" t="str">
        <f t="shared" si="184"/>
        <v>ZK113.K128.C727</v>
      </c>
      <c r="C3930">
        <f>+IFERROR(VLOOKUP(B3930,'[1]Sum table'!$A:$D,4,FALSE),0)</f>
        <v>0</v>
      </c>
      <c r="D3930">
        <f>+IFERROR(VLOOKUP(B3930,'[1]Sum table'!$A:$E,5,FALSE),0)</f>
        <v>0</v>
      </c>
      <c r="E3930">
        <f>+IFERROR(VLOOKUP(B3930,'[1]Sum table'!$A:$F,6,FALSE),0)</f>
        <v>0</v>
      </c>
      <c r="F3930">
        <f>+IFERROR(VLOOKUP(B3930,'[1]Sum table'!$A:$G,7,FALSE),0)</f>
        <v>0</v>
      </c>
      <c r="O3930" t="s">
        <v>520</v>
      </c>
      <c r="P3930" s="607" t="s">
        <v>310</v>
      </c>
      <c r="R3930" t="str">
        <f t="shared" si="185"/>
        <v>ZK113</v>
      </c>
      <c r="S3930">
        <f t="shared" si="186"/>
        <v>0</v>
      </c>
      <c r="T3930">
        <f t="shared" si="186"/>
        <v>0</v>
      </c>
      <c r="U3930">
        <f t="shared" si="186"/>
        <v>0</v>
      </c>
    </row>
    <row r="3931" spans="1:21" x14ac:dyDescent="0.25">
      <c r="A3931" t="s">
        <v>4450</v>
      </c>
      <c r="B3931" t="str">
        <f t="shared" si="184"/>
        <v>ZK113.K129.C727</v>
      </c>
      <c r="C3931">
        <f>+IFERROR(VLOOKUP(B3931,'[1]Sum table'!$A:$D,4,FALSE),0)</f>
        <v>0</v>
      </c>
      <c r="D3931">
        <f>+IFERROR(VLOOKUP(B3931,'[1]Sum table'!$A:$E,5,FALSE),0)</f>
        <v>0</v>
      </c>
      <c r="E3931">
        <f>+IFERROR(VLOOKUP(B3931,'[1]Sum table'!$A:$F,6,FALSE),0)</f>
        <v>0</v>
      </c>
      <c r="F3931">
        <f>+IFERROR(VLOOKUP(B3931,'[1]Sum table'!$A:$G,7,FALSE),0)</f>
        <v>0</v>
      </c>
      <c r="O3931" t="s">
        <v>520</v>
      </c>
      <c r="P3931" s="607" t="s">
        <v>311</v>
      </c>
      <c r="R3931" t="str">
        <f t="shared" si="185"/>
        <v>ZK113</v>
      </c>
      <c r="S3931">
        <f t="shared" si="186"/>
        <v>0</v>
      </c>
      <c r="T3931">
        <f t="shared" si="186"/>
        <v>0</v>
      </c>
      <c r="U3931">
        <f t="shared" si="186"/>
        <v>0</v>
      </c>
    </row>
    <row r="3932" spans="1:21" x14ac:dyDescent="0.25">
      <c r="A3932" t="s">
        <v>4451</v>
      </c>
      <c r="B3932" t="str">
        <f t="shared" si="184"/>
        <v>ZK113.K130.C727</v>
      </c>
      <c r="C3932">
        <f>+IFERROR(VLOOKUP(B3932,'[1]Sum table'!$A:$D,4,FALSE),0)</f>
        <v>0</v>
      </c>
      <c r="D3932">
        <f>+IFERROR(VLOOKUP(B3932,'[1]Sum table'!$A:$E,5,FALSE),0)</f>
        <v>0</v>
      </c>
      <c r="E3932">
        <f>+IFERROR(VLOOKUP(B3932,'[1]Sum table'!$A:$F,6,FALSE),0)</f>
        <v>0</v>
      </c>
      <c r="F3932">
        <f>+IFERROR(VLOOKUP(B3932,'[1]Sum table'!$A:$G,7,FALSE),0)</f>
        <v>0</v>
      </c>
      <c r="O3932" t="s">
        <v>520</v>
      </c>
      <c r="P3932" s="606" t="s">
        <v>147</v>
      </c>
      <c r="R3932" t="str">
        <f t="shared" si="185"/>
        <v>ZK113</v>
      </c>
      <c r="S3932">
        <f t="shared" si="186"/>
        <v>0</v>
      </c>
      <c r="T3932">
        <f t="shared" si="186"/>
        <v>0</v>
      </c>
      <c r="U3932">
        <f t="shared" si="186"/>
        <v>0</v>
      </c>
    </row>
    <row r="3933" spans="1:21" x14ac:dyDescent="0.25">
      <c r="A3933" t="s">
        <v>4452</v>
      </c>
      <c r="B3933" t="str">
        <f t="shared" si="184"/>
        <v>ZK113.K131.C727</v>
      </c>
      <c r="C3933">
        <f>+IFERROR(VLOOKUP(B3933,'[1]Sum table'!$A:$D,4,FALSE),0)</f>
        <v>0</v>
      </c>
      <c r="D3933">
        <f>+IFERROR(VLOOKUP(B3933,'[1]Sum table'!$A:$E,5,FALSE),0)</f>
        <v>0</v>
      </c>
      <c r="E3933">
        <f>+IFERROR(VLOOKUP(B3933,'[1]Sum table'!$A:$F,6,FALSE),0)</f>
        <v>0</v>
      </c>
      <c r="F3933">
        <f>+IFERROR(VLOOKUP(B3933,'[1]Sum table'!$A:$G,7,FALSE),0)</f>
        <v>0</v>
      </c>
      <c r="O3933" t="s">
        <v>520</v>
      </c>
      <c r="P3933" s="606" t="s">
        <v>209</v>
      </c>
      <c r="R3933" t="str">
        <f t="shared" si="185"/>
        <v>ZK113</v>
      </c>
      <c r="S3933">
        <f t="shared" si="186"/>
        <v>0</v>
      </c>
      <c r="T3933">
        <f t="shared" si="186"/>
        <v>0</v>
      </c>
      <c r="U3933">
        <f t="shared" si="186"/>
        <v>0</v>
      </c>
    </row>
    <row r="3934" spans="1:21" x14ac:dyDescent="0.25">
      <c r="A3934" t="s">
        <v>4453</v>
      </c>
      <c r="B3934" t="str">
        <f t="shared" si="184"/>
        <v>ZK113.K132.C727</v>
      </c>
      <c r="C3934">
        <f>+IFERROR(VLOOKUP(B3934,'[1]Sum table'!$A:$D,4,FALSE),0)</f>
        <v>0</v>
      </c>
      <c r="D3934">
        <f>+IFERROR(VLOOKUP(B3934,'[1]Sum table'!$A:$E,5,FALSE),0)</f>
        <v>0</v>
      </c>
      <c r="E3934">
        <f>+IFERROR(VLOOKUP(B3934,'[1]Sum table'!$A:$F,6,FALSE),0)</f>
        <v>0</v>
      </c>
      <c r="F3934">
        <f>+IFERROR(VLOOKUP(B3934,'[1]Sum table'!$A:$G,7,FALSE),0)</f>
        <v>0</v>
      </c>
      <c r="O3934" t="s">
        <v>520</v>
      </c>
      <c r="P3934" s="606" t="s">
        <v>234</v>
      </c>
      <c r="R3934" t="str">
        <f t="shared" si="185"/>
        <v>ZK113</v>
      </c>
      <c r="S3934">
        <f t="shared" si="186"/>
        <v>0</v>
      </c>
      <c r="T3934">
        <f t="shared" si="186"/>
        <v>0</v>
      </c>
      <c r="U3934">
        <f t="shared" si="186"/>
        <v>0</v>
      </c>
    </row>
    <row r="3935" spans="1:21" x14ac:dyDescent="0.25">
      <c r="A3935" t="s">
        <v>4454</v>
      </c>
      <c r="B3935" t="str">
        <f t="shared" si="184"/>
        <v>ZK113.K133.C727</v>
      </c>
      <c r="C3935">
        <f>+IFERROR(VLOOKUP(B3935,'[1]Sum table'!$A:$D,4,FALSE),0)</f>
        <v>0</v>
      </c>
      <c r="D3935">
        <f>+IFERROR(VLOOKUP(B3935,'[1]Sum table'!$A:$E,5,FALSE),0)</f>
        <v>0</v>
      </c>
      <c r="E3935">
        <f>+IFERROR(VLOOKUP(B3935,'[1]Sum table'!$A:$F,6,FALSE),0)</f>
        <v>0</v>
      </c>
      <c r="F3935">
        <f>+IFERROR(VLOOKUP(B3935,'[1]Sum table'!$A:$G,7,FALSE),0)</f>
        <v>0</v>
      </c>
      <c r="O3935" t="s">
        <v>520</v>
      </c>
      <c r="P3935" s="606" t="s">
        <v>312</v>
      </c>
      <c r="R3935" t="str">
        <f t="shared" si="185"/>
        <v>ZK113</v>
      </c>
      <c r="S3935">
        <f t="shared" si="186"/>
        <v>0</v>
      </c>
      <c r="T3935">
        <f t="shared" si="186"/>
        <v>0</v>
      </c>
      <c r="U3935">
        <f t="shared" si="186"/>
        <v>0</v>
      </c>
    </row>
    <row r="3936" spans="1:21" x14ac:dyDescent="0.25">
      <c r="A3936" t="s">
        <v>4455</v>
      </c>
      <c r="B3936" t="str">
        <f t="shared" si="184"/>
        <v>ZK113.K134.C727</v>
      </c>
      <c r="C3936">
        <f>+IFERROR(VLOOKUP(B3936,'[1]Sum table'!$A:$D,4,FALSE),0)</f>
        <v>0</v>
      </c>
      <c r="D3936">
        <f>+IFERROR(VLOOKUP(B3936,'[1]Sum table'!$A:$E,5,FALSE),0)</f>
        <v>0</v>
      </c>
      <c r="E3936">
        <f>+IFERROR(VLOOKUP(B3936,'[1]Sum table'!$A:$F,6,FALSE),0)</f>
        <v>0</v>
      </c>
      <c r="F3936">
        <f>+IFERROR(VLOOKUP(B3936,'[1]Sum table'!$A:$G,7,FALSE),0)</f>
        <v>0</v>
      </c>
      <c r="O3936" t="s">
        <v>520</v>
      </c>
      <c r="P3936" s="606" t="s">
        <v>313</v>
      </c>
      <c r="R3936" t="str">
        <f t="shared" si="185"/>
        <v>ZK113</v>
      </c>
      <c r="S3936">
        <f t="shared" si="186"/>
        <v>0</v>
      </c>
      <c r="T3936">
        <f t="shared" si="186"/>
        <v>0</v>
      </c>
      <c r="U3936">
        <f t="shared" si="186"/>
        <v>0</v>
      </c>
    </row>
    <row r="3937" spans="1:21" x14ac:dyDescent="0.25">
      <c r="A3937" t="s">
        <v>4456</v>
      </c>
      <c r="B3937" t="str">
        <f t="shared" si="184"/>
        <v>ZK113.K135.C727</v>
      </c>
      <c r="C3937">
        <f>+IFERROR(VLOOKUP(B3937,'[1]Sum table'!$A:$D,4,FALSE),0)</f>
        <v>0</v>
      </c>
      <c r="D3937">
        <f>+IFERROR(VLOOKUP(B3937,'[1]Sum table'!$A:$E,5,FALSE),0)</f>
        <v>0</v>
      </c>
      <c r="E3937">
        <f>+IFERROR(VLOOKUP(B3937,'[1]Sum table'!$A:$F,6,FALSE),0)</f>
        <v>0</v>
      </c>
      <c r="F3937">
        <f>+IFERROR(VLOOKUP(B3937,'[1]Sum table'!$A:$G,7,FALSE),0)</f>
        <v>0</v>
      </c>
      <c r="O3937" t="s">
        <v>520</v>
      </c>
      <c r="P3937" s="606" t="s">
        <v>314</v>
      </c>
      <c r="R3937" t="str">
        <f t="shared" si="185"/>
        <v>ZK113</v>
      </c>
      <c r="S3937">
        <f t="shared" si="186"/>
        <v>0</v>
      </c>
      <c r="T3937">
        <f t="shared" si="186"/>
        <v>0</v>
      </c>
      <c r="U3937">
        <f t="shared" si="186"/>
        <v>0</v>
      </c>
    </row>
    <row r="3938" spans="1:21" x14ac:dyDescent="0.25">
      <c r="A3938" t="s">
        <v>4457</v>
      </c>
      <c r="B3938" t="str">
        <f t="shared" si="184"/>
        <v>ZK113.K136.C727</v>
      </c>
      <c r="C3938">
        <f>+IFERROR(VLOOKUP(B3938,'[1]Sum table'!$A:$D,4,FALSE),0)</f>
        <v>0</v>
      </c>
      <c r="D3938">
        <f>+IFERROR(VLOOKUP(B3938,'[1]Sum table'!$A:$E,5,FALSE),0)</f>
        <v>0</v>
      </c>
      <c r="E3938">
        <f>+IFERROR(VLOOKUP(B3938,'[1]Sum table'!$A:$F,6,FALSE),0)</f>
        <v>0</v>
      </c>
      <c r="F3938">
        <f>+IFERROR(VLOOKUP(B3938,'[1]Sum table'!$A:$G,7,FALSE),0)</f>
        <v>0</v>
      </c>
      <c r="O3938" t="s">
        <v>520</v>
      </c>
      <c r="P3938" s="606" t="s">
        <v>315</v>
      </c>
      <c r="R3938" t="str">
        <f t="shared" si="185"/>
        <v>ZK113</v>
      </c>
      <c r="S3938">
        <f t="shared" si="186"/>
        <v>0</v>
      </c>
      <c r="T3938">
        <f t="shared" si="186"/>
        <v>0</v>
      </c>
      <c r="U3938">
        <f t="shared" si="186"/>
        <v>0</v>
      </c>
    </row>
    <row r="3939" spans="1:21" x14ac:dyDescent="0.25">
      <c r="A3939" t="s">
        <v>4458</v>
      </c>
      <c r="B3939" t="str">
        <f t="shared" si="184"/>
        <v>ZK113.K137.C727</v>
      </c>
      <c r="C3939">
        <f>+IFERROR(VLOOKUP(B3939,'[1]Sum table'!$A:$D,4,FALSE),0)</f>
        <v>0</v>
      </c>
      <c r="D3939">
        <f>+IFERROR(VLOOKUP(B3939,'[1]Sum table'!$A:$E,5,FALSE),0)</f>
        <v>0</v>
      </c>
      <c r="E3939">
        <f>+IFERROR(VLOOKUP(B3939,'[1]Sum table'!$A:$F,6,FALSE),0)</f>
        <v>0</v>
      </c>
      <c r="F3939">
        <f>+IFERROR(VLOOKUP(B3939,'[1]Sum table'!$A:$G,7,FALSE),0)</f>
        <v>0</v>
      </c>
      <c r="O3939" t="s">
        <v>520</v>
      </c>
      <c r="P3939" s="606" t="s">
        <v>316</v>
      </c>
      <c r="R3939" t="str">
        <f t="shared" si="185"/>
        <v>ZK113</v>
      </c>
      <c r="S3939">
        <f t="shared" si="186"/>
        <v>0</v>
      </c>
      <c r="T3939">
        <f t="shared" si="186"/>
        <v>0</v>
      </c>
      <c r="U3939">
        <f t="shared" si="186"/>
        <v>0</v>
      </c>
    </row>
    <row r="3940" spans="1:21" x14ac:dyDescent="0.25">
      <c r="A3940" t="s">
        <v>4459</v>
      </c>
      <c r="B3940" t="str">
        <f t="shared" si="184"/>
        <v>ZK113.K138.C727</v>
      </c>
      <c r="C3940">
        <f>+IFERROR(VLOOKUP(B3940,'[1]Sum table'!$A:$D,4,FALSE),0)</f>
        <v>0</v>
      </c>
      <c r="D3940">
        <f>+IFERROR(VLOOKUP(B3940,'[1]Sum table'!$A:$E,5,FALSE),0)</f>
        <v>0</v>
      </c>
      <c r="E3940">
        <f>+IFERROR(VLOOKUP(B3940,'[1]Sum table'!$A:$F,6,FALSE),0)</f>
        <v>0</v>
      </c>
      <c r="F3940">
        <f>+IFERROR(VLOOKUP(B3940,'[1]Sum table'!$A:$G,7,FALSE),0)</f>
        <v>0</v>
      </c>
      <c r="O3940" t="s">
        <v>520</v>
      </c>
      <c r="P3940" s="606" t="s">
        <v>160</v>
      </c>
      <c r="R3940" t="str">
        <f t="shared" si="185"/>
        <v>ZK113</v>
      </c>
      <c r="S3940">
        <f t="shared" si="186"/>
        <v>0</v>
      </c>
      <c r="T3940">
        <f t="shared" si="186"/>
        <v>0</v>
      </c>
      <c r="U3940">
        <f t="shared" si="186"/>
        <v>0</v>
      </c>
    </row>
    <row r="3941" spans="1:21" x14ac:dyDescent="0.25">
      <c r="A3941" t="s">
        <v>4460</v>
      </c>
      <c r="B3941" t="str">
        <f t="shared" si="184"/>
        <v>ZK113.K139.C727</v>
      </c>
      <c r="C3941">
        <f>+IFERROR(VLOOKUP(B3941,'[1]Sum table'!$A:$D,4,FALSE),0)</f>
        <v>0</v>
      </c>
      <c r="D3941">
        <f>+IFERROR(VLOOKUP(B3941,'[1]Sum table'!$A:$E,5,FALSE),0)</f>
        <v>0</v>
      </c>
      <c r="E3941">
        <f>+IFERROR(VLOOKUP(B3941,'[1]Sum table'!$A:$F,6,FALSE),0)</f>
        <v>0</v>
      </c>
      <c r="F3941">
        <f>+IFERROR(VLOOKUP(B3941,'[1]Sum table'!$A:$G,7,FALSE),0)</f>
        <v>0</v>
      </c>
      <c r="O3941" t="s">
        <v>520</v>
      </c>
      <c r="P3941" s="606" t="s">
        <v>175</v>
      </c>
      <c r="R3941" t="str">
        <f t="shared" si="185"/>
        <v>ZK113</v>
      </c>
      <c r="S3941">
        <f t="shared" si="186"/>
        <v>0</v>
      </c>
      <c r="T3941">
        <f t="shared" si="186"/>
        <v>0</v>
      </c>
      <c r="U3941">
        <f t="shared" si="186"/>
        <v>0</v>
      </c>
    </row>
    <row r="3942" spans="1:21" x14ac:dyDescent="0.25">
      <c r="A3942" t="s">
        <v>4461</v>
      </c>
      <c r="B3942" t="str">
        <f t="shared" si="184"/>
        <v>ZK113.K140.C727</v>
      </c>
      <c r="C3942">
        <f>+IFERROR(VLOOKUP(B3942,'[1]Sum table'!$A:$D,4,FALSE),0)</f>
        <v>0</v>
      </c>
      <c r="D3942">
        <f>+IFERROR(VLOOKUP(B3942,'[1]Sum table'!$A:$E,5,FALSE),0)</f>
        <v>0</v>
      </c>
      <c r="E3942">
        <f>+IFERROR(VLOOKUP(B3942,'[1]Sum table'!$A:$F,6,FALSE),0)</f>
        <v>0</v>
      </c>
      <c r="F3942">
        <f>+IFERROR(VLOOKUP(B3942,'[1]Sum table'!$A:$G,7,FALSE),0)</f>
        <v>0</v>
      </c>
      <c r="O3942" t="s">
        <v>520</v>
      </c>
      <c r="P3942" s="606" t="s">
        <v>187</v>
      </c>
      <c r="R3942" t="str">
        <f t="shared" si="185"/>
        <v>ZK113</v>
      </c>
      <c r="S3942">
        <f t="shared" si="186"/>
        <v>0</v>
      </c>
      <c r="T3942">
        <f t="shared" si="186"/>
        <v>0</v>
      </c>
      <c r="U3942">
        <f t="shared" si="186"/>
        <v>0</v>
      </c>
    </row>
    <row r="3943" spans="1:21" x14ac:dyDescent="0.25">
      <c r="A3943" t="s">
        <v>4462</v>
      </c>
      <c r="B3943" t="str">
        <f t="shared" si="184"/>
        <v>ZK113.K141.C727</v>
      </c>
      <c r="C3943">
        <f>+IFERROR(VLOOKUP(B3943,'[1]Sum table'!$A:$D,4,FALSE),0)</f>
        <v>0</v>
      </c>
      <c r="D3943">
        <f>+IFERROR(VLOOKUP(B3943,'[1]Sum table'!$A:$E,5,FALSE),0)</f>
        <v>0</v>
      </c>
      <c r="E3943">
        <f>+IFERROR(VLOOKUP(B3943,'[1]Sum table'!$A:$F,6,FALSE),0)</f>
        <v>0</v>
      </c>
      <c r="F3943">
        <f>+IFERROR(VLOOKUP(B3943,'[1]Sum table'!$A:$G,7,FALSE),0)</f>
        <v>0</v>
      </c>
      <c r="O3943" t="s">
        <v>520</v>
      </c>
      <c r="P3943" s="607" t="s">
        <v>317</v>
      </c>
      <c r="R3943" t="str">
        <f t="shared" si="185"/>
        <v>ZK113</v>
      </c>
      <c r="S3943">
        <f t="shared" si="186"/>
        <v>0</v>
      </c>
      <c r="T3943">
        <f t="shared" si="186"/>
        <v>0</v>
      </c>
      <c r="U3943">
        <f t="shared" si="186"/>
        <v>0</v>
      </c>
    </row>
    <row r="3944" spans="1:21" x14ac:dyDescent="0.25">
      <c r="A3944" t="s">
        <v>4463</v>
      </c>
      <c r="B3944" t="str">
        <f t="shared" si="184"/>
        <v>ZK113.K142.C727</v>
      </c>
      <c r="C3944">
        <f>+IFERROR(VLOOKUP(B3944,'[1]Sum table'!$A:$D,4,FALSE),0)</f>
        <v>0</v>
      </c>
      <c r="D3944">
        <f>+IFERROR(VLOOKUP(B3944,'[1]Sum table'!$A:$E,5,FALSE),0)</f>
        <v>0</v>
      </c>
      <c r="E3944">
        <f>+IFERROR(VLOOKUP(B3944,'[1]Sum table'!$A:$F,6,FALSE),0)</f>
        <v>0</v>
      </c>
      <c r="F3944">
        <f>+IFERROR(VLOOKUP(B3944,'[1]Sum table'!$A:$G,7,FALSE),0)</f>
        <v>0</v>
      </c>
      <c r="O3944" t="s">
        <v>520</v>
      </c>
      <c r="P3944" s="607" t="s">
        <v>318</v>
      </c>
      <c r="R3944" t="str">
        <f t="shared" si="185"/>
        <v>ZK113</v>
      </c>
      <c r="S3944">
        <f t="shared" si="186"/>
        <v>0</v>
      </c>
      <c r="T3944">
        <f t="shared" si="186"/>
        <v>0</v>
      </c>
      <c r="U3944">
        <f t="shared" si="186"/>
        <v>0</v>
      </c>
    </row>
    <row r="3945" spans="1:21" x14ac:dyDescent="0.25">
      <c r="A3945" t="s">
        <v>4464</v>
      </c>
      <c r="B3945" t="str">
        <f t="shared" si="184"/>
        <v>ZK113.K143.C727</v>
      </c>
      <c r="C3945">
        <f>+IFERROR(VLOOKUP(B3945,'[1]Sum table'!$A:$D,4,FALSE),0)</f>
        <v>0</v>
      </c>
      <c r="D3945">
        <f>+IFERROR(VLOOKUP(B3945,'[1]Sum table'!$A:$E,5,FALSE),0)</f>
        <v>0</v>
      </c>
      <c r="E3945">
        <f>+IFERROR(VLOOKUP(B3945,'[1]Sum table'!$A:$F,6,FALSE),0)</f>
        <v>0</v>
      </c>
      <c r="F3945">
        <f>+IFERROR(VLOOKUP(B3945,'[1]Sum table'!$A:$G,7,FALSE),0)</f>
        <v>0</v>
      </c>
      <c r="O3945" t="s">
        <v>520</v>
      </c>
      <c r="P3945" s="607" t="s">
        <v>319</v>
      </c>
      <c r="R3945" t="str">
        <f t="shared" si="185"/>
        <v>ZK113</v>
      </c>
      <c r="S3945">
        <f t="shared" si="186"/>
        <v>0</v>
      </c>
      <c r="T3945">
        <f t="shared" si="186"/>
        <v>0</v>
      </c>
      <c r="U3945">
        <f t="shared" si="186"/>
        <v>0</v>
      </c>
    </row>
    <row r="3946" spans="1:21" x14ac:dyDescent="0.25">
      <c r="A3946" t="s">
        <v>4465</v>
      </c>
      <c r="B3946" t="str">
        <f t="shared" si="184"/>
        <v>ZK113.K144.C727</v>
      </c>
      <c r="C3946">
        <f>+IFERROR(VLOOKUP(B3946,'[1]Sum table'!$A:$D,4,FALSE),0)</f>
        <v>0</v>
      </c>
      <c r="D3946">
        <f>+IFERROR(VLOOKUP(B3946,'[1]Sum table'!$A:$E,5,FALSE),0)</f>
        <v>0</v>
      </c>
      <c r="E3946">
        <f>+IFERROR(VLOOKUP(B3946,'[1]Sum table'!$A:$F,6,FALSE),0)</f>
        <v>0</v>
      </c>
      <c r="F3946">
        <f>+IFERROR(VLOOKUP(B3946,'[1]Sum table'!$A:$G,7,FALSE),0)</f>
        <v>0</v>
      </c>
      <c r="O3946" t="s">
        <v>520</v>
      </c>
      <c r="P3946" s="607" t="s">
        <v>320</v>
      </c>
      <c r="R3946" t="str">
        <f t="shared" si="185"/>
        <v>ZK113</v>
      </c>
      <c r="S3946">
        <f t="shared" si="186"/>
        <v>0</v>
      </c>
      <c r="T3946">
        <f t="shared" si="186"/>
        <v>0</v>
      </c>
      <c r="U3946">
        <f t="shared" si="186"/>
        <v>0</v>
      </c>
    </row>
    <row r="3947" spans="1:21" x14ac:dyDescent="0.25">
      <c r="A3947" t="s">
        <v>4466</v>
      </c>
      <c r="B3947" t="str">
        <f t="shared" si="184"/>
        <v>ZK113.K145.C727</v>
      </c>
      <c r="C3947">
        <f>+IFERROR(VLOOKUP(B3947,'[1]Sum table'!$A:$D,4,FALSE),0)</f>
        <v>0</v>
      </c>
      <c r="D3947">
        <f>+IFERROR(VLOOKUP(B3947,'[1]Sum table'!$A:$E,5,FALSE),0)</f>
        <v>0</v>
      </c>
      <c r="E3947">
        <f>+IFERROR(VLOOKUP(B3947,'[1]Sum table'!$A:$F,6,FALSE),0)</f>
        <v>0</v>
      </c>
      <c r="F3947">
        <f>+IFERROR(VLOOKUP(B3947,'[1]Sum table'!$A:$G,7,FALSE),0)</f>
        <v>0</v>
      </c>
      <c r="O3947" t="s">
        <v>520</v>
      </c>
      <c r="P3947" s="607" t="s">
        <v>321</v>
      </c>
      <c r="R3947" t="str">
        <f t="shared" si="185"/>
        <v>ZK113</v>
      </c>
      <c r="S3947">
        <f t="shared" si="186"/>
        <v>0</v>
      </c>
      <c r="T3947">
        <f t="shared" si="186"/>
        <v>0</v>
      </c>
      <c r="U3947">
        <f t="shared" si="186"/>
        <v>0</v>
      </c>
    </row>
    <row r="3948" spans="1:21" x14ac:dyDescent="0.25">
      <c r="A3948" t="s">
        <v>4467</v>
      </c>
      <c r="B3948" t="str">
        <f t="shared" si="184"/>
        <v>ZK113.K146.C727</v>
      </c>
      <c r="C3948">
        <f>+IFERROR(VLOOKUP(B3948,'[1]Sum table'!$A:$D,4,FALSE),0)</f>
        <v>0</v>
      </c>
      <c r="D3948">
        <f>+IFERROR(VLOOKUP(B3948,'[1]Sum table'!$A:$E,5,FALSE),0)</f>
        <v>0</v>
      </c>
      <c r="E3948">
        <f>+IFERROR(VLOOKUP(B3948,'[1]Sum table'!$A:$F,6,FALSE),0)</f>
        <v>0</v>
      </c>
      <c r="F3948">
        <f>+IFERROR(VLOOKUP(B3948,'[1]Sum table'!$A:$G,7,FALSE),0)</f>
        <v>0</v>
      </c>
      <c r="O3948" t="s">
        <v>520</v>
      </c>
      <c r="P3948" s="607" t="s">
        <v>322</v>
      </c>
      <c r="R3948" t="str">
        <f t="shared" si="185"/>
        <v>ZK113</v>
      </c>
      <c r="S3948">
        <f t="shared" si="186"/>
        <v>0</v>
      </c>
      <c r="T3948">
        <f t="shared" si="186"/>
        <v>0</v>
      </c>
      <c r="U3948">
        <f t="shared" si="186"/>
        <v>0</v>
      </c>
    </row>
    <row r="3949" spans="1:21" x14ac:dyDescent="0.25">
      <c r="A3949" t="s">
        <v>4468</v>
      </c>
      <c r="B3949" t="str">
        <f t="shared" si="184"/>
        <v>ZK113.K147.C727</v>
      </c>
      <c r="C3949">
        <f>+IFERROR(VLOOKUP(B3949,'[1]Sum table'!$A:$D,4,FALSE),0)</f>
        <v>0</v>
      </c>
      <c r="D3949">
        <f>+IFERROR(VLOOKUP(B3949,'[1]Sum table'!$A:$E,5,FALSE),0)</f>
        <v>0</v>
      </c>
      <c r="E3949">
        <f>+IFERROR(VLOOKUP(B3949,'[1]Sum table'!$A:$F,6,FALSE),0)</f>
        <v>0</v>
      </c>
      <c r="F3949">
        <f>+IFERROR(VLOOKUP(B3949,'[1]Sum table'!$A:$G,7,FALSE),0)</f>
        <v>0</v>
      </c>
      <c r="O3949" t="s">
        <v>520</v>
      </c>
      <c r="P3949" s="606" t="s">
        <v>173</v>
      </c>
      <c r="R3949" t="str">
        <f t="shared" si="185"/>
        <v>ZK113</v>
      </c>
      <c r="S3949">
        <f t="shared" si="186"/>
        <v>0</v>
      </c>
      <c r="T3949">
        <f t="shared" si="186"/>
        <v>0</v>
      </c>
      <c r="U3949">
        <f t="shared" si="186"/>
        <v>0</v>
      </c>
    </row>
    <row r="3950" spans="1:21" x14ac:dyDescent="0.25">
      <c r="A3950" t="s">
        <v>4469</v>
      </c>
      <c r="B3950" t="str">
        <f t="shared" si="184"/>
        <v>ZK113.K148.C727</v>
      </c>
      <c r="C3950">
        <f>+IFERROR(VLOOKUP(B3950,'[1]Sum table'!$A:$D,4,FALSE),0)</f>
        <v>0</v>
      </c>
      <c r="D3950">
        <f>+IFERROR(VLOOKUP(B3950,'[1]Sum table'!$A:$E,5,FALSE),0)</f>
        <v>0</v>
      </c>
      <c r="E3950">
        <f>+IFERROR(VLOOKUP(B3950,'[1]Sum table'!$A:$F,6,FALSE),0)</f>
        <v>0</v>
      </c>
      <c r="F3950">
        <f>+IFERROR(VLOOKUP(B3950,'[1]Sum table'!$A:$G,7,FALSE),0)</f>
        <v>0</v>
      </c>
      <c r="O3950" t="s">
        <v>520</v>
      </c>
      <c r="P3950" s="606" t="s">
        <v>323</v>
      </c>
      <c r="R3950" t="str">
        <f t="shared" si="185"/>
        <v>ZK113</v>
      </c>
      <c r="S3950">
        <f t="shared" si="186"/>
        <v>0</v>
      </c>
      <c r="T3950">
        <f t="shared" si="186"/>
        <v>0</v>
      </c>
      <c r="U3950">
        <f t="shared" si="186"/>
        <v>0</v>
      </c>
    </row>
    <row r="3951" spans="1:21" x14ac:dyDescent="0.25">
      <c r="A3951" t="s">
        <v>4470</v>
      </c>
      <c r="B3951" t="str">
        <f t="shared" si="184"/>
        <v>ZK113.K149.C727</v>
      </c>
      <c r="C3951">
        <f>+IFERROR(VLOOKUP(B3951,'[1]Sum table'!$A:$D,4,FALSE),0)</f>
        <v>0</v>
      </c>
      <c r="D3951">
        <f>+IFERROR(VLOOKUP(B3951,'[1]Sum table'!$A:$E,5,FALSE),0)</f>
        <v>0</v>
      </c>
      <c r="E3951">
        <f>+IFERROR(VLOOKUP(B3951,'[1]Sum table'!$A:$F,6,FALSE),0)</f>
        <v>0</v>
      </c>
      <c r="F3951">
        <f>+IFERROR(VLOOKUP(B3951,'[1]Sum table'!$A:$G,7,FALSE),0)</f>
        <v>0</v>
      </c>
      <c r="O3951" t="s">
        <v>520</v>
      </c>
      <c r="P3951" s="606" t="s">
        <v>324</v>
      </c>
      <c r="R3951" t="str">
        <f t="shared" si="185"/>
        <v>ZK113</v>
      </c>
      <c r="S3951">
        <f t="shared" si="186"/>
        <v>0</v>
      </c>
      <c r="T3951">
        <f t="shared" si="186"/>
        <v>0</v>
      </c>
      <c r="U3951">
        <f t="shared" si="186"/>
        <v>0</v>
      </c>
    </row>
    <row r="3952" spans="1:21" x14ac:dyDescent="0.25">
      <c r="A3952" t="s">
        <v>4471</v>
      </c>
      <c r="B3952" t="str">
        <f t="shared" si="184"/>
        <v>ZK113.K150.C727</v>
      </c>
      <c r="C3952">
        <f>+IFERROR(VLOOKUP(B3952,'[1]Sum table'!$A:$D,4,FALSE),0)</f>
        <v>0</v>
      </c>
      <c r="D3952">
        <f>+IFERROR(VLOOKUP(B3952,'[1]Sum table'!$A:$E,5,FALSE),0)</f>
        <v>0</v>
      </c>
      <c r="E3952">
        <f>+IFERROR(VLOOKUP(B3952,'[1]Sum table'!$A:$F,6,FALSE),0)</f>
        <v>0</v>
      </c>
      <c r="F3952">
        <f>+IFERROR(VLOOKUP(B3952,'[1]Sum table'!$A:$G,7,FALSE),0)</f>
        <v>0</v>
      </c>
      <c r="O3952" t="s">
        <v>520</v>
      </c>
      <c r="P3952" s="607" t="s">
        <v>325</v>
      </c>
      <c r="R3952" t="str">
        <f t="shared" si="185"/>
        <v>ZK113</v>
      </c>
      <c r="S3952">
        <f t="shared" si="186"/>
        <v>0</v>
      </c>
      <c r="T3952">
        <f t="shared" si="186"/>
        <v>0</v>
      </c>
      <c r="U3952">
        <f t="shared" si="186"/>
        <v>0</v>
      </c>
    </row>
    <row r="3953" spans="1:21" x14ac:dyDescent="0.25">
      <c r="A3953" t="s">
        <v>4472</v>
      </c>
      <c r="B3953" t="str">
        <f t="shared" si="184"/>
        <v>ZK113.K151.C727</v>
      </c>
      <c r="C3953">
        <f>+IFERROR(VLOOKUP(B3953,'[1]Sum table'!$A:$D,4,FALSE),0)</f>
        <v>0</v>
      </c>
      <c r="D3953">
        <f>+IFERROR(VLOOKUP(B3953,'[1]Sum table'!$A:$E,5,FALSE),0)</f>
        <v>0</v>
      </c>
      <c r="E3953">
        <f>+IFERROR(VLOOKUP(B3953,'[1]Sum table'!$A:$F,6,FALSE),0)</f>
        <v>0</v>
      </c>
      <c r="F3953">
        <f>+IFERROR(VLOOKUP(B3953,'[1]Sum table'!$A:$G,7,FALSE),0)</f>
        <v>0</v>
      </c>
      <c r="O3953" t="s">
        <v>520</v>
      </c>
      <c r="P3953" s="607" t="s">
        <v>326</v>
      </c>
      <c r="R3953" t="str">
        <f t="shared" si="185"/>
        <v>ZK113</v>
      </c>
      <c r="S3953">
        <f t="shared" si="186"/>
        <v>0</v>
      </c>
      <c r="T3953">
        <f t="shared" si="186"/>
        <v>0</v>
      </c>
      <c r="U3953">
        <f t="shared" si="186"/>
        <v>0</v>
      </c>
    </row>
    <row r="3954" spans="1:21" x14ac:dyDescent="0.25">
      <c r="A3954" t="s">
        <v>4473</v>
      </c>
      <c r="B3954" t="str">
        <f t="shared" si="184"/>
        <v>ZK113.K152.C727</v>
      </c>
      <c r="C3954">
        <f>+IFERROR(VLOOKUP(B3954,'[1]Sum table'!$A:$D,4,FALSE),0)</f>
        <v>0</v>
      </c>
      <c r="D3954">
        <f>+IFERROR(VLOOKUP(B3954,'[1]Sum table'!$A:$E,5,FALSE),0)</f>
        <v>0</v>
      </c>
      <c r="E3954">
        <f>+IFERROR(VLOOKUP(B3954,'[1]Sum table'!$A:$F,6,FALSE),0)</f>
        <v>0</v>
      </c>
      <c r="F3954">
        <f>+IFERROR(VLOOKUP(B3954,'[1]Sum table'!$A:$G,7,FALSE),0)</f>
        <v>0</v>
      </c>
      <c r="O3954" t="s">
        <v>520</v>
      </c>
      <c r="P3954" s="607" t="s">
        <v>327</v>
      </c>
      <c r="R3954" t="str">
        <f t="shared" si="185"/>
        <v>ZK113</v>
      </c>
      <c r="S3954">
        <f t="shared" si="186"/>
        <v>0</v>
      </c>
      <c r="T3954">
        <f t="shared" si="186"/>
        <v>0</v>
      </c>
      <c r="U3954">
        <f t="shared" si="186"/>
        <v>0</v>
      </c>
    </row>
    <row r="3955" spans="1:21" x14ac:dyDescent="0.25">
      <c r="A3955" t="s">
        <v>4474</v>
      </c>
      <c r="B3955" t="str">
        <f t="shared" si="184"/>
        <v>ZK113.K153.C727</v>
      </c>
      <c r="C3955">
        <f>+IFERROR(VLOOKUP(B3955,'[1]Sum table'!$A:$D,4,FALSE),0)</f>
        <v>0</v>
      </c>
      <c r="D3955">
        <f>+IFERROR(VLOOKUP(B3955,'[1]Sum table'!$A:$E,5,FALSE),0)</f>
        <v>0</v>
      </c>
      <c r="E3955">
        <f>+IFERROR(VLOOKUP(B3955,'[1]Sum table'!$A:$F,6,FALSE),0)</f>
        <v>0</v>
      </c>
      <c r="F3955">
        <f>+IFERROR(VLOOKUP(B3955,'[1]Sum table'!$A:$G,7,FALSE),0)</f>
        <v>0</v>
      </c>
      <c r="O3955" t="s">
        <v>520</v>
      </c>
      <c r="P3955" s="607" t="s">
        <v>328</v>
      </c>
      <c r="R3955" t="str">
        <f t="shared" si="185"/>
        <v>ZK113</v>
      </c>
      <c r="S3955">
        <f t="shared" si="186"/>
        <v>0</v>
      </c>
      <c r="T3955">
        <f t="shared" si="186"/>
        <v>0</v>
      </c>
      <c r="U3955">
        <f t="shared" si="186"/>
        <v>0</v>
      </c>
    </row>
    <row r="3956" spans="1:21" x14ac:dyDescent="0.25">
      <c r="A3956" t="s">
        <v>4475</v>
      </c>
      <c r="B3956" t="str">
        <f t="shared" si="184"/>
        <v>ZK113.K154.C727</v>
      </c>
      <c r="C3956">
        <f>+IFERROR(VLOOKUP(B3956,'[1]Sum table'!$A:$D,4,FALSE),0)</f>
        <v>0</v>
      </c>
      <c r="D3956">
        <f>+IFERROR(VLOOKUP(B3956,'[1]Sum table'!$A:$E,5,FALSE),0)</f>
        <v>0</v>
      </c>
      <c r="E3956">
        <f>+IFERROR(VLOOKUP(B3956,'[1]Sum table'!$A:$F,6,FALSE),0)</f>
        <v>0</v>
      </c>
      <c r="F3956">
        <f>+IFERROR(VLOOKUP(B3956,'[1]Sum table'!$A:$G,7,FALSE),0)</f>
        <v>0</v>
      </c>
      <c r="O3956" t="s">
        <v>520</v>
      </c>
      <c r="P3956" s="607" t="s">
        <v>329</v>
      </c>
      <c r="R3956" t="str">
        <f t="shared" si="185"/>
        <v>ZK113</v>
      </c>
      <c r="S3956">
        <f t="shared" si="186"/>
        <v>0</v>
      </c>
      <c r="T3956">
        <f t="shared" si="186"/>
        <v>0</v>
      </c>
      <c r="U3956">
        <f t="shared" si="186"/>
        <v>0</v>
      </c>
    </row>
    <row r="3957" spans="1:21" x14ac:dyDescent="0.25">
      <c r="A3957" t="s">
        <v>4476</v>
      </c>
      <c r="B3957" t="str">
        <f t="shared" si="184"/>
        <v>ZK113.K155.C727</v>
      </c>
      <c r="C3957">
        <f>+IFERROR(VLOOKUP(B3957,'[1]Sum table'!$A:$D,4,FALSE),0)</f>
        <v>0</v>
      </c>
      <c r="D3957">
        <f>+IFERROR(VLOOKUP(B3957,'[1]Sum table'!$A:$E,5,FALSE),0)</f>
        <v>0</v>
      </c>
      <c r="E3957">
        <f>+IFERROR(VLOOKUP(B3957,'[1]Sum table'!$A:$F,6,FALSE),0)</f>
        <v>0</v>
      </c>
      <c r="F3957">
        <f>+IFERROR(VLOOKUP(B3957,'[1]Sum table'!$A:$G,7,FALSE),0)</f>
        <v>0</v>
      </c>
      <c r="O3957" t="s">
        <v>520</v>
      </c>
      <c r="P3957" s="607" t="s">
        <v>330</v>
      </c>
      <c r="R3957" t="str">
        <f t="shared" si="185"/>
        <v>ZK113</v>
      </c>
      <c r="S3957">
        <f t="shared" si="186"/>
        <v>0</v>
      </c>
      <c r="T3957">
        <f t="shared" si="186"/>
        <v>0</v>
      </c>
      <c r="U3957">
        <f t="shared" si="186"/>
        <v>0</v>
      </c>
    </row>
    <row r="3958" spans="1:21" x14ac:dyDescent="0.25">
      <c r="A3958" t="s">
        <v>4477</v>
      </c>
      <c r="B3958" t="str">
        <f t="shared" si="184"/>
        <v>ZK113.K156.C727</v>
      </c>
      <c r="C3958">
        <f>+IFERROR(VLOOKUP(B3958,'[1]Sum table'!$A:$D,4,FALSE),0)</f>
        <v>0</v>
      </c>
      <c r="D3958">
        <f>+IFERROR(VLOOKUP(B3958,'[1]Sum table'!$A:$E,5,FALSE),0)</f>
        <v>0</v>
      </c>
      <c r="E3958">
        <f>+IFERROR(VLOOKUP(B3958,'[1]Sum table'!$A:$F,6,FALSE),0)</f>
        <v>0</v>
      </c>
      <c r="F3958">
        <f>+IFERROR(VLOOKUP(B3958,'[1]Sum table'!$A:$G,7,FALSE),0)</f>
        <v>0</v>
      </c>
      <c r="O3958" t="s">
        <v>520</v>
      </c>
      <c r="P3958" s="607" t="s">
        <v>331</v>
      </c>
      <c r="R3958" t="str">
        <f t="shared" si="185"/>
        <v>ZK113</v>
      </c>
      <c r="S3958">
        <f t="shared" si="186"/>
        <v>0</v>
      </c>
      <c r="T3958">
        <f t="shared" si="186"/>
        <v>0</v>
      </c>
      <c r="U3958">
        <f t="shared" si="186"/>
        <v>0</v>
      </c>
    </row>
    <row r="3959" spans="1:21" x14ac:dyDescent="0.25">
      <c r="A3959" t="s">
        <v>4478</v>
      </c>
      <c r="B3959" t="str">
        <f t="shared" si="184"/>
        <v>ZK113.K157.C727</v>
      </c>
      <c r="C3959">
        <f>+IFERROR(VLOOKUP(B3959,'[1]Sum table'!$A:$D,4,FALSE),0)</f>
        <v>0</v>
      </c>
      <c r="D3959">
        <f>+IFERROR(VLOOKUP(B3959,'[1]Sum table'!$A:$E,5,FALSE),0)</f>
        <v>0</v>
      </c>
      <c r="E3959">
        <f>+IFERROR(VLOOKUP(B3959,'[1]Sum table'!$A:$F,6,FALSE),0)</f>
        <v>0</v>
      </c>
      <c r="F3959">
        <f>+IFERROR(VLOOKUP(B3959,'[1]Sum table'!$A:$G,7,FALSE),0)</f>
        <v>0</v>
      </c>
      <c r="O3959" t="s">
        <v>520</v>
      </c>
      <c r="P3959" s="607" t="s">
        <v>332</v>
      </c>
      <c r="R3959" t="str">
        <f t="shared" si="185"/>
        <v>ZK113</v>
      </c>
      <c r="S3959">
        <f t="shared" si="186"/>
        <v>0</v>
      </c>
      <c r="T3959">
        <f t="shared" si="186"/>
        <v>0</v>
      </c>
      <c r="U3959">
        <f t="shared" si="186"/>
        <v>0</v>
      </c>
    </row>
    <row r="3960" spans="1:21" x14ac:dyDescent="0.25">
      <c r="A3960" t="s">
        <v>4479</v>
      </c>
      <c r="B3960" t="str">
        <f t="shared" si="184"/>
        <v>ZK113.K158.C727</v>
      </c>
      <c r="C3960">
        <f>+IFERROR(VLOOKUP(B3960,'[1]Sum table'!$A:$D,4,FALSE),0)</f>
        <v>0</v>
      </c>
      <c r="D3960">
        <f>+IFERROR(VLOOKUP(B3960,'[1]Sum table'!$A:$E,5,FALSE),0)</f>
        <v>0</v>
      </c>
      <c r="E3960">
        <f>+IFERROR(VLOOKUP(B3960,'[1]Sum table'!$A:$F,6,FALSE),0)</f>
        <v>0</v>
      </c>
      <c r="F3960">
        <f>+IFERROR(VLOOKUP(B3960,'[1]Sum table'!$A:$G,7,FALSE),0)</f>
        <v>0</v>
      </c>
      <c r="O3960" t="s">
        <v>520</v>
      </c>
      <c r="P3960" s="607" t="s">
        <v>333</v>
      </c>
      <c r="R3960" t="str">
        <f t="shared" si="185"/>
        <v>ZK113</v>
      </c>
      <c r="S3960">
        <f t="shared" si="186"/>
        <v>0</v>
      </c>
      <c r="T3960">
        <f t="shared" si="186"/>
        <v>0</v>
      </c>
      <c r="U3960">
        <f t="shared" si="186"/>
        <v>0</v>
      </c>
    </row>
    <row r="3961" spans="1:21" x14ac:dyDescent="0.25">
      <c r="A3961" t="s">
        <v>4480</v>
      </c>
      <c r="B3961" t="str">
        <f t="shared" si="184"/>
        <v>ZK113.K159.C727</v>
      </c>
      <c r="C3961">
        <f>+IFERROR(VLOOKUP(B3961,'[1]Sum table'!$A:$D,4,FALSE),0)</f>
        <v>0</v>
      </c>
      <c r="D3961">
        <f>+IFERROR(VLOOKUP(B3961,'[1]Sum table'!$A:$E,5,FALSE),0)</f>
        <v>0</v>
      </c>
      <c r="E3961">
        <f>+IFERROR(VLOOKUP(B3961,'[1]Sum table'!$A:$F,6,FALSE),0)</f>
        <v>0</v>
      </c>
      <c r="F3961">
        <f>+IFERROR(VLOOKUP(B3961,'[1]Sum table'!$A:$G,7,FALSE),0)</f>
        <v>0</v>
      </c>
      <c r="O3961" t="s">
        <v>520</v>
      </c>
      <c r="P3961" s="607" t="s">
        <v>334</v>
      </c>
      <c r="R3961" t="str">
        <f t="shared" si="185"/>
        <v>ZK113</v>
      </c>
      <c r="S3961">
        <f t="shared" si="186"/>
        <v>0</v>
      </c>
      <c r="T3961">
        <f t="shared" si="186"/>
        <v>0</v>
      </c>
      <c r="U3961">
        <f t="shared" si="186"/>
        <v>0</v>
      </c>
    </row>
    <row r="3962" spans="1:21" x14ac:dyDescent="0.25">
      <c r="A3962" t="s">
        <v>4481</v>
      </c>
      <c r="B3962" t="str">
        <f t="shared" si="184"/>
        <v>ZK113.K160.C727</v>
      </c>
      <c r="C3962">
        <f>+IFERROR(VLOOKUP(B3962,'[1]Sum table'!$A:$D,4,FALSE),0)</f>
        <v>0</v>
      </c>
      <c r="D3962">
        <f>+IFERROR(VLOOKUP(B3962,'[1]Sum table'!$A:$E,5,FALSE),0)</f>
        <v>0</v>
      </c>
      <c r="E3962">
        <f>+IFERROR(VLOOKUP(B3962,'[1]Sum table'!$A:$F,6,FALSE),0)</f>
        <v>0</v>
      </c>
      <c r="F3962">
        <f>+IFERROR(VLOOKUP(B3962,'[1]Sum table'!$A:$G,7,FALSE),0)</f>
        <v>0</v>
      </c>
      <c r="O3962" t="s">
        <v>520</v>
      </c>
      <c r="P3962" s="606" t="s">
        <v>189</v>
      </c>
      <c r="R3962" t="str">
        <f t="shared" si="185"/>
        <v>ZK113</v>
      </c>
      <c r="S3962">
        <f t="shared" si="186"/>
        <v>0</v>
      </c>
      <c r="T3962">
        <f t="shared" si="186"/>
        <v>0</v>
      </c>
      <c r="U3962">
        <f t="shared" si="186"/>
        <v>0</v>
      </c>
    </row>
    <row r="3963" spans="1:21" x14ac:dyDescent="0.25">
      <c r="A3963" t="s">
        <v>4482</v>
      </c>
      <c r="B3963" t="str">
        <f t="shared" si="184"/>
        <v>ZK113.K161.C727</v>
      </c>
      <c r="C3963">
        <f>+IFERROR(VLOOKUP(B3963,'[1]Sum table'!$A:$D,4,FALSE),0)</f>
        <v>0</v>
      </c>
      <c r="D3963">
        <f>+IFERROR(VLOOKUP(B3963,'[1]Sum table'!$A:$E,5,FALSE),0)</f>
        <v>0</v>
      </c>
      <c r="E3963">
        <f>+IFERROR(VLOOKUP(B3963,'[1]Sum table'!$A:$F,6,FALSE),0)</f>
        <v>0</v>
      </c>
      <c r="F3963">
        <f>+IFERROR(VLOOKUP(B3963,'[1]Sum table'!$A:$G,7,FALSE),0)</f>
        <v>0</v>
      </c>
      <c r="O3963" t="s">
        <v>520</v>
      </c>
      <c r="P3963" s="606" t="s">
        <v>190</v>
      </c>
      <c r="R3963" t="str">
        <f t="shared" si="185"/>
        <v>ZK113</v>
      </c>
      <c r="S3963">
        <f t="shared" si="186"/>
        <v>0</v>
      </c>
      <c r="T3963">
        <f t="shared" si="186"/>
        <v>0</v>
      </c>
      <c r="U3963">
        <f t="shared" si="186"/>
        <v>0</v>
      </c>
    </row>
    <row r="3964" spans="1:21" x14ac:dyDescent="0.25">
      <c r="A3964" t="s">
        <v>4483</v>
      </c>
      <c r="B3964" t="str">
        <f t="shared" si="184"/>
        <v>ZK113.K162.C727</v>
      </c>
      <c r="C3964">
        <f>+IFERROR(VLOOKUP(B3964,'[1]Sum table'!$A:$D,4,FALSE),0)</f>
        <v>0</v>
      </c>
      <c r="D3964">
        <f>+IFERROR(VLOOKUP(B3964,'[1]Sum table'!$A:$E,5,FALSE),0)</f>
        <v>0</v>
      </c>
      <c r="E3964">
        <f>+IFERROR(VLOOKUP(B3964,'[1]Sum table'!$A:$F,6,FALSE),0)</f>
        <v>0</v>
      </c>
      <c r="F3964">
        <f>+IFERROR(VLOOKUP(B3964,'[1]Sum table'!$A:$G,7,FALSE),0)</f>
        <v>0</v>
      </c>
      <c r="O3964" t="s">
        <v>520</v>
      </c>
      <c r="P3964" s="606" t="s">
        <v>335</v>
      </c>
      <c r="R3964" t="str">
        <f t="shared" si="185"/>
        <v>ZK113</v>
      </c>
      <c r="S3964">
        <f t="shared" si="186"/>
        <v>0</v>
      </c>
      <c r="T3964">
        <f t="shared" si="186"/>
        <v>0</v>
      </c>
      <c r="U3964">
        <f t="shared" si="186"/>
        <v>0</v>
      </c>
    </row>
    <row r="3965" spans="1:21" x14ac:dyDescent="0.25">
      <c r="A3965" t="s">
        <v>4484</v>
      </c>
      <c r="B3965" t="str">
        <f t="shared" si="184"/>
        <v>ZK113.K163.C727</v>
      </c>
      <c r="C3965">
        <f>+IFERROR(VLOOKUP(B3965,'[1]Sum table'!$A:$D,4,FALSE),0)</f>
        <v>0</v>
      </c>
      <c r="D3965">
        <f>+IFERROR(VLOOKUP(B3965,'[1]Sum table'!$A:$E,5,FALSE),0)</f>
        <v>0</v>
      </c>
      <c r="E3965">
        <f>+IFERROR(VLOOKUP(B3965,'[1]Sum table'!$A:$F,6,FALSE),0)</f>
        <v>0</v>
      </c>
      <c r="F3965">
        <f>+IFERROR(VLOOKUP(B3965,'[1]Sum table'!$A:$G,7,FALSE),0)</f>
        <v>0</v>
      </c>
      <c r="O3965" t="s">
        <v>520</v>
      </c>
      <c r="P3965" s="606" t="s">
        <v>113</v>
      </c>
      <c r="R3965" t="str">
        <f t="shared" si="185"/>
        <v>ZK113</v>
      </c>
      <c r="S3965">
        <f t="shared" si="186"/>
        <v>0</v>
      </c>
      <c r="T3965">
        <f t="shared" si="186"/>
        <v>0</v>
      </c>
      <c r="U3965">
        <f t="shared" si="186"/>
        <v>0</v>
      </c>
    </row>
    <row r="3966" spans="1:21" x14ac:dyDescent="0.25">
      <c r="A3966" t="s">
        <v>4485</v>
      </c>
      <c r="B3966" t="str">
        <f t="shared" si="184"/>
        <v>ZK113.K164.C727</v>
      </c>
      <c r="C3966">
        <f>+IFERROR(VLOOKUP(B3966,'[1]Sum table'!$A:$D,4,FALSE),0)</f>
        <v>0</v>
      </c>
      <c r="D3966">
        <f>+IFERROR(VLOOKUP(B3966,'[1]Sum table'!$A:$E,5,FALSE),0)</f>
        <v>0</v>
      </c>
      <c r="E3966">
        <f>+IFERROR(VLOOKUP(B3966,'[1]Sum table'!$A:$F,6,FALSE),0)</f>
        <v>0</v>
      </c>
      <c r="F3966">
        <f>+IFERROR(VLOOKUP(B3966,'[1]Sum table'!$A:$G,7,FALSE),0)</f>
        <v>0</v>
      </c>
      <c r="O3966" t="s">
        <v>520</v>
      </c>
      <c r="P3966" s="606" t="s">
        <v>179</v>
      </c>
      <c r="R3966" t="str">
        <f t="shared" si="185"/>
        <v>ZK113</v>
      </c>
      <c r="S3966">
        <f t="shared" si="186"/>
        <v>0</v>
      </c>
      <c r="T3966">
        <f t="shared" si="186"/>
        <v>0</v>
      </c>
      <c r="U3966">
        <f t="shared" si="186"/>
        <v>0</v>
      </c>
    </row>
    <row r="3967" spans="1:21" x14ac:dyDescent="0.25">
      <c r="A3967" t="s">
        <v>4486</v>
      </c>
      <c r="B3967" t="str">
        <f t="shared" si="184"/>
        <v>ZK113.K165.C727</v>
      </c>
      <c r="C3967">
        <f>+IFERROR(VLOOKUP(B3967,'[1]Sum table'!$A:$D,4,FALSE),0)</f>
        <v>0</v>
      </c>
      <c r="D3967">
        <f>+IFERROR(VLOOKUP(B3967,'[1]Sum table'!$A:$E,5,FALSE),0)</f>
        <v>0</v>
      </c>
      <c r="E3967">
        <f>+IFERROR(VLOOKUP(B3967,'[1]Sum table'!$A:$F,6,FALSE),0)</f>
        <v>0</v>
      </c>
      <c r="F3967">
        <f>+IFERROR(VLOOKUP(B3967,'[1]Sum table'!$A:$G,7,FALSE),0)</f>
        <v>0</v>
      </c>
      <c r="O3967" t="s">
        <v>520</v>
      </c>
      <c r="P3967" s="606" t="s">
        <v>336</v>
      </c>
      <c r="R3967" t="str">
        <f t="shared" si="185"/>
        <v>ZK113</v>
      </c>
      <c r="S3967">
        <f t="shared" si="186"/>
        <v>0</v>
      </c>
      <c r="T3967">
        <f t="shared" si="186"/>
        <v>0</v>
      </c>
      <c r="U3967">
        <f t="shared" si="186"/>
        <v>0</v>
      </c>
    </row>
    <row r="3968" spans="1:21" x14ac:dyDescent="0.25">
      <c r="A3968" t="s">
        <v>4487</v>
      </c>
      <c r="B3968" t="str">
        <f t="shared" si="184"/>
        <v>ZK113.K166.C727</v>
      </c>
      <c r="C3968">
        <f>+IFERROR(VLOOKUP(B3968,'[1]Sum table'!$A:$D,4,FALSE),0)</f>
        <v>0</v>
      </c>
      <c r="D3968">
        <f>+IFERROR(VLOOKUP(B3968,'[1]Sum table'!$A:$E,5,FALSE),0)</f>
        <v>0</v>
      </c>
      <c r="E3968">
        <f>+IFERROR(VLOOKUP(B3968,'[1]Sum table'!$A:$F,6,FALSE),0)</f>
        <v>0</v>
      </c>
      <c r="F3968">
        <f>+IFERROR(VLOOKUP(B3968,'[1]Sum table'!$A:$G,7,FALSE),0)</f>
        <v>0</v>
      </c>
      <c r="O3968" t="s">
        <v>520</v>
      </c>
      <c r="P3968" s="607" t="s">
        <v>337</v>
      </c>
      <c r="R3968" t="str">
        <f t="shared" si="185"/>
        <v>ZK113</v>
      </c>
      <c r="S3968">
        <f t="shared" si="186"/>
        <v>0</v>
      </c>
      <c r="T3968">
        <f t="shared" si="186"/>
        <v>0</v>
      </c>
      <c r="U3968">
        <f t="shared" si="186"/>
        <v>0</v>
      </c>
    </row>
    <row r="3969" spans="1:21" x14ac:dyDescent="0.25">
      <c r="A3969" t="s">
        <v>4488</v>
      </c>
      <c r="B3969" t="str">
        <f t="shared" si="184"/>
        <v>ZK113.K167.C727</v>
      </c>
      <c r="C3969">
        <f>+IFERROR(VLOOKUP(B3969,'[1]Sum table'!$A:$D,4,FALSE),0)</f>
        <v>0</v>
      </c>
      <c r="D3969">
        <f>+IFERROR(VLOOKUP(B3969,'[1]Sum table'!$A:$E,5,FALSE),0)</f>
        <v>0</v>
      </c>
      <c r="E3969">
        <f>+IFERROR(VLOOKUP(B3969,'[1]Sum table'!$A:$F,6,FALSE),0)</f>
        <v>0</v>
      </c>
      <c r="F3969">
        <f>+IFERROR(VLOOKUP(B3969,'[1]Sum table'!$A:$G,7,FALSE),0)</f>
        <v>0</v>
      </c>
      <c r="O3969" t="s">
        <v>520</v>
      </c>
      <c r="P3969" s="607" t="s">
        <v>338</v>
      </c>
      <c r="R3969" t="str">
        <f t="shared" si="185"/>
        <v>ZK113</v>
      </c>
      <c r="S3969">
        <f t="shared" si="186"/>
        <v>0</v>
      </c>
      <c r="T3969">
        <f t="shared" si="186"/>
        <v>0</v>
      </c>
      <c r="U3969">
        <f t="shared" si="186"/>
        <v>0</v>
      </c>
    </row>
    <row r="3970" spans="1:21" x14ac:dyDescent="0.25">
      <c r="A3970" t="s">
        <v>4489</v>
      </c>
      <c r="B3970" t="str">
        <f t="shared" si="184"/>
        <v>ZK113.K168.C727</v>
      </c>
      <c r="C3970">
        <f>+IFERROR(VLOOKUP(B3970,'[1]Sum table'!$A:$D,4,FALSE),0)</f>
        <v>0</v>
      </c>
      <c r="D3970">
        <f>+IFERROR(VLOOKUP(B3970,'[1]Sum table'!$A:$E,5,FALSE),0)</f>
        <v>0</v>
      </c>
      <c r="E3970">
        <f>+IFERROR(VLOOKUP(B3970,'[1]Sum table'!$A:$F,6,FALSE),0)</f>
        <v>0</v>
      </c>
      <c r="F3970">
        <f>+IFERROR(VLOOKUP(B3970,'[1]Sum table'!$A:$G,7,FALSE),0)</f>
        <v>0</v>
      </c>
      <c r="O3970" t="s">
        <v>520</v>
      </c>
      <c r="P3970" s="607" t="s">
        <v>339</v>
      </c>
      <c r="R3970" t="str">
        <f t="shared" si="185"/>
        <v>ZK113</v>
      </c>
      <c r="S3970">
        <f t="shared" si="186"/>
        <v>0</v>
      </c>
      <c r="T3970">
        <f t="shared" si="186"/>
        <v>0</v>
      </c>
      <c r="U3970">
        <f t="shared" si="186"/>
        <v>0</v>
      </c>
    </row>
    <row r="3971" spans="1:21" x14ac:dyDescent="0.25">
      <c r="A3971" t="s">
        <v>4490</v>
      </c>
      <c r="B3971" t="str">
        <f t="shared" si="184"/>
        <v>ZK113.K169.C727</v>
      </c>
      <c r="C3971">
        <f>+IFERROR(VLOOKUP(B3971,'[1]Sum table'!$A:$D,4,FALSE),0)</f>
        <v>0</v>
      </c>
      <c r="D3971">
        <f>+IFERROR(VLOOKUP(B3971,'[1]Sum table'!$A:$E,5,FALSE),0)</f>
        <v>0</v>
      </c>
      <c r="E3971">
        <f>+IFERROR(VLOOKUP(B3971,'[1]Sum table'!$A:$F,6,FALSE),0)</f>
        <v>0</v>
      </c>
      <c r="F3971">
        <f>+IFERROR(VLOOKUP(B3971,'[1]Sum table'!$A:$G,7,FALSE),0)</f>
        <v>0</v>
      </c>
      <c r="O3971" t="s">
        <v>520</v>
      </c>
      <c r="P3971" s="607" t="s">
        <v>340</v>
      </c>
      <c r="R3971" t="str">
        <f t="shared" si="185"/>
        <v>ZK113</v>
      </c>
      <c r="S3971">
        <f t="shared" si="186"/>
        <v>0</v>
      </c>
      <c r="T3971">
        <f t="shared" si="186"/>
        <v>0</v>
      </c>
      <c r="U3971">
        <f t="shared" si="186"/>
        <v>0</v>
      </c>
    </row>
    <row r="3972" spans="1:21" x14ac:dyDescent="0.25">
      <c r="A3972" t="s">
        <v>4491</v>
      </c>
      <c r="B3972" t="str">
        <f t="shared" ref="B3972:B4035" si="187">+A3972&amp;"."&amp;$A$1</f>
        <v>ZK113.K170.C727</v>
      </c>
      <c r="C3972">
        <f>+IFERROR(VLOOKUP(B3972,'[1]Sum table'!$A:$D,4,FALSE),0)</f>
        <v>0</v>
      </c>
      <c r="D3972">
        <f>+IFERROR(VLOOKUP(B3972,'[1]Sum table'!$A:$E,5,FALSE),0)</f>
        <v>0</v>
      </c>
      <c r="E3972">
        <f>+IFERROR(VLOOKUP(B3972,'[1]Sum table'!$A:$F,6,FALSE),0)</f>
        <v>0</v>
      </c>
      <c r="F3972">
        <f>+IFERROR(VLOOKUP(B3972,'[1]Sum table'!$A:$G,7,FALSE),0)</f>
        <v>0</v>
      </c>
      <c r="O3972" t="s">
        <v>520</v>
      </c>
      <c r="P3972" s="607" t="s">
        <v>341</v>
      </c>
      <c r="R3972" t="str">
        <f t="shared" ref="R3972:R4035" si="188">+LEFT(B3972,5)</f>
        <v>ZK113</v>
      </c>
      <c r="S3972">
        <f t="shared" ref="S3972:U4035" si="189">+C3972</f>
        <v>0</v>
      </c>
      <c r="T3972">
        <f t="shared" si="189"/>
        <v>0</v>
      </c>
      <c r="U3972">
        <f t="shared" si="189"/>
        <v>0</v>
      </c>
    </row>
    <row r="3973" spans="1:21" x14ac:dyDescent="0.25">
      <c r="A3973" t="s">
        <v>4492</v>
      </c>
      <c r="B3973" t="str">
        <f t="shared" si="187"/>
        <v>ZK113.K171.C727</v>
      </c>
      <c r="C3973">
        <f>+IFERROR(VLOOKUP(B3973,'[1]Sum table'!$A:$D,4,FALSE),0)</f>
        <v>0</v>
      </c>
      <c r="D3973">
        <f>+IFERROR(VLOOKUP(B3973,'[1]Sum table'!$A:$E,5,FALSE),0)</f>
        <v>0</v>
      </c>
      <c r="E3973">
        <f>+IFERROR(VLOOKUP(B3973,'[1]Sum table'!$A:$F,6,FALSE),0)</f>
        <v>0</v>
      </c>
      <c r="F3973">
        <f>+IFERROR(VLOOKUP(B3973,'[1]Sum table'!$A:$G,7,FALSE),0)</f>
        <v>0</v>
      </c>
      <c r="O3973" t="s">
        <v>520</v>
      </c>
      <c r="P3973" s="607" t="s">
        <v>342</v>
      </c>
      <c r="R3973" t="str">
        <f t="shared" si="188"/>
        <v>ZK113</v>
      </c>
      <c r="S3973">
        <f t="shared" si="189"/>
        <v>0</v>
      </c>
      <c r="T3973">
        <f t="shared" si="189"/>
        <v>0</v>
      </c>
      <c r="U3973">
        <f t="shared" si="189"/>
        <v>0</v>
      </c>
    </row>
    <row r="3974" spans="1:21" x14ac:dyDescent="0.25">
      <c r="A3974" t="s">
        <v>4493</v>
      </c>
      <c r="B3974" t="str">
        <f t="shared" si="187"/>
        <v>ZK113.K172.C727</v>
      </c>
      <c r="C3974">
        <f>+IFERROR(VLOOKUP(B3974,'[1]Sum table'!$A:$D,4,FALSE),0)</f>
        <v>0</v>
      </c>
      <c r="D3974">
        <f>+IFERROR(VLOOKUP(B3974,'[1]Sum table'!$A:$E,5,FALSE),0)</f>
        <v>0</v>
      </c>
      <c r="E3974">
        <f>+IFERROR(VLOOKUP(B3974,'[1]Sum table'!$A:$F,6,FALSE),0)</f>
        <v>0</v>
      </c>
      <c r="F3974">
        <f>+IFERROR(VLOOKUP(B3974,'[1]Sum table'!$A:$G,7,FALSE),0)</f>
        <v>0</v>
      </c>
      <c r="O3974" t="s">
        <v>520</v>
      </c>
      <c r="P3974" s="606" t="s">
        <v>216</v>
      </c>
      <c r="R3974" t="str">
        <f t="shared" si="188"/>
        <v>ZK113</v>
      </c>
      <c r="S3974">
        <f t="shared" si="189"/>
        <v>0</v>
      </c>
      <c r="T3974">
        <f t="shared" si="189"/>
        <v>0</v>
      </c>
      <c r="U3974">
        <f t="shared" si="189"/>
        <v>0</v>
      </c>
    </row>
    <row r="3975" spans="1:21" x14ac:dyDescent="0.25">
      <c r="A3975" t="s">
        <v>4494</v>
      </c>
      <c r="B3975" t="str">
        <f t="shared" si="187"/>
        <v>ZK113.K173.C727</v>
      </c>
      <c r="C3975">
        <f>+IFERROR(VLOOKUP(B3975,'[1]Sum table'!$A:$D,4,FALSE),0)</f>
        <v>0</v>
      </c>
      <c r="D3975">
        <f>+IFERROR(VLOOKUP(B3975,'[1]Sum table'!$A:$E,5,FALSE),0)</f>
        <v>0</v>
      </c>
      <c r="E3975">
        <f>+IFERROR(VLOOKUP(B3975,'[1]Sum table'!$A:$F,6,FALSE),0)</f>
        <v>0</v>
      </c>
      <c r="F3975">
        <f>+IFERROR(VLOOKUP(B3975,'[1]Sum table'!$A:$G,7,FALSE),0)</f>
        <v>0</v>
      </c>
      <c r="O3975" t="s">
        <v>520</v>
      </c>
      <c r="P3975" s="606" t="s">
        <v>343</v>
      </c>
      <c r="R3975" t="str">
        <f t="shared" si="188"/>
        <v>ZK113</v>
      </c>
      <c r="S3975">
        <f t="shared" si="189"/>
        <v>0</v>
      </c>
      <c r="T3975">
        <f t="shared" si="189"/>
        <v>0</v>
      </c>
      <c r="U3975">
        <f t="shared" si="189"/>
        <v>0</v>
      </c>
    </row>
    <row r="3976" spans="1:21" x14ac:dyDescent="0.25">
      <c r="A3976" t="s">
        <v>4495</v>
      </c>
      <c r="B3976" t="str">
        <f t="shared" si="187"/>
        <v>ZK113.K174.C727</v>
      </c>
      <c r="C3976">
        <f>+IFERROR(VLOOKUP(B3976,'[1]Sum table'!$A:$D,4,FALSE),0)</f>
        <v>0</v>
      </c>
      <c r="D3976">
        <f>+IFERROR(VLOOKUP(B3976,'[1]Sum table'!$A:$E,5,FALSE),0)</f>
        <v>0</v>
      </c>
      <c r="E3976">
        <f>+IFERROR(VLOOKUP(B3976,'[1]Sum table'!$A:$F,6,FALSE),0)</f>
        <v>0</v>
      </c>
      <c r="F3976">
        <f>+IFERROR(VLOOKUP(B3976,'[1]Sum table'!$A:$G,7,FALSE),0)</f>
        <v>0</v>
      </c>
      <c r="O3976" t="s">
        <v>520</v>
      </c>
      <c r="P3976" s="607" t="s">
        <v>344</v>
      </c>
      <c r="R3976" t="str">
        <f t="shared" si="188"/>
        <v>ZK113</v>
      </c>
      <c r="S3976">
        <f t="shared" si="189"/>
        <v>0</v>
      </c>
      <c r="T3976">
        <f t="shared" si="189"/>
        <v>0</v>
      </c>
      <c r="U3976">
        <f t="shared" si="189"/>
        <v>0</v>
      </c>
    </row>
    <row r="3977" spans="1:21" x14ac:dyDescent="0.25">
      <c r="A3977" t="s">
        <v>4496</v>
      </c>
      <c r="B3977" t="str">
        <f t="shared" si="187"/>
        <v>ZK113.K175.C727</v>
      </c>
      <c r="C3977">
        <f>+IFERROR(VLOOKUP(B3977,'[1]Sum table'!$A:$D,4,FALSE),0)</f>
        <v>0</v>
      </c>
      <c r="D3977">
        <f>+IFERROR(VLOOKUP(B3977,'[1]Sum table'!$A:$E,5,FALSE),0)</f>
        <v>0</v>
      </c>
      <c r="E3977">
        <f>+IFERROR(VLOOKUP(B3977,'[1]Sum table'!$A:$F,6,FALSE),0)</f>
        <v>0</v>
      </c>
      <c r="F3977">
        <f>+IFERROR(VLOOKUP(B3977,'[1]Sum table'!$A:$G,7,FALSE),0)</f>
        <v>0</v>
      </c>
      <c r="O3977" t="s">
        <v>520</v>
      </c>
      <c r="P3977" s="607" t="s">
        <v>345</v>
      </c>
      <c r="R3977" t="str">
        <f t="shared" si="188"/>
        <v>ZK113</v>
      </c>
      <c r="S3977">
        <f t="shared" si="189"/>
        <v>0</v>
      </c>
      <c r="T3977">
        <f t="shared" si="189"/>
        <v>0</v>
      </c>
      <c r="U3977">
        <f t="shared" si="189"/>
        <v>0</v>
      </c>
    </row>
    <row r="3978" spans="1:21" x14ac:dyDescent="0.25">
      <c r="A3978" t="s">
        <v>4497</v>
      </c>
      <c r="B3978" t="str">
        <f t="shared" si="187"/>
        <v>ZK113.K176.C727</v>
      </c>
      <c r="C3978">
        <f>+IFERROR(VLOOKUP(B3978,'[1]Sum table'!$A:$D,4,FALSE),0)</f>
        <v>0</v>
      </c>
      <c r="D3978">
        <f>+IFERROR(VLOOKUP(B3978,'[1]Sum table'!$A:$E,5,FALSE),0)</f>
        <v>0</v>
      </c>
      <c r="E3978">
        <f>+IFERROR(VLOOKUP(B3978,'[1]Sum table'!$A:$F,6,FALSE),0)</f>
        <v>0</v>
      </c>
      <c r="F3978">
        <f>+IFERROR(VLOOKUP(B3978,'[1]Sum table'!$A:$G,7,FALSE),0)</f>
        <v>0</v>
      </c>
      <c r="O3978" t="s">
        <v>520</v>
      </c>
      <c r="P3978" s="607" t="s">
        <v>346</v>
      </c>
      <c r="R3978" t="str">
        <f t="shared" si="188"/>
        <v>ZK113</v>
      </c>
      <c r="S3978">
        <f t="shared" si="189"/>
        <v>0</v>
      </c>
      <c r="T3978">
        <f t="shared" si="189"/>
        <v>0</v>
      </c>
      <c r="U3978">
        <f t="shared" si="189"/>
        <v>0</v>
      </c>
    </row>
    <row r="3979" spans="1:21" x14ac:dyDescent="0.25">
      <c r="A3979" t="s">
        <v>4498</v>
      </c>
      <c r="B3979" t="str">
        <f t="shared" si="187"/>
        <v>ZK113.K177.C727</v>
      </c>
      <c r="C3979">
        <f>+IFERROR(VLOOKUP(B3979,'[1]Sum table'!$A:$D,4,FALSE),0)</f>
        <v>0</v>
      </c>
      <c r="D3979">
        <f>+IFERROR(VLOOKUP(B3979,'[1]Sum table'!$A:$E,5,FALSE),0)</f>
        <v>0</v>
      </c>
      <c r="E3979">
        <f>+IFERROR(VLOOKUP(B3979,'[1]Sum table'!$A:$F,6,FALSE),0)</f>
        <v>0</v>
      </c>
      <c r="F3979">
        <f>+IFERROR(VLOOKUP(B3979,'[1]Sum table'!$A:$G,7,FALSE),0)</f>
        <v>0</v>
      </c>
      <c r="O3979" t="s">
        <v>520</v>
      </c>
      <c r="P3979" s="606" t="s">
        <v>347</v>
      </c>
      <c r="R3979" t="str">
        <f t="shared" si="188"/>
        <v>ZK113</v>
      </c>
      <c r="S3979">
        <f t="shared" si="189"/>
        <v>0</v>
      </c>
      <c r="T3979">
        <f t="shared" si="189"/>
        <v>0</v>
      </c>
      <c r="U3979">
        <f t="shared" si="189"/>
        <v>0</v>
      </c>
    </row>
    <row r="3980" spans="1:21" x14ac:dyDescent="0.25">
      <c r="A3980" t="s">
        <v>4499</v>
      </c>
      <c r="B3980" t="str">
        <f t="shared" si="187"/>
        <v>ZK113.K178.C727</v>
      </c>
      <c r="C3980">
        <f>+IFERROR(VLOOKUP(B3980,'[1]Sum table'!$A:$D,4,FALSE),0)</f>
        <v>0</v>
      </c>
      <c r="D3980">
        <f>+IFERROR(VLOOKUP(B3980,'[1]Sum table'!$A:$E,5,FALSE),0)</f>
        <v>0</v>
      </c>
      <c r="E3980">
        <f>+IFERROR(VLOOKUP(B3980,'[1]Sum table'!$A:$F,6,FALSE),0)</f>
        <v>0</v>
      </c>
      <c r="F3980">
        <f>+IFERROR(VLOOKUP(B3980,'[1]Sum table'!$A:$G,7,FALSE),0)</f>
        <v>0</v>
      </c>
      <c r="O3980" t="s">
        <v>520</v>
      </c>
      <c r="P3980" s="606" t="s">
        <v>348</v>
      </c>
      <c r="R3980" t="str">
        <f t="shared" si="188"/>
        <v>ZK113</v>
      </c>
      <c r="S3980">
        <f t="shared" si="189"/>
        <v>0</v>
      </c>
      <c r="T3980">
        <f t="shared" si="189"/>
        <v>0</v>
      </c>
      <c r="U3980">
        <f t="shared" si="189"/>
        <v>0</v>
      </c>
    </row>
    <row r="3981" spans="1:21" x14ac:dyDescent="0.25">
      <c r="A3981" t="s">
        <v>4500</v>
      </c>
      <c r="B3981" t="str">
        <f t="shared" si="187"/>
        <v>ZK113.K179.C727</v>
      </c>
      <c r="C3981">
        <f>+IFERROR(VLOOKUP(B3981,'[1]Sum table'!$A:$D,4,FALSE),0)</f>
        <v>0</v>
      </c>
      <c r="D3981">
        <f>+IFERROR(VLOOKUP(B3981,'[1]Sum table'!$A:$E,5,FALSE),0)</f>
        <v>0</v>
      </c>
      <c r="E3981">
        <f>+IFERROR(VLOOKUP(B3981,'[1]Sum table'!$A:$F,6,FALSE),0)</f>
        <v>0</v>
      </c>
      <c r="F3981">
        <f>+IFERROR(VLOOKUP(B3981,'[1]Sum table'!$A:$G,7,FALSE),0)</f>
        <v>0</v>
      </c>
      <c r="O3981" t="s">
        <v>520</v>
      </c>
      <c r="P3981" s="606" t="s">
        <v>349</v>
      </c>
      <c r="R3981" t="str">
        <f t="shared" si="188"/>
        <v>ZK113</v>
      </c>
      <c r="S3981">
        <f t="shared" si="189"/>
        <v>0</v>
      </c>
      <c r="T3981">
        <f t="shared" si="189"/>
        <v>0</v>
      </c>
      <c r="U3981">
        <f t="shared" si="189"/>
        <v>0</v>
      </c>
    </row>
    <row r="3982" spans="1:21" x14ac:dyDescent="0.25">
      <c r="A3982" t="s">
        <v>4501</v>
      </c>
      <c r="B3982" t="str">
        <f t="shared" si="187"/>
        <v>ZK113.K180.C727</v>
      </c>
      <c r="C3982">
        <f>+IFERROR(VLOOKUP(B3982,'[1]Sum table'!$A:$D,4,FALSE),0)</f>
        <v>0</v>
      </c>
      <c r="D3982">
        <f>+IFERROR(VLOOKUP(B3982,'[1]Sum table'!$A:$E,5,FALSE),0)</f>
        <v>0</v>
      </c>
      <c r="E3982">
        <f>+IFERROR(VLOOKUP(B3982,'[1]Sum table'!$A:$F,6,FALSE),0)</f>
        <v>0</v>
      </c>
      <c r="F3982">
        <f>+IFERROR(VLOOKUP(B3982,'[1]Sum table'!$A:$G,7,FALSE),0)</f>
        <v>0</v>
      </c>
      <c r="O3982" t="s">
        <v>520</v>
      </c>
      <c r="P3982" s="606" t="s">
        <v>350</v>
      </c>
      <c r="R3982" t="str">
        <f t="shared" si="188"/>
        <v>ZK113</v>
      </c>
      <c r="S3982">
        <f t="shared" si="189"/>
        <v>0</v>
      </c>
      <c r="T3982">
        <f t="shared" si="189"/>
        <v>0</v>
      </c>
      <c r="U3982">
        <f t="shared" si="189"/>
        <v>0</v>
      </c>
    </row>
    <row r="3983" spans="1:21" x14ac:dyDescent="0.25">
      <c r="A3983" t="s">
        <v>4502</v>
      </c>
      <c r="B3983" t="str">
        <f t="shared" si="187"/>
        <v>ZK113.K181.C727</v>
      </c>
      <c r="C3983">
        <f>+IFERROR(VLOOKUP(B3983,'[1]Sum table'!$A:$D,4,FALSE),0)</f>
        <v>0</v>
      </c>
      <c r="D3983">
        <f>+IFERROR(VLOOKUP(B3983,'[1]Sum table'!$A:$E,5,FALSE),0)</f>
        <v>0</v>
      </c>
      <c r="E3983">
        <f>+IFERROR(VLOOKUP(B3983,'[1]Sum table'!$A:$F,6,FALSE),0)</f>
        <v>0</v>
      </c>
      <c r="F3983">
        <f>+IFERROR(VLOOKUP(B3983,'[1]Sum table'!$A:$G,7,FALSE),0)</f>
        <v>0</v>
      </c>
      <c r="O3983" t="s">
        <v>520</v>
      </c>
      <c r="P3983" s="607" t="s">
        <v>351</v>
      </c>
      <c r="R3983" t="str">
        <f t="shared" si="188"/>
        <v>ZK113</v>
      </c>
      <c r="S3983">
        <f t="shared" si="189"/>
        <v>0</v>
      </c>
      <c r="T3983">
        <f t="shared" si="189"/>
        <v>0</v>
      </c>
      <c r="U3983">
        <f t="shared" si="189"/>
        <v>0</v>
      </c>
    </row>
    <row r="3984" spans="1:21" x14ac:dyDescent="0.25">
      <c r="A3984" t="s">
        <v>4503</v>
      </c>
      <c r="B3984" t="str">
        <f t="shared" si="187"/>
        <v>ZK113.K182.C727</v>
      </c>
      <c r="C3984">
        <f>+IFERROR(VLOOKUP(B3984,'[1]Sum table'!$A:$D,4,FALSE),0)</f>
        <v>0</v>
      </c>
      <c r="D3984">
        <f>+IFERROR(VLOOKUP(B3984,'[1]Sum table'!$A:$E,5,FALSE),0)</f>
        <v>0</v>
      </c>
      <c r="E3984">
        <f>+IFERROR(VLOOKUP(B3984,'[1]Sum table'!$A:$F,6,FALSE),0)</f>
        <v>0</v>
      </c>
      <c r="F3984">
        <f>+IFERROR(VLOOKUP(B3984,'[1]Sum table'!$A:$G,7,FALSE),0)</f>
        <v>0</v>
      </c>
      <c r="O3984" t="s">
        <v>520</v>
      </c>
      <c r="P3984" s="607" t="s">
        <v>352</v>
      </c>
      <c r="R3984" t="str">
        <f t="shared" si="188"/>
        <v>ZK113</v>
      </c>
      <c r="S3984">
        <f t="shared" si="189"/>
        <v>0</v>
      </c>
      <c r="T3984">
        <f t="shared" si="189"/>
        <v>0</v>
      </c>
      <c r="U3984">
        <f t="shared" si="189"/>
        <v>0</v>
      </c>
    </row>
    <row r="3985" spans="1:21" x14ac:dyDescent="0.25">
      <c r="A3985" t="s">
        <v>4504</v>
      </c>
      <c r="B3985" t="str">
        <f t="shared" si="187"/>
        <v>ZK113.K183.C727</v>
      </c>
      <c r="C3985">
        <f>+IFERROR(VLOOKUP(B3985,'[1]Sum table'!$A:$D,4,FALSE),0)</f>
        <v>0</v>
      </c>
      <c r="D3985">
        <f>+IFERROR(VLOOKUP(B3985,'[1]Sum table'!$A:$E,5,FALSE),0)</f>
        <v>0</v>
      </c>
      <c r="E3985">
        <f>+IFERROR(VLOOKUP(B3985,'[1]Sum table'!$A:$F,6,FALSE),0)</f>
        <v>0</v>
      </c>
      <c r="F3985">
        <f>+IFERROR(VLOOKUP(B3985,'[1]Sum table'!$A:$G,7,FALSE),0)</f>
        <v>0</v>
      </c>
      <c r="O3985" t="s">
        <v>520</v>
      </c>
      <c r="P3985" s="606" t="s">
        <v>353</v>
      </c>
      <c r="R3985" t="str">
        <f t="shared" si="188"/>
        <v>ZK113</v>
      </c>
      <c r="S3985">
        <f t="shared" si="189"/>
        <v>0</v>
      </c>
      <c r="T3985">
        <f t="shared" si="189"/>
        <v>0</v>
      </c>
      <c r="U3985">
        <f t="shared" si="189"/>
        <v>0</v>
      </c>
    </row>
    <row r="3986" spans="1:21" x14ac:dyDescent="0.25">
      <c r="A3986" t="s">
        <v>4505</v>
      </c>
      <c r="B3986" t="str">
        <f t="shared" si="187"/>
        <v>ZK113.K184.C727</v>
      </c>
      <c r="C3986">
        <f>+IFERROR(VLOOKUP(B3986,'[1]Sum table'!$A:$D,4,FALSE),0)</f>
        <v>0</v>
      </c>
      <c r="D3986">
        <f>+IFERROR(VLOOKUP(B3986,'[1]Sum table'!$A:$E,5,FALSE),0)</f>
        <v>0</v>
      </c>
      <c r="E3986">
        <f>+IFERROR(VLOOKUP(B3986,'[1]Sum table'!$A:$F,6,FALSE),0)</f>
        <v>0</v>
      </c>
      <c r="F3986">
        <f>+IFERROR(VLOOKUP(B3986,'[1]Sum table'!$A:$G,7,FALSE),0)</f>
        <v>0</v>
      </c>
      <c r="O3986" t="s">
        <v>520</v>
      </c>
      <c r="P3986" s="606" t="s">
        <v>354</v>
      </c>
      <c r="R3986" t="str">
        <f t="shared" si="188"/>
        <v>ZK113</v>
      </c>
      <c r="S3986">
        <f t="shared" si="189"/>
        <v>0</v>
      </c>
      <c r="T3986">
        <f t="shared" si="189"/>
        <v>0</v>
      </c>
      <c r="U3986">
        <f t="shared" si="189"/>
        <v>0</v>
      </c>
    </row>
    <row r="3987" spans="1:21" x14ac:dyDescent="0.25">
      <c r="A3987" t="s">
        <v>4506</v>
      </c>
      <c r="B3987" t="str">
        <f t="shared" si="187"/>
        <v>ZK113.K185.C727</v>
      </c>
      <c r="C3987">
        <f>+IFERROR(VLOOKUP(B3987,'[1]Sum table'!$A:$D,4,FALSE),0)</f>
        <v>0</v>
      </c>
      <c r="D3987">
        <f>+IFERROR(VLOOKUP(B3987,'[1]Sum table'!$A:$E,5,FALSE),0)</f>
        <v>0</v>
      </c>
      <c r="E3987">
        <f>+IFERROR(VLOOKUP(B3987,'[1]Sum table'!$A:$F,6,FALSE),0)</f>
        <v>0</v>
      </c>
      <c r="F3987">
        <f>+IFERROR(VLOOKUP(B3987,'[1]Sum table'!$A:$G,7,FALSE),0)</f>
        <v>0</v>
      </c>
      <c r="O3987" t="s">
        <v>520</v>
      </c>
      <c r="P3987" s="607" t="s">
        <v>355</v>
      </c>
      <c r="R3987" t="str">
        <f t="shared" si="188"/>
        <v>ZK113</v>
      </c>
      <c r="S3987">
        <f t="shared" si="189"/>
        <v>0</v>
      </c>
      <c r="T3987">
        <f t="shared" si="189"/>
        <v>0</v>
      </c>
      <c r="U3987">
        <f t="shared" si="189"/>
        <v>0</v>
      </c>
    </row>
    <row r="3988" spans="1:21" x14ac:dyDescent="0.25">
      <c r="A3988" t="s">
        <v>4507</v>
      </c>
      <c r="B3988" t="str">
        <f t="shared" si="187"/>
        <v>ZK113.K186.C727</v>
      </c>
      <c r="C3988">
        <f>+IFERROR(VLOOKUP(B3988,'[1]Sum table'!$A:$D,4,FALSE),0)</f>
        <v>0</v>
      </c>
      <c r="D3988">
        <f>+IFERROR(VLOOKUP(B3988,'[1]Sum table'!$A:$E,5,FALSE),0)</f>
        <v>0</v>
      </c>
      <c r="E3988">
        <f>+IFERROR(VLOOKUP(B3988,'[1]Sum table'!$A:$F,6,FALSE),0)</f>
        <v>0</v>
      </c>
      <c r="F3988">
        <f>+IFERROR(VLOOKUP(B3988,'[1]Sum table'!$A:$G,7,FALSE),0)</f>
        <v>0</v>
      </c>
      <c r="O3988" t="s">
        <v>520</v>
      </c>
      <c r="P3988" s="607" t="s">
        <v>356</v>
      </c>
      <c r="R3988" t="str">
        <f t="shared" si="188"/>
        <v>ZK113</v>
      </c>
      <c r="S3988">
        <f t="shared" si="189"/>
        <v>0</v>
      </c>
      <c r="T3988">
        <f t="shared" si="189"/>
        <v>0</v>
      </c>
      <c r="U3988">
        <f t="shared" si="189"/>
        <v>0</v>
      </c>
    </row>
    <row r="3989" spans="1:21" x14ac:dyDescent="0.25">
      <c r="A3989" t="s">
        <v>4508</v>
      </c>
      <c r="B3989" t="str">
        <f t="shared" si="187"/>
        <v>ZK113.K187.C727</v>
      </c>
      <c r="C3989">
        <f>+IFERROR(VLOOKUP(B3989,'[1]Sum table'!$A:$D,4,FALSE),0)</f>
        <v>0</v>
      </c>
      <c r="D3989">
        <f>+IFERROR(VLOOKUP(B3989,'[1]Sum table'!$A:$E,5,FALSE),0)</f>
        <v>0</v>
      </c>
      <c r="E3989">
        <f>+IFERROR(VLOOKUP(B3989,'[1]Sum table'!$A:$F,6,FALSE),0)</f>
        <v>0</v>
      </c>
      <c r="F3989">
        <f>+IFERROR(VLOOKUP(B3989,'[1]Sum table'!$A:$G,7,FALSE),0)</f>
        <v>0</v>
      </c>
      <c r="O3989" t="s">
        <v>520</v>
      </c>
      <c r="P3989" s="606" t="s">
        <v>357</v>
      </c>
      <c r="R3989" t="str">
        <f t="shared" si="188"/>
        <v>ZK113</v>
      </c>
      <c r="S3989">
        <f t="shared" si="189"/>
        <v>0</v>
      </c>
      <c r="T3989">
        <f t="shared" si="189"/>
        <v>0</v>
      </c>
      <c r="U3989">
        <f t="shared" si="189"/>
        <v>0</v>
      </c>
    </row>
    <row r="3990" spans="1:21" x14ac:dyDescent="0.25">
      <c r="A3990" t="s">
        <v>4509</v>
      </c>
      <c r="B3990" t="str">
        <f t="shared" si="187"/>
        <v>ZK113.K188.C727</v>
      </c>
      <c r="C3990">
        <f>+IFERROR(VLOOKUP(B3990,'[1]Sum table'!$A:$D,4,FALSE),0)</f>
        <v>0</v>
      </c>
      <c r="D3990">
        <f>+IFERROR(VLOOKUP(B3990,'[1]Sum table'!$A:$E,5,FALSE),0)</f>
        <v>0</v>
      </c>
      <c r="E3990">
        <f>+IFERROR(VLOOKUP(B3990,'[1]Sum table'!$A:$F,6,FALSE),0)</f>
        <v>0</v>
      </c>
      <c r="F3990">
        <f>+IFERROR(VLOOKUP(B3990,'[1]Sum table'!$A:$G,7,FALSE),0)</f>
        <v>0</v>
      </c>
      <c r="O3990" t="s">
        <v>520</v>
      </c>
      <c r="P3990" s="606" t="s">
        <v>358</v>
      </c>
      <c r="R3990" t="str">
        <f t="shared" si="188"/>
        <v>ZK113</v>
      </c>
      <c r="S3990">
        <f t="shared" si="189"/>
        <v>0</v>
      </c>
      <c r="T3990">
        <f t="shared" si="189"/>
        <v>0</v>
      </c>
      <c r="U3990">
        <f t="shared" si="189"/>
        <v>0</v>
      </c>
    </row>
    <row r="3991" spans="1:21" x14ac:dyDescent="0.25">
      <c r="A3991" t="s">
        <v>4510</v>
      </c>
      <c r="B3991" t="str">
        <f t="shared" si="187"/>
        <v>ZK113.K189.C727</v>
      </c>
      <c r="C3991">
        <f>+IFERROR(VLOOKUP(B3991,'[1]Sum table'!$A:$D,4,FALSE),0)</f>
        <v>0</v>
      </c>
      <c r="D3991">
        <f>+IFERROR(VLOOKUP(B3991,'[1]Sum table'!$A:$E,5,FALSE),0)</f>
        <v>0</v>
      </c>
      <c r="E3991">
        <f>+IFERROR(VLOOKUP(B3991,'[1]Sum table'!$A:$F,6,FALSE),0)</f>
        <v>0</v>
      </c>
      <c r="F3991">
        <f>+IFERROR(VLOOKUP(B3991,'[1]Sum table'!$A:$G,7,FALSE),0)</f>
        <v>0</v>
      </c>
      <c r="O3991" t="s">
        <v>520</v>
      </c>
      <c r="P3991" s="606" t="s">
        <v>359</v>
      </c>
      <c r="R3991" t="str">
        <f t="shared" si="188"/>
        <v>ZK113</v>
      </c>
      <c r="S3991">
        <f t="shared" si="189"/>
        <v>0</v>
      </c>
      <c r="T3991">
        <f t="shared" si="189"/>
        <v>0</v>
      </c>
      <c r="U3991">
        <f t="shared" si="189"/>
        <v>0</v>
      </c>
    </row>
    <row r="3992" spans="1:21" x14ac:dyDescent="0.25">
      <c r="A3992" t="s">
        <v>4511</v>
      </c>
      <c r="B3992" t="str">
        <f t="shared" si="187"/>
        <v>ZK113.K190.C727</v>
      </c>
      <c r="C3992">
        <f>+IFERROR(VLOOKUP(B3992,'[1]Sum table'!$A:$D,4,FALSE),0)</f>
        <v>0</v>
      </c>
      <c r="D3992">
        <f>+IFERROR(VLOOKUP(B3992,'[1]Sum table'!$A:$E,5,FALSE),0)</f>
        <v>0</v>
      </c>
      <c r="E3992">
        <f>+IFERROR(VLOOKUP(B3992,'[1]Sum table'!$A:$F,6,FALSE),0)</f>
        <v>0</v>
      </c>
      <c r="F3992">
        <f>+IFERROR(VLOOKUP(B3992,'[1]Sum table'!$A:$G,7,FALSE),0)</f>
        <v>0</v>
      </c>
      <c r="O3992" t="s">
        <v>520</v>
      </c>
      <c r="P3992" s="607" t="s">
        <v>360</v>
      </c>
      <c r="R3992" t="str">
        <f t="shared" si="188"/>
        <v>ZK113</v>
      </c>
      <c r="S3992">
        <f t="shared" si="189"/>
        <v>0</v>
      </c>
      <c r="T3992">
        <f t="shared" si="189"/>
        <v>0</v>
      </c>
      <c r="U3992">
        <f t="shared" si="189"/>
        <v>0</v>
      </c>
    </row>
    <row r="3993" spans="1:21" x14ac:dyDescent="0.25">
      <c r="A3993" t="s">
        <v>4512</v>
      </c>
      <c r="B3993" t="str">
        <f t="shared" si="187"/>
        <v>ZK113.K191.C727</v>
      </c>
      <c r="C3993">
        <f>+IFERROR(VLOOKUP(B3993,'[1]Sum table'!$A:$D,4,FALSE),0)</f>
        <v>0</v>
      </c>
      <c r="D3993">
        <f>+IFERROR(VLOOKUP(B3993,'[1]Sum table'!$A:$E,5,FALSE),0)</f>
        <v>0</v>
      </c>
      <c r="E3993">
        <f>+IFERROR(VLOOKUP(B3993,'[1]Sum table'!$A:$F,6,FALSE),0)</f>
        <v>0</v>
      </c>
      <c r="F3993">
        <f>+IFERROR(VLOOKUP(B3993,'[1]Sum table'!$A:$G,7,FALSE),0)</f>
        <v>0</v>
      </c>
      <c r="O3993" t="s">
        <v>520</v>
      </c>
      <c r="P3993" s="607" t="s">
        <v>361</v>
      </c>
      <c r="R3993" t="str">
        <f t="shared" si="188"/>
        <v>ZK113</v>
      </c>
      <c r="S3993">
        <f t="shared" si="189"/>
        <v>0</v>
      </c>
      <c r="T3993">
        <f t="shared" si="189"/>
        <v>0</v>
      </c>
      <c r="U3993">
        <f t="shared" si="189"/>
        <v>0</v>
      </c>
    </row>
    <row r="3994" spans="1:21" x14ac:dyDescent="0.25">
      <c r="A3994" t="s">
        <v>4513</v>
      </c>
      <c r="B3994" t="str">
        <f t="shared" si="187"/>
        <v>ZK113.K192.C727</v>
      </c>
      <c r="C3994">
        <f>+IFERROR(VLOOKUP(B3994,'[1]Sum table'!$A:$D,4,FALSE),0)</f>
        <v>0</v>
      </c>
      <c r="D3994">
        <f>+IFERROR(VLOOKUP(B3994,'[1]Sum table'!$A:$E,5,FALSE),0)</f>
        <v>0</v>
      </c>
      <c r="E3994">
        <f>+IFERROR(VLOOKUP(B3994,'[1]Sum table'!$A:$F,6,FALSE),0)</f>
        <v>0</v>
      </c>
      <c r="F3994">
        <f>+IFERROR(VLOOKUP(B3994,'[1]Sum table'!$A:$G,7,FALSE),0)</f>
        <v>0</v>
      </c>
      <c r="O3994" t="s">
        <v>520</v>
      </c>
      <c r="P3994" s="607" t="s">
        <v>362</v>
      </c>
      <c r="R3994" t="str">
        <f t="shared" si="188"/>
        <v>ZK113</v>
      </c>
      <c r="S3994">
        <f t="shared" si="189"/>
        <v>0</v>
      </c>
      <c r="T3994">
        <f t="shared" si="189"/>
        <v>0</v>
      </c>
      <c r="U3994">
        <f t="shared" si="189"/>
        <v>0</v>
      </c>
    </row>
    <row r="3995" spans="1:21" x14ac:dyDescent="0.25">
      <c r="A3995" t="s">
        <v>4514</v>
      </c>
      <c r="B3995" t="str">
        <f t="shared" si="187"/>
        <v>ZK113.K193.C727</v>
      </c>
      <c r="C3995">
        <f>+IFERROR(VLOOKUP(B3995,'[1]Sum table'!$A:$D,4,FALSE),0)</f>
        <v>0</v>
      </c>
      <c r="D3995">
        <f>+IFERROR(VLOOKUP(B3995,'[1]Sum table'!$A:$E,5,FALSE),0)</f>
        <v>0</v>
      </c>
      <c r="E3995">
        <f>+IFERROR(VLOOKUP(B3995,'[1]Sum table'!$A:$F,6,FALSE),0)</f>
        <v>0</v>
      </c>
      <c r="F3995">
        <f>+IFERROR(VLOOKUP(B3995,'[1]Sum table'!$A:$G,7,FALSE),0)</f>
        <v>0</v>
      </c>
      <c r="O3995" t="s">
        <v>520</v>
      </c>
      <c r="P3995" s="607" t="s">
        <v>363</v>
      </c>
      <c r="R3995" t="str">
        <f t="shared" si="188"/>
        <v>ZK113</v>
      </c>
      <c r="S3995">
        <f t="shared" si="189"/>
        <v>0</v>
      </c>
      <c r="T3995">
        <f t="shared" si="189"/>
        <v>0</v>
      </c>
      <c r="U3995">
        <f t="shared" si="189"/>
        <v>0</v>
      </c>
    </row>
    <row r="3996" spans="1:21" x14ac:dyDescent="0.25">
      <c r="A3996" t="s">
        <v>4515</v>
      </c>
      <c r="B3996" t="str">
        <f t="shared" si="187"/>
        <v>ZK113.K194.C727</v>
      </c>
      <c r="C3996">
        <f>+IFERROR(VLOOKUP(B3996,'[1]Sum table'!$A:$D,4,FALSE),0)</f>
        <v>0</v>
      </c>
      <c r="D3996">
        <f>+IFERROR(VLOOKUP(B3996,'[1]Sum table'!$A:$E,5,FALSE),0)</f>
        <v>0</v>
      </c>
      <c r="E3996">
        <f>+IFERROR(VLOOKUP(B3996,'[1]Sum table'!$A:$F,6,FALSE),0)</f>
        <v>0</v>
      </c>
      <c r="F3996">
        <f>+IFERROR(VLOOKUP(B3996,'[1]Sum table'!$A:$G,7,FALSE),0)</f>
        <v>0</v>
      </c>
      <c r="O3996" t="s">
        <v>520</v>
      </c>
      <c r="P3996" s="607" t="s">
        <v>364</v>
      </c>
      <c r="R3996" t="str">
        <f t="shared" si="188"/>
        <v>ZK113</v>
      </c>
      <c r="S3996">
        <f t="shared" si="189"/>
        <v>0</v>
      </c>
      <c r="T3996">
        <f t="shared" si="189"/>
        <v>0</v>
      </c>
      <c r="U3996">
        <f t="shared" si="189"/>
        <v>0</v>
      </c>
    </row>
    <row r="3997" spans="1:21" x14ac:dyDescent="0.25">
      <c r="A3997" t="s">
        <v>4516</v>
      </c>
      <c r="B3997" t="str">
        <f t="shared" si="187"/>
        <v>ZK113.K195.C727</v>
      </c>
      <c r="C3997">
        <f>+IFERROR(VLOOKUP(B3997,'[1]Sum table'!$A:$D,4,FALSE),0)</f>
        <v>0</v>
      </c>
      <c r="D3997">
        <f>+IFERROR(VLOOKUP(B3997,'[1]Sum table'!$A:$E,5,FALSE),0)</f>
        <v>0</v>
      </c>
      <c r="E3997">
        <f>+IFERROR(VLOOKUP(B3997,'[1]Sum table'!$A:$F,6,FALSE),0)</f>
        <v>0</v>
      </c>
      <c r="F3997">
        <f>+IFERROR(VLOOKUP(B3997,'[1]Sum table'!$A:$G,7,FALSE),0)</f>
        <v>0</v>
      </c>
      <c r="O3997" t="s">
        <v>520</v>
      </c>
      <c r="P3997" s="607" t="s">
        <v>365</v>
      </c>
      <c r="R3997" t="str">
        <f t="shared" si="188"/>
        <v>ZK113</v>
      </c>
      <c r="S3997">
        <f t="shared" si="189"/>
        <v>0</v>
      </c>
      <c r="T3997">
        <f t="shared" si="189"/>
        <v>0</v>
      </c>
      <c r="U3997">
        <f t="shared" si="189"/>
        <v>0</v>
      </c>
    </row>
    <row r="3998" spans="1:21" x14ac:dyDescent="0.25">
      <c r="A3998" t="s">
        <v>4517</v>
      </c>
      <c r="B3998" t="str">
        <f t="shared" si="187"/>
        <v>ZK113.K196.C727</v>
      </c>
      <c r="C3998">
        <f>+IFERROR(VLOOKUP(B3998,'[1]Sum table'!$A:$D,4,FALSE),0)</f>
        <v>0</v>
      </c>
      <c r="D3998">
        <f>+IFERROR(VLOOKUP(B3998,'[1]Sum table'!$A:$E,5,FALSE),0)</f>
        <v>0</v>
      </c>
      <c r="E3998">
        <f>+IFERROR(VLOOKUP(B3998,'[1]Sum table'!$A:$F,6,FALSE),0)</f>
        <v>0</v>
      </c>
      <c r="F3998">
        <f>+IFERROR(VLOOKUP(B3998,'[1]Sum table'!$A:$G,7,FALSE),0)</f>
        <v>0</v>
      </c>
      <c r="O3998" t="s">
        <v>520</v>
      </c>
      <c r="P3998" s="607" t="s">
        <v>366</v>
      </c>
      <c r="R3998" t="str">
        <f t="shared" si="188"/>
        <v>ZK113</v>
      </c>
      <c r="S3998">
        <f t="shared" si="189"/>
        <v>0</v>
      </c>
      <c r="T3998">
        <f t="shared" si="189"/>
        <v>0</v>
      </c>
      <c r="U3998">
        <f t="shared" si="189"/>
        <v>0</v>
      </c>
    </row>
    <row r="3999" spans="1:21" x14ac:dyDescent="0.25">
      <c r="A3999" t="s">
        <v>4518</v>
      </c>
      <c r="B3999" t="str">
        <f t="shared" si="187"/>
        <v>ZK113.K197.C727</v>
      </c>
      <c r="C3999">
        <f>+IFERROR(VLOOKUP(B3999,'[1]Sum table'!$A:$D,4,FALSE),0)</f>
        <v>0</v>
      </c>
      <c r="D3999">
        <f>+IFERROR(VLOOKUP(B3999,'[1]Sum table'!$A:$E,5,FALSE),0)</f>
        <v>0</v>
      </c>
      <c r="E3999">
        <f>+IFERROR(VLOOKUP(B3999,'[1]Sum table'!$A:$F,6,FALSE),0)</f>
        <v>0</v>
      </c>
      <c r="F3999">
        <f>+IFERROR(VLOOKUP(B3999,'[1]Sum table'!$A:$G,7,FALSE),0)</f>
        <v>0</v>
      </c>
      <c r="O3999" t="s">
        <v>520</v>
      </c>
      <c r="P3999" s="607" t="s">
        <v>367</v>
      </c>
      <c r="R3999" t="str">
        <f t="shared" si="188"/>
        <v>ZK113</v>
      </c>
      <c r="S3999">
        <f t="shared" si="189"/>
        <v>0</v>
      </c>
      <c r="T3999">
        <f t="shared" si="189"/>
        <v>0</v>
      </c>
      <c r="U3999">
        <f t="shared" si="189"/>
        <v>0</v>
      </c>
    </row>
    <row r="4000" spans="1:21" x14ac:dyDescent="0.25">
      <c r="A4000" t="s">
        <v>4519</v>
      </c>
      <c r="B4000" t="str">
        <f t="shared" si="187"/>
        <v>ZK113.K198.C727</v>
      </c>
      <c r="C4000">
        <f>+IFERROR(VLOOKUP(B4000,'[1]Sum table'!$A:$D,4,FALSE),0)</f>
        <v>0</v>
      </c>
      <c r="D4000">
        <f>+IFERROR(VLOOKUP(B4000,'[1]Sum table'!$A:$E,5,FALSE),0)</f>
        <v>0</v>
      </c>
      <c r="E4000">
        <f>+IFERROR(VLOOKUP(B4000,'[1]Sum table'!$A:$F,6,FALSE),0)</f>
        <v>0</v>
      </c>
      <c r="F4000">
        <f>+IFERROR(VLOOKUP(B4000,'[1]Sum table'!$A:$G,7,FALSE),0)</f>
        <v>0</v>
      </c>
      <c r="O4000" t="s">
        <v>520</v>
      </c>
      <c r="P4000" s="607" t="s">
        <v>368</v>
      </c>
      <c r="R4000" t="str">
        <f t="shared" si="188"/>
        <v>ZK113</v>
      </c>
      <c r="S4000">
        <f t="shared" si="189"/>
        <v>0</v>
      </c>
      <c r="T4000">
        <f t="shared" si="189"/>
        <v>0</v>
      </c>
      <c r="U4000">
        <f t="shared" si="189"/>
        <v>0</v>
      </c>
    </row>
    <row r="4001" spans="1:21" x14ac:dyDescent="0.25">
      <c r="A4001" t="s">
        <v>4520</v>
      </c>
      <c r="B4001" t="str">
        <f t="shared" si="187"/>
        <v>ZK113.K199.C727</v>
      </c>
      <c r="C4001">
        <f>+IFERROR(VLOOKUP(B4001,'[1]Sum table'!$A:$D,4,FALSE),0)</f>
        <v>0</v>
      </c>
      <c r="D4001">
        <f>+IFERROR(VLOOKUP(B4001,'[1]Sum table'!$A:$E,5,FALSE),0)</f>
        <v>0</v>
      </c>
      <c r="E4001">
        <f>+IFERROR(VLOOKUP(B4001,'[1]Sum table'!$A:$F,6,FALSE),0)</f>
        <v>0</v>
      </c>
      <c r="F4001">
        <f>+IFERROR(VLOOKUP(B4001,'[1]Sum table'!$A:$G,7,FALSE),0)</f>
        <v>0</v>
      </c>
      <c r="O4001" t="s">
        <v>520</v>
      </c>
      <c r="P4001" s="607" t="s">
        <v>369</v>
      </c>
      <c r="R4001" t="str">
        <f t="shared" si="188"/>
        <v>ZK113</v>
      </c>
      <c r="S4001">
        <f t="shared" si="189"/>
        <v>0</v>
      </c>
      <c r="T4001">
        <f t="shared" si="189"/>
        <v>0</v>
      </c>
      <c r="U4001">
        <f t="shared" si="189"/>
        <v>0</v>
      </c>
    </row>
    <row r="4002" spans="1:21" x14ac:dyDescent="0.25">
      <c r="A4002" t="s">
        <v>4521</v>
      </c>
      <c r="B4002" t="str">
        <f t="shared" si="187"/>
        <v>ZK113.K200.C727</v>
      </c>
      <c r="C4002">
        <f>+IFERROR(VLOOKUP(B4002,'[1]Sum table'!$A:$D,4,FALSE),0)</f>
        <v>0</v>
      </c>
      <c r="D4002">
        <f>+IFERROR(VLOOKUP(B4002,'[1]Sum table'!$A:$E,5,FALSE),0)</f>
        <v>0</v>
      </c>
      <c r="E4002">
        <f>+IFERROR(VLOOKUP(B4002,'[1]Sum table'!$A:$F,6,FALSE),0)</f>
        <v>0</v>
      </c>
      <c r="F4002">
        <f>+IFERROR(VLOOKUP(B4002,'[1]Sum table'!$A:$G,7,FALSE),0)</f>
        <v>0</v>
      </c>
      <c r="O4002" t="s">
        <v>520</v>
      </c>
      <c r="P4002" s="607" t="s">
        <v>370</v>
      </c>
      <c r="R4002" t="str">
        <f t="shared" si="188"/>
        <v>ZK113</v>
      </c>
      <c r="S4002">
        <f t="shared" si="189"/>
        <v>0</v>
      </c>
      <c r="T4002">
        <f t="shared" si="189"/>
        <v>0</v>
      </c>
      <c r="U4002">
        <f t="shared" si="189"/>
        <v>0</v>
      </c>
    </row>
    <row r="4003" spans="1:21" ht="15.75" thickBot="1" x14ac:dyDescent="0.3">
      <c r="A4003" t="s">
        <v>4522</v>
      </c>
      <c r="B4003" t="str">
        <f t="shared" si="187"/>
        <v>ZK113.K201.C727</v>
      </c>
      <c r="C4003">
        <f>+IFERROR(VLOOKUP(B4003,'[1]Sum table'!$A:$D,4,FALSE),0)</f>
        <v>0</v>
      </c>
      <c r="D4003">
        <f>+IFERROR(VLOOKUP(B4003,'[1]Sum table'!$A:$E,5,FALSE),0)</f>
        <v>0</v>
      </c>
      <c r="E4003">
        <f>+IFERROR(VLOOKUP(B4003,'[1]Sum table'!$A:$F,6,FALSE),0)</f>
        <v>0</v>
      </c>
      <c r="F4003">
        <f>+IFERROR(VLOOKUP(B4003,'[1]Sum table'!$A:$G,7,FALSE),0)</f>
        <v>0</v>
      </c>
      <c r="O4003" t="s">
        <v>520</v>
      </c>
      <c r="P4003" s="609" t="s">
        <v>371</v>
      </c>
      <c r="R4003" t="str">
        <f t="shared" si="188"/>
        <v>ZK113</v>
      </c>
      <c r="S4003">
        <f t="shared" si="189"/>
        <v>0</v>
      </c>
      <c r="T4003">
        <f t="shared" si="189"/>
        <v>0</v>
      </c>
      <c r="U4003">
        <f t="shared" si="189"/>
        <v>0</v>
      </c>
    </row>
    <row r="4004" spans="1:21" x14ac:dyDescent="0.25">
      <c r="A4004" t="s">
        <v>4523</v>
      </c>
      <c r="B4004" t="str">
        <f t="shared" si="187"/>
        <v>ZK113.K202.C727</v>
      </c>
      <c r="C4004">
        <f>+IFERROR(VLOOKUP(B4004,'[1]Sum table'!$A:$D,4,FALSE),0)</f>
        <v>0</v>
      </c>
      <c r="D4004">
        <f>+IFERROR(VLOOKUP(B4004,'[1]Sum table'!$A:$E,5,FALSE),0)</f>
        <v>0</v>
      </c>
      <c r="E4004">
        <f>+IFERROR(VLOOKUP(B4004,'[1]Sum table'!$A:$F,6,FALSE),0)</f>
        <v>0</v>
      </c>
      <c r="F4004">
        <f>+IFERROR(VLOOKUP(B4004,'[1]Sum table'!$A:$G,7,FALSE),0)</f>
        <v>0</v>
      </c>
      <c r="O4004" t="s">
        <v>520</v>
      </c>
      <c r="P4004" s="610" t="s">
        <v>258</v>
      </c>
      <c r="R4004" t="str">
        <f t="shared" si="188"/>
        <v>ZK113</v>
      </c>
      <c r="S4004">
        <f t="shared" si="189"/>
        <v>0</v>
      </c>
      <c r="T4004">
        <f t="shared" si="189"/>
        <v>0</v>
      </c>
      <c r="U4004">
        <f t="shared" si="189"/>
        <v>0</v>
      </c>
    </row>
    <row r="4005" spans="1:21" x14ac:dyDescent="0.25">
      <c r="A4005" t="s">
        <v>4524</v>
      </c>
      <c r="B4005" t="str">
        <f t="shared" si="187"/>
        <v>ZK113.K203.C727</v>
      </c>
      <c r="C4005">
        <f>+IFERROR(VLOOKUP(B4005,'[1]Sum table'!$A:$D,4,FALSE),0)</f>
        <v>0</v>
      </c>
      <c r="D4005">
        <f>+IFERROR(VLOOKUP(B4005,'[1]Sum table'!$A:$E,5,FALSE),0)</f>
        <v>0</v>
      </c>
      <c r="E4005">
        <f>+IFERROR(VLOOKUP(B4005,'[1]Sum table'!$A:$F,6,FALSE),0)</f>
        <v>0</v>
      </c>
      <c r="F4005">
        <f>+IFERROR(VLOOKUP(B4005,'[1]Sum table'!$A:$G,7,FALSE),0)</f>
        <v>0</v>
      </c>
      <c r="O4005" t="s">
        <v>520</v>
      </c>
      <c r="P4005" s="610" t="s">
        <v>103</v>
      </c>
      <c r="R4005" t="str">
        <f t="shared" si="188"/>
        <v>ZK113</v>
      </c>
      <c r="S4005">
        <f t="shared" si="189"/>
        <v>0</v>
      </c>
      <c r="T4005">
        <f t="shared" si="189"/>
        <v>0</v>
      </c>
      <c r="U4005">
        <f t="shared" si="189"/>
        <v>0</v>
      </c>
    </row>
    <row r="4006" spans="1:21" x14ac:dyDescent="0.25">
      <c r="A4006" t="s">
        <v>4525</v>
      </c>
      <c r="B4006" t="str">
        <f t="shared" si="187"/>
        <v>ZK113.K204.C727</v>
      </c>
      <c r="C4006">
        <f>+IFERROR(VLOOKUP(B4006,'[1]Sum table'!$A:$D,4,FALSE),0)</f>
        <v>0</v>
      </c>
      <c r="D4006">
        <f>+IFERROR(VLOOKUP(B4006,'[1]Sum table'!$A:$E,5,FALSE),0)</f>
        <v>0</v>
      </c>
      <c r="E4006">
        <f>+IFERROR(VLOOKUP(B4006,'[1]Sum table'!$A:$F,6,FALSE),0)</f>
        <v>0</v>
      </c>
      <c r="F4006">
        <f>+IFERROR(VLOOKUP(B4006,'[1]Sum table'!$A:$G,7,FALSE),0)</f>
        <v>0</v>
      </c>
      <c r="O4006" t="s">
        <v>520</v>
      </c>
      <c r="P4006" s="610" t="s">
        <v>109</v>
      </c>
      <c r="R4006" t="str">
        <f t="shared" si="188"/>
        <v>ZK113</v>
      </c>
      <c r="S4006">
        <f t="shared" si="189"/>
        <v>0</v>
      </c>
      <c r="T4006">
        <f t="shared" si="189"/>
        <v>0</v>
      </c>
      <c r="U4006">
        <f t="shared" si="189"/>
        <v>0</v>
      </c>
    </row>
    <row r="4007" spans="1:21" x14ac:dyDescent="0.25">
      <c r="A4007" t="s">
        <v>4526</v>
      </c>
      <c r="B4007" t="str">
        <f t="shared" si="187"/>
        <v>ZK113.K205.C727</v>
      </c>
      <c r="C4007">
        <f>+IFERROR(VLOOKUP(B4007,'[1]Sum table'!$A:$D,4,FALSE),0)</f>
        <v>0</v>
      </c>
      <c r="D4007">
        <f>+IFERROR(VLOOKUP(B4007,'[1]Sum table'!$A:$E,5,FALSE),0)</f>
        <v>0</v>
      </c>
      <c r="E4007">
        <f>+IFERROR(VLOOKUP(B4007,'[1]Sum table'!$A:$F,6,FALSE),0)</f>
        <v>0</v>
      </c>
      <c r="F4007">
        <f>+IFERROR(VLOOKUP(B4007,'[1]Sum table'!$A:$G,7,FALSE),0)</f>
        <v>0</v>
      </c>
      <c r="O4007" t="s">
        <v>520</v>
      </c>
      <c r="P4007" s="610" t="s">
        <v>111</v>
      </c>
      <c r="R4007" t="str">
        <f t="shared" si="188"/>
        <v>ZK113</v>
      </c>
      <c r="S4007">
        <f t="shared" si="189"/>
        <v>0</v>
      </c>
      <c r="T4007">
        <f t="shared" si="189"/>
        <v>0</v>
      </c>
      <c r="U4007">
        <f t="shared" si="189"/>
        <v>0</v>
      </c>
    </row>
    <row r="4008" spans="1:21" x14ac:dyDescent="0.25">
      <c r="A4008" t="s">
        <v>4527</v>
      </c>
      <c r="B4008" t="str">
        <f t="shared" si="187"/>
        <v>ZK113.K206.C727</v>
      </c>
      <c r="C4008">
        <f>+IFERROR(VLOOKUP(B4008,'[1]Sum table'!$A:$D,4,FALSE),0)</f>
        <v>0</v>
      </c>
      <c r="D4008">
        <f>+IFERROR(VLOOKUP(B4008,'[1]Sum table'!$A:$E,5,FALSE),0)</f>
        <v>0</v>
      </c>
      <c r="E4008">
        <f>+IFERROR(VLOOKUP(B4008,'[1]Sum table'!$A:$F,6,FALSE),0)</f>
        <v>0</v>
      </c>
      <c r="F4008">
        <f>+IFERROR(VLOOKUP(B4008,'[1]Sum table'!$A:$G,7,FALSE),0)</f>
        <v>0</v>
      </c>
      <c r="O4008" t="s">
        <v>520</v>
      </c>
      <c r="P4008" s="608" t="s">
        <v>372</v>
      </c>
      <c r="R4008" t="str">
        <f t="shared" si="188"/>
        <v>ZK113</v>
      </c>
      <c r="S4008">
        <f t="shared" si="189"/>
        <v>0</v>
      </c>
      <c r="T4008">
        <f t="shared" si="189"/>
        <v>0</v>
      </c>
      <c r="U4008">
        <f t="shared" si="189"/>
        <v>0</v>
      </c>
    </row>
    <row r="4009" spans="1:21" x14ac:dyDescent="0.25">
      <c r="A4009" t="s">
        <v>4528</v>
      </c>
      <c r="B4009" t="str">
        <f t="shared" si="187"/>
        <v>ZK113.K207.C727</v>
      </c>
      <c r="C4009">
        <f>+IFERROR(VLOOKUP(B4009,'[1]Sum table'!$A:$D,4,FALSE),0)</f>
        <v>0</v>
      </c>
      <c r="D4009">
        <f>+IFERROR(VLOOKUP(B4009,'[1]Sum table'!$A:$E,5,FALSE),0)</f>
        <v>0</v>
      </c>
      <c r="E4009">
        <f>+IFERROR(VLOOKUP(B4009,'[1]Sum table'!$A:$F,6,FALSE),0)</f>
        <v>0</v>
      </c>
      <c r="F4009">
        <f>+IFERROR(VLOOKUP(B4009,'[1]Sum table'!$A:$G,7,FALSE),0)</f>
        <v>0</v>
      </c>
      <c r="O4009" t="s">
        <v>520</v>
      </c>
      <c r="P4009" s="608" t="s">
        <v>373</v>
      </c>
      <c r="R4009" t="str">
        <f t="shared" si="188"/>
        <v>ZK113</v>
      </c>
      <c r="S4009">
        <f t="shared" si="189"/>
        <v>0</v>
      </c>
      <c r="T4009">
        <f t="shared" si="189"/>
        <v>0</v>
      </c>
      <c r="U4009">
        <f t="shared" si="189"/>
        <v>0</v>
      </c>
    </row>
    <row r="4010" spans="1:21" x14ac:dyDescent="0.25">
      <c r="A4010" t="s">
        <v>4529</v>
      </c>
      <c r="B4010" t="str">
        <f t="shared" si="187"/>
        <v>ZK113.K208.C727</v>
      </c>
      <c r="C4010">
        <f>+IFERROR(VLOOKUP(B4010,'[1]Sum table'!$A:$D,4,FALSE),0)</f>
        <v>0</v>
      </c>
      <c r="D4010">
        <f>+IFERROR(VLOOKUP(B4010,'[1]Sum table'!$A:$E,5,FALSE),0)</f>
        <v>0</v>
      </c>
      <c r="E4010">
        <f>+IFERROR(VLOOKUP(B4010,'[1]Sum table'!$A:$F,6,FALSE),0)</f>
        <v>0</v>
      </c>
      <c r="F4010">
        <f>+IFERROR(VLOOKUP(B4010,'[1]Sum table'!$A:$G,7,FALSE),0)</f>
        <v>0</v>
      </c>
      <c r="O4010" t="s">
        <v>520</v>
      </c>
      <c r="P4010" s="608" t="s">
        <v>374</v>
      </c>
      <c r="R4010" t="str">
        <f t="shared" si="188"/>
        <v>ZK113</v>
      </c>
      <c r="S4010">
        <f t="shared" si="189"/>
        <v>0</v>
      </c>
      <c r="T4010">
        <f t="shared" si="189"/>
        <v>0</v>
      </c>
      <c r="U4010">
        <f t="shared" si="189"/>
        <v>0</v>
      </c>
    </row>
    <row r="4011" spans="1:21" x14ac:dyDescent="0.25">
      <c r="A4011" t="s">
        <v>4530</v>
      </c>
      <c r="B4011" t="str">
        <f t="shared" si="187"/>
        <v>ZK113.K209.C727</v>
      </c>
      <c r="C4011">
        <f>+IFERROR(VLOOKUP(B4011,'[1]Sum table'!$A:$D,4,FALSE),0)</f>
        <v>0</v>
      </c>
      <c r="D4011">
        <f>+IFERROR(VLOOKUP(B4011,'[1]Sum table'!$A:$E,5,FALSE),0)</f>
        <v>0</v>
      </c>
      <c r="E4011">
        <f>+IFERROR(VLOOKUP(B4011,'[1]Sum table'!$A:$F,6,FALSE),0)</f>
        <v>0</v>
      </c>
      <c r="F4011">
        <f>+IFERROR(VLOOKUP(B4011,'[1]Sum table'!$A:$G,7,FALSE),0)</f>
        <v>0</v>
      </c>
      <c r="O4011" t="s">
        <v>520</v>
      </c>
      <c r="P4011" s="610" t="s">
        <v>77</v>
      </c>
      <c r="R4011" t="str">
        <f t="shared" si="188"/>
        <v>ZK113</v>
      </c>
      <c r="S4011">
        <f t="shared" si="189"/>
        <v>0</v>
      </c>
      <c r="T4011">
        <f t="shared" si="189"/>
        <v>0</v>
      </c>
      <c r="U4011">
        <f t="shared" si="189"/>
        <v>0</v>
      </c>
    </row>
    <row r="4012" spans="1:21" x14ac:dyDescent="0.25">
      <c r="A4012" t="s">
        <v>4531</v>
      </c>
      <c r="B4012" t="str">
        <f t="shared" si="187"/>
        <v>ZK113.K210.C727</v>
      </c>
      <c r="C4012">
        <f>+IFERROR(VLOOKUP(B4012,'[1]Sum table'!$A:$D,4,FALSE),0)</f>
        <v>0</v>
      </c>
      <c r="D4012">
        <f>+IFERROR(VLOOKUP(B4012,'[1]Sum table'!$A:$E,5,FALSE),0)</f>
        <v>0</v>
      </c>
      <c r="E4012">
        <f>+IFERROR(VLOOKUP(B4012,'[1]Sum table'!$A:$F,6,FALSE),0)</f>
        <v>0</v>
      </c>
      <c r="F4012">
        <f>+IFERROR(VLOOKUP(B4012,'[1]Sum table'!$A:$G,7,FALSE),0)</f>
        <v>0</v>
      </c>
      <c r="O4012" t="s">
        <v>520</v>
      </c>
      <c r="P4012" s="610" t="s">
        <v>79</v>
      </c>
      <c r="R4012" t="str">
        <f t="shared" si="188"/>
        <v>ZK113</v>
      </c>
      <c r="S4012">
        <f t="shared" si="189"/>
        <v>0</v>
      </c>
      <c r="T4012">
        <f t="shared" si="189"/>
        <v>0</v>
      </c>
      <c r="U4012">
        <f t="shared" si="189"/>
        <v>0</v>
      </c>
    </row>
    <row r="4013" spans="1:21" x14ac:dyDescent="0.25">
      <c r="A4013" t="s">
        <v>4532</v>
      </c>
      <c r="B4013" t="str">
        <f t="shared" si="187"/>
        <v>ZK113.K211.C727</v>
      </c>
      <c r="C4013">
        <f>+IFERROR(VLOOKUP(B4013,'[1]Sum table'!$A:$D,4,FALSE),0)</f>
        <v>0</v>
      </c>
      <c r="D4013">
        <f>+IFERROR(VLOOKUP(B4013,'[1]Sum table'!$A:$E,5,FALSE),0)</f>
        <v>0</v>
      </c>
      <c r="E4013">
        <f>+IFERROR(VLOOKUP(B4013,'[1]Sum table'!$A:$F,6,FALSE),0)</f>
        <v>0</v>
      </c>
      <c r="F4013">
        <f>+IFERROR(VLOOKUP(B4013,'[1]Sum table'!$A:$G,7,FALSE),0)</f>
        <v>0</v>
      </c>
      <c r="O4013" t="s">
        <v>520</v>
      </c>
      <c r="P4013" s="610" t="s">
        <v>81</v>
      </c>
      <c r="R4013" t="str">
        <f t="shared" si="188"/>
        <v>ZK113</v>
      </c>
      <c r="S4013">
        <f t="shared" si="189"/>
        <v>0</v>
      </c>
      <c r="T4013">
        <f t="shared" si="189"/>
        <v>0</v>
      </c>
      <c r="U4013">
        <f t="shared" si="189"/>
        <v>0</v>
      </c>
    </row>
    <row r="4014" spans="1:21" x14ac:dyDescent="0.25">
      <c r="A4014" t="s">
        <v>4533</v>
      </c>
      <c r="B4014" t="str">
        <f t="shared" si="187"/>
        <v>ZK113.K212.C727</v>
      </c>
      <c r="C4014">
        <f>+IFERROR(VLOOKUP(B4014,'[1]Sum table'!$A:$D,4,FALSE),0)</f>
        <v>0</v>
      </c>
      <c r="D4014">
        <f>+IFERROR(VLOOKUP(B4014,'[1]Sum table'!$A:$E,5,FALSE),0)</f>
        <v>0</v>
      </c>
      <c r="E4014">
        <f>+IFERROR(VLOOKUP(B4014,'[1]Sum table'!$A:$F,6,FALSE),0)</f>
        <v>0</v>
      </c>
      <c r="F4014">
        <f>+IFERROR(VLOOKUP(B4014,'[1]Sum table'!$A:$G,7,FALSE),0)</f>
        <v>0</v>
      </c>
      <c r="O4014" t="s">
        <v>520</v>
      </c>
      <c r="P4014" s="610" t="s">
        <v>83</v>
      </c>
      <c r="R4014" t="str">
        <f t="shared" si="188"/>
        <v>ZK113</v>
      </c>
      <c r="S4014">
        <f t="shared" si="189"/>
        <v>0</v>
      </c>
      <c r="T4014">
        <f t="shared" si="189"/>
        <v>0</v>
      </c>
      <c r="U4014">
        <f t="shared" si="189"/>
        <v>0</v>
      </c>
    </row>
    <row r="4015" spans="1:21" x14ac:dyDescent="0.25">
      <c r="A4015" t="s">
        <v>4534</v>
      </c>
      <c r="B4015" t="str">
        <f t="shared" si="187"/>
        <v>ZK113.K213.C727</v>
      </c>
      <c r="C4015">
        <f>+IFERROR(VLOOKUP(B4015,'[1]Sum table'!$A:$D,4,FALSE),0)</f>
        <v>0</v>
      </c>
      <c r="D4015">
        <f>+IFERROR(VLOOKUP(B4015,'[1]Sum table'!$A:$E,5,FALSE),0)</f>
        <v>0</v>
      </c>
      <c r="E4015">
        <f>+IFERROR(VLOOKUP(B4015,'[1]Sum table'!$A:$F,6,FALSE),0)</f>
        <v>0</v>
      </c>
      <c r="F4015">
        <f>+IFERROR(VLOOKUP(B4015,'[1]Sum table'!$A:$G,7,FALSE),0)</f>
        <v>0</v>
      </c>
      <c r="O4015" t="s">
        <v>520</v>
      </c>
      <c r="P4015" s="610" t="s">
        <v>85</v>
      </c>
      <c r="R4015" t="str">
        <f t="shared" si="188"/>
        <v>ZK113</v>
      </c>
      <c r="S4015">
        <f t="shared" si="189"/>
        <v>0</v>
      </c>
      <c r="T4015">
        <f t="shared" si="189"/>
        <v>0</v>
      </c>
      <c r="U4015">
        <f t="shared" si="189"/>
        <v>0</v>
      </c>
    </row>
    <row r="4016" spans="1:21" x14ac:dyDescent="0.25">
      <c r="A4016" t="s">
        <v>4535</v>
      </c>
      <c r="B4016" t="str">
        <f t="shared" si="187"/>
        <v>ZK113.K214.C727</v>
      </c>
      <c r="C4016">
        <f>+IFERROR(VLOOKUP(B4016,'[1]Sum table'!$A:$D,4,FALSE),0)</f>
        <v>0</v>
      </c>
      <c r="D4016">
        <f>+IFERROR(VLOOKUP(B4016,'[1]Sum table'!$A:$E,5,FALSE),0)</f>
        <v>0</v>
      </c>
      <c r="E4016">
        <f>+IFERROR(VLOOKUP(B4016,'[1]Sum table'!$A:$F,6,FALSE),0)</f>
        <v>0</v>
      </c>
      <c r="F4016">
        <f>+IFERROR(VLOOKUP(B4016,'[1]Sum table'!$A:$G,7,FALSE),0)</f>
        <v>0</v>
      </c>
      <c r="O4016" t="s">
        <v>520</v>
      </c>
      <c r="P4016" s="610" t="s">
        <v>87</v>
      </c>
      <c r="R4016" t="str">
        <f t="shared" si="188"/>
        <v>ZK113</v>
      </c>
      <c r="S4016">
        <f t="shared" si="189"/>
        <v>0</v>
      </c>
      <c r="T4016">
        <f t="shared" si="189"/>
        <v>0</v>
      </c>
      <c r="U4016">
        <f t="shared" si="189"/>
        <v>0</v>
      </c>
    </row>
    <row r="4017" spans="1:21" x14ac:dyDescent="0.25">
      <c r="A4017" t="s">
        <v>4536</v>
      </c>
      <c r="B4017" t="str">
        <f t="shared" si="187"/>
        <v>ZK113.K215.C727</v>
      </c>
      <c r="C4017">
        <f>+IFERROR(VLOOKUP(B4017,'[1]Sum table'!$A:$D,4,FALSE),0)</f>
        <v>0</v>
      </c>
      <c r="D4017">
        <f>+IFERROR(VLOOKUP(B4017,'[1]Sum table'!$A:$E,5,FALSE),0)</f>
        <v>0</v>
      </c>
      <c r="E4017">
        <f>+IFERROR(VLOOKUP(B4017,'[1]Sum table'!$A:$F,6,FALSE),0)</f>
        <v>0</v>
      </c>
      <c r="F4017">
        <f>+IFERROR(VLOOKUP(B4017,'[1]Sum table'!$A:$G,7,FALSE),0)</f>
        <v>0</v>
      </c>
      <c r="O4017" t="s">
        <v>520</v>
      </c>
      <c r="P4017" s="610" t="s">
        <v>89</v>
      </c>
      <c r="R4017" t="str">
        <f t="shared" si="188"/>
        <v>ZK113</v>
      </c>
      <c r="S4017">
        <f t="shared" si="189"/>
        <v>0</v>
      </c>
      <c r="T4017">
        <f t="shared" si="189"/>
        <v>0</v>
      </c>
      <c r="U4017">
        <f t="shared" si="189"/>
        <v>0</v>
      </c>
    </row>
    <row r="4018" spans="1:21" x14ac:dyDescent="0.25">
      <c r="A4018" t="s">
        <v>4537</v>
      </c>
      <c r="B4018" t="str">
        <f t="shared" si="187"/>
        <v>ZK113.K216.C727</v>
      </c>
      <c r="C4018">
        <f>+IFERROR(VLOOKUP(B4018,'[1]Sum table'!$A:$D,4,FALSE),0)</f>
        <v>0</v>
      </c>
      <c r="D4018">
        <f>+IFERROR(VLOOKUP(B4018,'[1]Sum table'!$A:$E,5,FALSE),0)</f>
        <v>0</v>
      </c>
      <c r="E4018">
        <f>+IFERROR(VLOOKUP(B4018,'[1]Sum table'!$A:$F,6,FALSE),0)</f>
        <v>0</v>
      </c>
      <c r="F4018">
        <f>+IFERROR(VLOOKUP(B4018,'[1]Sum table'!$A:$G,7,FALSE),0)</f>
        <v>0</v>
      </c>
      <c r="O4018" t="s">
        <v>520</v>
      </c>
      <c r="P4018" s="610" t="s">
        <v>91</v>
      </c>
      <c r="R4018" t="str">
        <f t="shared" si="188"/>
        <v>ZK113</v>
      </c>
      <c r="S4018">
        <f t="shared" si="189"/>
        <v>0</v>
      </c>
      <c r="T4018">
        <f t="shared" si="189"/>
        <v>0</v>
      </c>
      <c r="U4018">
        <f t="shared" si="189"/>
        <v>0</v>
      </c>
    </row>
    <row r="4019" spans="1:21" x14ac:dyDescent="0.25">
      <c r="A4019" t="s">
        <v>4538</v>
      </c>
      <c r="B4019" t="str">
        <f t="shared" si="187"/>
        <v>ZK113.K217.C727</v>
      </c>
      <c r="C4019">
        <f>+IFERROR(VLOOKUP(B4019,'[1]Sum table'!$A:$D,4,FALSE),0)</f>
        <v>0</v>
      </c>
      <c r="D4019">
        <f>+IFERROR(VLOOKUP(B4019,'[1]Sum table'!$A:$E,5,FALSE),0)</f>
        <v>0</v>
      </c>
      <c r="E4019">
        <f>+IFERROR(VLOOKUP(B4019,'[1]Sum table'!$A:$F,6,FALSE),0)</f>
        <v>0</v>
      </c>
      <c r="F4019">
        <f>+IFERROR(VLOOKUP(B4019,'[1]Sum table'!$A:$G,7,FALSE),0)</f>
        <v>0</v>
      </c>
      <c r="O4019" t="s">
        <v>520</v>
      </c>
      <c r="P4019" s="610" t="s">
        <v>93</v>
      </c>
      <c r="R4019" t="str">
        <f t="shared" si="188"/>
        <v>ZK113</v>
      </c>
      <c r="S4019">
        <f t="shared" si="189"/>
        <v>0</v>
      </c>
      <c r="T4019">
        <f t="shared" si="189"/>
        <v>0</v>
      </c>
      <c r="U4019">
        <f t="shared" si="189"/>
        <v>0</v>
      </c>
    </row>
    <row r="4020" spans="1:21" x14ac:dyDescent="0.25">
      <c r="A4020" t="s">
        <v>4539</v>
      </c>
      <c r="B4020" t="str">
        <f t="shared" si="187"/>
        <v>ZK113.K218.C727</v>
      </c>
      <c r="C4020">
        <f>+IFERROR(VLOOKUP(B4020,'[1]Sum table'!$A:$D,4,FALSE),0)</f>
        <v>0</v>
      </c>
      <c r="D4020">
        <f>+IFERROR(VLOOKUP(B4020,'[1]Sum table'!$A:$E,5,FALSE),0)</f>
        <v>0</v>
      </c>
      <c r="E4020">
        <f>+IFERROR(VLOOKUP(B4020,'[1]Sum table'!$A:$F,6,FALSE),0)</f>
        <v>0</v>
      </c>
      <c r="F4020">
        <f>+IFERROR(VLOOKUP(B4020,'[1]Sum table'!$A:$G,7,FALSE),0)</f>
        <v>0</v>
      </c>
      <c r="O4020" t="s">
        <v>520</v>
      </c>
      <c r="P4020" s="610" t="s">
        <v>95</v>
      </c>
      <c r="R4020" t="str">
        <f t="shared" si="188"/>
        <v>ZK113</v>
      </c>
      <c r="S4020">
        <f t="shared" si="189"/>
        <v>0</v>
      </c>
      <c r="T4020">
        <f t="shared" si="189"/>
        <v>0</v>
      </c>
      <c r="U4020">
        <f t="shared" si="189"/>
        <v>0</v>
      </c>
    </row>
    <row r="4021" spans="1:21" x14ac:dyDescent="0.25">
      <c r="A4021" t="s">
        <v>4540</v>
      </c>
      <c r="B4021" t="str">
        <f t="shared" si="187"/>
        <v>ZK113.K219.C727</v>
      </c>
      <c r="C4021">
        <f>+IFERROR(VLOOKUP(B4021,'[1]Sum table'!$A:$D,4,FALSE),0)</f>
        <v>0</v>
      </c>
      <c r="D4021">
        <f>+IFERROR(VLOOKUP(B4021,'[1]Sum table'!$A:$E,5,FALSE),0)</f>
        <v>0</v>
      </c>
      <c r="E4021">
        <f>+IFERROR(VLOOKUP(B4021,'[1]Sum table'!$A:$F,6,FALSE),0)</f>
        <v>0</v>
      </c>
      <c r="F4021">
        <f>+IFERROR(VLOOKUP(B4021,'[1]Sum table'!$A:$G,7,FALSE),0)</f>
        <v>0</v>
      </c>
      <c r="O4021" t="s">
        <v>520</v>
      </c>
      <c r="P4021" s="610" t="s">
        <v>97</v>
      </c>
      <c r="R4021" t="str">
        <f t="shared" si="188"/>
        <v>ZK113</v>
      </c>
      <c r="S4021">
        <f t="shared" si="189"/>
        <v>0</v>
      </c>
      <c r="T4021">
        <f t="shared" si="189"/>
        <v>0</v>
      </c>
      <c r="U4021">
        <f t="shared" si="189"/>
        <v>0</v>
      </c>
    </row>
    <row r="4022" spans="1:21" x14ac:dyDescent="0.25">
      <c r="A4022" t="s">
        <v>4541</v>
      </c>
      <c r="B4022" t="str">
        <f t="shared" si="187"/>
        <v>ZK113.K220.C727</v>
      </c>
      <c r="C4022">
        <f>+IFERROR(VLOOKUP(B4022,'[1]Sum table'!$A:$D,4,FALSE),0)</f>
        <v>0</v>
      </c>
      <c r="D4022">
        <f>+IFERROR(VLOOKUP(B4022,'[1]Sum table'!$A:$E,5,FALSE),0)</f>
        <v>0</v>
      </c>
      <c r="E4022">
        <f>+IFERROR(VLOOKUP(B4022,'[1]Sum table'!$A:$F,6,FALSE),0)</f>
        <v>0</v>
      </c>
      <c r="F4022">
        <f>+IFERROR(VLOOKUP(B4022,'[1]Sum table'!$A:$G,7,FALSE),0)</f>
        <v>0</v>
      </c>
      <c r="O4022" t="s">
        <v>520</v>
      </c>
      <c r="P4022" s="610" t="s">
        <v>99</v>
      </c>
      <c r="R4022" t="str">
        <f t="shared" si="188"/>
        <v>ZK113</v>
      </c>
      <c r="S4022">
        <f t="shared" si="189"/>
        <v>0</v>
      </c>
      <c r="T4022">
        <f t="shared" si="189"/>
        <v>0</v>
      </c>
      <c r="U4022">
        <f t="shared" si="189"/>
        <v>0</v>
      </c>
    </row>
    <row r="4023" spans="1:21" x14ac:dyDescent="0.25">
      <c r="A4023" t="s">
        <v>4542</v>
      </c>
      <c r="B4023" t="str">
        <f t="shared" si="187"/>
        <v>ZK113.K221.C727</v>
      </c>
      <c r="C4023">
        <f>+IFERROR(VLOOKUP(B4023,'[1]Sum table'!$A:$D,4,FALSE),0)</f>
        <v>0</v>
      </c>
      <c r="D4023">
        <f>+IFERROR(VLOOKUP(B4023,'[1]Sum table'!$A:$E,5,FALSE),0)</f>
        <v>0</v>
      </c>
      <c r="E4023">
        <f>+IFERROR(VLOOKUP(B4023,'[1]Sum table'!$A:$F,6,FALSE),0)</f>
        <v>0</v>
      </c>
      <c r="F4023">
        <f>+IFERROR(VLOOKUP(B4023,'[1]Sum table'!$A:$G,7,FALSE),0)</f>
        <v>0</v>
      </c>
      <c r="O4023" t="s">
        <v>520</v>
      </c>
      <c r="P4023" s="610" t="s">
        <v>101</v>
      </c>
      <c r="R4023" t="str">
        <f t="shared" si="188"/>
        <v>ZK113</v>
      </c>
      <c r="S4023">
        <f t="shared" si="189"/>
        <v>0</v>
      </c>
      <c r="T4023">
        <f t="shared" si="189"/>
        <v>0</v>
      </c>
      <c r="U4023">
        <f t="shared" si="189"/>
        <v>0</v>
      </c>
    </row>
    <row r="4024" spans="1:21" x14ac:dyDescent="0.25">
      <c r="A4024" t="s">
        <v>4543</v>
      </c>
      <c r="B4024" t="str">
        <f t="shared" si="187"/>
        <v>ZK113.K222.C727</v>
      </c>
      <c r="C4024">
        <f>+IFERROR(VLOOKUP(B4024,'[1]Sum table'!$A:$D,4,FALSE),0)</f>
        <v>0</v>
      </c>
      <c r="D4024">
        <f>+IFERROR(VLOOKUP(B4024,'[1]Sum table'!$A:$E,5,FALSE),0)</f>
        <v>0</v>
      </c>
      <c r="E4024">
        <f>+IFERROR(VLOOKUP(B4024,'[1]Sum table'!$A:$F,6,FALSE),0)</f>
        <v>0</v>
      </c>
      <c r="F4024">
        <f>+IFERROR(VLOOKUP(B4024,'[1]Sum table'!$A:$G,7,FALSE),0)</f>
        <v>0</v>
      </c>
      <c r="O4024" t="s">
        <v>520</v>
      </c>
      <c r="P4024" s="608" t="s">
        <v>375</v>
      </c>
      <c r="R4024" t="str">
        <f t="shared" si="188"/>
        <v>ZK113</v>
      </c>
      <c r="S4024">
        <f t="shared" si="189"/>
        <v>0</v>
      </c>
      <c r="T4024">
        <f t="shared" si="189"/>
        <v>0</v>
      </c>
      <c r="U4024">
        <f t="shared" si="189"/>
        <v>0</v>
      </c>
    </row>
    <row r="4025" spans="1:21" x14ac:dyDescent="0.25">
      <c r="A4025" t="s">
        <v>4544</v>
      </c>
      <c r="B4025" t="str">
        <f t="shared" si="187"/>
        <v>ZK113.K223.C727</v>
      </c>
      <c r="C4025">
        <f>+IFERROR(VLOOKUP(B4025,'[1]Sum table'!$A:$D,4,FALSE),0)</f>
        <v>0</v>
      </c>
      <c r="D4025">
        <f>+IFERROR(VLOOKUP(B4025,'[1]Sum table'!$A:$E,5,FALSE),0)</f>
        <v>0</v>
      </c>
      <c r="E4025">
        <f>+IFERROR(VLOOKUP(B4025,'[1]Sum table'!$A:$F,6,FALSE),0)</f>
        <v>0</v>
      </c>
      <c r="F4025">
        <f>+IFERROR(VLOOKUP(B4025,'[1]Sum table'!$A:$G,7,FALSE),0)</f>
        <v>0</v>
      </c>
      <c r="O4025" t="s">
        <v>520</v>
      </c>
      <c r="P4025" s="608" t="s">
        <v>376</v>
      </c>
      <c r="R4025" t="str">
        <f t="shared" si="188"/>
        <v>ZK113</v>
      </c>
      <c r="S4025">
        <f t="shared" si="189"/>
        <v>0</v>
      </c>
      <c r="T4025">
        <f t="shared" si="189"/>
        <v>0</v>
      </c>
      <c r="U4025">
        <f t="shared" si="189"/>
        <v>0</v>
      </c>
    </row>
    <row r="4026" spans="1:21" x14ac:dyDescent="0.25">
      <c r="A4026" t="s">
        <v>4545</v>
      </c>
      <c r="B4026" t="str">
        <f t="shared" si="187"/>
        <v>ZK113.K224.C727</v>
      </c>
      <c r="C4026">
        <f>+IFERROR(VLOOKUP(B4026,'[1]Sum table'!$A:$D,4,FALSE),0)</f>
        <v>0</v>
      </c>
      <c r="D4026">
        <f>+IFERROR(VLOOKUP(B4026,'[1]Sum table'!$A:$E,5,FALSE),0)</f>
        <v>0</v>
      </c>
      <c r="E4026">
        <f>+IFERROR(VLOOKUP(B4026,'[1]Sum table'!$A:$F,6,FALSE),0)</f>
        <v>0</v>
      </c>
      <c r="F4026">
        <f>+IFERROR(VLOOKUP(B4026,'[1]Sum table'!$A:$G,7,FALSE),0)</f>
        <v>0</v>
      </c>
      <c r="O4026" t="s">
        <v>520</v>
      </c>
      <c r="P4026" s="608" t="s">
        <v>377</v>
      </c>
      <c r="R4026" t="str">
        <f t="shared" si="188"/>
        <v>ZK113</v>
      </c>
      <c r="S4026">
        <f t="shared" si="189"/>
        <v>0</v>
      </c>
      <c r="T4026">
        <f t="shared" si="189"/>
        <v>0</v>
      </c>
      <c r="U4026">
        <f t="shared" si="189"/>
        <v>0</v>
      </c>
    </row>
    <row r="4027" spans="1:21" x14ac:dyDescent="0.25">
      <c r="A4027" t="s">
        <v>4546</v>
      </c>
      <c r="B4027" t="str">
        <f t="shared" si="187"/>
        <v>ZK113.K225.C727</v>
      </c>
      <c r="C4027">
        <f>+IFERROR(VLOOKUP(B4027,'[1]Sum table'!$A:$D,4,FALSE),0)</f>
        <v>0</v>
      </c>
      <c r="D4027">
        <f>+IFERROR(VLOOKUP(B4027,'[1]Sum table'!$A:$E,5,FALSE),0)</f>
        <v>0</v>
      </c>
      <c r="E4027">
        <f>+IFERROR(VLOOKUP(B4027,'[1]Sum table'!$A:$F,6,FALSE),0)</f>
        <v>0</v>
      </c>
      <c r="F4027">
        <f>+IFERROR(VLOOKUP(B4027,'[1]Sum table'!$A:$G,7,FALSE),0)</f>
        <v>0</v>
      </c>
      <c r="O4027" t="s">
        <v>520</v>
      </c>
      <c r="P4027" s="610" t="s">
        <v>115</v>
      </c>
      <c r="R4027" t="str">
        <f t="shared" si="188"/>
        <v>ZK113</v>
      </c>
      <c r="S4027">
        <f t="shared" si="189"/>
        <v>0</v>
      </c>
      <c r="T4027">
        <f t="shared" si="189"/>
        <v>0</v>
      </c>
      <c r="U4027">
        <f t="shared" si="189"/>
        <v>0</v>
      </c>
    </row>
    <row r="4028" spans="1:21" x14ac:dyDescent="0.25">
      <c r="A4028" t="s">
        <v>4547</v>
      </c>
      <c r="B4028" t="str">
        <f t="shared" si="187"/>
        <v>ZK113.K226.C727</v>
      </c>
      <c r="C4028">
        <f>+IFERROR(VLOOKUP(B4028,'[1]Sum table'!$A:$D,4,FALSE),0)</f>
        <v>0</v>
      </c>
      <c r="D4028">
        <f>+IFERROR(VLOOKUP(B4028,'[1]Sum table'!$A:$E,5,FALSE),0)</f>
        <v>0</v>
      </c>
      <c r="E4028">
        <f>+IFERROR(VLOOKUP(B4028,'[1]Sum table'!$A:$F,6,FALSE),0)</f>
        <v>0</v>
      </c>
      <c r="F4028">
        <f>+IFERROR(VLOOKUP(B4028,'[1]Sum table'!$A:$G,7,FALSE),0)</f>
        <v>0</v>
      </c>
      <c r="O4028" t="s">
        <v>520</v>
      </c>
      <c r="P4028" s="610" t="s">
        <v>117</v>
      </c>
      <c r="R4028" t="str">
        <f t="shared" si="188"/>
        <v>ZK113</v>
      </c>
      <c r="S4028">
        <f t="shared" si="189"/>
        <v>0</v>
      </c>
      <c r="T4028">
        <f t="shared" si="189"/>
        <v>0</v>
      </c>
      <c r="U4028">
        <f t="shared" si="189"/>
        <v>0</v>
      </c>
    </row>
    <row r="4029" spans="1:21" x14ac:dyDescent="0.25">
      <c r="A4029" t="s">
        <v>4548</v>
      </c>
      <c r="B4029" t="str">
        <f t="shared" si="187"/>
        <v>ZK113.K227.C727</v>
      </c>
      <c r="C4029">
        <f>+IFERROR(VLOOKUP(B4029,'[1]Sum table'!$A:$D,4,FALSE),0)</f>
        <v>0</v>
      </c>
      <c r="D4029">
        <f>+IFERROR(VLOOKUP(B4029,'[1]Sum table'!$A:$E,5,FALSE),0)</f>
        <v>0</v>
      </c>
      <c r="E4029">
        <f>+IFERROR(VLOOKUP(B4029,'[1]Sum table'!$A:$F,6,FALSE),0)</f>
        <v>0</v>
      </c>
      <c r="F4029">
        <f>+IFERROR(VLOOKUP(B4029,'[1]Sum table'!$A:$G,7,FALSE),0)</f>
        <v>0</v>
      </c>
      <c r="O4029" t="s">
        <v>520</v>
      </c>
      <c r="P4029" s="610" t="s">
        <v>119</v>
      </c>
      <c r="R4029" t="str">
        <f t="shared" si="188"/>
        <v>ZK113</v>
      </c>
      <c r="S4029">
        <f t="shared" si="189"/>
        <v>0</v>
      </c>
      <c r="T4029">
        <f t="shared" si="189"/>
        <v>0</v>
      </c>
      <c r="U4029">
        <f t="shared" si="189"/>
        <v>0</v>
      </c>
    </row>
    <row r="4030" spans="1:21" x14ac:dyDescent="0.25">
      <c r="A4030" t="s">
        <v>4549</v>
      </c>
      <c r="B4030" t="str">
        <f t="shared" si="187"/>
        <v>ZK113.K228.C727</v>
      </c>
      <c r="C4030">
        <f>+IFERROR(VLOOKUP(B4030,'[1]Sum table'!$A:$D,4,FALSE),0)</f>
        <v>0</v>
      </c>
      <c r="D4030">
        <f>+IFERROR(VLOOKUP(B4030,'[1]Sum table'!$A:$E,5,FALSE),0)</f>
        <v>0</v>
      </c>
      <c r="E4030">
        <f>+IFERROR(VLOOKUP(B4030,'[1]Sum table'!$A:$F,6,FALSE),0)</f>
        <v>0</v>
      </c>
      <c r="F4030">
        <f>+IFERROR(VLOOKUP(B4030,'[1]Sum table'!$A:$G,7,FALSE),0)</f>
        <v>0</v>
      </c>
      <c r="O4030" t="s">
        <v>520</v>
      </c>
      <c r="P4030" s="610" t="s">
        <v>121</v>
      </c>
      <c r="R4030" t="str">
        <f t="shared" si="188"/>
        <v>ZK113</v>
      </c>
      <c r="S4030">
        <f t="shared" si="189"/>
        <v>0</v>
      </c>
      <c r="T4030">
        <f t="shared" si="189"/>
        <v>0</v>
      </c>
      <c r="U4030">
        <f t="shared" si="189"/>
        <v>0</v>
      </c>
    </row>
    <row r="4031" spans="1:21" x14ac:dyDescent="0.25">
      <c r="A4031" t="s">
        <v>4550</v>
      </c>
      <c r="B4031" t="str">
        <f t="shared" si="187"/>
        <v>ZK113.K229.C727</v>
      </c>
      <c r="C4031">
        <f>+IFERROR(VLOOKUP(B4031,'[1]Sum table'!$A:$D,4,FALSE),0)</f>
        <v>0</v>
      </c>
      <c r="D4031">
        <f>+IFERROR(VLOOKUP(B4031,'[1]Sum table'!$A:$E,5,FALSE),0)</f>
        <v>0</v>
      </c>
      <c r="E4031">
        <f>+IFERROR(VLOOKUP(B4031,'[1]Sum table'!$A:$F,6,FALSE),0)</f>
        <v>0</v>
      </c>
      <c r="F4031">
        <f>+IFERROR(VLOOKUP(B4031,'[1]Sum table'!$A:$G,7,FALSE),0)</f>
        <v>0</v>
      </c>
      <c r="O4031" t="s">
        <v>520</v>
      </c>
      <c r="P4031" s="610" t="s">
        <v>123</v>
      </c>
      <c r="R4031" t="str">
        <f t="shared" si="188"/>
        <v>ZK113</v>
      </c>
      <c r="S4031">
        <f t="shared" si="189"/>
        <v>0</v>
      </c>
      <c r="T4031">
        <f t="shared" si="189"/>
        <v>0</v>
      </c>
      <c r="U4031">
        <f t="shared" si="189"/>
        <v>0</v>
      </c>
    </row>
    <row r="4032" spans="1:21" x14ac:dyDescent="0.25">
      <c r="A4032" t="s">
        <v>4551</v>
      </c>
      <c r="B4032" t="str">
        <f t="shared" si="187"/>
        <v>ZK113.K230.C727</v>
      </c>
      <c r="C4032">
        <f>+IFERROR(VLOOKUP(B4032,'[1]Sum table'!$A:$D,4,FALSE),0)</f>
        <v>0</v>
      </c>
      <c r="D4032">
        <f>+IFERROR(VLOOKUP(B4032,'[1]Sum table'!$A:$E,5,FALSE),0)</f>
        <v>0</v>
      </c>
      <c r="E4032">
        <f>+IFERROR(VLOOKUP(B4032,'[1]Sum table'!$A:$F,6,FALSE),0)</f>
        <v>0</v>
      </c>
      <c r="F4032">
        <f>+IFERROR(VLOOKUP(B4032,'[1]Sum table'!$A:$G,7,FALSE),0)</f>
        <v>0</v>
      </c>
      <c r="O4032" t="s">
        <v>520</v>
      </c>
      <c r="P4032" s="608" t="s">
        <v>378</v>
      </c>
      <c r="R4032" t="str">
        <f t="shared" si="188"/>
        <v>ZK113</v>
      </c>
      <c r="S4032">
        <f t="shared" si="189"/>
        <v>0</v>
      </c>
      <c r="T4032">
        <f t="shared" si="189"/>
        <v>0</v>
      </c>
      <c r="U4032">
        <f t="shared" si="189"/>
        <v>0</v>
      </c>
    </row>
    <row r="4033" spans="1:21" x14ac:dyDescent="0.25">
      <c r="A4033" t="s">
        <v>4552</v>
      </c>
      <c r="B4033" t="str">
        <f t="shared" si="187"/>
        <v>ZK113.K231.C727</v>
      </c>
      <c r="C4033">
        <f>+IFERROR(VLOOKUP(B4033,'[1]Sum table'!$A:$D,4,FALSE),0)</f>
        <v>0</v>
      </c>
      <c r="D4033">
        <f>+IFERROR(VLOOKUP(B4033,'[1]Sum table'!$A:$E,5,FALSE),0)</f>
        <v>0</v>
      </c>
      <c r="E4033">
        <f>+IFERROR(VLOOKUP(B4033,'[1]Sum table'!$A:$F,6,FALSE),0)</f>
        <v>0</v>
      </c>
      <c r="F4033">
        <f>+IFERROR(VLOOKUP(B4033,'[1]Sum table'!$A:$G,7,FALSE),0)</f>
        <v>0</v>
      </c>
      <c r="O4033" t="s">
        <v>520</v>
      </c>
      <c r="P4033" s="608" t="s">
        <v>379</v>
      </c>
      <c r="R4033" t="str">
        <f t="shared" si="188"/>
        <v>ZK113</v>
      </c>
      <c r="S4033">
        <f t="shared" si="189"/>
        <v>0</v>
      </c>
      <c r="T4033">
        <f t="shared" si="189"/>
        <v>0</v>
      </c>
      <c r="U4033">
        <f t="shared" si="189"/>
        <v>0</v>
      </c>
    </row>
    <row r="4034" spans="1:21" x14ac:dyDescent="0.25">
      <c r="A4034" t="s">
        <v>4553</v>
      </c>
      <c r="B4034" t="str">
        <f t="shared" si="187"/>
        <v>ZK113.K232.C727</v>
      </c>
      <c r="C4034">
        <f>+IFERROR(VLOOKUP(B4034,'[1]Sum table'!$A:$D,4,FALSE),0)</f>
        <v>0</v>
      </c>
      <c r="D4034">
        <f>+IFERROR(VLOOKUP(B4034,'[1]Sum table'!$A:$E,5,FALSE),0)</f>
        <v>0</v>
      </c>
      <c r="E4034">
        <f>+IFERROR(VLOOKUP(B4034,'[1]Sum table'!$A:$F,6,FALSE),0)</f>
        <v>0</v>
      </c>
      <c r="F4034">
        <f>+IFERROR(VLOOKUP(B4034,'[1]Sum table'!$A:$G,7,FALSE),0)</f>
        <v>0</v>
      </c>
      <c r="O4034" t="s">
        <v>520</v>
      </c>
      <c r="P4034" s="608" t="s">
        <v>380</v>
      </c>
      <c r="R4034" t="str">
        <f t="shared" si="188"/>
        <v>ZK113</v>
      </c>
      <c r="S4034">
        <f t="shared" si="189"/>
        <v>0</v>
      </c>
      <c r="T4034">
        <f t="shared" si="189"/>
        <v>0</v>
      </c>
      <c r="U4034">
        <f t="shared" si="189"/>
        <v>0</v>
      </c>
    </row>
    <row r="4035" spans="1:21" x14ac:dyDescent="0.25">
      <c r="A4035" t="s">
        <v>4554</v>
      </c>
      <c r="B4035" t="str">
        <f t="shared" si="187"/>
        <v>ZK113.K233.C727</v>
      </c>
      <c r="C4035">
        <f>+IFERROR(VLOOKUP(B4035,'[1]Sum table'!$A:$D,4,FALSE),0)</f>
        <v>0</v>
      </c>
      <c r="D4035">
        <f>+IFERROR(VLOOKUP(B4035,'[1]Sum table'!$A:$E,5,FALSE),0)</f>
        <v>0</v>
      </c>
      <c r="E4035">
        <f>+IFERROR(VLOOKUP(B4035,'[1]Sum table'!$A:$F,6,FALSE),0)</f>
        <v>0</v>
      </c>
      <c r="F4035">
        <f>+IFERROR(VLOOKUP(B4035,'[1]Sum table'!$A:$G,7,FALSE),0)</f>
        <v>0</v>
      </c>
      <c r="O4035" t="s">
        <v>520</v>
      </c>
      <c r="P4035" s="610" t="s">
        <v>125</v>
      </c>
      <c r="R4035" t="str">
        <f t="shared" si="188"/>
        <v>ZK113</v>
      </c>
      <c r="S4035">
        <f t="shared" si="189"/>
        <v>0</v>
      </c>
      <c r="T4035">
        <f t="shared" si="189"/>
        <v>0</v>
      </c>
      <c r="U4035">
        <f t="shared" si="189"/>
        <v>0</v>
      </c>
    </row>
    <row r="4036" spans="1:21" x14ac:dyDescent="0.25">
      <c r="A4036" t="s">
        <v>4555</v>
      </c>
      <c r="B4036" t="str">
        <f t="shared" ref="B4036:B4099" si="190">+A4036&amp;"."&amp;$A$1</f>
        <v>ZK113.K234.C727</v>
      </c>
      <c r="C4036">
        <f>+IFERROR(VLOOKUP(B4036,'[1]Sum table'!$A:$D,4,FALSE),0)</f>
        <v>0</v>
      </c>
      <c r="D4036">
        <f>+IFERROR(VLOOKUP(B4036,'[1]Sum table'!$A:$E,5,FALSE),0)</f>
        <v>0</v>
      </c>
      <c r="E4036">
        <f>+IFERROR(VLOOKUP(B4036,'[1]Sum table'!$A:$F,6,FALSE),0)</f>
        <v>0</v>
      </c>
      <c r="F4036">
        <f>+IFERROR(VLOOKUP(B4036,'[1]Sum table'!$A:$G,7,FALSE),0)</f>
        <v>0</v>
      </c>
      <c r="O4036" t="s">
        <v>520</v>
      </c>
      <c r="P4036" s="610" t="s">
        <v>127</v>
      </c>
      <c r="R4036" t="str">
        <f t="shared" ref="R4036:R4099" si="191">+LEFT(B4036,5)</f>
        <v>ZK113</v>
      </c>
      <c r="S4036">
        <f t="shared" ref="S4036:U4099" si="192">+C4036</f>
        <v>0</v>
      </c>
      <c r="T4036">
        <f t="shared" si="192"/>
        <v>0</v>
      </c>
      <c r="U4036">
        <f t="shared" si="192"/>
        <v>0</v>
      </c>
    </row>
    <row r="4037" spans="1:21" x14ac:dyDescent="0.25">
      <c r="A4037" t="s">
        <v>4556</v>
      </c>
      <c r="B4037" t="str">
        <f t="shared" si="190"/>
        <v>ZK113.K235.C727</v>
      </c>
      <c r="C4037">
        <f>+IFERROR(VLOOKUP(B4037,'[1]Sum table'!$A:$D,4,FALSE),0)</f>
        <v>0</v>
      </c>
      <c r="D4037">
        <f>+IFERROR(VLOOKUP(B4037,'[1]Sum table'!$A:$E,5,FALSE),0)</f>
        <v>0</v>
      </c>
      <c r="E4037">
        <f>+IFERROR(VLOOKUP(B4037,'[1]Sum table'!$A:$F,6,FALSE),0)</f>
        <v>0</v>
      </c>
      <c r="F4037">
        <f>+IFERROR(VLOOKUP(B4037,'[1]Sum table'!$A:$G,7,FALSE),0)</f>
        <v>0</v>
      </c>
      <c r="O4037" t="s">
        <v>520</v>
      </c>
      <c r="P4037" s="610" t="s">
        <v>129</v>
      </c>
      <c r="R4037" t="str">
        <f t="shared" si="191"/>
        <v>ZK113</v>
      </c>
      <c r="S4037">
        <f t="shared" si="192"/>
        <v>0</v>
      </c>
      <c r="T4037">
        <f t="shared" si="192"/>
        <v>0</v>
      </c>
      <c r="U4037">
        <f t="shared" si="192"/>
        <v>0</v>
      </c>
    </row>
    <row r="4038" spans="1:21" x14ac:dyDescent="0.25">
      <c r="A4038" t="s">
        <v>4557</v>
      </c>
      <c r="B4038" t="str">
        <f t="shared" si="190"/>
        <v>ZK113.K236.C727</v>
      </c>
      <c r="C4038">
        <f>+IFERROR(VLOOKUP(B4038,'[1]Sum table'!$A:$D,4,FALSE),0)</f>
        <v>0</v>
      </c>
      <c r="D4038">
        <f>+IFERROR(VLOOKUP(B4038,'[1]Sum table'!$A:$E,5,FALSE),0)</f>
        <v>0</v>
      </c>
      <c r="E4038">
        <f>+IFERROR(VLOOKUP(B4038,'[1]Sum table'!$A:$F,6,FALSE),0)</f>
        <v>0</v>
      </c>
      <c r="F4038">
        <f>+IFERROR(VLOOKUP(B4038,'[1]Sum table'!$A:$G,7,FALSE),0)</f>
        <v>0</v>
      </c>
      <c r="O4038" t="s">
        <v>520</v>
      </c>
      <c r="P4038" s="608" t="s">
        <v>381</v>
      </c>
      <c r="R4038" t="str">
        <f t="shared" si="191"/>
        <v>ZK113</v>
      </c>
      <c r="S4038">
        <f t="shared" si="192"/>
        <v>0</v>
      </c>
      <c r="T4038">
        <f t="shared" si="192"/>
        <v>0</v>
      </c>
      <c r="U4038">
        <f t="shared" si="192"/>
        <v>0</v>
      </c>
    </row>
    <row r="4039" spans="1:21" x14ac:dyDescent="0.25">
      <c r="A4039" t="s">
        <v>4558</v>
      </c>
      <c r="B4039" t="str">
        <f t="shared" si="190"/>
        <v>ZK113.K237.C727</v>
      </c>
      <c r="C4039">
        <f>+IFERROR(VLOOKUP(B4039,'[1]Sum table'!$A:$D,4,FALSE),0)</f>
        <v>0</v>
      </c>
      <c r="D4039">
        <f>+IFERROR(VLOOKUP(B4039,'[1]Sum table'!$A:$E,5,FALSE),0)</f>
        <v>0</v>
      </c>
      <c r="E4039">
        <f>+IFERROR(VLOOKUP(B4039,'[1]Sum table'!$A:$F,6,FALSE),0)</f>
        <v>0</v>
      </c>
      <c r="F4039">
        <f>+IFERROR(VLOOKUP(B4039,'[1]Sum table'!$A:$G,7,FALSE),0)</f>
        <v>0</v>
      </c>
      <c r="O4039" t="s">
        <v>520</v>
      </c>
      <c r="P4039" s="608" t="s">
        <v>382</v>
      </c>
      <c r="R4039" t="str">
        <f t="shared" si="191"/>
        <v>ZK113</v>
      </c>
      <c r="S4039">
        <f t="shared" si="192"/>
        <v>0</v>
      </c>
      <c r="T4039">
        <f t="shared" si="192"/>
        <v>0</v>
      </c>
      <c r="U4039">
        <f t="shared" si="192"/>
        <v>0</v>
      </c>
    </row>
    <row r="4040" spans="1:21" x14ac:dyDescent="0.25">
      <c r="A4040" t="s">
        <v>4559</v>
      </c>
      <c r="B4040" t="str">
        <f t="shared" si="190"/>
        <v>ZK113.K238.C727</v>
      </c>
      <c r="C4040">
        <f>+IFERROR(VLOOKUP(B4040,'[1]Sum table'!$A:$D,4,FALSE),0)</f>
        <v>0</v>
      </c>
      <c r="D4040">
        <f>+IFERROR(VLOOKUP(B4040,'[1]Sum table'!$A:$E,5,FALSE),0)</f>
        <v>0</v>
      </c>
      <c r="E4040">
        <f>+IFERROR(VLOOKUP(B4040,'[1]Sum table'!$A:$F,6,FALSE),0)</f>
        <v>0</v>
      </c>
      <c r="F4040">
        <f>+IFERROR(VLOOKUP(B4040,'[1]Sum table'!$A:$G,7,FALSE),0)</f>
        <v>0</v>
      </c>
      <c r="O4040" t="s">
        <v>520</v>
      </c>
      <c r="P4040" s="608" t="s">
        <v>383</v>
      </c>
      <c r="R4040" t="str">
        <f t="shared" si="191"/>
        <v>ZK113</v>
      </c>
      <c r="S4040">
        <f t="shared" si="192"/>
        <v>0</v>
      </c>
      <c r="T4040">
        <f t="shared" si="192"/>
        <v>0</v>
      </c>
      <c r="U4040">
        <f t="shared" si="192"/>
        <v>0</v>
      </c>
    </row>
    <row r="4041" spans="1:21" x14ac:dyDescent="0.25">
      <c r="A4041" t="s">
        <v>4560</v>
      </c>
      <c r="B4041" t="str">
        <f t="shared" si="190"/>
        <v>ZK113.K239.C727</v>
      </c>
      <c r="C4041">
        <f>+IFERROR(VLOOKUP(B4041,'[1]Sum table'!$A:$D,4,FALSE),0)</f>
        <v>0</v>
      </c>
      <c r="D4041">
        <f>+IFERROR(VLOOKUP(B4041,'[1]Sum table'!$A:$E,5,FALSE),0)</f>
        <v>0</v>
      </c>
      <c r="E4041">
        <f>+IFERROR(VLOOKUP(B4041,'[1]Sum table'!$A:$F,6,FALSE),0)</f>
        <v>0</v>
      </c>
      <c r="F4041">
        <f>+IFERROR(VLOOKUP(B4041,'[1]Sum table'!$A:$G,7,FALSE),0)</f>
        <v>0</v>
      </c>
      <c r="O4041" t="s">
        <v>520</v>
      </c>
      <c r="P4041" s="610" t="s">
        <v>131</v>
      </c>
      <c r="R4041" t="str">
        <f t="shared" si="191"/>
        <v>ZK113</v>
      </c>
      <c r="S4041">
        <f t="shared" si="192"/>
        <v>0</v>
      </c>
      <c r="T4041">
        <f t="shared" si="192"/>
        <v>0</v>
      </c>
      <c r="U4041">
        <f t="shared" si="192"/>
        <v>0</v>
      </c>
    </row>
    <row r="4042" spans="1:21" x14ac:dyDescent="0.25">
      <c r="A4042" t="s">
        <v>4561</v>
      </c>
      <c r="B4042" t="str">
        <f t="shared" si="190"/>
        <v>ZK113.K240.C727</v>
      </c>
      <c r="C4042">
        <f>+IFERROR(VLOOKUP(B4042,'[1]Sum table'!$A:$D,4,FALSE),0)</f>
        <v>0</v>
      </c>
      <c r="D4042">
        <f>+IFERROR(VLOOKUP(B4042,'[1]Sum table'!$A:$E,5,FALSE),0)</f>
        <v>0</v>
      </c>
      <c r="E4042">
        <f>+IFERROR(VLOOKUP(B4042,'[1]Sum table'!$A:$F,6,FALSE),0)</f>
        <v>0</v>
      </c>
      <c r="F4042">
        <f>+IFERROR(VLOOKUP(B4042,'[1]Sum table'!$A:$G,7,FALSE),0)</f>
        <v>0</v>
      </c>
      <c r="O4042" t="s">
        <v>520</v>
      </c>
      <c r="P4042" s="610" t="s">
        <v>133</v>
      </c>
      <c r="R4042" t="str">
        <f t="shared" si="191"/>
        <v>ZK113</v>
      </c>
      <c r="S4042">
        <f t="shared" si="192"/>
        <v>0</v>
      </c>
      <c r="T4042">
        <f t="shared" si="192"/>
        <v>0</v>
      </c>
      <c r="U4042">
        <f t="shared" si="192"/>
        <v>0</v>
      </c>
    </row>
    <row r="4043" spans="1:21" x14ac:dyDescent="0.25">
      <c r="A4043" t="s">
        <v>4562</v>
      </c>
      <c r="B4043" t="str">
        <f t="shared" si="190"/>
        <v>ZK113.K241.C727</v>
      </c>
      <c r="C4043">
        <f>+IFERROR(VLOOKUP(B4043,'[1]Sum table'!$A:$D,4,FALSE),0)</f>
        <v>0</v>
      </c>
      <c r="D4043">
        <f>+IFERROR(VLOOKUP(B4043,'[1]Sum table'!$A:$E,5,FALSE),0)</f>
        <v>0</v>
      </c>
      <c r="E4043">
        <f>+IFERROR(VLOOKUP(B4043,'[1]Sum table'!$A:$F,6,FALSE),0)</f>
        <v>0</v>
      </c>
      <c r="F4043">
        <f>+IFERROR(VLOOKUP(B4043,'[1]Sum table'!$A:$G,7,FALSE),0)</f>
        <v>0</v>
      </c>
      <c r="O4043" t="s">
        <v>520</v>
      </c>
      <c r="P4043" s="610" t="s">
        <v>135</v>
      </c>
      <c r="R4043" t="str">
        <f t="shared" si="191"/>
        <v>ZK113</v>
      </c>
      <c r="S4043">
        <f t="shared" si="192"/>
        <v>0</v>
      </c>
      <c r="T4043">
        <f t="shared" si="192"/>
        <v>0</v>
      </c>
      <c r="U4043">
        <f t="shared" si="192"/>
        <v>0</v>
      </c>
    </row>
    <row r="4044" spans="1:21" x14ac:dyDescent="0.25">
      <c r="A4044" t="s">
        <v>4563</v>
      </c>
      <c r="B4044" t="str">
        <f t="shared" si="190"/>
        <v>ZK113.K242.C727</v>
      </c>
      <c r="C4044">
        <f>+IFERROR(VLOOKUP(B4044,'[1]Sum table'!$A:$D,4,FALSE),0)</f>
        <v>0</v>
      </c>
      <c r="D4044">
        <f>+IFERROR(VLOOKUP(B4044,'[1]Sum table'!$A:$E,5,FALSE),0)</f>
        <v>0</v>
      </c>
      <c r="E4044">
        <f>+IFERROR(VLOOKUP(B4044,'[1]Sum table'!$A:$F,6,FALSE),0)</f>
        <v>0</v>
      </c>
      <c r="F4044">
        <f>+IFERROR(VLOOKUP(B4044,'[1]Sum table'!$A:$G,7,FALSE),0)</f>
        <v>0</v>
      </c>
      <c r="O4044" t="s">
        <v>520</v>
      </c>
      <c r="P4044" s="610" t="s">
        <v>137</v>
      </c>
      <c r="R4044" t="str">
        <f t="shared" si="191"/>
        <v>ZK113</v>
      </c>
      <c r="S4044">
        <f t="shared" si="192"/>
        <v>0</v>
      </c>
      <c r="T4044">
        <f t="shared" si="192"/>
        <v>0</v>
      </c>
      <c r="U4044">
        <f t="shared" si="192"/>
        <v>0</v>
      </c>
    </row>
    <row r="4045" spans="1:21" x14ac:dyDescent="0.25">
      <c r="A4045" t="s">
        <v>4564</v>
      </c>
      <c r="B4045" t="str">
        <f t="shared" si="190"/>
        <v>ZK113.K243.C727</v>
      </c>
      <c r="C4045">
        <f>+IFERROR(VLOOKUP(B4045,'[1]Sum table'!$A:$D,4,FALSE),0)</f>
        <v>0</v>
      </c>
      <c r="D4045">
        <f>+IFERROR(VLOOKUP(B4045,'[1]Sum table'!$A:$E,5,FALSE),0)</f>
        <v>0</v>
      </c>
      <c r="E4045">
        <f>+IFERROR(VLOOKUP(B4045,'[1]Sum table'!$A:$F,6,FALSE),0)</f>
        <v>0</v>
      </c>
      <c r="F4045">
        <f>+IFERROR(VLOOKUP(B4045,'[1]Sum table'!$A:$G,7,FALSE),0)</f>
        <v>0</v>
      </c>
      <c r="O4045" t="s">
        <v>520</v>
      </c>
      <c r="P4045" s="608" t="s">
        <v>384</v>
      </c>
      <c r="R4045" t="str">
        <f t="shared" si="191"/>
        <v>ZK113</v>
      </c>
      <c r="S4045">
        <f t="shared" si="192"/>
        <v>0</v>
      </c>
      <c r="T4045">
        <f t="shared" si="192"/>
        <v>0</v>
      </c>
      <c r="U4045">
        <f t="shared" si="192"/>
        <v>0</v>
      </c>
    </row>
    <row r="4046" spans="1:21" x14ac:dyDescent="0.25">
      <c r="A4046" t="s">
        <v>4565</v>
      </c>
      <c r="B4046" t="str">
        <f t="shared" si="190"/>
        <v>ZK113.K244.C727</v>
      </c>
      <c r="C4046">
        <f>+IFERROR(VLOOKUP(B4046,'[1]Sum table'!$A:$D,4,FALSE),0)</f>
        <v>0</v>
      </c>
      <c r="D4046">
        <f>+IFERROR(VLOOKUP(B4046,'[1]Sum table'!$A:$E,5,FALSE),0)</f>
        <v>0</v>
      </c>
      <c r="E4046">
        <f>+IFERROR(VLOOKUP(B4046,'[1]Sum table'!$A:$F,6,FALSE),0)</f>
        <v>0</v>
      </c>
      <c r="F4046">
        <f>+IFERROR(VLOOKUP(B4046,'[1]Sum table'!$A:$G,7,FALSE),0)</f>
        <v>0</v>
      </c>
      <c r="O4046" t="s">
        <v>520</v>
      </c>
      <c r="P4046" s="608" t="s">
        <v>385</v>
      </c>
      <c r="R4046" t="str">
        <f t="shared" si="191"/>
        <v>ZK113</v>
      </c>
      <c r="S4046">
        <f t="shared" si="192"/>
        <v>0</v>
      </c>
      <c r="T4046">
        <f t="shared" si="192"/>
        <v>0</v>
      </c>
      <c r="U4046">
        <f t="shared" si="192"/>
        <v>0</v>
      </c>
    </row>
    <row r="4047" spans="1:21" x14ac:dyDescent="0.25">
      <c r="A4047" t="s">
        <v>4566</v>
      </c>
      <c r="B4047" t="str">
        <f t="shared" si="190"/>
        <v>ZK113.K245.C727</v>
      </c>
      <c r="C4047">
        <f>+IFERROR(VLOOKUP(B4047,'[1]Sum table'!$A:$D,4,FALSE),0)</f>
        <v>0</v>
      </c>
      <c r="D4047">
        <f>+IFERROR(VLOOKUP(B4047,'[1]Sum table'!$A:$E,5,FALSE),0)</f>
        <v>0</v>
      </c>
      <c r="E4047">
        <f>+IFERROR(VLOOKUP(B4047,'[1]Sum table'!$A:$F,6,FALSE),0)</f>
        <v>0</v>
      </c>
      <c r="F4047">
        <f>+IFERROR(VLOOKUP(B4047,'[1]Sum table'!$A:$G,7,FALSE),0)</f>
        <v>0</v>
      </c>
      <c r="O4047" t="s">
        <v>520</v>
      </c>
      <c r="P4047" s="608" t="s">
        <v>386</v>
      </c>
      <c r="R4047" t="str">
        <f t="shared" si="191"/>
        <v>ZK113</v>
      </c>
      <c r="S4047">
        <f t="shared" si="192"/>
        <v>0</v>
      </c>
      <c r="T4047">
        <f t="shared" si="192"/>
        <v>0</v>
      </c>
      <c r="U4047">
        <f t="shared" si="192"/>
        <v>0</v>
      </c>
    </row>
    <row r="4048" spans="1:21" x14ac:dyDescent="0.25">
      <c r="A4048" t="s">
        <v>4567</v>
      </c>
      <c r="B4048" t="str">
        <f t="shared" si="190"/>
        <v>ZK113.K246.C727</v>
      </c>
      <c r="C4048">
        <f>+IFERROR(VLOOKUP(B4048,'[1]Sum table'!$A:$D,4,FALSE),0)</f>
        <v>0</v>
      </c>
      <c r="D4048">
        <f>+IFERROR(VLOOKUP(B4048,'[1]Sum table'!$A:$E,5,FALSE),0)</f>
        <v>0</v>
      </c>
      <c r="E4048">
        <f>+IFERROR(VLOOKUP(B4048,'[1]Sum table'!$A:$F,6,FALSE),0)</f>
        <v>0</v>
      </c>
      <c r="F4048">
        <f>+IFERROR(VLOOKUP(B4048,'[1]Sum table'!$A:$G,7,FALSE),0)</f>
        <v>0</v>
      </c>
      <c r="O4048" t="s">
        <v>520</v>
      </c>
      <c r="P4048" s="610" t="s">
        <v>139</v>
      </c>
      <c r="R4048" t="str">
        <f t="shared" si="191"/>
        <v>ZK113</v>
      </c>
      <c r="S4048">
        <f t="shared" si="192"/>
        <v>0</v>
      </c>
      <c r="T4048">
        <f t="shared" si="192"/>
        <v>0</v>
      </c>
      <c r="U4048">
        <f t="shared" si="192"/>
        <v>0</v>
      </c>
    </row>
    <row r="4049" spans="1:21" x14ac:dyDescent="0.25">
      <c r="A4049" t="s">
        <v>4568</v>
      </c>
      <c r="B4049" t="str">
        <f t="shared" si="190"/>
        <v>ZK113.K247.C727</v>
      </c>
      <c r="C4049">
        <f>+IFERROR(VLOOKUP(B4049,'[1]Sum table'!$A:$D,4,FALSE),0)</f>
        <v>0</v>
      </c>
      <c r="D4049">
        <f>+IFERROR(VLOOKUP(B4049,'[1]Sum table'!$A:$E,5,FALSE),0)</f>
        <v>0</v>
      </c>
      <c r="E4049">
        <f>+IFERROR(VLOOKUP(B4049,'[1]Sum table'!$A:$F,6,FALSE),0)</f>
        <v>0</v>
      </c>
      <c r="F4049">
        <f>+IFERROR(VLOOKUP(B4049,'[1]Sum table'!$A:$G,7,FALSE),0)</f>
        <v>0</v>
      </c>
      <c r="O4049" t="s">
        <v>520</v>
      </c>
      <c r="P4049" s="610" t="s">
        <v>141</v>
      </c>
      <c r="R4049" t="str">
        <f t="shared" si="191"/>
        <v>ZK113</v>
      </c>
      <c r="S4049">
        <f t="shared" si="192"/>
        <v>0</v>
      </c>
      <c r="T4049">
        <f t="shared" si="192"/>
        <v>0</v>
      </c>
      <c r="U4049">
        <f t="shared" si="192"/>
        <v>0</v>
      </c>
    </row>
    <row r="4050" spans="1:21" x14ac:dyDescent="0.25">
      <c r="A4050" t="s">
        <v>4569</v>
      </c>
      <c r="B4050" t="str">
        <f t="shared" si="190"/>
        <v>ZK113.K248.C727</v>
      </c>
      <c r="C4050">
        <f>+IFERROR(VLOOKUP(B4050,'[1]Sum table'!$A:$D,4,FALSE),0)</f>
        <v>0</v>
      </c>
      <c r="D4050">
        <f>+IFERROR(VLOOKUP(B4050,'[1]Sum table'!$A:$E,5,FALSE),0)</f>
        <v>0</v>
      </c>
      <c r="E4050">
        <f>+IFERROR(VLOOKUP(B4050,'[1]Sum table'!$A:$F,6,FALSE),0)</f>
        <v>0</v>
      </c>
      <c r="F4050">
        <f>+IFERROR(VLOOKUP(B4050,'[1]Sum table'!$A:$G,7,FALSE),0)</f>
        <v>0</v>
      </c>
      <c r="O4050" t="s">
        <v>520</v>
      </c>
      <c r="P4050" s="610" t="s">
        <v>143</v>
      </c>
      <c r="R4050" t="str">
        <f t="shared" si="191"/>
        <v>ZK113</v>
      </c>
      <c r="S4050">
        <f t="shared" si="192"/>
        <v>0</v>
      </c>
      <c r="T4050">
        <f t="shared" si="192"/>
        <v>0</v>
      </c>
      <c r="U4050">
        <f t="shared" si="192"/>
        <v>0</v>
      </c>
    </row>
    <row r="4051" spans="1:21" x14ac:dyDescent="0.25">
      <c r="A4051" t="s">
        <v>4570</v>
      </c>
      <c r="B4051" t="str">
        <f t="shared" si="190"/>
        <v>ZK113.K249.C727</v>
      </c>
      <c r="C4051">
        <f>+IFERROR(VLOOKUP(B4051,'[1]Sum table'!$A:$D,4,FALSE),0)</f>
        <v>0</v>
      </c>
      <c r="D4051">
        <f>+IFERROR(VLOOKUP(B4051,'[1]Sum table'!$A:$E,5,FALSE),0)</f>
        <v>0</v>
      </c>
      <c r="E4051">
        <f>+IFERROR(VLOOKUP(B4051,'[1]Sum table'!$A:$F,6,FALSE),0)</f>
        <v>0</v>
      </c>
      <c r="F4051">
        <f>+IFERROR(VLOOKUP(B4051,'[1]Sum table'!$A:$G,7,FALSE),0)</f>
        <v>0</v>
      </c>
      <c r="O4051" t="s">
        <v>520</v>
      </c>
      <c r="P4051" s="610" t="s">
        <v>145</v>
      </c>
      <c r="R4051" t="str">
        <f t="shared" si="191"/>
        <v>ZK113</v>
      </c>
      <c r="S4051">
        <f t="shared" si="192"/>
        <v>0</v>
      </c>
      <c r="T4051">
        <f t="shared" si="192"/>
        <v>0</v>
      </c>
      <c r="U4051">
        <f t="shared" si="192"/>
        <v>0</v>
      </c>
    </row>
    <row r="4052" spans="1:21" x14ac:dyDescent="0.25">
      <c r="A4052" t="s">
        <v>4571</v>
      </c>
      <c r="B4052" t="str">
        <f t="shared" si="190"/>
        <v>ZK113.K250.C727</v>
      </c>
      <c r="C4052">
        <f>+IFERROR(VLOOKUP(B4052,'[1]Sum table'!$A:$D,4,FALSE),0)</f>
        <v>0</v>
      </c>
      <c r="D4052">
        <f>+IFERROR(VLOOKUP(B4052,'[1]Sum table'!$A:$E,5,FALSE),0)</f>
        <v>0</v>
      </c>
      <c r="E4052">
        <f>+IFERROR(VLOOKUP(B4052,'[1]Sum table'!$A:$F,6,FALSE),0)</f>
        <v>0</v>
      </c>
      <c r="F4052">
        <f>+IFERROR(VLOOKUP(B4052,'[1]Sum table'!$A:$G,7,FALSE),0)</f>
        <v>0</v>
      </c>
      <c r="O4052" t="s">
        <v>520</v>
      </c>
      <c r="P4052" s="610" t="s">
        <v>149</v>
      </c>
      <c r="R4052" t="str">
        <f t="shared" si="191"/>
        <v>ZK113</v>
      </c>
      <c r="S4052">
        <f t="shared" si="192"/>
        <v>0</v>
      </c>
      <c r="T4052">
        <f t="shared" si="192"/>
        <v>0</v>
      </c>
      <c r="U4052">
        <f t="shared" si="192"/>
        <v>0</v>
      </c>
    </row>
    <row r="4053" spans="1:21" x14ac:dyDescent="0.25">
      <c r="A4053" t="s">
        <v>4572</v>
      </c>
      <c r="B4053" t="str">
        <f t="shared" si="190"/>
        <v>ZK113.K251.C727</v>
      </c>
      <c r="C4053">
        <f>+IFERROR(VLOOKUP(B4053,'[1]Sum table'!$A:$D,4,FALSE),0)</f>
        <v>0</v>
      </c>
      <c r="D4053">
        <f>+IFERROR(VLOOKUP(B4053,'[1]Sum table'!$A:$E,5,FALSE),0)</f>
        <v>0</v>
      </c>
      <c r="E4053">
        <f>+IFERROR(VLOOKUP(B4053,'[1]Sum table'!$A:$F,6,FALSE),0)</f>
        <v>0</v>
      </c>
      <c r="F4053">
        <f>+IFERROR(VLOOKUP(B4053,'[1]Sum table'!$A:$G,7,FALSE),0)</f>
        <v>0</v>
      </c>
      <c r="O4053" t="s">
        <v>520</v>
      </c>
      <c r="P4053" s="610" t="s">
        <v>151</v>
      </c>
      <c r="R4053" t="str">
        <f t="shared" si="191"/>
        <v>ZK113</v>
      </c>
      <c r="S4053">
        <f t="shared" si="192"/>
        <v>0</v>
      </c>
      <c r="T4053">
        <f t="shared" si="192"/>
        <v>0</v>
      </c>
      <c r="U4053">
        <f t="shared" si="192"/>
        <v>0</v>
      </c>
    </row>
    <row r="4054" spans="1:21" x14ac:dyDescent="0.25">
      <c r="A4054" t="s">
        <v>4573</v>
      </c>
      <c r="B4054" t="str">
        <f t="shared" si="190"/>
        <v>ZK113.K252.C727</v>
      </c>
      <c r="C4054">
        <f>+IFERROR(VLOOKUP(B4054,'[1]Sum table'!$A:$D,4,FALSE),0)</f>
        <v>0</v>
      </c>
      <c r="D4054">
        <f>+IFERROR(VLOOKUP(B4054,'[1]Sum table'!$A:$E,5,FALSE),0)</f>
        <v>0</v>
      </c>
      <c r="E4054">
        <f>+IFERROR(VLOOKUP(B4054,'[1]Sum table'!$A:$F,6,FALSE),0)</f>
        <v>0</v>
      </c>
      <c r="F4054">
        <f>+IFERROR(VLOOKUP(B4054,'[1]Sum table'!$A:$G,7,FALSE),0)</f>
        <v>0</v>
      </c>
      <c r="O4054" t="s">
        <v>520</v>
      </c>
      <c r="P4054" s="610" t="s">
        <v>152</v>
      </c>
      <c r="R4054" t="str">
        <f t="shared" si="191"/>
        <v>ZK113</v>
      </c>
      <c r="S4054">
        <f t="shared" si="192"/>
        <v>0</v>
      </c>
      <c r="T4054">
        <f t="shared" si="192"/>
        <v>0</v>
      </c>
      <c r="U4054">
        <f t="shared" si="192"/>
        <v>0</v>
      </c>
    </row>
    <row r="4055" spans="1:21" x14ac:dyDescent="0.25">
      <c r="A4055" t="s">
        <v>4574</v>
      </c>
      <c r="B4055" t="str">
        <f t="shared" si="190"/>
        <v>ZK113.K253.C727</v>
      </c>
      <c r="C4055">
        <f>+IFERROR(VLOOKUP(B4055,'[1]Sum table'!$A:$D,4,FALSE),0)</f>
        <v>0</v>
      </c>
      <c r="D4055">
        <f>+IFERROR(VLOOKUP(B4055,'[1]Sum table'!$A:$E,5,FALSE),0)</f>
        <v>0</v>
      </c>
      <c r="E4055">
        <f>+IFERROR(VLOOKUP(B4055,'[1]Sum table'!$A:$F,6,FALSE),0)</f>
        <v>0</v>
      </c>
      <c r="F4055">
        <f>+IFERROR(VLOOKUP(B4055,'[1]Sum table'!$A:$G,7,FALSE),0)</f>
        <v>0</v>
      </c>
      <c r="O4055" t="s">
        <v>520</v>
      </c>
      <c r="P4055" s="610" t="s">
        <v>154</v>
      </c>
      <c r="R4055" t="str">
        <f t="shared" si="191"/>
        <v>ZK113</v>
      </c>
      <c r="S4055">
        <f t="shared" si="192"/>
        <v>0</v>
      </c>
      <c r="T4055">
        <f t="shared" si="192"/>
        <v>0</v>
      </c>
      <c r="U4055">
        <f t="shared" si="192"/>
        <v>0</v>
      </c>
    </row>
    <row r="4056" spans="1:21" x14ac:dyDescent="0.25">
      <c r="A4056" t="s">
        <v>4575</v>
      </c>
      <c r="B4056" t="str">
        <f t="shared" si="190"/>
        <v>ZK113.K254.C727</v>
      </c>
      <c r="C4056">
        <f>+IFERROR(VLOOKUP(B4056,'[1]Sum table'!$A:$D,4,FALSE),0)</f>
        <v>0</v>
      </c>
      <c r="D4056">
        <f>+IFERROR(VLOOKUP(B4056,'[1]Sum table'!$A:$E,5,FALSE),0)</f>
        <v>0</v>
      </c>
      <c r="E4056">
        <f>+IFERROR(VLOOKUP(B4056,'[1]Sum table'!$A:$F,6,FALSE),0)</f>
        <v>0</v>
      </c>
      <c r="F4056">
        <f>+IFERROR(VLOOKUP(B4056,'[1]Sum table'!$A:$G,7,FALSE),0)</f>
        <v>0</v>
      </c>
      <c r="O4056" t="s">
        <v>520</v>
      </c>
      <c r="P4056" s="610" t="s">
        <v>156</v>
      </c>
      <c r="R4056" t="str">
        <f t="shared" si="191"/>
        <v>ZK113</v>
      </c>
      <c r="S4056">
        <f t="shared" si="192"/>
        <v>0</v>
      </c>
      <c r="T4056">
        <f t="shared" si="192"/>
        <v>0</v>
      </c>
      <c r="U4056">
        <f t="shared" si="192"/>
        <v>0</v>
      </c>
    </row>
    <row r="4057" spans="1:21" x14ac:dyDescent="0.25">
      <c r="A4057" t="s">
        <v>4576</v>
      </c>
      <c r="B4057" t="str">
        <f t="shared" si="190"/>
        <v>ZK113.K255.C727</v>
      </c>
      <c r="C4057">
        <f>+IFERROR(VLOOKUP(B4057,'[1]Sum table'!$A:$D,4,FALSE),0)</f>
        <v>0</v>
      </c>
      <c r="D4057">
        <f>+IFERROR(VLOOKUP(B4057,'[1]Sum table'!$A:$E,5,FALSE),0)</f>
        <v>0</v>
      </c>
      <c r="E4057">
        <f>+IFERROR(VLOOKUP(B4057,'[1]Sum table'!$A:$F,6,FALSE),0)</f>
        <v>0</v>
      </c>
      <c r="F4057">
        <f>+IFERROR(VLOOKUP(B4057,'[1]Sum table'!$A:$G,7,FALSE),0)</f>
        <v>0</v>
      </c>
      <c r="O4057" t="s">
        <v>520</v>
      </c>
      <c r="P4057" s="610" t="s">
        <v>158</v>
      </c>
      <c r="R4057" t="str">
        <f t="shared" si="191"/>
        <v>ZK113</v>
      </c>
      <c r="S4057">
        <f t="shared" si="192"/>
        <v>0</v>
      </c>
      <c r="T4057">
        <f t="shared" si="192"/>
        <v>0</v>
      </c>
      <c r="U4057">
        <f t="shared" si="192"/>
        <v>0</v>
      </c>
    </row>
    <row r="4058" spans="1:21" x14ac:dyDescent="0.25">
      <c r="A4058" t="s">
        <v>4577</v>
      </c>
      <c r="B4058" t="str">
        <f t="shared" si="190"/>
        <v>ZK113.K256.C727</v>
      </c>
      <c r="C4058">
        <f>+IFERROR(VLOOKUP(B4058,'[1]Sum table'!$A:$D,4,FALSE),0)</f>
        <v>0</v>
      </c>
      <c r="D4058">
        <f>+IFERROR(VLOOKUP(B4058,'[1]Sum table'!$A:$E,5,FALSE),0)</f>
        <v>0</v>
      </c>
      <c r="E4058">
        <f>+IFERROR(VLOOKUP(B4058,'[1]Sum table'!$A:$F,6,FALSE),0)</f>
        <v>0</v>
      </c>
      <c r="F4058">
        <f>+IFERROR(VLOOKUP(B4058,'[1]Sum table'!$A:$G,7,FALSE),0)</f>
        <v>0</v>
      </c>
      <c r="O4058" t="s">
        <v>520</v>
      </c>
      <c r="P4058" s="608" t="s">
        <v>387</v>
      </c>
      <c r="R4058" t="str">
        <f t="shared" si="191"/>
        <v>ZK113</v>
      </c>
      <c r="S4058">
        <f t="shared" si="192"/>
        <v>0</v>
      </c>
      <c r="T4058">
        <f t="shared" si="192"/>
        <v>0</v>
      </c>
      <c r="U4058">
        <f t="shared" si="192"/>
        <v>0</v>
      </c>
    </row>
    <row r="4059" spans="1:21" x14ac:dyDescent="0.25">
      <c r="A4059" t="s">
        <v>4578</v>
      </c>
      <c r="B4059" t="str">
        <f t="shared" si="190"/>
        <v>ZK113.K257.C727</v>
      </c>
      <c r="C4059">
        <f>+IFERROR(VLOOKUP(B4059,'[1]Sum table'!$A:$D,4,FALSE),0)</f>
        <v>0</v>
      </c>
      <c r="D4059">
        <f>+IFERROR(VLOOKUP(B4059,'[1]Sum table'!$A:$E,5,FALSE),0)</f>
        <v>0</v>
      </c>
      <c r="E4059">
        <f>+IFERROR(VLOOKUP(B4059,'[1]Sum table'!$A:$F,6,FALSE),0)</f>
        <v>0</v>
      </c>
      <c r="F4059">
        <f>+IFERROR(VLOOKUP(B4059,'[1]Sum table'!$A:$G,7,FALSE),0)</f>
        <v>0</v>
      </c>
      <c r="O4059" t="s">
        <v>520</v>
      </c>
      <c r="P4059" s="608" t="s">
        <v>388</v>
      </c>
      <c r="R4059" t="str">
        <f t="shared" si="191"/>
        <v>ZK113</v>
      </c>
      <c r="S4059">
        <f t="shared" si="192"/>
        <v>0</v>
      </c>
      <c r="T4059">
        <f t="shared" si="192"/>
        <v>0</v>
      </c>
      <c r="U4059">
        <f t="shared" si="192"/>
        <v>0</v>
      </c>
    </row>
    <row r="4060" spans="1:21" x14ac:dyDescent="0.25">
      <c r="A4060" t="s">
        <v>4579</v>
      </c>
      <c r="B4060" t="str">
        <f t="shared" si="190"/>
        <v>ZK113.K258.C727</v>
      </c>
      <c r="C4060">
        <f>+IFERROR(VLOOKUP(B4060,'[1]Sum table'!$A:$D,4,FALSE),0)</f>
        <v>0</v>
      </c>
      <c r="D4060">
        <f>+IFERROR(VLOOKUP(B4060,'[1]Sum table'!$A:$E,5,FALSE),0)</f>
        <v>0</v>
      </c>
      <c r="E4060">
        <f>+IFERROR(VLOOKUP(B4060,'[1]Sum table'!$A:$F,6,FALSE),0)</f>
        <v>0</v>
      </c>
      <c r="F4060">
        <f>+IFERROR(VLOOKUP(B4060,'[1]Sum table'!$A:$G,7,FALSE),0)</f>
        <v>0</v>
      </c>
      <c r="O4060" t="s">
        <v>520</v>
      </c>
      <c r="P4060" s="608" t="s">
        <v>389</v>
      </c>
      <c r="R4060" t="str">
        <f t="shared" si="191"/>
        <v>ZK113</v>
      </c>
      <c r="S4060">
        <f t="shared" si="192"/>
        <v>0</v>
      </c>
      <c r="T4060">
        <f t="shared" si="192"/>
        <v>0</v>
      </c>
      <c r="U4060">
        <f t="shared" si="192"/>
        <v>0</v>
      </c>
    </row>
    <row r="4061" spans="1:21" x14ac:dyDescent="0.25">
      <c r="A4061" t="s">
        <v>4580</v>
      </c>
      <c r="B4061" t="str">
        <f t="shared" si="190"/>
        <v>ZK113.K259.C727</v>
      </c>
      <c r="C4061">
        <f>+IFERROR(VLOOKUP(B4061,'[1]Sum table'!$A:$D,4,FALSE),0)</f>
        <v>0</v>
      </c>
      <c r="D4061">
        <f>+IFERROR(VLOOKUP(B4061,'[1]Sum table'!$A:$E,5,FALSE),0)</f>
        <v>0</v>
      </c>
      <c r="E4061">
        <f>+IFERROR(VLOOKUP(B4061,'[1]Sum table'!$A:$F,6,FALSE),0)</f>
        <v>0</v>
      </c>
      <c r="F4061">
        <f>+IFERROR(VLOOKUP(B4061,'[1]Sum table'!$A:$G,7,FALSE),0)</f>
        <v>0</v>
      </c>
      <c r="O4061" t="s">
        <v>520</v>
      </c>
      <c r="P4061" s="610" t="s">
        <v>162</v>
      </c>
      <c r="R4061" t="str">
        <f t="shared" si="191"/>
        <v>ZK113</v>
      </c>
      <c r="S4061">
        <f t="shared" si="192"/>
        <v>0</v>
      </c>
      <c r="T4061">
        <f t="shared" si="192"/>
        <v>0</v>
      </c>
      <c r="U4061">
        <f t="shared" si="192"/>
        <v>0</v>
      </c>
    </row>
    <row r="4062" spans="1:21" x14ac:dyDescent="0.25">
      <c r="A4062" t="s">
        <v>4581</v>
      </c>
      <c r="B4062" t="str">
        <f t="shared" si="190"/>
        <v>ZK113.K260.C727</v>
      </c>
      <c r="C4062">
        <f>+IFERROR(VLOOKUP(B4062,'[1]Sum table'!$A:$D,4,FALSE),0)</f>
        <v>0</v>
      </c>
      <c r="D4062">
        <f>+IFERROR(VLOOKUP(B4062,'[1]Sum table'!$A:$E,5,FALSE),0)</f>
        <v>0</v>
      </c>
      <c r="E4062">
        <f>+IFERROR(VLOOKUP(B4062,'[1]Sum table'!$A:$F,6,FALSE),0)</f>
        <v>0</v>
      </c>
      <c r="F4062">
        <f>+IFERROR(VLOOKUP(B4062,'[1]Sum table'!$A:$G,7,FALSE),0)</f>
        <v>0</v>
      </c>
      <c r="O4062" t="s">
        <v>520</v>
      </c>
      <c r="P4062" s="610" t="s">
        <v>164</v>
      </c>
      <c r="R4062" t="str">
        <f t="shared" si="191"/>
        <v>ZK113</v>
      </c>
      <c r="S4062">
        <f t="shared" si="192"/>
        <v>0</v>
      </c>
      <c r="T4062">
        <f t="shared" si="192"/>
        <v>0</v>
      </c>
      <c r="U4062">
        <f t="shared" si="192"/>
        <v>0</v>
      </c>
    </row>
    <row r="4063" spans="1:21" x14ac:dyDescent="0.25">
      <c r="A4063" t="s">
        <v>4582</v>
      </c>
      <c r="B4063" t="str">
        <f t="shared" si="190"/>
        <v>ZK113.K261.C727</v>
      </c>
      <c r="C4063">
        <f>+IFERROR(VLOOKUP(B4063,'[1]Sum table'!$A:$D,4,FALSE),0)</f>
        <v>0</v>
      </c>
      <c r="D4063">
        <f>+IFERROR(VLOOKUP(B4063,'[1]Sum table'!$A:$E,5,FALSE),0)</f>
        <v>0</v>
      </c>
      <c r="E4063">
        <f>+IFERROR(VLOOKUP(B4063,'[1]Sum table'!$A:$F,6,FALSE),0)</f>
        <v>0</v>
      </c>
      <c r="F4063">
        <f>+IFERROR(VLOOKUP(B4063,'[1]Sum table'!$A:$G,7,FALSE),0)</f>
        <v>0</v>
      </c>
      <c r="O4063" t="s">
        <v>520</v>
      </c>
      <c r="P4063" s="610" t="s">
        <v>166</v>
      </c>
      <c r="R4063" t="str">
        <f t="shared" si="191"/>
        <v>ZK113</v>
      </c>
      <c r="S4063">
        <f t="shared" si="192"/>
        <v>0</v>
      </c>
      <c r="T4063">
        <f t="shared" si="192"/>
        <v>0</v>
      </c>
      <c r="U4063">
        <f t="shared" si="192"/>
        <v>0</v>
      </c>
    </row>
    <row r="4064" spans="1:21" x14ac:dyDescent="0.25">
      <c r="A4064" t="s">
        <v>4583</v>
      </c>
      <c r="B4064" t="str">
        <f t="shared" si="190"/>
        <v>ZK113.K262.C727</v>
      </c>
      <c r="C4064">
        <f>+IFERROR(VLOOKUP(B4064,'[1]Sum table'!$A:$D,4,FALSE),0)</f>
        <v>0</v>
      </c>
      <c r="D4064">
        <f>+IFERROR(VLOOKUP(B4064,'[1]Sum table'!$A:$E,5,FALSE),0)</f>
        <v>0</v>
      </c>
      <c r="E4064">
        <f>+IFERROR(VLOOKUP(B4064,'[1]Sum table'!$A:$F,6,FALSE),0)</f>
        <v>0</v>
      </c>
      <c r="F4064">
        <f>+IFERROR(VLOOKUP(B4064,'[1]Sum table'!$A:$G,7,FALSE),0)</f>
        <v>0</v>
      </c>
      <c r="O4064" t="s">
        <v>520</v>
      </c>
      <c r="P4064" s="610" t="s">
        <v>168</v>
      </c>
      <c r="R4064" t="str">
        <f t="shared" si="191"/>
        <v>ZK113</v>
      </c>
      <c r="S4064">
        <f t="shared" si="192"/>
        <v>0</v>
      </c>
      <c r="T4064">
        <f t="shared" si="192"/>
        <v>0</v>
      </c>
      <c r="U4064">
        <f t="shared" si="192"/>
        <v>0</v>
      </c>
    </row>
    <row r="4065" spans="1:21" x14ac:dyDescent="0.25">
      <c r="A4065" t="s">
        <v>4584</v>
      </c>
      <c r="B4065" t="str">
        <f t="shared" si="190"/>
        <v>ZK113.K263.C727</v>
      </c>
      <c r="C4065">
        <f>+IFERROR(VLOOKUP(B4065,'[1]Sum table'!$A:$D,4,FALSE),0)</f>
        <v>0</v>
      </c>
      <c r="D4065">
        <f>+IFERROR(VLOOKUP(B4065,'[1]Sum table'!$A:$E,5,FALSE),0)</f>
        <v>0</v>
      </c>
      <c r="E4065">
        <f>+IFERROR(VLOOKUP(B4065,'[1]Sum table'!$A:$F,6,FALSE),0)</f>
        <v>0</v>
      </c>
      <c r="F4065">
        <f>+IFERROR(VLOOKUP(B4065,'[1]Sum table'!$A:$G,7,FALSE),0)</f>
        <v>0</v>
      </c>
      <c r="O4065" t="s">
        <v>520</v>
      </c>
      <c r="P4065" s="610" t="s">
        <v>170</v>
      </c>
      <c r="R4065" t="str">
        <f t="shared" si="191"/>
        <v>ZK113</v>
      </c>
      <c r="S4065">
        <f t="shared" si="192"/>
        <v>0</v>
      </c>
      <c r="T4065">
        <f t="shared" si="192"/>
        <v>0</v>
      </c>
      <c r="U4065">
        <f t="shared" si="192"/>
        <v>0</v>
      </c>
    </row>
    <row r="4066" spans="1:21" x14ac:dyDescent="0.25">
      <c r="A4066" t="s">
        <v>4585</v>
      </c>
      <c r="B4066" t="str">
        <f t="shared" si="190"/>
        <v>ZK113.K264.C727</v>
      </c>
      <c r="C4066">
        <f>+IFERROR(VLOOKUP(B4066,'[1]Sum table'!$A:$D,4,FALSE),0)</f>
        <v>0</v>
      </c>
      <c r="D4066">
        <f>+IFERROR(VLOOKUP(B4066,'[1]Sum table'!$A:$E,5,FALSE),0)</f>
        <v>0</v>
      </c>
      <c r="E4066">
        <f>+IFERROR(VLOOKUP(B4066,'[1]Sum table'!$A:$F,6,FALSE),0)</f>
        <v>0</v>
      </c>
      <c r="F4066">
        <f>+IFERROR(VLOOKUP(B4066,'[1]Sum table'!$A:$G,7,FALSE),0)</f>
        <v>0</v>
      </c>
      <c r="O4066" t="s">
        <v>520</v>
      </c>
      <c r="P4066" s="608" t="s">
        <v>390</v>
      </c>
      <c r="R4066" t="str">
        <f t="shared" si="191"/>
        <v>ZK113</v>
      </c>
      <c r="S4066">
        <f t="shared" si="192"/>
        <v>0</v>
      </c>
      <c r="T4066">
        <f t="shared" si="192"/>
        <v>0</v>
      </c>
      <c r="U4066">
        <f t="shared" si="192"/>
        <v>0</v>
      </c>
    </row>
    <row r="4067" spans="1:21" x14ac:dyDescent="0.25">
      <c r="A4067" t="s">
        <v>4586</v>
      </c>
      <c r="B4067" t="str">
        <f t="shared" si="190"/>
        <v>ZK113.K265.C727</v>
      </c>
      <c r="C4067">
        <f>+IFERROR(VLOOKUP(B4067,'[1]Sum table'!$A:$D,4,FALSE),0)</f>
        <v>0</v>
      </c>
      <c r="D4067">
        <f>+IFERROR(VLOOKUP(B4067,'[1]Sum table'!$A:$E,5,FALSE),0)</f>
        <v>0</v>
      </c>
      <c r="E4067">
        <f>+IFERROR(VLOOKUP(B4067,'[1]Sum table'!$A:$F,6,FALSE),0)</f>
        <v>0</v>
      </c>
      <c r="F4067">
        <f>+IFERROR(VLOOKUP(B4067,'[1]Sum table'!$A:$G,7,FALSE),0)</f>
        <v>0</v>
      </c>
      <c r="O4067" t="s">
        <v>520</v>
      </c>
      <c r="P4067" s="608" t="s">
        <v>391</v>
      </c>
      <c r="R4067" t="str">
        <f t="shared" si="191"/>
        <v>ZK113</v>
      </c>
      <c r="S4067">
        <f t="shared" si="192"/>
        <v>0</v>
      </c>
      <c r="T4067">
        <f t="shared" si="192"/>
        <v>0</v>
      </c>
      <c r="U4067">
        <f t="shared" si="192"/>
        <v>0</v>
      </c>
    </row>
    <row r="4068" spans="1:21" x14ac:dyDescent="0.25">
      <c r="A4068" t="s">
        <v>4587</v>
      </c>
      <c r="B4068" t="str">
        <f t="shared" si="190"/>
        <v>ZK113.K266.C727</v>
      </c>
      <c r="C4068">
        <f>+IFERROR(VLOOKUP(B4068,'[1]Sum table'!$A:$D,4,FALSE),0)</f>
        <v>0</v>
      </c>
      <c r="D4068">
        <f>+IFERROR(VLOOKUP(B4068,'[1]Sum table'!$A:$E,5,FALSE),0)</f>
        <v>0</v>
      </c>
      <c r="E4068">
        <f>+IFERROR(VLOOKUP(B4068,'[1]Sum table'!$A:$F,6,FALSE),0)</f>
        <v>0</v>
      </c>
      <c r="F4068">
        <f>+IFERROR(VLOOKUP(B4068,'[1]Sum table'!$A:$G,7,FALSE),0)</f>
        <v>0</v>
      </c>
      <c r="O4068" t="s">
        <v>520</v>
      </c>
      <c r="P4068" s="608" t="s">
        <v>392</v>
      </c>
      <c r="R4068" t="str">
        <f t="shared" si="191"/>
        <v>ZK113</v>
      </c>
      <c r="S4068">
        <f t="shared" si="192"/>
        <v>0</v>
      </c>
      <c r="T4068">
        <f t="shared" si="192"/>
        <v>0</v>
      </c>
      <c r="U4068">
        <f t="shared" si="192"/>
        <v>0</v>
      </c>
    </row>
    <row r="4069" spans="1:21" x14ac:dyDescent="0.25">
      <c r="A4069" t="s">
        <v>4588</v>
      </c>
      <c r="B4069" t="str">
        <f t="shared" si="190"/>
        <v>ZK113.K267.C727</v>
      </c>
      <c r="C4069">
        <f>+IFERROR(VLOOKUP(B4069,'[1]Sum table'!$A:$D,4,FALSE),0)</f>
        <v>0</v>
      </c>
      <c r="D4069">
        <f>+IFERROR(VLOOKUP(B4069,'[1]Sum table'!$A:$E,5,FALSE),0)</f>
        <v>0</v>
      </c>
      <c r="E4069">
        <f>+IFERROR(VLOOKUP(B4069,'[1]Sum table'!$A:$F,6,FALSE),0)</f>
        <v>0</v>
      </c>
      <c r="F4069">
        <f>+IFERROR(VLOOKUP(B4069,'[1]Sum table'!$A:$G,7,FALSE),0)</f>
        <v>0</v>
      </c>
      <c r="O4069" t="s">
        <v>520</v>
      </c>
      <c r="P4069" s="610" t="s">
        <v>177</v>
      </c>
      <c r="R4069" t="str">
        <f t="shared" si="191"/>
        <v>ZK113</v>
      </c>
      <c r="S4069">
        <f t="shared" si="192"/>
        <v>0</v>
      </c>
      <c r="T4069">
        <f t="shared" si="192"/>
        <v>0</v>
      </c>
      <c r="U4069">
        <f t="shared" si="192"/>
        <v>0</v>
      </c>
    </row>
    <row r="4070" spans="1:21" x14ac:dyDescent="0.25">
      <c r="A4070" t="s">
        <v>4589</v>
      </c>
      <c r="B4070" t="str">
        <f t="shared" si="190"/>
        <v>ZK113.K268.C727</v>
      </c>
      <c r="C4070">
        <f>+IFERROR(VLOOKUP(B4070,'[1]Sum table'!$A:$D,4,FALSE),0)</f>
        <v>0</v>
      </c>
      <c r="D4070">
        <f>+IFERROR(VLOOKUP(B4070,'[1]Sum table'!$A:$E,5,FALSE),0)</f>
        <v>0</v>
      </c>
      <c r="E4070">
        <f>+IFERROR(VLOOKUP(B4070,'[1]Sum table'!$A:$F,6,FALSE),0)</f>
        <v>0</v>
      </c>
      <c r="F4070">
        <f>+IFERROR(VLOOKUP(B4070,'[1]Sum table'!$A:$G,7,FALSE),0)</f>
        <v>0</v>
      </c>
      <c r="O4070" t="s">
        <v>520</v>
      </c>
      <c r="P4070" s="610" t="s">
        <v>181</v>
      </c>
      <c r="R4070" t="str">
        <f t="shared" si="191"/>
        <v>ZK113</v>
      </c>
      <c r="S4070">
        <f t="shared" si="192"/>
        <v>0</v>
      </c>
      <c r="T4070">
        <f t="shared" si="192"/>
        <v>0</v>
      </c>
      <c r="U4070">
        <f t="shared" si="192"/>
        <v>0</v>
      </c>
    </row>
    <row r="4071" spans="1:21" x14ac:dyDescent="0.25">
      <c r="A4071" t="s">
        <v>4590</v>
      </c>
      <c r="B4071" t="str">
        <f t="shared" si="190"/>
        <v>ZK113.K269.C727</v>
      </c>
      <c r="C4071">
        <f>+IFERROR(VLOOKUP(B4071,'[1]Sum table'!$A:$D,4,FALSE),0)</f>
        <v>0</v>
      </c>
      <c r="D4071">
        <f>+IFERROR(VLOOKUP(B4071,'[1]Sum table'!$A:$E,5,FALSE),0)</f>
        <v>0</v>
      </c>
      <c r="E4071">
        <f>+IFERROR(VLOOKUP(B4071,'[1]Sum table'!$A:$F,6,FALSE),0)</f>
        <v>0</v>
      </c>
      <c r="F4071">
        <f>+IFERROR(VLOOKUP(B4071,'[1]Sum table'!$A:$G,7,FALSE),0)</f>
        <v>0</v>
      </c>
      <c r="O4071" t="s">
        <v>520</v>
      </c>
      <c r="P4071" s="608" t="s">
        <v>393</v>
      </c>
      <c r="R4071" t="str">
        <f t="shared" si="191"/>
        <v>ZK113</v>
      </c>
      <c r="S4071">
        <f t="shared" si="192"/>
        <v>0</v>
      </c>
      <c r="T4071">
        <f t="shared" si="192"/>
        <v>0</v>
      </c>
      <c r="U4071">
        <f t="shared" si="192"/>
        <v>0</v>
      </c>
    </row>
    <row r="4072" spans="1:21" x14ac:dyDescent="0.25">
      <c r="A4072" t="s">
        <v>4591</v>
      </c>
      <c r="B4072" t="str">
        <f t="shared" si="190"/>
        <v>ZK113.K270.C727</v>
      </c>
      <c r="C4072">
        <f>+IFERROR(VLOOKUP(B4072,'[1]Sum table'!$A:$D,4,FALSE),0)</f>
        <v>0</v>
      </c>
      <c r="D4072">
        <f>+IFERROR(VLOOKUP(B4072,'[1]Sum table'!$A:$E,5,FALSE),0)</f>
        <v>0</v>
      </c>
      <c r="E4072">
        <f>+IFERROR(VLOOKUP(B4072,'[1]Sum table'!$A:$F,6,FALSE),0)</f>
        <v>0</v>
      </c>
      <c r="F4072">
        <f>+IFERROR(VLOOKUP(B4072,'[1]Sum table'!$A:$G,7,FALSE),0)</f>
        <v>0</v>
      </c>
      <c r="O4072" t="s">
        <v>520</v>
      </c>
      <c r="P4072" s="608" t="s">
        <v>394</v>
      </c>
      <c r="R4072" t="str">
        <f t="shared" si="191"/>
        <v>ZK113</v>
      </c>
      <c r="S4072">
        <f t="shared" si="192"/>
        <v>0</v>
      </c>
      <c r="T4072">
        <f t="shared" si="192"/>
        <v>0</v>
      </c>
      <c r="U4072">
        <f t="shared" si="192"/>
        <v>0</v>
      </c>
    </row>
    <row r="4073" spans="1:21" x14ac:dyDescent="0.25">
      <c r="A4073" t="s">
        <v>4592</v>
      </c>
      <c r="B4073" t="str">
        <f t="shared" si="190"/>
        <v>ZK113.K271.C727</v>
      </c>
      <c r="C4073">
        <f>+IFERROR(VLOOKUP(B4073,'[1]Sum table'!$A:$D,4,FALSE),0)</f>
        <v>0</v>
      </c>
      <c r="D4073">
        <f>+IFERROR(VLOOKUP(B4073,'[1]Sum table'!$A:$E,5,FALSE),0)</f>
        <v>0</v>
      </c>
      <c r="E4073">
        <f>+IFERROR(VLOOKUP(B4073,'[1]Sum table'!$A:$F,6,FALSE),0)</f>
        <v>0</v>
      </c>
      <c r="F4073">
        <f>+IFERROR(VLOOKUP(B4073,'[1]Sum table'!$A:$G,7,FALSE),0)</f>
        <v>0</v>
      </c>
      <c r="O4073" t="s">
        <v>520</v>
      </c>
      <c r="P4073" s="608" t="s">
        <v>395</v>
      </c>
      <c r="R4073" t="str">
        <f t="shared" si="191"/>
        <v>ZK113</v>
      </c>
      <c r="S4073">
        <f t="shared" si="192"/>
        <v>0</v>
      </c>
      <c r="T4073">
        <f t="shared" si="192"/>
        <v>0</v>
      </c>
      <c r="U4073">
        <f t="shared" si="192"/>
        <v>0</v>
      </c>
    </row>
    <row r="4074" spans="1:21" x14ac:dyDescent="0.25">
      <c r="A4074" t="s">
        <v>4593</v>
      </c>
      <c r="B4074" t="str">
        <f t="shared" si="190"/>
        <v>ZK113.K272.C727</v>
      </c>
      <c r="C4074">
        <f>+IFERROR(VLOOKUP(B4074,'[1]Sum table'!$A:$D,4,FALSE),0)</f>
        <v>0</v>
      </c>
      <c r="D4074">
        <f>+IFERROR(VLOOKUP(B4074,'[1]Sum table'!$A:$E,5,FALSE),0)</f>
        <v>0</v>
      </c>
      <c r="E4074">
        <f>+IFERROR(VLOOKUP(B4074,'[1]Sum table'!$A:$F,6,FALSE),0)</f>
        <v>0</v>
      </c>
      <c r="F4074">
        <f>+IFERROR(VLOOKUP(B4074,'[1]Sum table'!$A:$G,7,FALSE),0)</f>
        <v>0</v>
      </c>
      <c r="O4074" t="s">
        <v>520</v>
      </c>
      <c r="P4074" s="610" t="s">
        <v>183</v>
      </c>
      <c r="R4074" t="str">
        <f t="shared" si="191"/>
        <v>ZK113</v>
      </c>
      <c r="S4074">
        <f t="shared" si="192"/>
        <v>0</v>
      </c>
      <c r="T4074">
        <f t="shared" si="192"/>
        <v>0</v>
      </c>
      <c r="U4074">
        <f t="shared" si="192"/>
        <v>0</v>
      </c>
    </row>
    <row r="4075" spans="1:21" x14ac:dyDescent="0.25">
      <c r="A4075" t="s">
        <v>4594</v>
      </c>
      <c r="B4075" t="str">
        <f t="shared" si="190"/>
        <v>ZK113.K273.C727</v>
      </c>
      <c r="C4075">
        <f>+IFERROR(VLOOKUP(B4075,'[1]Sum table'!$A:$D,4,FALSE),0)</f>
        <v>0</v>
      </c>
      <c r="D4075">
        <f>+IFERROR(VLOOKUP(B4075,'[1]Sum table'!$A:$E,5,FALSE),0)</f>
        <v>0</v>
      </c>
      <c r="E4075">
        <f>+IFERROR(VLOOKUP(B4075,'[1]Sum table'!$A:$F,6,FALSE),0)</f>
        <v>0</v>
      </c>
      <c r="F4075">
        <f>+IFERROR(VLOOKUP(B4075,'[1]Sum table'!$A:$G,7,FALSE),0)</f>
        <v>0</v>
      </c>
      <c r="O4075" t="s">
        <v>520</v>
      </c>
      <c r="P4075" s="610" t="s">
        <v>185</v>
      </c>
      <c r="R4075" t="str">
        <f t="shared" si="191"/>
        <v>ZK113</v>
      </c>
      <c r="S4075">
        <f t="shared" si="192"/>
        <v>0</v>
      </c>
      <c r="T4075">
        <f t="shared" si="192"/>
        <v>0</v>
      </c>
      <c r="U4075">
        <f t="shared" si="192"/>
        <v>0</v>
      </c>
    </row>
    <row r="4076" spans="1:21" x14ac:dyDescent="0.25">
      <c r="A4076" t="s">
        <v>4595</v>
      </c>
      <c r="B4076" t="str">
        <f t="shared" si="190"/>
        <v>ZK113.K274.C727</v>
      </c>
      <c r="C4076">
        <f>+IFERROR(VLOOKUP(B4076,'[1]Sum table'!$A:$D,4,FALSE),0)</f>
        <v>0</v>
      </c>
      <c r="D4076">
        <f>+IFERROR(VLOOKUP(B4076,'[1]Sum table'!$A:$E,5,FALSE),0)</f>
        <v>0</v>
      </c>
      <c r="E4076">
        <f>+IFERROR(VLOOKUP(B4076,'[1]Sum table'!$A:$F,6,FALSE),0)</f>
        <v>0</v>
      </c>
      <c r="F4076">
        <f>+IFERROR(VLOOKUP(B4076,'[1]Sum table'!$A:$G,7,FALSE),0)</f>
        <v>0</v>
      </c>
      <c r="O4076" t="s">
        <v>520</v>
      </c>
      <c r="P4076" s="610" t="s">
        <v>193</v>
      </c>
      <c r="R4076" t="str">
        <f t="shared" si="191"/>
        <v>ZK113</v>
      </c>
      <c r="S4076">
        <f t="shared" si="192"/>
        <v>0</v>
      </c>
      <c r="T4076">
        <f t="shared" si="192"/>
        <v>0</v>
      </c>
      <c r="U4076">
        <f t="shared" si="192"/>
        <v>0</v>
      </c>
    </row>
    <row r="4077" spans="1:21" x14ac:dyDescent="0.25">
      <c r="A4077" t="s">
        <v>4596</v>
      </c>
      <c r="B4077" t="str">
        <f t="shared" si="190"/>
        <v>ZK113.K275.C727</v>
      </c>
      <c r="C4077">
        <f>+IFERROR(VLOOKUP(B4077,'[1]Sum table'!$A:$D,4,FALSE),0)</f>
        <v>0</v>
      </c>
      <c r="D4077">
        <f>+IFERROR(VLOOKUP(B4077,'[1]Sum table'!$A:$E,5,FALSE),0)</f>
        <v>0</v>
      </c>
      <c r="E4077">
        <f>+IFERROR(VLOOKUP(B4077,'[1]Sum table'!$A:$F,6,FALSE),0)</f>
        <v>0</v>
      </c>
      <c r="F4077">
        <f>+IFERROR(VLOOKUP(B4077,'[1]Sum table'!$A:$G,7,FALSE),0)</f>
        <v>0</v>
      </c>
      <c r="O4077" t="s">
        <v>520</v>
      </c>
      <c r="P4077" s="610" t="s">
        <v>195</v>
      </c>
      <c r="R4077" t="str">
        <f t="shared" si="191"/>
        <v>ZK113</v>
      </c>
      <c r="S4077">
        <f t="shared" si="192"/>
        <v>0</v>
      </c>
      <c r="T4077">
        <f t="shared" si="192"/>
        <v>0</v>
      </c>
      <c r="U4077">
        <f t="shared" si="192"/>
        <v>0</v>
      </c>
    </row>
    <row r="4078" spans="1:21" x14ac:dyDescent="0.25">
      <c r="A4078" t="s">
        <v>4597</v>
      </c>
      <c r="B4078" t="str">
        <f t="shared" si="190"/>
        <v>ZK113.K276.C727</v>
      </c>
      <c r="C4078">
        <f>+IFERROR(VLOOKUP(B4078,'[1]Sum table'!$A:$D,4,FALSE),0)</f>
        <v>0</v>
      </c>
      <c r="D4078">
        <f>+IFERROR(VLOOKUP(B4078,'[1]Sum table'!$A:$E,5,FALSE),0)</f>
        <v>0</v>
      </c>
      <c r="E4078">
        <f>+IFERROR(VLOOKUP(B4078,'[1]Sum table'!$A:$F,6,FALSE),0)</f>
        <v>0</v>
      </c>
      <c r="F4078">
        <f>+IFERROR(VLOOKUP(B4078,'[1]Sum table'!$A:$G,7,FALSE),0)</f>
        <v>0</v>
      </c>
      <c r="O4078" t="s">
        <v>520</v>
      </c>
      <c r="P4078" s="610" t="s">
        <v>197</v>
      </c>
      <c r="R4078" t="str">
        <f t="shared" si="191"/>
        <v>ZK113</v>
      </c>
      <c r="S4078">
        <f t="shared" si="192"/>
        <v>0</v>
      </c>
      <c r="T4078">
        <f t="shared" si="192"/>
        <v>0</v>
      </c>
      <c r="U4078">
        <f t="shared" si="192"/>
        <v>0</v>
      </c>
    </row>
    <row r="4079" spans="1:21" x14ac:dyDescent="0.25">
      <c r="A4079" t="s">
        <v>4598</v>
      </c>
      <c r="B4079" t="str">
        <f t="shared" si="190"/>
        <v>ZK113.K277.C727</v>
      </c>
      <c r="C4079">
        <f>+IFERROR(VLOOKUP(B4079,'[1]Sum table'!$A:$D,4,FALSE),0)</f>
        <v>0</v>
      </c>
      <c r="D4079">
        <f>+IFERROR(VLOOKUP(B4079,'[1]Sum table'!$A:$E,5,FALSE),0)</f>
        <v>0</v>
      </c>
      <c r="E4079">
        <f>+IFERROR(VLOOKUP(B4079,'[1]Sum table'!$A:$F,6,FALSE),0)</f>
        <v>0</v>
      </c>
      <c r="F4079">
        <f>+IFERROR(VLOOKUP(B4079,'[1]Sum table'!$A:$G,7,FALSE),0)</f>
        <v>0</v>
      </c>
      <c r="O4079" t="s">
        <v>520</v>
      </c>
      <c r="P4079" s="608" t="s">
        <v>396</v>
      </c>
      <c r="R4079" t="str">
        <f t="shared" si="191"/>
        <v>ZK113</v>
      </c>
      <c r="S4079">
        <f t="shared" si="192"/>
        <v>0</v>
      </c>
      <c r="T4079">
        <f t="shared" si="192"/>
        <v>0</v>
      </c>
      <c r="U4079">
        <f t="shared" si="192"/>
        <v>0</v>
      </c>
    </row>
    <row r="4080" spans="1:21" x14ac:dyDescent="0.25">
      <c r="A4080" t="s">
        <v>4599</v>
      </c>
      <c r="B4080" t="str">
        <f t="shared" si="190"/>
        <v>ZK113.K278.C727</v>
      </c>
      <c r="C4080">
        <f>+IFERROR(VLOOKUP(B4080,'[1]Sum table'!$A:$D,4,FALSE),0)</f>
        <v>0</v>
      </c>
      <c r="D4080">
        <f>+IFERROR(VLOOKUP(B4080,'[1]Sum table'!$A:$E,5,FALSE),0)</f>
        <v>0</v>
      </c>
      <c r="E4080">
        <f>+IFERROR(VLOOKUP(B4080,'[1]Sum table'!$A:$F,6,FALSE),0)</f>
        <v>0</v>
      </c>
      <c r="F4080">
        <f>+IFERROR(VLOOKUP(B4080,'[1]Sum table'!$A:$G,7,FALSE),0)</f>
        <v>0</v>
      </c>
      <c r="O4080" t="s">
        <v>520</v>
      </c>
      <c r="P4080" s="608" t="s">
        <v>397</v>
      </c>
      <c r="R4080" t="str">
        <f t="shared" si="191"/>
        <v>ZK113</v>
      </c>
      <c r="S4080">
        <f t="shared" si="192"/>
        <v>0</v>
      </c>
      <c r="T4080">
        <f t="shared" si="192"/>
        <v>0</v>
      </c>
      <c r="U4080">
        <f t="shared" si="192"/>
        <v>0</v>
      </c>
    </row>
    <row r="4081" spans="1:21" x14ac:dyDescent="0.25">
      <c r="A4081" t="s">
        <v>4600</v>
      </c>
      <c r="B4081" t="str">
        <f t="shared" si="190"/>
        <v>ZK113.K279.C727</v>
      </c>
      <c r="C4081">
        <f>+IFERROR(VLOOKUP(B4081,'[1]Sum table'!$A:$D,4,FALSE),0)</f>
        <v>0</v>
      </c>
      <c r="D4081">
        <f>+IFERROR(VLOOKUP(B4081,'[1]Sum table'!$A:$E,5,FALSE),0)</f>
        <v>0</v>
      </c>
      <c r="E4081">
        <f>+IFERROR(VLOOKUP(B4081,'[1]Sum table'!$A:$F,6,FALSE),0)</f>
        <v>0</v>
      </c>
      <c r="F4081">
        <f>+IFERROR(VLOOKUP(B4081,'[1]Sum table'!$A:$G,7,FALSE),0)</f>
        <v>0</v>
      </c>
      <c r="O4081" t="s">
        <v>520</v>
      </c>
      <c r="P4081" s="608" t="s">
        <v>398</v>
      </c>
      <c r="R4081" t="str">
        <f t="shared" si="191"/>
        <v>ZK113</v>
      </c>
      <c r="S4081">
        <f t="shared" si="192"/>
        <v>0</v>
      </c>
      <c r="T4081">
        <f t="shared" si="192"/>
        <v>0</v>
      </c>
      <c r="U4081">
        <f t="shared" si="192"/>
        <v>0</v>
      </c>
    </row>
    <row r="4082" spans="1:21" x14ac:dyDescent="0.25">
      <c r="A4082" t="s">
        <v>4601</v>
      </c>
      <c r="B4082" t="str">
        <f t="shared" si="190"/>
        <v>ZK113.K280.C727</v>
      </c>
      <c r="C4082">
        <f>+IFERROR(VLOOKUP(B4082,'[1]Sum table'!$A:$D,4,FALSE),0)</f>
        <v>0</v>
      </c>
      <c r="D4082">
        <f>+IFERROR(VLOOKUP(B4082,'[1]Sum table'!$A:$E,5,FALSE),0)</f>
        <v>0</v>
      </c>
      <c r="E4082">
        <f>+IFERROR(VLOOKUP(B4082,'[1]Sum table'!$A:$F,6,FALSE),0)</f>
        <v>0</v>
      </c>
      <c r="F4082">
        <f>+IFERROR(VLOOKUP(B4082,'[1]Sum table'!$A:$G,7,FALSE),0)</f>
        <v>0</v>
      </c>
      <c r="O4082" t="s">
        <v>520</v>
      </c>
      <c r="P4082" s="610" t="s">
        <v>199</v>
      </c>
      <c r="R4082" t="str">
        <f t="shared" si="191"/>
        <v>ZK113</v>
      </c>
      <c r="S4082">
        <f t="shared" si="192"/>
        <v>0</v>
      </c>
      <c r="T4082">
        <f t="shared" si="192"/>
        <v>0</v>
      </c>
      <c r="U4082">
        <f t="shared" si="192"/>
        <v>0</v>
      </c>
    </row>
    <row r="4083" spans="1:21" x14ac:dyDescent="0.25">
      <c r="A4083" t="s">
        <v>4602</v>
      </c>
      <c r="B4083" t="str">
        <f t="shared" si="190"/>
        <v>ZK113.K281.C727</v>
      </c>
      <c r="C4083">
        <f>+IFERROR(VLOOKUP(B4083,'[1]Sum table'!$A:$D,4,FALSE),0)</f>
        <v>0</v>
      </c>
      <c r="D4083">
        <f>+IFERROR(VLOOKUP(B4083,'[1]Sum table'!$A:$E,5,FALSE),0)</f>
        <v>0</v>
      </c>
      <c r="E4083">
        <f>+IFERROR(VLOOKUP(B4083,'[1]Sum table'!$A:$F,6,FALSE),0)</f>
        <v>0</v>
      </c>
      <c r="F4083">
        <f>+IFERROR(VLOOKUP(B4083,'[1]Sum table'!$A:$G,7,FALSE),0)</f>
        <v>0</v>
      </c>
      <c r="O4083" t="s">
        <v>520</v>
      </c>
      <c r="P4083" s="610" t="s">
        <v>201</v>
      </c>
      <c r="R4083" t="str">
        <f t="shared" si="191"/>
        <v>ZK113</v>
      </c>
      <c r="S4083">
        <f t="shared" si="192"/>
        <v>0</v>
      </c>
      <c r="T4083">
        <f t="shared" si="192"/>
        <v>0</v>
      </c>
      <c r="U4083">
        <f t="shared" si="192"/>
        <v>0</v>
      </c>
    </row>
    <row r="4084" spans="1:21" x14ac:dyDescent="0.25">
      <c r="A4084" t="s">
        <v>4603</v>
      </c>
      <c r="B4084" t="str">
        <f t="shared" si="190"/>
        <v>ZK113.K282.C727</v>
      </c>
      <c r="C4084">
        <f>+IFERROR(VLOOKUP(B4084,'[1]Sum table'!$A:$D,4,FALSE),0)</f>
        <v>0</v>
      </c>
      <c r="D4084">
        <f>+IFERROR(VLOOKUP(B4084,'[1]Sum table'!$A:$E,5,FALSE),0)</f>
        <v>0</v>
      </c>
      <c r="E4084">
        <f>+IFERROR(VLOOKUP(B4084,'[1]Sum table'!$A:$F,6,FALSE),0)</f>
        <v>0</v>
      </c>
      <c r="F4084">
        <f>+IFERROR(VLOOKUP(B4084,'[1]Sum table'!$A:$G,7,FALSE),0)</f>
        <v>0</v>
      </c>
      <c r="O4084" t="s">
        <v>520</v>
      </c>
      <c r="P4084" s="610" t="s">
        <v>203</v>
      </c>
      <c r="R4084" t="str">
        <f t="shared" si="191"/>
        <v>ZK113</v>
      </c>
      <c r="S4084">
        <f t="shared" si="192"/>
        <v>0</v>
      </c>
      <c r="T4084">
        <f t="shared" si="192"/>
        <v>0</v>
      </c>
      <c r="U4084">
        <f t="shared" si="192"/>
        <v>0</v>
      </c>
    </row>
    <row r="4085" spans="1:21" x14ac:dyDescent="0.25">
      <c r="A4085" t="s">
        <v>4604</v>
      </c>
      <c r="B4085" t="str">
        <f t="shared" si="190"/>
        <v>ZK113.K283.C727</v>
      </c>
      <c r="C4085">
        <f>+IFERROR(VLOOKUP(B4085,'[1]Sum table'!$A:$D,4,FALSE),0)</f>
        <v>0</v>
      </c>
      <c r="D4085">
        <f>+IFERROR(VLOOKUP(B4085,'[1]Sum table'!$A:$E,5,FALSE),0)</f>
        <v>0</v>
      </c>
      <c r="E4085">
        <f>+IFERROR(VLOOKUP(B4085,'[1]Sum table'!$A:$F,6,FALSE),0)</f>
        <v>0</v>
      </c>
      <c r="F4085">
        <f>+IFERROR(VLOOKUP(B4085,'[1]Sum table'!$A:$G,7,FALSE),0)</f>
        <v>0</v>
      </c>
      <c r="O4085" t="s">
        <v>520</v>
      </c>
      <c r="P4085" s="610" t="s">
        <v>205</v>
      </c>
      <c r="R4085" t="str">
        <f t="shared" si="191"/>
        <v>ZK113</v>
      </c>
      <c r="S4085">
        <f t="shared" si="192"/>
        <v>0</v>
      </c>
      <c r="T4085">
        <f t="shared" si="192"/>
        <v>0</v>
      </c>
      <c r="U4085">
        <f t="shared" si="192"/>
        <v>0</v>
      </c>
    </row>
    <row r="4086" spans="1:21" x14ac:dyDescent="0.25">
      <c r="A4086" t="s">
        <v>4605</v>
      </c>
      <c r="B4086" t="str">
        <f t="shared" si="190"/>
        <v>ZK113.K284.C727</v>
      </c>
      <c r="C4086">
        <f>+IFERROR(VLOOKUP(B4086,'[1]Sum table'!$A:$D,4,FALSE),0)</f>
        <v>0</v>
      </c>
      <c r="D4086">
        <f>+IFERROR(VLOOKUP(B4086,'[1]Sum table'!$A:$E,5,FALSE),0)</f>
        <v>0</v>
      </c>
      <c r="E4086">
        <f>+IFERROR(VLOOKUP(B4086,'[1]Sum table'!$A:$F,6,FALSE),0)</f>
        <v>0</v>
      </c>
      <c r="F4086">
        <f>+IFERROR(VLOOKUP(B4086,'[1]Sum table'!$A:$G,7,FALSE),0)</f>
        <v>0</v>
      </c>
      <c r="O4086" t="s">
        <v>520</v>
      </c>
      <c r="P4086" s="610" t="s">
        <v>207</v>
      </c>
      <c r="R4086" t="str">
        <f t="shared" si="191"/>
        <v>ZK113</v>
      </c>
      <c r="S4086">
        <f t="shared" si="192"/>
        <v>0</v>
      </c>
      <c r="T4086">
        <f t="shared" si="192"/>
        <v>0</v>
      </c>
      <c r="U4086">
        <f t="shared" si="192"/>
        <v>0</v>
      </c>
    </row>
    <row r="4087" spans="1:21" x14ac:dyDescent="0.25">
      <c r="A4087" t="s">
        <v>4606</v>
      </c>
      <c r="B4087" t="str">
        <f t="shared" si="190"/>
        <v>ZK113.K285.C727</v>
      </c>
      <c r="C4087">
        <f>+IFERROR(VLOOKUP(B4087,'[1]Sum table'!$A:$D,4,FALSE),0)</f>
        <v>0</v>
      </c>
      <c r="D4087">
        <f>+IFERROR(VLOOKUP(B4087,'[1]Sum table'!$A:$E,5,FALSE),0)</f>
        <v>0</v>
      </c>
      <c r="E4087">
        <f>+IFERROR(VLOOKUP(B4087,'[1]Sum table'!$A:$F,6,FALSE),0)</f>
        <v>0</v>
      </c>
      <c r="F4087">
        <f>+IFERROR(VLOOKUP(B4087,'[1]Sum table'!$A:$G,7,FALSE),0)</f>
        <v>0</v>
      </c>
      <c r="O4087" t="s">
        <v>520</v>
      </c>
      <c r="P4087" s="610" t="s">
        <v>212</v>
      </c>
      <c r="R4087" t="str">
        <f t="shared" si="191"/>
        <v>ZK113</v>
      </c>
      <c r="S4087">
        <f t="shared" si="192"/>
        <v>0</v>
      </c>
      <c r="T4087">
        <f t="shared" si="192"/>
        <v>0</v>
      </c>
      <c r="U4087">
        <f t="shared" si="192"/>
        <v>0</v>
      </c>
    </row>
    <row r="4088" spans="1:21" x14ac:dyDescent="0.25">
      <c r="A4088" t="s">
        <v>4607</v>
      </c>
      <c r="B4088" t="str">
        <f t="shared" si="190"/>
        <v>ZK113.K286.C727</v>
      </c>
      <c r="C4088">
        <f>+IFERROR(VLOOKUP(B4088,'[1]Sum table'!$A:$D,4,FALSE),0)</f>
        <v>0</v>
      </c>
      <c r="D4088">
        <f>+IFERROR(VLOOKUP(B4088,'[1]Sum table'!$A:$E,5,FALSE),0)</f>
        <v>0</v>
      </c>
      <c r="E4088">
        <f>+IFERROR(VLOOKUP(B4088,'[1]Sum table'!$A:$F,6,FALSE),0)</f>
        <v>0</v>
      </c>
      <c r="F4088">
        <f>+IFERROR(VLOOKUP(B4088,'[1]Sum table'!$A:$G,7,FALSE),0)</f>
        <v>0</v>
      </c>
      <c r="O4088" t="s">
        <v>520</v>
      </c>
      <c r="P4088" s="608" t="s">
        <v>399</v>
      </c>
      <c r="R4088" t="str">
        <f t="shared" si="191"/>
        <v>ZK113</v>
      </c>
      <c r="S4088">
        <f t="shared" si="192"/>
        <v>0</v>
      </c>
      <c r="T4088">
        <f t="shared" si="192"/>
        <v>0</v>
      </c>
      <c r="U4088">
        <f t="shared" si="192"/>
        <v>0</v>
      </c>
    </row>
    <row r="4089" spans="1:21" x14ac:dyDescent="0.25">
      <c r="A4089" t="s">
        <v>4608</v>
      </c>
      <c r="B4089" t="str">
        <f t="shared" si="190"/>
        <v>ZK113.K287.C727</v>
      </c>
      <c r="C4089">
        <f>+IFERROR(VLOOKUP(B4089,'[1]Sum table'!$A:$D,4,FALSE),0)</f>
        <v>0</v>
      </c>
      <c r="D4089">
        <f>+IFERROR(VLOOKUP(B4089,'[1]Sum table'!$A:$E,5,FALSE),0)</f>
        <v>0</v>
      </c>
      <c r="E4089">
        <f>+IFERROR(VLOOKUP(B4089,'[1]Sum table'!$A:$F,6,FALSE),0)</f>
        <v>0</v>
      </c>
      <c r="F4089">
        <f>+IFERROR(VLOOKUP(B4089,'[1]Sum table'!$A:$G,7,FALSE),0)</f>
        <v>0</v>
      </c>
      <c r="O4089" t="s">
        <v>520</v>
      </c>
      <c r="P4089" s="608" t="s">
        <v>400</v>
      </c>
      <c r="R4089" t="str">
        <f t="shared" si="191"/>
        <v>ZK113</v>
      </c>
      <c r="S4089">
        <f t="shared" si="192"/>
        <v>0</v>
      </c>
      <c r="T4089">
        <f t="shared" si="192"/>
        <v>0</v>
      </c>
      <c r="U4089">
        <f t="shared" si="192"/>
        <v>0</v>
      </c>
    </row>
    <row r="4090" spans="1:21" x14ac:dyDescent="0.25">
      <c r="A4090" t="s">
        <v>4609</v>
      </c>
      <c r="B4090" t="str">
        <f t="shared" si="190"/>
        <v>ZK113.K288.C727</v>
      </c>
      <c r="C4090">
        <f>+IFERROR(VLOOKUP(B4090,'[1]Sum table'!$A:$D,4,FALSE),0)</f>
        <v>0</v>
      </c>
      <c r="D4090">
        <f>+IFERROR(VLOOKUP(B4090,'[1]Sum table'!$A:$E,5,FALSE),0)</f>
        <v>0</v>
      </c>
      <c r="E4090">
        <f>+IFERROR(VLOOKUP(B4090,'[1]Sum table'!$A:$F,6,FALSE),0)</f>
        <v>0</v>
      </c>
      <c r="F4090">
        <f>+IFERROR(VLOOKUP(B4090,'[1]Sum table'!$A:$G,7,FALSE),0)</f>
        <v>0</v>
      </c>
      <c r="O4090" t="s">
        <v>520</v>
      </c>
      <c r="P4090" s="608" t="s">
        <v>401</v>
      </c>
      <c r="R4090" t="str">
        <f t="shared" si="191"/>
        <v>ZK113</v>
      </c>
      <c r="S4090">
        <f t="shared" si="192"/>
        <v>0</v>
      </c>
      <c r="T4090">
        <f t="shared" si="192"/>
        <v>0</v>
      </c>
      <c r="U4090">
        <f t="shared" si="192"/>
        <v>0</v>
      </c>
    </row>
    <row r="4091" spans="1:21" x14ac:dyDescent="0.25">
      <c r="A4091" t="s">
        <v>4610</v>
      </c>
      <c r="B4091" t="str">
        <f t="shared" si="190"/>
        <v>ZK113.K289.C727</v>
      </c>
      <c r="C4091">
        <f>+IFERROR(VLOOKUP(B4091,'[1]Sum table'!$A:$D,4,FALSE),0)</f>
        <v>0</v>
      </c>
      <c r="D4091">
        <f>+IFERROR(VLOOKUP(B4091,'[1]Sum table'!$A:$E,5,FALSE),0)</f>
        <v>0</v>
      </c>
      <c r="E4091">
        <f>+IFERROR(VLOOKUP(B4091,'[1]Sum table'!$A:$F,6,FALSE),0)</f>
        <v>0</v>
      </c>
      <c r="F4091">
        <f>+IFERROR(VLOOKUP(B4091,'[1]Sum table'!$A:$G,7,FALSE),0)</f>
        <v>0</v>
      </c>
      <c r="O4091" t="s">
        <v>520</v>
      </c>
      <c r="P4091" s="610" t="s">
        <v>218</v>
      </c>
      <c r="R4091" t="str">
        <f t="shared" si="191"/>
        <v>ZK113</v>
      </c>
      <c r="S4091">
        <f t="shared" si="192"/>
        <v>0</v>
      </c>
      <c r="T4091">
        <f t="shared" si="192"/>
        <v>0</v>
      </c>
      <c r="U4091">
        <f t="shared" si="192"/>
        <v>0</v>
      </c>
    </row>
    <row r="4092" spans="1:21" x14ac:dyDescent="0.25">
      <c r="A4092" t="s">
        <v>4611</v>
      </c>
      <c r="B4092" t="str">
        <f t="shared" si="190"/>
        <v>ZK113.K290.C727</v>
      </c>
      <c r="C4092">
        <f>+IFERROR(VLOOKUP(B4092,'[1]Sum table'!$A:$D,4,FALSE),0)</f>
        <v>0</v>
      </c>
      <c r="D4092">
        <f>+IFERROR(VLOOKUP(B4092,'[1]Sum table'!$A:$E,5,FALSE),0)</f>
        <v>0</v>
      </c>
      <c r="E4092">
        <f>+IFERROR(VLOOKUP(B4092,'[1]Sum table'!$A:$F,6,FALSE),0)</f>
        <v>0</v>
      </c>
      <c r="F4092">
        <f>+IFERROR(VLOOKUP(B4092,'[1]Sum table'!$A:$G,7,FALSE),0)</f>
        <v>0</v>
      </c>
      <c r="O4092" t="s">
        <v>520</v>
      </c>
      <c r="P4092" s="610" t="s">
        <v>220</v>
      </c>
      <c r="R4092" t="str">
        <f t="shared" si="191"/>
        <v>ZK113</v>
      </c>
      <c r="S4092">
        <f t="shared" si="192"/>
        <v>0</v>
      </c>
      <c r="T4092">
        <f t="shared" si="192"/>
        <v>0</v>
      </c>
      <c r="U4092">
        <f t="shared" si="192"/>
        <v>0</v>
      </c>
    </row>
    <row r="4093" spans="1:21" x14ac:dyDescent="0.25">
      <c r="A4093" t="s">
        <v>4612</v>
      </c>
      <c r="B4093" t="str">
        <f t="shared" si="190"/>
        <v>ZK113.K291.C727</v>
      </c>
      <c r="C4093">
        <f>+IFERROR(VLOOKUP(B4093,'[1]Sum table'!$A:$D,4,FALSE),0)</f>
        <v>0</v>
      </c>
      <c r="D4093">
        <f>+IFERROR(VLOOKUP(B4093,'[1]Sum table'!$A:$E,5,FALSE),0)</f>
        <v>0</v>
      </c>
      <c r="E4093">
        <f>+IFERROR(VLOOKUP(B4093,'[1]Sum table'!$A:$F,6,FALSE),0)</f>
        <v>0</v>
      </c>
      <c r="F4093">
        <f>+IFERROR(VLOOKUP(B4093,'[1]Sum table'!$A:$G,7,FALSE),0)</f>
        <v>0</v>
      </c>
      <c r="O4093" t="s">
        <v>520</v>
      </c>
      <c r="P4093" s="610" t="s">
        <v>224</v>
      </c>
      <c r="R4093" t="str">
        <f t="shared" si="191"/>
        <v>ZK113</v>
      </c>
      <c r="S4093">
        <f t="shared" si="192"/>
        <v>0</v>
      </c>
      <c r="T4093">
        <f t="shared" si="192"/>
        <v>0</v>
      </c>
      <c r="U4093">
        <f t="shared" si="192"/>
        <v>0</v>
      </c>
    </row>
    <row r="4094" spans="1:21" x14ac:dyDescent="0.25">
      <c r="A4094" t="s">
        <v>4613</v>
      </c>
      <c r="B4094" t="str">
        <f t="shared" si="190"/>
        <v>ZK113.K292.C727</v>
      </c>
      <c r="C4094">
        <f>+IFERROR(VLOOKUP(B4094,'[1]Sum table'!$A:$D,4,FALSE),0)</f>
        <v>0</v>
      </c>
      <c r="D4094">
        <f>+IFERROR(VLOOKUP(B4094,'[1]Sum table'!$A:$E,5,FALSE),0)</f>
        <v>0</v>
      </c>
      <c r="E4094">
        <f>+IFERROR(VLOOKUP(B4094,'[1]Sum table'!$A:$F,6,FALSE),0)</f>
        <v>0</v>
      </c>
      <c r="F4094">
        <f>+IFERROR(VLOOKUP(B4094,'[1]Sum table'!$A:$G,7,FALSE),0)</f>
        <v>0</v>
      </c>
      <c r="O4094" t="s">
        <v>520</v>
      </c>
      <c r="P4094" s="608" t="s">
        <v>402</v>
      </c>
      <c r="R4094" t="str">
        <f t="shared" si="191"/>
        <v>ZK113</v>
      </c>
      <c r="S4094">
        <f t="shared" si="192"/>
        <v>0</v>
      </c>
      <c r="T4094">
        <f t="shared" si="192"/>
        <v>0</v>
      </c>
      <c r="U4094">
        <f t="shared" si="192"/>
        <v>0</v>
      </c>
    </row>
    <row r="4095" spans="1:21" x14ac:dyDescent="0.25">
      <c r="A4095" t="s">
        <v>4614</v>
      </c>
      <c r="B4095" t="str">
        <f t="shared" si="190"/>
        <v>ZK113.K293.C727</v>
      </c>
      <c r="C4095">
        <f>+IFERROR(VLOOKUP(B4095,'[1]Sum table'!$A:$D,4,FALSE),0)</f>
        <v>0</v>
      </c>
      <c r="D4095">
        <f>+IFERROR(VLOOKUP(B4095,'[1]Sum table'!$A:$E,5,FALSE),0)</f>
        <v>0</v>
      </c>
      <c r="E4095">
        <f>+IFERROR(VLOOKUP(B4095,'[1]Sum table'!$A:$F,6,FALSE),0)</f>
        <v>0</v>
      </c>
      <c r="F4095">
        <f>+IFERROR(VLOOKUP(B4095,'[1]Sum table'!$A:$G,7,FALSE),0)</f>
        <v>0</v>
      </c>
      <c r="O4095" t="s">
        <v>520</v>
      </c>
      <c r="P4095" s="608" t="s">
        <v>403</v>
      </c>
      <c r="R4095" t="str">
        <f t="shared" si="191"/>
        <v>ZK113</v>
      </c>
      <c r="S4095">
        <f t="shared" si="192"/>
        <v>0</v>
      </c>
      <c r="T4095">
        <f t="shared" si="192"/>
        <v>0</v>
      </c>
      <c r="U4095">
        <f t="shared" si="192"/>
        <v>0</v>
      </c>
    </row>
    <row r="4096" spans="1:21" x14ac:dyDescent="0.25">
      <c r="A4096" t="s">
        <v>4615</v>
      </c>
      <c r="B4096" t="str">
        <f t="shared" si="190"/>
        <v>ZK113.K294.C727</v>
      </c>
      <c r="C4096">
        <f>+IFERROR(VLOOKUP(B4096,'[1]Sum table'!$A:$D,4,FALSE),0)</f>
        <v>0</v>
      </c>
      <c r="D4096">
        <f>+IFERROR(VLOOKUP(B4096,'[1]Sum table'!$A:$E,5,FALSE),0)</f>
        <v>0</v>
      </c>
      <c r="E4096">
        <f>+IFERROR(VLOOKUP(B4096,'[1]Sum table'!$A:$F,6,FALSE),0)</f>
        <v>0</v>
      </c>
      <c r="F4096">
        <f>+IFERROR(VLOOKUP(B4096,'[1]Sum table'!$A:$G,7,FALSE),0)</f>
        <v>0</v>
      </c>
      <c r="O4096" t="s">
        <v>520</v>
      </c>
      <c r="P4096" s="608" t="s">
        <v>404</v>
      </c>
      <c r="R4096" t="str">
        <f t="shared" si="191"/>
        <v>ZK113</v>
      </c>
      <c r="S4096">
        <f t="shared" si="192"/>
        <v>0</v>
      </c>
      <c r="T4096">
        <f t="shared" si="192"/>
        <v>0</v>
      </c>
      <c r="U4096">
        <f t="shared" si="192"/>
        <v>0</v>
      </c>
    </row>
    <row r="4097" spans="1:21" x14ac:dyDescent="0.25">
      <c r="A4097" t="s">
        <v>4616</v>
      </c>
      <c r="B4097" t="str">
        <f t="shared" si="190"/>
        <v>ZK113.K295.C727</v>
      </c>
      <c r="C4097">
        <f>+IFERROR(VLOOKUP(B4097,'[1]Sum table'!$A:$D,4,FALSE),0)</f>
        <v>0</v>
      </c>
      <c r="D4097">
        <f>+IFERROR(VLOOKUP(B4097,'[1]Sum table'!$A:$E,5,FALSE),0)</f>
        <v>0</v>
      </c>
      <c r="E4097">
        <f>+IFERROR(VLOOKUP(B4097,'[1]Sum table'!$A:$F,6,FALSE),0)</f>
        <v>0</v>
      </c>
      <c r="F4097">
        <f>+IFERROR(VLOOKUP(B4097,'[1]Sum table'!$A:$G,7,FALSE),0)</f>
        <v>0</v>
      </c>
      <c r="O4097" t="s">
        <v>520</v>
      </c>
      <c r="P4097" s="610" t="s">
        <v>226</v>
      </c>
      <c r="R4097" t="str">
        <f t="shared" si="191"/>
        <v>ZK113</v>
      </c>
      <c r="S4097">
        <f t="shared" si="192"/>
        <v>0</v>
      </c>
      <c r="T4097">
        <f t="shared" si="192"/>
        <v>0</v>
      </c>
      <c r="U4097">
        <f t="shared" si="192"/>
        <v>0</v>
      </c>
    </row>
    <row r="4098" spans="1:21" x14ac:dyDescent="0.25">
      <c r="A4098" t="s">
        <v>4617</v>
      </c>
      <c r="B4098" t="str">
        <f t="shared" si="190"/>
        <v>ZK113.K296.C727</v>
      </c>
      <c r="C4098">
        <f>+IFERROR(VLOOKUP(B4098,'[1]Sum table'!$A:$D,4,FALSE),0)</f>
        <v>0</v>
      </c>
      <c r="D4098">
        <f>+IFERROR(VLOOKUP(B4098,'[1]Sum table'!$A:$E,5,FALSE),0)</f>
        <v>0</v>
      </c>
      <c r="E4098">
        <f>+IFERROR(VLOOKUP(B4098,'[1]Sum table'!$A:$F,6,FALSE),0)</f>
        <v>0</v>
      </c>
      <c r="F4098">
        <f>+IFERROR(VLOOKUP(B4098,'[1]Sum table'!$A:$G,7,FALSE),0)</f>
        <v>0</v>
      </c>
      <c r="O4098" t="s">
        <v>520</v>
      </c>
      <c r="P4098" s="610" t="s">
        <v>228</v>
      </c>
      <c r="R4098" t="str">
        <f t="shared" si="191"/>
        <v>ZK113</v>
      </c>
      <c r="S4098">
        <f t="shared" si="192"/>
        <v>0</v>
      </c>
      <c r="T4098">
        <f t="shared" si="192"/>
        <v>0</v>
      </c>
      <c r="U4098">
        <f t="shared" si="192"/>
        <v>0</v>
      </c>
    </row>
    <row r="4099" spans="1:21" x14ac:dyDescent="0.25">
      <c r="A4099" t="s">
        <v>4618</v>
      </c>
      <c r="B4099" t="str">
        <f t="shared" si="190"/>
        <v>ZK113.K297.C727</v>
      </c>
      <c r="C4099">
        <f>+IFERROR(VLOOKUP(B4099,'[1]Sum table'!$A:$D,4,FALSE),0)</f>
        <v>0</v>
      </c>
      <c r="D4099">
        <f>+IFERROR(VLOOKUP(B4099,'[1]Sum table'!$A:$E,5,FALSE),0)</f>
        <v>0</v>
      </c>
      <c r="E4099">
        <f>+IFERROR(VLOOKUP(B4099,'[1]Sum table'!$A:$F,6,FALSE),0)</f>
        <v>0</v>
      </c>
      <c r="F4099">
        <f>+IFERROR(VLOOKUP(B4099,'[1]Sum table'!$A:$G,7,FALSE),0)</f>
        <v>0</v>
      </c>
      <c r="O4099" t="s">
        <v>520</v>
      </c>
      <c r="P4099" s="610" t="s">
        <v>230</v>
      </c>
      <c r="R4099" t="str">
        <f t="shared" si="191"/>
        <v>ZK113</v>
      </c>
      <c r="S4099">
        <f t="shared" si="192"/>
        <v>0</v>
      </c>
      <c r="T4099">
        <f t="shared" si="192"/>
        <v>0</v>
      </c>
      <c r="U4099">
        <f t="shared" si="192"/>
        <v>0</v>
      </c>
    </row>
    <row r="4100" spans="1:21" x14ac:dyDescent="0.25">
      <c r="A4100" t="s">
        <v>4619</v>
      </c>
      <c r="B4100" t="str">
        <f t="shared" ref="B4100:B4163" si="193">+A4100&amp;"."&amp;$A$1</f>
        <v>ZK113.K298.C727</v>
      </c>
      <c r="C4100">
        <f>+IFERROR(VLOOKUP(B4100,'[1]Sum table'!$A:$D,4,FALSE),0)</f>
        <v>0</v>
      </c>
      <c r="D4100">
        <f>+IFERROR(VLOOKUP(B4100,'[1]Sum table'!$A:$E,5,FALSE),0)</f>
        <v>0</v>
      </c>
      <c r="E4100">
        <f>+IFERROR(VLOOKUP(B4100,'[1]Sum table'!$A:$F,6,FALSE),0)</f>
        <v>0</v>
      </c>
      <c r="F4100">
        <f>+IFERROR(VLOOKUP(B4100,'[1]Sum table'!$A:$G,7,FALSE),0)</f>
        <v>0</v>
      </c>
      <c r="O4100" t="s">
        <v>520</v>
      </c>
      <c r="P4100" s="608" t="s">
        <v>405</v>
      </c>
      <c r="R4100" t="str">
        <f t="shared" ref="R4100:R4163" si="194">+LEFT(B4100,5)</f>
        <v>ZK113</v>
      </c>
      <c r="S4100">
        <f t="shared" ref="S4100:U4163" si="195">+C4100</f>
        <v>0</v>
      </c>
      <c r="T4100">
        <f t="shared" si="195"/>
        <v>0</v>
      </c>
      <c r="U4100">
        <f t="shared" si="195"/>
        <v>0</v>
      </c>
    </row>
    <row r="4101" spans="1:21" x14ac:dyDescent="0.25">
      <c r="A4101" t="s">
        <v>4620</v>
      </c>
      <c r="B4101" t="str">
        <f t="shared" si="193"/>
        <v>ZK113.K299.C727</v>
      </c>
      <c r="C4101">
        <f>+IFERROR(VLOOKUP(B4101,'[1]Sum table'!$A:$D,4,FALSE),0)</f>
        <v>0</v>
      </c>
      <c r="D4101">
        <f>+IFERROR(VLOOKUP(B4101,'[1]Sum table'!$A:$E,5,FALSE),0)</f>
        <v>0</v>
      </c>
      <c r="E4101">
        <f>+IFERROR(VLOOKUP(B4101,'[1]Sum table'!$A:$F,6,FALSE),0)</f>
        <v>0</v>
      </c>
      <c r="F4101">
        <f>+IFERROR(VLOOKUP(B4101,'[1]Sum table'!$A:$G,7,FALSE),0)</f>
        <v>0</v>
      </c>
      <c r="O4101" t="s">
        <v>520</v>
      </c>
      <c r="P4101" s="608" t="s">
        <v>406</v>
      </c>
      <c r="R4101" t="str">
        <f t="shared" si="194"/>
        <v>ZK113</v>
      </c>
      <c r="S4101">
        <f t="shared" si="195"/>
        <v>0</v>
      </c>
      <c r="T4101">
        <f t="shared" si="195"/>
        <v>0</v>
      </c>
      <c r="U4101">
        <f t="shared" si="195"/>
        <v>0</v>
      </c>
    </row>
    <row r="4102" spans="1:21" x14ac:dyDescent="0.25">
      <c r="A4102" t="s">
        <v>4621</v>
      </c>
      <c r="B4102" t="str">
        <f t="shared" si="193"/>
        <v>ZK113.K300.C727</v>
      </c>
      <c r="C4102">
        <f>+IFERROR(VLOOKUP(B4102,'[1]Sum table'!$A:$D,4,FALSE),0)</f>
        <v>0</v>
      </c>
      <c r="D4102">
        <f>+IFERROR(VLOOKUP(B4102,'[1]Sum table'!$A:$E,5,FALSE),0)</f>
        <v>0</v>
      </c>
      <c r="E4102">
        <f>+IFERROR(VLOOKUP(B4102,'[1]Sum table'!$A:$F,6,FALSE),0)</f>
        <v>0</v>
      </c>
      <c r="F4102">
        <f>+IFERROR(VLOOKUP(B4102,'[1]Sum table'!$A:$G,7,FALSE),0)</f>
        <v>0</v>
      </c>
      <c r="O4102" t="s">
        <v>520</v>
      </c>
      <c r="P4102" s="608" t="s">
        <v>407</v>
      </c>
      <c r="R4102" t="str">
        <f t="shared" si="194"/>
        <v>ZK113</v>
      </c>
      <c r="S4102">
        <f t="shared" si="195"/>
        <v>0</v>
      </c>
      <c r="T4102">
        <f t="shared" si="195"/>
        <v>0</v>
      </c>
      <c r="U4102">
        <f t="shared" si="195"/>
        <v>0</v>
      </c>
    </row>
    <row r="4103" spans="1:21" ht="15.75" thickBot="1" x14ac:dyDescent="0.3">
      <c r="A4103" t="s">
        <v>4622</v>
      </c>
      <c r="B4103" t="str">
        <f t="shared" si="193"/>
        <v>ZK113.K301.C727</v>
      </c>
      <c r="C4103">
        <f>+IFERROR(VLOOKUP(B4103,'[1]Sum table'!$A:$D,4,FALSE),0)</f>
        <v>0</v>
      </c>
      <c r="D4103">
        <f>+IFERROR(VLOOKUP(B4103,'[1]Sum table'!$A:$E,5,FALSE),0)</f>
        <v>0</v>
      </c>
      <c r="E4103">
        <f>+IFERROR(VLOOKUP(B4103,'[1]Sum table'!$A:$F,6,FALSE),0)</f>
        <v>0</v>
      </c>
      <c r="F4103">
        <f>+IFERROR(VLOOKUP(B4103,'[1]Sum table'!$A:$G,7,FALSE),0)</f>
        <v>0</v>
      </c>
      <c r="O4103" t="s">
        <v>520</v>
      </c>
      <c r="P4103" s="610" t="s">
        <v>232</v>
      </c>
      <c r="R4103" t="str">
        <f t="shared" si="194"/>
        <v>ZK113</v>
      </c>
      <c r="S4103">
        <f t="shared" si="195"/>
        <v>0</v>
      </c>
      <c r="T4103">
        <f t="shared" si="195"/>
        <v>0</v>
      </c>
      <c r="U4103">
        <f t="shared" si="195"/>
        <v>0</v>
      </c>
    </row>
    <row r="4104" spans="1:21" x14ac:dyDescent="0.25">
      <c r="A4104" t="s">
        <v>4623</v>
      </c>
      <c r="B4104" t="str">
        <f t="shared" si="193"/>
        <v>ZK113.K302.C727</v>
      </c>
      <c r="C4104">
        <f>+IFERROR(VLOOKUP(B4104,'[1]Sum table'!$A:$D,4,FALSE),0)</f>
        <v>0</v>
      </c>
      <c r="D4104">
        <f>+IFERROR(VLOOKUP(B4104,'[1]Sum table'!$A:$E,5,FALSE),0)</f>
        <v>0</v>
      </c>
      <c r="E4104">
        <f>+IFERROR(VLOOKUP(B4104,'[1]Sum table'!$A:$F,6,FALSE),0)</f>
        <v>0</v>
      </c>
      <c r="F4104">
        <f>+IFERROR(VLOOKUP(B4104,'[1]Sum table'!$A:$G,7,FALSE),0)</f>
        <v>0</v>
      </c>
      <c r="O4104" t="s">
        <v>520</v>
      </c>
      <c r="P4104" s="605" t="s">
        <v>408</v>
      </c>
      <c r="R4104" t="str">
        <f t="shared" si="194"/>
        <v>ZK113</v>
      </c>
      <c r="S4104">
        <f t="shared" si="195"/>
        <v>0</v>
      </c>
      <c r="T4104">
        <f t="shared" si="195"/>
        <v>0</v>
      </c>
      <c r="U4104">
        <f t="shared" si="195"/>
        <v>0</v>
      </c>
    </row>
    <row r="4105" spans="1:21" x14ac:dyDescent="0.25">
      <c r="A4105" t="s">
        <v>4624</v>
      </c>
      <c r="B4105" t="str">
        <f t="shared" si="193"/>
        <v>ZK113.K303.C727</v>
      </c>
      <c r="C4105">
        <f>+IFERROR(VLOOKUP(B4105,'[1]Sum table'!$A:$D,4,FALSE),0)</f>
        <v>0</v>
      </c>
      <c r="D4105">
        <f>+IFERROR(VLOOKUP(B4105,'[1]Sum table'!$A:$E,5,FALSE),0)</f>
        <v>0</v>
      </c>
      <c r="E4105">
        <f>+IFERROR(VLOOKUP(B4105,'[1]Sum table'!$A:$F,6,FALSE),0)</f>
        <v>0</v>
      </c>
      <c r="F4105">
        <f>+IFERROR(VLOOKUP(B4105,'[1]Sum table'!$A:$G,7,FALSE),0)</f>
        <v>0</v>
      </c>
      <c r="O4105" t="s">
        <v>520</v>
      </c>
      <c r="P4105" s="606" t="s">
        <v>409</v>
      </c>
      <c r="R4105" t="str">
        <f t="shared" si="194"/>
        <v>ZK113</v>
      </c>
      <c r="S4105">
        <f t="shared" si="195"/>
        <v>0</v>
      </c>
      <c r="T4105">
        <f t="shared" si="195"/>
        <v>0</v>
      </c>
      <c r="U4105">
        <f t="shared" si="195"/>
        <v>0</v>
      </c>
    </row>
    <row r="4106" spans="1:21" x14ac:dyDescent="0.25">
      <c r="A4106" t="s">
        <v>4625</v>
      </c>
      <c r="B4106" t="str">
        <f t="shared" si="193"/>
        <v>ZK113.K304.C727</v>
      </c>
      <c r="C4106">
        <f>+IFERROR(VLOOKUP(B4106,'[1]Sum table'!$A:$D,4,FALSE),0)</f>
        <v>0</v>
      </c>
      <c r="D4106">
        <f>+IFERROR(VLOOKUP(B4106,'[1]Sum table'!$A:$E,5,FALSE),0)</f>
        <v>0</v>
      </c>
      <c r="E4106">
        <f>+IFERROR(VLOOKUP(B4106,'[1]Sum table'!$A:$F,6,FALSE),0)</f>
        <v>0</v>
      </c>
      <c r="F4106">
        <f>+IFERROR(VLOOKUP(B4106,'[1]Sum table'!$A:$G,7,FALSE),0)</f>
        <v>0</v>
      </c>
      <c r="O4106" t="s">
        <v>520</v>
      </c>
      <c r="P4106" s="606" t="s">
        <v>410</v>
      </c>
      <c r="R4106" t="str">
        <f t="shared" si="194"/>
        <v>ZK113</v>
      </c>
      <c r="S4106">
        <f t="shared" si="195"/>
        <v>0</v>
      </c>
      <c r="T4106">
        <f t="shared" si="195"/>
        <v>0</v>
      </c>
      <c r="U4106">
        <f t="shared" si="195"/>
        <v>0</v>
      </c>
    </row>
    <row r="4107" spans="1:21" x14ac:dyDescent="0.25">
      <c r="A4107" t="s">
        <v>4626</v>
      </c>
      <c r="B4107" t="str">
        <f t="shared" si="193"/>
        <v>ZK113.K305.C727</v>
      </c>
      <c r="C4107">
        <f>+IFERROR(VLOOKUP(B4107,'[1]Sum table'!$A:$D,4,FALSE),0)</f>
        <v>0</v>
      </c>
      <c r="D4107">
        <f>+IFERROR(VLOOKUP(B4107,'[1]Sum table'!$A:$E,5,FALSE),0)</f>
        <v>0</v>
      </c>
      <c r="E4107">
        <f>+IFERROR(VLOOKUP(B4107,'[1]Sum table'!$A:$F,6,FALSE),0)</f>
        <v>0</v>
      </c>
      <c r="F4107">
        <f>+IFERROR(VLOOKUP(B4107,'[1]Sum table'!$A:$G,7,FALSE),0)</f>
        <v>0</v>
      </c>
      <c r="O4107" t="s">
        <v>520</v>
      </c>
      <c r="P4107" s="606" t="s">
        <v>411</v>
      </c>
      <c r="R4107" t="str">
        <f t="shared" si="194"/>
        <v>ZK113</v>
      </c>
      <c r="S4107">
        <f t="shared" si="195"/>
        <v>0</v>
      </c>
      <c r="T4107">
        <f t="shared" si="195"/>
        <v>0</v>
      </c>
      <c r="U4107">
        <f t="shared" si="195"/>
        <v>0</v>
      </c>
    </row>
    <row r="4108" spans="1:21" x14ac:dyDescent="0.25">
      <c r="A4108" t="s">
        <v>4627</v>
      </c>
      <c r="B4108" t="str">
        <f t="shared" si="193"/>
        <v>ZK113.K306.C727</v>
      </c>
      <c r="C4108">
        <f>+IFERROR(VLOOKUP(B4108,'[1]Sum table'!$A:$D,4,FALSE),0)</f>
        <v>0</v>
      </c>
      <c r="D4108">
        <f>+IFERROR(VLOOKUP(B4108,'[1]Sum table'!$A:$E,5,FALSE),0)</f>
        <v>0</v>
      </c>
      <c r="E4108">
        <f>+IFERROR(VLOOKUP(B4108,'[1]Sum table'!$A:$F,6,FALSE),0)</f>
        <v>0</v>
      </c>
      <c r="F4108">
        <f>+IFERROR(VLOOKUP(B4108,'[1]Sum table'!$A:$G,7,FALSE),0)</f>
        <v>0</v>
      </c>
      <c r="O4108" t="s">
        <v>520</v>
      </c>
      <c r="P4108" s="606" t="s">
        <v>412</v>
      </c>
      <c r="R4108" t="str">
        <f t="shared" si="194"/>
        <v>ZK113</v>
      </c>
      <c r="S4108">
        <f t="shared" si="195"/>
        <v>0</v>
      </c>
      <c r="T4108">
        <f t="shared" si="195"/>
        <v>0</v>
      </c>
      <c r="U4108">
        <f t="shared" si="195"/>
        <v>0</v>
      </c>
    </row>
    <row r="4109" spans="1:21" x14ac:dyDescent="0.25">
      <c r="A4109" t="s">
        <v>4628</v>
      </c>
      <c r="B4109" t="str">
        <f t="shared" si="193"/>
        <v>ZK113.K307.C727</v>
      </c>
      <c r="C4109">
        <f>+IFERROR(VLOOKUP(B4109,'[1]Sum table'!$A:$D,4,FALSE),0)</f>
        <v>0</v>
      </c>
      <c r="D4109">
        <f>+IFERROR(VLOOKUP(B4109,'[1]Sum table'!$A:$E,5,FALSE),0)</f>
        <v>0</v>
      </c>
      <c r="E4109">
        <f>+IFERROR(VLOOKUP(B4109,'[1]Sum table'!$A:$F,6,FALSE),0)</f>
        <v>0</v>
      </c>
      <c r="F4109">
        <f>+IFERROR(VLOOKUP(B4109,'[1]Sum table'!$A:$G,7,FALSE),0)</f>
        <v>0</v>
      </c>
      <c r="O4109" t="s">
        <v>520</v>
      </c>
      <c r="P4109" s="606" t="s">
        <v>413</v>
      </c>
      <c r="R4109" t="str">
        <f t="shared" si="194"/>
        <v>ZK113</v>
      </c>
      <c r="S4109">
        <f t="shared" si="195"/>
        <v>0</v>
      </c>
      <c r="T4109">
        <f t="shared" si="195"/>
        <v>0</v>
      </c>
      <c r="U4109">
        <f t="shared" si="195"/>
        <v>0</v>
      </c>
    </row>
    <row r="4110" spans="1:21" x14ac:dyDescent="0.25">
      <c r="A4110" t="s">
        <v>4629</v>
      </c>
      <c r="B4110" t="str">
        <f t="shared" si="193"/>
        <v>ZK113.K308.C727</v>
      </c>
      <c r="C4110">
        <f>+IFERROR(VLOOKUP(B4110,'[1]Sum table'!$A:$D,4,FALSE),0)</f>
        <v>0</v>
      </c>
      <c r="D4110">
        <f>+IFERROR(VLOOKUP(B4110,'[1]Sum table'!$A:$E,5,FALSE),0)</f>
        <v>0</v>
      </c>
      <c r="E4110">
        <f>+IFERROR(VLOOKUP(B4110,'[1]Sum table'!$A:$F,6,FALSE),0)</f>
        <v>0</v>
      </c>
      <c r="F4110">
        <f>+IFERROR(VLOOKUP(B4110,'[1]Sum table'!$A:$G,7,FALSE),0)</f>
        <v>0</v>
      </c>
      <c r="O4110" t="s">
        <v>520</v>
      </c>
      <c r="P4110" s="606" t="s">
        <v>414</v>
      </c>
      <c r="R4110" t="str">
        <f t="shared" si="194"/>
        <v>ZK113</v>
      </c>
      <c r="S4110">
        <f t="shared" si="195"/>
        <v>0</v>
      </c>
      <c r="T4110">
        <f t="shared" si="195"/>
        <v>0</v>
      </c>
      <c r="U4110">
        <f t="shared" si="195"/>
        <v>0</v>
      </c>
    </row>
    <row r="4111" spans="1:21" x14ac:dyDescent="0.25">
      <c r="A4111" t="s">
        <v>4630</v>
      </c>
      <c r="B4111" t="str">
        <f t="shared" si="193"/>
        <v>ZK113.K309.C727</v>
      </c>
      <c r="C4111">
        <f>+IFERROR(VLOOKUP(B4111,'[1]Sum table'!$A:$D,4,FALSE),0)</f>
        <v>0</v>
      </c>
      <c r="D4111">
        <f>+IFERROR(VLOOKUP(B4111,'[1]Sum table'!$A:$E,5,FALSE),0)</f>
        <v>0</v>
      </c>
      <c r="E4111">
        <f>+IFERROR(VLOOKUP(B4111,'[1]Sum table'!$A:$F,6,FALSE),0)</f>
        <v>0</v>
      </c>
      <c r="F4111">
        <f>+IFERROR(VLOOKUP(B4111,'[1]Sum table'!$A:$G,7,FALSE),0)</f>
        <v>0</v>
      </c>
      <c r="O4111" t="s">
        <v>520</v>
      </c>
      <c r="P4111" s="606" t="s">
        <v>415</v>
      </c>
      <c r="R4111" t="str">
        <f t="shared" si="194"/>
        <v>ZK113</v>
      </c>
      <c r="S4111">
        <f t="shared" si="195"/>
        <v>0</v>
      </c>
      <c r="T4111">
        <f t="shared" si="195"/>
        <v>0</v>
      </c>
      <c r="U4111">
        <f t="shared" si="195"/>
        <v>0</v>
      </c>
    </row>
    <row r="4112" spans="1:21" x14ac:dyDescent="0.25">
      <c r="A4112" t="s">
        <v>4631</v>
      </c>
      <c r="B4112" t="str">
        <f t="shared" si="193"/>
        <v>ZK113.K310.C727</v>
      </c>
      <c r="C4112">
        <f>+IFERROR(VLOOKUP(B4112,'[1]Sum table'!$A:$D,4,FALSE),0)</f>
        <v>0</v>
      </c>
      <c r="D4112">
        <f>+IFERROR(VLOOKUP(B4112,'[1]Sum table'!$A:$E,5,FALSE),0)</f>
        <v>0</v>
      </c>
      <c r="E4112">
        <f>+IFERROR(VLOOKUP(B4112,'[1]Sum table'!$A:$F,6,FALSE),0)</f>
        <v>0</v>
      </c>
      <c r="F4112">
        <f>+IFERROR(VLOOKUP(B4112,'[1]Sum table'!$A:$G,7,FALSE),0)</f>
        <v>0</v>
      </c>
      <c r="O4112" t="s">
        <v>520</v>
      </c>
      <c r="P4112" s="606" t="s">
        <v>416</v>
      </c>
      <c r="R4112" t="str">
        <f t="shared" si="194"/>
        <v>ZK113</v>
      </c>
      <c r="S4112">
        <f t="shared" si="195"/>
        <v>0</v>
      </c>
      <c r="T4112">
        <f t="shared" si="195"/>
        <v>0</v>
      </c>
      <c r="U4112">
        <f t="shared" si="195"/>
        <v>0</v>
      </c>
    </row>
    <row r="4113" spans="1:21" x14ac:dyDescent="0.25">
      <c r="A4113" t="s">
        <v>4632</v>
      </c>
      <c r="B4113" t="str">
        <f t="shared" si="193"/>
        <v>ZK113.K311.C727</v>
      </c>
      <c r="C4113">
        <f>+IFERROR(VLOOKUP(B4113,'[1]Sum table'!$A:$D,4,FALSE),0)</f>
        <v>0</v>
      </c>
      <c r="D4113">
        <f>+IFERROR(VLOOKUP(B4113,'[1]Sum table'!$A:$E,5,FALSE),0)</f>
        <v>0</v>
      </c>
      <c r="E4113">
        <f>+IFERROR(VLOOKUP(B4113,'[1]Sum table'!$A:$F,6,FALSE),0)</f>
        <v>0</v>
      </c>
      <c r="F4113">
        <f>+IFERROR(VLOOKUP(B4113,'[1]Sum table'!$A:$G,7,FALSE),0)</f>
        <v>0</v>
      </c>
      <c r="O4113" t="s">
        <v>520</v>
      </c>
      <c r="P4113" s="606" t="s">
        <v>417</v>
      </c>
      <c r="R4113" t="str">
        <f t="shared" si="194"/>
        <v>ZK113</v>
      </c>
      <c r="S4113">
        <f t="shared" si="195"/>
        <v>0</v>
      </c>
      <c r="T4113">
        <f t="shared" si="195"/>
        <v>0</v>
      </c>
      <c r="U4113">
        <f t="shared" si="195"/>
        <v>0</v>
      </c>
    </row>
    <row r="4114" spans="1:21" x14ac:dyDescent="0.25">
      <c r="A4114" t="s">
        <v>4633</v>
      </c>
      <c r="B4114" t="str">
        <f t="shared" si="193"/>
        <v>ZK113.K312.C727</v>
      </c>
      <c r="C4114">
        <f>+IFERROR(VLOOKUP(B4114,'[1]Sum table'!$A:$D,4,FALSE),0)</f>
        <v>0</v>
      </c>
      <c r="D4114">
        <f>+IFERROR(VLOOKUP(B4114,'[1]Sum table'!$A:$E,5,FALSE),0)</f>
        <v>0</v>
      </c>
      <c r="E4114">
        <f>+IFERROR(VLOOKUP(B4114,'[1]Sum table'!$A:$F,6,FALSE),0)</f>
        <v>0</v>
      </c>
      <c r="F4114">
        <f>+IFERROR(VLOOKUP(B4114,'[1]Sum table'!$A:$G,7,FALSE),0)</f>
        <v>0</v>
      </c>
      <c r="O4114" t="s">
        <v>520</v>
      </c>
      <c r="P4114" s="606" t="s">
        <v>418</v>
      </c>
      <c r="R4114" t="str">
        <f t="shared" si="194"/>
        <v>ZK113</v>
      </c>
      <c r="S4114">
        <f t="shared" si="195"/>
        <v>0</v>
      </c>
      <c r="T4114">
        <f t="shared" si="195"/>
        <v>0</v>
      </c>
      <c r="U4114">
        <f t="shared" si="195"/>
        <v>0</v>
      </c>
    </row>
    <row r="4115" spans="1:21" x14ac:dyDescent="0.25">
      <c r="A4115" t="s">
        <v>4634</v>
      </c>
      <c r="B4115" t="str">
        <f t="shared" si="193"/>
        <v>ZK113.K313.C727</v>
      </c>
      <c r="C4115">
        <f>+IFERROR(VLOOKUP(B4115,'[1]Sum table'!$A:$D,4,FALSE),0)</f>
        <v>0</v>
      </c>
      <c r="D4115">
        <f>+IFERROR(VLOOKUP(B4115,'[1]Sum table'!$A:$E,5,FALSE),0)</f>
        <v>0</v>
      </c>
      <c r="E4115">
        <f>+IFERROR(VLOOKUP(B4115,'[1]Sum table'!$A:$F,6,FALSE),0)</f>
        <v>0</v>
      </c>
      <c r="F4115">
        <f>+IFERROR(VLOOKUP(B4115,'[1]Sum table'!$A:$G,7,FALSE),0)</f>
        <v>0</v>
      </c>
      <c r="O4115" t="s">
        <v>520</v>
      </c>
      <c r="P4115" s="607" t="s">
        <v>419</v>
      </c>
      <c r="R4115" t="str">
        <f t="shared" si="194"/>
        <v>ZK113</v>
      </c>
      <c r="S4115">
        <f t="shared" si="195"/>
        <v>0</v>
      </c>
      <c r="T4115">
        <f t="shared" si="195"/>
        <v>0</v>
      </c>
      <c r="U4115">
        <f t="shared" si="195"/>
        <v>0</v>
      </c>
    </row>
    <row r="4116" spans="1:21" x14ac:dyDescent="0.25">
      <c r="A4116" t="s">
        <v>4635</v>
      </c>
      <c r="B4116" t="str">
        <f t="shared" si="193"/>
        <v>ZK113.K314.C727</v>
      </c>
      <c r="C4116">
        <f>+IFERROR(VLOOKUP(B4116,'[1]Sum table'!$A:$D,4,FALSE),0)</f>
        <v>0</v>
      </c>
      <c r="D4116">
        <f>+IFERROR(VLOOKUP(B4116,'[1]Sum table'!$A:$E,5,FALSE),0)</f>
        <v>0</v>
      </c>
      <c r="E4116">
        <f>+IFERROR(VLOOKUP(B4116,'[1]Sum table'!$A:$F,6,FALSE),0)</f>
        <v>0</v>
      </c>
      <c r="F4116">
        <f>+IFERROR(VLOOKUP(B4116,'[1]Sum table'!$A:$G,7,FALSE),0)</f>
        <v>0</v>
      </c>
      <c r="O4116" t="s">
        <v>520</v>
      </c>
      <c r="P4116" s="607" t="s">
        <v>420</v>
      </c>
      <c r="R4116" t="str">
        <f t="shared" si="194"/>
        <v>ZK113</v>
      </c>
      <c r="S4116">
        <f t="shared" si="195"/>
        <v>0</v>
      </c>
      <c r="T4116">
        <f t="shared" si="195"/>
        <v>0</v>
      </c>
      <c r="U4116">
        <f t="shared" si="195"/>
        <v>0</v>
      </c>
    </row>
    <row r="4117" spans="1:21" x14ac:dyDescent="0.25">
      <c r="A4117" t="s">
        <v>4636</v>
      </c>
      <c r="B4117" t="str">
        <f t="shared" si="193"/>
        <v>ZK113.K315.C727</v>
      </c>
      <c r="C4117">
        <f>+IFERROR(VLOOKUP(B4117,'[1]Sum table'!$A:$D,4,FALSE),0)</f>
        <v>0</v>
      </c>
      <c r="D4117">
        <f>+IFERROR(VLOOKUP(B4117,'[1]Sum table'!$A:$E,5,FALSE),0)</f>
        <v>0</v>
      </c>
      <c r="E4117">
        <f>+IFERROR(VLOOKUP(B4117,'[1]Sum table'!$A:$F,6,FALSE),0)</f>
        <v>0</v>
      </c>
      <c r="F4117">
        <f>+IFERROR(VLOOKUP(B4117,'[1]Sum table'!$A:$G,7,FALSE),0)</f>
        <v>0</v>
      </c>
      <c r="O4117" t="s">
        <v>520</v>
      </c>
      <c r="P4117" s="607" t="s">
        <v>421</v>
      </c>
      <c r="R4117" t="str">
        <f t="shared" si="194"/>
        <v>ZK113</v>
      </c>
      <c r="S4117">
        <f t="shared" si="195"/>
        <v>0</v>
      </c>
      <c r="T4117">
        <f t="shared" si="195"/>
        <v>0</v>
      </c>
      <c r="U4117">
        <f t="shared" si="195"/>
        <v>0</v>
      </c>
    </row>
    <row r="4118" spans="1:21" x14ac:dyDescent="0.25">
      <c r="A4118" t="s">
        <v>4637</v>
      </c>
      <c r="B4118" t="str">
        <f t="shared" si="193"/>
        <v>ZK113.K316.C727</v>
      </c>
      <c r="C4118">
        <f>+IFERROR(VLOOKUP(B4118,'[1]Sum table'!$A:$D,4,FALSE),0)</f>
        <v>0</v>
      </c>
      <c r="D4118">
        <f>+IFERROR(VLOOKUP(B4118,'[1]Sum table'!$A:$E,5,FALSE),0)</f>
        <v>0</v>
      </c>
      <c r="E4118">
        <f>+IFERROR(VLOOKUP(B4118,'[1]Sum table'!$A:$F,6,FALSE),0)</f>
        <v>0</v>
      </c>
      <c r="F4118">
        <f>+IFERROR(VLOOKUP(B4118,'[1]Sum table'!$A:$G,7,FALSE),0)</f>
        <v>0</v>
      </c>
      <c r="O4118" t="s">
        <v>520</v>
      </c>
      <c r="P4118" s="607" t="s">
        <v>422</v>
      </c>
      <c r="R4118" t="str">
        <f t="shared" si="194"/>
        <v>ZK113</v>
      </c>
      <c r="S4118">
        <f t="shared" si="195"/>
        <v>0</v>
      </c>
      <c r="T4118">
        <f t="shared" si="195"/>
        <v>0</v>
      </c>
      <c r="U4118">
        <f t="shared" si="195"/>
        <v>0</v>
      </c>
    </row>
    <row r="4119" spans="1:21" x14ac:dyDescent="0.25">
      <c r="A4119" t="s">
        <v>4638</v>
      </c>
      <c r="B4119" t="str">
        <f t="shared" si="193"/>
        <v>ZK113.K317.C727</v>
      </c>
      <c r="C4119">
        <f>+IFERROR(VLOOKUP(B4119,'[1]Sum table'!$A:$D,4,FALSE),0)</f>
        <v>0</v>
      </c>
      <c r="D4119">
        <f>+IFERROR(VLOOKUP(B4119,'[1]Sum table'!$A:$E,5,FALSE),0)</f>
        <v>0</v>
      </c>
      <c r="E4119">
        <f>+IFERROR(VLOOKUP(B4119,'[1]Sum table'!$A:$F,6,FALSE),0)</f>
        <v>0</v>
      </c>
      <c r="F4119">
        <f>+IFERROR(VLOOKUP(B4119,'[1]Sum table'!$A:$G,7,FALSE),0)</f>
        <v>0</v>
      </c>
      <c r="O4119" t="s">
        <v>520</v>
      </c>
      <c r="P4119" s="607" t="s">
        <v>423</v>
      </c>
      <c r="R4119" t="str">
        <f t="shared" si="194"/>
        <v>ZK113</v>
      </c>
      <c r="S4119">
        <f t="shared" si="195"/>
        <v>0</v>
      </c>
      <c r="T4119">
        <f t="shared" si="195"/>
        <v>0</v>
      </c>
      <c r="U4119">
        <f t="shared" si="195"/>
        <v>0</v>
      </c>
    </row>
    <row r="4120" spans="1:21" x14ac:dyDescent="0.25">
      <c r="A4120" t="s">
        <v>4639</v>
      </c>
      <c r="B4120" t="str">
        <f t="shared" si="193"/>
        <v>ZK113.K318.C727</v>
      </c>
      <c r="C4120">
        <f>+IFERROR(VLOOKUP(B4120,'[1]Sum table'!$A:$D,4,FALSE),0)</f>
        <v>0</v>
      </c>
      <c r="D4120">
        <f>+IFERROR(VLOOKUP(B4120,'[1]Sum table'!$A:$E,5,FALSE),0)</f>
        <v>0</v>
      </c>
      <c r="E4120">
        <f>+IFERROR(VLOOKUP(B4120,'[1]Sum table'!$A:$F,6,FALSE),0)</f>
        <v>0</v>
      </c>
      <c r="F4120">
        <f>+IFERROR(VLOOKUP(B4120,'[1]Sum table'!$A:$G,7,FALSE),0)</f>
        <v>0</v>
      </c>
      <c r="O4120" t="s">
        <v>520</v>
      </c>
      <c r="P4120" s="606" t="s">
        <v>424</v>
      </c>
      <c r="R4120" t="str">
        <f t="shared" si="194"/>
        <v>ZK113</v>
      </c>
      <c r="S4120">
        <f t="shared" si="195"/>
        <v>0</v>
      </c>
      <c r="T4120">
        <f t="shared" si="195"/>
        <v>0</v>
      </c>
      <c r="U4120">
        <f t="shared" si="195"/>
        <v>0</v>
      </c>
    </row>
    <row r="4121" spans="1:21" x14ac:dyDescent="0.25">
      <c r="A4121" t="s">
        <v>4640</v>
      </c>
      <c r="B4121" t="str">
        <f t="shared" si="193"/>
        <v>ZK113.K319.C727</v>
      </c>
      <c r="C4121">
        <f>+IFERROR(VLOOKUP(B4121,'[1]Sum table'!$A:$D,4,FALSE),0)</f>
        <v>0</v>
      </c>
      <c r="D4121">
        <f>+IFERROR(VLOOKUP(B4121,'[1]Sum table'!$A:$E,5,FALSE),0)</f>
        <v>0</v>
      </c>
      <c r="E4121">
        <f>+IFERROR(VLOOKUP(B4121,'[1]Sum table'!$A:$F,6,FALSE),0)</f>
        <v>0</v>
      </c>
      <c r="F4121">
        <f>+IFERROR(VLOOKUP(B4121,'[1]Sum table'!$A:$G,7,FALSE),0)</f>
        <v>0</v>
      </c>
      <c r="O4121" t="s">
        <v>520</v>
      </c>
      <c r="P4121" s="606" t="s">
        <v>425</v>
      </c>
      <c r="R4121" t="str">
        <f t="shared" si="194"/>
        <v>ZK113</v>
      </c>
      <c r="S4121">
        <f t="shared" si="195"/>
        <v>0</v>
      </c>
      <c r="T4121">
        <f t="shared" si="195"/>
        <v>0</v>
      </c>
      <c r="U4121">
        <f t="shared" si="195"/>
        <v>0</v>
      </c>
    </row>
    <row r="4122" spans="1:21" x14ac:dyDescent="0.25">
      <c r="A4122" t="s">
        <v>4641</v>
      </c>
      <c r="B4122" t="str">
        <f t="shared" si="193"/>
        <v>ZK113.K320.C727</v>
      </c>
      <c r="C4122">
        <f>+IFERROR(VLOOKUP(B4122,'[1]Sum table'!$A:$D,4,FALSE),0)</f>
        <v>0</v>
      </c>
      <c r="D4122">
        <f>+IFERROR(VLOOKUP(B4122,'[1]Sum table'!$A:$E,5,FALSE),0)</f>
        <v>0</v>
      </c>
      <c r="E4122">
        <f>+IFERROR(VLOOKUP(B4122,'[1]Sum table'!$A:$F,6,FALSE),0)</f>
        <v>0</v>
      </c>
      <c r="F4122">
        <f>+IFERROR(VLOOKUP(B4122,'[1]Sum table'!$A:$G,7,FALSE),0)</f>
        <v>0</v>
      </c>
      <c r="O4122" t="s">
        <v>520</v>
      </c>
      <c r="P4122" s="606" t="s">
        <v>426</v>
      </c>
      <c r="R4122" t="str">
        <f t="shared" si="194"/>
        <v>ZK113</v>
      </c>
      <c r="S4122">
        <f t="shared" si="195"/>
        <v>0</v>
      </c>
      <c r="T4122">
        <f t="shared" si="195"/>
        <v>0</v>
      </c>
      <c r="U4122">
        <f t="shared" si="195"/>
        <v>0</v>
      </c>
    </row>
    <row r="4123" spans="1:21" x14ac:dyDescent="0.25">
      <c r="A4123" t="s">
        <v>4642</v>
      </c>
      <c r="B4123" t="str">
        <f t="shared" si="193"/>
        <v>ZK113.K321.C727</v>
      </c>
      <c r="C4123">
        <f>+IFERROR(VLOOKUP(B4123,'[1]Sum table'!$A:$D,4,FALSE),0)</f>
        <v>0</v>
      </c>
      <c r="D4123">
        <f>+IFERROR(VLOOKUP(B4123,'[1]Sum table'!$A:$E,5,FALSE),0)</f>
        <v>0</v>
      </c>
      <c r="E4123">
        <f>+IFERROR(VLOOKUP(B4123,'[1]Sum table'!$A:$F,6,FALSE),0)</f>
        <v>0</v>
      </c>
      <c r="F4123">
        <f>+IFERROR(VLOOKUP(B4123,'[1]Sum table'!$A:$G,7,FALSE),0)</f>
        <v>0</v>
      </c>
      <c r="O4123" t="s">
        <v>520</v>
      </c>
      <c r="P4123" s="606" t="s">
        <v>427</v>
      </c>
      <c r="R4123" t="str">
        <f t="shared" si="194"/>
        <v>ZK113</v>
      </c>
      <c r="S4123">
        <f t="shared" si="195"/>
        <v>0</v>
      </c>
      <c r="T4123">
        <f t="shared" si="195"/>
        <v>0</v>
      </c>
      <c r="U4123">
        <f t="shared" si="195"/>
        <v>0</v>
      </c>
    </row>
    <row r="4124" spans="1:21" x14ac:dyDescent="0.25">
      <c r="A4124" t="s">
        <v>4643</v>
      </c>
      <c r="B4124" t="str">
        <f t="shared" si="193"/>
        <v>ZK113.K322.C727</v>
      </c>
      <c r="C4124">
        <f>+IFERROR(VLOOKUP(B4124,'[1]Sum table'!$A:$D,4,FALSE),0)</f>
        <v>0</v>
      </c>
      <c r="D4124">
        <f>+IFERROR(VLOOKUP(B4124,'[1]Sum table'!$A:$E,5,FALSE),0)</f>
        <v>0</v>
      </c>
      <c r="E4124">
        <f>+IFERROR(VLOOKUP(B4124,'[1]Sum table'!$A:$F,6,FALSE),0)</f>
        <v>0</v>
      </c>
      <c r="F4124">
        <f>+IFERROR(VLOOKUP(B4124,'[1]Sum table'!$A:$G,7,FALSE),0)</f>
        <v>0</v>
      </c>
      <c r="O4124" t="s">
        <v>520</v>
      </c>
      <c r="P4124" s="607" t="s">
        <v>428</v>
      </c>
      <c r="R4124" t="str">
        <f t="shared" si="194"/>
        <v>ZK113</v>
      </c>
      <c r="S4124">
        <f t="shared" si="195"/>
        <v>0</v>
      </c>
      <c r="T4124">
        <f t="shared" si="195"/>
        <v>0</v>
      </c>
      <c r="U4124">
        <f t="shared" si="195"/>
        <v>0</v>
      </c>
    </row>
    <row r="4125" spans="1:21" x14ac:dyDescent="0.25">
      <c r="A4125" t="s">
        <v>4644</v>
      </c>
      <c r="B4125" t="str">
        <f t="shared" si="193"/>
        <v>ZK113.K323.C727</v>
      </c>
      <c r="C4125">
        <f>+IFERROR(VLOOKUP(B4125,'[1]Sum table'!$A:$D,4,FALSE),0)</f>
        <v>0</v>
      </c>
      <c r="D4125">
        <f>+IFERROR(VLOOKUP(B4125,'[1]Sum table'!$A:$E,5,FALSE),0)</f>
        <v>0</v>
      </c>
      <c r="E4125">
        <f>+IFERROR(VLOOKUP(B4125,'[1]Sum table'!$A:$F,6,FALSE),0)</f>
        <v>0</v>
      </c>
      <c r="F4125">
        <f>+IFERROR(VLOOKUP(B4125,'[1]Sum table'!$A:$G,7,FALSE),0)</f>
        <v>0</v>
      </c>
      <c r="O4125" t="s">
        <v>520</v>
      </c>
      <c r="P4125" s="607" t="s">
        <v>429</v>
      </c>
      <c r="R4125" t="str">
        <f t="shared" si="194"/>
        <v>ZK113</v>
      </c>
      <c r="S4125">
        <f t="shared" si="195"/>
        <v>0</v>
      </c>
      <c r="T4125">
        <f t="shared" si="195"/>
        <v>0</v>
      </c>
      <c r="U4125">
        <f t="shared" si="195"/>
        <v>0</v>
      </c>
    </row>
    <row r="4126" spans="1:21" x14ac:dyDescent="0.25">
      <c r="A4126" t="s">
        <v>4645</v>
      </c>
      <c r="B4126" t="str">
        <f t="shared" si="193"/>
        <v>ZK113.K324.C727</v>
      </c>
      <c r="C4126">
        <f>+IFERROR(VLOOKUP(B4126,'[1]Sum table'!$A:$D,4,FALSE),0)</f>
        <v>0</v>
      </c>
      <c r="D4126">
        <f>+IFERROR(VLOOKUP(B4126,'[1]Sum table'!$A:$E,5,FALSE),0)</f>
        <v>0</v>
      </c>
      <c r="E4126">
        <f>+IFERROR(VLOOKUP(B4126,'[1]Sum table'!$A:$F,6,FALSE),0)</f>
        <v>0</v>
      </c>
      <c r="F4126">
        <f>+IFERROR(VLOOKUP(B4126,'[1]Sum table'!$A:$G,7,FALSE),0)</f>
        <v>0</v>
      </c>
      <c r="O4126" t="s">
        <v>520</v>
      </c>
      <c r="P4126" s="607" t="s">
        <v>430</v>
      </c>
      <c r="R4126" t="str">
        <f t="shared" si="194"/>
        <v>ZK113</v>
      </c>
      <c r="S4126">
        <f t="shared" si="195"/>
        <v>0</v>
      </c>
      <c r="T4126">
        <f t="shared" si="195"/>
        <v>0</v>
      </c>
      <c r="U4126">
        <f t="shared" si="195"/>
        <v>0</v>
      </c>
    </row>
    <row r="4127" spans="1:21" x14ac:dyDescent="0.25">
      <c r="A4127" t="s">
        <v>4646</v>
      </c>
      <c r="B4127" t="str">
        <f t="shared" si="193"/>
        <v>ZK113.K325.C727</v>
      </c>
      <c r="C4127">
        <f>+IFERROR(VLOOKUP(B4127,'[1]Sum table'!$A:$D,4,FALSE),0)</f>
        <v>0</v>
      </c>
      <c r="D4127">
        <f>+IFERROR(VLOOKUP(B4127,'[1]Sum table'!$A:$E,5,FALSE),0)</f>
        <v>0</v>
      </c>
      <c r="E4127">
        <f>+IFERROR(VLOOKUP(B4127,'[1]Sum table'!$A:$F,6,FALSE),0)</f>
        <v>0</v>
      </c>
      <c r="F4127">
        <f>+IFERROR(VLOOKUP(B4127,'[1]Sum table'!$A:$G,7,FALSE),0)</f>
        <v>0</v>
      </c>
      <c r="O4127" t="s">
        <v>520</v>
      </c>
      <c r="P4127" s="607" t="s">
        <v>431</v>
      </c>
      <c r="R4127" t="str">
        <f t="shared" si="194"/>
        <v>ZK113</v>
      </c>
      <c r="S4127">
        <f t="shared" si="195"/>
        <v>0</v>
      </c>
      <c r="T4127">
        <f t="shared" si="195"/>
        <v>0</v>
      </c>
      <c r="U4127">
        <f t="shared" si="195"/>
        <v>0</v>
      </c>
    </row>
    <row r="4128" spans="1:21" x14ac:dyDescent="0.25">
      <c r="A4128" t="s">
        <v>4647</v>
      </c>
      <c r="B4128" t="str">
        <f t="shared" si="193"/>
        <v>ZK113.K326.C727</v>
      </c>
      <c r="C4128">
        <f>+IFERROR(VLOOKUP(B4128,'[1]Sum table'!$A:$D,4,FALSE),0)</f>
        <v>0</v>
      </c>
      <c r="D4128">
        <f>+IFERROR(VLOOKUP(B4128,'[1]Sum table'!$A:$E,5,FALSE),0)</f>
        <v>0</v>
      </c>
      <c r="E4128">
        <f>+IFERROR(VLOOKUP(B4128,'[1]Sum table'!$A:$F,6,FALSE),0)</f>
        <v>0</v>
      </c>
      <c r="F4128">
        <f>+IFERROR(VLOOKUP(B4128,'[1]Sum table'!$A:$G,7,FALSE),0)</f>
        <v>0</v>
      </c>
      <c r="O4128" t="s">
        <v>520</v>
      </c>
      <c r="P4128" s="606" t="s">
        <v>432</v>
      </c>
      <c r="R4128" t="str">
        <f t="shared" si="194"/>
        <v>ZK113</v>
      </c>
      <c r="S4128">
        <f t="shared" si="195"/>
        <v>0</v>
      </c>
      <c r="T4128">
        <f t="shared" si="195"/>
        <v>0</v>
      </c>
      <c r="U4128">
        <f t="shared" si="195"/>
        <v>0</v>
      </c>
    </row>
    <row r="4129" spans="1:21" x14ac:dyDescent="0.25">
      <c r="A4129" t="s">
        <v>4648</v>
      </c>
      <c r="B4129" t="str">
        <f t="shared" si="193"/>
        <v>ZK113.K327.C727</v>
      </c>
      <c r="C4129">
        <f>+IFERROR(VLOOKUP(B4129,'[1]Sum table'!$A:$D,4,FALSE),0)</f>
        <v>0</v>
      </c>
      <c r="D4129">
        <f>+IFERROR(VLOOKUP(B4129,'[1]Sum table'!$A:$E,5,FALSE),0)</f>
        <v>0</v>
      </c>
      <c r="E4129">
        <f>+IFERROR(VLOOKUP(B4129,'[1]Sum table'!$A:$F,6,FALSE),0)</f>
        <v>0</v>
      </c>
      <c r="F4129">
        <f>+IFERROR(VLOOKUP(B4129,'[1]Sum table'!$A:$G,7,FALSE),0)</f>
        <v>0</v>
      </c>
      <c r="O4129" t="s">
        <v>520</v>
      </c>
      <c r="P4129" s="606" t="s">
        <v>433</v>
      </c>
      <c r="R4129" t="str">
        <f t="shared" si="194"/>
        <v>ZK113</v>
      </c>
      <c r="S4129">
        <f t="shared" si="195"/>
        <v>0</v>
      </c>
      <c r="T4129">
        <f t="shared" si="195"/>
        <v>0</v>
      </c>
      <c r="U4129">
        <f t="shared" si="195"/>
        <v>0</v>
      </c>
    </row>
    <row r="4130" spans="1:21" x14ac:dyDescent="0.25">
      <c r="A4130" t="s">
        <v>4649</v>
      </c>
      <c r="B4130" t="str">
        <f t="shared" si="193"/>
        <v>ZK113.K328.C727</v>
      </c>
      <c r="C4130">
        <f>+IFERROR(VLOOKUP(B4130,'[1]Sum table'!$A:$D,4,FALSE),0)</f>
        <v>0</v>
      </c>
      <c r="D4130">
        <f>+IFERROR(VLOOKUP(B4130,'[1]Sum table'!$A:$E,5,FALSE),0)</f>
        <v>0</v>
      </c>
      <c r="E4130">
        <f>+IFERROR(VLOOKUP(B4130,'[1]Sum table'!$A:$F,6,FALSE),0)</f>
        <v>0</v>
      </c>
      <c r="F4130">
        <f>+IFERROR(VLOOKUP(B4130,'[1]Sum table'!$A:$G,7,FALSE),0)</f>
        <v>0</v>
      </c>
      <c r="O4130" t="s">
        <v>520</v>
      </c>
      <c r="P4130" s="606" t="s">
        <v>434</v>
      </c>
      <c r="R4130" t="str">
        <f t="shared" si="194"/>
        <v>ZK113</v>
      </c>
      <c r="S4130">
        <f t="shared" si="195"/>
        <v>0</v>
      </c>
      <c r="T4130">
        <f t="shared" si="195"/>
        <v>0</v>
      </c>
      <c r="U4130">
        <f t="shared" si="195"/>
        <v>0</v>
      </c>
    </row>
    <row r="4131" spans="1:21" x14ac:dyDescent="0.25">
      <c r="A4131" t="s">
        <v>4650</v>
      </c>
      <c r="B4131" t="str">
        <f t="shared" si="193"/>
        <v>ZK113.K329.C727</v>
      </c>
      <c r="C4131">
        <f>+IFERROR(VLOOKUP(B4131,'[1]Sum table'!$A:$D,4,FALSE),0)</f>
        <v>0</v>
      </c>
      <c r="D4131">
        <f>+IFERROR(VLOOKUP(B4131,'[1]Sum table'!$A:$E,5,FALSE),0)</f>
        <v>0</v>
      </c>
      <c r="E4131">
        <f>+IFERROR(VLOOKUP(B4131,'[1]Sum table'!$A:$F,6,FALSE),0)</f>
        <v>0</v>
      </c>
      <c r="F4131">
        <f>+IFERROR(VLOOKUP(B4131,'[1]Sum table'!$A:$G,7,FALSE),0)</f>
        <v>0</v>
      </c>
      <c r="O4131" t="s">
        <v>520</v>
      </c>
      <c r="P4131" s="606" t="s">
        <v>435</v>
      </c>
      <c r="R4131" t="str">
        <f t="shared" si="194"/>
        <v>ZK113</v>
      </c>
      <c r="S4131">
        <f t="shared" si="195"/>
        <v>0</v>
      </c>
      <c r="T4131">
        <f t="shared" si="195"/>
        <v>0</v>
      </c>
      <c r="U4131">
        <f t="shared" si="195"/>
        <v>0</v>
      </c>
    </row>
    <row r="4132" spans="1:21" x14ac:dyDescent="0.25">
      <c r="A4132" t="s">
        <v>4651</v>
      </c>
      <c r="B4132" t="str">
        <f t="shared" si="193"/>
        <v>ZK113.K330.C727</v>
      </c>
      <c r="C4132">
        <f>+IFERROR(VLOOKUP(B4132,'[1]Sum table'!$A:$D,4,FALSE),0)</f>
        <v>0</v>
      </c>
      <c r="D4132">
        <f>+IFERROR(VLOOKUP(B4132,'[1]Sum table'!$A:$E,5,FALSE),0)</f>
        <v>0</v>
      </c>
      <c r="E4132">
        <f>+IFERROR(VLOOKUP(B4132,'[1]Sum table'!$A:$F,6,FALSE),0)</f>
        <v>0</v>
      </c>
      <c r="F4132">
        <f>+IFERROR(VLOOKUP(B4132,'[1]Sum table'!$A:$G,7,FALSE),0)</f>
        <v>0</v>
      </c>
      <c r="O4132" t="s">
        <v>520</v>
      </c>
      <c r="P4132" s="606" t="s">
        <v>436</v>
      </c>
      <c r="R4132" t="str">
        <f t="shared" si="194"/>
        <v>ZK113</v>
      </c>
      <c r="S4132">
        <f t="shared" si="195"/>
        <v>0</v>
      </c>
      <c r="T4132">
        <f t="shared" si="195"/>
        <v>0</v>
      </c>
      <c r="U4132">
        <f t="shared" si="195"/>
        <v>0</v>
      </c>
    </row>
    <row r="4133" spans="1:21" x14ac:dyDescent="0.25">
      <c r="A4133" t="s">
        <v>4652</v>
      </c>
      <c r="B4133" t="str">
        <f t="shared" si="193"/>
        <v>ZK113.K331.C727</v>
      </c>
      <c r="C4133">
        <f>+IFERROR(VLOOKUP(B4133,'[1]Sum table'!$A:$D,4,FALSE),0)</f>
        <v>0</v>
      </c>
      <c r="D4133">
        <f>+IFERROR(VLOOKUP(B4133,'[1]Sum table'!$A:$E,5,FALSE),0)</f>
        <v>0</v>
      </c>
      <c r="E4133">
        <f>+IFERROR(VLOOKUP(B4133,'[1]Sum table'!$A:$F,6,FALSE),0)</f>
        <v>0</v>
      </c>
      <c r="F4133">
        <f>+IFERROR(VLOOKUP(B4133,'[1]Sum table'!$A:$G,7,FALSE),0)</f>
        <v>0</v>
      </c>
      <c r="O4133" t="s">
        <v>520</v>
      </c>
      <c r="P4133" s="606" t="s">
        <v>437</v>
      </c>
      <c r="R4133" t="str">
        <f t="shared" si="194"/>
        <v>ZK113</v>
      </c>
      <c r="S4133">
        <f t="shared" si="195"/>
        <v>0</v>
      </c>
      <c r="T4133">
        <f t="shared" si="195"/>
        <v>0</v>
      </c>
      <c r="U4133">
        <f t="shared" si="195"/>
        <v>0</v>
      </c>
    </row>
    <row r="4134" spans="1:21" x14ac:dyDescent="0.25">
      <c r="A4134" t="s">
        <v>4653</v>
      </c>
      <c r="B4134" t="str">
        <f t="shared" si="193"/>
        <v>ZK113.K332.C727</v>
      </c>
      <c r="C4134">
        <f>+IFERROR(VLOOKUP(B4134,'[1]Sum table'!$A:$D,4,FALSE),0)</f>
        <v>0</v>
      </c>
      <c r="D4134">
        <f>+IFERROR(VLOOKUP(B4134,'[1]Sum table'!$A:$E,5,FALSE),0)</f>
        <v>0</v>
      </c>
      <c r="E4134">
        <f>+IFERROR(VLOOKUP(B4134,'[1]Sum table'!$A:$F,6,FALSE),0)</f>
        <v>0</v>
      </c>
      <c r="F4134">
        <f>+IFERROR(VLOOKUP(B4134,'[1]Sum table'!$A:$G,7,FALSE),0)</f>
        <v>0</v>
      </c>
      <c r="O4134" t="s">
        <v>520</v>
      </c>
      <c r="P4134" s="607" t="s">
        <v>438</v>
      </c>
      <c r="R4134" t="str">
        <f t="shared" si="194"/>
        <v>ZK113</v>
      </c>
      <c r="S4134">
        <f t="shared" si="195"/>
        <v>0</v>
      </c>
      <c r="T4134">
        <f t="shared" si="195"/>
        <v>0</v>
      </c>
      <c r="U4134">
        <f t="shared" si="195"/>
        <v>0</v>
      </c>
    </row>
    <row r="4135" spans="1:21" x14ac:dyDescent="0.25">
      <c r="A4135" t="s">
        <v>4654</v>
      </c>
      <c r="B4135" t="str">
        <f t="shared" si="193"/>
        <v>ZK113.K333.C727</v>
      </c>
      <c r="C4135">
        <f>+IFERROR(VLOOKUP(B4135,'[1]Sum table'!$A:$D,4,FALSE),0)</f>
        <v>0</v>
      </c>
      <c r="D4135">
        <f>+IFERROR(VLOOKUP(B4135,'[1]Sum table'!$A:$E,5,FALSE),0)</f>
        <v>0</v>
      </c>
      <c r="E4135">
        <f>+IFERROR(VLOOKUP(B4135,'[1]Sum table'!$A:$F,6,FALSE),0)</f>
        <v>0</v>
      </c>
      <c r="F4135">
        <f>+IFERROR(VLOOKUP(B4135,'[1]Sum table'!$A:$G,7,FALSE),0)</f>
        <v>0</v>
      </c>
      <c r="O4135" t="s">
        <v>520</v>
      </c>
      <c r="P4135" s="607" t="s">
        <v>439</v>
      </c>
      <c r="R4135" t="str">
        <f t="shared" si="194"/>
        <v>ZK113</v>
      </c>
      <c r="S4135">
        <f t="shared" si="195"/>
        <v>0</v>
      </c>
      <c r="T4135">
        <f t="shared" si="195"/>
        <v>0</v>
      </c>
      <c r="U4135">
        <f t="shared" si="195"/>
        <v>0</v>
      </c>
    </row>
    <row r="4136" spans="1:21" x14ac:dyDescent="0.25">
      <c r="A4136" t="s">
        <v>4655</v>
      </c>
      <c r="B4136" t="str">
        <f t="shared" si="193"/>
        <v>ZK113.K334.C727</v>
      </c>
      <c r="C4136">
        <f>+IFERROR(VLOOKUP(B4136,'[1]Sum table'!$A:$D,4,FALSE),0)</f>
        <v>0</v>
      </c>
      <c r="D4136">
        <f>+IFERROR(VLOOKUP(B4136,'[1]Sum table'!$A:$E,5,FALSE),0)</f>
        <v>0</v>
      </c>
      <c r="E4136">
        <f>+IFERROR(VLOOKUP(B4136,'[1]Sum table'!$A:$F,6,FALSE),0)</f>
        <v>0</v>
      </c>
      <c r="F4136">
        <f>+IFERROR(VLOOKUP(B4136,'[1]Sum table'!$A:$G,7,FALSE),0)</f>
        <v>0</v>
      </c>
      <c r="O4136" t="s">
        <v>520</v>
      </c>
      <c r="P4136" s="607" t="s">
        <v>440</v>
      </c>
      <c r="R4136" t="str">
        <f t="shared" si="194"/>
        <v>ZK113</v>
      </c>
      <c r="S4136">
        <f t="shared" si="195"/>
        <v>0</v>
      </c>
      <c r="T4136">
        <f t="shared" si="195"/>
        <v>0</v>
      </c>
      <c r="U4136">
        <f t="shared" si="195"/>
        <v>0</v>
      </c>
    </row>
    <row r="4137" spans="1:21" x14ac:dyDescent="0.25">
      <c r="A4137" t="s">
        <v>4656</v>
      </c>
      <c r="B4137" t="str">
        <f t="shared" si="193"/>
        <v>ZK113.K335.C727</v>
      </c>
      <c r="C4137">
        <f>+IFERROR(VLOOKUP(B4137,'[1]Sum table'!$A:$D,4,FALSE),0)</f>
        <v>0</v>
      </c>
      <c r="D4137">
        <f>+IFERROR(VLOOKUP(B4137,'[1]Sum table'!$A:$E,5,FALSE),0)</f>
        <v>0</v>
      </c>
      <c r="E4137">
        <f>+IFERROR(VLOOKUP(B4137,'[1]Sum table'!$A:$F,6,FALSE),0)</f>
        <v>0</v>
      </c>
      <c r="F4137">
        <f>+IFERROR(VLOOKUP(B4137,'[1]Sum table'!$A:$G,7,FALSE),0)</f>
        <v>0</v>
      </c>
      <c r="O4137" t="s">
        <v>520</v>
      </c>
      <c r="P4137" s="607" t="s">
        <v>441</v>
      </c>
      <c r="R4137" t="str">
        <f t="shared" si="194"/>
        <v>ZK113</v>
      </c>
      <c r="S4137">
        <f t="shared" si="195"/>
        <v>0</v>
      </c>
      <c r="T4137">
        <f t="shared" si="195"/>
        <v>0</v>
      </c>
      <c r="U4137">
        <f t="shared" si="195"/>
        <v>0</v>
      </c>
    </row>
    <row r="4138" spans="1:21" x14ac:dyDescent="0.25">
      <c r="A4138" t="s">
        <v>4657</v>
      </c>
      <c r="B4138" t="str">
        <f t="shared" si="193"/>
        <v>ZK113.K336.C727</v>
      </c>
      <c r="C4138">
        <f>+IFERROR(VLOOKUP(B4138,'[1]Sum table'!$A:$D,4,FALSE),0)</f>
        <v>0</v>
      </c>
      <c r="D4138">
        <f>+IFERROR(VLOOKUP(B4138,'[1]Sum table'!$A:$E,5,FALSE),0)</f>
        <v>0</v>
      </c>
      <c r="E4138">
        <f>+IFERROR(VLOOKUP(B4138,'[1]Sum table'!$A:$F,6,FALSE),0)</f>
        <v>0</v>
      </c>
      <c r="F4138">
        <f>+IFERROR(VLOOKUP(B4138,'[1]Sum table'!$A:$G,7,FALSE),0)</f>
        <v>0</v>
      </c>
      <c r="O4138" t="s">
        <v>520</v>
      </c>
      <c r="P4138" s="606" t="s">
        <v>442</v>
      </c>
      <c r="R4138" t="str">
        <f t="shared" si="194"/>
        <v>ZK113</v>
      </c>
      <c r="S4138">
        <f t="shared" si="195"/>
        <v>0</v>
      </c>
      <c r="T4138">
        <f t="shared" si="195"/>
        <v>0</v>
      </c>
      <c r="U4138">
        <f t="shared" si="195"/>
        <v>0</v>
      </c>
    </row>
    <row r="4139" spans="1:21" x14ac:dyDescent="0.25">
      <c r="A4139" t="s">
        <v>4658</v>
      </c>
      <c r="B4139" t="str">
        <f t="shared" si="193"/>
        <v>ZK113.K337.C727</v>
      </c>
      <c r="C4139">
        <f>+IFERROR(VLOOKUP(B4139,'[1]Sum table'!$A:$D,4,FALSE),0)</f>
        <v>0</v>
      </c>
      <c r="D4139">
        <f>+IFERROR(VLOOKUP(B4139,'[1]Sum table'!$A:$E,5,FALSE),0)</f>
        <v>0</v>
      </c>
      <c r="E4139">
        <f>+IFERROR(VLOOKUP(B4139,'[1]Sum table'!$A:$F,6,FALSE),0)</f>
        <v>0</v>
      </c>
      <c r="F4139">
        <f>+IFERROR(VLOOKUP(B4139,'[1]Sum table'!$A:$G,7,FALSE),0)</f>
        <v>0</v>
      </c>
      <c r="O4139" t="s">
        <v>520</v>
      </c>
      <c r="P4139" s="606" t="s">
        <v>443</v>
      </c>
      <c r="R4139" t="str">
        <f t="shared" si="194"/>
        <v>ZK113</v>
      </c>
      <c r="S4139">
        <f t="shared" si="195"/>
        <v>0</v>
      </c>
      <c r="T4139">
        <f t="shared" si="195"/>
        <v>0</v>
      </c>
      <c r="U4139">
        <f t="shared" si="195"/>
        <v>0</v>
      </c>
    </row>
    <row r="4140" spans="1:21" x14ac:dyDescent="0.25">
      <c r="A4140" t="s">
        <v>4659</v>
      </c>
      <c r="B4140" t="str">
        <f t="shared" si="193"/>
        <v>ZK113.K338.C727</v>
      </c>
      <c r="C4140">
        <f>+IFERROR(VLOOKUP(B4140,'[1]Sum table'!$A:$D,4,FALSE),0)</f>
        <v>0</v>
      </c>
      <c r="D4140">
        <f>+IFERROR(VLOOKUP(B4140,'[1]Sum table'!$A:$E,5,FALSE),0)</f>
        <v>0</v>
      </c>
      <c r="E4140">
        <f>+IFERROR(VLOOKUP(B4140,'[1]Sum table'!$A:$F,6,FALSE),0)</f>
        <v>0</v>
      </c>
      <c r="F4140">
        <f>+IFERROR(VLOOKUP(B4140,'[1]Sum table'!$A:$G,7,FALSE),0)</f>
        <v>0</v>
      </c>
      <c r="O4140" t="s">
        <v>520</v>
      </c>
      <c r="P4140" s="606" t="s">
        <v>444</v>
      </c>
      <c r="R4140" t="str">
        <f t="shared" si="194"/>
        <v>ZK113</v>
      </c>
      <c r="S4140">
        <f t="shared" si="195"/>
        <v>0</v>
      </c>
      <c r="T4140">
        <f t="shared" si="195"/>
        <v>0</v>
      </c>
      <c r="U4140">
        <f t="shared" si="195"/>
        <v>0</v>
      </c>
    </row>
    <row r="4141" spans="1:21" x14ac:dyDescent="0.25">
      <c r="A4141" t="s">
        <v>4660</v>
      </c>
      <c r="B4141" t="str">
        <f t="shared" si="193"/>
        <v>ZK113.K339.C727</v>
      </c>
      <c r="C4141">
        <f>+IFERROR(VLOOKUP(B4141,'[1]Sum table'!$A:$D,4,FALSE),0)</f>
        <v>0</v>
      </c>
      <c r="D4141">
        <f>+IFERROR(VLOOKUP(B4141,'[1]Sum table'!$A:$E,5,FALSE),0)</f>
        <v>0</v>
      </c>
      <c r="E4141">
        <f>+IFERROR(VLOOKUP(B4141,'[1]Sum table'!$A:$F,6,FALSE),0)</f>
        <v>0</v>
      </c>
      <c r="F4141">
        <f>+IFERROR(VLOOKUP(B4141,'[1]Sum table'!$A:$G,7,FALSE),0)</f>
        <v>0</v>
      </c>
      <c r="O4141" t="s">
        <v>520</v>
      </c>
      <c r="P4141" s="607" t="s">
        <v>445</v>
      </c>
      <c r="R4141" t="str">
        <f t="shared" si="194"/>
        <v>ZK113</v>
      </c>
      <c r="S4141">
        <f t="shared" si="195"/>
        <v>0</v>
      </c>
      <c r="T4141">
        <f t="shared" si="195"/>
        <v>0</v>
      </c>
      <c r="U4141">
        <f t="shared" si="195"/>
        <v>0</v>
      </c>
    </row>
    <row r="4142" spans="1:21" x14ac:dyDescent="0.25">
      <c r="A4142" t="s">
        <v>4661</v>
      </c>
      <c r="B4142" t="str">
        <f t="shared" si="193"/>
        <v>ZK113.K340.C727</v>
      </c>
      <c r="C4142">
        <f>+IFERROR(VLOOKUP(B4142,'[1]Sum table'!$A:$D,4,FALSE),0)</f>
        <v>0</v>
      </c>
      <c r="D4142">
        <f>+IFERROR(VLOOKUP(B4142,'[1]Sum table'!$A:$E,5,FALSE),0)</f>
        <v>0</v>
      </c>
      <c r="E4142">
        <f>+IFERROR(VLOOKUP(B4142,'[1]Sum table'!$A:$F,6,FALSE),0)</f>
        <v>0</v>
      </c>
      <c r="F4142">
        <f>+IFERROR(VLOOKUP(B4142,'[1]Sum table'!$A:$G,7,FALSE),0)</f>
        <v>0</v>
      </c>
      <c r="O4142" t="s">
        <v>520</v>
      </c>
      <c r="P4142" s="607" t="s">
        <v>446</v>
      </c>
      <c r="R4142" t="str">
        <f t="shared" si="194"/>
        <v>ZK113</v>
      </c>
      <c r="S4142">
        <f t="shared" si="195"/>
        <v>0</v>
      </c>
      <c r="T4142">
        <f t="shared" si="195"/>
        <v>0</v>
      </c>
      <c r="U4142">
        <f t="shared" si="195"/>
        <v>0</v>
      </c>
    </row>
    <row r="4143" spans="1:21" x14ac:dyDescent="0.25">
      <c r="A4143" t="s">
        <v>4662</v>
      </c>
      <c r="B4143" t="str">
        <f t="shared" si="193"/>
        <v>ZK113.K341.C727</v>
      </c>
      <c r="C4143">
        <f>+IFERROR(VLOOKUP(B4143,'[1]Sum table'!$A:$D,4,FALSE),0)</f>
        <v>0</v>
      </c>
      <c r="D4143">
        <f>+IFERROR(VLOOKUP(B4143,'[1]Sum table'!$A:$E,5,FALSE),0)</f>
        <v>0</v>
      </c>
      <c r="E4143">
        <f>+IFERROR(VLOOKUP(B4143,'[1]Sum table'!$A:$F,6,FALSE),0)</f>
        <v>0</v>
      </c>
      <c r="F4143">
        <f>+IFERROR(VLOOKUP(B4143,'[1]Sum table'!$A:$G,7,FALSE),0)</f>
        <v>0</v>
      </c>
      <c r="O4143" t="s">
        <v>520</v>
      </c>
      <c r="P4143" s="607" t="s">
        <v>447</v>
      </c>
      <c r="R4143" t="str">
        <f t="shared" si="194"/>
        <v>ZK113</v>
      </c>
      <c r="S4143">
        <f t="shared" si="195"/>
        <v>0</v>
      </c>
      <c r="T4143">
        <f t="shared" si="195"/>
        <v>0</v>
      </c>
      <c r="U4143">
        <f t="shared" si="195"/>
        <v>0</v>
      </c>
    </row>
    <row r="4144" spans="1:21" x14ac:dyDescent="0.25">
      <c r="A4144" t="s">
        <v>4663</v>
      </c>
      <c r="B4144" t="str">
        <f t="shared" si="193"/>
        <v>ZK113.K342.C727</v>
      </c>
      <c r="C4144">
        <f>+IFERROR(VLOOKUP(B4144,'[1]Sum table'!$A:$D,4,FALSE),0)</f>
        <v>0</v>
      </c>
      <c r="D4144">
        <f>+IFERROR(VLOOKUP(B4144,'[1]Sum table'!$A:$E,5,FALSE),0)</f>
        <v>0</v>
      </c>
      <c r="E4144">
        <f>+IFERROR(VLOOKUP(B4144,'[1]Sum table'!$A:$F,6,FALSE),0)</f>
        <v>0</v>
      </c>
      <c r="F4144">
        <f>+IFERROR(VLOOKUP(B4144,'[1]Sum table'!$A:$G,7,FALSE),0)</f>
        <v>0</v>
      </c>
      <c r="O4144" t="s">
        <v>520</v>
      </c>
      <c r="P4144" s="607" t="s">
        <v>448</v>
      </c>
      <c r="R4144" t="str">
        <f t="shared" si="194"/>
        <v>ZK113</v>
      </c>
      <c r="S4144">
        <f t="shared" si="195"/>
        <v>0</v>
      </c>
      <c r="T4144">
        <f t="shared" si="195"/>
        <v>0</v>
      </c>
      <c r="U4144">
        <f t="shared" si="195"/>
        <v>0</v>
      </c>
    </row>
    <row r="4145" spans="1:21" x14ac:dyDescent="0.25">
      <c r="A4145" t="s">
        <v>4664</v>
      </c>
      <c r="B4145" t="str">
        <f t="shared" si="193"/>
        <v>ZK113.K343.C727</v>
      </c>
      <c r="C4145">
        <f>+IFERROR(VLOOKUP(B4145,'[1]Sum table'!$A:$D,4,FALSE),0)</f>
        <v>0</v>
      </c>
      <c r="D4145">
        <f>+IFERROR(VLOOKUP(B4145,'[1]Sum table'!$A:$E,5,FALSE),0)</f>
        <v>0</v>
      </c>
      <c r="E4145">
        <f>+IFERROR(VLOOKUP(B4145,'[1]Sum table'!$A:$F,6,FALSE),0)</f>
        <v>0</v>
      </c>
      <c r="F4145">
        <f>+IFERROR(VLOOKUP(B4145,'[1]Sum table'!$A:$G,7,FALSE),0)</f>
        <v>0</v>
      </c>
      <c r="O4145" t="s">
        <v>520</v>
      </c>
      <c r="P4145" s="606" t="s">
        <v>449</v>
      </c>
      <c r="R4145" t="str">
        <f t="shared" si="194"/>
        <v>ZK113</v>
      </c>
      <c r="S4145">
        <f t="shared" si="195"/>
        <v>0</v>
      </c>
      <c r="T4145">
        <f t="shared" si="195"/>
        <v>0</v>
      </c>
      <c r="U4145">
        <f t="shared" si="195"/>
        <v>0</v>
      </c>
    </row>
    <row r="4146" spans="1:21" x14ac:dyDescent="0.25">
      <c r="A4146" t="s">
        <v>4665</v>
      </c>
      <c r="B4146" t="str">
        <f t="shared" si="193"/>
        <v>ZK113.K344.C727</v>
      </c>
      <c r="C4146">
        <f>+IFERROR(VLOOKUP(B4146,'[1]Sum table'!$A:$D,4,FALSE),0)</f>
        <v>0</v>
      </c>
      <c r="D4146">
        <f>+IFERROR(VLOOKUP(B4146,'[1]Sum table'!$A:$E,5,FALSE),0)</f>
        <v>0</v>
      </c>
      <c r="E4146">
        <f>+IFERROR(VLOOKUP(B4146,'[1]Sum table'!$A:$F,6,FALSE),0)</f>
        <v>0</v>
      </c>
      <c r="F4146">
        <f>+IFERROR(VLOOKUP(B4146,'[1]Sum table'!$A:$G,7,FALSE),0)</f>
        <v>0</v>
      </c>
      <c r="O4146" t="s">
        <v>520</v>
      </c>
      <c r="P4146" s="606" t="s">
        <v>450</v>
      </c>
      <c r="R4146" t="str">
        <f t="shared" si="194"/>
        <v>ZK113</v>
      </c>
      <c r="S4146">
        <f t="shared" si="195"/>
        <v>0</v>
      </c>
      <c r="T4146">
        <f t="shared" si="195"/>
        <v>0</v>
      </c>
      <c r="U4146">
        <f t="shared" si="195"/>
        <v>0</v>
      </c>
    </row>
    <row r="4147" spans="1:21" x14ac:dyDescent="0.25">
      <c r="A4147" t="s">
        <v>4666</v>
      </c>
      <c r="B4147" t="str">
        <f t="shared" si="193"/>
        <v>ZK113.K345.C727</v>
      </c>
      <c r="C4147">
        <f>+IFERROR(VLOOKUP(B4147,'[1]Sum table'!$A:$D,4,FALSE),0)</f>
        <v>0</v>
      </c>
      <c r="D4147">
        <f>+IFERROR(VLOOKUP(B4147,'[1]Sum table'!$A:$E,5,FALSE),0)</f>
        <v>0</v>
      </c>
      <c r="E4147">
        <f>+IFERROR(VLOOKUP(B4147,'[1]Sum table'!$A:$F,6,FALSE),0)</f>
        <v>0</v>
      </c>
      <c r="F4147">
        <f>+IFERROR(VLOOKUP(B4147,'[1]Sum table'!$A:$G,7,FALSE),0)</f>
        <v>0</v>
      </c>
      <c r="O4147" t="s">
        <v>520</v>
      </c>
      <c r="P4147" s="606" t="s">
        <v>451</v>
      </c>
      <c r="R4147" t="str">
        <f t="shared" si="194"/>
        <v>ZK113</v>
      </c>
      <c r="S4147">
        <f t="shared" si="195"/>
        <v>0</v>
      </c>
      <c r="T4147">
        <f t="shared" si="195"/>
        <v>0</v>
      </c>
      <c r="U4147">
        <f t="shared" si="195"/>
        <v>0</v>
      </c>
    </row>
    <row r="4148" spans="1:21" x14ac:dyDescent="0.25">
      <c r="A4148" t="s">
        <v>4667</v>
      </c>
      <c r="B4148" t="str">
        <f t="shared" si="193"/>
        <v>ZK113.K346.C727</v>
      </c>
      <c r="C4148">
        <f>+IFERROR(VLOOKUP(B4148,'[1]Sum table'!$A:$D,4,FALSE),0)</f>
        <v>0</v>
      </c>
      <c r="D4148">
        <f>+IFERROR(VLOOKUP(B4148,'[1]Sum table'!$A:$E,5,FALSE),0)</f>
        <v>0</v>
      </c>
      <c r="E4148">
        <f>+IFERROR(VLOOKUP(B4148,'[1]Sum table'!$A:$F,6,FALSE),0)</f>
        <v>0</v>
      </c>
      <c r="F4148">
        <f>+IFERROR(VLOOKUP(B4148,'[1]Sum table'!$A:$G,7,FALSE),0)</f>
        <v>0</v>
      </c>
      <c r="O4148" t="s">
        <v>520</v>
      </c>
      <c r="P4148" s="606" t="s">
        <v>452</v>
      </c>
      <c r="R4148" t="str">
        <f t="shared" si="194"/>
        <v>ZK113</v>
      </c>
      <c r="S4148">
        <f t="shared" si="195"/>
        <v>0</v>
      </c>
      <c r="T4148">
        <f t="shared" si="195"/>
        <v>0</v>
      </c>
      <c r="U4148">
        <f t="shared" si="195"/>
        <v>0</v>
      </c>
    </row>
    <row r="4149" spans="1:21" x14ac:dyDescent="0.25">
      <c r="A4149" t="s">
        <v>4668</v>
      </c>
      <c r="B4149" t="str">
        <f t="shared" si="193"/>
        <v>ZK113.K347.C727</v>
      </c>
      <c r="C4149">
        <f>+IFERROR(VLOOKUP(B4149,'[1]Sum table'!$A:$D,4,FALSE),0)</f>
        <v>0</v>
      </c>
      <c r="D4149">
        <f>+IFERROR(VLOOKUP(B4149,'[1]Sum table'!$A:$E,5,FALSE),0)</f>
        <v>0</v>
      </c>
      <c r="E4149">
        <f>+IFERROR(VLOOKUP(B4149,'[1]Sum table'!$A:$F,6,FALSE),0)</f>
        <v>0</v>
      </c>
      <c r="F4149">
        <f>+IFERROR(VLOOKUP(B4149,'[1]Sum table'!$A:$G,7,FALSE),0)</f>
        <v>0</v>
      </c>
      <c r="O4149" t="s">
        <v>520</v>
      </c>
      <c r="P4149" s="607" t="s">
        <v>453</v>
      </c>
      <c r="R4149" t="str">
        <f t="shared" si="194"/>
        <v>ZK113</v>
      </c>
      <c r="S4149">
        <f t="shared" si="195"/>
        <v>0</v>
      </c>
      <c r="T4149">
        <f t="shared" si="195"/>
        <v>0</v>
      </c>
      <c r="U4149">
        <f t="shared" si="195"/>
        <v>0</v>
      </c>
    </row>
    <row r="4150" spans="1:21" x14ac:dyDescent="0.25">
      <c r="A4150" t="s">
        <v>4669</v>
      </c>
      <c r="B4150" t="str">
        <f t="shared" si="193"/>
        <v>ZK113.K348.C727</v>
      </c>
      <c r="C4150">
        <f>+IFERROR(VLOOKUP(B4150,'[1]Sum table'!$A:$D,4,FALSE),0)</f>
        <v>0</v>
      </c>
      <c r="D4150">
        <f>+IFERROR(VLOOKUP(B4150,'[1]Sum table'!$A:$E,5,FALSE),0)</f>
        <v>0</v>
      </c>
      <c r="E4150">
        <f>+IFERROR(VLOOKUP(B4150,'[1]Sum table'!$A:$F,6,FALSE),0)</f>
        <v>0</v>
      </c>
      <c r="F4150">
        <f>+IFERROR(VLOOKUP(B4150,'[1]Sum table'!$A:$G,7,FALSE),0)</f>
        <v>0</v>
      </c>
      <c r="O4150" t="s">
        <v>520</v>
      </c>
      <c r="P4150" s="607" t="s">
        <v>454</v>
      </c>
      <c r="R4150" t="str">
        <f t="shared" si="194"/>
        <v>ZK113</v>
      </c>
      <c r="S4150">
        <f t="shared" si="195"/>
        <v>0</v>
      </c>
      <c r="T4150">
        <f t="shared" si="195"/>
        <v>0</v>
      </c>
      <c r="U4150">
        <f t="shared" si="195"/>
        <v>0</v>
      </c>
    </row>
    <row r="4151" spans="1:21" x14ac:dyDescent="0.25">
      <c r="A4151" t="s">
        <v>4670</v>
      </c>
      <c r="B4151" t="str">
        <f t="shared" si="193"/>
        <v>ZK113.K349.C727</v>
      </c>
      <c r="C4151">
        <f>+IFERROR(VLOOKUP(B4151,'[1]Sum table'!$A:$D,4,FALSE),0)</f>
        <v>0</v>
      </c>
      <c r="D4151">
        <f>+IFERROR(VLOOKUP(B4151,'[1]Sum table'!$A:$E,5,FALSE),0)</f>
        <v>0</v>
      </c>
      <c r="E4151">
        <f>+IFERROR(VLOOKUP(B4151,'[1]Sum table'!$A:$F,6,FALSE),0)</f>
        <v>0</v>
      </c>
      <c r="F4151">
        <f>+IFERROR(VLOOKUP(B4151,'[1]Sum table'!$A:$G,7,FALSE),0)</f>
        <v>0</v>
      </c>
      <c r="O4151" t="s">
        <v>520</v>
      </c>
      <c r="P4151" s="607" t="s">
        <v>455</v>
      </c>
      <c r="R4151" t="str">
        <f t="shared" si="194"/>
        <v>ZK113</v>
      </c>
      <c r="S4151">
        <f t="shared" si="195"/>
        <v>0</v>
      </c>
      <c r="T4151">
        <f t="shared" si="195"/>
        <v>0</v>
      </c>
      <c r="U4151">
        <f t="shared" si="195"/>
        <v>0</v>
      </c>
    </row>
    <row r="4152" spans="1:21" x14ac:dyDescent="0.25">
      <c r="A4152" t="s">
        <v>4671</v>
      </c>
      <c r="B4152" t="str">
        <f t="shared" si="193"/>
        <v>ZK113.K350.C727</v>
      </c>
      <c r="C4152">
        <f>+IFERROR(VLOOKUP(B4152,'[1]Sum table'!$A:$D,4,FALSE),0)</f>
        <v>0</v>
      </c>
      <c r="D4152">
        <f>+IFERROR(VLOOKUP(B4152,'[1]Sum table'!$A:$E,5,FALSE),0)</f>
        <v>0</v>
      </c>
      <c r="E4152">
        <f>+IFERROR(VLOOKUP(B4152,'[1]Sum table'!$A:$F,6,FALSE),0)</f>
        <v>0</v>
      </c>
      <c r="F4152">
        <f>+IFERROR(VLOOKUP(B4152,'[1]Sum table'!$A:$G,7,FALSE),0)</f>
        <v>0</v>
      </c>
      <c r="O4152" t="s">
        <v>520</v>
      </c>
      <c r="P4152" s="607" t="s">
        <v>456</v>
      </c>
      <c r="R4152" t="str">
        <f t="shared" si="194"/>
        <v>ZK113</v>
      </c>
      <c r="S4152">
        <f t="shared" si="195"/>
        <v>0</v>
      </c>
      <c r="T4152">
        <f t="shared" si="195"/>
        <v>0</v>
      </c>
      <c r="U4152">
        <f t="shared" si="195"/>
        <v>0</v>
      </c>
    </row>
    <row r="4153" spans="1:21" x14ac:dyDescent="0.25">
      <c r="A4153" t="s">
        <v>4672</v>
      </c>
      <c r="B4153" t="str">
        <f t="shared" si="193"/>
        <v>ZK113.K351.C727</v>
      </c>
      <c r="C4153">
        <f>+IFERROR(VLOOKUP(B4153,'[1]Sum table'!$A:$D,4,FALSE),0)</f>
        <v>0</v>
      </c>
      <c r="D4153">
        <f>+IFERROR(VLOOKUP(B4153,'[1]Sum table'!$A:$E,5,FALSE),0)</f>
        <v>0</v>
      </c>
      <c r="E4153">
        <f>+IFERROR(VLOOKUP(B4153,'[1]Sum table'!$A:$F,6,FALSE),0)</f>
        <v>0</v>
      </c>
      <c r="F4153">
        <f>+IFERROR(VLOOKUP(B4153,'[1]Sum table'!$A:$G,7,FALSE),0)</f>
        <v>0</v>
      </c>
      <c r="O4153" t="s">
        <v>520</v>
      </c>
      <c r="P4153" s="606" t="s">
        <v>457</v>
      </c>
      <c r="R4153" t="str">
        <f t="shared" si="194"/>
        <v>ZK113</v>
      </c>
      <c r="S4153">
        <f t="shared" si="195"/>
        <v>0</v>
      </c>
      <c r="T4153">
        <f t="shared" si="195"/>
        <v>0</v>
      </c>
      <c r="U4153">
        <f t="shared" si="195"/>
        <v>0</v>
      </c>
    </row>
    <row r="4154" spans="1:21" x14ac:dyDescent="0.25">
      <c r="A4154" t="s">
        <v>4673</v>
      </c>
      <c r="B4154" t="str">
        <f t="shared" si="193"/>
        <v>ZK113.K352.C727</v>
      </c>
      <c r="C4154">
        <f>+IFERROR(VLOOKUP(B4154,'[1]Sum table'!$A:$D,4,FALSE),0)</f>
        <v>0</v>
      </c>
      <c r="D4154">
        <f>+IFERROR(VLOOKUP(B4154,'[1]Sum table'!$A:$E,5,FALSE),0)</f>
        <v>0</v>
      </c>
      <c r="E4154">
        <f>+IFERROR(VLOOKUP(B4154,'[1]Sum table'!$A:$F,6,FALSE),0)</f>
        <v>0</v>
      </c>
      <c r="F4154">
        <f>+IFERROR(VLOOKUP(B4154,'[1]Sum table'!$A:$G,7,FALSE),0)</f>
        <v>0</v>
      </c>
      <c r="O4154" t="s">
        <v>520</v>
      </c>
      <c r="P4154" s="606" t="s">
        <v>458</v>
      </c>
      <c r="R4154" t="str">
        <f t="shared" si="194"/>
        <v>ZK113</v>
      </c>
      <c r="S4154">
        <f t="shared" si="195"/>
        <v>0</v>
      </c>
      <c r="T4154">
        <f t="shared" si="195"/>
        <v>0</v>
      </c>
      <c r="U4154">
        <f t="shared" si="195"/>
        <v>0</v>
      </c>
    </row>
    <row r="4155" spans="1:21" x14ac:dyDescent="0.25">
      <c r="A4155" t="s">
        <v>4674</v>
      </c>
      <c r="B4155" t="str">
        <f t="shared" si="193"/>
        <v>ZK113.K353.C727</v>
      </c>
      <c r="C4155">
        <f>+IFERROR(VLOOKUP(B4155,'[1]Sum table'!$A:$D,4,FALSE),0)</f>
        <v>0</v>
      </c>
      <c r="D4155">
        <f>+IFERROR(VLOOKUP(B4155,'[1]Sum table'!$A:$E,5,FALSE),0)</f>
        <v>0</v>
      </c>
      <c r="E4155">
        <f>+IFERROR(VLOOKUP(B4155,'[1]Sum table'!$A:$F,6,FALSE),0)</f>
        <v>0</v>
      </c>
      <c r="F4155">
        <f>+IFERROR(VLOOKUP(B4155,'[1]Sum table'!$A:$G,7,FALSE),0)</f>
        <v>0</v>
      </c>
      <c r="O4155" t="s">
        <v>520</v>
      </c>
      <c r="P4155" s="606" t="s">
        <v>459</v>
      </c>
      <c r="R4155" t="str">
        <f t="shared" si="194"/>
        <v>ZK113</v>
      </c>
      <c r="S4155">
        <f t="shared" si="195"/>
        <v>0</v>
      </c>
      <c r="T4155">
        <f t="shared" si="195"/>
        <v>0</v>
      </c>
      <c r="U4155">
        <f t="shared" si="195"/>
        <v>0</v>
      </c>
    </row>
    <row r="4156" spans="1:21" x14ac:dyDescent="0.25">
      <c r="A4156" t="s">
        <v>4675</v>
      </c>
      <c r="B4156" t="str">
        <f t="shared" si="193"/>
        <v>ZK113.K354.C727</v>
      </c>
      <c r="C4156">
        <f>+IFERROR(VLOOKUP(B4156,'[1]Sum table'!$A:$D,4,FALSE),0)</f>
        <v>0</v>
      </c>
      <c r="D4156">
        <f>+IFERROR(VLOOKUP(B4156,'[1]Sum table'!$A:$E,5,FALSE),0)</f>
        <v>0</v>
      </c>
      <c r="E4156">
        <f>+IFERROR(VLOOKUP(B4156,'[1]Sum table'!$A:$F,6,FALSE),0)</f>
        <v>0</v>
      </c>
      <c r="F4156">
        <f>+IFERROR(VLOOKUP(B4156,'[1]Sum table'!$A:$G,7,FALSE),0)</f>
        <v>0</v>
      </c>
      <c r="O4156" t="s">
        <v>520</v>
      </c>
      <c r="P4156" s="606" t="s">
        <v>460</v>
      </c>
      <c r="R4156" t="str">
        <f t="shared" si="194"/>
        <v>ZK113</v>
      </c>
      <c r="S4156">
        <f t="shared" si="195"/>
        <v>0</v>
      </c>
      <c r="T4156">
        <f t="shared" si="195"/>
        <v>0</v>
      </c>
      <c r="U4156">
        <f t="shared" si="195"/>
        <v>0</v>
      </c>
    </row>
    <row r="4157" spans="1:21" x14ac:dyDescent="0.25">
      <c r="A4157" t="s">
        <v>4676</v>
      </c>
      <c r="B4157" t="str">
        <f t="shared" si="193"/>
        <v>ZK113.K355.C727</v>
      </c>
      <c r="C4157">
        <f>+IFERROR(VLOOKUP(B4157,'[1]Sum table'!$A:$D,4,FALSE),0)</f>
        <v>0</v>
      </c>
      <c r="D4157">
        <f>+IFERROR(VLOOKUP(B4157,'[1]Sum table'!$A:$E,5,FALSE),0)</f>
        <v>0</v>
      </c>
      <c r="E4157">
        <f>+IFERROR(VLOOKUP(B4157,'[1]Sum table'!$A:$F,6,FALSE),0)</f>
        <v>0</v>
      </c>
      <c r="F4157">
        <f>+IFERROR(VLOOKUP(B4157,'[1]Sum table'!$A:$G,7,FALSE),0)</f>
        <v>0</v>
      </c>
      <c r="O4157" t="s">
        <v>520</v>
      </c>
      <c r="P4157" s="606" t="s">
        <v>461</v>
      </c>
      <c r="R4157" t="str">
        <f t="shared" si="194"/>
        <v>ZK113</v>
      </c>
      <c r="S4157">
        <f t="shared" si="195"/>
        <v>0</v>
      </c>
      <c r="T4157">
        <f t="shared" si="195"/>
        <v>0</v>
      </c>
      <c r="U4157">
        <f t="shared" si="195"/>
        <v>0</v>
      </c>
    </row>
    <row r="4158" spans="1:21" x14ac:dyDescent="0.25">
      <c r="A4158" t="s">
        <v>4677</v>
      </c>
      <c r="B4158" t="str">
        <f t="shared" si="193"/>
        <v>ZK113.K356.C727</v>
      </c>
      <c r="C4158">
        <f>+IFERROR(VLOOKUP(B4158,'[1]Sum table'!$A:$D,4,FALSE),0)</f>
        <v>0</v>
      </c>
      <c r="D4158">
        <f>+IFERROR(VLOOKUP(B4158,'[1]Sum table'!$A:$E,5,FALSE),0)</f>
        <v>0</v>
      </c>
      <c r="E4158">
        <f>+IFERROR(VLOOKUP(B4158,'[1]Sum table'!$A:$F,6,FALSE),0)</f>
        <v>0</v>
      </c>
      <c r="F4158">
        <f>+IFERROR(VLOOKUP(B4158,'[1]Sum table'!$A:$G,7,FALSE),0)</f>
        <v>0</v>
      </c>
      <c r="O4158" t="s">
        <v>520</v>
      </c>
      <c r="P4158" s="606" t="s">
        <v>462</v>
      </c>
      <c r="R4158" t="str">
        <f t="shared" si="194"/>
        <v>ZK113</v>
      </c>
      <c r="S4158">
        <f t="shared" si="195"/>
        <v>0</v>
      </c>
      <c r="T4158">
        <f t="shared" si="195"/>
        <v>0</v>
      </c>
      <c r="U4158">
        <f t="shared" si="195"/>
        <v>0</v>
      </c>
    </row>
    <row r="4159" spans="1:21" x14ac:dyDescent="0.25">
      <c r="A4159" t="s">
        <v>4678</v>
      </c>
      <c r="B4159" t="str">
        <f t="shared" si="193"/>
        <v>ZK113.K357.C727</v>
      </c>
      <c r="C4159">
        <f>+IFERROR(VLOOKUP(B4159,'[1]Sum table'!$A:$D,4,FALSE),0)</f>
        <v>0</v>
      </c>
      <c r="D4159">
        <f>+IFERROR(VLOOKUP(B4159,'[1]Sum table'!$A:$E,5,FALSE),0)</f>
        <v>0</v>
      </c>
      <c r="E4159">
        <f>+IFERROR(VLOOKUP(B4159,'[1]Sum table'!$A:$F,6,FALSE),0)</f>
        <v>0</v>
      </c>
      <c r="F4159">
        <f>+IFERROR(VLOOKUP(B4159,'[1]Sum table'!$A:$G,7,FALSE),0)</f>
        <v>0</v>
      </c>
      <c r="O4159" t="s">
        <v>520</v>
      </c>
      <c r="P4159" s="606" t="s">
        <v>463</v>
      </c>
      <c r="R4159" t="str">
        <f t="shared" si="194"/>
        <v>ZK113</v>
      </c>
      <c r="S4159">
        <f t="shared" si="195"/>
        <v>0</v>
      </c>
      <c r="T4159">
        <f t="shared" si="195"/>
        <v>0</v>
      </c>
      <c r="U4159">
        <f t="shared" si="195"/>
        <v>0</v>
      </c>
    </row>
    <row r="4160" spans="1:21" x14ac:dyDescent="0.25">
      <c r="A4160" t="s">
        <v>4679</v>
      </c>
      <c r="B4160" t="str">
        <f t="shared" si="193"/>
        <v>ZK113.K358.C727</v>
      </c>
      <c r="C4160">
        <f>+IFERROR(VLOOKUP(B4160,'[1]Sum table'!$A:$D,4,FALSE),0)</f>
        <v>0</v>
      </c>
      <c r="D4160">
        <f>+IFERROR(VLOOKUP(B4160,'[1]Sum table'!$A:$E,5,FALSE),0)</f>
        <v>0</v>
      </c>
      <c r="E4160">
        <f>+IFERROR(VLOOKUP(B4160,'[1]Sum table'!$A:$F,6,FALSE),0)</f>
        <v>0</v>
      </c>
      <c r="F4160">
        <f>+IFERROR(VLOOKUP(B4160,'[1]Sum table'!$A:$G,7,FALSE),0)</f>
        <v>0</v>
      </c>
      <c r="O4160" t="s">
        <v>520</v>
      </c>
      <c r="P4160" s="606" t="s">
        <v>464</v>
      </c>
      <c r="R4160" t="str">
        <f t="shared" si="194"/>
        <v>ZK113</v>
      </c>
      <c r="S4160">
        <f t="shared" si="195"/>
        <v>0</v>
      </c>
      <c r="T4160">
        <f t="shared" si="195"/>
        <v>0</v>
      </c>
      <c r="U4160">
        <f t="shared" si="195"/>
        <v>0</v>
      </c>
    </row>
    <row r="4161" spans="1:21" x14ac:dyDescent="0.25">
      <c r="A4161" t="s">
        <v>4680</v>
      </c>
      <c r="B4161" t="str">
        <f t="shared" si="193"/>
        <v>ZK113.K359.C727</v>
      </c>
      <c r="C4161">
        <f>+IFERROR(VLOOKUP(B4161,'[1]Sum table'!$A:$D,4,FALSE),0)</f>
        <v>0</v>
      </c>
      <c r="D4161">
        <f>+IFERROR(VLOOKUP(B4161,'[1]Sum table'!$A:$E,5,FALSE),0)</f>
        <v>0</v>
      </c>
      <c r="E4161">
        <f>+IFERROR(VLOOKUP(B4161,'[1]Sum table'!$A:$F,6,FALSE),0)</f>
        <v>0</v>
      </c>
      <c r="F4161">
        <f>+IFERROR(VLOOKUP(B4161,'[1]Sum table'!$A:$G,7,FALSE),0)</f>
        <v>0</v>
      </c>
      <c r="O4161" t="s">
        <v>520</v>
      </c>
      <c r="P4161" s="607" t="s">
        <v>465</v>
      </c>
      <c r="R4161" t="str">
        <f t="shared" si="194"/>
        <v>ZK113</v>
      </c>
      <c r="S4161">
        <f t="shared" si="195"/>
        <v>0</v>
      </c>
      <c r="T4161">
        <f t="shared" si="195"/>
        <v>0</v>
      </c>
      <c r="U4161">
        <f t="shared" si="195"/>
        <v>0</v>
      </c>
    </row>
    <row r="4162" spans="1:21" x14ac:dyDescent="0.25">
      <c r="A4162" t="s">
        <v>4681</v>
      </c>
      <c r="B4162" t="str">
        <f t="shared" si="193"/>
        <v>ZK113.K360.C727</v>
      </c>
      <c r="C4162">
        <f>+IFERROR(VLOOKUP(B4162,'[1]Sum table'!$A:$D,4,FALSE),0)</f>
        <v>0</v>
      </c>
      <c r="D4162">
        <f>+IFERROR(VLOOKUP(B4162,'[1]Sum table'!$A:$E,5,FALSE),0)</f>
        <v>0</v>
      </c>
      <c r="E4162">
        <f>+IFERROR(VLOOKUP(B4162,'[1]Sum table'!$A:$F,6,FALSE),0)</f>
        <v>0</v>
      </c>
      <c r="F4162">
        <f>+IFERROR(VLOOKUP(B4162,'[1]Sum table'!$A:$G,7,FALSE),0)</f>
        <v>0</v>
      </c>
      <c r="O4162" t="s">
        <v>520</v>
      </c>
      <c r="P4162" s="607" t="s">
        <v>466</v>
      </c>
      <c r="R4162" t="str">
        <f t="shared" si="194"/>
        <v>ZK113</v>
      </c>
      <c r="S4162">
        <f t="shared" si="195"/>
        <v>0</v>
      </c>
      <c r="T4162">
        <f t="shared" si="195"/>
        <v>0</v>
      </c>
      <c r="U4162">
        <f t="shared" si="195"/>
        <v>0</v>
      </c>
    </row>
    <row r="4163" spans="1:21" x14ac:dyDescent="0.25">
      <c r="A4163" t="s">
        <v>4682</v>
      </c>
      <c r="B4163" t="str">
        <f t="shared" si="193"/>
        <v>ZK113.K361.C727</v>
      </c>
      <c r="C4163">
        <f>+IFERROR(VLOOKUP(B4163,'[1]Sum table'!$A:$D,4,FALSE),0)</f>
        <v>0</v>
      </c>
      <c r="D4163">
        <f>+IFERROR(VLOOKUP(B4163,'[1]Sum table'!$A:$E,5,FALSE),0)</f>
        <v>0</v>
      </c>
      <c r="E4163">
        <f>+IFERROR(VLOOKUP(B4163,'[1]Sum table'!$A:$F,6,FALSE),0)</f>
        <v>0</v>
      </c>
      <c r="F4163">
        <f>+IFERROR(VLOOKUP(B4163,'[1]Sum table'!$A:$G,7,FALSE),0)</f>
        <v>0</v>
      </c>
      <c r="O4163" t="s">
        <v>520</v>
      </c>
      <c r="P4163" s="607" t="s">
        <v>467</v>
      </c>
      <c r="R4163" t="str">
        <f t="shared" si="194"/>
        <v>ZK113</v>
      </c>
      <c r="S4163">
        <f t="shared" si="195"/>
        <v>0</v>
      </c>
      <c r="T4163">
        <f t="shared" si="195"/>
        <v>0</v>
      </c>
      <c r="U4163">
        <f t="shared" si="195"/>
        <v>0</v>
      </c>
    </row>
    <row r="4164" spans="1:21" x14ac:dyDescent="0.25">
      <c r="A4164" t="s">
        <v>4683</v>
      </c>
      <c r="B4164" t="str">
        <f t="shared" ref="B4164:B4227" si="196">+A4164&amp;"."&amp;$A$1</f>
        <v>ZK113.K362.C727</v>
      </c>
      <c r="C4164">
        <f>+IFERROR(VLOOKUP(B4164,'[1]Sum table'!$A:$D,4,FALSE),0)</f>
        <v>0</v>
      </c>
      <c r="D4164">
        <f>+IFERROR(VLOOKUP(B4164,'[1]Sum table'!$A:$E,5,FALSE),0)</f>
        <v>0</v>
      </c>
      <c r="E4164">
        <f>+IFERROR(VLOOKUP(B4164,'[1]Sum table'!$A:$F,6,FALSE),0)</f>
        <v>0</v>
      </c>
      <c r="F4164">
        <f>+IFERROR(VLOOKUP(B4164,'[1]Sum table'!$A:$G,7,FALSE),0)</f>
        <v>0</v>
      </c>
      <c r="O4164" t="s">
        <v>520</v>
      </c>
      <c r="P4164" s="607" t="s">
        <v>468</v>
      </c>
      <c r="R4164" t="str">
        <f t="shared" ref="R4164:R4227" si="197">+LEFT(B4164,5)</f>
        <v>ZK113</v>
      </c>
      <c r="S4164">
        <f t="shared" ref="S4164:U4227" si="198">+C4164</f>
        <v>0</v>
      </c>
      <c r="T4164">
        <f t="shared" si="198"/>
        <v>0</v>
      </c>
      <c r="U4164">
        <f t="shared" si="198"/>
        <v>0</v>
      </c>
    </row>
    <row r="4165" spans="1:21" x14ac:dyDescent="0.25">
      <c r="A4165" t="s">
        <v>4684</v>
      </c>
      <c r="B4165" t="str">
        <f t="shared" si="196"/>
        <v>ZK113.K363.C727</v>
      </c>
      <c r="C4165">
        <f>+IFERROR(VLOOKUP(B4165,'[1]Sum table'!$A:$D,4,FALSE),0)</f>
        <v>0</v>
      </c>
      <c r="D4165">
        <f>+IFERROR(VLOOKUP(B4165,'[1]Sum table'!$A:$E,5,FALSE),0)</f>
        <v>0</v>
      </c>
      <c r="E4165">
        <f>+IFERROR(VLOOKUP(B4165,'[1]Sum table'!$A:$F,6,FALSE),0)</f>
        <v>0</v>
      </c>
      <c r="F4165">
        <f>+IFERROR(VLOOKUP(B4165,'[1]Sum table'!$A:$G,7,FALSE),0)</f>
        <v>0</v>
      </c>
      <c r="O4165" t="s">
        <v>520</v>
      </c>
      <c r="P4165" s="607" t="s">
        <v>469</v>
      </c>
      <c r="R4165" t="str">
        <f t="shared" si="197"/>
        <v>ZK113</v>
      </c>
      <c r="S4165">
        <f t="shared" si="198"/>
        <v>0</v>
      </c>
      <c r="T4165">
        <f t="shared" si="198"/>
        <v>0</v>
      </c>
      <c r="U4165">
        <f t="shared" si="198"/>
        <v>0</v>
      </c>
    </row>
    <row r="4166" spans="1:21" x14ac:dyDescent="0.25">
      <c r="A4166" t="s">
        <v>4685</v>
      </c>
      <c r="B4166" t="str">
        <f t="shared" si="196"/>
        <v>ZK113.K364.C727</v>
      </c>
      <c r="C4166">
        <f>+IFERROR(VLOOKUP(B4166,'[1]Sum table'!$A:$D,4,FALSE),0)</f>
        <v>0</v>
      </c>
      <c r="D4166">
        <f>+IFERROR(VLOOKUP(B4166,'[1]Sum table'!$A:$E,5,FALSE),0)</f>
        <v>0</v>
      </c>
      <c r="E4166">
        <f>+IFERROR(VLOOKUP(B4166,'[1]Sum table'!$A:$F,6,FALSE),0)</f>
        <v>0</v>
      </c>
      <c r="F4166">
        <f>+IFERROR(VLOOKUP(B4166,'[1]Sum table'!$A:$G,7,FALSE),0)</f>
        <v>0</v>
      </c>
      <c r="O4166" t="s">
        <v>520</v>
      </c>
      <c r="P4166" s="607" t="s">
        <v>470</v>
      </c>
      <c r="R4166" t="str">
        <f t="shared" si="197"/>
        <v>ZK113</v>
      </c>
      <c r="S4166">
        <f t="shared" si="198"/>
        <v>0</v>
      </c>
      <c r="T4166">
        <f t="shared" si="198"/>
        <v>0</v>
      </c>
      <c r="U4166">
        <f t="shared" si="198"/>
        <v>0</v>
      </c>
    </row>
    <row r="4167" spans="1:21" x14ac:dyDescent="0.25">
      <c r="A4167" t="s">
        <v>4686</v>
      </c>
      <c r="B4167" t="str">
        <f t="shared" si="196"/>
        <v>ZK113.K365.C727</v>
      </c>
      <c r="C4167">
        <f>+IFERROR(VLOOKUP(B4167,'[1]Sum table'!$A:$D,4,FALSE),0)</f>
        <v>0</v>
      </c>
      <c r="D4167">
        <f>+IFERROR(VLOOKUP(B4167,'[1]Sum table'!$A:$E,5,FALSE),0)</f>
        <v>0</v>
      </c>
      <c r="E4167">
        <f>+IFERROR(VLOOKUP(B4167,'[1]Sum table'!$A:$F,6,FALSE),0)</f>
        <v>0</v>
      </c>
      <c r="F4167">
        <f>+IFERROR(VLOOKUP(B4167,'[1]Sum table'!$A:$G,7,FALSE),0)</f>
        <v>0</v>
      </c>
      <c r="O4167" t="s">
        <v>520</v>
      </c>
      <c r="P4167" s="607" t="s">
        <v>471</v>
      </c>
      <c r="R4167" t="str">
        <f t="shared" si="197"/>
        <v>ZK113</v>
      </c>
      <c r="S4167">
        <f t="shared" si="198"/>
        <v>0</v>
      </c>
      <c r="T4167">
        <f t="shared" si="198"/>
        <v>0</v>
      </c>
      <c r="U4167">
        <f t="shared" si="198"/>
        <v>0</v>
      </c>
    </row>
    <row r="4168" spans="1:21" x14ac:dyDescent="0.25">
      <c r="A4168" t="s">
        <v>4687</v>
      </c>
      <c r="B4168" t="str">
        <f t="shared" si="196"/>
        <v>ZK113.K366.C727</v>
      </c>
      <c r="C4168">
        <f>+IFERROR(VLOOKUP(B4168,'[1]Sum table'!$A:$D,4,FALSE),0)</f>
        <v>0</v>
      </c>
      <c r="D4168">
        <f>+IFERROR(VLOOKUP(B4168,'[1]Sum table'!$A:$E,5,FALSE),0)</f>
        <v>0</v>
      </c>
      <c r="E4168">
        <f>+IFERROR(VLOOKUP(B4168,'[1]Sum table'!$A:$F,6,FALSE),0)</f>
        <v>0</v>
      </c>
      <c r="F4168">
        <f>+IFERROR(VLOOKUP(B4168,'[1]Sum table'!$A:$G,7,FALSE),0)</f>
        <v>0</v>
      </c>
      <c r="O4168" t="s">
        <v>520</v>
      </c>
      <c r="P4168" s="607" t="s">
        <v>472</v>
      </c>
      <c r="R4168" t="str">
        <f t="shared" si="197"/>
        <v>ZK113</v>
      </c>
      <c r="S4168">
        <f t="shared" si="198"/>
        <v>0</v>
      </c>
      <c r="T4168">
        <f t="shared" si="198"/>
        <v>0</v>
      </c>
      <c r="U4168">
        <f t="shared" si="198"/>
        <v>0</v>
      </c>
    </row>
    <row r="4169" spans="1:21" x14ac:dyDescent="0.25">
      <c r="A4169" t="s">
        <v>4688</v>
      </c>
      <c r="B4169" t="str">
        <f t="shared" si="196"/>
        <v>ZK113.K367.C727</v>
      </c>
      <c r="C4169">
        <f>+IFERROR(VLOOKUP(B4169,'[1]Sum table'!$A:$D,4,FALSE),0)</f>
        <v>0</v>
      </c>
      <c r="D4169">
        <f>+IFERROR(VLOOKUP(B4169,'[1]Sum table'!$A:$E,5,FALSE),0)</f>
        <v>0</v>
      </c>
      <c r="E4169">
        <f>+IFERROR(VLOOKUP(B4169,'[1]Sum table'!$A:$F,6,FALSE),0)</f>
        <v>0</v>
      </c>
      <c r="F4169">
        <f>+IFERROR(VLOOKUP(B4169,'[1]Sum table'!$A:$G,7,FALSE),0)</f>
        <v>0</v>
      </c>
      <c r="O4169" t="s">
        <v>520</v>
      </c>
      <c r="P4169" s="607" t="s">
        <v>473</v>
      </c>
      <c r="R4169" t="str">
        <f t="shared" si="197"/>
        <v>ZK113</v>
      </c>
      <c r="S4169">
        <f t="shared" si="198"/>
        <v>0</v>
      </c>
      <c r="T4169">
        <f t="shared" si="198"/>
        <v>0</v>
      </c>
      <c r="U4169">
        <f t="shared" si="198"/>
        <v>0</v>
      </c>
    </row>
    <row r="4170" spans="1:21" x14ac:dyDescent="0.25">
      <c r="A4170" t="s">
        <v>4689</v>
      </c>
      <c r="B4170" t="str">
        <f t="shared" si="196"/>
        <v>ZK113.K368.C727</v>
      </c>
      <c r="C4170">
        <f>+IFERROR(VLOOKUP(B4170,'[1]Sum table'!$A:$D,4,FALSE),0)</f>
        <v>0</v>
      </c>
      <c r="D4170">
        <f>+IFERROR(VLOOKUP(B4170,'[1]Sum table'!$A:$E,5,FALSE),0)</f>
        <v>0</v>
      </c>
      <c r="E4170">
        <f>+IFERROR(VLOOKUP(B4170,'[1]Sum table'!$A:$F,6,FALSE),0)</f>
        <v>0</v>
      </c>
      <c r="F4170">
        <f>+IFERROR(VLOOKUP(B4170,'[1]Sum table'!$A:$G,7,FALSE),0)</f>
        <v>0</v>
      </c>
      <c r="O4170" t="s">
        <v>520</v>
      </c>
      <c r="P4170" s="607" t="s">
        <v>474</v>
      </c>
      <c r="R4170" t="str">
        <f t="shared" si="197"/>
        <v>ZK113</v>
      </c>
      <c r="S4170">
        <f t="shared" si="198"/>
        <v>0</v>
      </c>
      <c r="T4170">
        <f t="shared" si="198"/>
        <v>0</v>
      </c>
      <c r="U4170">
        <f t="shared" si="198"/>
        <v>0</v>
      </c>
    </row>
    <row r="4171" spans="1:21" x14ac:dyDescent="0.25">
      <c r="A4171" t="s">
        <v>4690</v>
      </c>
      <c r="B4171" t="str">
        <f t="shared" si="196"/>
        <v>ZK113.K369.C727</v>
      </c>
      <c r="C4171">
        <f>+IFERROR(VLOOKUP(B4171,'[1]Sum table'!$A:$D,4,FALSE),0)</f>
        <v>0</v>
      </c>
      <c r="D4171">
        <f>+IFERROR(VLOOKUP(B4171,'[1]Sum table'!$A:$E,5,FALSE),0)</f>
        <v>0</v>
      </c>
      <c r="E4171">
        <f>+IFERROR(VLOOKUP(B4171,'[1]Sum table'!$A:$F,6,FALSE),0)</f>
        <v>0</v>
      </c>
      <c r="F4171">
        <f>+IFERROR(VLOOKUP(B4171,'[1]Sum table'!$A:$G,7,FALSE),0)</f>
        <v>0</v>
      </c>
      <c r="O4171" t="s">
        <v>520</v>
      </c>
      <c r="P4171" s="607" t="s">
        <v>475</v>
      </c>
      <c r="R4171" t="str">
        <f t="shared" si="197"/>
        <v>ZK113</v>
      </c>
      <c r="S4171">
        <f t="shared" si="198"/>
        <v>0</v>
      </c>
      <c r="T4171">
        <f t="shared" si="198"/>
        <v>0</v>
      </c>
      <c r="U4171">
        <f t="shared" si="198"/>
        <v>0</v>
      </c>
    </row>
    <row r="4172" spans="1:21" x14ac:dyDescent="0.25">
      <c r="A4172" t="s">
        <v>4691</v>
      </c>
      <c r="B4172" t="str">
        <f t="shared" si="196"/>
        <v>ZK113.K370.C727</v>
      </c>
      <c r="C4172">
        <f>+IFERROR(VLOOKUP(B4172,'[1]Sum table'!$A:$D,4,FALSE),0)</f>
        <v>0</v>
      </c>
      <c r="D4172">
        <f>+IFERROR(VLOOKUP(B4172,'[1]Sum table'!$A:$E,5,FALSE),0)</f>
        <v>0</v>
      </c>
      <c r="E4172">
        <f>+IFERROR(VLOOKUP(B4172,'[1]Sum table'!$A:$F,6,FALSE),0)</f>
        <v>0</v>
      </c>
      <c r="F4172">
        <f>+IFERROR(VLOOKUP(B4172,'[1]Sum table'!$A:$G,7,FALSE),0)</f>
        <v>0</v>
      </c>
      <c r="O4172" t="s">
        <v>520</v>
      </c>
      <c r="P4172" s="607" t="s">
        <v>476</v>
      </c>
      <c r="R4172" t="str">
        <f t="shared" si="197"/>
        <v>ZK113</v>
      </c>
      <c r="S4172">
        <f t="shared" si="198"/>
        <v>0</v>
      </c>
      <c r="T4172">
        <f t="shared" si="198"/>
        <v>0</v>
      </c>
      <c r="U4172">
        <f t="shared" si="198"/>
        <v>0</v>
      </c>
    </row>
    <row r="4173" spans="1:21" x14ac:dyDescent="0.25">
      <c r="A4173" t="s">
        <v>4692</v>
      </c>
      <c r="B4173" t="str">
        <f t="shared" si="196"/>
        <v>ZK113.K371.C727</v>
      </c>
      <c r="C4173">
        <f>+IFERROR(VLOOKUP(B4173,'[1]Sum table'!$A:$D,4,FALSE),0)</f>
        <v>0</v>
      </c>
      <c r="D4173">
        <f>+IFERROR(VLOOKUP(B4173,'[1]Sum table'!$A:$E,5,FALSE),0)</f>
        <v>0</v>
      </c>
      <c r="E4173">
        <f>+IFERROR(VLOOKUP(B4173,'[1]Sum table'!$A:$F,6,FALSE),0)</f>
        <v>0</v>
      </c>
      <c r="F4173">
        <f>+IFERROR(VLOOKUP(B4173,'[1]Sum table'!$A:$G,7,FALSE),0)</f>
        <v>0</v>
      </c>
      <c r="O4173" t="s">
        <v>520</v>
      </c>
      <c r="P4173" s="607" t="s">
        <v>477</v>
      </c>
      <c r="R4173" t="str">
        <f t="shared" si="197"/>
        <v>ZK113</v>
      </c>
      <c r="S4173">
        <f t="shared" si="198"/>
        <v>0</v>
      </c>
      <c r="T4173">
        <f t="shared" si="198"/>
        <v>0</v>
      </c>
      <c r="U4173">
        <f t="shared" si="198"/>
        <v>0</v>
      </c>
    </row>
    <row r="4174" spans="1:21" x14ac:dyDescent="0.25">
      <c r="A4174" t="s">
        <v>4693</v>
      </c>
      <c r="B4174" t="str">
        <f t="shared" si="196"/>
        <v>ZK113.K372.C727</v>
      </c>
      <c r="C4174">
        <f>+IFERROR(VLOOKUP(B4174,'[1]Sum table'!$A:$D,4,FALSE),0)</f>
        <v>0</v>
      </c>
      <c r="D4174">
        <f>+IFERROR(VLOOKUP(B4174,'[1]Sum table'!$A:$E,5,FALSE),0)</f>
        <v>0</v>
      </c>
      <c r="E4174">
        <f>+IFERROR(VLOOKUP(B4174,'[1]Sum table'!$A:$F,6,FALSE),0)</f>
        <v>0</v>
      </c>
      <c r="F4174">
        <f>+IFERROR(VLOOKUP(B4174,'[1]Sum table'!$A:$G,7,FALSE),0)</f>
        <v>0</v>
      </c>
      <c r="O4174" t="s">
        <v>520</v>
      </c>
      <c r="P4174" s="607" t="s">
        <v>478</v>
      </c>
      <c r="R4174" t="str">
        <f t="shared" si="197"/>
        <v>ZK113</v>
      </c>
      <c r="S4174">
        <f t="shared" si="198"/>
        <v>0</v>
      </c>
      <c r="T4174">
        <f t="shared" si="198"/>
        <v>0</v>
      </c>
      <c r="U4174">
        <f t="shared" si="198"/>
        <v>0</v>
      </c>
    </row>
    <row r="4175" spans="1:21" x14ac:dyDescent="0.25">
      <c r="A4175" t="s">
        <v>4694</v>
      </c>
      <c r="B4175" t="str">
        <f t="shared" si="196"/>
        <v>ZK113.K373.C727</v>
      </c>
      <c r="C4175">
        <f>+IFERROR(VLOOKUP(B4175,'[1]Sum table'!$A:$D,4,FALSE),0)</f>
        <v>0</v>
      </c>
      <c r="D4175">
        <f>+IFERROR(VLOOKUP(B4175,'[1]Sum table'!$A:$E,5,FALSE),0)</f>
        <v>0</v>
      </c>
      <c r="E4175">
        <f>+IFERROR(VLOOKUP(B4175,'[1]Sum table'!$A:$F,6,FALSE),0)</f>
        <v>0</v>
      </c>
      <c r="F4175">
        <f>+IFERROR(VLOOKUP(B4175,'[1]Sum table'!$A:$G,7,FALSE),0)</f>
        <v>0</v>
      </c>
      <c r="O4175" t="s">
        <v>520</v>
      </c>
      <c r="P4175" s="607" t="s">
        <v>479</v>
      </c>
      <c r="R4175" t="str">
        <f t="shared" si="197"/>
        <v>ZK113</v>
      </c>
      <c r="S4175">
        <f t="shared" si="198"/>
        <v>0</v>
      </c>
      <c r="T4175">
        <f t="shared" si="198"/>
        <v>0</v>
      </c>
      <c r="U4175">
        <f t="shared" si="198"/>
        <v>0</v>
      </c>
    </row>
    <row r="4176" spans="1:21" x14ac:dyDescent="0.25">
      <c r="A4176" t="s">
        <v>4695</v>
      </c>
      <c r="B4176" t="str">
        <f t="shared" si="196"/>
        <v>ZK113.K374.C727</v>
      </c>
      <c r="C4176">
        <f>+IFERROR(VLOOKUP(B4176,'[1]Sum table'!$A:$D,4,FALSE),0)</f>
        <v>0</v>
      </c>
      <c r="D4176">
        <f>+IFERROR(VLOOKUP(B4176,'[1]Sum table'!$A:$E,5,FALSE),0)</f>
        <v>0</v>
      </c>
      <c r="E4176">
        <f>+IFERROR(VLOOKUP(B4176,'[1]Sum table'!$A:$F,6,FALSE),0)</f>
        <v>0</v>
      </c>
      <c r="F4176">
        <f>+IFERROR(VLOOKUP(B4176,'[1]Sum table'!$A:$G,7,FALSE),0)</f>
        <v>0</v>
      </c>
      <c r="O4176" t="s">
        <v>520</v>
      </c>
      <c r="P4176" s="607" t="s">
        <v>480</v>
      </c>
      <c r="R4176" t="str">
        <f t="shared" si="197"/>
        <v>ZK113</v>
      </c>
      <c r="S4176">
        <f t="shared" si="198"/>
        <v>0</v>
      </c>
      <c r="T4176">
        <f t="shared" si="198"/>
        <v>0</v>
      </c>
      <c r="U4176">
        <f t="shared" si="198"/>
        <v>0</v>
      </c>
    </row>
    <row r="4177" spans="1:21" x14ac:dyDescent="0.25">
      <c r="A4177" t="s">
        <v>4696</v>
      </c>
      <c r="B4177" t="str">
        <f t="shared" si="196"/>
        <v>ZK113.K375.C727</v>
      </c>
      <c r="C4177">
        <f>+IFERROR(VLOOKUP(B4177,'[1]Sum table'!$A:$D,4,FALSE),0)</f>
        <v>0</v>
      </c>
      <c r="D4177">
        <f>+IFERROR(VLOOKUP(B4177,'[1]Sum table'!$A:$E,5,FALSE),0)</f>
        <v>0</v>
      </c>
      <c r="E4177">
        <f>+IFERROR(VLOOKUP(B4177,'[1]Sum table'!$A:$F,6,FALSE),0)</f>
        <v>0</v>
      </c>
      <c r="F4177">
        <f>+IFERROR(VLOOKUP(B4177,'[1]Sum table'!$A:$G,7,FALSE),0)</f>
        <v>0</v>
      </c>
      <c r="O4177" t="s">
        <v>520</v>
      </c>
      <c r="P4177" s="607" t="s">
        <v>481</v>
      </c>
      <c r="R4177" t="str">
        <f t="shared" si="197"/>
        <v>ZK113</v>
      </c>
      <c r="S4177">
        <f t="shared" si="198"/>
        <v>0</v>
      </c>
      <c r="T4177">
        <f t="shared" si="198"/>
        <v>0</v>
      </c>
      <c r="U4177">
        <f t="shared" si="198"/>
        <v>0</v>
      </c>
    </row>
    <row r="4178" spans="1:21" x14ac:dyDescent="0.25">
      <c r="A4178" t="s">
        <v>4697</v>
      </c>
      <c r="B4178" t="str">
        <f t="shared" si="196"/>
        <v>ZK113.K376.C727</v>
      </c>
      <c r="C4178">
        <f>+IFERROR(VLOOKUP(B4178,'[1]Sum table'!$A:$D,4,FALSE),0)</f>
        <v>0</v>
      </c>
      <c r="D4178">
        <f>+IFERROR(VLOOKUP(B4178,'[1]Sum table'!$A:$E,5,FALSE),0)</f>
        <v>0</v>
      </c>
      <c r="E4178">
        <f>+IFERROR(VLOOKUP(B4178,'[1]Sum table'!$A:$F,6,FALSE),0)</f>
        <v>0</v>
      </c>
      <c r="F4178">
        <f>+IFERROR(VLOOKUP(B4178,'[1]Sum table'!$A:$G,7,FALSE),0)</f>
        <v>0</v>
      </c>
      <c r="O4178" t="s">
        <v>520</v>
      </c>
      <c r="P4178" s="607" t="s">
        <v>482</v>
      </c>
      <c r="R4178" t="str">
        <f t="shared" si="197"/>
        <v>ZK113</v>
      </c>
      <c r="S4178">
        <f t="shared" si="198"/>
        <v>0</v>
      </c>
      <c r="T4178">
        <f t="shared" si="198"/>
        <v>0</v>
      </c>
      <c r="U4178">
        <f t="shared" si="198"/>
        <v>0</v>
      </c>
    </row>
    <row r="4179" spans="1:21" x14ac:dyDescent="0.25">
      <c r="A4179" t="s">
        <v>4698</v>
      </c>
      <c r="B4179" t="str">
        <f t="shared" si="196"/>
        <v>ZK113.K377.C727</v>
      </c>
      <c r="C4179">
        <f>+IFERROR(VLOOKUP(B4179,'[1]Sum table'!$A:$D,4,FALSE),0)</f>
        <v>0</v>
      </c>
      <c r="D4179">
        <f>+IFERROR(VLOOKUP(B4179,'[1]Sum table'!$A:$E,5,FALSE),0)</f>
        <v>0</v>
      </c>
      <c r="E4179">
        <f>+IFERROR(VLOOKUP(B4179,'[1]Sum table'!$A:$F,6,FALSE),0)</f>
        <v>0</v>
      </c>
      <c r="F4179">
        <f>+IFERROR(VLOOKUP(B4179,'[1]Sum table'!$A:$G,7,FALSE),0)</f>
        <v>0</v>
      </c>
      <c r="O4179" t="s">
        <v>520</v>
      </c>
      <c r="P4179" s="607" t="s">
        <v>483</v>
      </c>
      <c r="R4179" t="str">
        <f t="shared" si="197"/>
        <v>ZK113</v>
      </c>
      <c r="S4179">
        <f t="shared" si="198"/>
        <v>0</v>
      </c>
      <c r="T4179">
        <f t="shared" si="198"/>
        <v>0</v>
      </c>
      <c r="U4179">
        <f t="shared" si="198"/>
        <v>0</v>
      </c>
    </row>
    <row r="4180" spans="1:21" x14ac:dyDescent="0.25">
      <c r="A4180" t="s">
        <v>4699</v>
      </c>
      <c r="B4180" t="str">
        <f t="shared" si="196"/>
        <v>ZK113.K378.C727</v>
      </c>
      <c r="C4180">
        <f>+IFERROR(VLOOKUP(B4180,'[1]Sum table'!$A:$D,4,FALSE),0)</f>
        <v>0</v>
      </c>
      <c r="D4180">
        <f>+IFERROR(VLOOKUP(B4180,'[1]Sum table'!$A:$E,5,FALSE),0)</f>
        <v>0</v>
      </c>
      <c r="E4180">
        <f>+IFERROR(VLOOKUP(B4180,'[1]Sum table'!$A:$F,6,FALSE),0)</f>
        <v>0</v>
      </c>
      <c r="F4180">
        <f>+IFERROR(VLOOKUP(B4180,'[1]Sum table'!$A:$G,7,FALSE),0)</f>
        <v>0</v>
      </c>
      <c r="O4180" t="s">
        <v>520</v>
      </c>
      <c r="P4180" s="607" t="s">
        <v>484</v>
      </c>
      <c r="R4180" t="str">
        <f t="shared" si="197"/>
        <v>ZK113</v>
      </c>
      <c r="S4180">
        <f t="shared" si="198"/>
        <v>0</v>
      </c>
      <c r="T4180">
        <f t="shared" si="198"/>
        <v>0</v>
      </c>
      <c r="U4180">
        <f t="shared" si="198"/>
        <v>0</v>
      </c>
    </row>
    <row r="4181" spans="1:21" x14ac:dyDescent="0.25">
      <c r="A4181" t="s">
        <v>4700</v>
      </c>
      <c r="B4181" t="str">
        <f t="shared" si="196"/>
        <v>ZK113.K379.C727</v>
      </c>
      <c r="C4181">
        <f>+IFERROR(VLOOKUP(B4181,'[1]Sum table'!$A:$D,4,FALSE),0)</f>
        <v>0</v>
      </c>
      <c r="D4181">
        <f>+IFERROR(VLOOKUP(B4181,'[1]Sum table'!$A:$E,5,FALSE),0)</f>
        <v>0</v>
      </c>
      <c r="E4181">
        <f>+IFERROR(VLOOKUP(B4181,'[1]Sum table'!$A:$F,6,FALSE),0)</f>
        <v>0</v>
      </c>
      <c r="F4181">
        <f>+IFERROR(VLOOKUP(B4181,'[1]Sum table'!$A:$G,7,FALSE),0)</f>
        <v>0</v>
      </c>
      <c r="O4181" t="s">
        <v>520</v>
      </c>
      <c r="P4181" s="607" t="s">
        <v>485</v>
      </c>
      <c r="R4181" t="str">
        <f t="shared" si="197"/>
        <v>ZK113</v>
      </c>
      <c r="S4181">
        <f t="shared" si="198"/>
        <v>0</v>
      </c>
      <c r="T4181">
        <f t="shared" si="198"/>
        <v>0</v>
      </c>
      <c r="U4181">
        <f t="shared" si="198"/>
        <v>0</v>
      </c>
    </row>
    <row r="4182" spans="1:21" x14ac:dyDescent="0.25">
      <c r="A4182" t="s">
        <v>4701</v>
      </c>
      <c r="B4182" t="str">
        <f t="shared" si="196"/>
        <v>ZK113.K380.C727</v>
      </c>
      <c r="C4182">
        <f>+IFERROR(VLOOKUP(B4182,'[1]Sum table'!$A:$D,4,FALSE),0)</f>
        <v>0</v>
      </c>
      <c r="D4182">
        <f>+IFERROR(VLOOKUP(B4182,'[1]Sum table'!$A:$E,5,FALSE),0)</f>
        <v>0</v>
      </c>
      <c r="E4182">
        <f>+IFERROR(VLOOKUP(B4182,'[1]Sum table'!$A:$F,6,FALSE),0)</f>
        <v>0</v>
      </c>
      <c r="F4182">
        <f>+IFERROR(VLOOKUP(B4182,'[1]Sum table'!$A:$G,7,FALSE),0)</f>
        <v>0</v>
      </c>
      <c r="O4182" t="s">
        <v>520</v>
      </c>
      <c r="P4182" s="607" t="s">
        <v>486</v>
      </c>
      <c r="R4182" t="str">
        <f t="shared" si="197"/>
        <v>ZK113</v>
      </c>
      <c r="S4182">
        <f t="shared" si="198"/>
        <v>0</v>
      </c>
      <c r="T4182">
        <f t="shared" si="198"/>
        <v>0</v>
      </c>
      <c r="U4182">
        <f t="shared" si="198"/>
        <v>0</v>
      </c>
    </row>
    <row r="4183" spans="1:21" x14ac:dyDescent="0.25">
      <c r="A4183" t="s">
        <v>4702</v>
      </c>
      <c r="B4183" t="str">
        <f t="shared" si="196"/>
        <v>ZK113.K381.C727</v>
      </c>
      <c r="C4183">
        <f>+IFERROR(VLOOKUP(B4183,'[1]Sum table'!$A:$D,4,FALSE),0)</f>
        <v>0</v>
      </c>
      <c r="D4183">
        <f>+IFERROR(VLOOKUP(B4183,'[1]Sum table'!$A:$E,5,FALSE),0)</f>
        <v>0</v>
      </c>
      <c r="E4183">
        <f>+IFERROR(VLOOKUP(B4183,'[1]Sum table'!$A:$F,6,FALSE),0)</f>
        <v>0</v>
      </c>
      <c r="F4183">
        <f>+IFERROR(VLOOKUP(B4183,'[1]Sum table'!$A:$G,7,FALSE),0)</f>
        <v>0</v>
      </c>
      <c r="O4183" t="s">
        <v>520</v>
      </c>
      <c r="P4183" s="607" t="s">
        <v>487</v>
      </c>
      <c r="R4183" t="str">
        <f t="shared" si="197"/>
        <v>ZK113</v>
      </c>
      <c r="S4183">
        <f t="shared" si="198"/>
        <v>0</v>
      </c>
      <c r="T4183">
        <f t="shared" si="198"/>
        <v>0</v>
      </c>
      <c r="U4183">
        <f t="shared" si="198"/>
        <v>0</v>
      </c>
    </row>
    <row r="4184" spans="1:21" x14ac:dyDescent="0.25">
      <c r="A4184" t="s">
        <v>4703</v>
      </c>
      <c r="B4184" t="str">
        <f t="shared" si="196"/>
        <v>ZK113.K382.C727</v>
      </c>
      <c r="C4184">
        <f>+IFERROR(VLOOKUP(B4184,'[1]Sum table'!$A:$D,4,FALSE),0)</f>
        <v>0</v>
      </c>
      <c r="D4184">
        <f>+IFERROR(VLOOKUP(B4184,'[1]Sum table'!$A:$E,5,FALSE),0)</f>
        <v>0</v>
      </c>
      <c r="E4184">
        <f>+IFERROR(VLOOKUP(B4184,'[1]Sum table'!$A:$F,6,FALSE),0)</f>
        <v>0</v>
      </c>
      <c r="F4184">
        <f>+IFERROR(VLOOKUP(B4184,'[1]Sum table'!$A:$G,7,FALSE),0)</f>
        <v>0</v>
      </c>
      <c r="O4184" t="s">
        <v>520</v>
      </c>
      <c r="P4184" s="607" t="s">
        <v>488</v>
      </c>
      <c r="R4184" t="str">
        <f t="shared" si="197"/>
        <v>ZK113</v>
      </c>
      <c r="S4184">
        <f t="shared" si="198"/>
        <v>0</v>
      </c>
      <c r="T4184">
        <f t="shared" si="198"/>
        <v>0</v>
      </c>
      <c r="U4184">
        <f t="shared" si="198"/>
        <v>0</v>
      </c>
    </row>
    <row r="4185" spans="1:21" x14ac:dyDescent="0.25">
      <c r="A4185" t="s">
        <v>4704</v>
      </c>
      <c r="B4185" t="str">
        <f t="shared" si="196"/>
        <v>ZK113.K383.C727</v>
      </c>
      <c r="C4185">
        <f>+IFERROR(VLOOKUP(B4185,'[1]Sum table'!$A:$D,4,FALSE),0)</f>
        <v>0</v>
      </c>
      <c r="D4185">
        <f>+IFERROR(VLOOKUP(B4185,'[1]Sum table'!$A:$E,5,FALSE),0)</f>
        <v>0</v>
      </c>
      <c r="E4185">
        <f>+IFERROR(VLOOKUP(B4185,'[1]Sum table'!$A:$F,6,FALSE),0)</f>
        <v>0</v>
      </c>
      <c r="F4185">
        <f>+IFERROR(VLOOKUP(B4185,'[1]Sum table'!$A:$G,7,FALSE),0)</f>
        <v>0</v>
      </c>
      <c r="O4185" t="s">
        <v>520</v>
      </c>
      <c r="P4185" s="607" t="s">
        <v>489</v>
      </c>
      <c r="R4185" t="str">
        <f t="shared" si="197"/>
        <v>ZK113</v>
      </c>
      <c r="S4185">
        <f t="shared" si="198"/>
        <v>0</v>
      </c>
      <c r="T4185">
        <f t="shared" si="198"/>
        <v>0</v>
      </c>
      <c r="U4185">
        <f t="shared" si="198"/>
        <v>0</v>
      </c>
    </row>
    <row r="4186" spans="1:21" x14ac:dyDescent="0.25">
      <c r="A4186" t="s">
        <v>4705</v>
      </c>
      <c r="B4186" t="str">
        <f t="shared" si="196"/>
        <v>ZK113.K384.C727</v>
      </c>
      <c r="C4186">
        <f>+IFERROR(VLOOKUP(B4186,'[1]Sum table'!$A:$D,4,FALSE),0)</f>
        <v>0</v>
      </c>
      <c r="D4186">
        <f>+IFERROR(VLOOKUP(B4186,'[1]Sum table'!$A:$E,5,FALSE),0)</f>
        <v>0</v>
      </c>
      <c r="E4186">
        <f>+IFERROR(VLOOKUP(B4186,'[1]Sum table'!$A:$F,6,FALSE),0)</f>
        <v>0</v>
      </c>
      <c r="F4186">
        <f>+IFERROR(VLOOKUP(B4186,'[1]Sum table'!$A:$G,7,FALSE),0)</f>
        <v>0</v>
      </c>
      <c r="O4186" t="s">
        <v>520</v>
      </c>
      <c r="P4186" s="607" t="s">
        <v>490</v>
      </c>
      <c r="R4186" t="str">
        <f t="shared" si="197"/>
        <v>ZK113</v>
      </c>
      <c r="S4186">
        <f t="shared" si="198"/>
        <v>0</v>
      </c>
      <c r="T4186">
        <f t="shared" si="198"/>
        <v>0</v>
      </c>
      <c r="U4186">
        <f t="shared" si="198"/>
        <v>0</v>
      </c>
    </row>
    <row r="4187" spans="1:21" x14ac:dyDescent="0.25">
      <c r="A4187" t="s">
        <v>4706</v>
      </c>
      <c r="B4187" t="str">
        <f t="shared" si="196"/>
        <v>ZK113.K385.C727</v>
      </c>
      <c r="C4187">
        <f>+IFERROR(VLOOKUP(B4187,'[1]Sum table'!$A:$D,4,FALSE),0)</f>
        <v>0</v>
      </c>
      <c r="D4187">
        <f>+IFERROR(VLOOKUP(B4187,'[1]Sum table'!$A:$E,5,FALSE),0)</f>
        <v>0</v>
      </c>
      <c r="E4187">
        <f>+IFERROR(VLOOKUP(B4187,'[1]Sum table'!$A:$F,6,FALSE),0)</f>
        <v>0</v>
      </c>
      <c r="F4187">
        <f>+IFERROR(VLOOKUP(B4187,'[1]Sum table'!$A:$G,7,FALSE),0)</f>
        <v>0</v>
      </c>
      <c r="O4187" t="s">
        <v>520</v>
      </c>
      <c r="P4187" s="607" t="s">
        <v>491</v>
      </c>
      <c r="R4187" t="str">
        <f t="shared" si="197"/>
        <v>ZK113</v>
      </c>
      <c r="S4187">
        <f t="shared" si="198"/>
        <v>0</v>
      </c>
      <c r="T4187">
        <f t="shared" si="198"/>
        <v>0</v>
      </c>
      <c r="U4187">
        <f t="shared" si="198"/>
        <v>0</v>
      </c>
    </row>
    <row r="4188" spans="1:21" x14ac:dyDescent="0.25">
      <c r="A4188" t="s">
        <v>4707</v>
      </c>
      <c r="B4188" t="str">
        <f t="shared" si="196"/>
        <v>ZK113.K386.C727</v>
      </c>
      <c r="C4188">
        <f>+IFERROR(VLOOKUP(B4188,'[1]Sum table'!$A:$D,4,FALSE),0)</f>
        <v>0</v>
      </c>
      <c r="D4188">
        <f>+IFERROR(VLOOKUP(B4188,'[1]Sum table'!$A:$E,5,FALSE),0)</f>
        <v>0</v>
      </c>
      <c r="E4188">
        <f>+IFERROR(VLOOKUP(B4188,'[1]Sum table'!$A:$F,6,FALSE),0)</f>
        <v>0</v>
      </c>
      <c r="F4188">
        <f>+IFERROR(VLOOKUP(B4188,'[1]Sum table'!$A:$G,7,FALSE),0)</f>
        <v>0</v>
      </c>
      <c r="O4188" t="s">
        <v>520</v>
      </c>
      <c r="P4188" s="607" t="s">
        <v>492</v>
      </c>
      <c r="R4188" t="str">
        <f t="shared" si="197"/>
        <v>ZK113</v>
      </c>
      <c r="S4188">
        <f t="shared" si="198"/>
        <v>0</v>
      </c>
      <c r="T4188">
        <f t="shared" si="198"/>
        <v>0</v>
      </c>
      <c r="U4188">
        <f t="shared" si="198"/>
        <v>0</v>
      </c>
    </row>
    <row r="4189" spans="1:21" x14ac:dyDescent="0.25">
      <c r="A4189" t="s">
        <v>4708</v>
      </c>
      <c r="B4189" t="str">
        <f t="shared" si="196"/>
        <v>ZK113.K387.C727</v>
      </c>
      <c r="C4189">
        <f>+IFERROR(VLOOKUP(B4189,'[1]Sum table'!$A:$D,4,FALSE),0)</f>
        <v>0</v>
      </c>
      <c r="D4189">
        <f>+IFERROR(VLOOKUP(B4189,'[1]Sum table'!$A:$E,5,FALSE),0)</f>
        <v>0</v>
      </c>
      <c r="E4189">
        <f>+IFERROR(VLOOKUP(B4189,'[1]Sum table'!$A:$F,6,FALSE),0)</f>
        <v>0</v>
      </c>
      <c r="F4189">
        <f>+IFERROR(VLOOKUP(B4189,'[1]Sum table'!$A:$G,7,FALSE),0)</f>
        <v>0</v>
      </c>
      <c r="O4189" t="s">
        <v>520</v>
      </c>
      <c r="P4189" s="607" t="s">
        <v>493</v>
      </c>
      <c r="R4189" t="str">
        <f t="shared" si="197"/>
        <v>ZK113</v>
      </c>
      <c r="S4189">
        <f t="shared" si="198"/>
        <v>0</v>
      </c>
      <c r="T4189">
        <f t="shared" si="198"/>
        <v>0</v>
      </c>
      <c r="U4189">
        <f t="shared" si="198"/>
        <v>0</v>
      </c>
    </row>
    <row r="4190" spans="1:21" x14ac:dyDescent="0.25">
      <c r="A4190" t="s">
        <v>4709</v>
      </c>
      <c r="B4190" t="str">
        <f t="shared" si="196"/>
        <v>ZK113.K388.C727</v>
      </c>
      <c r="C4190">
        <f>+IFERROR(VLOOKUP(B4190,'[1]Sum table'!$A:$D,4,FALSE),0)</f>
        <v>0</v>
      </c>
      <c r="D4190">
        <f>+IFERROR(VLOOKUP(B4190,'[1]Sum table'!$A:$E,5,FALSE),0)</f>
        <v>0</v>
      </c>
      <c r="E4190">
        <f>+IFERROR(VLOOKUP(B4190,'[1]Sum table'!$A:$F,6,FALSE),0)</f>
        <v>0</v>
      </c>
      <c r="F4190">
        <f>+IFERROR(VLOOKUP(B4190,'[1]Sum table'!$A:$G,7,FALSE),0)</f>
        <v>0</v>
      </c>
      <c r="O4190" t="s">
        <v>520</v>
      </c>
      <c r="P4190" s="607" t="s">
        <v>494</v>
      </c>
      <c r="R4190" t="str">
        <f t="shared" si="197"/>
        <v>ZK113</v>
      </c>
      <c r="S4190">
        <f t="shared" si="198"/>
        <v>0</v>
      </c>
      <c r="T4190">
        <f t="shared" si="198"/>
        <v>0</v>
      </c>
      <c r="U4190">
        <f t="shared" si="198"/>
        <v>0</v>
      </c>
    </row>
    <row r="4191" spans="1:21" x14ac:dyDescent="0.25">
      <c r="A4191" t="s">
        <v>4710</v>
      </c>
      <c r="B4191" t="str">
        <f t="shared" si="196"/>
        <v>ZK113.K389.C727</v>
      </c>
      <c r="C4191">
        <f>+IFERROR(VLOOKUP(B4191,'[1]Sum table'!$A:$D,4,FALSE),0)</f>
        <v>0</v>
      </c>
      <c r="D4191">
        <f>+IFERROR(VLOOKUP(B4191,'[1]Sum table'!$A:$E,5,FALSE),0)</f>
        <v>0</v>
      </c>
      <c r="E4191">
        <f>+IFERROR(VLOOKUP(B4191,'[1]Sum table'!$A:$F,6,FALSE),0)</f>
        <v>0</v>
      </c>
      <c r="F4191">
        <f>+IFERROR(VLOOKUP(B4191,'[1]Sum table'!$A:$G,7,FALSE),0)</f>
        <v>0</v>
      </c>
      <c r="O4191" t="s">
        <v>520</v>
      </c>
      <c r="P4191" s="607" t="s">
        <v>495</v>
      </c>
      <c r="R4191" t="str">
        <f t="shared" si="197"/>
        <v>ZK113</v>
      </c>
      <c r="S4191">
        <f t="shared" si="198"/>
        <v>0</v>
      </c>
      <c r="T4191">
        <f t="shared" si="198"/>
        <v>0</v>
      </c>
      <c r="U4191">
        <f t="shared" si="198"/>
        <v>0</v>
      </c>
    </row>
    <row r="4192" spans="1:21" x14ac:dyDescent="0.25">
      <c r="A4192" t="s">
        <v>4711</v>
      </c>
      <c r="B4192" t="str">
        <f t="shared" si="196"/>
        <v>ZK113.K390.C727</v>
      </c>
      <c r="C4192">
        <f>+IFERROR(VLOOKUP(B4192,'[1]Sum table'!$A:$D,4,FALSE),0)</f>
        <v>0</v>
      </c>
      <c r="D4192">
        <f>+IFERROR(VLOOKUP(B4192,'[1]Sum table'!$A:$E,5,FALSE),0)</f>
        <v>0</v>
      </c>
      <c r="E4192">
        <f>+IFERROR(VLOOKUP(B4192,'[1]Sum table'!$A:$F,6,FALSE),0)</f>
        <v>0</v>
      </c>
      <c r="F4192">
        <f>+IFERROR(VLOOKUP(B4192,'[1]Sum table'!$A:$G,7,FALSE),0)</f>
        <v>0</v>
      </c>
      <c r="O4192" t="s">
        <v>520</v>
      </c>
      <c r="P4192" s="607" t="s">
        <v>496</v>
      </c>
      <c r="R4192" t="str">
        <f t="shared" si="197"/>
        <v>ZK113</v>
      </c>
      <c r="S4192">
        <f t="shared" si="198"/>
        <v>0</v>
      </c>
      <c r="T4192">
        <f t="shared" si="198"/>
        <v>0</v>
      </c>
      <c r="U4192">
        <f t="shared" si="198"/>
        <v>0</v>
      </c>
    </row>
    <row r="4193" spans="1:21" x14ac:dyDescent="0.25">
      <c r="A4193" t="s">
        <v>4712</v>
      </c>
      <c r="B4193" t="str">
        <f t="shared" si="196"/>
        <v>ZK113.K391.C727</v>
      </c>
      <c r="C4193">
        <f>+IFERROR(VLOOKUP(B4193,'[1]Sum table'!$A:$D,4,FALSE),0)</f>
        <v>0</v>
      </c>
      <c r="D4193">
        <f>+IFERROR(VLOOKUP(B4193,'[1]Sum table'!$A:$E,5,FALSE),0)</f>
        <v>0</v>
      </c>
      <c r="E4193">
        <f>+IFERROR(VLOOKUP(B4193,'[1]Sum table'!$A:$F,6,FALSE),0)</f>
        <v>0</v>
      </c>
      <c r="F4193">
        <f>+IFERROR(VLOOKUP(B4193,'[1]Sum table'!$A:$G,7,FALSE),0)</f>
        <v>0</v>
      </c>
      <c r="O4193" t="s">
        <v>520</v>
      </c>
      <c r="P4193" s="607" t="s">
        <v>497</v>
      </c>
      <c r="R4193" t="str">
        <f t="shared" si="197"/>
        <v>ZK113</v>
      </c>
      <c r="S4193">
        <f t="shared" si="198"/>
        <v>0</v>
      </c>
      <c r="T4193">
        <f t="shared" si="198"/>
        <v>0</v>
      </c>
      <c r="U4193">
        <f t="shared" si="198"/>
        <v>0</v>
      </c>
    </row>
    <row r="4194" spans="1:21" x14ac:dyDescent="0.25">
      <c r="A4194" t="s">
        <v>4713</v>
      </c>
      <c r="B4194" t="str">
        <f t="shared" si="196"/>
        <v>ZK113.K392.C727</v>
      </c>
      <c r="C4194">
        <f>+IFERROR(VLOOKUP(B4194,'[1]Sum table'!$A:$D,4,FALSE),0)</f>
        <v>0</v>
      </c>
      <c r="D4194">
        <f>+IFERROR(VLOOKUP(B4194,'[1]Sum table'!$A:$E,5,FALSE),0)</f>
        <v>0</v>
      </c>
      <c r="E4194">
        <f>+IFERROR(VLOOKUP(B4194,'[1]Sum table'!$A:$F,6,FALSE),0)</f>
        <v>0</v>
      </c>
      <c r="F4194">
        <f>+IFERROR(VLOOKUP(B4194,'[1]Sum table'!$A:$G,7,FALSE),0)</f>
        <v>0</v>
      </c>
      <c r="O4194" t="s">
        <v>520</v>
      </c>
      <c r="P4194" s="607" t="s">
        <v>498</v>
      </c>
      <c r="R4194" t="str">
        <f t="shared" si="197"/>
        <v>ZK113</v>
      </c>
      <c r="S4194">
        <f t="shared" si="198"/>
        <v>0</v>
      </c>
      <c r="T4194">
        <f t="shared" si="198"/>
        <v>0</v>
      </c>
      <c r="U4194">
        <f t="shared" si="198"/>
        <v>0</v>
      </c>
    </row>
    <row r="4195" spans="1:21" x14ac:dyDescent="0.25">
      <c r="A4195" t="s">
        <v>4714</v>
      </c>
      <c r="B4195" t="str">
        <f t="shared" si="196"/>
        <v>ZK113.K393.C727</v>
      </c>
      <c r="C4195">
        <f>+IFERROR(VLOOKUP(B4195,'[1]Sum table'!$A:$D,4,FALSE),0)</f>
        <v>0</v>
      </c>
      <c r="D4195">
        <f>+IFERROR(VLOOKUP(B4195,'[1]Sum table'!$A:$E,5,FALSE),0)</f>
        <v>0</v>
      </c>
      <c r="E4195">
        <f>+IFERROR(VLOOKUP(B4195,'[1]Sum table'!$A:$F,6,FALSE),0)</f>
        <v>0</v>
      </c>
      <c r="F4195">
        <f>+IFERROR(VLOOKUP(B4195,'[1]Sum table'!$A:$G,7,FALSE),0)</f>
        <v>0</v>
      </c>
      <c r="O4195" t="s">
        <v>520</v>
      </c>
      <c r="P4195" s="607" t="s">
        <v>499</v>
      </c>
      <c r="R4195" t="str">
        <f t="shared" si="197"/>
        <v>ZK113</v>
      </c>
      <c r="S4195">
        <f t="shared" si="198"/>
        <v>0</v>
      </c>
      <c r="T4195">
        <f t="shared" si="198"/>
        <v>0</v>
      </c>
      <c r="U4195">
        <f t="shared" si="198"/>
        <v>0</v>
      </c>
    </row>
    <row r="4196" spans="1:21" x14ac:dyDescent="0.25">
      <c r="A4196" t="s">
        <v>4715</v>
      </c>
      <c r="B4196" t="str">
        <f t="shared" si="196"/>
        <v>ZK113.K394.C727</v>
      </c>
      <c r="C4196">
        <f>+IFERROR(VLOOKUP(B4196,'[1]Sum table'!$A:$D,4,FALSE),0)</f>
        <v>0</v>
      </c>
      <c r="D4196">
        <f>+IFERROR(VLOOKUP(B4196,'[1]Sum table'!$A:$E,5,FALSE),0)</f>
        <v>0</v>
      </c>
      <c r="E4196">
        <f>+IFERROR(VLOOKUP(B4196,'[1]Sum table'!$A:$F,6,FALSE),0)</f>
        <v>0</v>
      </c>
      <c r="F4196">
        <f>+IFERROR(VLOOKUP(B4196,'[1]Sum table'!$A:$G,7,FALSE),0)</f>
        <v>0</v>
      </c>
      <c r="O4196" t="s">
        <v>520</v>
      </c>
      <c r="P4196" s="607" t="s">
        <v>500</v>
      </c>
      <c r="R4196" t="str">
        <f t="shared" si="197"/>
        <v>ZK113</v>
      </c>
      <c r="S4196">
        <f t="shared" si="198"/>
        <v>0</v>
      </c>
      <c r="T4196">
        <f t="shared" si="198"/>
        <v>0</v>
      </c>
      <c r="U4196">
        <f t="shared" si="198"/>
        <v>0</v>
      </c>
    </row>
    <row r="4197" spans="1:21" x14ac:dyDescent="0.25">
      <c r="A4197" t="s">
        <v>4716</v>
      </c>
      <c r="B4197" t="str">
        <f t="shared" si="196"/>
        <v>ZK113.K395.C727</v>
      </c>
      <c r="C4197">
        <f>+IFERROR(VLOOKUP(B4197,'[1]Sum table'!$A:$D,4,FALSE),0)</f>
        <v>0</v>
      </c>
      <c r="D4197">
        <f>+IFERROR(VLOOKUP(B4197,'[1]Sum table'!$A:$E,5,FALSE),0)</f>
        <v>0</v>
      </c>
      <c r="E4197">
        <f>+IFERROR(VLOOKUP(B4197,'[1]Sum table'!$A:$F,6,FALSE),0)</f>
        <v>0</v>
      </c>
      <c r="F4197">
        <f>+IFERROR(VLOOKUP(B4197,'[1]Sum table'!$A:$G,7,FALSE),0)</f>
        <v>0</v>
      </c>
      <c r="O4197" t="s">
        <v>520</v>
      </c>
      <c r="P4197" s="607" t="s">
        <v>501</v>
      </c>
      <c r="R4197" t="str">
        <f t="shared" si="197"/>
        <v>ZK113</v>
      </c>
      <c r="S4197">
        <f t="shared" si="198"/>
        <v>0</v>
      </c>
      <c r="T4197">
        <f t="shared" si="198"/>
        <v>0</v>
      </c>
      <c r="U4197">
        <f t="shared" si="198"/>
        <v>0</v>
      </c>
    </row>
    <row r="4198" spans="1:21" x14ac:dyDescent="0.25">
      <c r="A4198" t="s">
        <v>4717</v>
      </c>
      <c r="B4198" t="str">
        <f t="shared" si="196"/>
        <v>ZK113.K396.C727</v>
      </c>
      <c r="C4198">
        <f>+IFERROR(VLOOKUP(B4198,'[1]Sum table'!$A:$D,4,FALSE),0)</f>
        <v>0</v>
      </c>
      <c r="D4198">
        <f>+IFERROR(VLOOKUP(B4198,'[1]Sum table'!$A:$E,5,FALSE),0)</f>
        <v>0</v>
      </c>
      <c r="E4198">
        <f>+IFERROR(VLOOKUP(B4198,'[1]Sum table'!$A:$F,6,FALSE),0)</f>
        <v>0</v>
      </c>
      <c r="F4198">
        <f>+IFERROR(VLOOKUP(B4198,'[1]Sum table'!$A:$G,7,FALSE),0)</f>
        <v>0</v>
      </c>
      <c r="O4198" t="s">
        <v>520</v>
      </c>
      <c r="P4198" s="607" t="s">
        <v>502</v>
      </c>
      <c r="R4198" t="str">
        <f t="shared" si="197"/>
        <v>ZK113</v>
      </c>
      <c r="S4198">
        <f t="shared" si="198"/>
        <v>0</v>
      </c>
      <c r="T4198">
        <f t="shared" si="198"/>
        <v>0</v>
      </c>
      <c r="U4198">
        <f t="shared" si="198"/>
        <v>0</v>
      </c>
    </row>
    <row r="4199" spans="1:21" x14ac:dyDescent="0.25">
      <c r="A4199" t="s">
        <v>4718</v>
      </c>
      <c r="B4199" t="str">
        <f t="shared" si="196"/>
        <v>ZK113.K397.C727</v>
      </c>
      <c r="C4199">
        <f>+IFERROR(VLOOKUP(B4199,'[1]Sum table'!$A:$D,4,FALSE),0)</f>
        <v>0</v>
      </c>
      <c r="D4199">
        <f>+IFERROR(VLOOKUP(B4199,'[1]Sum table'!$A:$E,5,FALSE),0)</f>
        <v>0</v>
      </c>
      <c r="E4199">
        <f>+IFERROR(VLOOKUP(B4199,'[1]Sum table'!$A:$F,6,FALSE),0)</f>
        <v>0</v>
      </c>
      <c r="F4199">
        <f>+IFERROR(VLOOKUP(B4199,'[1]Sum table'!$A:$G,7,FALSE),0)</f>
        <v>0</v>
      </c>
      <c r="O4199" t="s">
        <v>520</v>
      </c>
      <c r="P4199" s="607" t="s">
        <v>503</v>
      </c>
      <c r="R4199" t="str">
        <f t="shared" si="197"/>
        <v>ZK113</v>
      </c>
      <c r="S4199">
        <f t="shared" si="198"/>
        <v>0</v>
      </c>
      <c r="T4199">
        <f t="shared" si="198"/>
        <v>0</v>
      </c>
      <c r="U4199">
        <f t="shared" si="198"/>
        <v>0</v>
      </c>
    </row>
    <row r="4200" spans="1:21" x14ac:dyDescent="0.25">
      <c r="A4200" t="s">
        <v>4719</v>
      </c>
      <c r="B4200" t="str">
        <f t="shared" si="196"/>
        <v>ZK113.K398.C727</v>
      </c>
      <c r="C4200">
        <f>+IFERROR(VLOOKUP(B4200,'[1]Sum table'!$A:$D,4,FALSE),0)</f>
        <v>0</v>
      </c>
      <c r="D4200">
        <f>+IFERROR(VLOOKUP(B4200,'[1]Sum table'!$A:$E,5,FALSE),0)</f>
        <v>0</v>
      </c>
      <c r="E4200">
        <f>+IFERROR(VLOOKUP(B4200,'[1]Sum table'!$A:$F,6,FALSE),0)</f>
        <v>0</v>
      </c>
      <c r="F4200">
        <f>+IFERROR(VLOOKUP(B4200,'[1]Sum table'!$A:$G,7,FALSE),0)</f>
        <v>0</v>
      </c>
      <c r="O4200" t="s">
        <v>520</v>
      </c>
      <c r="P4200" s="607" t="s">
        <v>504</v>
      </c>
      <c r="R4200" t="str">
        <f t="shared" si="197"/>
        <v>ZK113</v>
      </c>
      <c r="S4200">
        <f t="shared" si="198"/>
        <v>0</v>
      </c>
      <c r="T4200">
        <f t="shared" si="198"/>
        <v>0</v>
      </c>
      <c r="U4200">
        <f t="shared" si="198"/>
        <v>0</v>
      </c>
    </row>
    <row r="4201" spans="1:21" x14ac:dyDescent="0.25">
      <c r="A4201" t="s">
        <v>4720</v>
      </c>
      <c r="B4201" t="str">
        <f t="shared" si="196"/>
        <v>ZK113.K399.C727</v>
      </c>
      <c r="C4201">
        <f>+IFERROR(VLOOKUP(B4201,'[1]Sum table'!$A:$D,4,FALSE),0)</f>
        <v>0</v>
      </c>
      <c r="D4201">
        <f>+IFERROR(VLOOKUP(B4201,'[1]Sum table'!$A:$E,5,FALSE),0)</f>
        <v>0</v>
      </c>
      <c r="E4201">
        <f>+IFERROR(VLOOKUP(B4201,'[1]Sum table'!$A:$F,6,FALSE),0)</f>
        <v>0</v>
      </c>
      <c r="F4201">
        <f>+IFERROR(VLOOKUP(B4201,'[1]Sum table'!$A:$G,7,FALSE),0)</f>
        <v>0</v>
      </c>
      <c r="O4201" t="s">
        <v>520</v>
      </c>
      <c r="P4201" s="607" t="s">
        <v>505</v>
      </c>
      <c r="R4201" t="str">
        <f t="shared" si="197"/>
        <v>ZK113</v>
      </c>
      <c r="S4201">
        <f t="shared" si="198"/>
        <v>0</v>
      </c>
      <c r="T4201">
        <f t="shared" si="198"/>
        <v>0</v>
      </c>
      <c r="U4201">
        <f t="shared" si="198"/>
        <v>0</v>
      </c>
    </row>
    <row r="4202" spans="1:21" x14ac:dyDescent="0.25">
      <c r="A4202" t="s">
        <v>4721</v>
      </c>
      <c r="B4202" t="str">
        <f t="shared" si="196"/>
        <v>ZK114.K100.C727</v>
      </c>
      <c r="C4202">
        <f>+IFERROR(VLOOKUP(B4202,'[1]Sum table'!$A:$D,4,FALSE),0)</f>
        <v>0</v>
      </c>
      <c r="D4202">
        <f>+IFERROR(VLOOKUP(B4202,'[1]Sum table'!$A:$E,5,FALSE),0)</f>
        <v>0</v>
      </c>
      <c r="E4202">
        <f>+IFERROR(VLOOKUP(B4202,'[1]Sum table'!$A:$F,6,FALSE),0)</f>
        <v>0</v>
      </c>
      <c r="F4202">
        <f>+IFERROR(VLOOKUP(B4202,'[1]Sum table'!$A:$G,7,FALSE),0)</f>
        <v>0</v>
      </c>
      <c r="O4202" t="s">
        <v>520</v>
      </c>
      <c r="P4202" s="607" t="s">
        <v>506</v>
      </c>
      <c r="R4202" t="str">
        <f t="shared" si="197"/>
        <v>ZK114</v>
      </c>
      <c r="S4202">
        <f t="shared" si="198"/>
        <v>0</v>
      </c>
      <c r="T4202">
        <f t="shared" si="198"/>
        <v>0</v>
      </c>
      <c r="U4202">
        <f t="shared" si="198"/>
        <v>0</v>
      </c>
    </row>
    <row r="4203" spans="1:21" ht="15.75" thickBot="1" x14ac:dyDescent="0.3">
      <c r="A4203" t="s">
        <v>4722</v>
      </c>
      <c r="B4203" t="str">
        <f t="shared" si="196"/>
        <v>ZK114.K101.C727</v>
      </c>
      <c r="C4203">
        <f>+IFERROR(VLOOKUP(B4203,'[1]Sum table'!$A:$D,4,FALSE),0)</f>
        <v>0</v>
      </c>
      <c r="D4203">
        <f>+IFERROR(VLOOKUP(B4203,'[1]Sum table'!$A:$E,5,FALSE),0)</f>
        <v>0</v>
      </c>
      <c r="E4203">
        <f>+IFERROR(VLOOKUP(B4203,'[1]Sum table'!$A:$F,6,FALSE),0)</f>
        <v>0</v>
      </c>
      <c r="F4203">
        <f>+IFERROR(VLOOKUP(B4203,'[1]Sum table'!$A:$G,7,FALSE),0)</f>
        <v>0</v>
      </c>
      <c r="O4203" t="s">
        <v>520</v>
      </c>
      <c r="P4203" s="609" t="s">
        <v>507</v>
      </c>
      <c r="R4203" t="str">
        <f t="shared" si="197"/>
        <v>ZK114</v>
      </c>
      <c r="S4203">
        <f t="shared" si="198"/>
        <v>0</v>
      </c>
      <c r="T4203">
        <f t="shared" si="198"/>
        <v>0</v>
      </c>
      <c r="U4203">
        <f t="shared" si="198"/>
        <v>0</v>
      </c>
    </row>
    <row r="4204" spans="1:21" x14ac:dyDescent="0.25">
      <c r="A4204" t="s">
        <v>4723</v>
      </c>
      <c r="B4204" t="str">
        <f t="shared" si="196"/>
        <v>ZK114.K102.C727</v>
      </c>
      <c r="C4204">
        <f>+IFERROR(VLOOKUP(B4204,'[1]Sum table'!$A:$D,4,FALSE),0)</f>
        <v>0</v>
      </c>
      <c r="D4204">
        <f>+IFERROR(VLOOKUP(B4204,'[1]Sum table'!$A:$E,5,FALSE),0)</f>
        <v>0</v>
      </c>
      <c r="E4204">
        <f>+IFERROR(VLOOKUP(B4204,'[1]Sum table'!$A:$F,6,FALSE),0)</f>
        <v>0</v>
      </c>
      <c r="F4204">
        <f>+IFERROR(VLOOKUP(B4204,'[1]Sum table'!$A:$G,7,FALSE),0)</f>
        <v>0</v>
      </c>
      <c r="O4204" t="s">
        <v>521</v>
      </c>
      <c r="P4204" s="605" t="s">
        <v>289</v>
      </c>
      <c r="R4204" t="str">
        <f t="shared" si="197"/>
        <v>ZK114</v>
      </c>
      <c r="S4204">
        <f t="shared" si="198"/>
        <v>0</v>
      </c>
      <c r="T4204">
        <f t="shared" si="198"/>
        <v>0</v>
      </c>
      <c r="U4204">
        <f t="shared" si="198"/>
        <v>0</v>
      </c>
    </row>
    <row r="4205" spans="1:21" x14ac:dyDescent="0.25">
      <c r="A4205" t="s">
        <v>4724</v>
      </c>
      <c r="B4205" t="str">
        <f t="shared" si="196"/>
        <v>ZK114.K103.C727</v>
      </c>
      <c r="C4205">
        <f>+IFERROR(VLOOKUP(B4205,'[1]Sum table'!$A:$D,4,FALSE),0)</f>
        <v>0</v>
      </c>
      <c r="D4205">
        <f>+IFERROR(VLOOKUP(B4205,'[1]Sum table'!$A:$E,5,FALSE),0)</f>
        <v>0</v>
      </c>
      <c r="E4205">
        <f>+IFERROR(VLOOKUP(B4205,'[1]Sum table'!$A:$F,6,FALSE),0)</f>
        <v>0</v>
      </c>
      <c r="F4205">
        <f>+IFERROR(VLOOKUP(B4205,'[1]Sum table'!$A:$G,7,FALSE),0)</f>
        <v>0</v>
      </c>
      <c r="O4205" t="s">
        <v>521</v>
      </c>
      <c r="P4205" s="606" t="s">
        <v>290</v>
      </c>
      <c r="R4205" t="str">
        <f t="shared" si="197"/>
        <v>ZK114</v>
      </c>
      <c r="S4205">
        <f t="shared" si="198"/>
        <v>0</v>
      </c>
      <c r="T4205">
        <f t="shared" si="198"/>
        <v>0</v>
      </c>
      <c r="U4205">
        <f t="shared" si="198"/>
        <v>0</v>
      </c>
    </row>
    <row r="4206" spans="1:21" x14ac:dyDescent="0.25">
      <c r="A4206" t="s">
        <v>4725</v>
      </c>
      <c r="B4206" t="str">
        <f t="shared" si="196"/>
        <v>ZK114.K104.C727</v>
      </c>
      <c r="C4206">
        <f>+IFERROR(VLOOKUP(B4206,'[1]Sum table'!$A:$D,4,FALSE),0)</f>
        <v>0</v>
      </c>
      <c r="D4206">
        <f>+IFERROR(VLOOKUP(B4206,'[1]Sum table'!$A:$E,5,FALSE),0)</f>
        <v>0</v>
      </c>
      <c r="E4206">
        <f>+IFERROR(VLOOKUP(B4206,'[1]Sum table'!$A:$F,6,FALSE),0)</f>
        <v>0</v>
      </c>
      <c r="F4206">
        <f>+IFERROR(VLOOKUP(B4206,'[1]Sum table'!$A:$G,7,FALSE),0)</f>
        <v>0</v>
      </c>
      <c r="O4206" t="s">
        <v>521</v>
      </c>
      <c r="P4206" s="606" t="s">
        <v>291</v>
      </c>
      <c r="R4206" t="str">
        <f t="shared" si="197"/>
        <v>ZK114</v>
      </c>
      <c r="S4206">
        <f t="shared" si="198"/>
        <v>0</v>
      </c>
      <c r="T4206">
        <f t="shared" si="198"/>
        <v>0</v>
      </c>
      <c r="U4206">
        <f t="shared" si="198"/>
        <v>0</v>
      </c>
    </row>
    <row r="4207" spans="1:21" x14ac:dyDescent="0.25">
      <c r="A4207" t="s">
        <v>4726</v>
      </c>
      <c r="B4207" t="str">
        <f t="shared" si="196"/>
        <v>ZK114.K105.C727</v>
      </c>
      <c r="C4207">
        <f>+IFERROR(VLOOKUP(B4207,'[1]Sum table'!$A:$D,4,FALSE),0)</f>
        <v>0</v>
      </c>
      <c r="D4207">
        <f>+IFERROR(VLOOKUP(B4207,'[1]Sum table'!$A:$E,5,FALSE),0)</f>
        <v>0</v>
      </c>
      <c r="E4207">
        <f>+IFERROR(VLOOKUP(B4207,'[1]Sum table'!$A:$F,6,FALSE),0)</f>
        <v>0</v>
      </c>
      <c r="F4207">
        <f>+IFERROR(VLOOKUP(B4207,'[1]Sum table'!$A:$G,7,FALSE),0)</f>
        <v>0</v>
      </c>
      <c r="O4207" t="s">
        <v>521</v>
      </c>
      <c r="P4207" s="606" t="s">
        <v>292</v>
      </c>
      <c r="R4207" t="str">
        <f t="shared" si="197"/>
        <v>ZK114</v>
      </c>
      <c r="S4207">
        <f t="shared" si="198"/>
        <v>0</v>
      </c>
      <c r="T4207">
        <f t="shared" si="198"/>
        <v>0</v>
      </c>
      <c r="U4207">
        <f t="shared" si="198"/>
        <v>0</v>
      </c>
    </row>
    <row r="4208" spans="1:21" x14ac:dyDescent="0.25">
      <c r="A4208" t="s">
        <v>4727</v>
      </c>
      <c r="B4208" t="str">
        <f t="shared" si="196"/>
        <v>ZK114.K106.C727</v>
      </c>
      <c r="C4208">
        <f>+IFERROR(VLOOKUP(B4208,'[1]Sum table'!$A:$D,4,FALSE),0)</f>
        <v>0</v>
      </c>
      <c r="D4208">
        <f>+IFERROR(VLOOKUP(B4208,'[1]Sum table'!$A:$E,5,FALSE),0)</f>
        <v>0</v>
      </c>
      <c r="E4208">
        <f>+IFERROR(VLOOKUP(B4208,'[1]Sum table'!$A:$F,6,FALSE),0)</f>
        <v>0</v>
      </c>
      <c r="F4208">
        <f>+IFERROR(VLOOKUP(B4208,'[1]Sum table'!$A:$G,7,FALSE),0)</f>
        <v>0</v>
      </c>
      <c r="O4208" t="s">
        <v>521</v>
      </c>
      <c r="P4208" s="606" t="s">
        <v>293</v>
      </c>
      <c r="R4208" t="str">
        <f t="shared" si="197"/>
        <v>ZK114</v>
      </c>
      <c r="S4208">
        <f t="shared" si="198"/>
        <v>0</v>
      </c>
      <c r="T4208">
        <f t="shared" si="198"/>
        <v>0</v>
      </c>
      <c r="U4208">
        <f t="shared" si="198"/>
        <v>0</v>
      </c>
    </row>
    <row r="4209" spans="1:21" x14ac:dyDescent="0.25">
      <c r="A4209" t="s">
        <v>4728</v>
      </c>
      <c r="B4209" t="str">
        <f t="shared" si="196"/>
        <v>ZK114.K107.C727</v>
      </c>
      <c r="C4209">
        <f>+IFERROR(VLOOKUP(B4209,'[1]Sum table'!$A:$D,4,FALSE),0)</f>
        <v>0</v>
      </c>
      <c r="D4209">
        <f>+IFERROR(VLOOKUP(B4209,'[1]Sum table'!$A:$E,5,FALSE),0)</f>
        <v>0</v>
      </c>
      <c r="E4209">
        <f>+IFERROR(VLOOKUP(B4209,'[1]Sum table'!$A:$F,6,FALSE),0)</f>
        <v>0</v>
      </c>
      <c r="F4209">
        <f>+IFERROR(VLOOKUP(B4209,'[1]Sum table'!$A:$G,7,FALSE),0)</f>
        <v>0</v>
      </c>
      <c r="O4209" t="s">
        <v>521</v>
      </c>
      <c r="P4209" s="606" t="s">
        <v>214</v>
      </c>
      <c r="R4209" t="str">
        <f t="shared" si="197"/>
        <v>ZK114</v>
      </c>
      <c r="S4209">
        <f t="shared" si="198"/>
        <v>0</v>
      </c>
      <c r="T4209">
        <f t="shared" si="198"/>
        <v>0</v>
      </c>
      <c r="U4209">
        <f t="shared" si="198"/>
        <v>0</v>
      </c>
    </row>
    <row r="4210" spans="1:21" x14ac:dyDescent="0.25">
      <c r="A4210" t="s">
        <v>4729</v>
      </c>
      <c r="B4210" t="str">
        <f t="shared" si="196"/>
        <v>ZK114.K108.C727</v>
      </c>
      <c r="C4210">
        <f>+IFERROR(VLOOKUP(B4210,'[1]Sum table'!$A:$D,4,FALSE),0)</f>
        <v>0</v>
      </c>
      <c r="D4210">
        <f>+IFERROR(VLOOKUP(B4210,'[1]Sum table'!$A:$E,5,FALSE),0)</f>
        <v>0</v>
      </c>
      <c r="E4210">
        <f>+IFERROR(VLOOKUP(B4210,'[1]Sum table'!$A:$F,6,FALSE),0)</f>
        <v>0</v>
      </c>
      <c r="F4210">
        <f>+IFERROR(VLOOKUP(B4210,'[1]Sum table'!$A:$G,7,FALSE),0)</f>
        <v>0</v>
      </c>
      <c r="O4210" t="s">
        <v>521</v>
      </c>
      <c r="P4210" s="606" t="s">
        <v>210</v>
      </c>
      <c r="R4210" t="str">
        <f t="shared" si="197"/>
        <v>ZK114</v>
      </c>
      <c r="S4210">
        <f t="shared" si="198"/>
        <v>0</v>
      </c>
      <c r="T4210">
        <f t="shared" si="198"/>
        <v>0</v>
      </c>
      <c r="U4210">
        <f t="shared" si="198"/>
        <v>0</v>
      </c>
    </row>
    <row r="4211" spans="1:21" x14ac:dyDescent="0.25">
      <c r="A4211" t="s">
        <v>4730</v>
      </c>
      <c r="B4211" t="str">
        <f t="shared" si="196"/>
        <v>ZK114.K109.C727</v>
      </c>
      <c r="C4211">
        <f>+IFERROR(VLOOKUP(B4211,'[1]Sum table'!$A:$D,4,FALSE),0)</f>
        <v>0</v>
      </c>
      <c r="D4211">
        <f>+IFERROR(VLOOKUP(B4211,'[1]Sum table'!$A:$E,5,FALSE),0)</f>
        <v>0</v>
      </c>
      <c r="E4211">
        <f>+IFERROR(VLOOKUP(B4211,'[1]Sum table'!$A:$F,6,FALSE),0)</f>
        <v>0</v>
      </c>
      <c r="F4211">
        <f>+IFERROR(VLOOKUP(B4211,'[1]Sum table'!$A:$G,7,FALSE),0)</f>
        <v>0</v>
      </c>
      <c r="O4211" t="s">
        <v>521</v>
      </c>
      <c r="P4211" s="606" t="s">
        <v>294</v>
      </c>
      <c r="R4211" t="str">
        <f t="shared" si="197"/>
        <v>ZK114</v>
      </c>
      <c r="S4211">
        <f t="shared" si="198"/>
        <v>0</v>
      </c>
      <c r="T4211">
        <f t="shared" si="198"/>
        <v>0</v>
      </c>
      <c r="U4211">
        <f t="shared" si="198"/>
        <v>0</v>
      </c>
    </row>
    <row r="4212" spans="1:21" x14ac:dyDescent="0.25">
      <c r="A4212" t="s">
        <v>4731</v>
      </c>
      <c r="B4212" t="str">
        <f t="shared" si="196"/>
        <v>ZK114.K110.C727</v>
      </c>
      <c r="C4212">
        <f>+IFERROR(VLOOKUP(B4212,'[1]Sum table'!$A:$D,4,FALSE),0)</f>
        <v>0</v>
      </c>
      <c r="D4212">
        <f>+IFERROR(VLOOKUP(B4212,'[1]Sum table'!$A:$E,5,FALSE),0)</f>
        <v>0</v>
      </c>
      <c r="E4212">
        <f>+IFERROR(VLOOKUP(B4212,'[1]Sum table'!$A:$F,6,FALSE),0)</f>
        <v>0</v>
      </c>
      <c r="F4212">
        <f>+IFERROR(VLOOKUP(B4212,'[1]Sum table'!$A:$G,7,FALSE),0)</f>
        <v>0</v>
      </c>
      <c r="O4212" t="s">
        <v>521</v>
      </c>
      <c r="P4212" s="607" t="s">
        <v>295</v>
      </c>
      <c r="R4212" t="str">
        <f t="shared" si="197"/>
        <v>ZK114</v>
      </c>
      <c r="S4212">
        <f t="shared" si="198"/>
        <v>0</v>
      </c>
      <c r="T4212">
        <f t="shared" si="198"/>
        <v>0</v>
      </c>
      <c r="U4212">
        <f t="shared" si="198"/>
        <v>0</v>
      </c>
    </row>
    <row r="4213" spans="1:21" x14ac:dyDescent="0.25">
      <c r="A4213" t="s">
        <v>4732</v>
      </c>
      <c r="B4213" t="str">
        <f t="shared" si="196"/>
        <v>ZK114.K111.C727</v>
      </c>
      <c r="C4213">
        <f>+IFERROR(VLOOKUP(B4213,'[1]Sum table'!$A:$D,4,FALSE),0)</f>
        <v>0</v>
      </c>
      <c r="D4213">
        <f>+IFERROR(VLOOKUP(B4213,'[1]Sum table'!$A:$E,5,FALSE),0)</f>
        <v>0</v>
      </c>
      <c r="E4213">
        <f>+IFERROR(VLOOKUP(B4213,'[1]Sum table'!$A:$F,6,FALSE),0)</f>
        <v>0</v>
      </c>
      <c r="F4213">
        <f>+IFERROR(VLOOKUP(B4213,'[1]Sum table'!$A:$G,7,FALSE),0)</f>
        <v>0</v>
      </c>
      <c r="O4213" t="s">
        <v>521</v>
      </c>
      <c r="P4213" s="608" t="s">
        <v>296</v>
      </c>
      <c r="R4213" t="str">
        <f t="shared" si="197"/>
        <v>ZK114</v>
      </c>
      <c r="S4213">
        <f t="shared" si="198"/>
        <v>0</v>
      </c>
      <c r="T4213">
        <f t="shared" si="198"/>
        <v>0</v>
      </c>
      <c r="U4213">
        <f t="shared" si="198"/>
        <v>0</v>
      </c>
    </row>
    <row r="4214" spans="1:21" x14ac:dyDescent="0.25">
      <c r="A4214" t="s">
        <v>4733</v>
      </c>
      <c r="B4214" t="str">
        <f t="shared" si="196"/>
        <v>ZK114.K112.C727</v>
      </c>
      <c r="C4214">
        <f>+IFERROR(VLOOKUP(B4214,'[1]Sum table'!$A:$D,4,FALSE),0)</f>
        <v>0</v>
      </c>
      <c r="D4214">
        <f>+IFERROR(VLOOKUP(B4214,'[1]Sum table'!$A:$E,5,FALSE),0)</f>
        <v>0</v>
      </c>
      <c r="E4214">
        <f>+IFERROR(VLOOKUP(B4214,'[1]Sum table'!$A:$F,6,FALSE),0)</f>
        <v>0</v>
      </c>
      <c r="F4214">
        <f>+IFERROR(VLOOKUP(B4214,'[1]Sum table'!$A:$G,7,FALSE),0)</f>
        <v>0</v>
      </c>
      <c r="O4214" t="s">
        <v>521</v>
      </c>
      <c r="P4214" s="607" t="s">
        <v>297</v>
      </c>
      <c r="R4214" t="str">
        <f t="shared" si="197"/>
        <v>ZK114</v>
      </c>
      <c r="S4214">
        <f t="shared" si="198"/>
        <v>0</v>
      </c>
      <c r="T4214">
        <f t="shared" si="198"/>
        <v>0</v>
      </c>
      <c r="U4214">
        <f t="shared" si="198"/>
        <v>0</v>
      </c>
    </row>
    <row r="4215" spans="1:21" x14ac:dyDescent="0.25">
      <c r="A4215" t="s">
        <v>4734</v>
      </c>
      <c r="B4215" t="str">
        <f t="shared" si="196"/>
        <v>ZK114.K113.C727</v>
      </c>
      <c r="C4215">
        <f>+IFERROR(VLOOKUP(B4215,'[1]Sum table'!$A:$D,4,FALSE),0)</f>
        <v>0</v>
      </c>
      <c r="D4215">
        <f>+IFERROR(VLOOKUP(B4215,'[1]Sum table'!$A:$E,5,FALSE),0)</f>
        <v>0</v>
      </c>
      <c r="E4215">
        <f>+IFERROR(VLOOKUP(B4215,'[1]Sum table'!$A:$F,6,FALSE),0)</f>
        <v>0</v>
      </c>
      <c r="F4215">
        <f>+IFERROR(VLOOKUP(B4215,'[1]Sum table'!$A:$G,7,FALSE),0)</f>
        <v>0</v>
      </c>
      <c r="O4215" t="s">
        <v>521</v>
      </c>
      <c r="P4215" s="607" t="s">
        <v>298</v>
      </c>
      <c r="R4215" t="str">
        <f t="shared" si="197"/>
        <v>ZK114</v>
      </c>
      <c r="S4215">
        <f t="shared" si="198"/>
        <v>0</v>
      </c>
      <c r="T4215">
        <f t="shared" si="198"/>
        <v>0</v>
      </c>
      <c r="U4215">
        <f t="shared" si="198"/>
        <v>0</v>
      </c>
    </row>
    <row r="4216" spans="1:21" x14ac:dyDescent="0.25">
      <c r="A4216" t="s">
        <v>4735</v>
      </c>
      <c r="B4216" t="str">
        <f t="shared" si="196"/>
        <v>ZK114.K114.C727</v>
      </c>
      <c r="C4216">
        <f>+IFERROR(VLOOKUP(B4216,'[1]Sum table'!$A:$D,4,FALSE),0)</f>
        <v>0</v>
      </c>
      <c r="D4216">
        <f>+IFERROR(VLOOKUP(B4216,'[1]Sum table'!$A:$E,5,FALSE),0)</f>
        <v>0</v>
      </c>
      <c r="E4216">
        <f>+IFERROR(VLOOKUP(B4216,'[1]Sum table'!$A:$F,6,FALSE),0)</f>
        <v>0</v>
      </c>
      <c r="F4216">
        <f>+IFERROR(VLOOKUP(B4216,'[1]Sum table'!$A:$G,7,FALSE),0)</f>
        <v>0</v>
      </c>
      <c r="O4216" t="s">
        <v>521</v>
      </c>
      <c r="P4216" s="607" t="s">
        <v>299</v>
      </c>
      <c r="R4216" t="str">
        <f t="shared" si="197"/>
        <v>ZK114</v>
      </c>
      <c r="S4216">
        <f t="shared" si="198"/>
        <v>0</v>
      </c>
      <c r="T4216">
        <f t="shared" si="198"/>
        <v>0</v>
      </c>
      <c r="U4216">
        <f t="shared" si="198"/>
        <v>0</v>
      </c>
    </row>
    <row r="4217" spans="1:21" x14ac:dyDescent="0.25">
      <c r="A4217" t="s">
        <v>4736</v>
      </c>
      <c r="B4217" t="str">
        <f t="shared" si="196"/>
        <v>ZK114.K115.C727</v>
      </c>
      <c r="C4217">
        <f>+IFERROR(VLOOKUP(B4217,'[1]Sum table'!$A:$D,4,FALSE),0)</f>
        <v>0</v>
      </c>
      <c r="D4217">
        <f>+IFERROR(VLOOKUP(B4217,'[1]Sum table'!$A:$E,5,FALSE),0)</f>
        <v>0</v>
      </c>
      <c r="E4217">
        <f>+IFERROR(VLOOKUP(B4217,'[1]Sum table'!$A:$F,6,FALSE),0)</f>
        <v>0</v>
      </c>
      <c r="F4217">
        <f>+IFERROR(VLOOKUP(B4217,'[1]Sum table'!$A:$G,7,FALSE),0)</f>
        <v>0</v>
      </c>
      <c r="O4217" t="s">
        <v>521</v>
      </c>
      <c r="P4217" s="607" t="s">
        <v>300</v>
      </c>
      <c r="R4217" t="str">
        <f t="shared" si="197"/>
        <v>ZK114</v>
      </c>
      <c r="S4217">
        <f t="shared" si="198"/>
        <v>0</v>
      </c>
      <c r="T4217">
        <f t="shared" si="198"/>
        <v>0</v>
      </c>
      <c r="U4217">
        <f t="shared" si="198"/>
        <v>0</v>
      </c>
    </row>
    <row r="4218" spans="1:21" x14ac:dyDescent="0.25">
      <c r="A4218" t="s">
        <v>4737</v>
      </c>
      <c r="B4218" t="str">
        <f t="shared" si="196"/>
        <v>ZK114.K116.C727</v>
      </c>
      <c r="C4218">
        <f>+IFERROR(VLOOKUP(B4218,'[1]Sum table'!$A:$D,4,FALSE),0)</f>
        <v>0</v>
      </c>
      <c r="D4218">
        <f>+IFERROR(VLOOKUP(B4218,'[1]Sum table'!$A:$E,5,FALSE),0)</f>
        <v>0</v>
      </c>
      <c r="E4218">
        <f>+IFERROR(VLOOKUP(B4218,'[1]Sum table'!$A:$F,6,FALSE),0)</f>
        <v>0</v>
      </c>
      <c r="F4218">
        <f>+IFERROR(VLOOKUP(B4218,'[1]Sum table'!$A:$G,7,FALSE),0)</f>
        <v>0</v>
      </c>
      <c r="O4218" t="s">
        <v>521</v>
      </c>
      <c r="P4218" s="606" t="s">
        <v>301</v>
      </c>
      <c r="R4218" t="str">
        <f t="shared" si="197"/>
        <v>ZK114</v>
      </c>
      <c r="S4218">
        <f t="shared" si="198"/>
        <v>0</v>
      </c>
      <c r="T4218">
        <f t="shared" si="198"/>
        <v>0</v>
      </c>
      <c r="U4218">
        <f t="shared" si="198"/>
        <v>0</v>
      </c>
    </row>
    <row r="4219" spans="1:21" x14ac:dyDescent="0.25">
      <c r="A4219" t="s">
        <v>4738</v>
      </c>
      <c r="B4219" t="str">
        <f t="shared" si="196"/>
        <v>ZK114.K117.C727</v>
      </c>
      <c r="C4219">
        <f>+IFERROR(VLOOKUP(B4219,'[1]Sum table'!$A:$D,4,FALSE),0)</f>
        <v>0</v>
      </c>
      <c r="D4219">
        <f>+IFERROR(VLOOKUP(B4219,'[1]Sum table'!$A:$E,5,FALSE),0)</f>
        <v>0</v>
      </c>
      <c r="E4219">
        <f>+IFERROR(VLOOKUP(B4219,'[1]Sum table'!$A:$F,6,FALSE),0)</f>
        <v>0</v>
      </c>
      <c r="F4219">
        <f>+IFERROR(VLOOKUP(B4219,'[1]Sum table'!$A:$G,7,FALSE),0)</f>
        <v>0</v>
      </c>
      <c r="O4219" t="s">
        <v>521</v>
      </c>
      <c r="P4219" s="606" t="s">
        <v>107</v>
      </c>
      <c r="R4219" t="str">
        <f t="shared" si="197"/>
        <v>ZK114</v>
      </c>
      <c r="S4219">
        <f t="shared" si="198"/>
        <v>0</v>
      </c>
      <c r="T4219">
        <f t="shared" si="198"/>
        <v>0</v>
      </c>
      <c r="U4219">
        <f t="shared" si="198"/>
        <v>0</v>
      </c>
    </row>
    <row r="4220" spans="1:21" x14ac:dyDescent="0.25">
      <c r="A4220" t="s">
        <v>4739</v>
      </c>
      <c r="B4220" t="str">
        <f t="shared" si="196"/>
        <v>ZK114.K118.C727</v>
      </c>
      <c r="C4220">
        <f>+IFERROR(VLOOKUP(B4220,'[1]Sum table'!$A:$D,4,FALSE),0)</f>
        <v>0</v>
      </c>
      <c r="D4220">
        <f>+IFERROR(VLOOKUP(B4220,'[1]Sum table'!$A:$E,5,FALSE),0)</f>
        <v>0</v>
      </c>
      <c r="E4220">
        <f>+IFERROR(VLOOKUP(B4220,'[1]Sum table'!$A:$F,6,FALSE),0)</f>
        <v>0</v>
      </c>
      <c r="F4220">
        <f>+IFERROR(VLOOKUP(B4220,'[1]Sum table'!$A:$G,7,FALSE),0)</f>
        <v>0</v>
      </c>
      <c r="O4220" t="s">
        <v>521</v>
      </c>
      <c r="P4220" s="606" t="s">
        <v>105</v>
      </c>
      <c r="R4220" t="str">
        <f t="shared" si="197"/>
        <v>ZK114</v>
      </c>
      <c r="S4220">
        <f t="shared" si="198"/>
        <v>0</v>
      </c>
      <c r="T4220">
        <f t="shared" si="198"/>
        <v>0</v>
      </c>
      <c r="U4220">
        <f t="shared" si="198"/>
        <v>0</v>
      </c>
    </row>
    <row r="4221" spans="1:21" x14ac:dyDescent="0.25">
      <c r="A4221" t="s">
        <v>4740</v>
      </c>
      <c r="B4221" t="str">
        <f t="shared" si="196"/>
        <v>ZK114.K119.C727</v>
      </c>
      <c r="C4221">
        <f>+IFERROR(VLOOKUP(B4221,'[1]Sum table'!$A:$D,4,FALSE),0)</f>
        <v>0</v>
      </c>
      <c r="D4221">
        <f>+IFERROR(VLOOKUP(B4221,'[1]Sum table'!$A:$E,5,FALSE),0)</f>
        <v>0</v>
      </c>
      <c r="E4221">
        <f>+IFERROR(VLOOKUP(B4221,'[1]Sum table'!$A:$F,6,FALSE),0)</f>
        <v>0</v>
      </c>
      <c r="F4221">
        <f>+IFERROR(VLOOKUP(B4221,'[1]Sum table'!$A:$G,7,FALSE),0)</f>
        <v>0</v>
      </c>
      <c r="O4221" t="s">
        <v>521</v>
      </c>
      <c r="P4221" s="606" t="s">
        <v>302</v>
      </c>
      <c r="R4221" t="str">
        <f t="shared" si="197"/>
        <v>ZK114</v>
      </c>
      <c r="S4221">
        <f t="shared" si="198"/>
        <v>0</v>
      </c>
      <c r="T4221">
        <f t="shared" si="198"/>
        <v>0</v>
      </c>
      <c r="U4221">
        <f t="shared" si="198"/>
        <v>0</v>
      </c>
    </row>
    <row r="4222" spans="1:21" x14ac:dyDescent="0.25">
      <c r="A4222" t="s">
        <v>4741</v>
      </c>
      <c r="B4222" t="str">
        <f t="shared" si="196"/>
        <v>ZK114.K120.C727</v>
      </c>
      <c r="C4222">
        <f>+IFERROR(VLOOKUP(B4222,'[1]Sum table'!$A:$D,4,FALSE),0)</f>
        <v>0</v>
      </c>
      <c r="D4222">
        <f>+IFERROR(VLOOKUP(B4222,'[1]Sum table'!$A:$E,5,FALSE),0)</f>
        <v>0</v>
      </c>
      <c r="E4222">
        <f>+IFERROR(VLOOKUP(B4222,'[1]Sum table'!$A:$F,6,FALSE),0)</f>
        <v>0</v>
      </c>
      <c r="F4222">
        <f>+IFERROR(VLOOKUP(B4222,'[1]Sum table'!$A:$G,7,FALSE),0)</f>
        <v>0</v>
      </c>
      <c r="O4222" t="s">
        <v>521</v>
      </c>
      <c r="P4222" s="606" t="s">
        <v>303</v>
      </c>
      <c r="R4222" t="str">
        <f t="shared" si="197"/>
        <v>ZK114</v>
      </c>
      <c r="S4222">
        <f t="shared" si="198"/>
        <v>0</v>
      </c>
      <c r="T4222">
        <f t="shared" si="198"/>
        <v>0</v>
      </c>
      <c r="U4222">
        <f t="shared" si="198"/>
        <v>0</v>
      </c>
    </row>
    <row r="4223" spans="1:21" x14ac:dyDescent="0.25">
      <c r="A4223" t="s">
        <v>4742</v>
      </c>
      <c r="B4223" t="str">
        <f t="shared" si="196"/>
        <v>ZK114.K121.C727</v>
      </c>
      <c r="C4223">
        <f>+IFERROR(VLOOKUP(B4223,'[1]Sum table'!$A:$D,4,FALSE),0)</f>
        <v>0</v>
      </c>
      <c r="D4223">
        <f>+IFERROR(VLOOKUP(B4223,'[1]Sum table'!$A:$E,5,FALSE),0)</f>
        <v>0</v>
      </c>
      <c r="E4223">
        <f>+IFERROR(VLOOKUP(B4223,'[1]Sum table'!$A:$F,6,FALSE),0)</f>
        <v>0</v>
      </c>
      <c r="F4223">
        <f>+IFERROR(VLOOKUP(B4223,'[1]Sum table'!$A:$G,7,FALSE),0)</f>
        <v>0</v>
      </c>
      <c r="O4223" t="s">
        <v>521</v>
      </c>
      <c r="P4223" s="606" t="s">
        <v>304</v>
      </c>
      <c r="R4223" t="str">
        <f t="shared" si="197"/>
        <v>ZK114</v>
      </c>
      <c r="S4223">
        <f t="shared" si="198"/>
        <v>0</v>
      </c>
      <c r="T4223">
        <f t="shared" si="198"/>
        <v>0</v>
      </c>
      <c r="U4223">
        <f t="shared" si="198"/>
        <v>0</v>
      </c>
    </row>
    <row r="4224" spans="1:21" x14ac:dyDescent="0.25">
      <c r="A4224" t="s">
        <v>4743</v>
      </c>
      <c r="B4224" t="str">
        <f t="shared" si="196"/>
        <v>ZK114.K122.C727</v>
      </c>
      <c r="C4224">
        <f>+IFERROR(VLOOKUP(B4224,'[1]Sum table'!$A:$D,4,FALSE),0)</f>
        <v>0</v>
      </c>
      <c r="D4224">
        <f>+IFERROR(VLOOKUP(B4224,'[1]Sum table'!$A:$E,5,FALSE),0)</f>
        <v>0</v>
      </c>
      <c r="E4224">
        <f>+IFERROR(VLOOKUP(B4224,'[1]Sum table'!$A:$F,6,FALSE),0)</f>
        <v>0</v>
      </c>
      <c r="F4224">
        <f>+IFERROR(VLOOKUP(B4224,'[1]Sum table'!$A:$G,7,FALSE),0)</f>
        <v>0</v>
      </c>
      <c r="O4224" t="s">
        <v>521</v>
      </c>
      <c r="P4224" s="606" t="s">
        <v>222</v>
      </c>
      <c r="R4224" t="str">
        <f t="shared" si="197"/>
        <v>ZK114</v>
      </c>
      <c r="S4224">
        <f t="shared" si="198"/>
        <v>0</v>
      </c>
      <c r="T4224">
        <f t="shared" si="198"/>
        <v>0</v>
      </c>
      <c r="U4224">
        <f t="shared" si="198"/>
        <v>0</v>
      </c>
    </row>
    <row r="4225" spans="1:21" x14ac:dyDescent="0.25">
      <c r="A4225" t="s">
        <v>4744</v>
      </c>
      <c r="B4225" t="str">
        <f t="shared" si="196"/>
        <v>ZK114.K123.C727</v>
      </c>
      <c r="C4225">
        <f>+IFERROR(VLOOKUP(B4225,'[1]Sum table'!$A:$D,4,FALSE),0)</f>
        <v>0</v>
      </c>
      <c r="D4225">
        <f>+IFERROR(VLOOKUP(B4225,'[1]Sum table'!$A:$E,5,FALSE),0)</f>
        <v>0</v>
      </c>
      <c r="E4225">
        <f>+IFERROR(VLOOKUP(B4225,'[1]Sum table'!$A:$F,6,FALSE),0)</f>
        <v>0</v>
      </c>
      <c r="F4225">
        <f>+IFERROR(VLOOKUP(B4225,'[1]Sum table'!$A:$G,7,FALSE),0)</f>
        <v>0</v>
      </c>
      <c r="O4225" t="s">
        <v>521</v>
      </c>
      <c r="P4225" s="606" t="s">
        <v>305</v>
      </c>
      <c r="R4225" t="str">
        <f t="shared" si="197"/>
        <v>ZK114</v>
      </c>
      <c r="S4225">
        <f t="shared" si="198"/>
        <v>0</v>
      </c>
      <c r="T4225">
        <f t="shared" si="198"/>
        <v>0</v>
      </c>
      <c r="U4225">
        <f t="shared" si="198"/>
        <v>0</v>
      </c>
    </row>
    <row r="4226" spans="1:21" x14ac:dyDescent="0.25">
      <c r="A4226" t="s">
        <v>4745</v>
      </c>
      <c r="B4226" t="str">
        <f t="shared" si="196"/>
        <v>ZK114.K124.C727</v>
      </c>
      <c r="C4226">
        <f>+IFERROR(VLOOKUP(B4226,'[1]Sum table'!$A:$D,4,FALSE),0)</f>
        <v>0</v>
      </c>
      <c r="D4226">
        <f>+IFERROR(VLOOKUP(B4226,'[1]Sum table'!$A:$E,5,FALSE),0)</f>
        <v>0</v>
      </c>
      <c r="E4226">
        <f>+IFERROR(VLOOKUP(B4226,'[1]Sum table'!$A:$F,6,FALSE),0)</f>
        <v>0</v>
      </c>
      <c r="F4226">
        <f>+IFERROR(VLOOKUP(B4226,'[1]Sum table'!$A:$G,7,FALSE),0)</f>
        <v>0</v>
      </c>
      <c r="O4226" t="s">
        <v>521</v>
      </c>
      <c r="P4226" s="606" t="s">
        <v>306</v>
      </c>
      <c r="R4226" t="str">
        <f t="shared" si="197"/>
        <v>ZK114</v>
      </c>
      <c r="S4226">
        <f t="shared" si="198"/>
        <v>0</v>
      </c>
      <c r="T4226">
        <f t="shared" si="198"/>
        <v>0</v>
      </c>
      <c r="U4226">
        <f t="shared" si="198"/>
        <v>0</v>
      </c>
    </row>
    <row r="4227" spans="1:21" x14ac:dyDescent="0.25">
      <c r="A4227" t="s">
        <v>4746</v>
      </c>
      <c r="B4227" t="str">
        <f t="shared" si="196"/>
        <v>ZK114.K125.C727</v>
      </c>
      <c r="C4227">
        <f>+IFERROR(VLOOKUP(B4227,'[1]Sum table'!$A:$D,4,FALSE),0)</f>
        <v>0</v>
      </c>
      <c r="D4227">
        <f>+IFERROR(VLOOKUP(B4227,'[1]Sum table'!$A:$E,5,FALSE),0)</f>
        <v>0</v>
      </c>
      <c r="E4227">
        <f>+IFERROR(VLOOKUP(B4227,'[1]Sum table'!$A:$F,6,FALSE),0)</f>
        <v>0</v>
      </c>
      <c r="F4227">
        <f>+IFERROR(VLOOKUP(B4227,'[1]Sum table'!$A:$G,7,FALSE),0)</f>
        <v>0</v>
      </c>
      <c r="O4227" t="s">
        <v>521</v>
      </c>
      <c r="P4227" s="607" t="s">
        <v>307</v>
      </c>
      <c r="R4227" t="str">
        <f t="shared" si="197"/>
        <v>ZK114</v>
      </c>
      <c r="S4227">
        <f t="shared" si="198"/>
        <v>0</v>
      </c>
      <c r="T4227">
        <f t="shared" si="198"/>
        <v>0</v>
      </c>
      <c r="U4227">
        <f t="shared" si="198"/>
        <v>0</v>
      </c>
    </row>
    <row r="4228" spans="1:21" x14ac:dyDescent="0.25">
      <c r="A4228" t="s">
        <v>4747</v>
      </c>
      <c r="B4228" t="str">
        <f t="shared" ref="B4228:B4291" si="199">+A4228&amp;"."&amp;$A$1</f>
        <v>ZK114.K126.C727</v>
      </c>
      <c r="C4228">
        <f>+IFERROR(VLOOKUP(B4228,'[1]Sum table'!$A:$D,4,FALSE),0)</f>
        <v>0</v>
      </c>
      <c r="D4228">
        <f>+IFERROR(VLOOKUP(B4228,'[1]Sum table'!$A:$E,5,FALSE),0)</f>
        <v>0</v>
      </c>
      <c r="E4228">
        <f>+IFERROR(VLOOKUP(B4228,'[1]Sum table'!$A:$F,6,FALSE),0)</f>
        <v>0</v>
      </c>
      <c r="F4228">
        <f>+IFERROR(VLOOKUP(B4228,'[1]Sum table'!$A:$G,7,FALSE),0)</f>
        <v>0</v>
      </c>
      <c r="O4228" t="s">
        <v>521</v>
      </c>
      <c r="P4228" s="607" t="s">
        <v>308</v>
      </c>
      <c r="R4228" t="str">
        <f t="shared" ref="R4228:R4291" si="200">+LEFT(B4228,5)</f>
        <v>ZK114</v>
      </c>
      <c r="S4228">
        <f t="shared" ref="S4228:U4291" si="201">+C4228</f>
        <v>0</v>
      </c>
      <c r="T4228">
        <f t="shared" si="201"/>
        <v>0</v>
      </c>
      <c r="U4228">
        <f t="shared" si="201"/>
        <v>0</v>
      </c>
    </row>
    <row r="4229" spans="1:21" x14ac:dyDescent="0.25">
      <c r="A4229" t="s">
        <v>4748</v>
      </c>
      <c r="B4229" t="str">
        <f t="shared" si="199"/>
        <v>ZK114.K127.C727</v>
      </c>
      <c r="C4229">
        <f>+IFERROR(VLOOKUP(B4229,'[1]Sum table'!$A:$D,4,FALSE),0)</f>
        <v>0</v>
      </c>
      <c r="D4229">
        <f>+IFERROR(VLOOKUP(B4229,'[1]Sum table'!$A:$E,5,FALSE),0)</f>
        <v>0</v>
      </c>
      <c r="E4229">
        <f>+IFERROR(VLOOKUP(B4229,'[1]Sum table'!$A:$F,6,FALSE),0)</f>
        <v>0</v>
      </c>
      <c r="F4229">
        <f>+IFERROR(VLOOKUP(B4229,'[1]Sum table'!$A:$G,7,FALSE),0)</f>
        <v>0</v>
      </c>
      <c r="O4229" t="s">
        <v>521</v>
      </c>
      <c r="P4229" s="607" t="s">
        <v>309</v>
      </c>
      <c r="R4229" t="str">
        <f t="shared" si="200"/>
        <v>ZK114</v>
      </c>
      <c r="S4229">
        <f t="shared" si="201"/>
        <v>0</v>
      </c>
      <c r="T4229">
        <f t="shared" si="201"/>
        <v>0</v>
      </c>
      <c r="U4229">
        <f t="shared" si="201"/>
        <v>0</v>
      </c>
    </row>
    <row r="4230" spans="1:21" x14ac:dyDescent="0.25">
      <c r="A4230" t="s">
        <v>4749</v>
      </c>
      <c r="B4230" t="str">
        <f t="shared" si="199"/>
        <v>ZK114.K128.C727</v>
      </c>
      <c r="C4230">
        <f>+IFERROR(VLOOKUP(B4230,'[1]Sum table'!$A:$D,4,FALSE),0)</f>
        <v>0</v>
      </c>
      <c r="D4230">
        <f>+IFERROR(VLOOKUP(B4230,'[1]Sum table'!$A:$E,5,FALSE),0)</f>
        <v>0</v>
      </c>
      <c r="E4230">
        <f>+IFERROR(VLOOKUP(B4230,'[1]Sum table'!$A:$F,6,FALSE),0)</f>
        <v>0</v>
      </c>
      <c r="F4230">
        <f>+IFERROR(VLOOKUP(B4230,'[1]Sum table'!$A:$G,7,FALSE),0)</f>
        <v>0</v>
      </c>
      <c r="O4230" t="s">
        <v>521</v>
      </c>
      <c r="P4230" s="607" t="s">
        <v>310</v>
      </c>
      <c r="R4230" t="str">
        <f t="shared" si="200"/>
        <v>ZK114</v>
      </c>
      <c r="S4230">
        <f t="shared" si="201"/>
        <v>0</v>
      </c>
      <c r="T4230">
        <f t="shared" si="201"/>
        <v>0</v>
      </c>
      <c r="U4230">
        <f t="shared" si="201"/>
        <v>0</v>
      </c>
    </row>
    <row r="4231" spans="1:21" x14ac:dyDescent="0.25">
      <c r="A4231" t="s">
        <v>4750</v>
      </c>
      <c r="B4231" t="str">
        <f t="shared" si="199"/>
        <v>ZK114.K129.C727</v>
      </c>
      <c r="C4231">
        <f>+IFERROR(VLOOKUP(B4231,'[1]Sum table'!$A:$D,4,FALSE),0)</f>
        <v>0</v>
      </c>
      <c r="D4231">
        <f>+IFERROR(VLOOKUP(B4231,'[1]Sum table'!$A:$E,5,FALSE),0)</f>
        <v>0</v>
      </c>
      <c r="E4231">
        <f>+IFERROR(VLOOKUP(B4231,'[1]Sum table'!$A:$F,6,FALSE),0)</f>
        <v>0</v>
      </c>
      <c r="F4231">
        <f>+IFERROR(VLOOKUP(B4231,'[1]Sum table'!$A:$G,7,FALSE),0)</f>
        <v>0</v>
      </c>
      <c r="O4231" t="s">
        <v>521</v>
      </c>
      <c r="P4231" s="607" t="s">
        <v>311</v>
      </c>
      <c r="R4231" t="str">
        <f t="shared" si="200"/>
        <v>ZK114</v>
      </c>
      <c r="S4231">
        <f t="shared" si="201"/>
        <v>0</v>
      </c>
      <c r="T4231">
        <f t="shared" si="201"/>
        <v>0</v>
      </c>
      <c r="U4231">
        <f t="shared" si="201"/>
        <v>0</v>
      </c>
    </row>
    <row r="4232" spans="1:21" x14ac:dyDescent="0.25">
      <c r="A4232" t="s">
        <v>4751</v>
      </c>
      <c r="B4232" t="str">
        <f t="shared" si="199"/>
        <v>ZK114.K130.C727</v>
      </c>
      <c r="C4232">
        <f>+IFERROR(VLOOKUP(B4232,'[1]Sum table'!$A:$D,4,FALSE),0)</f>
        <v>0</v>
      </c>
      <c r="D4232">
        <f>+IFERROR(VLOOKUP(B4232,'[1]Sum table'!$A:$E,5,FALSE),0)</f>
        <v>0</v>
      </c>
      <c r="E4232">
        <f>+IFERROR(VLOOKUP(B4232,'[1]Sum table'!$A:$F,6,FALSE),0)</f>
        <v>0</v>
      </c>
      <c r="F4232">
        <f>+IFERROR(VLOOKUP(B4232,'[1]Sum table'!$A:$G,7,FALSE),0)</f>
        <v>0</v>
      </c>
      <c r="O4232" t="s">
        <v>521</v>
      </c>
      <c r="P4232" s="606" t="s">
        <v>147</v>
      </c>
      <c r="R4232" t="str">
        <f t="shared" si="200"/>
        <v>ZK114</v>
      </c>
      <c r="S4232">
        <f t="shared" si="201"/>
        <v>0</v>
      </c>
      <c r="T4232">
        <f t="shared" si="201"/>
        <v>0</v>
      </c>
      <c r="U4232">
        <f t="shared" si="201"/>
        <v>0</v>
      </c>
    </row>
    <row r="4233" spans="1:21" x14ac:dyDescent="0.25">
      <c r="A4233" t="s">
        <v>4752</v>
      </c>
      <c r="B4233" t="str">
        <f t="shared" si="199"/>
        <v>ZK114.K131.C727</v>
      </c>
      <c r="C4233">
        <f>+IFERROR(VLOOKUP(B4233,'[1]Sum table'!$A:$D,4,FALSE),0)</f>
        <v>0</v>
      </c>
      <c r="D4233">
        <f>+IFERROR(VLOOKUP(B4233,'[1]Sum table'!$A:$E,5,FALSE),0)</f>
        <v>0</v>
      </c>
      <c r="E4233">
        <f>+IFERROR(VLOOKUP(B4233,'[1]Sum table'!$A:$F,6,FALSE),0)</f>
        <v>0</v>
      </c>
      <c r="F4233">
        <f>+IFERROR(VLOOKUP(B4233,'[1]Sum table'!$A:$G,7,FALSE),0)</f>
        <v>0</v>
      </c>
      <c r="O4233" t="s">
        <v>521</v>
      </c>
      <c r="P4233" s="606" t="s">
        <v>209</v>
      </c>
      <c r="R4233" t="str">
        <f t="shared" si="200"/>
        <v>ZK114</v>
      </c>
      <c r="S4233">
        <f t="shared" si="201"/>
        <v>0</v>
      </c>
      <c r="T4233">
        <f t="shared" si="201"/>
        <v>0</v>
      </c>
      <c r="U4233">
        <f t="shared" si="201"/>
        <v>0</v>
      </c>
    </row>
    <row r="4234" spans="1:21" x14ac:dyDescent="0.25">
      <c r="A4234" t="s">
        <v>4753</v>
      </c>
      <c r="B4234" t="str">
        <f t="shared" si="199"/>
        <v>ZK114.K132.C727</v>
      </c>
      <c r="C4234">
        <f>+IFERROR(VLOOKUP(B4234,'[1]Sum table'!$A:$D,4,FALSE),0)</f>
        <v>0</v>
      </c>
      <c r="D4234">
        <f>+IFERROR(VLOOKUP(B4234,'[1]Sum table'!$A:$E,5,FALSE),0)</f>
        <v>0</v>
      </c>
      <c r="E4234">
        <f>+IFERROR(VLOOKUP(B4234,'[1]Sum table'!$A:$F,6,FALSE),0)</f>
        <v>0</v>
      </c>
      <c r="F4234">
        <f>+IFERROR(VLOOKUP(B4234,'[1]Sum table'!$A:$G,7,FALSE),0)</f>
        <v>0</v>
      </c>
      <c r="O4234" t="s">
        <v>521</v>
      </c>
      <c r="P4234" s="606" t="s">
        <v>234</v>
      </c>
      <c r="R4234" t="str">
        <f t="shared" si="200"/>
        <v>ZK114</v>
      </c>
      <c r="S4234">
        <f t="shared" si="201"/>
        <v>0</v>
      </c>
      <c r="T4234">
        <f t="shared" si="201"/>
        <v>0</v>
      </c>
      <c r="U4234">
        <f t="shared" si="201"/>
        <v>0</v>
      </c>
    </row>
    <row r="4235" spans="1:21" x14ac:dyDescent="0.25">
      <c r="A4235" t="s">
        <v>4754</v>
      </c>
      <c r="B4235" t="str">
        <f t="shared" si="199"/>
        <v>ZK114.K133.C727</v>
      </c>
      <c r="C4235">
        <f>+IFERROR(VLOOKUP(B4235,'[1]Sum table'!$A:$D,4,FALSE),0)</f>
        <v>0</v>
      </c>
      <c r="D4235">
        <f>+IFERROR(VLOOKUP(B4235,'[1]Sum table'!$A:$E,5,FALSE),0)</f>
        <v>0</v>
      </c>
      <c r="E4235">
        <f>+IFERROR(VLOOKUP(B4235,'[1]Sum table'!$A:$F,6,FALSE),0)</f>
        <v>0</v>
      </c>
      <c r="F4235">
        <f>+IFERROR(VLOOKUP(B4235,'[1]Sum table'!$A:$G,7,FALSE),0)</f>
        <v>0</v>
      </c>
      <c r="O4235" t="s">
        <v>521</v>
      </c>
      <c r="P4235" s="606" t="s">
        <v>312</v>
      </c>
      <c r="R4235" t="str">
        <f t="shared" si="200"/>
        <v>ZK114</v>
      </c>
      <c r="S4235">
        <f t="shared" si="201"/>
        <v>0</v>
      </c>
      <c r="T4235">
        <f t="shared" si="201"/>
        <v>0</v>
      </c>
      <c r="U4235">
        <f t="shared" si="201"/>
        <v>0</v>
      </c>
    </row>
    <row r="4236" spans="1:21" x14ac:dyDescent="0.25">
      <c r="A4236" t="s">
        <v>4755</v>
      </c>
      <c r="B4236" t="str">
        <f t="shared" si="199"/>
        <v>ZK114.K134.C727</v>
      </c>
      <c r="C4236">
        <f>+IFERROR(VLOOKUP(B4236,'[1]Sum table'!$A:$D,4,FALSE),0)</f>
        <v>0</v>
      </c>
      <c r="D4236">
        <f>+IFERROR(VLOOKUP(B4236,'[1]Sum table'!$A:$E,5,FALSE),0)</f>
        <v>0</v>
      </c>
      <c r="E4236">
        <f>+IFERROR(VLOOKUP(B4236,'[1]Sum table'!$A:$F,6,FALSE),0)</f>
        <v>0</v>
      </c>
      <c r="F4236">
        <f>+IFERROR(VLOOKUP(B4236,'[1]Sum table'!$A:$G,7,FALSE),0)</f>
        <v>0</v>
      </c>
      <c r="O4236" t="s">
        <v>521</v>
      </c>
      <c r="P4236" s="606" t="s">
        <v>313</v>
      </c>
      <c r="R4236" t="str">
        <f t="shared" si="200"/>
        <v>ZK114</v>
      </c>
      <c r="S4236">
        <f t="shared" si="201"/>
        <v>0</v>
      </c>
      <c r="T4236">
        <f t="shared" si="201"/>
        <v>0</v>
      </c>
      <c r="U4236">
        <f t="shared" si="201"/>
        <v>0</v>
      </c>
    </row>
    <row r="4237" spans="1:21" x14ac:dyDescent="0.25">
      <c r="A4237" t="s">
        <v>4756</v>
      </c>
      <c r="B4237" t="str">
        <f t="shared" si="199"/>
        <v>ZK114.K135.C727</v>
      </c>
      <c r="C4237">
        <f>+IFERROR(VLOOKUP(B4237,'[1]Sum table'!$A:$D,4,FALSE),0)</f>
        <v>0</v>
      </c>
      <c r="D4237">
        <f>+IFERROR(VLOOKUP(B4237,'[1]Sum table'!$A:$E,5,FALSE),0)</f>
        <v>0</v>
      </c>
      <c r="E4237">
        <f>+IFERROR(VLOOKUP(B4237,'[1]Sum table'!$A:$F,6,FALSE),0)</f>
        <v>0</v>
      </c>
      <c r="F4237">
        <f>+IFERROR(VLOOKUP(B4237,'[1]Sum table'!$A:$G,7,FALSE),0)</f>
        <v>0</v>
      </c>
      <c r="O4237" t="s">
        <v>521</v>
      </c>
      <c r="P4237" s="606" t="s">
        <v>314</v>
      </c>
      <c r="R4237" t="str">
        <f t="shared" si="200"/>
        <v>ZK114</v>
      </c>
      <c r="S4237">
        <f t="shared" si="201"/>
        <v>0</v>
      </c>
      <c r="T4237">
        <f t="shared" si="201"/>
        <v>0</v>
      </c>
      <c r="U4237">
        <f t="shared" si="201"/>
        <v>0</v>
      </c>
    </row>
    <row r="4238" spans="1:21" x14ac:dyDescent="0.25">
      <c r="A4238" t="s">
        <v>4757</v>
      </c>
      <c r="B4238" t="str">
        <f t="shared" si="199"/>
        <v>ZK114.K136.C727</v>
      </c>
      <c r="C4238">
        <f>+IFERROR(VLOOKUP(B4238,'[1]Sum table'!$A:$D,4,FALSE),0)</f>
        <v>0</v>
      </c>
      <c r="D4238">
        <f>+IFERROR(VLOOKUP(B4238,'[1]Sum table'!$A:$E,5,FALSE),0)</f>
        <v>0</v>
      </c>
      <c r="E4238">
        <f>+IFERROR(VLOOKUP(B4238,'[1]Sum table'!$A:$F,6,FALSE),0)</f>
        <v>0</v>
      </c>
      <c r="F4238">
        <f>+IFERROR(VLOOKUP(B4238,'[1]Sum table'!$A:$G,7,FALSE),0)</f>
        <v>0</v>
      </c>
      <c r="O4238" t="s">
        <v>521</v>
      </c>
      <c r="P4238" s="606" t="s">
        <v>315</v>
      </c>
      <c r="R4238" t="str">
        <f t="shared" si="200"/>
        <v>ZK114</v>
      </c>
      <c r="S4238">
        <f t="shared" si="201"/>
        <v>0</v>
      </c>
      <c r="T4238">
        <f t="shared" si="201"/>
        <v>0</v>
      </c>
      <c r="U4238">
        <f t="shared" si="201"/>
        <v>0</v>
      </c>
    </row>
    <row r="4239" spans="1:21" x14ac:dyDescent="0.25">
      <c r="A4239" t="s">
        <v>4758</v>
      </c>
      <c r="B4239" t="str">
        <f t="shared" si="199"/>
        <v>ZK114.K137.C727</v>
      </c>
      <c r="C4239">
        <f>+IFERROR(VLOOKUP(B4239,'[1]Sum table'!$A:$D,4,FALSE),0)</f>
        <v>0</v>
      </c>
      <c r="D4239">
        <f>+IFERROR(VLOOKUP(B4239,'[1]Sum table'!$A:$E,5,FALSE),0)</f>
        <v>0</v>
      </c>
      <c r="E4239">
        <f>+IFERROR(VLOOKUP(B4239,'[1]Sum table'!$A:$F,6,FALSE),0)</f>
        <v>0</v>
      </c>
      <c r="F4239">
        <f>+IFERROR(VLOOKUP(B4239,'[1]Sum table'!$A:$G,7,FALSE),0)</f>
        <v>0</v>
      </c>
      <c r="O4239" t="s">
        <v>521</v>
      </c>
      <c r="P4239" s="606" t="s">
        <v>316</v>
      </c>
      <c r="R4239" t="str">
        <f t="shared" si="200"/>
        <v>ZK114</v>
      </c>
      <c r="S4239">
        <f t="shared" si="201"/>
        <v>0</v>
      </c>
      <c r="T4239">
        <f t="shared" si="201"/>
        <v>0</v>
      </c>
      <c r="U4239">
        <f t="shared" si="201"/>
        <v>0</v>
      </c>
    </row>
    <row r="4240" spans="1:21" x14ac:dyDescent="0.25">
      <c r="A4240" t="s">
        <v>4759</v>
      </c>
      <c r="B4240" t="str">
        <f t="shared" si="199"/>
        <v>ZK114.K138.C727</v>
      </c>
      <c r="C4240">
        <f>+IFERROR(VLOOKUP(B4240,'[1]Sum table'!$A:$D,4,FALSE),0)</f>
        <v>0</v>
      </c>
      <c r="D4240">
        <f>+IFERROR(VLOOKUP(B4240,'[1]Sum table'!$A:$E,5,FALSE),0)</f>
        <v>0</v>
      </c>
      <c r="E4240">
        <f>+IFERROR(VLOOKUP(B4240,'[1]Sum table'!$A:$F,6,FALSE),0)</f>
        <v>0</v>
      </c>
      <c r="F4240">
        <f>+IFERROR(VLOOKUP(B4240,'[1]Sum table'!$A:$G,7,FALSE),0)</f>
        <v>0</v>
      </c>
      <c r="O4240" t="s">
        <v>521</v>
      </c>
      <c r="P4240" s="606" t="s">
        <v>160</v>
      </c>
      <c r="R4240" t="str">
        <f t="shared" si="200"/>
        <v>ZK114</v>
      </c>
      <c r="S4240">
        <f t="shared" si="201"/>
        <v>0</v>
      </c>
      <c r="T4240">
        <f t="shared" si="201"/>
        <v>0</v>
      </c>
      <c r="U4240">
        <f t="shared" si="201"/>
        <v>0</v>
      </c>
    </row>
    <row r="4241" spans="1:21" x14ac:dyDescent="0.25">
      <c r="A4241" t="s">
        <v>4760</v>
      </c>
      <c r="B4241" t="str">
        <f t="shared" si="199"/>
        <v>ZK114.K139.C727</v>
      </c>
      <c r="C4241">
        <f>+IFERROR(VLOOKUP(B4241,'[1]Sum table'!$A:$D,4,FALSE),0)</f>
        <v>0</v>
      </c>
      <c r="D4241">
        <f>+IFERROR(VLOOKUP(B4241,'[1]Sum table'!$A:$E,5,FALSE),0)</f>
        <v>0</v>
      </c>
      <c r="E4241">
        <f>+IFERROR(VLOOKUP(B4241,'[1]Sum table'!$A:$F,6,FALSE),0)</f>
        <v>0</v>
      </c>
      <c r="F4241">
        <f>+IFERROR(VLOOKUP(B4241,'[1]Sum table'!$A:$G,7,FALSE),0)</f>
        <v>0</v>
      </c>
      <c r="O4241" t="s">
        <v>521</v>
      </c>
      <c r="P4241" s="606" t="s">
        <v>175</v>
      </c>
      <c r="R4241" t="str">
        <f t="shared" si="200"/>
        <v>ZK114</v>
      </c>
      <c r="S4241">
        <f t="shared" si="201"/>
        <v>0</v>
      </c>
      <c r="T4241">
        <f t="shared" si="201"/>
        <v>0</v>
      </c>
      <c r="U4241">
        <f t="shared" si="201"/>
        <v>0</v>
      </c>
    </row>
    <row r="4242" spans="1:21" x14ac:dyDescent="0.25">
      <c r="A4242" t="s">
        <v>4761</v>
      </c>
      <c r="B4242" t="str">
        <f t="shared" si="199"/>
        <v>ZK114.K140.C727</v>
      </c>
      <c r="C4242">
        <f>+IFERROR(VLOOKUP(B4242,'[1]Sum table'!$A:$D,4,FALSE),0)</f>
        <v>0</v>
      </c>
      <c r="D4242">
        <f>+IFERROR(VLOOKUP(B4242,'[1]Sum table'!$A:$E,5,FALSE),0)</f>
        <v>0</v>
      </c>
      <c r="E4242">
        <f>+IFERROR(VLOOKUP(B4242,'[1]Sum table'!$A:$F,6,FALSE),0)</f>
        <v>0</v>
      </c>
      <c r="F4242">
        <f>+IFERROR(VLOOKUP(B4242,'[1]Sum table'!$A:$G,7,FALSE),0)</f>
        <v>0</v>
      </c>
      <c r="O4242" t="s">
        <v>521</v>
      </c>
      <c r="P4242" s="606" t="s">
        <v>187</v>
      </c>
      <c r="R4242" t="str">
        <f t="shared" si="200"/>
        <v>ZK114</v>
      </c>
      <c r="S4242">
        <f t="shared" si="201"/>
        <v>0</v>
      </c>
      <c r="T4242">
        <f t="shared" si="201"/>
        <v>0</v>
      </c>
      <c r="U4242">
        <f t="shared" si="201"/>
        <v>0</v>
      </c>
    </row>
    <row r="4243" spans="1:21" x14ac:dyDescent="0.25">
      <c r="A4243" t="s">
        <v>4762</v>
      </c>
      <c r="B4243" t="str">
        <f t="shared" si="199"/>
        <v>ZK114.K141.C727</v>
      </c>
      <c r="C4243">
        <f>+IFERROR(VLOOKUP(B4243,'[1]Sum table'!$A:$D,4,FALSE),0)</f>
        <v>0</v>
      </c>
      <c r="D4243">
        <f>+IFERROR(VLOOKUP(B4243,'[1]Sum table'!$A:$E,5,FALSE),0)</f>
        <v>0</v>
      </c>
      <c r="E4243">
        <f>+IFERROR(VLOOKUP(B4243,'[1]Sum table'!$A:$F,6,FALSE),0)</f>
        <v>0</v>
      </c>
      <c r="F4243">
        <f>+IFERROR(VLOOKUP(B4243,'[1]Sum table'!$A:$G,7,FALSE),0)</f>
        <v>0</v>
      </c>
      <c r="O4243" t="s">
        <v>521</v>
      </c>
      <c r="P4243" s="607" t="s">
        <v>317</v>
      </c>
      <c r="R4243" t="str">
        <f t="shared" si="200"/>
        <v>ZK114</v>
      </c>
      <c r="S4243">
        <f t="shared" si="201"/>
        <v>0</v>
      </c>
      <c r="T4243">
        <f t="shared" si="201"/>
        <v>0</v>
      </c>
      <c r="U4243">
        <f t="shared" si="201"/>
        <v>0</v>
      </c>
    </row>
    <row r="4244" spans="1:21" x14ac:dyDescent="0.25">
      <c r="A4244" t="s">
        <v>4763</v>
      </c>
      <c r="B4244" t="str">
        <f t="shared" si="199"/>
        <v>ZK114.K142.C727</v>
      </c>
      <c r="C4244">
        <f>+IFERROR(VLOOKUP(B4244,'[1]Sum table'!$A:$D,4,FALSE),0)</f>
        <v>0</v>
      </c>
      <c r="D4244">
        <f>+IFERROR(VLOOKUP(B4244,'[1]Sum table'!$A:$E,5,FALSE),0)</f>
        <v>0</v>
      </c>
      <c r="E4244">
        <f>+IFERROR(VLOOKUP(B4244,'[1]Sum table'!$A:$F,6,FALSE),0)</f>
        <v>0</v>
      </c>
      <c r="F4244">
        <f>+IFERROR(VLOOKUP(B4244,'[1]Sum table'!$A:$G,7,FALSE),0)</f>
        <v>0</v>
      </c>
      <c r="O4244" t="s">
        <v>521</v>
      </c>
      <c r="P4244" s="607" t="s">
        <v>318</v>
      </c>
      <c r="R4244" t="str">
        <f t="shared" si="200"/>
        <v>ZK114</v>
      </c>
      <c r="S4244">
        <f t="shared" si="201"/>
        <v>0</v>
      </c>
      <c r="T4244">
        <f t="shared" si="201"/>
        <v>0</v>
      </c>
      <c r="U4244">
        <f t="shared" si="201"/>
        <v>0</v>
      </c>
    </row>
    <row r="4245" spans="1:21" x14ac:dyDescent="0.25">
      <c r="A4245" t="s">
        <v>4764</v>
      </c>
      <c r="B4245" t="str">
        <f t="shared" si="199"/>
        <v>ZK114.K143.C727</v>
      </c>
      <c r="C4245">
        <f>+IFERROR(VLOOKUP(B4245,'[1]Sum table'!$A:$D,4,FALSE),0)</f>
        <v>0</v>
      </c>
      <c r="D4245">
        <f>+IFERROR(VLOOKUP(B4245,'[1]Sum table'!$A:$E,5,FALSE),0)</f>
        <v>0</v>
      </c>
      <c r="E4245">
        <f>+IFERROR(VLOOKUP(B4245,'[1]Sum table'!$A:$F,6,FALSE),0)</f>
        <v>0</v>
      </c>
      <c r="F4245">
        <f>+IFERROR(VLOOKUP(B4245,'[1]Sum table'!$A:$G,7,FALSE),0)</f>
        <v>0</v>
      </c>
      <c r="O4245" t="s">
        <v>521</v>
      </c>
      <c r="P4245" s="607" t="s">
        <v>319</v>
      </c>
      <c r="R4245" t="str">
        <f t="shared" si="200"/>
        <v>ZK114</v>
      </c>
      <c r="S4245">
        <f t="shared" si="201"/>
        <v>0</v>
      </c>
      <c r="T4245">
        <f t="shared" si="201"/>
        <v>0</v>
      </c>
      <c r="U4245">
        <f t="shared" si="201"/>
        <v>0</v>
      </c>
    </row>
    <row r="4246" spans="1:21" x14ac:dyDescent="0.25">
      <c r="A4246" t="s">
        <v>4765</v>
      </c>
      <c r="B4246" t="str">
        <f t="shared" si="199"/>
        <v>ZK114.K144.C727</v>
      </c>
      <c r="C4246">
        <f>+IFERROR(VLOOKUP(B4246,'[1]Sum table'!$A:$D,4,FALSE),0)</f>
        <v>0</v>
      </c>
      <c r="D4246">
        <f>+IFERROR(VLOOKUP(B4246,'[1]Sum table'!$A:$E,5,FALSE),0)</f>
        <v>0</v>
      </c>
      <c r="E4246">
        <f>+IFERROR(VLOOKUP(B4246,'[1]Sum table'!$A:$F,6,FALSE),0)</f>
        <v>0</v>
      </c>
      <c r="F4246">
        <f>+IFERROR(VLOOKUP(B4246,'[1]Sum table'!$A:$G,7,FALSE),0)</f>
        <v>0</v>
      </c>
      <c r="O4246" t="s">
        <v>521</v>
      </c>
      <c r="P4246" s="607" t="s">
        <v>320</v>
      </c>
      <c r="R4246" t="str">
        <f t="shared" si="200"/>
        <v>ZK114</v>
      </c>
      <c r="S4246">
        <f t="shared" si="201"/>
        <v>0</v>
      </c>
      <c r="T4246">
        <f t="shared" si="201"/>
        <v>0</v>
      </c>
      <c r="U4246">
        <f t="shared" si="201"/>
        <v>0</v>
      </c>
    </row>
    <row r="4247" spans="1:21" x14ac:dyDescent="0.25">
      <c r="A4247" t="s">
        <v>4766</v>
      </c>
      <c r="B4247" t="str">
        <f t="shared" si="199"/>
        <v>ZK114.K145.C727</v>
      </c>
      <c r="C4247">
        <f>+IFERROR(VLOOKUP(B4247,'[1]Sum table'!$A:$D,4,FALSE),0)</f>
        <v>0</v>
      </c>
      <c r="D4247">
        <f>+IFERROR(VLOOKUP(B4247,'[1]Sum table'!$A:$E,5,FALSE),0)</f>
        <v>0</v>
      </c>
      <c r="E4247">
        <f>+IFERROR(VLOOKUP(B4247,'[1]Sum table'!$A:$F,6,FALSE),0)</f>
        <v>0</v>
      </c>
      <c r="F4247">
        <f>+IFERROR(VLOOKUP(B4247,'[1]Sum table'!$A:$G,7,FALSE),0)</f>
        <v>0</v>
      </c>
      <c r="O4247" t="s">
        <v>521</v>
      </c>
      <c r="P4247" s="607" t="s">
        <v>321</v>
      </c>
      <c r="R4247" t="str">
        <f t="shared" si="200"/>
        <v>ZK114</v>
      </c>
      <c r="S4247">
        <f t="shared" si="201"/>
        <v>0</v>
      </c>
      <c r="T4247">
        <f t="shared" si="201"/>
        <v>0</v>
      </c>
      <c r="U4247">
        <f t="shared" si="201"/>
        <v>0</v>
      </c>
    </row>
    <row r="4248" spans="1:21" x14ac:dyDescent="0.25">
      <c r="A4248" t="s">
        <v>4767</v>
      </c>
      <c r="B4248" t="str">
        <f t="shared" si="199"/>
        <v>ZK114.K146.C727</v>
      </c>
      <c r="C4248">
        <f>+IFERROR(VLOOKUP(B4248,'[1]Sum table'!$A:$D,4,FALSE),0)</f>
        <v>0</v>
      </c>
      <c r="D4248">
        <f>+IFERROR(VLOOKUP(B4248,'[1]Sum table'!$A:$E,5,FALSE),0)</f>
        <v>0</v>
      </c>
      <c r="E4248">
        <f>+IFERROR(VLOOKUP(B4248,'[1]Sum table'!$A:$F,6,FALSE),0)</f>
        <v>0</v>
      </c>
      <c r="F4248">
        <f>+IFERROR(VLOOKUP(B4248,'[1]Sum table'!$A:$G,7,FALSE),0)</f>
        <v>0</v>
      </c>
      <c r="O4248" t="s">
        <v>521</v>
      </c>
      <c r="P4248" s="607" t="s">
        <v>322</v>
      </c>
      <c r="R4248" t="str">
        <f t="shared" si="200"/>
        <v>ZK114</v>
      </c>
      <c r="S4248">
        <f t="shared" si="201"/>
        <v>0</v>
      </c>
      <c r="T4248">
        <f t="shared" si="201"/>
        <v>0</v>
      </c>
      <c r="U4248">
        <f t="shared" si="201"/>
        <v>0</v>
      </c>
    </row>
    <row r="4249" spans="1:21" x14ac:dyDescent="0.25">
      <c r="A4249" t="s">
        <v>4768</v>
      </c>
      <c r="B4249" t="str">
        <f t="shared" si="199"/>
        <v>ZK114.K147.C727</v>
      </c>
      <c r="C4249">
        <f>+IFERROR(VLOOKUP(B4249,'[1]Sum table'!$A:$D,4,FALSE),0)</f>
        <v>0</v>
      </c>
      <c r="D4249">
        <f>+IFERROR(VLOOKUP(B4249,'[1]Sum table'!$A:$E,5,FALSE),0)</f>
        <v>0</v>
      </c>
      <c r="E4249">
        <f>+IFERROR(VLOOKUP(B4249,'[1]Sum table'!$A:$F,6,FALSE),0)</f>
        <v>0</v>
      </c>
      <c r="F4249">
        <f>+IFERROR(VLOOKUP(B4249,'[1]Sum table'!$A:$G,7,FALSE),0)</f>
        <v>0</v>
      </c>
      <c r="O4249" t="s">
        <v>521</v>
      </c>
      <c r="P4249" s="606" t="s">
        <v>173</v>
      </c>
      <c r="R4249" t="str">
        <f t="shared" si="200"/>
        <v>ZK114</v>
      </c>
      <c r="S4249">
        <f t="shared" si="201"/>
        <v>0</v>
      </c>
      <c r="T4249">
        <f t="shared" si="201"/>
        <v>0</v>
      </c>
      <c r="U4249">
        <f t="shared" si="201"/>
        <v>0</v>
      </c>
    </row>
    <row r="4250" spans="1:21" x14ac:dyDescent="0.25">
      <c r="A4250" t="s">
        <v>4769</v>
      </c>
      <c r="B4250" t="str">
        <f t="shared" si="199"/>
        <v>ZK114.K148.C727</v>
      </c>
      <c r="C4250">
        <f>+IFERROR(VLOOKUP(B4250,'[1]Sum table'!$A:$D,4,FALSE),0)</f>
        <v>0</v>
      </c>
      <c r="D4250">
        <f>+IFERROR(VLOOKUP(B4250,'[1]Sum table'!$A:$E,5,FALSE),0)</f>
        <v>0</v>
      </c>
      <c r="E4250">
        <f>+IFERROR(VLOOKUP(B4250,'[1]Sum table'!$A:$F,6,FALSE),0)</f>
        <v>0</v>
      </c>
      <c r="F4250">
        <f>+IFERROR(VLOOKUP(B4250,'[1]Sum table'!$A:$G,7,FALSE),0)</f>
        <v>0</v>
      </c>
      <c r="O4250" t="s">
        <v>521</v>
      </c>
      <c r="P4250" s="606" t="s">
        <v>323</v>
      </c>
      <c r="R4250" t="str">
        <f t="shared" si="200"/>
        <v>ZK114</v>
      </c>
      <c r="S4250">
        <f t="shared" si="201"/>
        <v>0</v>
      </c>
      <c r="T4250">
        <f t="shared" si="201"/>
        <v>0</v>
      </c>
      <c r="U4250">
        <f t="shared" si="201"/>
        <v>0</v>
      </c>
    </row>
    <row r="4251" spans="1:21" x14ac:dyDescent="0.25">
      <c r="A4251" t="s">
        <v>4770</v>
      </c>
      <c r="B4251" t="str">
        <f t="shared" si="199"/>
        <v>ZK114.K149.C727</v>
      </c>
      <c r="C4251">
        <f>+IFERROR(VLOOKUP(B4251,'[1]Sum table'!$A:$D,4,FALSE),0)</f>
        <v>0</v>
      </c>
      <c r="D4251">
        <f>+IFERROR(VLOOKUP(B4251,'[1]Sum table'!$A:$E,5,FALSE),0)</f>
        <v>0</v>
      </c>
      <c r="E4251">
        <f>+IFERROR(VLOOKUP(B4251,'[1]Sum table'!$A:$F,6,FALSE),0)</f>
        <v>0</v>
      </c>
      <c r="F4251">
        <f>+IFERROR(VLOOKUP(B4251,'[1]Sum table'!$A:$G,7,FALSE),0)</f>
        <v>0</v>
      </c>
      <c r="O4251" t="s">
        <v>521</v>
      </c>
      <c r="P4251" s="606" t="s">
        <v>324</v>
      </c>
      <c r="R4251" t="str">
        <f t="shared" si="200"/>
        <v>ZK114</v>
      </c>
      <c r="S4251">
        <f t="shared" si="201"/>
        <v>0</v>
      </c>
      <c r="T4251">
        <f t="shared" si="201"/>
        <v>0</v>
      </c>
      <c r="U4251">
        <f t="shared" si="201"/>
        <v>0</v>
      </c>
    </row>
    <row r="4252" spans="1:21" x14ac:dyDescent="0.25">
      <c r="A4252" t="s">
        <v>4771</v>
      </c>
      <c r="B4252" t="str">
        <f t="shared" si="199"/>
        <v>ZK114.K150.C727</v>
      </c>
      <c r="C4252">
        <f>+IFERROR(VLOOKUP(B4252,'[1]Sum table'!$A:$D,4,FALSE),0)</f>
        <v>0</v>
      </c>
      <c r="D4252">
        <f>+IFERROR(VLOOKUP(B4252,'[1]Sum table'!$A:$E,5,FALSE),0)</f>
        <v>0</v>
      </c>
      <c r="E4252">
        <f>+IFERROR(VLOOKUP(B4252,'[1]Sum table'!$A:$F,6,FALSE),0)</f>
        <v>0</v>
      </c>
      <c r="F4252">
        <f>+IFERROR(VLOOKUP(B4252,'[1]Sum table'!$A:$G,7,FALSE),0)</f>
        <v>0</v>
      </c>
      <c r="O4252" t="s">
        <v>521</v>
      </c>
      <c r="P4252" s="607" t="s">
        <v>325</v>
      </c>
      <c r="R4252" t="str">
        <f t="shared" si="200"/>
        <v>ZK114</v>
      </c>
      <c r="S4252">
        <f t="shared" si="201"/>
        <v>0</v>
      </c>
      <c r="T4252">
        <f t="shared" si="201"/>
        <v>0</v>
      </c>
      <c r="U4252">
        <f t="shared" si="201"/>
        <v>0</v>
      </c>
    </row>
    <row r="4253" spans="1:21" x14ac:dyDescent="0.25">
      <c r="A4253" t="s">
        <v>4772</v>
      </c>
      <c r="B4253" t="str">
        <f t="shared" si="199"/>
        <v>ZK114.K151.C727</v>
      </c>
      <c r="C4253">
        <f>+IFERROR(VLOOKUP(B4253,'[1]Sum table'!$A:$D,4,FALSE),0)</f>
        <v>0</v>
      </c>
      <c r="D4253">
        <f>+IFERROR(VLOOKUP(B4253,'[1]Sum table'!$A:$E,5,FALSE),0)</f>
        <v>0</v>
      </c>
      <c r="E4253">
        <f>+IFERROR(VLOOKUP(B4253,'[1]Sum table'!$A:$F,6,FALSE),0)</f>
        <v>0</v>
      </c>
      <c r="F4253">
        <f>+IFERROR(VLOOKUP(B4253,'[1]Sum table'!$A:$G,7,FALSE),0)</f>
        <v>0</v>
      </c>
      <c r="O4253" t="s">
        <v>521</v>
      </c>
      <c r="P4253" s="607" t="s">
        <v>326</v>
      </c>
      <c r="R4253" t="str">
        <f t="shared" si="200"/>
        <v>ZK114</v>
      </c>
      <c r="S4253">
        <f t="shared" si="201"/>
        <v>0</v>
      </c>
      <c r="T4253">
        <f t="shared" si="201"/>
        <v>0</v>
      </c>
      <c r="U4253">
        <f t="shared" si="201"/>
        <v>0</v>
      </c>
    </row>
    <row r="4254" spans="1:21" x14ac:dyDescent="0.25">
      <c r="A4254" t="s">
        <v>4773</v>
      </c>
      <c r="B4254" t="str">
        <f t="shared" si="199"/>
        <v>ZK114.K152.C727</v>
      </c>
      <c r="C4254">
        <f>+IFERROR(VLOOKUP(B4254,'[1]Sum table'!$A:$D,4,FALSE),0)</f>
        <v>0</v>
      </c>
      <c r="D4254">
        <f>+IFERROR(VLOOKUP(B4254,'[1]Sum table'!$A:$E,5,FALSE),0)</f>
        <v>0</v>
      </c>
      <c r="E4254">
        <f>+IFERROR(VLOOKUP(B4254,'[1]Sum table'!$A:$F,6,FALSE),0)</f>
        <v>0</v>
      </c>
      <c r="F4254">
        <f>+IFERROR(VLOOKUP(B4254,'[1]Sum table'!$A:$G,7,FALSE),0)</f>
        <v>0</v>
      </c>
      <c r="O4254" t="s">
        <v>521</v>
      </c>
      <c r="P4254" s="607" t="s">
        <v>327</v>
      </c>
      <c r="R4254" t="str">
        <f t="shared" si="200"/>
        <v>ZK114</v>
      </c>
      <c r="S4254">
        <f t="shared" si="201"/>
        <v>0</v>
      </c>
      <c r="T4254">
        <f t="shared" si="201"/>
        <v>0</v>
      </c>
      <c r="U4254">
        <f t="shared" si="201"/>
        <v>0</v>
      </c>
    </row>
    <row r="4255" spans="1:21" x14ac:dyDescent="0.25">
      <c r="A4255" t="s">
        <v>4774</v>
      </c>
      <c r="B4255" t="str">
        <f t="shared" si="199"/>
        <v>ZK114.K153.C727</v>
      </c>
      <c r="C4255">
        <f>+IFERROR(VLOOKUP(B4255,'[1]Sum table'!$A:$D,4,FALSE),0)</f>
        <v>0</v>
      </c>
      <c r="D4255">
        <f>+IFERROR(VLOOKUP(B4255,'[1]Sum table'!$A:$E,5,FALSE),0)</f>
        <v>0</v>
      </c>
      <c r="E4255">
        <f>+IFERROR(VLOOKUP(B4255,'[1]Sum table'!$A:$F,6,FALSE),0)</f>
        <v>0</v>
      </c>
      <c r="F4255">
        <f>+IFERROR(VLOOKUP(B4255,'[1]Sum table'!$A:$G,7,FALSE),0)</f>
        <v>0</v>
      </c>
      <c r="O4255" t="s">
        <v>521</v>
      </c>
      <c r="P4255" s="607" t="s">
        <v>328</v>
      </c>
      <c r="R4255" t="str">
        <f t="shared" si="200"/>
        <v>ZK114</v>
      </c>
      <c r="S4255">
        <f t="shared" si="201"/>
        <v>0</v>
      </c>
      <c r="T4255">
        <f t="shared" si="201"/>
        <v>0</v>
      </c>
      <c r="U4255">
        <f t="shared" si="201"/>
        <v>0</v>
      </c>
    </row>
    <row r="4256" spans="1:21" x14ac:dyDescent="0.25">
      <c r="A4256" t="s">
        <v>4775</v>
      </c>
      <c r="B4256" t="str">
        <f t="shared" si="199"/>
        <v>ZK114.K154.C727</v>
      </c>
      <c r="C4256">
        <f>+IFERROR(VLOOKUP(B4256,'[1]Sum table'!$A:$D,4,FALSE),0)</f>
        <v>0</v>
      </c>
      <c r="D4256">
        <f>+IFERROR(VLOOKUP(B4256,'[1]Sum table'!$A:$E,5,FALSE),0)</f>
        <v>0</v>
      </c>
      <c r="E4256">
        <f>+IFERROR(VLOOKUP(B4256,'[1]Sum table'!$A:$F,6,FALSE),0)</f>
        <v>0</v>
      </c>
      <c r="F4256">
        <f>+IFERROR(VLOOKUP(B4256,'[1]Sum table'!$A:$G,7,FALSE),0)</f>
        <v>0</v>
      </c>
      <c r="O4256" t="s">
        <v>521</v>
      </c>
      <c r="P4256" s="607" t="s">
        <v>329</v>
      </c>
      <c r="R4256" t="str">
        <f t="shared" si="200"/>
        <v>ZK114</v>
      </c>
      <c r="S4256">
        <f t="shared" si="201"/>
        <v>0</v>
      </c>
      <c r="T4256">
        <f t="shared" si="201"/>
        <v>0</v>
      </c>
      <c r="U4256">
        <f t="shared" si="201"/>
        <v>0</v>
      </c>
    </row>
    <row r="4257" spans="1:21" x14ac:dyDescent="0.25">
      <c r="A4257" t="s">
        <v>4776</v>
      </c>
      <c r="B4257" t="str">
        <f t="shared" si="199"/>
        <v>ZK114.K155.C727</v>
      </c>
      <c r="C4257">
        <f>+IFERROR(VLOOKUP(B4257,'[1]Sum table'!$A:$D,4,FALSE),0)</f>
        <v>0</v>
      </c>
      <c r="D4257">
        <f>+IFERROR(VLOOKUP(B4257,'[1]Sum table'!$A:$E,5,FALSE),0)</f>
        <v>0</v>
      </c>
      <c r="E4257">
        <f>+IFERROR(VLOOKUP(B4257,'[1]Sum table'!$A:$F,6,FALSE),0)</f>
        <v>0</v>
      </c>
      <c r="F4257">
        <f>+IFERROR(VLOOKUP(B4257,'[1]Sum table'!$A:$G,7,FALSE),0)</f>
        <v>0</v>
      </c>
      <c r="O4257" t="s">
        <v>521</v>
      </c>
      <c r="P4257" s="607" t="s">
        <v>330</v>
      </c>
      <c r="R4257" t="str">
        <f t="shared" si="200"/>
        <v>ZK114</v>
      </c>
      <c r="S4257">
        <f t="shared" si="201"/>
        <v>0</v>
      </c>
      <c r="T4257">
        <f t="shared" si="201"/>
        <v>0</v>
      </c>
      <c r="U4257">
        <f t="shared" si="201"/>
        <v>0</v>
      </c>
    </row>
    <row r="4258" spans="1:21" x14ac:dyDescent="0.25">
      <c r="A4258" t="s">
        <v>4777</v>
      </c>
      <c r="B4258" t="str">
        <f t="shared" si="199"/>
        <v>ZK114.K156.C727</v>
      </c>
      <c r="C4258">
        <f>+IFERROR(VLOOKUP(B4258,'[1]Sum table'!$A:$D,4,FALSE),0)</f>
        <v>0</v>
      </c>
      <c r="D4258">
        <f>+IFERROR(VLOOKUP(B4258,'[1]Sum table'!$A:$E,5,FALSE),0)</f>
        <v>0</v>
      </c>
      <c r="E4258">
        <f>+IFERROR(VLOOKUP(B4258,'[1]Sum table'!$A:$F,6,FALSE),0)</f>
        <v>0</v>
      </c>
      <c r="F4258">
        <f>+IFERROR(VLOOKUP(B4258,'[1]Sum table'!$A:$G,7,FALSE),0)</f>
        <v>0</v>
      </c>
      <c r="O4258" t="s">
        <v>521</v>
      </c>
      <c r="P4258" s="607" t="s">
        <v>331</v>
      </c>
      <c r="R4258" t="str">
        <f t="shared" si="200"/>
        <v>ZK114</v>
      </c>
      <c r="S4258">
        <f t="shared" si="201"/>
        <v>0</v>
      </c>
      <c r="T4258">
        <f t="shared" si="201"/>
        <v>0</v>
      </c>
      <c r="U4258">
        <f t="shared" si="201"/>
        <v>0</v>
      </c>
    </row>
    <row r="4259" spans="1:21" x14ac:dyDescent="0.25">
      <c r="A4259" t="s">
        <v>4778</v>
      </c>
      <c r="B4259" t="str">
        <f t="shared" si="199"/>
        <v>ZK114.K157.C727</v>
      </c>
      <c r="C4259">
        <f>+IFERROR(VLOOKUP(B4259,'[1]Sum table'!$A:$D,4,FALSE),0)</f>
        <v>0</v>
      </c>
      <c r="D4259">
        <f>+IFERROR(VLOOKUP(B4259,'[1]Sum table'!$A:$E,5,FALSE),0)</f>
        <v>0</v>
      </c>
      <c r="E4259">
        <f>+IFERROR(VLOOKUP(B4259,'[1]Sum table'!$A:$F,6,FALSE),0)</f>
        <v>0</v>
      </c>
      <c r="F4259">
        <f>+IFERROR(VLOOKUP(B4259,'[1]Sum table'!$A:$G,7,FALSE),0)</f>
        <v>0</v>
      </c>
      <c r="O4259" t="s">
        <v>521</v>
      </c>
      <c r="P4259" s="607" t="s">
        <v>332</v>
      </c>
      <c r="R4259" t="str">
        <f t="shared" si="200"/>
        <v>ZK114</v>
      </c>
      <c r="S4259">
        <f t="shared" si="201"/>
        <v>0</v>
      </c>
      <c r="T4259">
        <f t="shared" si="201"/>
        <v>0</v>
      </c>
      <c r="U4259">
        <f t="shared" si="201"/>
        <v>0</v>
      </c>
    </row>
    <row r="4260" spans="1:21" x14ac:dyDescent="0.25">
      <c r="A4260" t="s">
        <v>4779</v>
      </c>
      <c r="B4260" t="str">
        <f t="shared" si="199"/>
        <v>ZK114.K158.C727</v>
      </c>
      <c r="C4260">
        <f>+IFERROR(VLOOKUP(B4260,'[1]Sum table'!$A:$D,4,FALSE),0)</f>
        <v>0</v>
      </c>
      <c r="D4260">
        <f>+IFERROR(VLOOKUP(B4260,'[1]Sum table'!$A:$E,5,FALSE),0)</f>
        <v>0</v>
      </c>
      <c r="E4260">
        <f>+IFERROR(VLOOKUP(B4260,'[1]Sum table'!$A:$F,6,FALSE),0)</f>
        <v>0</v>
      </c>
      <c r="F4260">
        <f>+IFERROR(VLOOKUP(B4260,'[1]Sum table'!$A:$G,7,FALSE),0)</f>
        <v>0</v>
      </c>
      <c r="O4260" t="s">
        <v>521</v>
      </c>
      <c r="P4260" s="607" t="s">
        <v>333</v>
      </c>
      <c r="R4260" t="str">
        <f t="shared" si="200"/>
        <v>ZK114</v>
      </c>
      <c r="S4260">
        <f t="shared" si="201"/>
        <v>0</v>
      </c>
      <c r="T4260">
        <f t="shared" si="201"/>
        <v>0</v>
      </c>
      <c r="U4260">
        <f t="shared" si="201"/>
        <v>0</v>
      </c>
    </row>
    <row r="4261" spans="1:21" x14ac:dyDescent="0.25">
      <c r="A4261" t="s">
        <v>4780</v>
      </c>
      <c r="B4261" t="str">
        <f t="shared" si="199"/>
        <v>ZK114.K159.C727</v>
      </c>
      <c r="C4261">
        <f>+IFERROR(VLOOKUP(B4261,'[1]Sum table'!$A:$D,4,FALSE),0)</f>
        <v>0</v>
      </c>
      <c r="D4261">
        <f>+IFERROR(VLOOKUP(B4261,'[1]Sum table'!$A:$E,5,FALSE),0)</f>
        <v>0</v>
      </c>
      <c r="E4261">
        <f>+IFERROR(VLOOKUP(B4261,'[1]Sum table'!$A:$F,6,FALSE),0)</f>
        <v>0</v>
      </c>
      <c r="F4261">
        <f>+IFERROR(VLOOKUP(B4261,'[1]Sum table'!$A:$G,7,FALSE),0)</f>
        <v>0</v>
      </c>
      <c r="O4261" t="s">
        <v>521</v>
      </c>
      <c r="P4261" s="607" t="s">
        <v>334</v>
      </c>
      <c r="R4261" t="str">
        <f t="shared" si="200"/>
        <v>ZK114</v>
      </c>
      <c r="S4261">
        <f t="shared" si="201"/>
        <v>0</v>
      </c>
      <c r="T4261">
        <f t="shared" si="201"/>
        <v>0</v>
      </c>
      <c r="U4261">
        <f t="shared" si="201"/>
        <v>0</v>
      </c>
    </row>
    <row r="4262" spans="1:21" x14ac:dyDescent="0.25">
      <c r="A4262" t="s">
        <v>4781</v>
      </c>
      <c r="B4262" t="str">
        <f t="shared" si="199"/>
        <v>ZK114.K160.C727</v>
      </c>
      <c r="C4262">
        <f>+IFERROR(VLOOKUP(B4262,'[1]Sum table'!$A:$D,4,FALSE),0)</f>
        <v>0</v>
      </c>
      <c r="D4262">
        <f>+IFERROR(VLOOKUP(B4262,'[1]Sum table'!$A:$E,5,FALSE),0)</f>
        <v>0</v>
      </c>
      <c r="E4262">
        <f>+IFERROR(VLOOKUP(B4262,'[1]Sum table'!$A:$F,6,FALSE),0)</f>
        <v>0</v>
      </c>
      <c r="F4262">
        <f>+IFERROR(VLOOKUP(B4262,'[1]Sum table'!$A:$G,7,FALSE),0)</f>
        <v>0</v>
      </c>
      <c r="O4262" t="s">
        <v>521</v>
      </c>
      <c r="P4262" s="606" t="s">
        <v>189</v>
      </c>
      <c r="R4262" t="str">
        <f t="shared" si="200"/>
        <v>ZK114</v>
      </c>
      <c r="S4262">
        <f t="shared" si="201"/>
        <v>0</v>
      </c>
      <c r="T4262">
        <f t="shared" si="201"/>
        <v>0</v>
      </c>
      <c r="U4262">
        <f t="shared" si="201"/>
        <v>0</v>
      </c>
    </row>
    <row r="4263" spans="1:21" x14ac:dyDescent="0.25">
      <c r="A4263" t="s">
        <v>4782</v>
      </c>
      <c r="B4263" t="str">
        <f t="shared" si="199"/>
        <v>ZK114.K161.C727</v>
      </c>
      <c r="C4263">
        <f>+IFERROR(VLOOKUP(B4263,'[1]Sum table'!$A:$D,4,FALSE),0)</f>
        <v>0</v>
      </c>
      <c r="D4263">
        <f>+IFERROR(VLOOKUP(B4263,'[1]Sum table'!$A:$E,5,FALSE),0)</f>
        <v>0</v>
      </c>
      <c r="E4263">
        <f>+IFERROR(VLOOKUP(B4263,'[1]Sum table'!$A:$F,6,FALSE),0)</f>
        <v>0</v>
      </c>
      <c r="F4263">
        <f>+IFERROR(VLOOKUP(B4263,'[1]Sum table'!$A:$G,7,FALSE),0)</f>
        <v>0</v>
      </c>
      <c r="O4263" t="s">
        <v>521</v>
      </c>
      <c r="P4263" s="606" t="s">
        <v>190</v>
      </c>
      <c r="R4263" t="str">
        <f t="shared" si="200"/>
        <v>ZK114</v>
      </c>
      <c r="S4263">
        <f t="shared" si="201"/>
        <v>0</v>
      </c>
      <c r="T4263">
        <f t="shared" si="201"/>
        <v>0</v>
      </c>
      <c r="U4263">
        <f t="shared" si="201"/>
        <v>0</v>
      </c>
    </row>
    <row r="4264" spans="1:21" x14ac:dyDescent="0.25">
      <c r="A4264" t="s">
        <v>4783</v>
      </c>
      <c r="B4264" t="str">
        <f t="shared" si="199"/>
        <v>ZK114.K162.C727</v>
      </c>
      <c r="C4264">
        <f>+IFERROR(VLOOKUP(B4264,'[1]Sum table'!$A:$D,4,FALSE),0)</f>
        <v>0</v>
      </c>
      <c r="D4264">
        <f>+IFERROR(VLOOKUP(B4264,'[1]Sum table'!$A:$E,5,FALSE),0)</f>
        <v>0</v>
      </c>
      <c r="E4264">
        <f>+IFERROR(VLOOKUP(B4264,'[1]Sum table'!$A:$F,6,FALSE),0)</f>
        <v>0</v>
      </c>
      <c r="F4264">
        <f>+IFERROR(VLOOKUP(B4264,'[1]Sum table'!$A:$G,7,FALSE),0)</f>
        <v>0</v>
      </c>
      <c r="O4264" t="s">
        <v>521</v>
      </c>
      <c r="P4264" s="606" t="s">
        <v>335</v>
      </c>
      <c r="R4264" t="str">
        <f t="shared" si="200"/>
        <v>ZK114</v>
      </c>
      <c r="S4264">
        <f t="shared" si="201"/>
        <v>0</v>
      </c>
      <c r="T4264">
        <f t="shared" si="201"/>
        <v>0</v>
      </c>
      <c r="U4264">
        <f t="shared" si="201"/>
        <v>0</v>
      </c>
    </row>
    <row r="4265" spans="1:21" x14ac:dyDescent="0.25">
      <c r="A4265" t="s">
        <v>4784</v>
      </c>
      <c r="B4265" t="str">
        <f t="shared" si="199"/>
        <v>ZK114.K163.C727</v>
      </c>
      <c r="C4265">
        <f>+IFERROR(VLOOKUP(B4265,'[1]Sum table'!$A:$D,4,FALSE),0)</f>
        <v>0</v>
      </c>
      <c r="D4265">
        <f>+IFERROR(VLOOKUP(B4265,'[1]Sum table'!$A:$E,5,FALSE),0)</f>
        <v>0</v>
      </c>
      <c r="E4265">
        <f>+IFERROR(VLOOKUP(B4265,'[1]Sum table'!$A:$F,6,FALSE),0)</f>
        <v>0</v>
      </c>
      <c r="F4265">
        <f>+IFERROR(VLOOKUP(B4265,'[1]Sum table'!$A:$G,7,FALSE),0)</f>
        <v>0</v>
      </c>
      <c r="O4265" t="s">
        <v>521</v>
      </c>
      <c r="P4265" s="606" t="s">
        <v>113</v>
      </c>
      <c r="R4265" t="str">
        <f t="shared" si="200"/>
        <v>ZK114</v>
      </c>
      <c r="S4265">
        <f t="shared" si="201"/>
        <v>0</v>
      </c>
      <c r="T4265">
        <f t="shared" si="201"/>
        <v>0</v>
      </c>
      <c r="U4265">
        <f t="shared" si="201"/>
        <v>0</v>
      </c>
    </row>
    <row r="4266" spans="1:21" x14ac:dyDescent="0.25">
      <c r="A4266" t="s">
        <v>4785</v>
      </c>
      <c r="B4266" t="str">
        <f t="shared" si="199"/>
        <v>ZK114.K164.C727</v>
      </c>
      <c r="C4266">
        <f>+IFERROR(VLOOKUP(B4266,'[1]Sum table'!$A:$D,4,FALSE),0)</f>
        <v>0</v>
      </c>
      <c r="D4266">
        <f>+IFERROR(VLOOKUP(B4266,'[1]Sum table'!$A:$E,5,FALSE),0)</f>
        <v>0</v>
      </c>
      <c r="E4266">
        <f>+IFERROR(VLOOKUP(B4266,'[1]Sum table'!$A:$F,6,FALSE),0)</f>
        <v>0</v>
      </c>
      <c r="F4266">
        <f>+IFERROR(VLOOKUP(B4266,'[1]Sum table'!$A:$G,7,FALSE),0)</f>
        <v>0</v>
      </c>
      <c r="O4266" t="s">
        <v>521</v>
      </c>
      <c r="P4266" s="606" t="s">
        <v>179</v>
      </c>
      <c r="R4266" t="str">
        <f t="shared" si="200"/>
        <v>ZK114</v>
      </c>
      <c r="S4266">
        <f t="shared" si="201"/>
        <v>0</v>
      </c>
      <c r="T4266">
        <f t="shared" si="201"/>
        <v>0</v>
      </c>
      <c r="U4266">
        <f t="shared" si="201"/>
        <v>0</v>
      </c>
    </row>
    <row r="4267" spans="1:21" x14ac:dyDescent="0.25">
      <c r="A4267" t="s">
        <v>4786</v>
      </c>
      <c r="B4267" t="str">
        <f t="shared" si="199"/>
        <v>ZK114.K165.C727</v>
      </c>
      <c r="C4267">
        <f>+IFERROR(VLOOKUP(B4267,'[1]Sum table'!$A:$D,4,FALSE),0)</f>
        <v>0</v>
      </c>
      <c r="D4267">
        <f>+IFERROR(VLOOKUP(B4267,'[1]Sum table'!$A:$E,5,FALSE),0)</f>
        <v>0</v>
      </c>
      <c r="E4267">
        <f>+IFERROR(VLOOKUP(B4267,'[1]Sum table'!$A:$F,6,FALSE),0)</f>
        <v>0</v>
      </c>
      <c r="F4267">
        <f>+IFERROR(VLOOKUP(B4267,'[1]Sum table'!$A:$G,7,FALSE),0)</f>
        <v>0</v>
      </c>
      <c r="O4267" t="s">
        <v>521</v>
      </c>
      <c r="P4267" s="606" t="s">
        <v>336</v>
      </c>
      <c r="R4267" t="str">
        <f t="shared" si="200"/>
        <v>ZK114</v>
      </c>
      <c r="S4267">
        <f t="shared" si="201"/>
        <v>0</v>
      </c>
      <c r="T4267">
        <f t="shared" si="201"/>
        <v>0</v>
      </c>
      <c r="U4267">
        <f t="shared" si="201"/>
        <v>0</v>
      </c>
    </row>
    <row r="4268" spans="1:21" x14ac:dyDescent="0.25">
      <c r="A4268" t="s">
        <v>4787</v>
      </c>
      <c r="B4268" t="str">
        <f t="shared" si="199"/>
        <v>ZK114.K166.C727</v>
      </c>
      <c r="C4268">
        <f>+IFERROR(VLOOKUP(B4268,'[1]Sum table'!$A:$D,4,FALSE),0)</f>
        <v>0</v>
      </c>
      <c r="D4268">
        <f>+IFERROR(VLOOKUP(B4268,'[1]Sum table'!$A:$E,5,FALSE),0)</f>
        <v>0</v>
      </c>
      <c r="E4268">
        <f>+IFERROR(VLOOKUP(B4268,'[1]Sum table'!$A:$F,6,FALSE),0)</f>
        <v>0</v>
      </c>
      <c r="F4268">
        <f>+IFERROR(VLOOKUP(B4268,'[1]Sum table'!$A:$G,7,FALSE),0)</f>
        <v>0</v>
      </c>
      <c r="O4268" t="s">
        <v>521</v>
      </c>
      <c r="P4268" s="607" t="s">
        <v>337</v>
      </c>
      <c r="R4268" t="str">
        <f t="shared" si="200"/>
        <v>ZK114</v>
      </c>
      <c r="S4268">
        <f t="shared" si="201"/>
        <v>0</v>
      </c>
      <c r="T4268">
        <f t="shared" si="201"/>
        <v>0</v>
      </c>
      <c r="U4268">
        <f t="shared" si="201"/>
        <v>0</v>
      </c>
    </row>
    <row r="4269" spans="1:21" x14ac:dyDescent="0.25">
      <c r="A4269" t="s">
        <v>4788</v>
      </c>
      <c r="B4269" t="str">
        <f t="shared" si="199"/>
        <v>ZK114.K167.C727</v>
      </c>
      <c r="C4269">
        <f>+IFERROR(VLOOKUP(B4269,'[1]Sum table'!$A:$D,4,FALSE),0)</f>
        <v>0</v>
      </c>
      <c r="D4269">
        <f>+IFERROR(VLOOKUP(B4269,'[1]Sum table'!$A:$E,5,FALSE),0)</f>
        <v>0</v>
      </c>
      <c r="E4269">
        <f>+IFERROR(VLOOKUP(B4269,'[1]Sum table'!$A:$F,6,FALSE),0)</f>
        <v>0</v>
      </c>
      <c r="F4269">
        <f>+IFERROR(VLOOKUP(B4269,'[1]Sum table'!$A:$G,7,FALSE),0)</f>
        <v>0</v>
      </c>
      <c r="O4269" t="s">
        <v>521</v>
      </c>
      <c r="P4269" s="607" t="s">
        <v>338</v>
      </c>
      <c r="R4269" t="str">
        <f t="shared" si="200"/>
        <v>ZK114</v>
      </c>
      <c r="S4269">
        <f t="shared" si="201"/>
        <v>0</v>
      </c>
      <c r="T4269">
        <f t="shared" si="201"/>
        <v>0</v>
      </c>
      <c r="U4269">
        <f t="shared" si="201"/>
        <v>0</v>
      </c>
    </row>
    <row r="4270" spans="1:21" x14ac:dyDescent="0.25">
      <c r="A4270" t="s">
        <v>4789</v>
      </c>
      <c r="B4270" t="str">
        <f t="shared" si="199"/>
        <v>ZK114.K168.C727</v>
      </c>
      <c r="C4270">
        <f>+IFERROR(VLOOKUP(B4270,'[1]Sum table'!$A:$D,4,FALSE),0)</f>
        <v>0</v>
      </c>
      <c r="D4270">
        <f>+IFERROR(VLOOKUP(B4270,'[1]Sum table'!$A:$E,5,FALSE),0)</f>
        <v>0</v>
      </c>
      <c r="E4270">
        <f>+IFERROR(VLOOKUP(B4270,'[1]Sum table'!$A:$F,6,FALSE),0)</f>
        <v>0</v>
      </c>
      <c r="F4270">
        <f>+IFERROR(VLOOKUP(B4270,'[1]Sum table'!$A:$G,7,FALSE),0)</f>
        <v>0</v>
      </c>
      <c r="O4270" t="s">
        <v>521</v>
      </c>
      <c r="P4270" s="607" t="s">
        <v>339</v>
      </c>
      <c r="R4270" t="str">
        <f t="shared" si="200"/>
        <v>ZK114</v>
      </c>
      <c r="S4270">
        <f t="shared" si="201"/>
        <v>0</v>
      </c>
      <c r="T4270">
        <f t="shared" si="201"/>
        <v>0</v>
      </c>
      <c r="U4270">
        <f t="shared" si="201"/>
        <v>0</v>
      </c>
    </row>
    <row r="4271" spans="1:21" x14ac:dyDescent="0.25">
      <c r="A4271" t="s">
        <v>4790</v>
      </c>
      <c r="B4271" t="str">
        <f t="shared" si="199"/>
        <v>ZK114.K169.C727</v>
      </c>
      <c r="C4271">
        <f>+IFERROR(VLOOKUP(B4271,'[1]Sum table'!$A:$D,4,FALSE),0)</f>
        <v>0</v>
      </c>
      <c r="D4271">
        <f>+IFERROR(VLOOKUP(B4271,'[1]Sum table'!$A:$E,5,FALSE),0)</f>
        <v>0</v>
      </c>
      <c r="E4271">
        <f>+IFERROR(VLOOKUP(B4271,'[1]Sum table'!$A:$F,6,FALSE),0)</f>
        <v>0</v>
      </c>
      <c r="F4271">
        <f>+IFERROR(VLOOKUP(B4271,'[1]Sum table'!$A:$G,7,FALSE),0)</f>
        <v>0</v>
      </c>
      <c r="O4271" t="s">
        <v>521</v>
      </c>
      <c r="P4271" s="607" t="s">
        <v>340</v>
      </c>
      <c r="R4271" t="str">
        <f t="shared" si="200"/>
        <v>ZK114</v>
      </c>
      <c r="S4271">
        <f t="shared" si="201"/>
        <v>0</v>
      </c>
      <c r="T4271">
        <f t="shared" si="201"/>
        <v>0</v>
      </c>
      <c r="U4271">
        <f t="shared" si="201"/>
        <v>0</v>
      </c>
    </row>
    <row r="4272" spans="1:21" x14ac:dyDescent="0.25">
      <c r="A4272" t="s">
        <v>4791</v>
      </c>
      <c r="B4272" t="str">
        <f t="shared" si="199"/>
        <v>ZK114.K170.C727</v>
      </c>
      <c r="C4272">
        <f>+IFERROR(VLOOKUP(B4272,'[1]Sum table'!$A:$D,4,FALSE),0)</f>
        <v>0</v>
      </c>
      <c r="D4272">
        <f>+IFERROR(VLOOKUP(B4272,'[1]Sum table'!$A:$E,5,FALSE),0)</f>
        <v>0</v>
      </c>
      <c r="E4272">
        <f>+IFERROR(VLOOKUP(B4272,'[1]Sum table'!$A:$F,6,FALSE),0)</f>
        <v>0</v>
      </c>
      <c r="F4272">
        <f>+IFERROR(VLOOKUP(B4272,'[1]Sum table'!$A:$G,7,FALSE),0)</f>
        <v>0</v>
      </c>
      <c r="O4272" t="s">
        <v>521</v>
      </c>
      <c r="P4272" s="607" t="s">
        <v>341</v>
      </c>
      <c r="R4272" t="str">
        <f t="shared" si="200"/>
        <v>ZK114</v>
      </c>
      <c r="S4272">
        <f t="shared" si="201"/>
        <v>0</v>
      </c>
      <c r="T4272">
        <f t="shared" si="201"/>
        <v>0</v>
      </c>
      <c r="U4272">
        <f t="shared" si="201"/>
        <v>0</v>
      </c>
    </row>
    <row r="4273" spans="1:21" x14ac:dyDescent="0.25">
      <c r="A4273" t="s">
        <v>4792</v>
      </c>
      <c r="B4273" t="str">
        <f t="shared" si="199"/>
        <v>ZK114.K171.C727</v>
      </c>
      <c r="C4273">
        <f>+IFERROR(VLOOKUP(B4273,'[1]Sum table'!$A:$D,4,FALSE),0)</f>
        <v>0</v>
      </c>
      <c r="D4273">
        <f>+IFERROR(VLOOKUP(B4273,'[1]Sum table'!$A:$E,5,FALSE),0)</f>
        <v>0</v>
      </c>
      <c r="E4273">
        <f>+IFERROR(VLOOKUP(B4273,'[1]Sum table'!$A:$F,6,FALSE),0)</f>
        <v>0</v>
      </c>
      <c r="F4273">
        <f>+IFERROR(VLOOKUP(B4273,'[1]Sum table'!$A:$G,7,FALSE),0)</f>
        <v>0</v>
      </c>
      <c r="O4273" t="s">
        <v>521</v>
      </c>
      <c r="P4273" s="607" t="s">
        <v>342</v>
      </c>
      <c r="R4273" t="str">
        <f t="shared" si="200"/>
        <v>ZK114</v>
      </c>
      <c r="S4273">
        <f t="shared" si="201"/>
        <v>0</v>
      </c>
      <c r="T4273">
        <f t="shared" si="201"/>
        <v>0</v>
      </c>
      <c r="U4273">
        <f t="shared" si="201"/>
        <v>0</v>
      </c>
    </row>
    <row r="4274" spans="1:21" x14ac:dyDescent="0.25">
      <c r="A4274" t="s">
        <v>4793</v>
      </c>
      <c r="B4274" t="str">
        <f t="shared" si="199"/>
        <v>ZK114.K172.C727</v>
      </c>
      <c r="C4274">
        <f>+IFERROR(VLOOKUP(B4274,'[1]Sum table'!$A:$D,4,FALSE),0)</f>
        <v>0</v>
      </c>
      <c r="D4274">
        <f>+IFERROR(VLOOKUP(B4274,'[1]Sum table'!$A:$E,5,FALSE),0)</f>
        <v>0</v>
      </c>
      <c r="E4274">
        <f>+IFERROR(VLOOKUP(B4274,'[1]Sum table'!$A:$F,6,FALSE),0)</f>
        <v>0</v>
      </c>
      <c r="F4274">
        <f>+IFERROR(VLOOKUP(B4274,'[1]Sum table'!$A:$G,7,FALSE),0)</f>
        <v>0</v>
      </c>
      <c r="O4274" t="s">
        <v>521</v>
      </c>
      <c r="P4274" s="606" t="s">
        <v>216</v>
      </c>
      <c r="R4274" t="str">
        <f t="shared" si="200"/>
        <v>ZK114</v>
      </c>
      <c r="S4274">
        <f t="shared" si="201"/>
        <v>0</v>
      </c>
      <c r="T4274">
        <f t="shared" si="201"/>
        <v>0</v>
      </c>
      <c r="U4274">
        <f t="shared" si="201"/>
        <v>0</v>
      </c>
    </row>
    <row r="4275" spans="1:21" x14ac:dyDescent="0.25">
      <c r="A4275" t="s">
        <v>4794</v>
      </c>
      <c r="B4275" t="str">
        <f t="shared" si="199"/>
        <v>ZK114.K173.C727</v>
      </c>
      <c r="C4275">
        <f>+IFERROR(VLOOKUP(B4275,'[1]Sum table'!$A:$D,4,FALSE),0)</f>
        <v>0</v>
      </c>
      <c r="D4275">
        <f>+IFERROR(VLOOKUP(B4275,'[1]Sum table'!$A:$E,5,FALSE),0)</f>
        <v>0</v>
      </c>
      <c r="E4275">
        <f>+IFERROR(VLOOKUP(B4275,'[1]Sum table'!$A:$F,6,FALSE),0)</f>
        <v>0</v>
      </c>
      <c r="F4275">
        <f>+IFERROR(VLOOKUP(B4275,'[1]Sum table'!$A:$G,7,FALSE),0)</f>
        <v>0</v>
      </c>
      <c r="O4275" t="s">
        <v>521</v>
      </c>
      <c r="P4275" s="606" t="s">
        <v>343</v>
      </c>
      <c r="R4275" t="str">
        <f t="shared" si="200"/>
        <v>ZK114</v>
      </c>
      <c r="S4275">
        <f t="shared" si="201"/>
        <v>0</v>
      </c>
      <c r="T4275">
        <f t="shared" si="201"/>
        <v>0</v>
      </c>
      <c r="U4275">
        <f t="shared" si="201"/>
        <v>0</v>
      </c>
    </row>
    <row r="4276" spans="1:21" x14ac:dyDescent="0.25">
      <c r="A4276" t="s">
        <v>4795</v>
      </c>
      <c r="B4276" t="str">
        <f t="shared" si="199"/>
        <v>ZK114.K174.C727</v>
      </c>
      <c r="C4276">
        <f>+IFERROR(VLOOKUP(B4276,'[1]Sum table'!$A:$D,4,FALSE),0)</f>
        <v>0</v>
      </c>
      <c r="D4276">
        <f>+IFERROR(VLOOKUP(B4276,'[1]Sum table'!$A:$E,5,FALSE),0)</f>
        <v>0</v>
      </c>
      <c r="E4276">
        <f>+IFERROR(VLOOKUP(B4276,'[1]Sum table'!$A:$F,6,FALSE),0)</f>
        <v>0</v>
      </c>
      <c r="F4276">
        <f>+IFERROR(VLOOKUP(B4276,'[1]Sum table'!$A:$G,7,FALSE),0)</f>
        <v>0</v>
      </c>
      <c r="O4276" t="s">
        <v>521</v>
      </c>
      <c r="P4276" s="607" t="s">
        <v>344</v>
      </c>
      <c r="R4276" t="str">
        <f t="shared" si="200"/>
        <v>ZK114</v>
      </c>
      <c r="S4276">
        <f t="shared" si="201"/>
        <v>0</v>
      </c>
      <c r="T4276">
        <f t="shared" si="201"/>
        <v>0</v>
      </c>
      <c r="U4276">
        <f t="shared" si="201"/>
        <v>0</v>
      </c>
    </row>
    <row r="4277" spans="1:21" x14ac:dyDescent="0.25">
      <c r="A4277" t="s">
        <v>4796</v>
      </c>
      <c r="B4277" t="str">
        <f t="shared" si="199"/>
        <v>ZK114.K175.C727</v>
      </c>
      <c r="C4277">
        <f>+IFERROR(VLOOKUP(B4277,'[1]Sum table'!$A:$D,4,FALSE),0)</f>
        <v>0</v>
      </c>
      <c r="D4277">
        <f>+IFERROR(VLOOKUP(B4277,'[1]Sum table'!$A:$E,5,FALSE),0)</f>
        <v>0</v>
      </c>
      <c r="E4277">
        <f>+IFERROR(VLOOKUP(B4277,'[1]Sum table'!$A:$F,6,FALSE),0)</f>
        <v>0</v>
      </c>
      <c r="F4277">
        <f>+IFERROR(VLOOKUP(B4277,'[1]Sum table'!$A:$G,7,FALSE),0)</f>
        <v>0</v>
      </c>
      <c r="O4277" t="s">
        <v>521</v>
      </c>
      <c r="P4277" s="607" t="s">
        <v>345</v>
      </c>
      <c r="R4277" t="str">
        <f t="shared" si="200"/>
        <v>ZK114</v>
      </c>
      <c r="S4277">
        <f t="shared" si="201"/>
        <v>0</v>
      </c>
      <c r="T4277">
        <f t="shared" si="201"/>
        <v>0</v>
      </c>
      <c r="U4277">
        <f t="shared" si="201"/>
        <v>0</v>
      </c>
    </row>
    <row r="4278" spans="1:21" x14ac:dyDescent="0.25">
      <c r="A4278" t="s">
        <v>4797</v>
      </c>
      <c r="B4278" t="str">
        <f t="shared" si="199"/>
        <v>ZK114.K176.C727</v>
      </c>
      <c r="C4278">
        <f>+IFERROR(VLOOKUP(B4278,'[1]Sum table'!$A:$D,4,FALSE),0)</f>
        <v>0</v>
      </c>
      <c r="D4278">
        <f>+IFERROR(VLOOKUP(B4278,'[1]Sum table'!$A:$E,5,FALSE),0)</f>
        <v>0</v>
      </c>
      <c r="E4278">
        <f>+IFERROR(VLOOKUP(B4278,'[1]Sum table'!$A:$F,6,FALSE),0)</f>
        <v>0</v>
      </c>
      <c r="F4278">
        <f>+IFERROR(VLOOKUP(B4278,'[1]Sum table'!$A:$G,7,FALSE),0)</f>
        <v>0</v>
      </c>
      <c r="O4278" t="s">
        <v>521</v>
      </c>
      <c r="P4278" s="607" t="s">
        <v>346</v>
      </c>
      <c r="R4278" t="str">
        <f t="shared" si="200"/>
        <v>ZK114</v>
      </c>
      <c r="S4278">
        <f t="shared" si="201"/>
        <v>0</v>
      </c>
      <c r="T4278">
        <f t="shared" si="201"/>
        <v>0</v>
      </c>
      <c r="U4278">
        <f t="shared" si="201"/>
        <v>0</v>
      </c>
    </row>
    <row r="4279" spans="1:21" x14ac:dyDescent="0.25">
      <c r="A4279" t="s">
        <v>4798</v>
      </c>
      <c r="B4279" t="str">
        <f t="shared" si="199"/>
        <v>ZK114.K177.C727</v>
      </c>
      <c r="C4279">
        <f>+IFERROR(VLOOKUP(B4279,'[1]Sum table'!$A:$D,4,FALSE),0)</f>
        <v>0</v>
      </c>
      <c r="D4279">
        <f>+IFERROR(VLOOKUP(B4279,'[1]Sum table'!$A:$E,5,FALSE),0)</f>
        <v>0</v>
      </c>
      <c r="E4279">
        <f>+IFERROR(VLOOKUP(B4279,'[1]Sum table'!$A:$F,6,FALSE),0)</f>
        <v>0</v>
      </c>
      <c r="F4279">
        <f>+IFERROR(VLOOKUP(B4279,'[1]Sum table'!$A:$G,7,FALSE),0)</f>
        <v>0</v>
      </c>
      <c r="O4279" t="s">
        <v>521</v>
      </c>
      <c r="P4279" s="606" t="s">
        <v>347</v>
      </c>
      <c r="R4279" t="str">
        <f t="shared" si="200"/>
        <v>ZK114</v>
      </c>
      <c r="S4279">
        <f t="shared" si="201"/>
        <v>0</v>
      </c>
      <c r="T4279">
        <f t="shared" si="201"/>
        <v>0</v>
      </c>
      <c r="U4279">
        <f t="shared" si="201"/>
        <v>0</v>
      </c>
    </row>
    <row r="4280" spans="1:21" x14ac:dyDescent="0.25">
      <c r="A4280" t="s">
        <v>4799</v>
      </c>
      <c r="B4280" t="str">
        <f t="shared" si="199"/>
        <v>ZK114.K178.C727</v>
      </c>
      <c r="C4280">
        <f>+IFERROR(VLOOKUP(B4280,'[1]Sum table'!$A:$D,4,FALSE),0)</f>
        <v>0</v>
      </c>
      <c r="D4280">
        <f>+IFERROR(VLOOKUP(B4280,'[1]Sum table'!$A:$E,5,FALSE),0)</f>
        <v>0</v>
      </c>
      <c r="E4280">
        <f>+IFERROR(VLOOKUP(B4280,'[1]Sum table'!$A:$F,6,FALSE),0)</f>
        <v>0</v>
      </c>
      <c r="F4280">
        <f>+IFERROR(VLOOKUP(B4280,'[1]Sum table'!$A:$G,7,FALSE),0)</f>
        <v>0</v>
      </c>
      <c r="O4280" t="s">
        <v>521</v>
      </c>
      <c r="P4280" s="606" t="s">
        <v>348</v>
      </c>
      <c r="R4280" t="str">
        <f t="shared" si="200"/>
        <v>ZK114</v>
      </c>
      <c r="S4280">
        <f t="shared" si="201"/>
        <v>0</v>
      </c>
      <c r="T4280">
        <f t="shared" si="201"/>
        <v>0</v>
      </c>
      <c r="U4280">
        <f t="shared" si="201"/>
        <v>0</v>
      </c>
    </row>
    <row r="4281" spans="1:21" x14ac:dyDescent="0.25">
      <c r="A4281" t="s">
        <v>4800</v>
      </c>
      <c r="B4281" t="str">
        <f t="shared" si="199"/>
        <v>ZK114.K179.C727</v>
      </c>
      <c r="C4281">
        <f>+IFERROR(VLOOKUP(B4281,'[1]Sum table'!$A:$D,4,FALSE),0)</f>
        <v>0</v>
      </c>
      <c r="D4281">
        <f>+IFERROR(VLOOKUP(B4281,'[1]Sum table'!$A:$E,5,FALSE),0)</f>
        <v>0</v>
      </c>
      <c r="E4281">
        <f>+IFERROR(VLOOKUP(B4281,'[1]Sum table'!$A:$F,6,FALSE),0)</f>
        <v>0</v>
      </c>
      <c r="F4281">
        <f>+IFERROR(VLOOKUP(B4281,'[1]Sum table'!$A:$G,7,FALSE),0)</f>
        <v>0</v>
      </c>
      <c r="O4281" t="s">
        <v>521</v>
      </c>
      <c r="P4281" s="606" t="s">
        <v>349</v>
      </c>
      <c r="R4281" t="str">
        <f t="shared" si="200"/>
        <v>ZK114</v>
      </c>
      <c r="S4281">
        <f t="shared" si="201"/>
        <v>0</v>
      </c>
      <c r="T4281">
        <f t="shared" si="201"/>
        <v>0</v>
      </c>
      <c r="U4281">
        <f t="shared" si="201"/>
        <v>0</v>
      </c>
    </row>
    <row r="4282" spans="1:21" x14ac:dyDescent="0.25">
      <c r="A4282" t="s">
        <v>4801</v>
      </c>
      <c r="B4282" t="str">
        <f t="shared" si="199"/>
        <v>ZK114.K180.C727</v>
      </c>
      <c r="C4282">
        <f>+IFERROR(VLOOKUP(B4282,'[1]Sum table'!$A:$D,4,FALSE),0)</f>
        <v>0</v>
      </c>
      <c r="D4282">
        <f>+IFERROR(VLOOKUP(B4282,'[1]Sum table'!$A:$E,5,FALSE),0)</f>
        <v>0</v>
      </c>
      <c r="E4282">
        <f>+IFERROR(VLOOKUP(B4282,'[1]Sum table'!$A:$F,6,FALSE),0)</f>
        <v>0</v>
      </c>
      <c r="F4282">
        <f>+IFERROR(VLOOKUP(B4282,'[1]Sum table'!$A:$G,7,FALSE),0)</f>
        <v>0</v>
      </c>
      <c r="O4282" t="s">
        <v>521</v>
      </c>
      <c r="P4282" s="606" t="s">
        <v>350</v>
      </c>
      <c r="R4282" t="str">
        <f t="shared" si="200"/>
        <v>ZK114</v>
      </c>
      <c r="S4282">
        <f t="shared" si="201"/>
        <v>0</v>
      </c>
      <c r="T4282">
        <f t="shared" si="201"/>
        <v>0</v>
      </c>
      <c r="U4282">
        <f t="shared" si="201"/>
        <v>0</v>
      </c>
    </row>
    <row r="4283" spans="1:21" x14ac:dyDescent="0.25">
      <c r="A4283" t="s">
        <v>4802</v>
      </c>
      <c r="B4283" t="str">
        <f t="shared" si="199"/>
        <v>ZK114.K181.C727</v>
      </c>
      <c r="C4283">
        <f>+IFERROR(VLOOKUP(B4283,'[1]Sum table'!$A:$D,4,FALSE),0)</f>
        <v>0</v>
      </c>
      <c r="D4283">
        <f>+IFERROR(VLOOKUP(B4283,'[1]Sum table'!$A:$E,5,FALSE),0)</f>
        <v>0</v>
      </c>
      <c r="E4283">
        <f>+IFERROR(VLOOKUP(B4283,'[1]Sum table'!$A:$F,6,FALSE),0)</f>
        <v>0</v>
      </c>
      <c r="F4283">
        <f>+IFERROR(VLOOKUP(B4283,'[1]Sum table'!$A:$G,7,FALSE),0)</f>
        <v>0</v>
      </c>
      <c r="O4283" t="s">
        <v>521</v>
      </c>
      <c r="P4283" s="607" t="s">
        <v>351</v>
      </c>
      <c r="R4283" t="str">
        <f t="shared" si="200"/>
        <v>ZK114</v>
      </c>
      <c r="S4283">
        <f t="shared" si="201"/>
        <v>0</v>
      </c>
      <c r="T4283">
        <f t="shared" si="201"/>
        <v>0</v>
      </c>
      <c r="U4283">
        <f t="shared" si="201"/>
        <v>0</v>
      </c>
    </row>
    <row r="4284" spans="1:21" x14ac:dyDescent="0.25">
      <c r="A4284" t="s">
        <v>4803</v>
      </c>
      <c r="B4284" t="str">
        <f t="shared" si="199"/>
        <v>ZK114.K182.C727</v>
      </c>
      <c r="C4284">
        <f>+IFERROR(VLOOKUP(B4284,'[1]Sum table'!$A:$D,4,FALSE),0)</f>
        <v>0</v>
      </c>
      <c r="D4284">
        <f>+IFERROR(VLOOKUP(B4284,'[1]Sum table'!$A:$E,5,FALSE),0)</f>
        <v>0</v>
      </c>
      <c r="E4284">
        <f>+IFERROR(VLOOKUP(B4284,'[1]Sum table'!$A:$F,6,FALSE),0)</f>
        <v>0</v>
      </c>
      <c r="F4284">
        <f>+IFERROR(VLOOKUP(B4284,'[1]Sum table'!$A:$G,7,FALSE),0)</f>
        <v>0</v>
      </c>
      <c r="O4284" t="s">
        <v>521</v>
      </c>
      <c r="P4284" s="607" t="s">
        <v>352</v>
      </c>
      <c r="R4284" t="str">
        <f t="shared" si="200"/>
        <v>ZK114</v>
      </c>
      <c r="S4284">
        <f t="shared" si="201"/>
        <v>0</v>
      </c>
      <c r="T4284">
        <f t="shared" si="201"/>
        <v>0</v>
      </c>
      <c r="U4284">
        <f t="shared" si="201"/>
        <v>0</v>
      </c>
    </row>
    <row r="4285" spans="1:21" x14ac:dyDescent="0.25">
      <c r="A4285" t="s">
        <v>4804</v>
      </c>
      <c r="B4285" t="str">
        <f t="shared" si="199"/>
        <v>ZK114.K183.C727</v>
      </c>
      <c r="C4285">
        <f>+IFERROR(VLOOKUP(B4285,'[1]Sum table'!$A:$D,4,FALSE),0)</f>
        <v>0</v>
      </c>
      <c r="D4285">
        <f>+IFERROR(VLOOKUP(B4285,'[1]Sum table'!$A:$E,5,FALSE),0)</f>
        <v>0</v>
      </c>
      <c r="E4285">
        <f>+IFERROR(VLOOKUP(B4285,'[1]Sum table'!$A:$F,6,FALSE),0)</f>
        <v>0</v>
      </c>
      <c r="F4285">
        <f>+IFERROR(VLOOKUP(B4285,'[1]Sum table'!$A:$G,7,FALSE),0)</f>
        <v>0</v>
      </c>
      <c r="O4285" t="s">
        <v>521</v>
      </c>
      <c r="P4285" s="606" t="s">
        <v>353</v>
      </c>
      <c r="R4285" t="str">
        <f t="shared" si="200"/>
        <v>ZK114</v>
      </c>
      <c r="S4285">
        <f t="shared" si="201"/>
        <v>0</v>
      </c>
      <c r="T4285">
        <f t="shared" si="201"/>
        <v>0</v>
      </c>
      <c r="U4285">
        <f t="shared" si="201"/>
        <v>0</v>
      </c>
    </row>
    <row r="4286" spans="1:21" x14ac:dyDescent="0.25">
      <c r="A4286" t="s">
        <v>4805</v>
      </c>
      <c r="B4286" t="str">
        <f t="shared" si="199"/>
        <v>ZK114.K184.C727</v>
      </c>
      <c r="C4286">
        <f>+IFERROR(VLOOKUP(B4286,'[1]Sum table'!$A:$D,4,FALSE),0)</f>
        <v>0</v>
      </c>
      <c r="D4286">
        <f>+IFERROR(VLOOKUP(B4286,'[1]Sum table'!$A:$E,5,FALSE),0)</f>
        <v>0</v>
      </c>
      <c r="E4286">
        <f>+IFERROR(VLOOKUP(B4286,'[1]Sum table'!$A:$F,6,FALSE),0)</f>
        <v>0</v>
      </c>
      <c r="F4286">
        <f>+IFERROR(VLOOKUP(B4286,'[1]Sum table'!$A:$G,7,FALSE),0)</f>
        <v>0</v>
      </c>
      <c r="O4286" t="s">
        <v>521</v>
      </c>
      <c r="P4286" s="606" t="s">
        <v>354</v>
      </c>
      <c r="R4286" t="str">
        <f t="shared" si="200"/>
        <v>ZK114</v>
      </c>
      <c r="S4286">
        <f t="shared" si="201"/>
        <v>0</v>
      </c>
      <c r="T4286">
        <f t="shared" si="201"/>
        <v>0</v>
      </c>
      <c r="U4286">
        <f t="shared" si="201"/>
        <v>0</v>
      </c>
    </row>
    <row r="4287" spans="1:21" x14ac:dyDescent="0.25">
      <c r="A4287" t="s">
        <v>4806</v>
      </c>
      <c r="B4287" t="str">
        <f t="shared" si="199"/>
        <v>ZK114.K185.C727</v>
      </c>
      <c r="C4287">
        <f>+IFERROR(VLOOKUP(B4287,'[1]Sum table'!$A:$D,4,FALSE),0)</f>
        <v>0</v>
      </c>
      <c r="D4287">
        <f>+IFERROR(VLOOKUP(B4287,'[1]Sum table'!$A:$E,5,FALSE),0)</f>
        <v>0</v>
      </c>
      <c r="E4287">
        <f>+IFERROR(VLOOKUP(B4287,'[1]Sum table'!$A:$F,6,FALSE),0)</f>
        <v>0</v>
      </c>
      <c r="F4287">
        <f>+IFERROR(VLOOKUP(B4287,'[1]Sum table'!$A:$G,7,FALSE),0)</f>
        <v>0</v>
      </c>
      <c r="O4287" t="s">
        <v>521</v>
      </c>
      <c r="P4287" s="607" t="s">
        <v>355</v>
      </c>
      <c r="R4287" t="str">
        <f t="shared" si="200"/>
        <v>ZK114</v>
      </c>
      <c r="S4287">
        <f t="shared" si="201"/>
        <v>0</v>
      </c>
      <c r="T4287">
        <f t="shared" si="201"/>
        <v>0</v>
      </c>
      <c r="U4287">
        <f t="shared" si="201"/>
        <v>0</v>
      </c>
    </row>
    <row r="4288" spans="1:21" x14ac:dyDescent="0.25">
      <c r="A4288" t="s">
        <v>4807</v>
      </c>
      <c r="B4288" t="str">
        <f t="shared" si="199"/>
        <v>ZK114.K186.C727</v>
      </c>
      <c r="C4288">
        <f>+IFERROR(VLOOKUP(B4288,'[1]Sum table'!$A:$D,4,FALSE),0)</f>
        <v>0</v>
      </c>
      <c r="D4288">
        <f>+IFERROR(VLOOKUP(B4288,'[1]Sum table'!$A:$E,5,FALSE),0)</f>
        <v>0</v>
      </c>
      <c r="E4288">
        <f>+IFERROR(VLOOKUP(B4288,'[1]Sum table'!$A:$F,6,FALSE),0)</f>
        <v>0</v>
      </c>
      <c r="F4288">
        <f>+IFERROR(VLOOKUP(B4288,'[1]Sum table'!$A:$G,7,FALSE),0)</f>
        <v>0</v>
      </c>
      <c r="O4288" t="s">
        <v>521</v>
      </c>
      <c r="P4288" s="607" t="s">
        <v>356</v>
      </c>
      <c r="R4288" t="str">
        <f t="shared" si="200"/>
        <v>ZK114</v>
      </c>
      <c r="S4288">
        <f t="shared" si="201"/>
        <v>0</v>
      </c>
      <c r="T4288">
        <f t="shared" si="201"/>
        <v>0</v>
      </c>
      <c r="U4288">
        <f t="shared" si="201"/>
        <v>0</v>
      </c>
    </row>
    <row r="4289" spans="1:21" x14ac:dyDescent="0.25">
      <c r="A4289" t="s">
        <v>4808</v>
      </c>
      <c r="B4289" t="str">
        <f t="shared" si="199"/>
        <v>ZK114.K187.C727</v>
      </c>
      <c r="C4289">
        <f>+IFERROR(VLOOKUP(B4289,'[1]Sum table'!$A:$D,4,FALSE),0)</f>
        <v>0</v>
      </c>
      <c r="D4289">
        <f>+IFERROR(VLOOKUP(B4289,'[1]Sum table'!$A:$E,5,FALSE),0)</f>
        <v>0</v>
      </c>
      <c r="E4289">
        <f>+IFERROR(VLOOKUP(B4289,'[1]Sum table'!$A:$F,6,FALSE),0)</f>
        <v>0</v>
      </c>
      <c r="F4289">
        <f>+IFERROR(VLOOKUP(B4289,'[1]Sum table'!$A:$G,7,FALSE),0)</f>
        <v>0</v>
      </c>
      <c r="O4289" t="s">
        <v>521</v>
      </c>
      <c r="P4289" s="606" t="s">
        <v>357</v>
      </c>
      <c r="R4289" t="str">
        <f t="shared" si="200"/>
        <v>ZK114</v>
      </c>
      <c r="S4289">
        <f t="shared" si="201"/>
        <v>0</v>
      </c>
      <c r="T4289">
        <f t="shared" si="201"/>
        <v>0</v>
      </c>
      <c r="U4289">
        <f t="shared" si="201"/>
        <v>0</v>
      </c>
    </row>
    <row r="4290" spans="1:21" x14ac:dyDescent="0.25">
      <c r="A4290" t="s">
        <v>4809</v>
      </c>
      <c r="B4290" t="str">
        <f t="shared" si="199"/>
        <v>ZK114.K188.C727</v>
      </c>
      <c r="C4290">
        <f>+IFERROR(VLOOKUP(B4290,'[1]Sum table'!$A:$D,4,FALSE),0)</f>
        <v>0</v>
      </c>
      <c r="D4290">
        <f>+IFERROR(VLOOKUP(B4290,'[1]Sum table'!$A:$E,5,FALSE),0)</f>
        <v>0</v>
      </c>
      <c r="E4290">
        <f>+IFERROR(VLOOKUP(B4290,'[1]Sum table'!$A:$F,6,FALSE),0)</f>
        <v>0</v>
      </c>
      <c r="F4290">
        <f>+IFERROR(VLOOKUP(B4290,'[1]Sum table'!$A:$G,7,FALSE),0)</f>
        <v>0</v>
      </c>
      <c r="O4290" t="s">
        <v>521</v>
      </c>
      <c r="P4290" s="606" t="s">
        <v>358</v>
      </c>
      <c r="R4290" t="str">
        <f t="shared" si="200"/>
        <v>ZK114</v>
      </c>
      <c r="S4290">
        <f t="shared" si="201"/>
        <v>0</v>
      </c>
      <c r="T4290">
        <f t="shared" si="201"/>
        <v>0</v>
      </c>
      <c r="U4290">
        <f t="shared" si="201"/>
        <v>0</v>
      </c>
    </row>
    <row r="4291" spans="1:21" x14ac:dyDescent="0.25">
      <c r="A4291" t="s">
        <v>4810</v>
      </c>
      <c r="B4291" t="str">
        <f t="shared" si="199"/>
        <v>ZK114.K189.C727</v>
      </c>
      <c r="C4291">
        <f>+IFERROR(VLOOKUP(B4291,'[1]Sum table'!$A:$D,4,FALSE),0)</f>
        <v>0</v>
      </c>
      <c r="D4291">
        <f>+IFERROR(VLOOKUP(B4291,'[1]Sum table'!$A:$E,5,FALSE),0)</f>
        <v>0</v>
      </c>
      <c r="E4291">
        <f>+IFERROR(VLOOKUP(B4291,'[1]Sum table'!$A:$F,6,FALSE),0)</f>
        <v>0</v>
      </c>
      <c r="F4291">
        <f>+IFERROR(VLOOKUP(B4291,'[1]Sum table'!$A:$G,7,FALSE),0)</f>
        <v>0</v>
      </c>
      <c r="O4291" t="s">
        <v>521</v>
      </c>
      <c r="P4291" s="606" t="s">
        <v>359</v>
      </c>
      <c r="R4291" t="str">
        <f t="shared" si="200"/>
        <v>ZK114</v>
      </c>
      <c r="S4291">
        <f t="shared" si="201"/>
        <v>0</v>
      </c>
      <c r="T4291">
        <f t="shared" si="201"/>
        <v>0</v>
      </c>
      <c r="U4291">
        <f t="shared" si="201"/>
        <v>0</v>
      </c>
    </row>
    <row r="4292" spans="1:21" x14ac:dyDescent="0.25">
      <c r="A4292" t="s">
        <v>4811</v>
      </c>
      <c r="B4292" t="str">
        <f t="shared" ref="B4292:B4355" si="202">+A4292&amp;"."&amp;$A$1</f>
        <v>ZK114.K190.C727</v>
      </c>
      <c r="C4292">
        <f>+IFERROR(VLOOKUP(B4292,'[1]Sum table'!$A:$D,4,FALSE),0)</f>
        <v>0</v>
      </c>
      <c r="D4292">
        <f>+IFERROR(VLOOKUP(B4292,'[1]Sum table'!$A:$E,5,FALSE),0)</f>
        <v>0</v>
      </c>
      <c r="E4292">
        <f>+IFERROR(VLOOKUP(B4292,'[1]Sum table'!$A:$F,6,FALSE),0)</f>
        <v>0</v>
      </c>
      <c r="F4292">
        <f>+IFERROR(VLOOKUP(B4292,'[1]Sum table'!$A:$G,7,FALSE),0)</f>
        <v>0</v>
      </c>
      <c r="O4292" t="s">
        <v>521</v>
      </c>
      <c r="P4292" s="607" t="s">
        <v>360</v>
      </c>
      <c r="R4292" t="str">
        <f t="shared" ref="R4292:R4355" si="203">+LEFT(B4292,5)</f>
        <v>ZK114</v>
      </c>
      <c r="S4292">
        <f t="shared" ref="S4292:U4355" si="204">+C4292</f>
        <v>0</v>
      </c>
      <c r="T4292">
        <f t="shared" si="204"/>
        <v>0</v>
      </c>
      <c r="U4292">
        <f t="shared" si="204"/>
        <v>0</v>
      </c>
    </row>
    <row r="4293" spans="1:21" x14ac:dyDescent="0.25">
      <c r="A4293" t="s">
        <v>4812</v>
      </c>
      <c r="B4293" t="str">
        <f t="shared" si="202"/>
        <v>ZK114.K191.C727</v>
      </c>
      <c r="C4293">
        <f>+IFERROR(VLOOKUP(B4293,'[1]Sum table'!$A:$D,4,FALSE),0)</f>
        <v>0</v>
      </c>
      <c r="D4293">
        <f>+IFERROR(VLOOKUP(B4293,'[1]Sum table'!$A:$E,5,FALSE),0)</f>
        <v>0</v>
      </c>
      <c r="E4293">
        <f>+IFERROR(VLOOKUP(B4293,'[1]Sum table'!$A:$F,6,FALSE),0)</f>
        <v>0</v>
      </c>
      <c r="F4293">
        <f>+IFERROR(VLOOKUP(B4293,'[1]Sum table'!$A:$G,7,FALSE),0)</f>
        <v>0</v>
      </c>
      <c r="O4293" t="s">
        <v>521</v>
      </c>
      <c r="P4293" s="607" t="s">
        <v>361</v>
      </c>
      <c r="R4293" t="str">
        <f t="shared" si="203"/>
        <v>ZK114</v>
      </c>
      <c r="S4293">
        <f t="shared" si="204"/>
        <v>0</v>
      </c>
      <c r="T4293">
        <f t="shared" si="204"/>
        <v>0</v>
      </c>
      <c r="U4293">
        <f t="shared" si="204"/>
        <v>0</v>
      </c>
    </row>
    <row r="4294" spans="1:21" x14ac:dyDescent="0.25">
      <c r="A4294" t="s">
        <v>4813</v>
      </c>
      <c r="B4294" t="str">
        <f t="shared" si="202"/>
        <v>ZK114.K192.C727</v>
      </c>
      <c r="C4294">
        <f>+IFERROR(VLOOKUP(B4294,'[1]Sum table'!$A:$D,4,FALSE),0)</f>
        <v>0</v>
      </c>
      <c r="D4294">
        <f>+IFERROR(VLOOKUP(B4294,'[1]Sum table'!$A:$E,5,FALSE),0)</f>
        <v>0</v>
      </c>
      <c r="E4294">
        <f>+IFERROR(VLOOKUP(B4294,'[1]Sum table'!$A:$F,6,FALSE),0)</f>
        <v>0</v>
      </c>
      <c r="F4294">
        <f>+IFERROR(VLOOKUP(B4294,'[1]Sum table'!$A:$G,7,FALSE),0)</f>
        <v>0</v>
      </c>
      <c r="O4294" t="s">
        <v>521</v>
      </c>
      <c r="P4294" s="607" t="s">
        <v>362</v>
      </c>
      <c r="R4294" t="str">
        <f t="shared" si="203"/>
        <v>ZK114</v>
      </c>
      <c r="S4294">
        <f t="shared" si="204"/>
        <v>0</v>
      </c>
      <c r="T4294">
        <f t="shared" si="204"/>
        <v>0</v>
      </c>
      <c r="U4294">
        <f t="shared" si="204"/>
        <v>0</v>
      </c>
    </row>
    <row r="4295" spans="1:21" x14ac:dyDescent="0.25">
      <c r="A4295" t="s">
        <v>4814</v>
      </c>
      <c r="B4295" t="str">
        <f t="shared" si="202"/>
        <v>ZK114.K193.C727</v>
      </c>
      <c r="C4295">
        <f>+IFERROR(VLOOKUP(B4295,'[1]Sum table'!$A:$D,4,FALSE),0)</f>
        <v>0</v>
      </c>
      <c r="D4295">
        <f>+IFERROR(VLOOKUP(B4295,'[1]Sum table'!$A:$E,5,FALSE),0)</f>
        <v>0</v>
      </c>
      <c r="E4295">
        <f>+IFERROR(VLOOKUP(B4295,'[1]Sum table'!$A:$F,6,FALSE),0)</f>
        <v>0</v>
      </c>
      <c r="F4295">
        <f>+IFERROR(VLOOKUP(B4295,'[1]Sum table'!$A:$G,7,FALSE),0)</f>
        <v>0</v>
      </c>
      <c r="O4295" t="s">
        <v>521</v>
      </c>
      <c r="P4295" s="607" t="s">
        <v>363</v>
      </c>
      <c r="R4295" t="str">
        <f t="shared" si="203"/>
        <v>ZK114</v>
      </c>
      <c r="S4295">
        <f t="shared" si="204"/>
        <v>0</v>
      </c>
      <c r="T4295">
        <f t="shared" si="204"/>
        <v>0</v>
      </c>
      <c r="U4295">
        <f t="shared" si="204"/>
        <v>0</v>
      </c>
    </row>
    <row r="4296" spans="1:21" x14ac:dyDescent="0.25">
      <c r="A4296" t="s">
        <v>4815</v>
      </c>
      <c r="B4296" t="str">
        <f t="shared" si="202"/>
        <v>ZK114.K194.C727</v>
      </c>
      <c r="C4296">
        <f>+IFERROR(VLOOKUP(B4296,'[1]Sum table'!$A:$D,4,FALSE),0)</f>
        <v>0</v>
      </c>
      <c r="D4296">
        <f>+IFERROR(VLOOKUP(B4296,'[1]Sum table'!$A:$E,5,FALSE),0)</f>
        <v>0</v>
      </c>
      <c r="E4296">
        <f>+IFERROR(VLOOKUP(B4296,'[1]Sum table'!$A:$F,6,FALSE),0)</f>
        <v>0</v>
      </c>
      <c r="F4296">
        <f>+IFERROR(VLOOKUP(B4296,'[1]Sum table'!$A:$G,7,FALSE),0)</f>
        <v>0</v>
      </c>
      <c r="O4296" t="s">
        <v>521</v>
      </c>
      <c r="P4296" s="607" t="s">
        <v>364</v>
      </c>
      <c r="R4296" t="str">
        <f t="shared" si="203"/>
        <v>ZK114</v>
      </c>
      <c r="S4296">
        <f t="shared" si="204"/>
        <v>0</v>
      </c>
      <c r="T4296">
        <f t="shared" si="204"/>
        <v>0</v>
      </c>
      <c r="U4296">
        <f t="shared" si="204"/>
        <v>0</v>
      </c>
    </row>
    <row r="4297" spans="1:21" x14ac:dyDescent="0.25">
      <c r="A4297" t="s">
        <v>4816</v>
      </c>
      <c r="B4297" t="str">
        <f t="shared" si="202"/>
        <v>ZK114.K195.C727</v>
      </c>
      <c r="C4297">
        <f>+IFERROR(VLOOKUP(B4297,'[1]Sum table'!$A:$D,4,FALSE),0)</f>
        <v>0</v>
      </c>
      <c r="D4297">
        <f>+IFERROR(VLOOKUP(B4297,'[1]Sum table'!$A:$E,5,FALSE),0)</f>
        <v>0</v>
      </c>
      <c r="E4297">
        <f>+IFERROR(VLOOKUP(B4297,'[1]Sum table'!$A:$F,6,FALSE),0)</f>
        <v>0</v>
      </c>
      <c r="F4297">
        <f>+IFERROR(VLOOKUP(B4297,'[1]Sum table'!$A:$G,7,FALSE),0)</f>
        <v>0</v>
      </c>
      <c r="O4297" t="s">
        <v>521</v>
      </c>
      <c r="P4297" s="607" t="s">
        <v>365</v>
      </c>
      <c r="R4297" t="str">
        <f t="shared" si="203"/>
        <v>ZK114</v>
      </c>
      <c r="S4297">
        <f t="shared" si="204"/>
        <v>0</v>
      </c>
      <c r="T4297">
        <f t="shared" si="204"/>
        <v>0</v>
      </c>
      <c r="U4297">
        <f t="shared" si="204"/>
        <v>0</v>
      </c>
    </row>
    <row r="4298" spans="1:21" x14ac:dyDescent="0.25">
      <c r="A4298" t="s">
        <v>4817</v>
      </c>
      <c r="B4298" t="str">
        <f t="shared" si="202"/>
        <v>ZK114.K196.C727</v>
      </c>
      <c r="C4298">
        <f>+IFERROR(VLOOKUP(B4298,'[1]Sum table'!$A:$D,4,FALSE),0)</f>
        <v>0</v>
      </c>
      <c r="D4298">
        <f>+IFERROR(VLOOKUP(B4298,'[1]Sum table'!$A:$E,5,FALSE),0)</f>
        <v>0</v>
      </c>
      <c r="E4298">
        <f>+IFERROR(VLOOKUP(B4298,'[1]Sum table'!$A:$F,6,FALSE),0)</f>
        <v>0</v>
      </c>
      <c r="F4298">
        <f>+IFERROR(VLOOKUP(B4298,'[1]Sum table'!$A:$G,7,FALSE),0)</f>
        <v>0</v>
      </c>
      <c r="O4298" t="s">
        <v>521</v>
      </c>
      <c r="P4298" s="607" t="s">
        <v>366</v>
      </c>
      <c r="R4298" t="str">
        <f t="shared" si="203"/>
        <v>ZK114</v>
      </c>
      <c r="S4298">
        <f t="shared" si="204"/>
        <v>0</v>
      </c>
      <c r="T4298">
        <f t="shared" si="204"/>
        <v>0</v>
      </c>
      <c r="U4298">
        <f t="shared" si="204"/>
        <v>0</v>
      </c>
    </row>
    <row r="4299" spans="1:21" x14ac:dyDescent="0.25">
      <c r="A4299" t="s">
        <v>4818</v>
      </c>
      <c r="B4299" t="str">
        <f t="shared" si="202"/>
        <v>ZK114.K197.C727</v>
      </c>
      <c r="C4299">
        <f>+IFERROR(VLOOKUP(B4299,'[1]Sum table'!$A:$D,4,FALSE),0)</f>
        <v>0</v>
      </c>
      <c r="D4299">
        <f>+IFERROR(VLOOKUP(B4299,'[1]Sum table'!$A:$E,5,FALSE),0)</f>
        <v>0</v>
      </c>
      <c r="E4299">
        <f>+IFERROR(VLOOKUP(B4299,'[1]Sum table'!$A:$F,6,FALSE),0)</f>
        <v>0</v>
      </c>
      <c r="F4299">
        <f>+IFERROR(VLOOKUP(B4299,'[1]Sum table'!$A:$G,7,FALSE),0)</f>
        <v>0</v>
      </c>
      <c r="O4299" t="s">
        <v>521</v>
      </c>
      <c r="P4299" s="607" t="s">
        <v>367</v>
      </c>
      <c r="R4299" t="str">
        <f t="shared" si="203"/>
        <v>ZK114</v>
      </c>
      <c r="S4299">
        <f t="shared" si="204"/>
        <v>0</v>
      </c>
      <c r="T4299">
        <f t="shared" si="204"/>
        <v>0</v>
      </c>
      <c r="U4299">
        <f t="shared" si="204"/>
        <v>0</v>
      </c>
    </row>
    <row r="4300" spans="1:21" x14ac:dyDescent="0.25">
      <c r="A4300" t="s">
        <v>4819</v>
      </c>
      <c r="B4300" t="str">
        <f t="shared" si="202"/>
        <v>ZK114.K198.C727</v>
      </c>
      <c r="C4300">
        <f>+IFERROR(VLOOKUP(B4300,'[1]Sum table'!$A:$D,4,FALSE),0)</f>
        <v>0</v>
      </c>
      <c r="D4300">
        <f>+IFERROR(VLOOKUP(B4300,'[1]Sum table'!$A:$E,5,FALSE),0)</f>
        <v>0</v>
      </c>
      <c r="E4300">
        <f>+IFERROR(VLOOKUP(B4300,'[1]Sum table'!$A:$F,6,FALSE),0)</f>
        <v>0</v>
      </c>
      <c r="F4300">
        <f>+IFERROR(VLOOKUP(B4300,'[1]Sum table'!$A:$G,7,FALSE),0)</f>
        <v>0</v>
      </c>
      <c r="O4300" t="s">
        <v>521</v>
      </c>
      <c r="P4300" s="607" t="s">
        <v>368</v>
      </c>
      <c r="R4300" t="str">
        <f t="shared" si="203"/>
        <v>ZK114</v>
      </c>
      <c r="S4300">
        <f t="shared" si="204"/>
        <v>0</v>
      </c>
      <c r="T4300">
        <f t="shared" si="204"/>
        <v>0</v>
      </c>
      <c r="U4300">
        <f t="shared" si="204"/>
        <v>0</v>
      </c>
    </row>
    <row r="4301" spans="1:21" x14ac:dyDescent="0.25">
      <c r="A4301" t="s">
        <v>4820</v>
      </c>
      <c r="B4301" t="str">
        <f t="shared" si="202"/>
        <v>ZK114.K199.C727</v>
      </c>
      <c r="C4301">
        <f>+IFERROR(VLOOKUP(B4301,'[1]Sum table'!$A:$D,4,FALSE),0)</f>
        <v>0</v>
      </c>
      <c r="D4301">
        <f>+IFERROR(VLOOKUP(B4301,'[1]Sum table'!$A:$E,5,FALSE),0)</f>
        <v>0</v>
      </c>
      <c r="E4301">
        <f>+IFERROR(VLOOKUP(B4301,'[1]Sum table'!$A:$F,6,FALSE),0)</f>
        <v>0</v>
      </c>
      <c r="F4301">
        <f>+IFERROR(VLOOKUP(B4301,'[1]Sum table'!$A:$G,7,FALSE),0)</f>
        <v>0</v>
      </c>
      <c r="O4301" t="s">
        <v>521</v>
      </c>
      <c r="P4301" s="607" t="s">
        <v>369</v>
      </c>
      <c r="R4301" t="str">
        <f t="shared" si="203"/>
        <v>ZK114</v>
      </c>
      <c r="S4301">
        <f t="shared" si="204"/>
        <v>0</v>
      </c>
      <c r="T4301">
        <f t="shared" si="204"/>
        <v>0</v>
      </c>
      <c r="U4301">
        <f t="shared" si="204"/>
        <v>0</v>
      </c>
    </row>
    <row r="4302" spans="1:21" x14ac:dyDescent="0.25">
      <c r="A4302" t="s">
        <v>4821</v>
      </c>
      <c r="B4302" t="str">
        <f t="shared" si="202"/>
        <v>ZK114.K200.C727</v>
      </c>
      <c r="C4302">
        <f>+IFERROR(VLOOKUP(B4302,'[1]Sum table'!$A:$D,4,FALSE),0)</f>
        <v>0</v>
      </c>
      <c r="D4302">
        <f>+IFERROR(VLOOKUP(B4302,'[1]Sum table'!$A:$E,5,FALSE),0)</f>
        <v>0</v>
      </c>
      <c r="E4302">
        <f>+IFERROR(VLOOKUP(B4302,'[1]Sum table'!$A:$F,6,FALSE),0)</f>
        <v>0</v>
      </c>
      <c r="F4302">
        <f>+IFERROR(VLOOKUP(B4302,'[1]Sum table'!$A:$G,7,FALSE),0)</f>
        <v>0</v>
      </c>
      <c r="O4302" t="s">
        <v>521</v>
      </c>
      <c r="P4302" s="607" t="s">
        <v>370</v>
      </c>
      <c r="R4302" t="str">
        <f t="shared" si="203"/>
        <v>ZK114</v>
      </c>
      <c r="S4302">
        <f t="shared" si="204"/>
        <v>0</v>
      </c>
      <c r="T4302">
        <f t="shared" si="204"/>
        <v>0</v>
      </c>
      <c r="U4302">
        <f t="shared" si="204"/>
        <v>0</v>
      </c>
    </row>
    <row r="4303" spans="1:21" ht="15.75" thickBot="1" x14ac:dyDescent="0.3">
      <c r="A4303" t="s">
        <v>4822</v>
      </c>
      <c r="B4303" t="str">
        <f t="shared" si="202"/>
        <v>ZK114.K201.C727</v>
      </c>
      <c r="C4303">
        <f>+IFERROR(VLOOKUP(B4303,'[1]Sum table'!$A:$D,4,FALSE),0)</f>
        <v>0</v>
      </c>
      <c r="D4303">
        <f>+IFERROR(VLOOKUP(B4303,'[1]Sum table'!$A:$E,5,FALSE),0)</f>
        <v>0</v>
      </c>
      <c r="E4303">
        <f>+IFERROR(VLOOKUP(B4303,'[1]Sum table'!$A:$F,6,FALSE),0)</f>
        <v>0</v>
      </c>
      <c r="F4303">
        <f>+IFERROR(VLOOKUP(B4303,'[1]Sum table'!$A:$G,7,FALSE),0)</f>
        <v>0</v>
      </c>
      <c r="O4303" t="s">
        <v>521</v>
      </c>
      <c r="P4303" s="609" t="s">
        <v>371</v>
      </c>
      <c r="R4303" t="str">
        <f t="shared" si="203"/>
        <v>ZK114</v>
      </c>
      <c r="S4303">
        <f t="shared" si="204"/>
        <v>0</v>
      </c>
      <c r="T4303">
        <f t="shared" si="204"/>
        <v>0</v>
      </c>
      <c r="U4303">
        <f t="shared" si="204"/>
        <v>0</v>
      </c>
    </row>
    <row r="4304" spans="1:21" x14ac:dyDescent="0.25">
      <c r="A4304" t="s">
        <v>4823</v>
      </c>
      <c r="B4304" t="str">
        <f t="shared" si="202"/>
        <v>ZK114.K202.C727</v>
      </c>
      <c r="C4304">
        <f>+IFERROR(VLOOKUP(B4304,'[1]Sum table'!$A:$D,4,FALSE),0)</f>
        <v>0</v>
      </c>
      <c r="D4304">
        <f>+IFERROR(VLOOKUP(B4304,'[1]Sum table'!$A:$E,5,FALSE),0)</f>
        <v>0</v>
      </c>
      <c r="E4304">
        <f>+IFERROR(VLOOKUP(B4304,'[1]Sum table'!$A:$F,6,FALSE),0)</f>
        <v>0</v>
      </c>
      <c r="F4304">
        <f>+IFERROR(VLOOKUP(B4304,'[1]Sum table'!$A:$G,7,FALSE),0)</f>
        <v>0</v>
      </c>
      <c r="O4304" t="s">
        <v>521</v>
      </c>
      <c r="P4304" s="610" t="s">
        <v>258</v>
      </c>
      <c r="R4304" t="str">
        <f t="shared" si="203"/>
        <v>ZK114</v>
      </c>
      <c r="S4304">
        <f t="shared" si="204"/>
        <v>0</v>
      </c>
      <c r="T4304">
        <f t="shared" si="204"/>
        <v>0</v>
      </c>
      <c r="U4304">
        <f t="shared" si="204"/>
        <v>0</v>
      </c>
    </row>
    <row r="4305" spans="1:21" x14ac:dyDescent="0.25">
      <c r="A4305" t="s">
        <v>4824</v>
      </c>
      <c r="B4305" t="str">
        <f t="shared" si="202"/>
        <v>ZK114.K203.C727</v>
      </c>
      <c r="C4305">
        <f>+IFERROR(VLOOKUP(B4305,'[1]Sum table'!$A:$D,4,FALSE),0)</f>
        <v>0</v>
      </c>
      <c r="D4305">
        <f>+IFERROR(VLOOKUP(B4305,'[1]Sum table'!$A:$E,5,FALSE),0)</f>
        <v>0</v>
      </c>
      <c r="E4305">
        <f>+IFERROR(VLOOKUP(B4305,'[1]Sum table'!$A:$F,6,FALSE),0)</f>
        <v>0</v>
      </c>
      <c r="F4305">
        <f>+IFERROR(VLOOKUP(B4305,'[1]Sum table'!$A:$G,7,FALSE),0)</f>
        <v>0</v>
      </c>
      <c r="O4305" t="s">
        <v>521</v>
      </c>
      <c r="P4305" s="610" t="s">
        <v>103</v>
      </c>
      <c r="R4305" t="str">
        <f t="shared" si="203"/>
        <v>ZK114</v>
      </c>
      <c r="S4305">
        <f t="shared" si="204"/>
        <v>0</v>
      </c>
      <c r="T4305">
        <f t="shared" si="204"/>
        <v>0</v>
      </c>
      <c r="U4305">
        <f t="shared" si="204"/>
        <v>0</v>
      </c>
    </row>
    <row r="4306" spans="1:21" x14ac:dyDescent="0.25">
      <c r="A4306" t="s">
        <v>4825</v>
      </c>
      <c r="B4306" t="str">
        <f t="shared" si="202"/>
        <v>ZK114.K204.C727</v>
      </c>
      <c r="C4306">
        <f>+IFERROR(VLOOKUP(B4306,'[1]Sum table'!$A:$D,4,FALSE),0)</f>
        <v>0</v>
      </c>
      <c r="D4306">
        <f>+IFERROR(VLOOKUP(B4306,'[1]Sum table'!$A:$E,5,FALSE),0)</f>
        <v>0</v>
      </c>
      <c r="E4306">
        <f>+IFERROR(VLOOKUP(B4306,'[1]Sum table'!$A:$F,6,FALSE),0)</f>
        <v>0</v>
      </c>
      <c r="F4306">
        <f>+IFERROR(VLOOKUP(B4306,'[1]Sum table'!$A:$G,7,FALSE),0)</f>
        <v>0</v>
      </c>
      <c r="O4306" t="s">
        <v>521</v>
      </c>
      <c r="P4306" s="610" t="s">
        <v>109</v>
      </c>
      <c r="R4306" t="str">
        <f t="shared" si="203"/>
        <v>ZK114</v>
      </c>
      <c r="S4306">
        <f t="shared" si="204"/>
        <v>0</v>
      </c>
      <c r="T4306">
        <f t="shared" si="204"/>
        <v>0</v>
      </c>
      <c r="U4306">
        <f t="shared" si="204"/>
        <v>0</v>
      </c>
    </row>
    <row r="4307" spans="1:21" x14ac:dyDescent="0.25">
      <c r="A4307" t="s">
        <v>4826</v>
      </c>
      <c r="B4307" t="str">
        <f t="shared" si="202"/>
        <v>ZK114.K205.C727</v>
      </c>
      <c r="C4307">
        <f>+IFERROR(VLOOKUP(B4307,'[1]Sum table'!$A:$D,4,FALSE),0)</f>
        <v>0</v>
      </c>
      <c r="D4307">
        <f>+IFERROR(VLOOKUP(B4307,'[1]Sum table'!$A:$E,5,FALSE),0)</f>
        <v>0</v>
      </c>
      <c r="E4307">
        <f>+IFERROR(VLOOKUP(B4307,'[1]Sum table'!$A:$F,6,FALSE),0)</f>
        <v>0</v>
      </c>
      <c r="F4307">
        <f>+IFERROR(VLOOKUP(B4307,'[1]Sum table'!$A:$G,7,FALSE),0)</f>
        <v>0</v>
      </c>
      <c r="O4307" t="s">
        <v>521</v>
      </c>
      <c r="P4307" s="610" t="s">
        <v>111</v>
      </c>
      <c r="R4307" t="str">
        <f t="shared" si="203"/>
        <v>ZK114</v>
      </c>
      <c r="S4307">
        <f t="shared" si="204"/>
        <v>0</v>
      </c>
      <c r="T4307">
        <f t="shared" si="204"/>
        <v>0</v>
      </c>
      <c r="U4307">
        <f t="shared" si="204"/>
        <v>0</v>
      </c>
    </row>
    <row r="4308" spans="1:21" x14ac:dyDescent="0.25">
      <c r="A4308" t="s">
        <v>4827</v>
      </c>
      <c r="B4308" t="str">
        <f t="shared" si="202"/>
        <v>ZK114.K206.C727</v>
      </c>
      <c r="C4308">
        <f>+IFERROR(VLOOKUP(B4308,'[1]Sum table'!$A:$D,4,FALSE),0)</f>
        <v>0</v>
      </c>
      <c r="D4308">
        <f>+IFERROR(VLOOKUP(B4308,'[1]Sum table'!$A:$E,5,FALSE),0)</f>
        <v>0</v>
      </c>
      <c r="E4308">
        <f>+IFERROR(VLOOKUP(B4308,'[1]Sum table'!$A:$F,6,FALSE),0)</f>
        <v>0</v>
      </c>
      <c r="F4308">
        <f>+IFERROR(VLOOKUP(B4308,'[1]Sum table'!$A:$G,7,FALSE),0)</f>
        <v>0</v>
      </c>
      <c r="O4308" t="s">
        <v>521</v>
      </c>
      <c r="P4308" s="608" t="s">
        <v>372</v>
      </c>
      <c r="R4308" t="str">
        <f t="shared" si="203"/>
        <v>ZK114</v>
      </c>
      <c r="S4308">
        <f t="shared" si="204"/>
        <v>0</v>
      </c>
      <c r="T4308">
        <f t="shared" si="204"/>
        <v>0</v>
      </c>
      <c r="U4308">
        <f t="shared" si="204"/>
        <v>0</v>
      </c>
    </row>
    <row r="4309" spans="1:21" x14ac:dyDescent="0.25">
      <c r="A4309" t="s">
        <v>4828</v>
      </c>
      <c r="B4309" t="str">
        <f t="shared" si="202"/>
        <v>ZK114.K207.C727</v>
      </c>
      <c r="C4309">
        <f>+IFERROR(VLOOKUP(B4309,'[1]Sum table'!$A:$D,4,FALSE),0)</f>
        <v>0</v>
      </c>
      <c r="D4309">
        <f>+IFERROR(VLOOKUP(B4309,'[1]Sum table'!$A:$E,5,FALSE),0)</f>
        <v>0</v>
      </c>
      <c r="E4309">
        <f>+IFERROR(VLOOKUP(B4309,'[1]Sum table'!$A:$F,6,FALSE),0)</f>
        <v>0</v>
      </c>
      <c r="F4309">
        <f>+IFERROR(VLOOKUP(B4309,'[1]Sum table'!$A:$G,7,FALSE),0)</f>
        <v>0</v>
      </c>
      <c r="O4309" t="s">
        <v>521</v>
      </c>
      <c r="P4309" s="608" t="s">
        <v>373</v>
      </c>
      <c r="R4309" t="str">
        <f t="shared" si="203"/>
        <v>ZK114</v>
      </c>
      <c r="S4309">
        <f t="shared" si="204"/>
        <v>0</v>
      </c>
      <c r="T4309">
        <f t="shared" si="204"/>
        <v>0</v>
      </c>
      <c r="U4309">
        <f t="shared" si="204"/>
        <v>0</v>
      </c>
    </row>
    <row r="4310" spans="1:21" x14ac:dyDescent="0.25">
      <c r="A4310" t="s">
        <v>4829</v>
      </c>
      <c r="B4310" t="str">
        <f t="shared" si="202"/>
        <v>ZK114.K208.C727</v>
      </c>
      <c r="C4310">
        <f>+IFERROR(VLOOKUP(B4310,'[1]Sum table'!$A:$D,4,FALSE),0)</f>
        <v>0</v>
      </c>
      <c r="D4310">
        <f>+IFERROR(VLOOKUP(B4310,'[1]Sum table'!$A:$E,5,FALSE),0)</f>
        <v>0</v>
      </c>
      <c r="E4310">
        <f>+IFERROR(VLOOKUP(B4310,'[1]Sum table'!$A:$F,6,FALSE),0)</f>
        <v>0</v>
      </c>
      <c r="F4310">
        <f>+IFERROR(VLOOKUP(B4310,'[1]Sum table'!$A:$G,7,FALSE),0)</f>
        <v>0</v>
      </c>
      <c r="O4310" t="s">
        <v>521</v>
      </c>
      <c r="P4310" s="608" t="s">
        <v>374</v>
      </c>
      <c r="R4310" t="str">
        <f t="shared" si="203"/>
        <v>ZK114</v>
      </c>
      <c r="S4310">
        <f t="shared" si="204"/>
        <v>0</v>
      </c>
      <c r="T4310">
        <f t="shared" si="204"/>
        <v>0</v>
      </c>
      <c r="U4310">
        <f t="shared" si="204"/>
        <v>0</v>
      </c>
    </row>
    <row r="4311" spans="1:21" x14ac:dyDescent="0.25">
      <c r="A4311" t="s">
        <v>4830</v>
      </c>
      <c r="B4311" t="str">
        <f t="shared" si="202"/>
        <v>ZK114.K209.C727</v>
      </c>
      <c r="C4311">
        <f>+IFERROR(VLOOKUP(B4311,'[1]Sum table'!$A:$D,4,FALSE),0)</f>
        <v>0</v>
      </c>
      <c r="D4311">
        <f>+IFERROR(VLOOKUP(B4311,'[1]Sum table'!$A:$E,5,FALSE),0)</f>
        <v>0</v>
      </c>
      <c r="E4311">
        <f>+IFERROR(VLOOKUP(B4311,'[1]Sum table'!$A:$F,6,FALSE),0)</f>
        <v>0</v>
      </c>
      <c r="F4311">
        <f>+IFERROR(VLOOKUP(B4311,'[1]Sum table'!$A:$G,7,FALSE),0)</f>
        <v>0</v>
      </c>
      <c r="O4311" t="s">
        <v>521</v>
      </c>
      <c r="P4311" s="610" t="s">
        <v>77</v>
      </c>
      <c r="R4311" t="str">
        <f t="shared" si="203"/>
        <v>ZK114</v>
      </c>
      <c r="S4311">
        <f t="shared" si="204"/>
        <v>0</v>
      </c>
      <c r="T4311">
        <f t="shared" si="204"/>
        <v>0</v>
      </c>
      <c r="U4311">
        <f t="shared" si="204"/>
        <v>0</v>
      </c>
    </row>
    <row r="4312" spans="1:21" x14ac:dyDescent="0.25">
      <c r="A4312" t="s">
        <v>4831</v>
      </c>
      <c r="B4312" t="str">
        <f t="shared" si="202"/>
        <v>ZK114.K210.C727</v>
      </c>
      <c r="C4312">
        <f>+IFERROR(VLOOKUP(B4312,'[1]Sum table'!$A:$D,4,FALSE),0)</f>
        <v>0</v>
      </c>
      <c r="D4312">
        <f>+IFERROR(VLOOKUP(B4312,'[1]Sum table'!$A:$E,5,FALSE),0)</f>
        <v>0</v>
      </c>
      <c r="E4312">
        <f>+IFERROR(VLOOKUP(B4312,'[1]Sum table'!$A:$F,6,FALSE),0)</f>
        <v>0</v>
      </c>
      <c r="F4312">
        <f>+IFERROR(VLOOKUP(B4312,'[1]Sum table'!$A:$G,7,FALSE),0)</f>
        <v>0</v>
      </c>
      <c r="O4312" t="s">
        <v>521</v>
      </c>
      <c r="P4312" s="610" t="s">
        <v>79</v>
      </c>
      <c r="R4312" t="str">
        <f t="shared" si="203"/>
        <v>ZK114</v>
      </c>
      <c r="S4312">
        <f t="shared" si="204"/>
        <v>0</v>
      </c>
      <c r="T4312">
        <f t="shared" si="204"/>
        <v>0</v>
      </c>
      <c r="U4312">
        <f t="shared" si="204"/>
        <v>0</v>
      </c>
    </row>
    <row r="4313" spans="1:21" x14ac:dyDescent="0.25">
      <c r="A4313" t="s">
        <v>4832</v>
      </c>
      <c r="B4313" t="str">
        <f t="shared" si="202"/>
        <v>ZK114.K211.C727</v>
      </c>
      <c r="C4313">
        <f>+IFERROR(VLOOKUP(B4313,'[1]Sum table'!$A:$D,4,FALSE),0)</f>
        <v>0</v>
      </c>
      <c r="D4313">
        <f>+IFERROR(VLOOKUP(B4313,'[1]Sum table'!$A:$E,5,FALSE),0)</f>
        <v>0</v>
      </c>
      <c r="E4313">
        <f>+IFERROR(VLOOKUP(B4313,'[1]Sum table'!$A:$F,6,FALSE),0)</f>
        <v>0</v>
      </c>
      <c r="F4313">
        <f>+IFERROR(VLOOKUP(B4313,'[1]Sum table'!$A:$G,7,FALSE),0)</f>
        <v>0</v>
      </c>
      <c r="O4313" t="s">
        <v>521</v>
      </c>
      <c r="P4313" s="610" t="s">
        <v>81</v>
      </c>
      <c r="R4313" t="str">
        <f t="shared" si="203"/>
        <v>ZK114</v>
      </c>
      <c r="S4313">
        <f t="shared" si="204"/>
        <v>0</v>
      </c>
      <c r="T4313">
        <f t="shared" si="204"/>
        <v>0</v>
      </c>
      <c r="U4313">
        <f t="shared" si="204"/>
        <v>0</v>
      </c>
    </row>
    <row r="4314" spans="1:21" x14ac:dyDescent="0.25">
      <c r="A4314" t="s">
        <v>4833</v>
      </c>
      <c r="B4314" t="str">
        <f t="shared" si="202"/>
        <v>ZK114.K212.C727</v>
      </c>
      <c r="C4314">
        <f>+IFERROR(VLOOKUP(B4314,'[1]Sum table'!$A:$D,4,FALSE),0)</f>
        <v>0</v>
      </c>
      <c r="D4314">
        <f>+IFERROR(VLOOKUP(B4314,'[1]Sum table'!$A:$E,5,FALSE),0)</f>
        <v>0</v>
      </c>
      <c r="E4314">
        <f>+IFERROR(VLOOKUP(B4314,'[1]Sum table'!$A:$F,6,FALSE),0)</f>
        <v>0</v>
      </c>
      <c r="F4314">
        <f>+IFERROR(VLOOKUP(B4314,'[1]Sum table'!$A:$G,7,FALSE),0)</f>
        <v>0</v>
      </c>
      <c r="O4314" t="s">
        <v>521</v>
      </c>
      <c r="P4314" s="610" t="s">
        <v>83</v>
      </c>
      <c r="R4314" t="str">
        <f t="shared" si="203"/>
        <v>ZK114</v>
      </c>
      <c r="S4314">
        <f t="shared" si="204"/>
        <v>0</v>
      </c>
      <c r="T4314">
        <f t="shared" si="204"/>
        <v>0</v>
      </c>
      <c r="U4314">
        <f t="shared" si="204"/>
        <v>0</v>
      </c>
    </row>
    <row r="4315" spans="1:21" x14ac:dyDescent="0.25">
      <c r="A4315" t="s">
        <v>4834</v>
      </c>
      <c r="B4315" t="str">
        <f t="shared" si="202"/>
        <v>ZK114.K213.C727</v>
      </c>
      <c r="C4315">
        <f>+IFERROR(VLOOKUP(B4315,'[1]Sum table'!$A:$D,4,FALSE),0)</f>
        <v>0</v>
      </c>
      <c r="D4315">
        <f>+IFERROR(VLOOKUP(B4315,'[1]Sum table'!$A:$E,5,FALSE),0)</f>
        <v>0</v>
      </c>
      <c r="E4315">
        <f>+IFERROR(VLOOKUP(B4315,'[1]Sum table'!$A:$F,6,FALSE),0)</f>
        <v>0</v>
      </c>
      <c r="F4315">
        <f>+IFERROR(VLOOKUP(B4315,'[1]Sum table'!$A:$G,7,FALSE),0)</f>
        <v>0</v>
      </c>
      <c r="O4315" t="s">
        <v>521</v>
      </c>
      <c r="P4315" s="610" t="s">
        <v>85</v>
      </c>
      <c r="R4315" t="str">
        <f t="shared" si="203"/>
        <v>ZK114</v>
      </c>
      <c r="S4315">
        <f t="shared" si="204"/>
        <v>0</v>
      </c>
      <c r="T4315">
        <f t="shared" si="204"/>
        <v>0</v>
      </c>
      <c r="U4315">
        <f t="shared" si="204"/>
        <v>0</v>
      </c>
    </row>
    <row r="4316" spans="1:21" x14ac:dyDescent="0.25">
      <c r="A4316" t="s">
        <v>4835</v>
      </c>
      <c r="B4316" t="str">
        <f t="shared" si="202"/>
        <v>ZK114.K214.C727</v>
      </c>
      <c r="C4316">
        <f>+IFERROR(VLOOKUP(B4316,'[1]Sum table'!$A:$D,4,FALSE),0)</f>
        <v>0</v>
      </c>
      <c r="D4316">
        <f>+IFERROR(VLOOKUP(B4316,'[1]Sum table'!$A:$E,5,FALSE),0)</f>
        <v>0</v>
      </c>
      <c r="E4316">
        <f>+IFERROR(VLOOKUP(B4316,'[1]Sum table'!$A:$F,6,FALSE),0)</f>
        <v>0</v>
      </c>
      <c r="F4316">
        <f>+IFERROR(VLOOKUP(B4316,'[1]Sum table'!$A:$G,7,FALSE),0)</f>
        <v>0</v>
      </c>
      <c r="O4316" t="s">
        <v>521</v>
      </c>
      <c r="P4316" s="610" t="s">
        <v>87</v>
      </c>
      <c r="R4316" t="str">
        <f t="shared" si="203"/>
        <v>ZK114</v>
      </c>
      <c r="S4316">
        <f t="shared" si="204"/>
        <v>0</v>
      </c>
      <c r="T4316">
        <f t="shared" si="204"/>
        <v>0</v>
      </c>
      <c r="U4316">
        <f t="shared" si="204"/>
        <v>0</v>
      </c>
    </row>
    <row r="4317" spans="1:21" x14ac:dyDescent="0.25">
      <c r="A4317" t="s">
        <v>4836</v>
      </c>
      <c r="B4317" t="str">
        <f t="shared" si="202"/>
        <v>ZK114.K215.C727</v>
      </c>
      <c r="C4317">
        <f>+IFERROR(VLOOKUP(B4317,'[1]Sum table'!$A:$D,4,FALSE),0)</f>
        <v>0</v>
      </c>
      <c r="D4317">
        <f>+IFERROR(VLOOKUP(B4317,'[1]Sum table'!$A:$E,5,FALSE),0)</f>
        <v>0</v>
      </c>
      <c r="E4317">
        <f>+IFERROR(VLOOKUP(B4317,'[1]Sum table'!$A:$F,6,FALSE),0)</f>
        <v>0</v>
      </c>
      <c r="F4317">
        <f>+IFERROR(VLOOKUP(B4317,'[1]Sum table'!$A:$G,7,FALSE),0)</f>
        <v>0</v>
      </c>
      <c r="O4317" t="s">
        <v>521</v>
      </c>
      <c r="P4317" s="610" t="s">
        <v>89</v>
      </c>
      <c r="R4317" t="str">
        <f t="shared" si="203"/>
        <v>ZK114</v>
      </c>
      <c r="S4317">
        <f t="shared" si="204"/>
        <v>0</v>
      </c>
      <c r="T4317">
        <f t="shared" si="204"/>
        <v>0</v>
      </c>
      <c r="U4317">
        <f t="shared" si="204"/>
        <v>0</v>
      </c>
    </row>
    <row r="4318" spans="1:21" x14ac:dyDescent="0.25">
      <c r="A4318" t="s">
        <v>4837</v>
      </c>
      <c r="B4318" t="str">
        <f t="shared" si="202"/>
        <v>ZK114.K216.C727</v>
      </c>
      <c r="C4318">
        <f>+IFERROR(VLOOKUP(B4318,'[1]Sum table'!$A:$D,4,FALSE),0)</f>
        <v>0</v>
      </c>
      <c r="D4318">
        <f>+IFERROR(VLOOKUP(B4318,'[1]Sum table'!$A:$E,5,FALSE),0)</f>
        <v>0</v>
      </c>
      <c r="E4318">
        <f>+IFERROR(VLOOKUP(B4318,'[1]Sum table'!$A:$F,6,FALSE),0)</f>
        <v>0</v>
      </c>
      <c r="F4318">
        <f>+IFERROR(VLOOKUP(B4318,'[1]Sum table'!$A:$G,7,FALSE),0)</f>
        <v>0</v>
      </c>
      <c r="O4318" t="s">
        <v>521</v>
      </c>
      <c r="P4318" s="610" t="s">
        <v>91</v>
      </c>
      <c r="R4318" t="str">
        <f t="shared" si="203"/>
        <v>ZK114</v>
      </c>
      <c r="S4318">
        <f t="shared" si="204"/>
        <v>0</v>
      </c>
      <c r="T4318">
        <f t="shared" si="204"/>
        <v>0</v>
      </c>
      <c r="U4318">
        <f t="shared" si="204"/>
        <v>0</v>
      </c>
    </row>
    <row r="4319" spans="1:21" x14ac:dyDescent="0.25">
      <c r="A4319" t="s">
        <v>4838</v>
      </c>
      <c r="B4319" t="str">
        <f t="shared" si="202"/>
        <v>ZK114.K217.C727</v>
      </c>
      <c r="C4319">
        <f>+IFERROR(VLOOKUP(B4319,'[1]Sum table'!$A:$D,4,FALSE),0)</f>
        <v>0</v>
      </c>
      <c r="D4319">
        <f>+IFERROR(VLOOKUP(B4319,'[1]Sum table'!$A:$E,5,FALSE),0)</f>
        <v>0</v>
      </c>
      <c r="E4319">
        <f>+IFERROR(VLOOKUP(B4319,'[1]Sum table'!$A:$F,6,FALSE),0)</f>
        <v>0</v>
      </c>
      <c r="F4319">
        <f>+IFERROR(VLOOKUP(B4319,'[1]Sum table'!$A:$G,7,FALSE),0)</f>
        <v>0</v>
      </c>
      <c r="O4319" t="s">
        <v>521</v>
      </c>
      <c r="P4319" s="610" t="s">
        <v>93</v>
      </c>
      <c r="R4319" t="str">
        <f t="shared" si="203"/>
        <v>ZK114</v>
      </c>
      <c r="S4319">
        <f t="shared" si="204"/>
        <v>0</v>
      </c>
      <c r="T4319">
        <f t="shared" si="204"/>
        <v>0</v>
      </c>
      <c r="U4319">
        <f t="shared" si="204"/>
        <v>0</v>
      </c>
    </row>
    <row r="4320" spans="1:21" x14ac:dyDescent="0.25">
      <c r="A4320" t="s">
        <v>4839</v>
      </c>
      <c r="B4320" t="str">
        <f t="shared" si="202"/>
        <v>ZK114.K218.C727</v>
      </c>
      <c r="C4320">
        <f>+IFERROR(VLOOKUP(B4320,'[1]Sum table'!$A:$D,4,FALSE),0)</f>
        <v>0</v>
      </c>
      <c r="D4320">
        <f>+IFERROR(VLOOKUP(B4320,'[1]Sum table'!$A:$E,5,FALSE),0)</f>
        <v>0</v>
      </c>
      <c r="E4320">
        <f>+IFERROR(VLOOKUP(B4320,'[1]Sum table'!$A:$F,6,FALSE),0)</f>
        <v>0</v>
      </c>
      <c r="F4320">
        <f>+IFERROR(VLOOKUP(B4320,'[1]Sum table'!$A:$G,7,FALSE),0)</f>
        <v>0</v>
      </c>
      <c r="O4320" t="s">
        <v>521</v>
      </c>
      <c r="P4320" s="610" t="s">
        <v>95</v>
      </c>
      <c r="R4320" t="str">
        <f t="shared" si="203"/>
        <v>ZK114</v>
      </c>
      <c r="S4320">
        <f t="shared" si="204"/>
        <v>0</v>
      </c>
      <c r="T4320">
        <f t="shared" si="204"/>
        <v>0</v>
      </c>
      <c r="U4320">
        <f t="shared" si="204"/>
        <v>0</v>
      </c>
    </row>
    <row r="4321" spans="1:21" x14ac:dyDescent="0.25">
      <c r="A4321" t="s">
        <v>4840</v>
      </c>
      <c r="B4321" t="str">
        <f t="shared" si="202"/>
        <v>ZK114.K219.C727</v>
      </c>
      <c r="C4321">
        <f>+IFERROR(VLOOKUP(B4321,'[1]Sum table'!$A:$D,4,FALSE),0)</f>
        <v>0</v>
      </c>
      <c r="D4321">
        <f>+IFERROR(VLOOKUP(B4321,'[1]Sum table'!$A:$E,5,FALSE),0)</f>
        <v>0</v>
      </c>
      <c r="E4321">
        <f>+IFERROR(VLOOKUP(B4321,'[1]Sum table'!$A:$F,6,FALSE),0)</f>
        <v>0</v>
      </c>
      <c r="F4321">
        <f>+IFERROR(VLOOKUP(B4321,'[1]Sum table'!$A:$G,7,FALSE),0)</f>
        <v>0</v>
      </c>
      <c r="O4321" t="s">
        <v>521</v>
      </c>
      <c r="P4321" s="610" t="s">
        <v>97</v>
      </c>
      <c r="R4321" t="str">
        <f t="shared" si="203"/>
        <v>ZK114</v>
      </c>
      <c r="S4321">
        <f t="shared" si="204"/>
        <v>0</v>
      </c>
      <c r="T4321">
        <f t="shared" si="204"/>
        <v>0</v>
      </c>
      <c r="U4321">
        <f t="shared" si="204"/>
        <v>0</v>
      </c>
    </row>
    <row r="4322" spans="1:21" x14ac:dyDescent="0.25">
      <c r="A4322" t="s">
        <v>4841</v>
      </c>
      <c r="B4322" t="str">
        <f t="shared" si="202"/>
        <v>ZK114.K220.C727</v>
      </c>
      <c r="C4322">
        <f>+IFERROR(VLOOKUP(B4322,'[1]Sum table'!$A:$D,4,FALSE),0)</f>
        <v>0</v>
      </c>
      <c r="D4322">
        <f>+IFERROR(VLOOKUP(B4322,'[1]Sum table'!$A:$E,5,FALSE),0)</f>
        <v>0</v>
      </c>
      <c r="E4322">
        <f>+IFERROR(VLOOKUP(B4322,'[1]Sum table'!$A:$F,6,FALSE),0)</f>
        <v>0</v>
      </c>
      <c r="F4322">
        <f>+IFERROR(VLOOKUP(B4322,'[1]Sum table'!$A:$G,7,FALSE),0)</f>
        <v>0</v>
      </c>
      <c r="O4322" t="s">
        <v>521</v>
      </c>
      <c r="P4322" s="610" t="s">
        <v>99</v>
      </c>
      <c r="R4322" t="str">
        <f t="shared" si="203"/>
        <v>ZK114</v>
      </c>
      <c r="S4322">
        <f t="shared" si="204"/>
        <v>0</v>
      </c>
      <c r="T4322">
        <f t="shared" si="204"/>
        <v>0</v>
      </c>
      <c r="U4322">
        <f t="shared" si="204"/>
        <v>0</v>
      </c>
    </row>
    <row r="4323" spans="1:21" x14ac:dyDescent="0.25">
      <c r="A4323" t="s">
        <v>4842</v>
      </c>
      <c r="B4323" t="str">
        <f t="shared" si="202"/>
        <v>ZK114.K221.C727</v>
      </c>
      <c r="C4323">
        <f>+IFERROR(VLOOKUP(B4323,'[1]Sum table'!$A:$D,4,FALSE),0)</f>
        <v>0</v>
      </c>
      <c r="D4323">
        <f>+IFERROR(VLOOKUP(B4323,'[1]Sum table'!$A:$E,5,FALSE),0)</f>
        <v>0</v>
      </c>
      <c r="E4323">
        <f>+IFERROR(VLOOKUP(B4323,'[1]Sum table'!$A:$F,6,FALSE),0)</f>
        <v>0</v>
      </c>
      <c r="F4323">
        <f>+IFERROR(VLOOKUP(B4323,'[1]Sum table'!$A:$G,7,FALSE),0)</f>
        <v>0</v>
      </c>
      <c r="O4323" t="s">
        <v>521</v>
      </c>
      <c r="P4323" s="610" t="s">
        <v>101</v>
      </c>
      <c r="R4323" t="str">
        <f t="shared" si="203"/>
        <v>ZK114</v>
      </c>
      <c r="S4323">
        <f t="shared" si="204"/>
        <v>0</v>
      </c>
      <c r="T4323">
        <f t="shared" si="204"/>
        <v>0</v>
      </c>
      <c r="U4323">
        <f t="shared" si="204"/>
        <v>0</v>
      </c>
    </row>
    <row r="4324" spans="1:21" x14ac:dyDescent="0.25">
      <c r="A4324" t="s">
        <v>4843</v>
      </c>
      <c r="B4324" t="str">
        <f t="shared" si="202"/>
        <v>ZK114.K222.C727</v>
      </c>
      <c r="C4324">
        <f>+IFERROR(VLOOKUP(B4324,'[1]Sum table'!$A:$D,4,FALSE),0)</f>
        <v>0</v>
      </c>
      <c r="D4324">
        <f>+IFERROR(VLOOKUP(B4324,'[1]Sum table'!$A:$E,5,FALSE),0)</f>
        <v>0</v>
      </c>
      <c r="E4324">
        <f>+IFERROR(VLOOKUP(B4324,'[1]Sum table'!$A:$F,6,FALSE),0)</f>
        <v>0</v>
      </c>
      <c r="F4324">
        <f>+IFERROR(VLOOKUP(B4324,'[1]Sum table'!$A:$G,7,FALSE),0)</f>
        <v>0</v>
      </c>
      <c r="O4324" t="s">
        <v>521</v>
      </c>
      <c r="P4324" s="608" t="s">
        <v>375</v>
      </c>
      <c r="R4324" t="str">
        <f t="shared" si="203"/>
        <v>ZK114</v>
      </c>
      <c r="S4324">
        <f t="shared" si="204"/>
        <v>0</v>
      </c>
      <c r="T4324">
        <f t="shared" si="204"/>
        <v>0</v>
      </c>
      <c r="U4324">
        <f t="shared" si="204"/>
        <v>0</v>
      </c>
    </row>
    <row r="4325" spans="1:21" x14ac:dyDescent="0.25">
      <c r="A4325" t="s">
        <v>4844</v>
      </c>
      <c r="B4325" t="str">
        <f t="shared" si="202"/>
        <v>ZK114.K223.C727</v>
      </c>
      <c r="C4325">
        <f>+IFERROR(VLOOKUP(B4325,'[1]Sum table'!$A:$D,4,FALSE),0)</f>
        <v>0</v>
      </c>
      <c r="D4325">
        <f>+IFERROR(VLOOKUP(B4325,'[1]Sum table'!$A:$E,5,FALSE),0)</f>
        <v>0</v>
      </c>
      <c r="E4325">
        <f>+IFERROR(VLOOKUP(B4325,'[1]Sum table'!$A:$F,6,FALSE),0)</f>
        <v>0</v>
      </c>
      <c r="F4325">
        <f>+IFERROR(VLOOKUP(B4325,'[1]Sum table'!$A:$G,7,FALSE),0)</f>
        <v>0</v>
      </c>
      <c r="O4325" t="s">
        <v>521</v>
      </c>
      <c r="P4325" s="608" t="s">
        <v>376</v>
      </c>
      <c r="R4325" t="str">
        <f t="shared" si="203"/>
        <v>ZK114</v>
      </c>
      <c r="S4325">
        <f t="shared" si="204"/>
        <v>0</v>
      </c>
      <c r="T4325">
        <f t="shared" si="204"/>
        <v>0</v>
      </c>
      <c r="U4325">
        <f t="shared" si="204"/>
        <v>0</v>
      </c>
    </row>
    <row r="4326" spans="1:21" x14ac:dyDescent="0.25">
      <c r="A4326" t="s">
        <v>4845</v>
      </c>
      <c r="B4326" t="str">
        <f t="shared" si="202"/>
        <v>ZK114.K224.C727</v>
      </c>
      <c r="C4326">
        <f>+IFERROR(VLOOKUP(B4326,'[1]Sum table'!$A:$D,4,FALSE),0)</f>
        <v>0</v>
      </c>
      <c r="D4326">
        <f>+IFERROR(VLOOKUP(B4326,'[1]Sum table'!$A:$E,5,FALSE),0)</f>
        <v>0</v>
      </c>
      <c r="E4326">
        <f>+IFERROR(VLOOKUP(B4326,'[1]Sum table'!$A:$F,6,FALSE),0)</f>
        <v>0</v>
      </c>
      <c r="F4326">
        <f>+IFERROR(VLOOKUP(B4326,'[1]Sum table'!$A:$G,7,FALSE),0)</f>
        <v>0</v>
      </c>
      <c r="O4326" t="s">
        <v>521</v>
      </c>
      <c r="P4326" s="608" t="s">
        <v>377</v>
      </c>
      <c r="R4326" t="str">
        <f t="shared" si="203"/>
        <v>ZK114</v>
      </c>
      <c r="S4326">
        <f t="shared" si="204"/>
        <v>0</v>
      </c>
      <c r="T4326">
        <f t="shared" si="204"/>
        <v>0</v>
      </c>
      <c r="U4326">
        <f t="shared" si="204"/>
        <v>0</v>
      </c>
    </row>
    <row r="4327" spans="1:21" x14ac:dyDescent="0.25">
      <c r="A4327" t="s">
        <v>4846</v>
      </c>
      <c r="B4327" t="str">
        <f t="shared" si="202"/>
        <v>ZK114.K225.C727</v>
      </c>
      <c r="C4327">
        <f>+IFERROR(VLOOKUP(B4327,'[1]Sum table'!$A:$D,4,FALSE),0)</f>
        <v>0</v>
      </c>
      <c r="D4327">
        <f>+IFERROR(VLOOKUP(B4327,'[1]Sum table'!$A:$E,5,FALSE),0)</f>
        <v>0</v>
      </c>
      <c r="E4327">
        <f>+IFERROR(VLOOKUP(B4327,'[1]Sum table'!$A:$F,6,FALSE),0)</f>
        <v>0</v>
      </c>
      <c r="F4327">
        <f>+IFERROR(VLOOKUP(B4327,'[1]Sum table'!$A:$G,7,FALSE),0)</f>
        <v>0</v>
      </c>
      <c r="O4327" t="s">
        <v>521</v>
      </c>
      <c r="P4327" s="610" t="s">
        <v>115</v>
      </c>
      <c r="R4327" t="str">
        <f t="shared" si="203"/>
        <v>ZK114</v>
      </c>
      <c r="S4327">
        <f t="shared" si="204"/>
        <v>0</v>
      </c>
      <c r="T4327">
        <f t="shared" si="204"/>
        <v>0</v>
      </c>
      <c r="U4327">
        <f t="shared" si="204"/>
        <v>0</v>
      </c>
    </row>
    <row r="4328" spans="1:21" x14ac:dyDescent="0.25">
      <c r="A4328" t="s">
        <v>4847</v>
      </c>
      <c r="B4328" t="str">
        <f t="shared" si="202"/>
        <v>ZK114.K226.C727</v>
      </c>
      <c r="C4328">
        <f>+IFERROR(VLOOKUP(B4328,'[1]Sum table'!$A:$D,4,FALSE),0)</f>
        <v>0</v>
      </c>
      <c r="D4328">
        <f>+IFERROR(VLOOKUP(B4328,'[1]Sum table'!$A:$E,5,FALSE),0)</f>
        <v>0</v>
      </c>
      <c r="E4328">
        <f>+IFERROR(VLOOKUP(B4328,'[1]Sum table'!$A:$F,6,FALSE),0)</f>
        <v>0</v>
      </c>
      <c r="F4328">
        <f>+IFERROR(VLOOKUP(B4328,'[1]Sum table'!$A:$G,7,FALSE),0)</f>
        <v>0</v>
      </c>
      <c r="O4328" t="s">
        <v>521</v>
      </c>
      <c r="P4328" s="610" t="s">
        <v>117</v>
      </c>
      <c r="R4328" t="str">
        <f t="shared" si="203"/>
        <v>ZK114</v>
      </c>
      <c r="S4328">
        <f t="shared" si="204"/>
        <v>0</v>
      </c>
      <c r="T4328">
        <f t="shared" si="204"/>
        <v>0</v>
      </c>
      <c r="U4328">
        <f t="shared" si="204"/>
        <v>0</v>
      </c>
    </row>
    <row r="4329" spans="1:21" x14ac:dyDescent="0.25">
      <c r="A4329" t="s">
        <v>4848</v>
      </c>
      <c r="B4329" t="str">
        <f t="shared" si="202"/>
        <v>ZK114.K227.C727</v>
      </c>
      <c r="C4329">
        <f>+IFERROR(VLOOKUP(B4329,'[1]Sum table'!$A:$D,4,FALSE),0)</f>
        <v>0</v>
      </c>
      <c r="D4329">
        <f>+IFERROR(VLOOKUP(B4329,'[1]Sum table'!$A:$E,5,FALSE),0)</f>
        <v>0</v>
      </c>
      <c r="E4329">
        <f>+IFERROR(VLOOKUP(B4329,'[1]Sum table'!$A:$F,6,FALSE),0)</f>
        <v>0</v>
      </c>
      <c r="F4329">
        <f>+IFERROR(VLOOKUP(B4329,'[1]Sum table'!$A:$G,7,FALSE),0)</f>
        <v>0</v>
      </c>
      <c r="O4329" t="s">
        <v>521</v>
      </c>
      <c r="P4329" s="610" t="s">
        <v>119</v>
      </c>
      <c r="R4329" t="str">
        <f t="shared" si="203"/>
        <v>ZK114</v>
      </c>
      <c r="S4329">
        <f t="shared" si="204"/>
        <v>0</v>
      </c>
      <c r="T4329">
        <f t="shared" si="204"/>
        <v>0</v>
      </c>
      <c r="U4329">
        <f t="shared" si="204"/>
        <v>0</v>
      </c>
    </row>
    <row r="4330" spans="1:21" x14ac:dyDescent="0.25">
      <c r="A4330" t="s">
        <v>4849</v>
      </c>
      <c r="B4330" t="str">
        <f t="shared" si="202"/>
        <v>ZK114.K228.C727</v>
      </c>
      <c r="C4330">
        <f>+IFERROR(VLOOKUP(B4330,'[1]Sum table'!$A:$D,4,FALSE),0)</f>
        <v>0</v>
      </c>
      <c r="D4330">
        <f>+IFERROR(VLOOKUP(B4330,'[1]Sum table'!$A:$E,5,FALSE),0)</f>
        <v>0</v>
      </c>
      <c r="E4330">
        <f>+IFERROR(VLOOKUP(B4330,'[1]Sum table'!$A:$F,6,FALSE),0)</f>
        <v>0</v>
      </c>
      <c r="F4330">
        <f>+IFERROR(VLOOKUP(B4330,'[1]Sum table'!$A:$G,7,FALSE),0)</f>
        <v>0</v>
      </c>
      <c r="O4330" t="s">
        <v>521</v>
      </c>
      <c r="P4330" s="610" t="s">
        <v>121</v>
      </c>
      <c r="R4330" t="str">
        <f t="shared" si="203"/>
        <v>ZK114</v>
      </c>
      <c r="S4330">
        <f t="shared" si="204"/>
        <v>0</v>
      </c>
      <c r="T4330">
        <f t="shared" si="204"/>
        <v>0</v>
      </c>
      <c r="U4330">
        <f t="shared" si="204"/>
        <v>0</v>
      </c>
    </row>
    <row r="4331" spans="1:21" x14ac:dyDescent="0.25">
      <c r="A4331" t="s">
        <v>4850</v>
      </c>
      <c r="B4331" t="str">
        <f t="shared" si="202"/>
        <v>ZK114.K229.C727</v>
      </c>
      <c r="C4331">
        <f>+IFERROR(VLOOKUP(B4331,'[1]Sum table'!$A:$D,4,FALSE),0)</f>
        <v>0</v>
      </c>
      <c r="D4331">
        <f>+IFERROR(VLOOKUP(B4331,'[1]Sum table'!$A:$E,5,FALSE),0)</f>
        <v>0</v>
      </c>
      <c r="E4331">
        <f>+IFERROR(VLOOKUP(B4331,'[1]Sum table'!$A:$F,6,FALSE),0)</f>
        <v>0</v>
      </c>
      <c r="F4331">
        <f>+IFERROR(VLOOKUP(B4331,'[1]Sum table'!$A:$G,7,FALSE),0)</f>
        <v>0</v>
      </c>
      <c r="O4331" t="s">
        <v>521</v>
      </c>
      <c r="P4331" s="610" t="s">
        <v>123</v>
      </c>
      <c r="R4331" t="str">
        <f t="shared" si="203"/>
        <v>ZK114</v>
      </c>
      <c r="S4331">
        <f t="shared" si="204"/>
        <v>0</v>
      </c>
      <c r="T4331">
        <f t="shared" si="204"/>
        <v>0</v>
      </c>
      <c r="U4331">
        <f t="shared" si="204"/>
        <v>0</v>
      </c>
    </row>
    <row r="4332" spans="1:21" x14ac:dyDescent="0.25">
      <c r="A4332" t="s">
        <v>4851</v>
      </c>
      <c r="B4332" t="str">
        <f t="shared" si="202"/>
        <v>ZK114.K230.C727</v>
      </c>
      <c r="C4332">
        <f>+IFERROR(VLOOKUP(B4332,'[1]Sum table'!$A:$D,4,FALSE),0)</f>
        <v>0</v>
      </c>
      <c r="D4332">
        <f>+IFERROR(VLOOKUP(B4332,'[1]Sum table'!$A:$E,5,FALSE),0)</f>
        <v>0</v>
      </c>
      <c r="E4332">
        <f>+IFERROR(VLOOKUP(B4332,'[1]Sum table'!$A:$F,6,FALSE),0)</f>
        <v>0</v>
      </c>
      <c r="F4332">
        <f>+IFERROR(VLOOKUP(B4332,'[1]Sum table'!$A:$G,7,FALSE),0)</f>
        <v>0</v>
      </c>
      <c r="O4332" t="s">
        <v>521</v>
      </c>
      <c r="P4332" s="608" t="s">
        <v>378</v>
      </c>
      <c r="R4332" t="str">
        <f t="shared" si="203"/>
        <v>ZK114</v>
      </c>
      <c r="S4332">
        <f t="shared" si="204"/>
        <v>0</v>
      </c>
      <c r="T4332">
        <f t="shared" si="204"/>
        <v>0</v>
      </c>
      <c r="U4332">
        <f t="shared" si="204"/>
        <v>0</v>
      </c>
    </row>
    <row r="4333" spans="1:21" x14ac:dyDescent="0.25">
      <c r="A4333" t="s">
        <v>4852</v>
      </c>
      <c r="B4333" t="str">
        <f t="shared" si="202"/>
        <v>ZK114.K231.C727</v>
      </c>
      <c r="C4333">
        <f>+IFERROR(VLOOKUP(B4333,'[1]Sum table'!$A:$D,4,FALSE),0)</f>
        <v>0</v>
      </c>
      <c r="D4333">
        <f>+IFERROR(VLOOKUP(B4333,'[1]Sum table'!$A:$E,5,FALSE),0)</f>
        <v>0</v>
      </c>
      <c r="E4333">
        <f>+IFERROR(VLOOKUP(B4333,'[1]Sum table'!$A:$F,6,FALSE),0)</f>
        <v>0</v>
      </c>
      <c r="F4333">
        <f>+IFERROR(VLOOKUP(B4333,'[1]Sum table'!$A:$G,7,FALSE),0)</f>
        <v>0</v>
      </c>
      <c r="O4333" t="s">
        <v>521</v>
      </c>
      <c r="P4333" s="608" t="s">
        <v>379</v>
      </c>
      <c r="R4333" t="str">
        <f t="shared" si="203"/>
        <v>ZK114</v>
      </c>
      <c r="S4333">
        <f t="shared" si="204"/>
        <v>0</v>
      </c>
      <c r="T4333">
        <f t="shared" si="204"/>
        <v>0</v>
      </c>
      <c r="U4333">
        <f t="shared" si="204"/>
        <v>0</v>
      </c>
    </row>
    <row r="4334" spans="1:21" x14ac:dyDescent="0.25">
      <c r="A4334" t="s">
        <v>4853</v>
      </c>
      <c r="B4334" t="str">
        <f t="shared" si="202"/>
        <v>ZK114.K232.C727</v>
      </c>
      <c r="C4334">
        <f>+IFERROR(VLOOKUP(B4334,'[1]Sum table'!$A:$D,4,FALSE),0)</f>
        <v>0</v>
      </c>
      <c r="D4334">
        <f>+IFERROR(VLOOKUP(B4334,'[1]Sum table'!$A:$E,5,FALSE),0)</f>
        <v>0</v>
      </c>
      <c r="E4334">
        <f>+IFERROR(VLOOKUP(B4334,'[1]Sum table'!$A:$F,6,FALSE),0)</f>
        <v>0</v>
      </c>
      <c r="F4334">
        <f>+IFERROR(VLOOKUP(B4334,'[1]Sum table'!$A:$G,7,FALSE),0)</f>
        <v>0</v>
      </c>
      <c r="O4334" t="s">
        <v>521</v>
      </c>
      <c r="P4334" s="608" t="s">
        <v>380</v>
      </c>
      <c r="R4334" t="str">
        <f t="shared" si="203"/>
        <v>ZK114</v>
      </c>
      <c r="S4334">
        <f t="shared" si="204"/>
        <v>0</v>
      </c>
      <c r="T4334">
        <f t="shared" si="204"/>
        <v>0</v>
      </c>
      <c r="U4334">
        <f t="shared" si="204"/>
        <v>0</v>
      </c>
    </row>
    <row r="4335" spans="1:21" x14ac:dyDescent="0.25">
      <c r="A4335" t="s">
        <v>4854</v>
      </c>
      <c r="B4335" t="str">
        <f t="shared" si="202"/>
        <v>ZK114.K233.C727</v>
      </c>
      <c r="C4335">
        <f>+IFERROR(VLOOKUP(B4335,'[1]Sum table'!$A:$D,4,FALSE),0)</f>
        <v>0</v>
      </c>
      <c r="D4335">
        <f>+IFERROR(VLOOKUP(B4335,'[1]Sum table'!$A:$E,5,FALSE),0)</f>
        <v>0</v>
      </c>
      <c r="E4335">
        <f>+IFERROR(VLOOKUP(B4335,'[1]Sum table'!$A:$F,6,FALSE),0)</f>
        <v>0</v>
      </c>
      <c r="F4335">
        <f>+IFERROR(VLOOKUP(B4335,'[1]Sum table'!$A:$G,7,FALSE),0)</f>
        <v>0</v>
      </c>
      <c r="O4335" t="s">
        <v>521</v>
      </c>
      <c r="P4335" s="610" t="s">
        <v>125</v>
      </c>
      <c r="R4335" t="str">
        <f t="shared" si="203"/>
        <v>ZK114</v>
      </c>
      <c r="S4335">
        <f t="shared" si="204"/>
        <v>0</v>
      </c>
      <c r="T4335">
        <f t="shared" si="204"/>
        <v>0</v>
      </c>
      <c r="U4335">
        <f t="shared" si="204"/>
        <v>0</v>
      </c>
    </row>
    <row r="4336" spans="1:21" x14ac:dyDescent="0.25">
      <c r="A4336" t="s">
        <v>4855</v>
      </c>
      <c r="B4336" t="str">
        <f t="shared" si="202"/>
        <v>ZK114.K234.C727</v>
      </c>
      <c r="C4336">
        <f>+IFERROR(VLOOKUP(B4336,'[1]Sum table'!$A:$D,4,FALSE),0)</f>
        <v>0</v>
      </c>
      <c r="D4336">
        <f>+IFERROR(VLOOKUP(B4336,'[1]Sum table'!$A:$E,5,FALSE),0)</f>
        <v>0</v>
      </c>
      <c r="E4336">
        <f>+IFERROR(VLOOKUP(B4336,'[1]Sum table'!$A:$F,6,FALSE),0)</f>
        <v>0</v>
      </c>
      <c r="F4336">
        <f>+IFERROR(VLOOKUP(B4336,'[1]Sum table'!$A:$G,7,FALSE),0)</f>
        <v>0</v>
      </c>
      <c r="O4336" t="s">
        <v>521</v>
      </c>
      <c r="P4336" s="610" t="s">
        <v>127</v>
      </c>
      <c r="R4336" t="str">
        <f t="shared" si="203"/>
        <v>ZK114</v>
      </c>
      <c r="S4336">
        <f t="shared" si="204"/>
        <v>0</v>
      </c>
      <c r="T4336">
        <f t="shared" si="204"/>
        <v>0</v>
      </c>
      <c r="U4336">
        <f t="shared" si="204"/>
        <v>0</v>
      </c>
    </row>
    <row r="4337" spans="1:21" x14ac:dyDescent="0.25">
      <c r="A4337" t="s">
        <v>4856</v>
      </c>
      <c r="B4337" t="str">
        <f t="shared" si="202"/>
        <v>ZK114.K235.C727</v>
      </c>
      <c r="C4337">
        <f>+IFERROR(VLOOKUP(B4337,'[1]Sum table'!$A:$D,4,FALSE),0)</f>
        <v>0</v>
      </c>
      <c r="D4337">
        <f>+IFERROR(VLOOKUP(B4337,'[1]Sum table'!$A:$E,5,FALSE),0)</f>
        <v>0</v>
      </c>
      <c r="E4337">
        <f>+IFERROR(VLOOKUP(B4337,'[1]Sum table'!$A:$F,6,FALSE),0)</f>
        <v>0</v>
      </c>
      <c r="F4337">
        <f>+IFERROR(VLOOKUP(B4337,'[1]Sum table'!$A:$G,7,FALSE),0)</f>
        <v>0</v>
      </c>
      <c r="O4337" t="s">
        <v>521</v>
      </c>
      <c r="P4337" s="610" t="s">
        <v>129</v>
      </c>
      <c r="R4337" t="str">
        <f t="shared" si="203"/>
        <v>ZK114</v>
      </c>
      <c r="S4337">
        <f t="shared" si="204"/>
        <v>0</v>
      </c>
      <c r="T4337">
        <f t="shared" si="204"/>
        <v>0</v>
      </c>
      <c r="U4337">
        <f t="shared" si="204"/>
        <v>0</v>
      </c>
    </row>
    <row r="4338" spans="1:21" x14ac:dyDescent="0.25">
      <c r="A4338" t="s">
        <v>4857</v>
      </c>
      <c r="B4338" t="str">
        <f t="shared" si="202"/>
        <v>ZK114.K236.C727</v>
      </c>
      <c r="C4338">
        <f>+IFERROR(VLOOKUP(B4338,'[1]Sum table'!$A:$D,4,FALSE),0)</f>
        <v>0</v>
      </c>
      <c r="D4338">
        <f>+IFERROR(VLOOKUP(B4338,'[1]Sum table'!$A:$E,5,FALSE),0)</f>
        <v>0</v>
      </c>
      <c r="E4338">
        <f>+IFERROR(VLOOKUP(B4338,'[1]Sum table'!$A:$F,6,FALSE),0)</f>
        <v>0</v>
      </c>
      <c r="F4338">
        <f>+IFERROR(VLOOKUP(B4338,'[1]Sum table'!$A:$G,7,FALSE),0)</f>
        <v>0</v>
      </c>
      <c r="O4338" t="s">
        <v>521</v>
      </c>
      <c r="P4338" s="608" t="s">
        <v>381</v>
      </c>
      <c r="R4338" t="str">
        <f t="shared" si="203"/>
        <v>ZK114</v>
      </c>
      <c r="S4338">
        <f t="shared" si="204"/>
        <v>0</v>
      </c>
      <c r="T4338">
        <f t="shared" si="204"/>
        <v>0</v>
      </c>
      <c r="U4338">
        <f t="shared" si="204"/>
        <v>0</v>
      </c>
    </row>
    <row r="4339" spans="1:21" x14ac:dyDescent="0.25">
      <c r="A4339" t="s">
        <v>4858</v>
      </c>
      <c r="B4339" t="str">
        <f t="shared" si="202"/>
        <v>ZK114.K237.C727</v>
      </c>
      <c r="C4339">
        <f>+IFERROR(VLOOKUP(B4339,'[1]Sum table'!$A:$D,4,FALSE),0)</f>
        <v>0</v>
      </c>
      <c r="D4339">
        <f>+IFERROR(VLOOKUP(B4339,'[1]Sum table'!$A:$E,5,FALSE),0)</f>
        <v>0</v>
      </c>
      <c r="E4339">
        <f>+IFERROR(VLOOKUP(B4339,'[1]Sum table'!$A:$F,6,FALSE),0)</f>
        <v>0</v>
      </c>
      <c r="F4339">
        <f>+IFERROR(VLOOKUP(B4339,'[1]Sum table'!$A:$G,7,FALSE),0)</f>
        <v>0</v>
      </c>
      <c r="O4339" t="s">
        <v>521</v>
      </c>
      <c r="P4339" s="608" t="s">
        <v>382</v>
      </c>
      <c r="R4339" t="str">
        <f t="shared" si="203"/>
        <v>ZK114</v>
      </c>
      <c r="S4339">
        <f t="shared" si="204"/>
        <v>0</v>
      </c>
      <c r="T4339">
        <f t="shared" si="204"/>
        <v>0</v>
      </c>
      <c r="U4339">
        <f t="shared" si="204"/>
        <v>0</v>
      </c>
    </row>
    <row r="4340" spans="1:21" x14ac:dyDescent="0.25">
      <c r="A4340" t="s">
        <v>4859</v>
      </c>
      <c r="B4340" t="str">
        <f t="shared" si="202"/>
        <v>ZK114.K238.C727</v>
      </c>
      <c r="C4340">
        <f>+IFERROR(VLOOKUP(B4340,'[1]Sum table'!$A:$D,4,FALSE),0)</f>
        <v>0</v>
      </c>
      <c r="D4340">
        <f>+IFERROR(VLOOKUP(B4340,'[1]Sum table'!$A:$E,5,FALSE),0)</f>
        <v>0</v>
      </c>
      <c r="E4340">
        <f>+IFERROR(VLOOKUP(B4340,'[1]Sum table'!$A:$F,6,FALSE),0)</f>
        <v>0</v>
      </c>
      <c r="F4340">
        <f>+IFERROR(VLOOKUP(B4340,'[1]Sum table'!$A:$G,7,FALSE),0)</f>
        <v>0</v>
      </c>
      <c r="O4340" t="s">
        <v>521</v>
      </c>
      <c r="P4340" s="608" t="s">
        <v>383</v>
      </c>
      <c r="R4340" t="str">
        <f t="shared" si="203"/>
        <v>ZK114</v>
      </c>
      <c r="S4340">
        <f t="shared" si="204"/>
        <v>0</v>
      </c>
      <c r="T4340">
        <f t="shared" si="204"/>
        <v>0</v>
      </c>
      <c r="U4340">
        <f t="shared" si="204"/>
        <v>0</v>
      </c>
    </row>
    <row r="4341" spans="1:21" x14ac:dyDescent="0.25">
      <c r="A4341" t="s">
        <v>4860</v>
      </c>
      <c r="B4341" t="str">
        <f t="shared" si="202"/>
        <v>ZK114.K239.C727</v>
      </c>
      <c r="C4341">
        <f>+IFERROR(VLOOKUP(B4341,'[1]Sum table'!$A:$D,4,FALSE),0)</f>
        <v>0</v>
      </c>
      <c r="D4341">
        <f>+IFERROR(VLOOKUP(B4341,'[1]Sum table'!$A:$E,5,FALSE),0)</f>
        <v>0</v>
      </c>
      <c r="E4341">
        <f>+IFERROR(VLOOKUP(B4341,'[1]Sum table'!$A:$F,6,FALSE),0)</f>
        <v>0</v>
      </c>
      <c r="F4341">
        <f>+IFERROR(VLOOKUP(B4341,'[1]Sum table'!$A:$G,7,FALSE),0)</f>
        <v>0</v>
      </c>
      <c r="O4341" t="s">
        <v>521</v>
      </c>
      <c r="P4341" s="610" t="s">
        <v>131</v>
      </c>
      <c r="R4341" t="str">
        <f t="shared" si="203"/>
        <v>ZK114</v>
      </c>
      <c r="S4341">
        <f t="shared" si="204"/>
        <v>0</v>
      </c>
      <c r="T4341">
        <f t="shared" si="204"/>
        <v>0</v>
      </c>
      <c r="U4341">
        <f t="shared" si="204"/>
        <v>0</v>
      </c>
    </row>
    <row r="4342" spans="1:21" x14ac:dyDescent="0.25">
      <c r="A4342" t="s">
        <v>4861</v>
      </c>
      <c r="B4342" t="str">
        <f t="shared" si="202"/>
        <v>ZK114.K240.C727</v>
      </c>
      <c r="C4342">
        <f>+IFERROR(VLOOKUP(B4342,'[1]Sum table'!$A:$D,4,FALSE),0)</f>
        <v>0</v>
      </c>
      <c r="D4342">
        <f>+IFERROR(VLOOKUP(B4342,'[1]Sum table'!$A:$E,5,FALSE),0)</f>
        <v>0</v>
      </c>
      <c r="E4342">
        <f>+IFERROR(VLOOKUP(B4342,'[1]Sum table'!$A:$F,6,FALSE),0)</f>
        <v>0</v>
      </c>
      <c r="F4342">
        <f>+IFERROR(VLOOKUP(B4342,'[1]Sum table'!$A:$G,7,FALSE),0)</f>
        <v>0</v>
      </c>
      <c r="O4342" t="s">
        <v>521</v>
      </c>
      <c r="P4342" s="610" t="s">
        <v>133</v>
      </c>
      <c r="R4342" t="str">
        <f t="shared" si="203"/>
        <v>ZK114</v>
      </c>
      <c r="S4342">
        <f t="shared" si="204"/>
        <v>0</v>
      </c>
      <c r="T4342">
        <f t="shared" si="204"/>
        <v>0</v>
      </c>
      <c r="U4342">
        <f t="shared" si="204"/>
        <v>0</v>
      </c>
    </row>
    <row r="4343" spans="1:21" x14ac:dyDescent="0.25">
      <c r="A4343" t="s">
        <v>4862</v>
      </c>
      <c r="B4343" t="str">
        <f t="shared" si="202"/>
        <v>ZK114.K241.C727</v>
      </c>
      <c r="C4343">
        <f>+IFERROR(VLOOKUP(B4343,'[1]Sum table'!$A:$D,4,FALSE),0)</f>
        <v>0</v>
      </c>
      <c r="D4343">
        <f>+IFERROR(VLOOKUP(B4343,'[1]Sum table'!$A:$E,5,FALSE),0)</f>
        <v>0</v>
      </c>
      <c r="E4343">
        <f>+IFERROR(VLOOKUP(B4343,'[1]Sum table'!$A:$F,6,FALSE),0)</f>
        <v>0</v>
      </c>
      <c r="F4343">
        <f>+IFERROR(VLOOKUP(B4343,'[1]Sum table'!$A:$G,7,FALSE),0)</f>
        <v>0</v>
      </c>
      <c r="O4343" t="s">
        <v>521</v>
      </c>
      <c r="P4343" s="610" t="s">
        <v>135</v>
      </c>
      <c r="R4343" t="str">
        <f t="shared" si="203"/>
        <v>ZK114</v>
      </c>
      <c r="S4343">
        <f t="shared" si="204"/>
        <v>0</v>
      </c>
      <c r="T4343">
        <f t="shared" si="204"/>
        <v>0</v>
      </c>
      <c r="U4343">
        <f t="shared" si="204"/>
        <v>0</v>
      </c>
    </row>
    <row r="4344" spans="1:21" x14ac:dyDescent="0.25">
      <c r="A4344" t="s">
        <v>4863</v>
      </c>
      <c r="B4344" t="str">
        <f t="shared" si="202"/>
        <v>ZK114.K242.C727</v>
      </c>
      <c r="C4344">
        <f>+IFERROR(VLOOKUP(B4344,'[1]Sum table'!$A:$D,4,FALSE),0)</f>
        <v>0</v>
      </c>
      <c r="D4344">
        <f>+IFERROR(VLOOKUP(B4344,'[1]Sum table'!$A:$E,5,FALSE),0)</f>
        <v>0</v>
      </c>
      <c r="E4344">
        <f>+IFERROR(VLOOKUP(B4344,'[1]Sum table'!$A:$F,6,FALSE),0)</f>
        <v>0</v>
      </c>
      <c r="F4344">
        <f>+IFERROR(VLOOKUP(B4344,'[1]Sum table'!$A:$G,7,FALSE),0)</f>
        <v>0</v>
      </c>
      <c r="O4344" t="s">
        <v>521</v>
      </c>
      <c r="P4344" s="610" t="s">
        <v>137</v>
      </c>
      <c r="R4344" t="str">
        <f t="shared" si="203"/>
        <v>ZK114</v>
      </c>
      <c r="S4344">
        <f t="shared" si="204"/>
        <v>0</v>
      </c>
      <c r="T4344">
        <f t="shared" si="204"/>
        <v>0</v>
      </c>
      <c r="U4344">
        <f t="shared" si="204"/>
        <v>0</v>
      </c>
    </row>
    <row r="4345" spans="1:21" x14ac:dyDescent="0.25">
      <c r="A4345" t="s">
        <v>4864</v>
      </c>
      <c r="B4345" t="str">
        <f t="shared" si="202"/>
        <v>ZK114.K243.C727</v>
      </c>
      <c r="C4345">
        <f>+IFERROR(VLOOKUP(B4345,'[1]Sum table'!$A:$D,4,FALSE),0)</f>
        <v>0</v>
      </c>
      <c r="D4345">
        <f>+IFERROR(VLOOKUP(B4345,'[1]Sum table'!$A:$E,5,FALSE),0)</f>
        <v>0</v>
      </c>
      <c r="E4345">
        <f>+IFERROR(VLOOKUP(B4345,'[1]Sum table'!$A:$F,6,FALSE),0)</f>
        <v>0</v>
      </c>
      <c r="F4345">
        <f>+IFERROR(VLOOKUP(B4345,'[1]Sum table'!$A:$G,7,FALSE),0)</f>
        <v>0</v>
      </c>
      <c r="O4345" t="s">
        <v>521</v>
      </c>
      <c r="P4345" s="608" t="s">
        <v>384</v>
      </c>
      <c r="R4345" t="str">
        <f t="shared" si="203"/>
        <v>ZK114</v>
      </c>
      <c r="S4345">
        <f t="shared" si="204"/>
        <v>0</v>
      </c>
      <c r="T4345">
        <f t="shared" si="204"/>
        <v>0</v>
      </c>
      <c r="U4345">
        <f t="shared" si="204"/>
        <v>0</v>
      </c>
    </row>
    <row r="4346" spans="1:21" x14ac:dyDescent="0.25">
      <c r="A4346" t="s">
        <v>4865</v>
      </c>
      <c r="B4346" t="str">
        <f t="shared" si="202"/>
        <v>ZK114.K244.C727</v>
      </c>
      <c r="C4346">
        <f>+IFERROR(VLOOKUP(B4346,'[1]Sum table'!$A:$D,4,FALSE),0)</f>
        <v>0</v>
      </c>
      <c r="D4346">
        <f>+IFERROR(VLOOKUP(B4346,'[1]Sum table'!$A:$E,5,FALSE),0)</f>
        <v>0</v>
      </c>
      <c r="E4346">
        <f>+IFERROR(VLOOKUP(B4346,'[1]Sum table'!$A:$F,6,FALSE),0)</f>
        <v>0</v>
      </c>
      <c r="F4346">
        <f>+IFERROR(VLOOKUP(B4346,'[1]Sum table'!$A:$G,7,FALSE),0)</f>
        <v>0</v>
      </c>
      <c r="O4346" t="s">
        <v>521</v>
      </c>
      <c r="P4346" s="608" t="s">
        <v>385</v>
      </c>
      <c r="R4346" t="str">
        <f t="shared" si="203"/>
        <v>ZK114</v>
      </c>
      <c r="S4346">
        <f t="shared" si="204"/>
        <v>0</v>
      </c>
      <c r="T4346">
        <f t="shared" si="204"/>
        <v>0</v>
      </c>
      <c r="U4346">
        <f t="shared" si="204"/>
        <v>0</v>
      </c>
    </row>
    <row r="4347" spans="1:21" x14ac:dyDescent="0.25">
      <c r="A4347" t="s">
        <v>4866</v>
      </c>
      <c r="B4347" t="str">
        <f t="shared" si="202"/>
        <v>ZK114.K245.C727</v>
      </c>
      <c r="C4347">
        <f>+IFERROR(VLOOKUP(B4347,'[1]Sum table'!$A:$D,4,FALSE),0)</f>
        <v>0</v>
      </c>
      <c r="D4347">
        <f>+IFERROR(VLOOKUP(B4347,'[1]Sum table'!$A:$E,5,FALSE),0)</f>
        <v>0</v>
      </c>
      <c r="E4347">
        <f>+IFERROR(VLOOKUP(B4347,'[1]Sum table'!$A:$F,6,FALSE),0)</f>
        <v>0</v>
      </c>
      <c r="F4347">
        <f>+IFERROR(VLOOKUP(B4347,'[1]Sum table'!$A:$G,7,FALSE),0)</f>
        <v>0</v>
      </c>
      <c r="O4347" t="s">
        <v>521</v>
      </c>
      <c r="P4347" s="608" t="s">
        <v>386</v>
      </c>
      <c r="R4347" t="str">
        <f t="shared" si="203"/>
        <v>ZK114</v>
      </c>
      <c r="S4347">
        <f t="shared" si="204"/>
        <v>0</v>
      </c>
      <c r="T4347">
        <f t="shared" si="204"/>
        <v>0</v>
      </c>
      <c r="U4347">
        <f t="shared" si="204"/>
        <v>0</v>
      </c>
    </row>
    <row r="4348" spans="1:21" x14ac:dyDescent="0.25">
      <c r="A4348" t="s">
        <v>4867</v>
      </c>
      <c r="B4348" t="str">
        <f t="shared" si="202"/>
        <v>ZK114.K246.C727</v>
      </c>
      <c r="C4348">
        <f>+IFERROR(VLOOKUP(B4348,'[1]Sum table'!$A:$D,4,FALSE),0)</f>
        <v>0</v>
      </c>
      <c r="D4348">
        <f>+IFERROR(VLOOKUP(B4348,'[1]Sum table'!$A:$E,5,FALSE),0)</f>
        <v>0</v>
      </c>
      <c r="E4348">
        <f>+IFERROR(VLOOKUP(B4348,'[1]Sum table'!$A:$F,6,FALSE),0)</f>
        <v>0</v>
      </c>
      <c r="F4348">
        <f>+IFERROR(VLOOKUP(B4348,'[1]Sum table'!$A:$G,7,FALSE),0)</f>
        <v>0</v>
      </c>
      <c r="O4348" t="s">
        <v>521</v>
      </c>
      <c r="P4348" s="610" t="s">
        <v>139</v>
      </c>
      <c r="R4348" t="str">
        <f t="shared" si="203"/>
        <v>ZK114</v>
      </c>
      <c r="S4348">
        <f t="shared" si="204"/>
        <v>0</v>
      </c>
      <c r="T4348">
        <f t="shared" si="204"/>
        <v>0</v>
      </c>
      <c r="U4348">
        <f t="shared" si="204"/>
        <v>0</v>
      </c>
    </row>
    <row r="4349" spans="1:21" x14ac:dyDescent="0.25">
      <c r="A4349" t="s">
        <v>4868</v>
      </c>
      <c r="B4349" t="str">
        <f t="shared" si="202"/>
        <v>ZK114.K247.C727</v>
      </c>
      <c r="C4349">
        <f>+IFERROR(VLOOKUP(B4349,'[1]Sum table'!$A:$D,4,FALSE),0)</f>
        <v>0</v>
      </c>
      <c r="D4349">
        <f>+IFERROR(VLOOKUP(B4349,'[1]Sum table'!$A:$E,5,FALSE),0)</f>
        <v>0</v>
      </c>
      <c r="E4349">
        <f>+IFERROR(VLOOKUP(B4349,'[1]Sum table'!$A:$F,6,FALSE),0)</f>
        <v>0</v>
      </c>
      <c r="F4349">
        <f>+IFERROR(VLOOKUP(B4349,'[1]Sum table'!$A:$G,7,FALSE),0)</f>
        <v>0</v>
      </c>
      <c r="O4349" t="s">
        <v>521</v>
      </c>
      <c r="P4349" s="610" t="s">
        <v>141</v>
      </c>
      <c r="R4349" t="str">
        <f t="shared" si="203"/>
        <v>ZK114</v>
      </c>
      <c r="S4349">
        <f t="shared" si="204"/>
        <v>0</v>
      </c>
      <c r="T4349">
        <f t="shared" si="204"/>
        <v>0</v>
      </c>
      <c r="U4349">
        <f t="shared" si="204"/>
        <v>0</v>
      </c>
    </row>
    <row r="4350" spans="1:21" x14ac:dyDescent="0.25">
      <c r="A4350" t="s">
        <v>4869</v>
      </c>
      <c r="B4350" t="str">
        <f t="shared" si="202"/>
        <v>ZK114.K248.C727</v>
      </c>
      <c r="C4350">
        <f>+IFERROR(VLOOKUP(B4350,'[1]Sum table'!$A:$D,4,FALSE),0)</f>
        <v>0</v>
      </c>
      <c r="D4350">
        <f>+IFERROR(VLOOKUP(B4350,'[1]Sum table'!$A:$E,5,FALSE),0)</f>
        <v>0</v>
      </c>
      <c r="E4350">
        <f>+IFERROR(VLOOKUP(B4350,'[1]Sum table'!$A:$F,6,FALSE),0)</f>
        <v>0</v>
      </c>
      <c r="F4350">
        <f>+IFERROR(VLOOKUP(B4350,'[1]Sum table'!$A:$G,7,FALSE),0)</f>
        <v>0</v>
      </c>
      <c r="O4350" t="s">
        <v>521</v>
      </c>
      <c r="P4350" s="610" t="s">
        <v>143</v>
      </c>
      <c r="R4350" t="str">
        <f t="shared" si="203"/>
        <v>ZK114</v>
      </c>
      <c r="S4350">
        <f t="shared" si="204"/>
        <v>0</v>
      </c>
      <c r="T4350">
        <f t="shared" si="204"/>
        <v>0</v>
      </c>
      <c r="U4350">
        <f t="shared" si="204"/>
        <v>0</v>
      </c>
    </row>
    <row r="4351" spans="1:21" x14ac:dyDescent="0.25">
      <c r="A4351" t="s">
        <v>4870</v>
      </c>
      <c r="B4351" t="str">
        <f t="shared" si="202"/>
        <v>ZK114.K249.C727</v>
      </c>
      <c r="C4351">
        <f>+IFERROR(VLOOKUP(B4351,'[1]Sum table'!$A:$D,4,FALSE),0)</f>
        <v>0</v>
      </c>
      <c r="D4351">
        <f>+IFERROR(VLOOKUP(B4351,'[1]Sum table'!$A:$E,5,FALSE),0)</f>
        <v>0</v>
      </c>
      <c r="E4351">
        <f>+IFERROR(VLOOKUP(B4351,'[1]Sum table'!$A:$F,6,FALSE),0)</f>
        <v>0</v>
      </c>
      <c r="F4351">
        <f>+IFERROR(VLOOKUP(B4351,'[1]Sum table'!$A:$G,7,FALSE),0)</f>
        <v>0</v>
      </c>
      <c r="O4351" t="s">
        <v>521</v>
      </c>
      <c r="P4351" s="610" t="s">
        <v>145</v>
      </c>
      <c r="R4351" t="str">
        <f t="shared" si="203"/>
        <v>ZK114</v>
      </c>
      <c r="S4351">
        <f t="shared" si="204"/>
        <v>0</v>
      </c>
      <c r="T4351">
        <f t="shared" si="204"/>
        <v>0</v>
      </c>
      <c r="U4351">
        <f t="shared" si="204"/>
        <v>0</v>
      </c>
    </row>
    <row r="4352" spans="1:21" x14ac:dyDescent="0.25">
      <c r="A4352" t="s">
        <v>4871</v>
      </c>
      <c r="B4352" t="str">
        <f t="shared" si="202"/>
        <v>ZK114.K250.C727</v>
      </c>
      <c r="C4352">
        <f>+IFERROR(VLOOKUP(B4352,'[1]Sum table'!$A:$D,4,FALSE),0)</f>
        <v>0</v>
      </c>
      <c r="D4352">
        <f>+IFERROR(VLOOKUP(B4352,'[1]Sum table'!$A:$E,5,FALSE),0)</f>
        <v>0</v>
      </c>
      <c r="E4352">
        <f>+IFERROR(VLOOKUP(B4352,'[1]Sum table'!$A:$F,6,FALSE),0)</f>
        <v>0</v>
      </c>
      <c r="F4352">
        <f>+IFERROR(VLOOKUP(B4352,'[1]Sum table'!$A:$G,7,FALSE),0)</f>
        <v>0</v>
      </c>
      <c r="O4352" t="s">
        <v>521</v>
      </c>
      <c r="P4352" s="610" t="s">
        <v>149</v>
      </c>
      <c r="R4352" t="str">
        <f t="shared" si="203"/>
        <v>ZK114</v>
      </c>
      <c r="S4352">
        <f t="shared" si="204"/>
        <v>0</v>
      </c>
      <c r="T4352">
        <f t="shared" si="204"/>
        <v>0</v>
      </c>
      <c r="U4352">
        <f t="shared" si="204"/>
        <v>0</v>
      </c>
    </row>
    <row r="4353" spans="1:21" x14ac:dyDescent="0.25">
      <c r="A4353" t="s">
        <v>4872</v>
      </c>
      <c r="B4353" t="str">
        <f t="shared" si="202"/>
        <v>ZK114.K251.C727</v>
      </c>
      <c r="C4353">
        <f>+IFERROR(VLOOKUP(B4353,'[1]Sum table'!$A:$D,4,FALSE),0)</f>
        <v>0</v>
      </c>
      <c r="D4353">
        <f>+IFERROR(VLOOKUP(B4353,'[1]Sum table'!$A:$E,5,FALSE),0)</f>
        <v>0</v>
      </c>
      <c r="E4353">
        <f>+IFERROR(VLOOKUP(B4353,'[1]Sum table'!$A:$F,6,FALSE),0)</f>
        <v>0</v>
      </c>
      <c r="F4353">
        <f>+IFERROR(VLOOKUP(B4353,'[1]Sum table'!$A:$G,7,FALSE),0)</f>
        <v>0</v>
      </c>
      <c r="O4353" t="s">
        <v>521</v>
      </c>
      <c r="P4353" s="610" t="s">
        <v>151</v>
      </c>
      <c r="R4353" t="str">
        <f t="shared" si="203"/>
        <v>ZK114</v>
      </c>
      <c r="S4353">
        <f t="shared" si="204"/>
        <v>0</v>
      </c>
      <c r="T4353">
        <f t="shared" si="204"/>
        <v>0</v>
      </c>
      <c r="U4353">
        <f t="shared" si="204"/>
        <v>0</v>
      </c>
    </row>
    <row r="4354" spans="1:21" x14ac:dyDescent="0.25">
      <c r="A4354" t="s">
        <v>4873</v>
      </c>
      <c r="B4354" t="str">
        <f t="shared" si="202"/>
        <v>ZK114.K252.C727</v>
      </c>
      <c r="C4354">
        <f>+IFERROR(VLOOKUP(B4354,'[1]Sum table'!$A:$D,4,FALSE),0)</f>
        <v>0</v>
      </c>
      <c r="D4354">
        <f>+IFERROR(VLOOKUP(B4354,'[1]Sum table'!$A:$E,5,FALSE),0)</f>
        <v>0</v>
      </c>
      <c r="E4354">
        <f>+IFERROR(VLOOKUP(B4354,'[1]Sum table'!$A:$F,6,FALSE),0)</f>
        <v>0</v>
      </c>
      <c r="F4354">
        <f>+IFERROR(VLOOKUP(B4354,'[1]Sum table'!$A:$G,7,FALSE),0)</f>
        <v>0</v>
      </c>
      <c r="O4354" t="s">
        <v>521</v>
      </c>
      <c r="P4354" s="610" t="s">
        <v>152</v>
      </c>
      <c r="R4354" t="str">
        <f t="shared" si="203"/>
        <v>ZK114</v>
      </c>
      <c r="S4354">
        <f t="shared" si="204"/>
        <v>0</v>
      </c>
      <c r="T4354">
        <f t="shared" si="204"/>
        <v>0</v>
      </c>
      <c r="U4354">
        <f t="shared" si="204"/>
        <v>0</v>
      </c>
    </row>
    <row r="4355" spans="1:21" x14ac:dyDescent="0.25">
      <c r="A4355" t="s">
        <v>4874</v>
      </c>
      <c r="B4355" t="str">
        <f t="shared" si="202"/>
        <v>ZK114.K253.C727</v>
      </c>
      <c r="C4355">
        <f>+IFERROR(VLOOKUP(B4355,'[1]Sum table'!$A:$D,4,FALSE),0)</f>
        <v>0</v>
      </c>
      <c r="D4355">
        <f>+IFERROR(VLOOKUP(B4355,'[1]Sum table'!$A:$E,5,FALSE),0)</f>
        <v>0</v>
      </c>
      <c r="E4355">
        <f>+IFERROR(VLOOKUP(B4355,'[1]Sum table'!$A:$F,6,FALSE),0)</f>
        <v>0</v>
      </c>
      <c r="F4355">
        <f>+IFERROR(VLOOKUP(B4355,'[1]Sum table'!$A:$G,7,FALSE),0)</f>
        <v>0</v>
      </c>
      <c r="O4355" t="s">
        <v>521</v>
      </c>
      <c r="P4355" s="610" t="s">
        <v>154</v>
      </c>
      <c r="R4355" t="str">
        <f t="shared" si="203"/>
        <v>ZK114</v>
      </c>
      <c r="S4355">
        <f t="shared" si="204"/>
        <v>0</v>
      </c>
      <c r="T4355">
        <f t="shared" si="204"/>
        <v>0</v>
      </c>
      <c r="U4355">
        <f t="shared" si="204"/>
        <v>0</v>
      </c>
    </row>
    <row r="4356" spans="1:21" x14ac:dyDescent="0.25">
      <c r="A4356" t="s">
        <v>4875</v>
      </c>
      <c r="B4356" t="str">
        <f t="shared" ref="B4356:B4419" si="205">+A4356&amp;"."&amp;$A$1</f>
        <v>ZK114.K254.C727</v>
      </c>
      <c r="C4356">
        <f>+IFERROR(VLOOKUP(B4356,'[1]Sum table'!$A:$D,4,FALSE),0)</f>
        <v>0</v>
      </c>
      <c r="D4356">
        <f>+IFERROR(VLOOKUP(B4356,'[1]Sum table'!$A:$E,5,FALSE),0)</f>
        <v>0</v>
      </c>
      <c r="E4356">
        <f>+IFERROR(VLOOKUP(B4356,'[1]Sum table'!$A:$F,6,FALSE),0)</f>
        <v>0</v>
      </c>
      <c r="F4356">
        <f>+IFERROR(VLOOKUP(B4356,'[1]Sum table'!$A:$G,7,FALSE),0)</f>
        <v>0</v>
      </c>
      <c r="O4356" t="s">
        <v>521</v>
      </c>
      <c r="P4356" s="610" t="s">
        <v>156</v>
      </c>
      <c r="R4356" t="str">
        <f t="shared" ref="R4356:R4419" si="206">+LEFT(B4356,5)</f>
        <v>ZK114</v>
      </c>
      <c r="S4356">
        <f t="shared" ref="S4356:U4419" si="207">+C4356</f>
        <v>0</v>
      </c>
      <c r="T4356">
        <f t="shared" si="207"/>
        <v>0</v>
      </c>
      <c r="U4356">
        <f t="shared" si="207"/>
        <v>0</v>
      </c>
    </row>
    <row r="4357" spans="1:21" x14ac:dyDescent="0.25">
      <c r="A4357" t="s">
        <v>4876</v>
      </c>
      <c r="B4357" t="str">
        <f t="shared" si="205"/>
        <v>ZK114.K255.C727</v>
      </c>
      <c r="C4357">
        <f>+IFERROR(VLOOKUP(B4357,'[1]Sum table'!$A:$D,4,FALSE),0)</f>
        <v>0</v>
      </c>
      <c r="D4357">
        <f>+IFERROR(VLOOKUP(B4357,'[1]Sum table'!$A:$E,5,FALSE),0)</f>
        <v>0</v>
      </c>
      <c r="E4357">
        <f>+IFERROR(VLOOKUP(B4357,'[1]Sum table'!$A:$F,6,FALSE),0)</f>
        <v>0</v>
      </c>
      <c r="F4357">
        <f>+IFERROR(VLOOKUP(B4357,'[1]Sum table'!$A:$G,7,FALSE),0)</f>
        <v>0</v>
      </c>
      <c r="O4357" t="s">
        <v>521</v>
      </c>
      <c r="P4357" s="610" t="s">
        <v>158</v>
      </c>
      <c r="R4357" t="str">
        <f t="shared" si="206"/>
        <v>ZK114</v>
      </c>
      <c r="S4357">
        <f t="shared" si="207"/>
        <v>0</v>
      </c>
      <c r="T4357">
        <f t="shared" si="207"/>
        <v>0</v>
      </c>
      <c r="U4357">
        <f t="shared" si="207"/>
        <v>0</v>
      </c>
    </row>
    <row r="4358" spans="1:21" x14ac:dyDescent="0.25">
      <c r="A4358" t="s">
        <v>4877</v>
      </c>
      <c r="B4358" t="str">
        <f t="shared" si="205"/>
        <v>ZK114.K256.C727</v>
      </c>
      <c r="C4358">
        <f>+IFERROR(VLOOKUP(B4358,'[1]Sum table'!$A:$D,4,FALSE),0)</f>
        <v>0</v>
      </c>
      <c r="D4358">
        <f>+IFERROR(VLOOKUP(B4358,'[1]Sum table'!$A:$E,5,FALSE),0)</f>
        <v>0</v>
      </c>
      <c r="E4358">
        <f>+IFERROR(VLOOKUP(B4358,'[1]Sum table'!$A:$F,6,FALSE),0)</f>
        <v>0</v>
      </c>
      <c r="F4358">
        <f>+IFERROR(VLOOKUP(B4358,'[1]Sum table'!$A:$G,7,FALSE),0)</f>
        <v>0</v>
      </c>
      <c r="O4358" t="s">
        <v>521</v>
      </c>
      <c r="P4358" s="608" t="s">
        <v>387</v>
      </c>
      <c r="R4358" t="str">
        <f t="shared" si="206"/>
        <v>ZK114</v>
      </c>
      <c r="S4358">
        <f t="shared" si="207"/>
        <v>0</v>
      </c>
      <c r="T4358">
        <f t="shared" si="207"/>
        <v>0</v>
      </c>
      <c r="U4358">
        <f t="shared" si="207"/>
        <v>0</v>
      </c>
    </row>
    <row r="4359" spans="1:21" x14ac:dyDescent="0.25">
      <c r="A4359" t="s">
        <v>4878</v>
      </c>
      <c r="B4359" t="str">
        <f t="shared" si="205"/>
        <v>ZK114.K257.C727</v>
      </c>
      <c r="C4359">
        <f>+IFERROR(VLOOKUP(B4359,'[1]Sum table'!$A:$D,4,FALSE),0)</f>
        <v>0</v>
      </c>
      <c r="D4359">
        <f>+IFERROR(VLOOKUP(B4359,'[1]Sum table'!$A:$E,5,FALSE),0)</f>
        <v>0</v>
      </c>
      <c r="E4359">
        <f>+IFERROR(VLOOKUP(B4359,'[1]Sum table'!$A:$F,6,FALSE),0)</f>
        <v>0</v>
      </c>
      <c r="F4359">
        <f>+IFERROR(VLOOKUP(B4359,'[1]Sum table'!$A:$G,7,FALSE),0)</f>
        <v>0</v>
      </c>
      <c r="O4359" t="s">
        <v>521</v>
      </c>
      <c r="P4359" s="608" t="s">
        <v>388</v>
      </c>
      <c r="R4359" t="str">
        <f t="shared" si="206"/>
        <v>ZK114</v>
      </c>
      <c r="S4359">
        <f t="shared" si="207"/>
        <v>0</v>
      </c>
      <c r="T4359">
        <f t="shared" si="207"/>
        <v>0</v>
      </c>
      <c r="U4359">
        <f t="shared" si="207"/>
        <v>0</v>
      </c>
    </row>
    <row r="4360" spans="1:21" x14ac:dyDescent="0.25">
      <c r="A4360" t="s">
        <v>4879</v>
      </c>
      <c r="B4360" t="str">
        <f t="shared" si="205"/>
        <v>ZK114.K258.C727</v>
      </c>
      <c r="C4360">
        <f>+IFERROR(VLOOKUP(B4360,'[1]Sum table'!$A:$D,4,FALSE),0)</f>
        <v>0</v>
      </c>
      <c r="D4360">
        <f>+IFERROR(VLOOKUP(B4360,'[1]Sum table'!$A:$E,5,FALSE),0)</f>
        <v>0</v>
      </c>
      <c r="E4360">
        <f>+IFERROR(VLOOKUP(B4360,'[1]Sum table'!$A:$F,6,FALSE),0)</f>
        <v>0</v>
      </c>
      <c r="F4360">
        <f>+IFERROR(VLOOKUP(B4360,'[1]Sum table'!$A:$G,7,FALSE),0)</f>
        <v>0</v>
      </c>
      <c r="O4360" t="s">
        <v>521</v>
      </c>
      <c r="P4360" s="608" t="s">
        <v>389</v>
      </c>
      <c r="R4360" t="str">
        <f t="shared" si="206"/>
        <v>ZK114</v>
      </c>
      <c r="S4360">
        <f t="shared" si="207"/>
        <v>0</v>
      </c>
      <c r="T4360">
        <f t="shared" si="207"/>
        <v>0</v>
      </c>
      <c r="U4360">
        <f t="shared" si="207"/>
        <v>0</v>
      </c>
    </row>
    <row r="4361" spans="1:21" x14ac:dyDescent="0.25">
      <c r="A4361" t="s">
        <v>4880</v>
      </c>
      <c r="B4361" t="str">
        <f t="shared" si="205"/>
        <v>ZK114.K259.C727</v>
      </c>
      <c r="C4361">
        <f>+IFERROR(VLOOKUP(B4361,'[1]Sum table'!$A:$D,4,FALSE),0)</f>
        <v>0</v>
      </c>
      <c r="D4361">
        <f>+IFERROR(VLOOKUP(B4361,'[1]Sum table'!$A:$E,5,FALSE),0)</f>
        <v>0</v>
      </c>
      <c r="E4361">
        <f>+IFERROR(VLOOKUP(B4361,'[1]Sum table'!$A:$F,6,FALSE),0)</f>
        <v>0</v>
      </c>
      <c r="F4361">
        <f>+IFERROR(VLOOKUP(B4361,'[1]Sum table'!$A:$G,7,FALSE),0)</f>
        <v>0</v>
      </c>
      <c r="O4361" t="s">
        <v>521</v>
      </c>
      <c r="P4361" s="610" t="s">
        <v>162</v>
      </c>
      <c r="R4361" t="str">
        <f t="shared" si="206"/>
        <v>ZK114</v>
      </c>
      <c r="S4361">
        <f t="shared" si="207"/>
        <v>0</v>
      </c>
      <c r="T4361">
        <f t="shared" si="207"/>
        <v>0</v>
      </c>
      <c r="U4361">
        <f t="shared" si="207"/>
        <v>0</v>
      </c>
    </row>
    <row r="4362" spans="1:21" x14ac:dyDescent="0.25">
      <c r="A4362" t="s">
        <v>4881</v>
      </c>
      <c r="B4362" t="str">
        <f t="shared" si="205"/>
        <v>ZK114.K260.C727</v>
      </c>
      <c r="C4362">
        <f>+IFERROR(VLOOKUP(B4362,'[1]Sum table'!$A:$D,4,FALSE),0)</f>
        <v>0</v>
      </c>
      <c r="D4362">
        <f>+IFERROR(VLOOKUP(B4362,'[1]Sum table'!$A:$E,5,FALSE),0)</f>
        <v>0</v>
      </c>
      <c r="E4362">
        <f>+IFERROR(VLOOKUP(B4362,'[1]Sum table'!$A:$F,6,FALSE),0)</f>
        <v>0</v>
      </c>
      <c r="F4362">
        <f>+IFERROR(VLOOKUP(B4362,'[1]Sum table'!$A:$G,7,FALSE),0)</f>
        <v>0</v>
      </c>
      <c r="O4362" t="s">
        <v>521</v>
      </c>
      <c r="P4362" s="610" t="s">
        <v>164</v>
      </c>
      <c r="R4362" t="str">
        <f t="shared" si="206"/>
        <v>ZK114</v>
      </c>
      <c r="S4362">
        <f t="shared" si="207"/>
        <v>0</v>
      </c>
      <c r="T4362">
        <f t="shared" si="207"/>
        <v>0</v>
      </c>
      <c r="U4362">
        <f t="shared" si="207"/>
        <v>0</v>
      </c>
    </row>
    <row r="4363" spans="1:21" x14ac:dyDescent="0.25">
      <c r="A4363" t="s">
        <v>4882</v>
      </c>
      <c r="B4363" t="str">
        <f t="shared" si="205"/>
        <v>ZK114.K261.C727</v>
      </c>
      <c r="C4363">
        <f>+IFERROR(VLOOKUP(B4363,'[1]Sum table'!$A:$D,4,FALSE),0)</f>
        <v>0</v>
      </c>
      <c r="D4363">
        <f>+IFERROR(VLOOKUP(B4363,'[1]Sum table'!$A:$E,5,FALSE),0)</f>
        <v>0</v>
      </c>
      <c r="E4363">
        <f>+IFERROR(VLOOKUP(B4363,'[1]Sum table'!$A:$F,6,FALSE),0)</f>
        <v>0</v>
      </c>
      <c r="F4363">
        <f>+IFERROR(VLOOKUP(B4363,'[1]Sum table'!$A:$G,7,FALSE),0)</f>
        <v>0</v>
      </c>
      <c r="O4363" t="s">
        <v>521</v>
      </c>
      <c r="P4363" s="610" t="s">
        <v>166</v>
      </c>
      <c r="R4363" t="str">
        <f t="shared" si="206"/>
        <v>ZK114</v>
      </c>
      <c r="S4363">
        <f t="shared" si="207"/>
        <v>0</v>
      </c>
      <c r="T4363">
        <f t="shared" si="207"/>
        <v>0</v>
      </c>
      <c r="U4363">
        <f t="shared" si="207"/>
        <v>0</v>
      </c>
    </row>
    <row r="4364" spans="1:21" x14ac:dyDescent="0.25">
      <c r="A4364" t="s">
        <v>4883</v>
      </c>
      <c r="B4364" t="str">
        <f t="shared" si="205"/>
        <v>ZK114.K262.C727</v>
      </c>
      <c r="C4364">
        <f>+IFERROR(VLOOKUP(B4364,'[1]Sum table'!$A:$D,4,FALSE),0)</f>
        <v>0</v>
      </c>
      <c r="D4364">
        <f>+IFERROR(VLOOKUP(B4364,'[1]Sum table'!$A:$E,5,FALSE),0)</f>
        <v>0</v>
      </c>
      <c r="E4364">
        <f>+IFERROR(VLOOKUP(B4364,'[1]Sum table'!$A:$F,6,FALSE),0)</f>
        <v>0</v>
      </c>
      <c r="F4364">
        <f>+IFERROR(VLOOKUP(B4364,'[1]Sum table'!$A:$G,7,FALSE),0)</f>
        <v>0</v>
      </c>
      <c r="O4364" t="s">
        <v>521</v>
      </c>
      <c r="P4364" s="610" t="s">
        <v>168</v>
      </c>
      <c r="R4364" t="str">
        <f t="shared" si="206"/>
        <v>ZK114</v>
      </c>
      <c r="S4364">
        <f t="shared" si="207"/>
        <v>0</v>
      </c>
      <c r="T4364">
        <f t="shared" si="207"/>
        <v>0</v>
      </c>
      <c r="U4364">
        <f t="shared" si="207"/>
        <v>0</v>
      </c>
    </row>
    <row r="4365" spans="1:21" x14ac:dyDescent="0.25">
      <c r="A4365" t="s">
        <v>4884</v>
      </c>
      <c r="B4365" t="str">
        <f t="shared" si="205"/>
        <v>ZK114.K263.C727</v>
      </c>
      <c r="C4365">
        <f>+IFERROR(VLOOKUP(B4365,'[1]Sum table'!$A:$D,4,FALSE),0)</f>
        <v>0</v>
      </c>
      <c r="D4365">
        <f>+IFERROR(VLOOKUP(B4365,'[1]Sum table'!$A:$E,5,FALSE),0)</f>
        <v>0</v>
      </c>
      <c r="E4365">
        <f>+IFERROR(VLOOKUP(B4365,'[1]Sum table'!$A:$F,6,FALSE),0)</f>
        <v>0</v>
      </c>
      <c r="F4365">
        <f>+IFERROR(VLOOKUP(B4365,'[1]Sum table'!$A:$G,7,FALSE),0)</f>
        <v>0</v>
      </c>
      <c r="O4365" t="s">
        <v>521</v>
      </c>
      <c r="P4365" s="610" t="s">
        <v>170</v>
      </c>
      <c r="R4365" t="str">
        <f t="shared" si="206"/>
        <v>ZK114</v>
      </c>
      <c r="S4365">
        <f t="shared" si="207"/>
        <v>0</v>
      </c>
      <c r="T4365">
        <f t="shared" si="207"/>
        <v>0</v>
      </c>
      <c r="U4365">
        <f t="shared" si="207"/>
        <v>0</v>
      </c>
    </row>
    <row r="4366" spans="1:21" x14ac:dyDescent="0.25">
      <c r="A4366" t="s">
        <v>4885</v>
      </c>
      <c r="B4366" t="str">
        <f t="shared" si="205"/>
        <v>ZK114.K264.C727</v>
      </c>
      <c r="C4366">
        <f>+IFERROR(VLOOKUP(B4366,'[1]Sum table'!$A:$D,4,FALSE),0)</f>
        <v>0</v>
      </c>
      <c r="D4366">
        <f>+IFERROR(VLOOKUP(B4366,'[1]Sum table'!$A:$E,5,FALSE),0)</f>
        <v>0</v>
      </c>
      <c r="E4366">
        <f>+IFERROR(VLOOKUP(B4366,'[1]Sum table'!$A:$F,6,FALSE),0)</f>
        <v>0</v>
      </c>
      <c r="F4366">
        <f>+IFERROR(VLOOKUP(B4366,'[1]Sum table'!$A:$G,7,FALSE),0)</f>
        <v>0</v>
      </c>
      <c r="O4366" t="s">
        <v>521</v>
      </c>
      <c r="P4366" s="608" t="s">
        <v>390</v>
      </c>
      <c r="R4366" t="str">
        <f t="shared" si="206"/>
        <v>ZK114</v>
      </c>
      <c r="S4366">
        <f t="shared" si="207"/>
        <v>0</v>
      </c>
      <c r="T4366">
        <f t="shared" si="207"/>
        <v>0</v>
      </c>
      <c r="U4366">
        <f t="shared" si="207"/>
        <v>0</v>
      </c>
    </row>
    <row r="4367" spans="1:21" x14ac:dyDescent="0.25">
      <c r="A4367" t="s">
        <v>4886</v>
      </c>
      <c r="B4367" t="str">
        <f t="shared" si="205"/>
        <v>ZK114.K265.C727</v>
      </c>
      <c r="C4367">
        <f>+IFERROR(VLOOKUP(B4367,'[1]Sum table'!$A:$D,4,FALSE),0)</f>
        <v>0</v>
      </c>
      <c r="D4367">
        <f>+IFERROR(VLOOKUP(B4367,'[1]Sum table'!$A:$E,5,FALSE),0)</f>
        <v>0</v>
      </c>
      <c r="E4367">
        <f>+IFERROR(VLOOKUP(B4367,'[1]Sum table'!$A:$F,6,FALSE),0)</f>
        <v>0</v>
      </c>
      <c r="F4367">
        <f>+IFERROR(VLOOKUP(B4367,'[1]Sum table'!$A:$G,7,FALSE),0)</f>
        <v>0</v>
      </c>
      <c r="O4367" t="s">
        <v>521</v>
      </c>
      <c r="P4367" s="608" t="s">
        <v>391</v>
      </c>
      <c r="R4367" t="str">
        <f t="shared" si="206"/>
        <v>ZK114</v>
      </c>
      <c r="S4367">
        <f t="shared" si="207"/>
        <v>0</v>
      </c>
      <c r="T4367">
        <f t="shared" si="207"/>
        <v>0</v>
      </c>
      <c r="U4367">
        <f t="shared" si="207"/>
        <v>0</v>
      </c>
    </row>
    <row r="4368" spans="1:21" x14ac:dyDescent="0.25">
      <c r="A4368" t="s">
        <v>4887</v>
      </c>
      <c r="B4368" t="str">
        <f t="shared" si="205"/>
        <v>ZK114.K266.C727</v>
      </c>
      <c r="C4368">
        <f>+IFERROR(VLOOKUP(B4368,'[1]Sum table'!$A:$D,4,FALSE),0)</f>
        <v>0</v>
      </c>
      <c r="D4368">
        <f>+IFERROR(VLOOKUP(B4368,'[1]Sum table'!$A:$E,5,FALSE),0)</f>
        <v>0</v>
      </c>
      <c r="E4368">
        <f>+IFERROR(VLOOKUP(B4368,'[1]Sum table'!$A:$F,6,FALSE),0)</f>
        <v>0</v>
      </c>
      <c r="F4368">
        <f>+IFERROR(VLOOKUP(B4368,'[1]Sum table'!$A:$G,7,FALSE),0)</f>
        <v>0</v>
      </c>
      <c r="O4368" t="s">
        <v>521</v>
      </c>
      <c r="P4368" s="608" t="s">
        <v>392</v>
      </c>
      <c r="R4368" t="str">
        <f t="shared" si="206"/>
        <v>ZK114</v>
      </c>
      <c r="S4368">
        <f t="shared" si="207"/>
        <v>0</v>
      </c>
      <c r="T4368">
        <f t="shared" si="207"/>
        <v>0</v>
      </c>
      <c r="U4368">
        <f t="shared" si="207"/>
        <v>0</v>
      </c>
    </row>
    <row r="4369" spans="1:21" x14ac:dyDescent="0.25">
      <c r="A4369" t="s">
        <v>4888</v>
      </c>
      <c r="B4369" t="str">
        <f t="shared" si="205"/>
        <v>ZK114.K267.C727</v>
      </c>
      <c r="C4369">
        <f>+IFERROR(VLOOKUP(B4369,'[1]Sum table'!$A:$D,4,FALSE),0)</f>
        <v>0</v>
      </c>
      <c r="D4369">
        <f>+IFERROR(VLOOKUP(B4369,'[1]Sum table'!$A:$E,5,FALSE),0)</f>
        <v>0</v>
      </c>
      <c r="E4369">
        <f>+IFERROR(VLOOKUP(B4369,'[1]Sum table'!$A:$F,6,FALSE),0)</f>
        <v>0</v>
      </c>
      <c r="F4369">
        <f>+IFERROR(VLOOKUP(B4369,'[1]Sum table'!$A:$G,7,FALSE),0)</f>
        <v>0</v>
      </c>
      <c r="O4369" t="s">
        <v>521</v>
      </c>
      <c r="P4369" s="610" t="s">
        <v>177</v>
      </c>
      <c r="R4369" t="str">
        <f t="shared" si="206"/>
        <v>ZK114</v>
      </c>
      <c r="S4369">
        <f t="shared" si="207"/>
        <v>0</v>
      </c>
      <c r="T4369">
        <f t="shared" si="207"/>
        <v>0</v>
      </c>
      <c r="U4369">
        <f t="shared" si="207"/>
        <v>0</v>
      </c>
    </row>
    <row r="4370" spans="1:21" x14ac:dyDescent="0.25">
      <c r="A4370" t="s">
        <v>4889</v>
      </c>
      <c r="B4370" t="str">
        <f t="shared" si="205"/>
        <v>ZK114.K268.C727</v>
      </c>
      <c r="C4370">
        <f>+IFERROR(VLOOKUP(B4370,'[1]Sum table'!$A:$D,4,FALSE),0)</f>
        <v>0</v>
      </c>
      <c r="D4370">
        <f>+IFERROR(VLOOKUP(B4370,'[1]Sum table'!$A:$E,5,FALSE),0)</f>
        <v>0</v>
      </c>
      <c r="E4370">
        <f>+IFERROR(VLOOKUP(B4370,'[1]Sum table'!$A:$F,6,FALSE),0)</f>
        <v>0</v>
      </c>
      <c r="F4370">
        <f>+IFERROR(VLOOKUP(B4370,'[1]Sum table'!$A:$G,7,FALSE),0)</f>
        <v>0</v>
      </c>
      <c r="O4370" t="s">
        <v>521</v>
      </c>
      <c r="P4370" s="610" t="s">
        <v>181</v>
      </c>
      <c r="R4370" t="str">
        <f t="shared" si="206"/>
        <v>ZK114</v>
      </c>
      <c r="S4370">
        <f t="shared" si="207"/>
        <v>0</v>
      </c>
      <c r="T4370">
        <f t="shared" si="207"/>
        <v>0</v>
      </c>
      <c r="U4370">
        <f t="shared" si="207"/>
        <v>0</v>
      </c>
    </row>
    <row r="4371" spans="1:21" x14ac:dyDescent="0.25">
      <c r="A4371" t="s">
        <v>4890</v>
      </c>
      <c r="B4371" t="str">
        <f t="shared" si="205"/>
        <v>ZK114.K269.C727</v>
      </c>
      <c r="C4371">
        <f>+IFERROR(VLOOKUP(B4371,'[1]Sum table'!$A:$D,4,FALSE),0)</f>
        <v>0</v>
      </c>
      <c r="D4371">
        <f>+IFERROR(VLOOKUP(B4371,'[1]Sum table'!$A:$E,5,FALSE),0)</f>
        <v>0</v>
      </c>
      <c r="E4371">
        <f>+IFERROR(VLOOKUP(B4371,'[1]Sum table'!$A:$F,6,FALSE),0)</f>
        <v>0</v>
      </c>
      <c r="F4371">
        <f>+IFERROR(VLOOKUP(B4371,'[1]Sum table'!$A:$G,7,FALSE),0)</f>
        <v>0</v>
      </c>
      <c r="O4371" t="s">
        <v>521</v>
      </c>
      <c r="P4371" s="608" t="s">
        <v>393</v>
      </c>
      <c r="R4371" t="str">
        <f t="shared" si="206"/>
        <v>ZK114</v>
      </c>
      <c r="S4371">
        <f t="shared" si="207"/>
        <v>0</v>
      </c>
      <c r="T4371">
        <f t="shared" si="207"/>
        <v>0</v>
      </c>
      <c r="U4371">
        <f t="shared" si="207"/>
        <v>0</v>
      </c>
    </row>
    <row r="4372" spans="1:21" x14ac:dyDescent="0.25">
      <c r="A4372" t="s">
        <v>4891</v>
      </c>
      <c r="B4372" t="str">
        <f t="shared" si="205"/>
        <v>ZK114.K270.C727</v>
      </c>
      <c r="C4372">
        <f>+IFERROR(VLOOKUP(B4372,'[1]Sum table'!$A:$D,4,FALSE),0)</f>
        <v>0</v>
      </c>
      <c r="D4372">
        <f>+IFERROR(VLOOKUP(B4372,'[1]Sum table'!$A:$E,5,FALSE),0)</f>
        <v>0</v>
      </c>
      <c r="E4372">
        <f>+IFERROR(VLOOKUP(B4372,'[1]Sum table'!$A:$F,6,FALSE),0)</f>
        <v>0</v>
      </c>
      <c r="F4372">
        <f>+IFERROR(VLOOKUP(B4372,'[1]Sum table'!$A:$G,7,FALSE),0)</f>
        <v>0</v>
      </c>
      <c r="O4372" t="s">
        <v>521</v>
      </c>
      <c r="P4372" s="608" t="s">
        <v>394</v>
      </c>
      <c r="R4372" t="str">
        <f t="shared" si="206"/>
        <v>ZK114</v>
      </c>
      <c r="S4372">
        <f t="shared" si="207"/>
        <v>0</v>
      </c>
      <c r="T4372">
        <f t="shared" si="207"/>
        <v>0</v>
      </c>
      <c r="U4372">
        <f t="shared" si="207"/>
        <v>0</v>
      </c>
    </row>
    <row r="4373" spans="1:21" x14ac:dyDescent="0.25">
      <c r="A4373" t="s">
        <v>4892</v>
      </c>
      <c r="B4373" t="str">
        <f t="shared" si="205"/>
        <v>ZK114.K271.C727</v>
      </c>
      <c r="C4373">
        <f>+IFERROR(VLOOKUP(B4373,'[1]Sum table'!$A:$D,4,FALSE),0)</f>
        <v>0</v>
      </c>
      <c r="D4373">
        <f>+IFERROR(VLOOKUP(B4373,'[1]Sum table'!$A:$E,5,FALSE),0)</f>
        <v>0</v>
      </c>
      <c r="E4373">
        <f>+IFERROR(VLOOKUP(B4373,'[1]Sum table'!$A:$F,6,FALSE),0)</f>
        <v>0</v>
      </c>
      <c r="F4373">
        <f>+IFERROR(VLOOKUP(B4373,'[1]Sum table'!$A:$G,7,FALSE),0)</f>
        <v>0</v>
      </c>
      <c r="O4373" t="s">
        <v>521</v>
      </c>
      <c r="P4373" s="608" t="s">
        <v>395</v>
      </c>
      <c r="R4373" t="str">
        <f t="shared" si="206"/>
        <v>ZK114</v>
      </c>
      <c r="S4373">
        <f t="shared" si="207"/>
        <v>0</v>
      </c>
      <c r="T4373">
        <f t="shared" si="207"/>
        <v>0</v>
      </c>
      <c r="U4373">
        <f t="shared" si="207"/>
        <v>0</v>
      </c>
    </row>
    <row r="4374" spans="1:21" x14ac:dyDescent="0.25">
      <c r="A4374" t="s">
        <v>4893</v>
      </c>
      <c r="B4374" t="str">
        <f t="shared" si="205"/>
        <v>ZK114.K272.C727</v>
      </c>
      <c r="C4374">
        <f>+IFERROR(VLOOKUP(B4374,'[1]Sum table'!$A:$D,4,FALSE),0)</f>
        <v>0</v>
      </c>
      <c r="D4374">
        <f>+IFERROR(VLOOKUP(B4374,'[1]Sum table'!$A:$E,5,FALSE),0)</f>
        <v>0</v>
      </c>
      <c r="E4374">
        <f>+IFERROR(VLOOKUP(B4374,'[1]Sum table'!$A:$F,6,FALSE),0)</f>
        <v>0</v>
      </c>
      <c r="F4374">
        <f>+IFERROR(VLOOKUP(B4374,'[1]Sum table'!$A:$G,7,FALSE),0)</f>
        <v>0</v>
      </c>
      <c r="O4374" t="s">
        <v>521</v>
      </c>
      <c r="P4374" s="610" t="s">
        <v>183</v>
      </c>
      <c r="R4374" t="str">
        <f t="shared" si="206"/>
        <v>ZK114</v>
      </c>
      <c r="S4374">
        <f t="shared" si="207"/>
        <v>0</v>
      </c>
      <c r="T4374">
        <f t="shared" si="207"/>
        <v>0</v>
      </c>
      <c r="U4374">
        <f t="shared" si="207"/>
        <v>0</v>
      </c>
    </row>
    <row r="4375" spans="1:21" x14ac:dyDescent="0.25">
      <c r="A4375" t="s">
        <v>4894</v>
      </c>
      <c r="B4375" t="str">
        <f t="shared" si="205"/>
        <v>ZK114.K273.C727</v>
      </c>
      <c r="C4375">
        <f>+IFERROR(VLOOKUP(B4375,'[1]Sum table'!$A:$D,4,FALSE),0)</f>
        <v>0</v>
      </c>
      <c r="D4375">
        <f>+IFERROR(VLOOKUP(B4375,'[1]Sum table'!$A:$E,5,FALSE),0)</f>
        <v>0</v>
      </c>
      <c r="E4375">
        <f>+IFERROR(VLOOKUP(B4375,'[1]Sum table'!$A:$F,6,FALSE),0)</f>
        <v>0</v>
      </c>
      <c r="F4375">
        <f>+IFERROR(VLOOKUP(B4375,'[1]Sum table'!$A:$G,7,FALSE),0)</f>
        <v>0</v>
      </c>
      <c r="O4375" t="s">
        <v>521</v>
      </c>
      <c r="P4375" s="610" t="s">
        <v>185</v>
      </c>
      <c r="R4375" t="str">
        <f t="shared" si="206"/>
        <v>ZK114</v>
      </c>
      <c r="S4375">
        <f t="shared" si="207"/>
        <v>0</v>
      </c>
      <c r="T4375">
        <f t="shared" si="207"/>
        <v>0</v>
      </c>
      <c r="U4375">
        <f t="shared" si="207"/>
        <v>0</v>
      </c>
    </row>
    <row r="4376" spans="1:21" x14ac:dyDescent="0.25">
      <c r="A4376" t="s">
        <v>4895</v>
      </c>
      <c r="B4376" t="str">
        <f t="shared" si="205"/>
        <v>ZK114.K274.C727</v>
      </c>
      <c r="C4376">
        <f>+IFERROR(VLOOKUP(B4376,'[1]Sum table'!$A:$D,4,FALSE),0)</f>
        <v>0</v>
      </c>
      <c r="D4376">
        <f>+IFERROR(VLOOKUP(B4376,'[1]Sum table'!$A:$E,5,FALSE),0)</f>
        <v>0</v>
      </c>
      <c r="E4376">
        <f>+IFERROR(VLOOKUP(B4376,'[1]Sum table'!$A:$F,6,FALSE),0)</f>
        <v>0</v>
      </c>
      <c r="F4376">
        <f>+IFERROR(VLOOKUP(B4376,'[1]Sum table'!$A:$G,7,FALSE),0)</f>
        <v>0</v>
      </c>
      <c r="O4376" t="s">
        <v>521</v>
      </c>
      <c r="P4376" s="610" t="s">
        <v>193</v>
      </c>
      <c r="R4376" t="str">
        <f t="shared" si="206"/>
        <v>ZK114</v>
      </c>
      <c r="S4376">
        <f t="shared" si="207"/>
        <v>0</v>
      </c>
      <c r="T4376">
        <f t="shared" si="207"/>
        <v>0</v>
      </c>
      <c r="U4376">
        <f t="shared" si="207"/>
        <v>0</v>
      </c>
    </row>
    <row r="4377" spans="1:21" x14ac:dyDescent="0.25">
      <c r="A4377" t="s">
        <v>4896</v>
      </c>
      <c r="B4377" t="str">
        <f t="shared" si="205"/>
        <v>ZK114.K275.C727</v>
      </c>
      <c r="C4377">
        <f>+IFERROR(VLOOKUP(B4377,'[1]Sum table'!$A:$D,4,FALSE),0)</f>
        <v>0</v>
      </c>
      <c r="D4377">
        <f>+IFERROR(VLOOKUP(B4377,'[1]Sum table'!$A:$E,5,FALSE),0)</f>
        <v>0</v>
      </c>
      <c r="E4377">
        <f>+IFERROR(VLOOKUP(B4377,'[1]Sum table'!$A:$F,6,FALSE),0)</f>
        <v>0</v>
      </c>
      <c r="F4377">
        <f>+IFERROR(VLOOKUP(B4377,'[1]Sum table'!$A:$G,7,FALSE),0)</f>
        <v>0</v>
      </c>
      <c r="O4377" t="s">
        <v>521</v>
      </c>
      <c r="P4377" s="610" t="s">
        <v>195</v>
      </c>
      <c r="R4377" t="str">
        <f t="shared" si="206"/>
        <v>ZK114</v>
      </c>
      <c r="S4377">
        <f t="shared" si="207"/>
        <v>0</v>
      </c>
      <c r="T4377">
        <f t="shared" si="207"/>
        <v>0</v>
      </c>
      <c r="U4377">
        <f t="shared" si="207"/>
        <v>0</v>
      </c>
    </row>
    <row r="4378" spans="1:21" x14ac:dyDescent="0.25">
      <c r="A4378" t="s">
        <v>4897</v>
      </c>
      <c r="B4378" t="str">
        <f t="shared" si="205"/>
        <v>ZK114.K276.C727</v>
      </c>
      <c r="C4378">
        <f>+IFERROR(VLOOKUP(B4378,'[1]Sum table'!$A:$D,4,FALSE),0)</f>
        <v>0</v>
      </c>
      <c r="D4378">
        <f>+IFERROR(VLOOKUP(B4378,'[1]Sum table'!$A:$E,5,FALSE),0)</f>
        <v>0</v>
      </c>
      <c r="E4378">
        <f>+IFERROR(VLOOKUP(B4378,'[1]Sum table'!$A:$F,6,FALSE),0)</f>
        <v>0</v>
      </c>
      <c r="F4378">
        <f>+IFERROR(VLOOKUP(B4378,'[1]Sum table'!$A:$G,7,FALSE),0)</f>
        <v>0</v>
      </c>
      <c r="O4378" t="s">
        <v>521</v>
      </c>
      <c r="P4378" s="610" t="s">
        <v>197</v>
      </c>
      <c r="R4378" t="str">
        <f t="shared" si="206"/>
        <v>ZK114</v>
      </c>
      <c r="S4378">
        <f t="shared" si="207"/>
        <v>0</v>
      </c>
      <c r="T4378">
        <f t="shared" si="207"/>
        <v>0</v>
      </c>
      <c r="U4378">
        <f t="shared" si="207"/>
        <v>0</v>
      </c>
    </row>
    <row r="4379" spans="1:21" x14ac:dyDescent="0.25">
      <c r="A4379" t="s">
        <v>4898</v>
      </c>
      <c r="B4379" t="str">
        <f t="shared" si="205"/>
        <v>ZK114.K277.C727</v>
      </c>
      <c r="C4379">
        <f>+IFERROR(VLOOKUP(B4379,'[1]Sum table'!$A:$D,4,FALSE),0)</f>
        <v>0</v>
      </c>
      <c r="D4379">
        <f>+IFERROR(VLOOKUP(B4379,'[1]Sum table'!$A:$E,5,FALSE),0)</f>
        <v>0</v>
      </c>
      <c r="E4379">
        <f>+IFERROR(VLOOKUP(B4379,'[1]Sum table'!$A:$F,6,FALSE),0)</f>
        <v>0</v>
      </c>
      <c r="F4379">
        <f>+IFERROR(VLOOKUP(B4379,'[1]Sum table'!$A:$G,7,FALSE),0)</f>
        <v>0</v>
      </c>
      <c r="O4379" t="s">
        <v>521</v>
      </c>
      <c r="P4379" s="608" t="s">
        <v>396</v>
      </c>
      <c r="R4379" t="str">
        <f t="shared" si="206"/>
        <v>ZK114</v>
      </c>
      <c r="S4379">
        <f t="shared" si="207"/>
        <v>0</v>
      </c>
      <c r="T4379">
        <f t="shared" si="207"/>
        <v>0</v>
      </c>
      <c r="U4379">
        <f t="shared" si="207"/>
        <v>0</v>
      </c>
    </row>
    <row r="4380" spans="1:21" x14ac:dyDescent="0.25">
      <c r="A4380" t="s">
        <v>4899</v>
      </c>
      <c r="B4380" t="str">
        <f t="shared" si="205"/>
        <v>ZK114.K278.C727</v>
      </c>
      <c r="C4380">
        <f>+IFERROR(VLOOKUP(B4380,'[1]Sum table'!$A:$D,4,FALSE),0)</f>
        <v>0</v>
      </c>
      <c r="D4380">
        <f>+IFERROR(VLOOKUP(B4380,'[1]Sum table'!$A:$E,5,FALSE),0)</f>
        <v>0</v>
      </c>
      <c r="E4380">
        <f>+IFERROR(VLOOKUP(B4380,'[1]Sum table'!$A:$F,6,FALSE),0)</f>
        <v>0</v>
      </c>
      <c r="F4380">
        <f>+IFERROR(VLOOKUP(B4380,'[1]Sum table'!$A:$G,7,FALSE),0)</f>
        <v>0</v>
      </c>
      <c r="O4380" t="s">
        <v>521</v>
      </c>
      <c r="P4380" s="608" t="s">
        <v>397</v>
      </c>
      <c r="R4380" t="str">
        <f t="shared" si="206"/>
        <v>ZK114</v>
      </c>
      <c r="S4380">
        <f t="shared" si="207"/>
        <v>0</v>
      </c>
      <c r="T4380">
        <f t="shared" si="207"/>
        <v>0</v>
      </c>
      <c r="U4380">
        <f t="shared" si="207"/>
        <v>0</v>
      </c>
    </row>
    <row r="4381" spans="1:21" x14ac:dyDescent="0.25">
      <c r="A4381" t="s">
        <v>4900</v>
      </c>
      <c r="B4381" t="str">
        <f t="shared" si="205"/>
        <v>ZK114.K279.C727</v>
      </c>
      <c r="C4381">
        <f>+IFERROR(VLOOKUP(B4381,'[1]Sum table'!$A:$D,4,FALSE),0)</f>
        <v>0</v>
      </c>
      <c r="D4381">
        <f>+IFERROR(VLOOKUP(B4381,'[1]Sum table'!$A:$E,5,FALSE),0)</f>
        <v>0</v>
      </c>
      <c r="E4381">
        <f>+IFERROR(VLOOKUP(B4381,'[1]Sum table'!$A:$F,6,FALSE),0)</f>
        <v>0</v>
      </c>
      <c r="F4381">
        <f>+IFERROR(VLOOKUP(B4381,'[1]Sum table'!$A:$G,7,FALSE),0)</f>
        <v>0</v>
      </c>
      <c r="O4381" t="s">
        <v>521</v>
      </c>
      <c r="P4381" s="608" t="s">
        <v>398</v>
      </c>
      <c r="R4381" t="str">
        <f t="shared" si="206"/>
        <v>ZK114</v>
      </c>
      <c r="S4381">
        <f t="shared" si="207"/>
        <v>0</v>
      </c>
      <c r="T4381">
        <f t="shared" si="207"/>
        <v>0</v>
      </c>
      <c r="U4381">
        <f t="shared" si="207"/>
        <v>0</v>
      </c>
    </row>
    <row r="4382" spans="1:21" x14ac:dyDescent="0.25">
      <c r="A4382" t="s">
        <v>4901</v>
      </c>
      <c r="B4382" t="str">
        <f t="shared" si="205"/>
        <v>ZK114.K280.C727</v>
      </c>
      <c r="C4382">
        <f>+IFERROR(VLOOKUP(B4382,'[1]Sum table'!$A:$D,4,FALSE),0)</f>
        <v>0</v>
      </c>
      <c r="D4382">
        <f>+IFERROR(VLOOKUP(B4382,'[1]Sum table'!$A:$E,5,FALSE),0)</f>
        <v>0</v>
      </c>
      <c r="E4382">
        <f>+IFERROR(VLOOKUP(B4382,'[1]Sum table'!$A:$F,6,FALSE),0)</f>
        <v>0</v>
      </c>
      <c r="F4382">
        <f>+IFERROR(VLOOKUP(B4382,'[1]Sum table'!$A:$G,7,FALSE),0)</f>
        <v>0</v>
      </c>
      <c r="O4382" t="s">
        <v>521</v>
      </c>
      <c r="P4382" s="610" t="s">
        <v>199</v>
      </c>
      <c r="R4382" t="str">
        <f t="shared" si="206"/>
        <v>ZK114</v>
      </c>
      <c r="S4382">
        <f t="shared" si="207"/>
        <v>0</v>
      </c>
      <c r="T4382">
        <f t="shared" si="207"/>
        <v>0</v>
      </c>
      <c r="U4382">
        <f t="shared" si="207"/>
        <v>0</v>
      </c>
    </row>
    <row r="4383" spans="1:21" x14ac:dyDescent="0.25">
      <c r="A4383" t="s">
        <v>4902</v>
      </c>
      <c r="B4383" t="str">
        <f t="shared" si="205"/>
        <v>ZK114.K281.C727</v>
      </c>
      <c r="C4383">
        <f>+IFERROR(VLOOKUP(B4383,'[1]Sum table'!$A:$D,4,FALSE),0)</f>
        <v>0</v>
      </c>
      <c r="D4383">
        <f>+IFERROR(VLOOKUP(B4383,'[1]Sum table'!$A:$E,5,FALSE),0)</f>
        <v>0</v>
      </c>
      <c r="E4383">
        <f>+IFERROR(VLOOKUP(B4383,'[1]Sum table'!$A:$F,6,FALSE),0)</f>
        <v>0</v>
      </c>
      <c r="F4383">
        <f>+IFERROR(VLOOKUP(B4383,'[1]Sum table'!$A:$G,7,FALSE),0)</f>
        <v>0</v>
      </c>
      <c r="O4383" t="s">
        <v>521</v>
      </c>
      <c r="P4383" s="610" t="s">
        <v>201</v>
      </c>
      <c r="R4383" t="str">
        <f t="shared" si="206"/>
        <v>ZK114</v>
      </c>
      <c r="S4383">
        <f t="shared" si="207"/>
        <v>0</v>
      </c>
      <c r="T4383">
        <f t="shared" si="207"/>
        <v>0</v>
      </c>
      <c r="U4383">
        <f t="shared" si="207"/>
        <v>0</v>
      </c>
    </row>
    <row r="4384" spans="1:21" x14ac:dyDescent="0.25">
      <c r="A4384" t="s">
        <v>4903</v>
      </c>
      <c r="B4384" t="str">
        <f t="shared" si="205"/>
        <v>ZK114.K282.C727</v>
      </c>
      <c r="C4384">
        <f>+IFERROR(VLOOKUP(B4384,'[1]Sum table'!$A:$D,4,FALSE),0)</f>
        <v>0</v>
      </c>
      <c r="D4384">
        <f>+IFERROR(VLOOKUP(B4384,'[1]Sum table'!$A:$E,5,FALSE),0)</f>
        <v>0</v>
      </c>
      <c r="E4384">
        <f>+IFERROR(VLOOKUP(B4384,'[1]Sum table'!$A:$F,6,FALSE),0)</f>
        <v>0</v>
      </c>
      <c r="F4384">
        <f>+IFERROR(VLOOKUP(B4384,'[1]Sum table'!$A:$G,7,FALSE),0)</f>
        <v>0</v>
      </c>
      <c r="O4384" t="s">
        <v>521</v>
      </c>
      <c r="P4384" s="610" t="s">
        <v>203</v>
      </c>
      <c r="R4384" t="str">
        <f t="shared" si="206"/>
        <v>ZK114</v>
      </c>
      <c r="S4384">
        <f t="shared" si="207"/>
        <v>0</v>
      </c>
      <c r="T4384">
        <f t="shared" si="207"/>
        <v>0</v>
      </c>
      <c r="U4384">
        <f t="shared" si="207"/>
        <v>0</v>
      </c>
    </row>
    <row r="4385" spans="1:21" x14ac:dyDescent="0.25">
      <c r="A4385" t="s">
        <v>4904</v>
      </c>
      <c r="B4385" t="str">
        <f t="shared" si="205"/>
        <v>ZK114.K283.C727</v>
      </c>
      <c r="C4385">
        <f>+IFERROR(VLOOKUP(B4385,'[1]Sum table'!$A:$D,4,FALSE),0)</f>
        <v>0</v>
      </c>
      <c r="D4385">
        <f>+IFERROR(VLOOKUP(B4385,'[1]Sum table'!$A:$E,5,FALSE),0)</f>
        <v>0</v>
      </c>
      <c r="E4385">
        <f>+IFERROR(VLOOKUP(B4385,'[1]Sum table'!$A:$F,6,FALSE),0)</f>
        <v>0</v>
      </c>
      <c r="F4385">
        <f>+IFERROR(VLOOKUP(B4385,'[1]Sum table'!$A:$G,7,FALSE),0)</f>
        <v>0</v>
      </c>
      <c r="O4385" t="s">
        <v>521</v>
      </c>
      <c r="P4385" s="610" t="s">
        <v>205</v>
      </c>
      <c r="R4385" t="str">
        <f t="shared" si="206"/>
        <v>ZK114</v>
      </c>
      <c r="S4385">
        <f t="shared" si="207"/>
        <v>0</v>
      </c>
      <c r="T4385">
        <f t="shared" si="207"/>
        <v>0</v>
      </c>
      <c r="U4385">
        <f t="shared" si="207"/>
        <v>0</v>
      </c>
    </row>
    <row r="4386" spans="1:21" x14ac:dyDescent="0.25">
      <c r="A4386" t="s">
        <v>4905</v>
      </c>
      <c r="B4386" t="str">
        <f t="shared" si="205"/>
        <v>ZK114.K284.C727</v>
      </c>
      <c r="C4386">
        <f>+IFERROR(VLOOKUP(B4386,'[1]Sum table'!$A:$D,4,FALSE),0)</f>
        <v>0</v>
      </c>
      <c r="D4386">
        <f>+IFERROR(VLOOKUP(B4386,'[1]Sum table'!$A:$E,5,FALSE),0)</f>
        <v>0</v>
      </c>
      <c r="E4386">
        <f>+IFERROR(VLOOKUP(B4386,'[1]Sum table'!$A:$F,6,FALSE),0)</f>
        <v>0</v>
      </c>
      <c r="F4386">
        <f>+IFERROR(VLOOKUP(B4386,'[1]Sum table'!$A:$G,7,FALSE),0)</f>
        <v>0</v>
      </c>
      <c r="O4386" t="s">
        <v>521</v>
      </c>
      <c r="P4386" s="610" t="s">
        <v>207</v>
      </c>
      <c r="R4386" t="str">
        <f t="shared" si="206"/>
        <v>ZK114</v>
      </c>
      <c r="S4386">
        <f t="shared" si="207"/>
        <v>0</v>
      </c>
      <c r="T4386">
        <f t="shared" si="207"/>
        <v>0</v>
      </c>
      <c r="U4386">
        <f t="shared" si="207"/>
        <v>0</v>
      </c>
    </row>
    <row r="4387" spans="1:21" x14ac:dyDescent="0.25">
      <c r="A4387" t="s">
        <v>4906</v>
      </c>
      <c r="B4387" t="str">
        <f t="shared" si="205"/>
        <v>ZK114.K285.C727</v>
      </c>
      <c r="C4387">
        <f>+IFERROR(VLOOKUP(B4387,'[1]Sum table'!$A:$D,4,FALSE),0)</f>
        <v>0</v>
      </c>
      <c r="D4387">
        <f>+IFERROR(VLOOKUP(B4387,'[1]Sum table'!$A:$E,5,FALSE),0)</f>
        <v>0</v>
      </c>
      <c r="E4387">
        <f>+IFERROR(VLOOKUP(B4387,'[1]Sum table'!$A:$F,6,FALSE),0)</f>
        <v>0</v>
      </c>
      <c r="F4387">
        <f>+IFERROR(VLOOKUP(B4387,'[1]Sum table'!$A:$G,7,FALSE),0)</f>
        <v>0</v>
      </c>
      <c r="O4387" t="s">
        <v>521</v>
      </c>
      <c r="P4387" s="610" t="s">
        <v>212</v>
      </c>
      <c r="R4387" t="str">
        <f t="shared" si="206"/>
        <v>ZK114</v>
      </c>
      <c r="S4387">
        <f t="shared" si="207"/>
        <v>0</v>
      </c>
      <c r="T4387">
        <f t="shared" si="207"/>
        <v>0</v>
      </c>
      <c r="U4387">
        <f t="shared" si="207"/>
        <v>0</v>
      </c>
    </row>
    <row r="4388" spans="1:21" x14ac:dyDescent="0.25">
      <c r="A4388" t="s">
        <v>4907</v>
      </c>
      <c r="B4388" t="str">
        <f t="shared" si="205"/>
        <v>ZK114.K286.C727</v>
      </c>
      <c r="C4388">
        <f>+IFERROR(VLOOKUP(B4388,'[1]Sum table'!$A:$D,4,FALSE),0)</f>
        <v>0</v>
      </c>
      <c r="D4388">
        <f>+IFERROR(VLOOKUP(B4388,'[1]Sum table'!$A:$E,5,FALSE),0)</f>
        <v>0</v>
      </c>
      <c r="E4388">
        <f>+IFERROR(VLOOKUP(B4388,'[1]Sum table'!$A:$F,6,FALSE),0)</f>
        <v>0</v>
      </c>
      <c r="F4388">
        <f>+IFERROR(VLOOKUP(B4388,'[1]Sum table'!$A:$G,7,FALSE),0)</f>
        <v>0</v>
      </c>
      <c r="O4388" t="s">
        <v>521</v>
      </c>
      <c r="P4388" s="608" t="s">
        <v>399</v>
      </c>
      <c r="R4388" t="str">
        <f t="shared" si="206"/>
        <v>ZK114</v>
      </c>
      <c r="S4388">
        <f t="shared" si="207"/>
        <v>0</v>
      </c>
      <c r="T4388">
        <f t="shared" si="207"/>
        <v>0</v>
      </c>
      <c r="U4388">
        <f t="shared" si="207"/>
        <v>0</v>
      </c>
    </row>
    <row r="4389" spans="1:21" x14ac:dyDescent="0.25">
      <c r="A4389" t="s">
        <v>4908</v>
      </c>
      <c r="B4389" t="str">
        <f t="shared" si="205"/>
        <v>ZK114.K287.C727</v>
      </c>
      <c r="C4389">
        <f>+IFERROR(VLOOKUP(B4389,'[1]Sum table'!$A:$D,4,FALSE),0)</f>
        <v>0</v>
      </c>
      <c r="D4389">
        <f>+IFERROR(VLOOKUP(B4389,'[1]Sum table'!$A:$E,5,FALSE),0)</f>
        <v>0</v>
      </c>
      <c r="E4389">
        <f>+IFERROR(VLOOKUP(B4389,'[1]Sum table'!$A:$F,6,FALSE),0)</f>
        <v>0</v>
      </c>
      <c r="F4389">
        <f>+IFERROR(VLOOKUP(B4389,'[1]Sum table'!$A:$G,7,FALSE),0)</f>
        <v>0</v>
      </c>
      <c r="O4389" t="s">
        <v>521</v>
      </c>
      <c r="P4389" s="608" t="s">
        <v>400</v>
      </c>
      <c r="R4389" t="str">
        <f t="shared" si="206"/>
        <v>ZK114</v>
      </c>
      <c r="S4389">
        <f t="shared" si="207"/>
        <v>0</v>
      </c>
      <c r="T4389">
        <f t="shared" si="207"/>
        <v>0</v>
      </c>
      <c r="U4389">
        <f t="shared" si="207"/>
        <v>0</v>
      </c>
    </row>
    <row r="4390" spans="1:21" x14ac:dyDescent="0.25">
      <c r="A4390" t="s">
        <v>4909</v>
      </c>
      <c r="B4390" t="str">
        <f t="shared" si="205"/>
        <v>ZK114.K288.C727</v>
      </c>
      <c r="C4390">
        <f>+IFERROR(VLOOKUP(B4390,'[1]Sum table'!$A:$D,4,FALSE),0)</f>
        <v>0</v>
      </c>
      <c r="D4390">
        <f>+IFERROR(VLOOKUP(B4390,'[1]Sum table'!$A:$E,5,FALSE),0)</f>
        <v>0</v>
      </c>
      <c r="E4390">
        <f>+IFERROR(VLOOKUP(B4390,'[1]Sum table'!$A:$F,6,FALSE),0)</f>
        <v>0</v>
      </c>
      <c r="F4390">
        <f>+IFERROR(VLOOKUP(B4390,'[1]Sum table'!$A:$G,7,FALSE),0)</f>
        <v>0</v>
      </c>
      <c r="O4390" t="s">
        <v>521</v>
      </c>
      <c r="P4390" s="608" t="s">
        <v>401</v>
      </c>
      <c r="R4390" t="str">
        <f t="shared" si="206"/>
        <v>ZK114</v>
      </c>
      <c r="S4390">
        <f t="shared" si="207"/>
        <v>0</v>
      </c>
      <c r="T4390">
        <f t="shared" si="207"/>
        <v>0</v>
      </c>
      <c r="U4390">
        <f t="shared" si="207"/>
        <v>0</v>
      </c>
    </row>
    <row r="4391" spans="1:21" x14ac:dyDescent="0.25">
      <c r="A4391" t="s">
        <v>4910</v>
      </c>
      <c r="B4391" t="str">
        <f t="shared" si="205"/>
        <v>ZK114.K289.C727</v>
      </c>
      <c r="C4391">
        <f>+IFERROR(VLOOKUP(B4391,'[1]Sum table'!$A:$D,4,FALSE),0)</f>
        <v>0</v>
      </c>
      <c r="D4391">
        <f>+IFERROR(VLOOKUP(B4391,'[1]Sum table'!$A:$E,5,FALSE),0)</f>
        <v>0</v>
      </c>
      <c r="E4391">
        <f>+IFERROR(VLOOKUP(B4391,'[1]Sum table'!$A:$F,6,FALSE),0)</f>
        <v>0</v>
      </c>
      <c r="F4391">
        <f>+IFERROR(VLOOKUP(B4391,'[1]Sum table'!$A:$G,7,FALSE),0)</f>
        <v>0</v>
      </c>
      <c r="O4391" t="s">
        <v>521</v>
      </c>
      <c r="P4391" s="610" t="s">
        <v>218</v>
      </c>
      <c r="R4391" t="str">
        <f t="shared" si="206"/>
        <v>ZK114</v>
      </c>
      <c r="S4391">
        <f t="shared" si="207"/>
        <v>0</v>
      </c>
      <c r="T4391">
        <f t="shared" si="207"/>
        <v>0</v>
      </c>
      <c r="U4391">
        <f t="shared" si="207"/>
        <v>0</v>
      </c>
    </row>
    <row r="4392" spans="1:21" x14ac:dyDescent="0.25">
      <c r="A4392" t="s">
        <v>4911</v>
      </c>
      <c r="B4392" t="str">
        <f t="shared" si="205"/>
        <v>ZK114.K290.C727</v>
      </c>
      <c r="C4392">
        <f>+IFERROR(VLOOKUP(B4392,'[1]Sum table'!$A:$D,4,FALSE),0)</f>
        <v>0</v>
      </c>
      <c r="D4392">
        <f>+IFERROR(VLOOKUP(B4392,'[1]Sum table'!$A:$E,5,FALSE),0)</f>
        <v>0</v>
      </c>
      <c r="E4392">
        <f>+IFERROR(VLOOKUP(B4392,'[1]Sum table'!$A:$F,6,FALSE),0)</f>
        <v>0</v>
      </c>
      <c r="F4392">
        <f>+IFERROR(VLOOKUP(B4392,'[1]Sum table'!$A:$G,7,FALSE),0)</f>
        <v>0</v>
      </c>
      <c r="O4392" t="s">
        <v>521</v>
      </c>
      <c r="P4392" s="610" t="s">
        <v>220</v>
      </c>
      <c r="R4392" t="str">
        <f t="shared" si="206"/>
        <v>ZK114</v>
      </c>
      <c r="S4392">
        <f t="shared" si="207"/>
        <v>0</v>
      </c>
      <c r="T4392">
        <f t="shared" si="207"/>
        <v>0</v>
      </c>
      <c r="U4392">
        <f t="shared" si="207"/>
        <v>0</v>
      </c>
    </row>
    <row r="4393" spans="1:21" x14ac:dyDescent="0.25">
      <c r="A4393" t="s">
        <v>4912</v>
      </c>
      <c r="B4393" t="str">
        <f t="shared" si="205"/>
        <v>ZK114.K291.C727</v>
      </c>
      <c r="C4393">
        <f>+IFERROR(VLOOKUP(B4393,'[1]Sum table'!$A:$D,4,FALSE),0)</f>
        <v>0</v>
      </c>
      <c r="D4393">
        <f>+IFERROR(VLOOKUP(B4393,'[1]Sum table'!$A:$E,5,FALSE),0)</f>
        <v>0</v>
      </c>
      <c r="E4393">
        <f>+IFERROR(VLOOKUP(B4393,'[1]Sum table'!$A:$F,6,FALSE),0)</f>
        <v>0</v>
      </c>
      <c r="F4393">
        <f>+IFERROR(VLOOKUP(B4393,'[1]Sum table'!$A:$G,7,FALSE),0)</f>
        <v>0</v>
      </c>
      <c r="O4393" t="s">
        <v>521</v>
      </c>
      <c r="P4393" s="610" t="s">
        <v>224</v>
      </c>
      <c r="R4393" t="str">
        <f t="shared" si="206"/>
        <v>ZK114</v>
      </c>
      <c r="S4393">
        <f t="shared" si="207"/>
        <v>0</v>
      </c>
      <c r="T4393">
        <f t="shared" si="207"/>
        <v>0</v>
      </c>
      <c r="U4393">
        <f t="shared" si="207"/>
        <v>0</v>
      </c>
    </row>
    <row r="4394" spans="1:21" x14ac:dyDescent="0.25">
      <c r="A4394" t="s">
        <v>4913</v>
      </c>
      <c r="B4394" t="str">
        <f t="shared" si="205"/>
        <v>ZK114.K292.C727</v>
      </c>
      <c r="C4394">
        <f>+IFERROR(VLOOKUP(B4394,'[1]Sum table'!$A:$D,4,FALSE),0)</f>
        <v>0</v>
      </c>
      <c r="D4394">
        <f>+IFERROR(VLOOKUP(B4394,'[1]Sum table'!$A:$E,5,FALSE),0)</f>
        <v>0</v>
      </c>
      <c r="E4394">
        <f>+IFERROR(VLOOKUP(B4394,'[1]Sum table'!$A:$F,6,FALSE),0)</f>
        <v>0</v>
      </c>
      <c r="F4394">
        <f>+IFERROR(VLOOKUP(B4394,'[1]Sum table'!$A:$G,7,FALSE),0)</f>
        <v>0</v>
      </c>
      <c r="O4394" t="s">
        <v>521</v>
      </c>
      <c r="P4394" s="608" t="s">
        <v>402</v>
      </c>
      <c r="R4394" t="str">
        <f t="shared" si="206"/>
        <v>ZK114</v>
      </c>
      <c r="S4394">
        <f t="shared" si="207"/>
        <v>0</v>
      </c>
      <c r="T4394">
        <f t="shared" si="207"/>
        <v>0</v>
      </c>
      <c r="U4394">
        <f t="shared" si="207"/>
        <v>0</v>
      </c>
    </row>
    <row r="4395" spans="1:21" x14ac:dyDescent="0.25">
      <c r="A4395" t="s">
        <v>4914</v>
      </c>
      <c r="B4395" t="str">
        <f t="shared" si="205"/>
        <v>ZK114.K293.C727</v>
      </c>
      <c r="C4395">
        <f>+IFERROR(VLOOKUP(B4395,'[1]Sum table'!$A:$D,4,FALSE),0)</f>
        <v>0</v>
      </c>
      <c r="D4395">
        <f>+IFERROR(VLOOKUP(B4395,'[1]Sum table'!$A:$E,5,FALSE),0)</f>
        <v>0</v>
      </c>
      <c r="E4395">
        <f>+IFERROR(VLOOKUP(B4395,'[1]Sum table'!$A:$F,6,FALSE),0)</f>
        <v>0</v>
      </c>
      <c r="F4395">
        <f>+IFERROR(VLOOKUP(B4395,'[1]Sum table'!$A:$G,7,FALSE),0)</f>
        <v>0</v>
      </c>
      <c r="O4395" t="s">
        <v>521</v>
      </c>
      <c r="P4395" s="608" t="s">
        <v>403</v>
      </c>
      <c r="R4395" t="str">
        <f t="shared" si="206"/>
        <v>ZK114</v>
      </c>
      <c r="S4395">
        <f t="shared" si="207"/>
        <v>0</v>
      </c>
      <c r="T4395">
        <f t="shared" si="207"/>
        <v>0</v>
      </c>
      <c r="U4395">
        <f t="shared" si="207"/>
        <v>0</v>
      </c>
    </row>
    <row r="4396" spans="1:21" x14ac:dyDescent="0.25">
      <c r="A4396" t="s">
        <v>4915</v>
      </c>
      <c r="B4396" t="str">
        <f t="shared" si="205"/>
        <v>ZK114.K294.C727</v>
      </c>
      <c r="C4396">
        <f>+IFERROR(VLOOKUP(B4396,'[1]Sum table'!$A:$D,4,FALSE),0)</f>
        <v>0</v>
      </c>
      <c r="D4396">
        <f>+IFERROR(VLOOKUP(B4396,'[1]Sum table'!$A:$E,5,FALSE),0)</f>
        <v>0</v>
      </c>
      <c r="E4396">
        <f>+IFERROR(VLOOKUP(B4396,'[1]Sum table'!$A:$F,6,FALSE),0)</f>
        <v>0</v>
      </c>
      <c r="F4396">
        <f>+IFERROR(VLOOKUP(B4396,'[1]Sum table'!$A:$G,7,FALSE),0)</f>
        <v>0</v>
      </c>
      <c r="O4396" t="s">
        <v>521</v>
      </c>
      <c r="P4396" s="608" t="s">
        <v>404</v>
      </c>
      <c r="R4396" t="str">
        <f t="shared" si="206"/>
        <v>ZK114</v>
      </c>
      <c r="S4396">
        <f t="shared" si="207"/>
        <v>0</v>
      </c>
      <c r="T4396">
        <f t="shared" si="207"/>
        <v>0</v>
      </c>
      <c r="U4396">
        <f t="shared" si="207"/>
        <v>0</v>
      </c>
    </row>
    <row r="4397" spans="1:21" x14ac:dyDescent="0.25">
      <c r="A4397" t="s">
        <v>4916</v>
      </c>
      <c r="B4397" t="str">
        <f t="shared" si="205"/>
        <v>ZK114.K295.C727</v>
      </c>
      <c r="C4397">
        <f>+IFERROR(VLOOKUP(B4397,'[1]Sum table'!$A:$D,4,FALSE),0)</f>
        <v>0</v>
      </c>
      <c r="D4397">
        <f>+IFERROR(VLOOKUP(B4397,'[1]Sum table'!$A:$E,5,FALSE),0)</f>
        <v>0</v>
      </c>
      <c r="E4397">
        <f>+IFERROR(VLOOKUP(B4397,'[1]Sum table'!$A:$F,6,FALSE),0)</f>
        <v>0</v>
      </c>
      <c r="F4397">
        <f>+IFERROR(VLOOKUP(B4397,'[1]Sum table'!$A:$G,7,FALSE),0)</f>
        <v>0</v>
      </c>
      <c r="O4397" t="s">
        <v>521</v>
      </c>
      <c r="P4397" s="610" t="s">
        <v>226</v>
      </c>
      <c r="R4397" t="str">
        <f t="shared" si="206"/>
        <v>ZK114</v>
      </c>
      <c r="S4397">
        <f t="shared" si="207"/>
        <v>0</v>
      </c>
      <c r="T4397">
        <f t="shared" si="207"/>
        <v>0</v>
      </c>
      <c r="U4397">
        <f t="shared" si="207"/>
        <v>0</v>
      </c>
    </row>
    <row r="4398" spans="1:21" x14ac:dyDescent="0.25">
      <c r="A4398" t="s">
        <v>4917</v>
      </c>
      <c r="B4398" t="str">
        <f t="shared" si="205"/>
        <v>ZK114.K296.C727</v>
      </c>
      <c r="C4398">
        <f>+IFERROR(VLOOKUP(B4398,'[1]Sum table'!$A:$D,4,FALSE),0)</f>
        <v>0</v>
      </c>
      <c r="D4398">
        <f>+IFERROR(VLOOKUP(B4398,'[1]Sum table'!$A:$E,5,FALSE),0)</f>
        <v>0</v>
      </c>
      <c r="E4398">
        <f>+IFERROR(VLOOKUP(B4398,'[1]Sum table'!$A:$F,6,FALSE),0)</f>
        <v>0</v>
      </c>
      <c r="F4398">
        <f>+IFERROR(VLOOKUP(B4398,'[1]Sum table'!$A:$G,7,FALSE),0)</f>
        <v>0</v>
      </c>
      <c r="O4398" t="s">
        <v>521</v>
      </c>
      <c r="P4398" s="610" t="s">
        <v>228</v>
      </c>
      <c r="R4398" t="str">
        <f t="shared" si="206"/>
        <v>ZK114</v>
      </c>
      <c r="S4398">
        <f t="shared" si="207"/>
        <v>0</v>
      </c>
      <c r="T4398">
        <f t="shared" si="207"/>
        <v>0</v>
      </c>
      <c r="U4398">
        <f t="shared" si="207"/>
        <v>0</v>
      </c>
    </row>
    <row r="4399" spans="1:21" x14ac:dyDescent="0.25">
      <c r="A4399" t="s">
        <v>4918</v>
      </c>
      <c r="B4399" t="str">
        <f t="shared" si="205"/>
        <v>ZK114.K297.C727</v>
      </c>
      <c r="C4399">
        <f>+IFERROR(VLOOKUP(B4399,'[1]Sum table'!$A:$D,4,FALSE),0)</f>
        <v>0</v>
      </c>
      <c r="D4399">
        <f>+IFERROR(VLOOKUP(B4399,'[1]Sum table'!$A:$E,5,FALSE),0)</f>
        <v>0</v>
      </c>
      <c r="E4399">
        <f>+IFERROR(VLOOKUP(B4399,'[1]Sum table'!$A:$F,6,FALSE),0)</f>
        <v>0</v>
      </c>
      <c r="F4399">
        <f>+IFERROR(VLOOKUP(B4399,'[1]Sum table'!$A:$G,7,FALSE),0)</f>
        <v>0</v>
      </c>
      <c r="O4399" t="s">
        <v>521</v>
      </c>
      <c r="P4399" s="610" t="s">
        <v>230</v>
      </c>
      <c r="R4399" t="str">
        <f t="shared" si="206"/>
        <v>ZK114</v>
      </c>
      <c r="S4399">
        <f t="shared" si="207"/>
        <v>0</v>
      </c>
      <c r="T4399">
        <f t="shared" si="207"/>
        <v>0</v>
      </c>
      <c r="U4399">
        <f t="shared" si="207"/>
        <v>0</v>
      </c>
    </row>
    <row r="4400" spans="1:21" x14ac:dyDescent="0.25">
      <c r="A4400" t="s">
        <v>4919</v>
      </c>
      <c r="B4400" t="str">
        <f t="shared" si="205"/>
        <v>ZK114.K298.C727</v>
      </c>
      <c r="C4400">
        <f>+IFERROR(VLOOKUP(B4400,'[1]Sum table'!$A:$D,4,FALSE),0)</f>
        <v>0</v>
      </c>
      <c r="D4400">
        <f>+IFERROR(VLOOKUP(B4400,'[1]Sum table'!$A:$E,5,FALSE),0)</f>
        <v>0</v>
      </c>
      <c r="E4400">
        <f>+IFERROR(VLOOKUP(B4400,'[1]Sum table'!$A:$F,6,FALSE),0)</f>
        <v>0</v>
      </c>
      <c r="F4400">
        <f>+IFERROR(VLOOKUP(B4400,'[1]Sum table'!$A:$G,7,FALSE),0)</f>
        <v>0</v>
      </c>
      <c r="O4400" t="s">
        <v>521</v>
      </c>
      <c r="P4400" s="608" t="s">
        <v>405</v>
      </c>
      <c r="R4400" t="str">
        <f t="shared" si="206"/>
        <v>ZK114</v>
      </c>
      <c r="S4400">
        <f t="shared" si="207"/>
        <v>0</v>
      </c>
      <c r="T4400">
        <f t="shared" si="207"/>
        <v>0</v>
      </c>
      <c r="U4400">
        <f t="shared" si="207"/>
        <v>0</v>
      </c>
    </row>
    <row r="4401" spans="1:21" x14ac:dyDescent="0.25">
      <c r="A4401" t="s">
        <v>4920</v>
      </c>
      <c r="B4401" t="str">
        <f t="shared" si="205"/>
        <v>ZK114.K299.C727</v>
      </c>
      <c r="C4401">
        <f>+IFERROR(VLOOKUP(B4401,'[1]Sum table'!$A:$D,4,FALSE),0)</f>
        <v>0</v>
      </c>
      <c r="D4401">
        <f>+IFERROR(VLOOKUP(B4401,'[1]Sum table'!$A:$E,5,FALSE),0)</f>
        <v>0</v>
      </c>
      <c r="E4401">
        <f>+IFERROR(VLOOKUP(B4401,'[1]Sum table'!$A:$F,6,FALSE),0)</f>
        <v>0</v>
      </c>
      <c r="F4401">
        <f>+IFERROR(VLOOKUP(B4401,'[1]Sum table'!$A:$G,7,FALSE),0)</f>
        <v>0</v>
      </c>
      <c r="O4401" t="s">
        <v>521</v>
      </c>
      <c r="P4401" s="608" t="s">
        <v>406</v>
      </c>
      <c r="R4401" t="str">
        <f t="shared" si="206"/>
        <v>ZK114</v>
      </c>
      <c r="S4401">
        <f t="shared" si="207"/>
        <v>0</v>
      </c>
      <c r="T4401">
        <f t="shared" si="207"/>
        <v>0</v>
      </c>
      <c r="U4401">
        <f t="shared" si="207"/>
        <v>0</v>
      </c>
    </row>
    <row r="4402" spans="1:21" x14ac:dyDescent="0.25">
      <c r="A4402" t="s">
        <v>4921</v>
      </c>
      <c r="B4402" t="str">
        <f t="shared" si="205"/>
        <v>ZK114.K300.C727</v>
      </c>
      <c r="C4402">
        <f>+IFERROR(VLOOKUP(B4402,'[1]Sum table'!$A:$D,4,FALSE),0)</f>
        <v>0</v>
      </c>
      <c r="D4402">
        <f>+IFERROR(VLOOKUP(B4402,'[1]Sum table'!$A:$E,5,FALSE),0)</f>
        <v>0</v>
      </c>
      <c r="E4402">
        <f>+IFERROR(VLOOKUP(B4402,'[1]Sum table'!$A:$F,6,FALSE),0)</f>
        <v>0</v>
      </c>
      <c r="F4402">
        <f>+IFERROR(VLOOKUP(B4402,'[1]Sum table'!$A:$G,7,FALSE),0)</f>
        <v>0</v>
      </c>
      <c r="O4402" t="s">
        <v>521</v>
      </c>
      <c r="P4402" s="608" t="s">
        <v>407</v>
      </c>
      <c r="R4402" t="str">
        <f t="shared" si="206"/>
        <v>ZK114</v>
      </c>
      <c r="S4402">
        <f t="shared" si="207"/>
        <v>0</v>
      </c>
      <c r="T4402">
        <f t="shared" si="207"/>
        <v>0</v>
      </c>
      <c r="U4402">
        <f t="shared" si="207"/>
        <v>0</v>
      </c>
    </row>
    <row r="4403" spans="1:21" ht="15.75" thickBot="1" x14ac:dyDescent="0.3">
      <c r="A4403" t="s">
        <v>4922</v>
      </c>
      <c r="B4403" t="str">
        <f t="shared" si="205"/>
        <v>ZK114.K301.C727</v>
      </c>
      <c r="C4403">
        <f>+IFERROR(VLOOKUP(B4403,'[1]Sum table'!$A:$D,4,FALSE),0)</f>
        <v>0</v>
      </c>
      <c r="D4403">
        <f>+IFERROR(VLOOKUP(B4403,'[1]Sum table'!$A:$E,5,FALSE),0)</f>
        <v>0</v>
      </c>
      <c r="E4403">
        <f>+IFERROR(VLOOKUP(B4403,'[1]Sum table'!$A:$F,6,FALSE),0)</f>
        <v>0</v>
      </c>
      <c r="F4403">
        <f>+IFERROR(VLOOKUP(B4403,'[1]Sum table'!$A:$G,7,FALSE),0)</f>
        <v>0</v>
      </c>
      <c r="O4403" t="s">
        <v>521</v>
      </c>
      <c r="P4403" s="610" t="s">
        <v>232</v>
      </c>
      <c r="R4403" t="str">
        <f t="shared" si="206"/>
        <v>ZK114</v>
      </c>
      <c r="S4403">
        <f t="shared" si="207"/>
        <v>0</v>
      </c>
      <c r="T4403">
        <f t="shared" si="207"/>
        <v>0</v>
      </c>
      <c r="U4403">
        <f t="shared" si="207"/>
        <v>0</v>
      </c>
    </row>
    <row r="4404" spans="1:21" x14ac:dyDescent="0.25">
      <c r="A4404" t="s">
        <v>4923</v>
      </c>
      <c r="B4404" t="str">
        <f t="shared" si="205"/>
        <v>ZK114.K302.C727</v>
      </c>
      <c r="C4404">
        <f>+IFERROR(VLOOKUP(B4404,'[1]Sum table'!$A:$D,4,FALSE),0)</f>
        <v>0</v>
      </c>
      <c r="D4404">
        <f>+IFERROR(VLOOKUP(B4404,'[1]Sum table'!$A:$E,5,FALSE),0)</f>
        <v>0</v>
      </c>
      <c r="E4404">
        <f>+IFERROR(VLOOKUP(B4404,'[1]Sum table'!$A:$F,6,FALSE),0)</f>
        <v>0</v>
      </c>
      <c r="F4404">
        <f>+IFERROR(VLOOKUP(B4404,'[1]Sum table'!$A:$G,7,FALSE),0)</f>
        <v>0</v>
      </c>
      <c r="O4404" t="s">
        <v>521</v>
      </c>
      <c r="P4404" s="605" t="s">
        <v>408</v>
      </c>
      <c r="R4404" t="str">
        <f t="shared" si="206"/>
        <v>ZK114</v>
      </c>
      <c r="S4404">
        <f t="shared" si="207"/>
        <v>0</v>
      </c>
      <c r="T4404">
        <f t="shared" si="207"/>
        <v>0</v>
      </c>
      <c r="U4404">
        <f t="shared" si="207"/>
        <v>0</v>
      </c>
    </row>
    <row r="4405" spans="1:21" x14ac:dyDescent="0.25">
      <c r="A4405" t="s">
        <v>4924</v>
      </c>
      <c r="B4405" t="str">
        <f t="shared" si="205"/>
        <v>ZK114.K303.C727</v>
      </c>
      <c r="C4405">
        <f>+IFERROR(VLOOKUP(B4405,'[1]Sum table'!$A:$D,4,FALSE),0)</f>
        <v>0</v>
      </c>
      <c r="D4405">
        <f>+IFERROR(VLOOKUP(B4405,'[1]Sum table'!$A:$E,5,FALSE),0)</f>
        <v>0</v>
      </c>
      <c r="E4405">
        <f>+IFERROR(VLOOKUP(B4405,'[1]Sum table'!$A:$F,6,FALSE),0)</f>
        <v>0</v>
      </c>
      <c r="F4405">
        <f>+IFERROR(VLOOKUP(B4405,'[1]Sum table'!$A:$G,7,FALSE),0)</f>
        <v>0</v>
      </c>
      <c r="O4405" t="s">
        <v>521</v>
      </c>
      <c r="P4405" s="606" t="s">
        <v>409</v>
      </c>
      <c r="R4405" t="str">
        <f t="shared" si="206"/>
        <v>ZK114</v>
      </c>
      <c r="S4405">
        <f t="shared" si="207"/>
        <v>0</v>
      </c>
      <c r="T4405">
        <f t="shared" si="207"/>
        <v>0</v>
      </c>
      <c r="U4405">
        <f t="shared" si="207"/>
        <v>0</v>
      </c>
    </row>
    <row r="4406" spans="1:21" x14ac:dyDescent="0.25">
      <c r="A4406" t="s">
        <v>4925</v>
      </c>
      <c r="B4406" t="str">
        <f t="shared" si="205"/>
        <v>ZK114.K304.C727</v>
      </c>
      <c r="C4406">
        <f>+IFERROR(VLOOKUP(B4406,'[1]Sum table'!$A:$D,4,FALSE),0)</f>
        <v>0</v>
      </c>
      <c r="D4406">
        <f>+IFERROR(VLOOKUP(B4406,'[1]Sum table'!$A:$E,5,FALSE),0)</f>
        <v>0</v>
      </c>
      <c r="E4406">
        <f>+IFERROR(VLOOKUP(B4406,'[1]Sum table'!$A:$F,6,FALSE),0)</f>
        <v>0</v>
      </c>
      <c r="F4406">
        <f>+IFERROR(VLOOKUP(B4406,'[1]Sum table'!$A:$G,7,FALSE),0)</f>
        <v>0</v>
      </c>
      <c r="O4406" t="s">
        <v>521</v>
      </c>
      <c r="P4406" s="606" t="s">
        <v>410</v>
      </c>
      <c r="R4406" t="str">
        <f t="shared" si="206"/>
        <v>ZK114</v>
      </c>
      <c r="S4406">
        <f t="shared" si="207"/>
        <v>0</v>
      </c>
      <c r="T4406">
        <f t="shared" si="207"/>
        <v>0</v>
      </c>
      <c r="U4406">
        <f t="shared" si="207"/>
        <v>0</v>
      </c>
    </row>
    <row r="4407" spans="1:21" x14ac:dyDescent="0.25">
      <c r="A4407" t="s">
        <v>4926</v>
      </c>
      <c r="B4407" t="str">
        <f t="shared" si="205"/>
        <v>ZK114.K305.C727</v>
      </c>
      <c r="C4407">
        <f>+IFERROR(VLOOKUP(B4407,'[1]Sum table'!$A:$D,4,FALSE),0)</f>
        <v>0</v>
      </c>
      <c r="D4407">
        <f>+IFERROR(VLOOKUP(B4407,'[1]Sum table'!$A:$E,5,FALSE),0)</f>
        <v>0</v>
      </c>
      <c r="E4407">
        <f>+IFERROR(VLOOKUP(B4407,'[1]Sum table'!$A:$F,6,FALSE),0)</f>
        <v>0</v>
      </c>
      <c r="F4407">
        <f>+IFERROR(VLOOKUP(B4407,'[1]Sum table'!$A:$G,7,FALSE),0)</f>
        <v>0</v>
      </c>
      <c r="O4407" t="s">
        <v>521</v>
      </c>
      <c r="P4407" s="606" t="s">
        <v>411</v>
      </c>
      <c r="R4407" t="str">
        <f t="shared" si="206"/>
        <v>ZK114</v>
      </c>
      <c r="S4407">
        <f t="shared" si="207"/>
        <v>0</v>
      </c>
      <c r="T4407">
        <f t="shared" si="207"/>
        <v>0</v>
      </c>
      <c r="U4407">
        <f t="shared" si="207"/>
        <v>0</v>
      </c>
    </row>
    <row r="4408" spans="1:21" x14ac:dyDescent="0.25">
      <c r="A4408" t="s">
        <v>4927</v>
      </c>
      <c r="B4408" t="str">
        <f t="shared" si="205"/>
        <v>ZK114.K306.C727</v>
      </c>
      <c r="C4408">
        <f>+IFERROR(VLOOKUP(B4408,'[1]Sum table'!$A:$D,4,FALSE),0)</f>
        <v>0</v>
      </c>
      <c r="D4408">
        <f>+IFERROR(VLOOKUP(B4408,'[1]Sum table'!$A:$E,5,FALSE),0)</f>
        <v>0</v>
      </c>
      <c r="E4408">
        <f>+IFERROR(VLOOKUP(B4408,'[1]Sum table'!$A:$F,6,FALSE),0)</f>
        <v>0</v>
      </c>
      <c r="F4408">
        <f>+IFERROR(VLOOKUP(B4408,'[1]Sum table'!$A:$G,7,FALSE),0)</f>
        <v>0</v>
      </c>
      <c r="O4408" t="s">
        <v>521</v>
      </c>
      <c r="P4408" s="606" t="s">
        <v>412</v>
      </c>
      <c r="R4408" t="str">
        <f t="shared" si="206"/>
        <v>ZK114</v>
      </c>
      <c r="S4408">
        <f t="shared" si="207"/>
        <v>0</v>
      </c>
      <c r="T4408">
        <f t="shared" si="207"/>
        <v>0</v>
      </c>
      <c r="U4408">
        <f t="shared" si="207"/>
        <v>0</v>
      </c>
    </row>
    <row r="4409" spans="1:21" x14ac:dyDescent="0.25">
      <c r="A4409" t="s">
        <v>4928</v>
      </c>
      <c r="B4409" t="str">
        <f t="shared" si="205"/>
        <v>ZK114.K307.C727</v>
      </c>
      <c r="C4409">
        <f>+IFERROR(VLOOKUP(B4409,'[1]Sum table'!$A:$D,4,FALSE),0)</f>
        <v>0</v>
      </c>
      <c r="D4409">
        <f>+IFERROR(VLOOKUP(B4409,'[1]Sum table'!$A:$E,5,FALSE),0)</f>
        <v>0</v>
      </c>
      <c r="E4409">
        <f>+IFERROR(VLOOKUP(B4409,'[1]Sum table'!$A:$F,6,FALSE),0)</f>
        <v>0</v>
      </c>
      <c r="F4409">
        <f>+IFERROR(VLOOKUP(B4409,'[1]Sum table'!$A:$G,7,FALSE),0)</f>
        <v>0</v>
      </c>
      <c r="O4409" t="s">
        <v>521</v>
      </c>
      <c r="P4409" s="606" t="s">
        <v>413</v>
      </c>
      <c r="R4409" t="str">
        <f t="shared" si="206"/>
        <v>ZK114</v>
      </c>
      <c r="S4409">
        <f t="shared" si="207"/>
        <v>0</v>
      </c>
      <c r="T4409">
        <f t="shared" si="207"/>
        <v>0</v>
      </c>
      <c r="U4409">
        <f t="shared" si="207"/>
        <v>0</v>
      </c>
    </row>
    <row r="4410" spans="1:21" x14ac:dyDescent="0.25">
      <c r="A4410" t="s">
        <v>4929</v>
      </c>
      <c r="B4410" t="str">
        <f t="shared" si="205"/>
        <v>ZK114.K308.C727</v>
      </c>
      <c r="C4410">
        <f>+IFERROR(VLOOKUP(B4410,'[1]Sum table'!$A:$D,4,FALSE),0)</f>
        <v>0</v>
      </c>
      <c r="D4410">
        <f>+IFERROR(VLOOKUP(B4410,'[1]Sum table'!$A:$E,5,FALSE),0)</f>
        <v>0</v>
      </c>
      <c r="E4410">
        <f>+IFERROR(VLOOKUP(B4410,'[1]Sum table'!$A:$F,6,FALSE),0)</f>
        <v>0</v>
      </c>
      <c r="F4410">
        <f>+IFERROR(VLOOKUP(B4410,'[1]Sum table'!$A:$G,7,FALSE),0)</f>
        <v>0</v>
      </c>
      <c r="O4410" t="s">
        <v>521</v>
      </c>
      <c r="P4410" s="606" t="s">
        <v>414</v>
      </c>
      <c r="R4410" t="str">
        <f t="shared" si="206"/>
        <v>ZK114</v>
      </c>
      <c r="S4410">
        <f t="shared" si="207"/>
        <v>0</v>
      </c>
      <c r="T4410">
        <f t="shared" si="207"/>
        <v>0</v>
      </c>
      <c r="U4410">
        <f t="shared" si="207"/>
        <v>0</v>
      </c>
    </row>
    <row r="4411" spans="1:21" x14ac:dyDescent="0.25">
      <c r="A4411" t="s">
        <v>4930</v>
      </c>
      <c r="B4411" t="str">
        <f t="shared" si="205"/>
        <v>ZK114.K309.C727</v>
      </c>
      <c r="C4411">
        <f>+IFERROR(VLOOKUP(B4411,'[1]Sum table'!$A:$D,4,FALSE),0)</f>
        <v>0</v>
      </c>
      <c r="D4411">
        <f>+IFERROR(VLOOKUP(B4411,'[1]Sum table'!$A:$E,5,FALSE),0)</f>
        <v>0</v>
      </c>
      <c r="E4411">
        <f>+IFERROR(VLOOKUP(B4411,'[1]Sum table'!$A:$F,6,FALSE),0)</f>
        <v>0</v>
      </c>
      <c r="F4411">
        <f>+IFERROR(VLOOKUP(B4411,'[1]Sum table'!$A:$G,7,FALSE),0)</f>
        <v>0</v>
      </c>
      <c r="O4411" t="s">
        <v>521</v>
      </c>
      <c r="P4411" s="606" t="s">
        <v>415</v>
      </c>
      <c r="R4411" t="str">
        <f t="shared" si="206"/>
        <v>ZK114</v>
      </c>
      <c r="S4411">
        <f t="shared" si="207"/>
        <v>0</v>
      </c>
      <c r="T4411">
        <f t="shared" si="207"/>
        <v>0</v>
      </c>
      <c r="U4411">
        <f t="shared" si="207"/>
        <v>0</v>
      </c>
    </row>
    <row r="4412" spans="1:21" x14ac:dyDescent="0.25">
      <c r="A4412" t="s">
        <v>4931</v>
      </c>
      <c r="B4412" t="str">
        <f t="shared" si="205"/>
        <v>ZK114.K310.C727</v>
      </c>
      <c r="C4412">
        <f>+IFERROR(VLOOKUP(B4412,'[1]Sum table'!$A:$D,4,FALSE),0)</f>
        <v>0</v>
      </c>
      <c r="D4412">
        <f>+IFERROR(VLOOKUP(B4412,'[1]Sum table'!$A:$E,5,FALSE),0)</f>
        <v>0</v>
      </c>
      <c r="E4412">
        <f>+IFERROR(VLOOKUP(B4412,'[1]Sum table'!$A:$F,6,FALSE),0)</f>
        <v>0</v>
      </c>
      <c r="F4412">
        <f>+IFERROR(VLOOKUP(B4412,'[1]Sum table'!$A:$G,7,FALSE),0)</f>
        <v>0</v>
      </c>
      <c r="O4412" t="s">
        <v>521</v>
      </c>
      <c r="P4412" s="606" t="s">
        <v>416</v>
      </c>
      <c r="R4412" t="str">
        <f t="shared" si="206"/>
        <v>ZK114</v>
      </c>
      <c r="S4412">
        <f t="shared" si="207"/>
        <v>0</v>
      </c>
      <c r="T4412">
        <f t="shared" si="207"/>
        <v>0</v>
      </c>
      <c r="U4412">
        <f t="shared" si="207"/>
        <v>0</v>
      </c>
    </row>
    <row r="4413" spans="1:21" x14ac:dyDescent="0.25">
      <c r="A4413" t="s">
        <v>4932</v>
      </c>
      <c r="B4413" t="str">
        <f t="shared" si="205"/>
        <v>ZK114.K311.C727</v>
      </c>
      <c r="C4413">
        <f>+IFERROR(VLOOKUP(B4413,'[1]Sum table'!$A:$D,4,FALSE),0)</f>
        <v>0</v>
      </c>
      <c r="D4413">
        <f>+IFERROR(VLOOKUP(B4413,'[1]Sum table'!$A:$E,5,FALSE),0)</f>
        <v>0</v>
      </c>
      <c r="E4413">
        <f>+IFERROR(VLOOKUP(B4413,'[1]Sum table'!$A:$F,6,FALSE),0)</f>
        <v>0</v>
      </c>
      <c r="F4413">
        <f>+IFERROR(VLOOKUP(B4413,'[1]Sum table'!$A:$G,7,FALSE),0)</f>
        <v>0</v>
      </c>
      <c r="O4413" t="s">
        <v>521</v>
      </c>
      <c r="P4413" s="606" t="s">
        <v>417</v>
      </c>
      <c r="R4413" t="str">
        <f t="shared" si="206"/>
        <v>ZK114</v>
      </c>
      <c r="S4413">
        <f t="shared" si="207"/>
        <v>0</v>
      </c>
      <c r="T4413">
        <f t="shared" si="207"/>
        <v>0</v>
      </c>
      <c r="U4413">
        <f t="shared" si="207"/>
        <v>0</v>
      </c>
    </row>
    <row r="4414" spans="1:21" x14ac:dyDescent="0.25">
      <c r="A4414" t="s">
        <v>4933</v>
      </c>
      <c r="B4414" t="str">
        <f t="shared" si="205"/>
        <v>ZK114.K312.C727</v>
      </c>
      <c r="C4414">
        <f>+IFERROR(VLOOKUP(B4414,'[1]Sum table'!$A:$D,4,FALSE),0)</f>
        <v>0</v>
      </c>
      <c r="D4414">
        <f>+IFERROR(VLOOKUP(B4414,'[1]Sum table'!$A:$E,5,FALSE),0)</f>
        <v>0</v>
      </c>
      <c r="E4414">
        <f>+IFERROR(VLOOKUP(B4414,'[1]Sum table'!$A:$F,6,FALSE),0)</f>
        <v>0</v>
      </c>
      <c r="F4414">
        <f>+IFERROR(VLOOKUP(B4414,'[1]Sum table'!$A:$G,7,FALSE),0)</f>
        <v>0</v>
      </c>
      <c r="O4414" t="s">
        <v>521</v>
      </c>
      <c r="P4414" s="606" t="s">
        <v>418</v>
      </c>
      <c r="R4414" t="str">
        <f t="shared" si="206"/>
        <v>ZK114</v>
      </c>
      <c r="S4414">
        <f t="shared" si="207"/>
        <v>0</v>
      </c>
      <c r="T4414">
        <f t="shared" si="207"/>
        <v>0</v>
      </c>
      <c r="U4414">
        <f t="shared" si="207"/>
        <v>0</v>
      </c>
    </row>
    <row r="4415" spans="1:21" x14ac:dyDescent="0.25">
      <c r="A4415" t="s">
        <v>4934</v>
      </c>
      <c r="B4415" t="str">
        <f t="shared" si="205"/>
        <v>ZK114.K313.C727</v>
      </c>
      <c r="C4415">
        <f>+IFERROR(VLOOKUP(B4415,'[1]Sum table'!$A:$D,4,FALSE),0)</f>
        <v>0</v>
      </c>
      <c r="D4415">
        <f>+IFERROR(VLOOKUP(B4415,'[1]Sum table'!$A:$E,5,FALSE),0)</f>
        <v>0</v>
      </c>
      <c r="E4415">
        <f>+IFERROR(VLOOKUP(B4415,'[1]Sum table'!$A:$F,6,FALSE),0)</f>
        <v>0</v>
      </c>
      <c r="F4415">
        <f>+IFERROR(VLOOKUP(B4415,'[1]Sum table'!$A:$G,7,FALSE),0)</f>
        <v>0</v>
      </c>
      <c r="O4415" t="s">
        <v>521</v>
      </c>
      <c r="P4415" s="607" t="s">
        <v>419</v>
      </c>
      <c r="R4415" t="str">
        <f t="shared" si="206"/>
        <v>ZK114</v>
      </c>
      <c r="S4415">
        <f t="shared" si="207"/>
        <v>0</v>
      </c>
      <c r="T4415">
        <f t="shared" si="207"/>
        <v>0</v>
      </c>
      <c r="U4415">
        <f t="shared" si="207"/>
        <v>0</v>
      </c>
    </row>
    <row r="4416" spans="1:21" x14ac:dyDescent="0.25">
      <c r="A4416" t="s">
        <v>4935</v>
      </c>
      <c r="B4416" t="str">
        <f t="shared" si="205"/>
        <v>ZK114.K314.C727</v>
      </c>
      <c r="C4416">
        <f>+IFERROR(VLOOKUP(B4416,'[1]Sum table'!$A:$D,4,FALSE),0)</f>
        <v>0</v>
      </c>
      <c r="D4416">
        <f>+IFERROR(VLOOKUP(B4416,'[1]Sum table'!$A:$E,5,FALSE),0)</f>
        <v>0</v>
      </c>
      <c r="E4416">
        <f>+IFERROR(VLOOKUP(B4416,'[1]Sum table'!$A:$F,6,FALSE),0)</f>
        <v>0</v>
      </c>
      <c r="F4416">
        <f>+IFERROR(VLOOKUP(B4416,'[1]Sum table'!$A:$G,7,FALSE),0)</f>
        <v>0</v>
      </c>
      <c r="O4416" t="s">
        <v>521</v>
      </c>
      <c r="P4416" s="607" t="s">
        <v>420</v>
      </c>
      <c r="R4416" t="str">
        <f t="shared" si="206"/>
        <v>ZK114</v>
      </c>
      <c r="S4416">
        <f t="shared" si="207"/>
        <v>0</v>
      </c>
      <c r="T4416">
        <f t="shared" si="207"/>
        <v>0</v>
      </c>
      <c r="U4416">
        <f t="shared" si="207"/>
        <v>0</v>
      </c>
    </row>
    <row r="4417" spans="1:21" x14ac:dyDescent="0.25">
      <c r="A4417" t="s">
        <v>4936</v>
      </c>
      <c r="B4417" t="str">
        <f t="shared" si="205"/>
        <v>ZK114.K315.C727</v>
      </c>
      <c r="C4417">
        <f>+IFERROR(VLOOKUP(B4417,'[1]Sum table'!$A:$D,4,FALSE),0)</f>
        <v>0</v>
      </c>
      <c r="D4417">
        <f>+IFERROR(VLOOKUP(B4417,'[1]Sum table'!$A:$E,5,FALSE),0)</f>
        <v>0</v>
      </c>
      <c r="E4417">
        <f>+IFERROR(VLOOKUP(B4417,'[1]Sum table'!$A:$F,6,FALSE),0)</f>
        <v>0</v>
      </c>
      <c r="F4417">
        <f>+IFERROR(VLOOKUP(B4417,'[1]Sum table'!$A:$G,7,FALSE),0)</f>
        <v>0</v>
      </c>
      <c r="O4417" t="s">
        <v>521</v>
      </c>
      <c r="P4417" s="607" t="s">
        <v>421</v>
      </c>
      <c r="R4417" t="str">
        <f t="shared" si="206"/>
        <v>ZK114</v>
      </c>
      <c r="S4417">
        <f t="shared" si="207"/>
        <v>0</v>
      </c>
      <c r="T4417">
        <f t="shared" si="207"/>
        <v>0</v>
      </c>
      <c r="U4417">
        <f t="shared" si="207"/>
        <v>0</v>
      </c>
    </row>
    <row r="4418" spans="1:21" x14ac:dyDescent="0.25">
      <c r="A4418" t="s">
        <v>4937</v>
      </c>
      <c r="B4418" t="str">
        <f t="shared" si="205"/>
        <v>ZK114.K316.C727</v>
      </c>
      <c r="C4418">
        <f>+IFERROR(VLOOKUP(B4418,'[1]Sum table'!$A:$D,4,FALSE),0)</f>
        <v>0</v>
      </c>
      <c r="D4418">
        <f>+IFERROR(VLOOKUP(B4418,'[1]Sum table'!$A:$E,5,FALSE),0)</f>
        <v>0</v>
      </c>
      <c r="E4418">
        <f>+IFERROR(VLOOKUP(B4418,'[1]Sum table'!$A:$F,6,FALSE),0)</f>
        <v>0</v>
      </c>
      <c r="F4418">
        <f>+IFERROR(VLOOKUP(B4418,'[1]Sum table'!$A:$G,7,FALSE),0)</f>
        <v>0</v>
      </c>
      <c r="O4418" t="s">
        <v>521</v>
      </c>
      <c r="P4418" s="607" t="s">
        <v>422</v>
      </c>
      <c r="R4418" t="str">
        <f t="shared" si="206"/>
        <v>ZK114</v>
      </c>
      <c r="S4418">
        <f t="shared" si="207"/>
        <v>0</v>
      </c>
      <c r="T4418">
        <f t="shared" si="207"/>
        <v>0</v>
      </c>
      <c r="U4418">
        <f t="shared" si="207"/>
        <v>0</v>
      </c>
    </row>
    <row r="4419" spans="1:21" x14ac:dyDescent="0.25">
      <c r="A4419" t="s">
        <v>4938</v>
      </c>
      <c r="B4419" t="str">
        <f t="shared" si="205"/>
        <v>ZK114.K317.C727</v>
      </c>
      <c r="C4419">
        <f>+IFERROR(VLOOKUP(B4419,'[1]Sum table'!$A:$D,4,FALSE),0)</f>
        <v>0</v>
      </c>
      <c r="D4419">
        <f>+IFERROR(VLOOKUP(B4419,'[1]Sum table'!$A:$E,5,FALSE),0)</f>
        <v>0</v>
      </c>
      <c r="E4419">
        <f>+IFERROR(VLOOKUP(B4419,'[1]Sum table'!$A:$F,6,FALSE),0)</f>
        <v>0</v>
      </c>
      <c r="F4419">
        <f>+IFERROR(VLOOKUP(B4419,'[1]Sum table'!$A:$G,7,FALSE),0)</f>
        <v>0</v>
      </c>
      <c r="O4419" t="s">
        <v>521</v>
      </c>
      <c r="P4419" s="607" t="s">
        <v>423</v>
      </c>
      <c r="R4419" t="str">
        <f t="shared" si="206"/>
        <v>ZK114</v>
      </c>
      <c r="S4419">
        <f t="shared" si="207"/>
        <v>0</v>
      </c>
      <c r="T4419">
        <f t="shared" si="207"/>
        <v>0</v>
      </c>
      <c r="U4419">
        <f t="shared" si="207"/>
        <v>0</v>
      </c>
    </row>
    <row r="4420" spans="1:21" x14ac:dyDescent="0.25">
      <c r="A4420" t="s">
        <v>4939</v>
      </c>
      <c r="B4420" t="str">
        <f t="shared" ref="B4420:B4483" si="208">+A4420&amp;"."&amp;$A$1</f>
        <v>ZK114.K318.C727</v>
      </c>
      <c r="C4420">
        <f>+IFERROR(VLOOKUP(B4420,'[1]Sum table'!$A:$D,4,FALSE),0)</f>
        <v>0</v>
      </c>
      <c r="D4420">
        <f>+IFERROR(VLOOKUP(B4420,'[1]Sum table'!$A:$E,5,FALSE),0)</f>
        <v>0</v>
      </c>
      <c r="E4420">
        <f>+IFERROR(VLOOKUP(B4420,'[1]Sum table'!$A:$F,6,FALSE),0)</f>
        <v>0</v>
      </c>
      <c r="F4420">
        <f>+IFERROR(VLOOKUP(B4420,'[1]Sum table'!$A:$G,7,FALSE),0)</f>
        <v>0</v>
      </c>
      <c r="O4420" t="s">
        <v>521</v>
      </c>
      <c r="P4420" s="606" t="s">
        <v>424</v>
      </c>
      <c r="R4420" t="str">
        <f t="shared" ref="R4420:R4483" si="209">+LEFT(B4420,5)</f>
        <v>ZK114</v>
      </c>
      <c r="S4420">
        <f t="shared" ref="S4420:U4483" si="210">+C4420</f>
        <v>0</v>
      </c>
      <c r="T4420">
        <f t="shared" si="210"/>
        <v>0</v>
      </c>
      <c r="U4420">
        <f t="shared" si="210"/>
        <v>0</v>
      </c>
    </row>
    <row r="4421" spans="1:21" x14ac:dyDescent="0.25">
      <c r="A4421" t="s">
        <v>4940</v>
      </c>
      <c r="B4421" t="str">
        <f t="shared" si="208"/>
        <v>ZK114.K319.C727</v>
      </c>
      <c r="C4421">
        <f>+IFERROR(VLOOKUP(B4421,'[1]Sum table'!$A:$D,4,FALSE),0)</f>
        <v>0</v>
      </c>
      <c r="D4421">
        <f>+IFERROR(VLOOKUP(B4421,'[1]Sum table'!$A:$E,5,FALSE),0)</f>
        <v>0</v>
      </c>
      <c r="E4421">
        <f>+IFERROR(VLOOKUP(B4421,'[1]Sum table'!$A:$F,6,FALSE),0)</f>
        <v>0</v>
      </c>
      <c r="F4421">
        <f>+IFERROR(VLOOKUP(B4421,'[1]Sum table'!$A:$G,7,FALSE),0)</f>
        <v>0</v>
      </c>
      <c r="O4421" t="s">
        <v>521</v>
      </c>
      <c r="P4421" s="606" t="s">
        <v>425</v>
      </c>
      <c r="R4421" t="str">
        <f t="shared" si="209"/>
        <v>ZK114</v>
      </c>
      <c r="S4421">
        <f t="shared" si="210"/>
        <v>0</v>
      </c>
      <c r="T4421">
        <f t="shared" si="210"/>
        <v>0</v>
      </c>
      <c r="U4421">
        <f t="shared" si="210"/>
        <v>0</v>
      </c>
    </row>
    <row r="4422" spans="1:21" x14ac:dyDescent="0.25">
      <c r="A4422" t="s">
        <v>4941</v>
      </c>
      <c r="B4422" t="str">
        <f t="shared" si="208"/>
        <v>ZK114.K320.C727</v>
      </c>
      <c r="C4422">
        <f>+IFERROR(VLOOKUP(B4422,'[1]Sum table'!$A:$D,4,FALSE),0)</f>
        <v>0</v>
      </c>
      <c r="D4422">
        <f>+IFERROR(VLOOKUP(B4422,'[1]Sum table'!$A:$E,5,FALSE),0)</f>
        <v>0</v>
      </c>
      <c r="E4422">
        <f>+IFERROR(VLOOKUP(B4422,'[1]Sum table'!$A:$F,6,FALSE),0)</f>
        <v>0</v>
      </c>
      <c r="F4422">
        <f>+IFERROR(VLOOKUP(B4422,'[1]Sum table'!$A:$G,7,FALSE),0)</f>
        <v>0</v>
      </c>
      <c r="O4422" t="s">
        <v>521</v>
      </c>
      <c r="P4422" s="606" t="s">
        <v>426</v>
      </c>
      <c r="R4422" t="str">
        <f t="shared" si="209"/>
        <v>ZK114</v>
      </c>
      <c r="S4422">
        <f t="shared" si="210"/>
        <v>0</v>
      </c>
      <c r="T4422">
        <f t="shared" si="210"/>
        <v>0</v>
      </c>
      <c r="U4422">
        <f t="shared" si="210"/>
        <v>0</v>
      </c>
    </row>
    <row r="4423" spans="1:21" x14ac:dyDescent="0.25">
      <c r="A4423" t="s">
        <v>4942</v>
      </c>
      <c r="B4423" t="str">
        <f t="shared" si="208"/>
        <v>ZK114.K321.C727</v>
      </c>
      <c r="C4423">
        <f>+IFERROR(VLOOKUP(B4423,'[1]Sum table'!$A:$D,4,FALSE),0)</f>
        <v>0</v>
      </c>
      <c r="D4423">
        <f>+IFERROR(VLOOKUP(B4423,'[1]Sum table'!$A:$E,5,FALSE),0)</f>
        <v>0</v>
      </c>
      <c r="E4423">
        <f>+IFERROR(VLOOKUP(B4423,'[1]Sum table'!$A:$F,6,FALSE),0)</f>
        <v>0</v>
      </c>
      <c r="F4423">
        <f>+IFERROR(VLOOKUP(B4423,'[1]Sum table'!$A:$G,7,FALSE),0)</f>
        <v>0</v>
      </c>
      <c r="O4423" t="s">
        <v>521</v>
      </c>
      <c r="P4423" s="606" t="s">
        <v>427</v>
      </c>
      <c r="R4423" t="str">
        <f t="shared" si="209"/>
        <v>ZK114</v>
      </c>
      <c r="S4423">
        <f t="shared" si="210"/>
        <v>0</v>
      </c>
      <c r="T4423">
        <f t="shared" si="210"/>
        <v>0</v>
      </c>
      <c r="U4423">
        <f t="shared" si="210"/>
        <v>0</v>
      </c>
    </row>
    <row r="4424" spans="1:21" x14ac:dyDescent="0.25">
      <c r="A4424" t="s">
        <v>4943</v>
      </c>
      <c r="B4424" t="str">
        <f t="shared" si="208"/>
        <v>ZK114.K322.C727</v>
      </c>
      <c r="C4424">
        <f>+IFERROR(VLOOKUP(B4424,'[1]Sum table'!$A:$D,4,FALSE),0)</f>
        <v>0</v>
      </c>
      <c r="D4424">
        <f>+IFERROR(VLOOKUP(B4424,'[1]Sum table'!$A:$E,5,FALSE),0)</f>
        <v>0</v>
      </c>
      <c r="E4424">
        <f>+IFERROR(VLOOKUP(B4424,'[1]Sum table'!$A:$F,6,FALSE),0)</f>
        <v>0</v>
      </c>
      <c r="F4424">
        <f>+IFERROR(VLOOKUP(B4424,'[1]Sum table'!$A:$G,7,FALSE),0)</f>
        <v>0</v>
      </c>
      <c r="O4424" t="s">
        <v>521</v>
      </c>
      <c r="P4424" s="607" t="s">
        <v>428</v>
      </c>
      <c r="R4424" t="str">
        <f t="shared" si="209"/>
        <v>ZK114</v>
      </c>
      <c r="S4424">
        <f t="shared" si="210"/>
        <v>0</v>
      </c>
      <c r="T4424">
        <f t="shared" si="210"/>
        <v>0</v>
      </c>
      <c r="U4424">
        <f t="shared" si="210"/>
        <v>0</v>
      </c>
    </row>
    <row r="4425" spans="1:21" x14ac:dyDescent="0.25">
      <c r="A4425" t="s">
        <v>4944</v>
      </c>
      <c r="B4425" t="str">
        <f t="shared" si="208"/>
        <v>ZK114.K323.C727</v>
      </c>
      <c r="C4425">
        <f>+IFERROR(VLOOKUP(B4425,'[1]Sum table'!$A:$D,4,FALSE),0)</f>
        <v>0</v>
      </c>
      <c r="D4425">
        <f>+IFERROR(VLOOKUP(B4425,'[1]Sum table'!$A:$E,5,FALSE),0)</f>
        <v>0</v>
      </c>
      <c r="E4425">
        <f>+IFERROR(VLOOKUP(B4425,'[1]Sum table'!$A:$F,6,FALSE),0)</f>
        <v>0</v>
      </c>
      <c r="F4425">
        <f>+IFERROR(VLOOKUP(B4425,'[1]Sum table'!$A:$G,7,FALSE),0)</f>
        <v>0</v>
      </c>
      <c r="O4425" t="s">
        <v>521</v>
      </c>
      <c r="P4425" s="607" t="s">
        <v>429</v>
      </c>
      <c r="R4425" t="str">
        <f t="shared" si="209"/>
        <v>ZK114</v>
      </c>
      <c r="S4425">
        <f t="shared" si="210"/>
        <v>0</v>
      </c>
      <c r="T4425">
        <f t="shared" si="210"/>
        <v>0</v>
      </c>
      <c r="U4425">
        <f t="shared" si="210"/>
        <v>0</v>
      </c>
    </row>
    <row r="4426" spans="1:21" x14ac:dyDescent="0.25">
      <c r="A4426" t="s">
        <v>4945</v>
      </c>
      <c r="B4426" t="str">
        <f t="shared" si="208"/>
        <v>ZK114.K324.C727</v>
      </c>
      <c r="C4426">
        <f>+IFERROR(VLOOKUP(B4426,'[1]Sum table'!$A:$D,4,FALSE),0)</f>
        <v>0</v>
      </c>
      <c r="D4426">
        <f>+IFERROR(VLOOKUP(B4426,'[1]Sum table'!$A:$E,5,FALSE),0)</f>
        <v>0</v>
      </c>
      <c r="E4426">
        <f>+IFERROR(VLOOKUP(B4426,'[1]Sum table'!$A:$F,6,FALSE),0)</f>
        <v>0</v>
      </c>
      <c r="F4426">
        <f>+IFERROR(VLOOKUP(B4426,'[1]Sum table'!$A:$G,7,FALSE),0)</f>
        <v>0</v>
      </c>
      <c r="O4426" t="s">
        <v>521</v>
      </c>
      <c r="P4426" s="607" t="s">
        <v>430</v>
      </c>
      <c r="R4426" t="str">
        <f t="shared" si="209"/>
        <v>ZK114</v>
      </c>
      <c r="S4426">
        <f t="shared" si="210"/>
        <v>0</v>
      </c>
      <c r="T4426">
        <f t="shared" si="210"/>
        <v>0</v>
      </c>
      <c r="U4426">
        <f t="shared" si="210"/>
        <v>0</v>
      </c>
    </row>
    <row r="4427" spans="1:21" x14ac:dyDescent="0.25">
      <c r="A4427" t="s">
        <v>4946</v>
      </c>
      <c r="B4427" t="str">
        <f t="shared" si="208"/>
        <v>ZK114.K325.C727</v>
      </c>
      <c r="C4427">
        <f>+IFERROR(VLOOKUP(B4427,'[1]Sum table'!$A:$D,4,FALSE),0)</f>
        <v>0</v>
      </c>
      <c r="D4427">
        <f>+IFERROR(VLOOKUP(B4427,'[1]Sum table'!$A:$E,5,FALSE),0)</f>
        <v>0</v>
      </c>
      <c r="E4427">
        <f>+IFERROR(VLOOKUP(B4427,'[1]Sum table'!$A:$F,6,FALSE),0)</f>
        <v>0</v>
      </c>
      <c r="F4427">
        <f>+IFERROR(VLOOKUP(B4427,'[1]Sum table'!$A:$G,7,FALSE),0)</f>
        <v>0</v>
      </c>
      <c r="O4427" t="s">
        <v>521</v>
      </c>
      <c r="P4427" s="607" t="s">
        <v>431</v>
      </c>
      <c r="R4427" t="str">
        <f t="shared" si="209"/>
        <v>ZK114</v>
      </c>
      <c r="S4427">
        <f t="shared" si="210"/>
        <v>0</v>
      </c>
      <c r="T4427">
        <f t="shared" si="210"/>
        <v>0</v>
      </c>
      <c r="U4427">
        <f t="shared" si="210"/>
        <v>0</v>
      </c>
    </row>
    <row r="4428" spans="1:21" x14ac:dyDescent="0.25">
      <c r="A4428" t="s">
        <v>4947</v>
      </c>
      <c r="B4428" t="str">
        <f t="shared" si="208"/>
        <v>ZK114.K326.C727</v>
      </c>
      <c r="C4428">
        <f>+IFERROR(VLOOKUP(B4428,'[1]Sum table'!$A:$D,4,FALSE),0)</f>
        <v>0</v>
      </c>
      <c r="D4428">
        <f>+IFERROR(VLOOKUP(B4428,'[1]Sum table'!$A:$E,5,FALSE),0)</f>
        <v>0</v>
      </c>
      <c r="E4428">
        <f>+IFERROR(VLOOKUP(B4428,'[1]Sum table'!$A:$F,6,FALSE),0)</f>
        <v>0</v>
      </c>
      <c r="F4428">
        <f>+IFERROR(VLOOKUP(B4428,'[1]Sum table'!$A:$G,7,FALSE),0)</f>
        <v>0</v>
      </c>
      <c r="O4428" t="s">
        <v>521</v>
      </c>
      <c r="P4428" s="606" t="s">
        <v>432</v>
      </c>
      <c r="R4428" t="str">
        <f t="shared" si="209"/>
        <v>ZK114</v>
      </c>
      <c r="S4428">
        <f t="shared" si="210"/>
        <v>0</v>
      </c>
      <c r="T4428">
        <f t="shared" si="210"/>
        <v>0</v>
      </c>
      <c r="U4428">
        <f t="shared" si="210"/>
        <v>0</v>
      </c>
    </row>
    <row r="4429" spans="1:21" x14ac:dyDescent="0.25">
      <c r="A4429" t="s">
        <v>4948</v>
      </c>
      <c r="B4429" t="str">
        <f t="shared" si="208"/>
        <v>ZK114.K327.C727</v>
      </c>
      <c r="C4429">
        <f>+IFERROR(VLOOKUP(B4429,'[1]Sum table'!$A:$D,4,FALSE),0)</f>
        <v>0</v>
      </c>
      <c r="D4429">
        <f>+IFERROR(VLOOKUP(B4429,'[1]Sum table'!$A:$E,5,FALSE),0)</f>
        <v>0</v>
      </c>
      <c r="E4429">
        <f>+IFERROR(VLOOKUP(B4429,'[1]Sum table'!$A:$F,6,FALSE),0)</f>
        <v>0</v>
      </c>
      <c r="F4429">
        <f>+IFERROR(VLOOKUP(B4429,'[1]Sum table'!$A:$G,7,FALSE),0)</f>
        <v>0</v>
      </c>
      <c r="O4429" t="s">
        <v>521</v>
      </c>
      <c r="P4429" s="606" t="s">
        <v>433</v>
      </c>
      <c r="R4429" t="str">
        <f t="shared" si="209"/>
        <v>ZK114</v>
      </c>
      <c r="S4429">
        <f t="shared" si="210"/>
        <v>0</v>
      </c>
      <c r="T4429">
        <f t="shared" si="210"/>
        <v>0</v>
      </c>
      <c r="U4429">
        <f t="shared" si="210"/>
        <v>0</v>
      </c>
    </row>
    <row r="4430" spans="1:21" x14ac:dyDescent="0.25">
      <c r="A4430" t="s">
        <v>4949</v>
      </c>
      <c r="B4430" t="str">
        <f t="shared" si="208"/>
        <v>ZK114.K328.C727</v>
      </c>
      <c r="C4430">
        <f>+IFERROR(VLOOKUP(B4430,'[1]Sum table'!$A:$D,4,FALSE),0)</f>
        <v>0</v>
      </c>
      <c r="D4430">
        <f>+IFERROR(VLOOKUP(B4430,'[1]Sum table'!$A:$E,5,FALSE),0)</f>
        <v>0</v>
      </c>
      <c r="E4430">
        <f>+IFERROR(VLOOKUP(B4430,'[1]Sum table'!$A:$F,6,FALSE),0)</f>
        <v>0</v>
      </c>
      <c r="F4430">
        <f>+IFERROR(VLOOKUP(B4430,'[1]Sum table'!$A:$G,7,FALSE),0)</f>
        <v>0</v>
      </c>
      <c r="O4430" t="s">
        <v>521</v>
      </c>
      <c r="P4430" s="606" t="s">
        <v>434</v>
      </c>
      <c r="R4430" t="str">
        <f t="shared" si="209"/>
        <v>ZK114</v>
      </c>
      <c r="S4430">
        <f t="shared" si="210"/>
        <v>0</v>
      </c>
      <c r="T4430">
        <f t="shared" si="210"/>
        <v>0</v>
      </c>
      <c r="U4430">
        <f t="shared" si="210"/>
        <v>0</v>
      </c>
    </row>
    <row r="4431" spans="1:21" x14ac:dyDescent="0.25">
      <c r="A4431" t="s">
        <v>4950</v>
      </c>
      <c r="B4431" t="str">
        <f t="shared" si="208"/>
        <v>ZK114.K329.C727</v>
      </c>
      <c r="C4431">
        <f>+IFERROR(VLOOKUP(B4431,'[1]Sum table'!$A:$D,4,FALSE),0)</f>
        <v>0</v>
      </c>
      <c r="D4431">
        <f>+IFERROR(VLOOKUP(B4431,'[1]Sum table'!$A:$E,5,FALSE),0)</f>
        <v>0</v>
      </c>
      <c r="E4431">
        <f>+IFERROR(VLOOKUP(B4431,'[1]Sum table'!$A:$F,6,FALSE),0)</f>
        <v>0</v>
      </c>
      <c r="F4431">
        <f>+IFERROR(VLOOKUP(B4431,'[1]Sum table'!$A:$G,7,FALSE),0)</f>
        <v>0</v>
      </c>
      <c r="O4431" t="s">
        <v>521</v>
      </c>
      <c r="P4431" s="606" t="s">
        <v>435</v>
      </c>
      <c r="R4431" t="str">
        <f t="shared" si="209"/>
        <v>ZK114</v>
      </c>
      <c r="S4431">
        <f t="shared" si="210"/>
        <v>0</v>
      </c>
      <c r="T4431">
        <f t="shared" si="210"/>
        <v>0</v>
      </c>
      <c r="U4431">
        <f t="shared" si="210"/>
        <v>0</v>
      </c>
    </row>
    <row r="4432" spans="1:21" x14ac:dyDescent="0.25">
      <c r="A4432" t="s">
        <v>4951</v>
      </c>
      <c r="B4432" t="str">
        <f t="shared" si="208"/>
        <v>ZK114.K330.C727</v>
      </c>
      <c r="C4432">
        <f>+IFERROR(VLOOKUP(B4432,'[1]Sum table'!$A:$D,4,FALSE),0)</f>
        <v>0</v>
      </c>
      <c r="D4432">
        <f>+IFERROR(VLOOKUP(B4432,'[1]Sum table'!$A:$E,5,FALSE),0)</f>
        <v>0</v>
      </c>
      <c r="E4432">
        <f>+IFERROR(VLOOKUP(B4432,'[1]Sum table'!$A:$F,6,FALSE),0)</f>
        <v>0</v>
      </c>
      <c r="F4432">
        <f>+IFERROR(VLOOKUP(B4432,'[1]Sum table'!$A:$G,7,FALSE),0)</f>
        <v>0</v>
      </c>
      <c r="O4432" t="s">
        <v>521</v>
      </c>
      <c r="P4432" s="606" t="s">
        <v>436</v>
      </c>
      <c r="R4432" t="str">
        <f t="shared" si="209"/>
        <v>ZK114</v>
      </c>
      <c r="S4432">
        <f t="shared" si="210"/>
        <v>0</v>
      </c>
      <c r="T4432">
        <f t="shared" si="210"/>
        <v>0</v>
      </c>
      <c r="U4432">
        <f t="shared" si="210"/>
        <v>0</v>
      </c>
    </row>
    <row r="4433" spans="1:21" x14ac:dyDescent="0.25">
      <c r="A4433" t="s">
        <v>4952</v>
      </c>
      <c r="B4433" t="str">
        <f t="shared" si="208"/>
        <v>ZK114.K331.C727</v>
      </c>
      <c r="C4433">
        <f>+IFERROR(VLOOKUP(B4433,'[1]Sum table'!$A:$D,4,FALSE),0)</f>
        <v>0</v>
      </c>
      <c r="D4433">
        <f>+IFERROR(VLOOKUP(B4433,'[1]Sum table'!$A:$E,5,FALSE),0)</f>
        <v>0</v>
      </c>
      <c r="E4433">
        <f>+IFERROR(VLOOKUP(B4433,'[1]Sum table'!$A:$F,6,FALSE),0)</f>
        <v>0</v>
      </c>
      <c r="F4433">
        <f>+IFERROR(VLOOKUP(B4433,'[1]Sum table'!$A:$G,7,FALSE),0)</f>
        <v>0</v>
      </c>
      <c r="O4433" t="s">
        <v>521</v>
      </c>
      <c r="P4433" s="606" t="s">
        <v>437</v>
      </c>
      <c r="R4433" t="str">
        <f t="shared" si="209"/>
        <v>ZK114</v>
      </c>
      <c r="S4433">
        <f t="shared" si="210"/>
        <v>0</v>
      </c>
      <c r="T4433">
        <f t="shared" si="210"/>
        <v>0</v>
      </c>
      <c r="U4433">
        <f t="shared" si="210"/>
        <v>0</v>
      </c>
    </row>
    <row r="4434" spans="1:21" x14ac:dyDescent="0.25">
      <c r="A4434" t="s">
        <v>4953</v>
      </c>
      <c r="B4434" t="str">
        <f t="shared" si="208"/>
        <v>ZK114.K332.C727</v>
      </c>
      <c r="C4434">
        <f>+IFERROR(VLOOKUP(B4434,'[1]Sum table'!$A:$D,4,FALSE),0)</f>
        <v>0</v>
      </c>
      <c r="D4434">
        <f>+IFERROR(VLOOKUP(B4434,'[1]Sum table'!$A:$E,5,FALSE),0)</f>
        <v>0</v>
      </c>
      <c r="E4434">
        <f>+IFERROR(VLOOKUP(B4434,'[1]Sum table'!$A:$F,6,FALSE),0)</f>
        <v>0</v>
      </c>
      <c r="F4434">
        <f>+IFERROR(VLOOKUP(B4434,'[1]Sum table'!$A:$G,7,FALSE),0)</f>
        <v>0</v>
      </c>
      <c r="O4434" t="s">
        <v>521</v>
      </c>
      <c r="P4434" s="607" t="s">
        <v>438</v>
      </c>
      <c r="R4434" t="str">
        <f t="shared" si="209"/>
        <v>ZK114</v>
      </c>
      <c r="S4434">
        <f t="shared" si="210"/>
        <v>0</v>
      </c>
      <c r="T4434">
        <f t="shared" si="210"/>
        <v>0</v>
      </c>
      <c r="U4434">
        <f t="shared" si="210"/>
        <v>0</v>
      </c>
    </row>
    <row r="4435" spans="1:21" x14ac:dyDescent="0.25">
      <c r="A4435" t="s">
        <v>4954</v>
      </c>
      <c r="B4435" t="str">
        <f t="shared" si="208"/>
        <v>ZK114.K333.C727</v>
      </c>
      <c r="C4435">
        <f>+IFERROR(VLOOKUP(B4435,'[1]Sum table'!$A:$D,4,FALSE),0)</f>
        <v>0</v>
      </c>
      <c r="D4435">
        <f>+IFERROR(VLOOKUP(B4435,'[1]Sum table'!$A:$E,5,FALSE),0)</f>
        <v>0</v>
      </c>
      <c r="E4435">
        <f>+IFERROR(VLOOKUP(B4435,'[1]Sum table'!$A:$F,6,FALSE),0)</f>
        <v>0</v>
      </c>
      <c r="F4435">
        <f>+IFERROR(VLOOKUP(B4435,'[1]Sum table'!$A:$G,7,FALSE),0)</f>
        <v>0</v>
      </c>
      <c r="O4435" t="s">
        <v>521</v>
      </c>
      <c r="P4435" s="607" t="s">
        <v>439</v>
      </c>
      <c r="R4435" t="str">
        <f t="shared" si="209"/>
        <v>ZK114</v>
      </c>
      <c r="S4435">
        <f t="shared" si="210"/>
        <v>0</v>
      </c>
      <c r="T4435">
        <f t="shared" si="210"/>
        <v>0</v>
      </c>
      <c r="U4435">
        <f t="shared" si="210"/>
        <v>0</v>
      </c>
    </row>
    <row r="4436" spans="1:21" x14ac:dyDescent="0.25">
      <c r="A4436" t="s">
        <v>4955</v>
      </c>
      <c r="B4436" t="str">
        <f t="shared" si="208"/>
        <v>ZK114.K334.C727</v>
      </c>
      <c r="C4436">
        <f>+IFERROR(VLOOKUP(B4436,'[1]Sum table'!$A:$D,4,FALSE),0)</f>
        <v>0</v>
      </c>
      <c r="D4436">
        <f>+IFERROR(VLOOKUP(B4436,'[1]Sum table'!$A:$E,5,FALSE),0)</f>
        <v>0</v>
      </c>
      <c r="E4436">
        <f>+IFERROR(VLOOKUP(B4436,'[1]Sum table'!$A:$F,6,FALSE),0)</f>
        <v>0</v>
      </c>
      <c r="F4436">
        <f>+IFERROR(VLOOKUP(B4436,'[1]Sum table'!$A:$G,7,FALSE),0)</f>
        <v>0</v>
      </c>
      <c r="O4436" t="s">
        <v>521</v>
      </c>
      <c r="P4436" s="607" t="s">
        <v>440</v>
      </c>
      <c r="R4436" t="str">
        <f t="shared" si="209"/>
        <v>ZK114</v>
      </c>
      <c r="S4436">
        <f t="shared" si="210"/>
        <v>0</v>
      </c>
      <c r="T4436">
        <f t="shared" si="210"/>
        <v>0</v>
      </c>
      <c r="U4436">
        <f t="shared" si="210"/>
        <v>0</v>
      </c>
    </row>
    <row r="4437" spans="1:21" x14ac:dyDescent="0.25">
      <c r="A4437" t="s">
        <v>4956</v>
      </c>
      <c r="B4437" t="str">
        <f t="shared" si="208"/>
        <v>ZK114.K335.C727</v>
      </c>
      <c r="C4437">
        <f>+IFERROR(VLOOKUP(B4437,'[1]Sum table'!$A:$D,4,FALSE),0)</f>
        <v>0</v>
      </c>
      <c r="D4437">
        <f>+IFERROR(VLOOKUP(B4437,'[1]Sum table'!$A:$E,5,FALSE),0)</f>
        <v>0</v>
      </c>
      <c r="E4437">
        <f>+IFERROR(VLOOKUP(B4437,'[1]Sum table'!$A:$F,6,FALSE),0)</f>
        <v>0</v>
      </c>
      <c r="F4437">
        <f>+IFERROR(VLOOKUP(B4437,'[1]Sum table'!$A:$G,7,FALSE),0)</f>
        <v>0</v>
      </c>
      <c r="O4437" t="s">
        <v>521</v>
      </c>
      <c r="P4437" s="607" t="s">
        <v>441</v>
      </c>
      <c r="R4437" t="str">
        <f t="shared" si="209"/>
        <v>ZK114</v>
      </c>
      <c r="S4437">
        <f t="shared" si="210"/>
        <v>0</v>
      </c>
      <c r="T4437">
        <f t="shared" si="210"/>
        <v>0</v>
      </c>
      <c r="U4437">
        <f t="shared" si="210"/>
        <v>0</v>
      </c>
    </row>
    <row r="4438" spans="1:21" x14ac:dyDescent="0.25">
      <c r="A4438" t="s">
        <v>4957</v>
      </c>
      <c r="B4438" t="str">
        <f t="shared" si="208"/>
        <v>ZK114.K336.C727</v>
      </c>
      <c r="C4438">
        <f>+IFERROR(VLOOKUP(B4438,'[1]Sum table'!$A:$D,4,FALSE),0)</f>
        <v>0</v>
      </c>
      <c r="D4438">
        <f>+IFERROR(VLOOKUP(B4438,'[1]Sum table'!$A:$E,5,FALSE),0)</f>
        <v>0</v>
      </c>
      <c r="E4438">
        <f>+IFERROR(VLOOKUP(B4438,'[1]Sum table'!$A:$F,6,FALSE),0)</f>
        <v>0</v>
      </c>
      <c r="F4438">
        <f>+IFERROR(VLOOKUP(B4438,'[1]Sum table'!$A:$G,7,FALSE),0)</f>
        <v>0</v>
      </c>
      <c r="O4438" t="s">
        <v>521</v>
      </c>
      <c r="P4438" s="606" t="s">
        <v>442</v>
      </c>
      <c r="R4438" t="str">
        <f t="shared" si="209"/>
        <v>ZK114</v>
      </c>
      <c r="S4438">
        <f t="shared" si="210"/>
        <v>0</v>
      </c>
      <c r="T4438">
        <f t="shared" si="210"/>
        <v>0</v>
      </c>
      <c r="U4438">
        <f t="shared" si="210"/>
        <v>0</v>
      </c>
    </row>
    <row r="4439" spans="1:21" x14ac:dyDescent="0.25">
      <c r="A4439" t="s">
        <v>4958</v>
      </c>
      <c r="B4439" t="str">
        <f t="shared" si="208"/>
        <v>ZK114.K337.C727</v>
      </c>
      <c r="C4439">
        <f>+IFERROR(VLOOKUP(B4439,'[1]Sum table'!$A:$D,4,FALSE),0)</f>
        <v>0</v>
      </c>
      <c r="D4439">
        <f>+IFERROR(VLOOKUP(B4439,'[1]Sum table'!$A:$E,5,FALSE),0)</f>
        <v>0</v>
      </c>
      <c r="E4439">
        <f>+IFERROR(VLOOKUP(B4439,'[1]Sum table'!$A:$F,6,FALSE),0)</f>
        <v>0</v>
      </c>
      <c r="F4439">
        <f>+IFERROR(VLOOKUP(B4439,'[1]Sum table'!$A:$G,7,FALSE),0)</f>
        <v>0</v>
      </c>
      <c r="O4439" t="s">
        <v>521</v>
      </c>
      <c r="P4439" s="606" t="s">
        <v>443</v>
      </c>
      <c r="R4439" t="str">
        <f t="shared" si="209"/>
        <v>ZK114</v>
      </c>
      <c r="S4439">
        <f t="shared" si="210"/>
        <v>0</v>
      </c>
      <c r="T4439">
        <f t="shared" si="210"/>
        <v>0</v>
      </c>
      <c r="U4439">
        <f t="shared" si="210"/>
        <v>0</v>
      </c>
    </row>
    <row r="4440" spans="1:21" x14ac:dyDescent="0.25">
      <c r="A4440" t="s">
        <v>4959</v>
      </c>
      <c r="B4440" t="str">
        <f t="shared" si="208"/>
        <v>ZK114.K338.C727</v>
      </c>
      <c r="C4440">
        <f>+IFERROR(VLOOKUP(B4440,'[1]Sum table'!$A:$D,4,FALSE),0)</f>
        <v>0</v>
      </c>
      <c r="D4440">
        <f>+IFERROR(VLOOKUP(B4440,'[1]Sum table'!$A:$E,5,FALSE),0)</f>
        <v>0</v>
      </c>
      <c r="E4440">
        <f>+IFERROR(VLOOKUP(B4440,'[1]Sum table'!$A:$F,6,FALSE),0)</f>
        <v>0</v>
      </c>
      <c r="F4440">
        <f>+IFERROR(VLOOKUP(B4440,'[1]Sum table'!$A:$G,7,FALSE),0)</f>
        <v>0</v>
      </c>
      <c r="O4440" t="s">
        <v>521</v>
      </c>
      <c r="P4440" s="606" t="s">
        <v>444</v>
      </c>
      <c r="R4440" t="str">
        <f t="shared" si="209"/>
        <v>ZK114</v>
      </c>
      <c r="S4440">
        <f t="shared" si="210"/>
        <v>0</v>
      </c>
      <c r="T4440">
        <f t="shared" si="210"/>
        <v>0</v>
      </c>
      <c r="U4440">
        <f t="shared" si="210"/>
        <v>0</v>
      </c>
    </row>
    <row r="4441" spans="1:21" x14ac:dyDescent="0.25">
      <c r="A4441" t="s">
        <v>4960</v>
      </c>
      <c r="B4441" t="str">
        <f t="shared" si="208"/>
        <v>ZK114.K339.C727</v>
      </c>
      <c r="C4441">
        <f>+IFERROR(VLOOKUP(B4441,'[1]Sum table'!$A:$D,4,FALSE),0)</f>
        <v>0</v>
      </c>
      <c r="D4441">
        <f>+IFERROR(VLOOKUP(B4441,'[1]Sum table'!$A:$E,5,FALSE),0)</f>
        <v>0</v>
      </c>
      <c r="E4441">
        <f>+IFERROR(VLOOKUP(B4441,'[1]Sum table'!$A:$F,6,FALSE),0)</f>
        <v>0</v>
      </c>
      <c r="F4441">
        <f>+IFERROR(VLOOKUP(B4441,'[1]Sum table'!$A:$G,7,FALSE),0)</f>
        <v>0</v>
      </c>
      <c r="O4441" t="s">
        <v>521</v>
      </c>
      <c r="P4441" s="607" t="s">
        <v>445</v>
      </c>
      <c r="R4441" t="str">
        <f t="shared" si="209"/>
        <v>ZK114</v>
      </c>
      <c r="S4441">
        <f t="shared" si="210"/>
        <v>0</v>
      </c>
      <c r="T4441">
        <f t="shared" si="210"/>
        <v>0</v>
      </c>
      <c r="U4441">
        <f t="shared" si="210"/>
        <v>0</v>
      </c>
    </row>
    <row r="4442" spans="1:21" x14ac:dyDescent="0.25">
      <c r="A4442" t="s">
        <v>4961</v>
      </c>
      <c r="B4442" t="str">
        <f t="shared" si="208"/>
        <v>ZK114.K340.C727</v>
      </c>
      <c r="C4442">
        <f>+IFERROR(VLOOKUP(B4442,'[1]Sum table'!$A:$D,4,FALSE),0)</f>
        <v>0</v>
      </c>
      <c r="D4442">
        <f>+IFERROR(VLOOKUP(B4442,'[1]Sum table'!$A:$E,5,FALSE),0)</f>
        <v>0</v>
      </c>
      <c r="E4442">
        <f>+IFERROR(VLOOKUP(B4442,'[1]Sum table'!$A:$F,6,FALSE),0)</f>
        <v>0</v>
      </c>
      <c r="F4442">
        <f>+IFERROR(VLOOKUP(B4442,'[1]Sum table'!$A:$G,7,FALSE),0)</f>
        <v>0</v>
      </c>
      <c r="O4442" t="s">
        <v>521</v>
      </c>
      <c r="P4442" s="607" t="s">
        <v>446</v>
      </c>
      <c r="R4442" t="str">
        <f t="shared" si="209"/>
        <v>ZK114</v>
      </c>
      <c r="S4442">
        <f t="shared" si="210"/>
        <v>0</v>
      </c>
      <c r="T4442">
        <f t="shared" si="210"/>
        <v>0</v>
      </c>
      <c r="U4442">
        <f t="shared" si="210"/>
        <v>0</v>
      </c>
    </row>
    <row r="4443" spans="1:21" x14ac:dyDescent="0.25">
      <c r="A4443" t="s">
        <v>4962</v>
      </c>
      <c r="B4443" t="str">
        <f t="shared" si="208"/>
        <v>ZK114.K341.C727</v>
      </c>
      <c r="C4443">
        <f>+IFERROR(VLOOKUP(B4443,'[1]Sum table'!$A:$D,4,FALSE),0)</f>
        <v>0</v>
      </c>
      <c r="D4443">
        <f>+IFERROR(VLOOKUP(B4443,'[1]Sum table'!$A:$E,5,FALSE),0)</f>
        <v>0</v>
      </c>
      <c r="E4443">
        <f>+IFERROR(VLOOKUP(B4443,'[1]Sum table'!$A:$F,6,FALSE),0)</f>
        <v>0</v>
      </c>
      <c r="F4443">
        <f>+IFERROR(VLOOKUP(B4443,'[1]Sum table'!$A:$G,7,FALSE),0)</f>
        <v>0</v>
      </c>
      <c r="O4443" t="s">
        <v>521</v>
      </c>
      <c r="P4443" s="607" t="s">
        <v>447</v>
      </c>
      <c r="R4443" t="str">
        <f t="shared" si="209"/>
        <v>ZK114</v>
      </c>
      <c r="S4443">
        <f t="shared" si="210"/>
        <v>0</v>
      </c>
      <c r="T4443">
        <f t="shared" si="210"/>
        <v>0</v>
      </c>
      <c r="U4443">
        <f t="shared" si="210"/>
        <v>0</v>
      </c>
    </row>
    <row r="4444" spans="1:21" x14ac:dyDescent="0.25">
      <c r="A4444" t="s">
        <v>4963</v>
      </c>
      <c r="B4444" t="str">
        <f t="shared" si="208"/>
        <v>ZK114.K342.C727</v>
      </c>
      <c r="C4444">
        <f>+IFERROR(VLOOKUP(B4444,'[1]Sum table'!$A:$D,4,FALSE),0)</f>
        <v>0</v>
      </c>
      <c r="D4444">
        <f>+IFERROR(VLOOKUP(B4444,'[1]Sum table'!$A:$E,5,FALSE),0)</f>
        <v>0</v>
      </c>
      <c r="E4444">
        <f>+IFERROR(VLOOKUP(B4444,'[1]Sum table'!$A:$F,6,FALSE),0)</f>
        <v>0</v>
      </c>
      <c r="F4444">
        <f>+IFERROR(VLOOKUP(B4444,'[1]Sum table'!$A:$G,7,FALSE),0)</f>
        <v>0</v>
      </c>
      <c r="O4444" t="s">
        <v>521</v>
      </c>
      <c r="P4444" s="607" t="s">
        <v>448</v>
      </c>
      <c r="R4444" t="str">
        <f t="shared" si="209"/>
        <v>ZK114</v>
      </c>
      <c r="S4444">
        <f t="shared" si="210"/>
        <v>0</v>
      </c>
      <c r="T4444">
        <f t="shared" si="210"/>
        <v>0</v>
      </c>
      <c r="U4444">
        <f t="shared" si="210"/>
        <v>0</v>
      </c>
    </row>
    <row r="4445" spans="1:21" x14ac:dyDescent="0.25">
      <c r="A4445" t="s">
        <v>4964</v>
      </c>
      <c r="B4445" t="str">
        <f t="shared" si="208"/>
        <v>ZK114.K343.C727</v>
      </c>
      <c r="C4445">
        <f>+IFERROR(VLOOKUP(B4445,'[1]Sum table'!$A:$D,4,FALSE),0)</f>
        <v>0</v>
      </c>
      <c r="D4445">
        <f>+IFERROR(VLOOKUP(B4445,'[1]Sum table'!$A:$E,5,FALSE),0)</f>
        <v>0</v>
      </c>
      <c r="E4445">
        <f>+IFERROR(VLOOKUP(B4445,'[1]Sum table'!$A:$F,6,FALSE),0)</f>
        <v>0</v>
      </c>
      <c r="F4445">
        <f>+IFERROR(VLOOKUP(B4445,'[1]Sum table'!$A:$G,7,FALSE),0)</f>
        <v>0</v>
      </c>
      <c r="O4445" t="s">
        <v>521</v>
      </c>
      <c r="P4445" s="606" t="s">
        <v>449</v>
      </c>
      <c r="R4445" t="str">
        <f t="shared" si="209"/>
        <v>ZK114</v>
      </c>
      <c r="S4445">
        <f t="shared" si="210"/>
        <v>0</v>
      </c>
      <c r="T4445">
        <f t="shared" si="210"/>
        <v>0</v>
      </c>
      <c r="U4445">
        <f t="shared" si="210"/>
        <v>0</v>
      </c>
    </row>
    <row r="4446" spans="1:21" x14ac:dyDescent="0.25">
      <c r="A4446" t="s">
        <v>4965</v>
      </c>
      <c r="B4446" t="str">
        <f t="shared" si="208"/>
        <v>ZK114.K344.C727</v>
      </c>
      <c r="C4446">
        <f>+IFERROR(VLOOKUP(B4446,'[1]Sum table'!$A:$D,4,FALSE),0)</f>
        <v>0</v>
      </c>
      <c r="D4446">
        <f>+IFERROR(VLOOKUP(B4446,'[1]Sum table'!$A:$E,5,FALSE),0)</f>
        <v>0</v>
      </c>
      <c r="E4446">
        <f>+IFERROR(VLOOKUP(B4446,'[1]Sum table'!$A:$F,6,FALSE),0)</f>
        <v>0</v>
      </c>
      <c r="F4446">
        <f>+IFERROR(VLOOKUP(B4446,'[1]Sum table'!$A:$G,7,FALSE),0)</f>
        <v>0</v>
      </c>
      <c r="O4446" t="s">
        <v>521</v>
      </c>
      <c r="P4446" s="606" t="s">
        <v>450</v>
      </c>
      <c r="R4446" t="str">
        <f t="shared" si="209"/>
        <v>ZK114</v>
      </c>
      <c r="S4446">
        <f t="shared" si="210"/>
        <v>0</v>
      </c>
      <c r="T4446">
        <f t="shared" si="210"/>
        <v>0</v>
      </c>
      <c r="U4446">
        <f t="shared" si="210"/>
        <v>0</v>
      </c>
    </row>
    <row r="4447" spans="1:21" x14ac:dyDescent="0.25">
      <c r="A4447" t="s">
        <v>4966</v>
      </c>
      <c r="B4447" t="str">
        <f t="shared" si="208"/>
        <v>ZK114.K345.C727</v>
      </c>
      <c r="C4447">
        <f>+IFERROR(VLOOKUP(B4447,'[1]Sum table'!$A:$D,4,FALSE),0)</f>
        <v>0</v>
      </c>
      <c r="D4447">
        <f>+IFERROR(VLOOKUP(B4447,'[1]Sum table'!$A:$E,5,FALSE),0)</f>
        <v>0</v>
      </c>
      <c r="E4447">
        <f>+IFERROR(VLOOKUP(B4447,'[1]Sum table'!$A:$F,6,FALSE),0)</f>
        <v>0</v>
      </c>
      <c r="F4447">
        <f>+IFERROR(VLOOKUP(B4447,'[1]Sum table'!$A:$G,7,FALSE),0)</f>
        <v>0</v>
      </c>
      <c r="O4447" t="s">
        <v>521</v>
      </c>
      <c r="P4447" s="606" t="s">
        <v>451</v>
      </c>
      <c r="R4447" t="str">
        <f t="shared" si="209"/>
        <v>ZK114</v>
      </c>
      <c r="S4447">
        <f t="shared" si="210"/>
        <v>0</v>
      </c>
      <c r="T4447">
        <f t="shared" si="210"/>
        <v>0</v>
      </c>
      <c r="U4447">
        <f t="shared" si="210"/>
        <v>0</v>
      </c>
    </row>
    <row r="4448" spans="1:21" x14ac:dyDescent="0.25">
      <c r="A4448" t="s">
        <v>4967</v>
      </c>
      <c r="B4448" t="str">
        <f t="shared" si="208"/>
        <v>ZK114.K346.C727</v>
      </c>
      <c r="C4448">
        <f>+IFERROR(VLOOKUP(B4448,'[1]Sum table'!$A:$D,4,FALSE),0)</f>
        <v>0</v>
      </c>
      <c r="D4448">
        <f>+IFERROR(VLOOKUP(B4448,'[1]Sum table'!$A:$E,5,FALSE),0)</f>
        <v>0</v>
      </c>
      <c r="E4448">
        <f>+IFERROR(VLOOKUP(B4448,'[1]Sum table'!$A:$F,6,FALSE),0)</f>
        <v>0</v>
      </c>
      <c r="F4448">
        <f>+IFERROR(VLOOKUP(B4448,'[1]Sum table'!$A:$G,7,FALSE),0)</f>
        <v>0</v>
      </c>
      <c r="O4448" t="s">
        <v>521</v>
      </c>
      <c r="P4448" s="606" t="s">
        <v>452</v>
      </c>
      <c r="R4448" t="str">
        <f t="shared" si="209"/>
        <v>ZK114</v>
      </c>
      <c r="S4448">
        <f t="shared" si="210"/>
        <v>0</v>
      </c>
      <c r="T4448">
        <f t="shared" si="210"/>
        <v>0</v>
      </c>
      <c r="U4448">
        <f t="shared" si="210"/>
        <v>0</v>
      </c>
    </row>
    <row r="4449" spans="1:21" x14ac:dyDescent="0.25">
      <c r="A4449" t="s">
        <v>4968</v>
      </c>
      <c r="B4449" t="str">
        <f t="shared" si="208"/>
        <v>ZK114.K347.C727</v>
      </c>
      <c r="C4449">
        <f>+IFERROR(VLOOKUP(B4449,'[1]Sum table'!$A:$D,4,FALSE),0)</f>
        <v>0</v>
      </c>
      <c r="D4449">
        <f>+IFERROR(VLOOKUP(B4449,'[1]Sum table'!$A:$E,5,FALSE),0)</f>
        <v>0</v>
      </c>
      <c r="E4449">
        <f>+IFERROR(VLOOKUP(B4449,'[1]Sum table'!$A:$F,6,FALSE),0)</f>
        <v>0</v>
      </c>
      <c r="F4449">
        <f>+IFERROR(VLOOKUP(B4449,'[1]Sum table'!$A:$G,7,FALSE),0)</f>
        <v>0</v>
      </c>
      <c r="O4449" t="s">
        <v>521</v>
      </c>
      <c r="P4449" s="607" t="s">
        <v>453</v>
      </c>
      <c r="R4449" t="str">
        <f t="shared" si="209"/>
        <v>ZK114</v>
      </c>
      <c r="S4449">
        <f t="shared" si="210"/>
        <v>0</v>
      </c>
      <c r="T4449">
        <f t="shared" si="210"/>
        <v>0</v>
      </c>
      <c r="U4449">
        <f t="shared" si="210"/>
        <v>0</v>
      </c>
    </row>
    <row r="4450" spans="1:21" x14ac:dyDescent="0.25">
      <c r="A4450" t="s">
        <v>4969</v>
      </c>
      <c r="B4450" t="str">
        <f t="shared" si="208"/>
        <v>ZK114.K348.C727</v>
      </c>
      <c r="C4450">
        <f>+IFERROR(VLOOKUP(B4450,'[1]Sum table'!$A:$D,4,FALSE),0)</f>
        <v>0</v>
      </c>
      <c r="D4450">
        <f>+IFERROR(VLOOKUP(B4450,'[1]Sum table'!$A:$E,5,FALSE),0)</f>
        <v>0</v>
      </c>
      <c r="E4450">
        <f>+IFERROR(VLOOKUP(B4450,'[1]Sum table'!$A:$F,6,FALSE),0)</f>
        <v>0</v>
      </c>
      <c r="F4450">
        <f>+IFERROR(VLOOKUP(B4450,'[1]Sum table'!$A:$G,7,FALSE),0)</f>
        <v>0</v>
      </c>
      <c r="O4450" t="s">
        <v>521</v>
      </c>
      <c r="P4450" s="607" t="s">
        <v>454</v>
      </c>
      <c r="R4450" t="str">
        <f t="shared" si="209"/>
        <v>ZK114</v>
      </c>
      <c r="S4450">
        <f t="shared" si="210"/>
        <v>0</v>
      </c>
      <c r="T4450">
        <f t="shared" si="210"/>
        <v>0</v>
      </c>
      <c r="U4450">
        <f t="shared" si="210"/>
        <v>0</v>
      </c>
    </row>
    <row r="4451" spans="1:21" x14ac:dyDescent="0.25">
      <c r="A4451" t="s">
        <v>4970</v>
      </c>
      <c r="B4451" t="str">
        <f t="shared" si="208"/>
        <v>ZK114.K349.C727</v>
      </c>
      <c r="C4451">
        <f>+IFERROR(VLOOKUP(B4451,'[1]Sum table'!$A:$D,4,FALSE),0)</f>
        <v>0</v>
      </c>
      <c r="D4451">
        <f>+IFERROR(VLOOKUP(B4451,'[1]Sum table'!$A:$E,5,FALSE),0)</f>
        <v>0</v>
      </c>
      <c r="E4451">
        <f>+IFERROR(VLOOKUP(B4451,'[1]Sum table'!$A:$F,6,FALSE),0)</f>
        <v>0</v>
      </c>
      <c r="F4451">
        <f>+IFERROR(VLOOKUP(B4451,'[1]Sum table'!$A:$G,7,FALSE),0)</f>
        <v>0</v>
      </c>
      <c r="O4451" t="s">
        <v>521</v>
      </c>
      <c r="P4451" s="607" t="s">
        <v>455</v>
      </c>
      <c r="R4451" t="str">
        <f t="shared" si="209"/>
        <v>ZK114</v>
      </c>
      <c r="S4451">
        <f t="shared" si="210"/>
        <v>0</v>
      </c>
      <c r="T4451">
        <f t="shared" si="210"/>
        <v>0</v>
      </c>
      <c r="U4451">
        <f t="shared" si="210"/>
        <v>0</v>
      </c>
    </row>
    <row r="4452" spans="1:21" x14ac:dyDescent="0.25">
      <c r="A4452" t="s">
        <v>4971</v>
      </c>
      <c r="B4452" t="str">
        <f t="shared" si="208"/>
        <v>ZK114.K350.C727</v>
      </c>
      <c r="C4452">
        <f>+IFERROR(VLOOKUP(B4452,'[1]Sum table'!$A:$D,4,FALSE),0)</f>
        <v>0</v>
      </c>
      <c r="D4452">
        <f>+IFERROR(VLOOKUP(B4452,'[1]Sum table'!$A:$E,5,FALSE),0)</f>
        <v>0</v>
      </c>
      <c r="E4452">
        <f>+IFERROR(VLOOKUP(B4452,'[1]Sum table'!$A:$F,6,FALSE),0)</f>
        <v>0</v>
      </c>
      <c r="F4452">
        <f>+IFERROR(VLOOKUP(B4452,'[1]Sum table'!$A:$G,7,FALSE),0)</f>
        <v>0</v>
      </c>
      <c r="O4452" t="s">
        <v>521</v>
      </c>
      <c r="P4452" s="607" t="s">
        <v>456</v>
      </c>
      <c r="R4452" t="str">
        <f t="shared" si="209"/>
        <v>ZK114</v>
      </c>
      <c r="S4452">
        <f t="shared" si="210"/>
        <v>0</v>
      </c>
      <c r="T4452">
        <f t="shared" si="210"/>
        <v>0</v>
      </c>
      <c r="U4452">
        <f t="shared" si="210"/>
        <v>0</v>
      </c>
    </row>
    <row r="4453" spans="1:21" x14ac:dyDescent="0.25">
      <c r="A4453" t="s">
        <v>4972</v>
      </c>
      <c r="B4453" t="str">
        <f t="shared" si="208"/>
        <v>ZK114.K351.C727</v>
      </c>
      <c r="C4453">
        <f>+IFERROR(VLOOKUP(B4453,'[1]Sum table'!$A:$D,4,FALSE),0)</f>
        <v>0</v>
      </c>
      <c r="D4453">
        <f>+IFERROR(VLOOKUP(B4453,'[1]Sum table'!$A:$E,5,FALSE),0)</f>
        <v>0</v>
      </c>
      <c r="E4453">
        <f>+IFERROR(VLOOKUP(B4453,'[1]Sum table'!$A:$F,6,FALSE),0)</f>
        <v>0</v>
      </c>
      <c r="F4453">
        <f>+IFERROR(VLOOKUP(B4453,'[1]Sum table'!$A:$G,7,FALSE),0)</f>
        <v>0</v>
      </c>
      <c r="O4453" t="s">
        <v>521</v>
      </c>
      <c r="P4453" s="606" t="s">
        <v>457</v>
      </c>
      <c r="R4453" t="str">
        <f t="shared" si="209"/>
        <v>ZK114</v>
      </c>
      <c r="S4453">
        <f t="shared" si="210"/>
        <v>0</v>
      </c>
      <c r="T4453">
        <f t="shared" si="210"/>
        <v>0</v>
      </c>
      <c r="U4453">
        <f t="shared" si="210"/>
        <v>0</v>
      </c>
    </row>
    <row r="4454" spans="1:21" x14ac:dyDescent="0.25">
      <c r="A4454" t="s">
        <v>4973</v>
      </c>
      <c r="B4454" t="str">
        <f t="shared" si="208"/>
        <v>ZK114.K352.C727</v>
      </c>
      <c r="C4454">
        <f>+IFERROR(VLOOKUP(B4454,'[1]Sum table'!$A:$D,4,FALSE),0)</f>
        <v>0</v>
      </c>
      <c r="D4454">
        <f>+IFERROR(VLOOKUP(B4454,'[1]Sum table'!$A:$E,5,FALSE),0)</f>
        <v>0</v>
      </c>
      <c r="E4454">
        <f>+IFERROR(VLOOKUP(B4454,'[1]Sum table'!$A:$F,6,FALSE),0)</f>
        <v>0</v>
      </c>
      <c r="F4454">
        <f>+IFERROR(VLOOKUP(B4454,'[1]Sum table'!$A:$G,7,FALSE),0)</f>
        <v>0</v>
      </c>
      <c r="O4454" t="s">
        <v>521</v>
      </c>
      <c r="P4454" s="606" t="s">
        <v>458</v>
      </c>
      <c r="R4454" t="str">
        <f t="shared" si="209"/>
        <v>ZK114</v>
      </c>
      <c r="S4454">
        <f t="shared" si="210"/>
        <v>0</v>
      </c>
      <c r="T4454">
        <f t="shared" si="210"/>
        <v>0</v>
      </c>
      <c r="U4454">
        <f t="shared" si="210"/>
        <v>0</v>
      </c>
    </row>
    <row r="4455" spans="1:21" x14ac:dyDescent="0.25">
      <c r="A4455" t="s">
        <v>4974</v>
      </c>
      <c r="B4455" t="str">
        <f t="shared" si="208"/>
        <v>ZK114.K353.C727</v>
      </c>
      <c r="C4455">
        <f>+IFERROR(VLOOKUP(B4455,'[1]Sum table'!$A:$D,4,FALSE),0)</f>
        <v>0</v>
      </c>
      <c r="D4455">
        <f>+IFERROR(VLOOKUP(B4455,'[1]Sum table'!$A:$E,5,FALSE),0)</f>
        <v>0</v>
      </c>
      <c r="E4455">
        <f>+IFERROR(VLOOKUP(B4455,'[1]Sum table'!$A:$F,6,FALSE),0)</f>
        <v>0</v>
      </c>
      <c r="F4455">
        <f>+IFERROR(VLOOKUP(B4455,'[1]Sum table'!$A:$G,7,FALSE),0)</f>
        <v>0</v>
      </c>
      <c r="O4455" t="s">
        <v>521</v>
      </c>
      <c r="P4455" s="606" t="s">
        <v>459</v>
      </c>
      <c r="R4455" t="str">
        <f t="shared" si="209"/>
        <v>ZK114</v>
      </c>
      <c r="S4455">
        <f t="shared" si="210"/>
        <v>0</v>
      </c>
      <c r="T4455">
        <f t="shared" si="210"/>
        <v>0</v>
      </c>
      <c r="U4455">
        <f t="shared" si="210"/>
        <v>0</v>
      </c>
    </row>
    <row r="4456" spans="1:21" x14ac:dyDescent="0.25">
      <c r="A4456" t="s">
        <v>4975</v>
      </c>
      <c r="B4456" t="str">
        <f t="shared" si="208"/>
        <v>ZK114.K354.C727</v>
      </c>
      <c r="C4456">
        <f>+IFERROR(VLOOKUP(B4456,'[1]Sum table'!$A:$D,4,FALSE),0)</f>
        <v>0</v>
      </c>
      <c r="D4456">
        <f>+IFERROR(VLOOKUP(B4456,'[1]Sum table'!$A:$E,5,FALSE),0)</f>
        <v>0</v>
      </c>
      <c r="E4456">
        <f>+IFERROR(VLOOKUP(B4456,'[1]Sum table'!$A:$F,6,FALSE),0)</f>
        <v>0</v>
      </c>
      <c r="F4456">
        <f>+IFERROR(VLOOKUP(B4456,'[1]Sum table'!$A:$G,7,FALSE),0)</f>
        <v>0</v>
      </c>
      <c r="O4456" t="s">
        <v>521</v>
      </c>
      <c r="P4456" s="606" t="s">
        <v>460</v>
      </c>
      <c r="R4456" t="str">
        <f t="shared" si="209"/>
        <v>ZK114</v>
      </c>
      <c r="S4456">
        <f t="shared" si="210"/>
        <v>0</v>
      </c>
      <c r="T4456">
        <f t="shared" si="210"/>
        <v>0</v>
      </c>
      <c r="U4456">
        <f t="shared" si="210"/>
        <v>0</v>
      </c>
    </row>
    <row r="4457" spans="1:21" x14ac:dyDescent="0.25">
      <c r="A4457" t="s">
        <v>4976</v>
      </c>
      <c r="B4457" t="str">
        <f t="shared" si="208"/>
        <v>ZK114.K355.C727</v>
      </c>
      <c r="C4457">
        <f>+IFERROR(VLOOKUP(B4457,'[1]Sum table'!$A:$D,4,FALSE),0)</f>
        <v>0</v>
      </c>
      <c r="D4457">
        <f>+IFERROR(VLOOKUP(B4457,'[1]Sum table'!$A:$E,5,FALSE),0)</f>
        <v>0</v>
      </c>
      <c r="E4457">
        <f>+IFERROR(VLOOKUP(B4457,'[1]Sum table'!$A:$F,6,FALSE),0)</f>
        <v>0</v>
      </c>
      <c r="F4457">
        <f>+IFERROR(VLOOKUP(B4457,'[1]Sum table'!$A:$G,7,FALSE),0)</f>
        <v>0</v>
      </c>
      <c r="O4457" t="s">
        <v>521</v>
      </c>
      <c r="P4457" s="606" t="s">
        <v>461</v>
      </c>
      <c r="R4457" t="str">
        <f t="shared" si="209"/>
        <v>ZK114</v>
      </c>
      <c r="S4457">
        <f t="shared" si="210"/>
        <v>0</v>
      </c>
      <c r="T4457">
        <f t="shared" si="210"/>
        <v>0</v>
      </c>
      <c r="U4457">
        <f t="shared" si="210"/>
        <v>0</v>
      </c>
    </row>
    <row r="4458" spans="1:21" x14ac:dyDescent="0.25">
      <c r="A4458" t="s">
        <v>4977</v>
      </c>
      <c r="B4458" t="str">
        <f t="shared" si="208"/>
        <v>ZK114.K356.C727</v>
      </c>
      <c r="C4458">
        <f>+IFERROR(VLOOKUP(B4458,'[1]Sum table'!$A:$D,4,FALSE),0)</f>
        <v>0</v>
      </c>
      <c r="D4458">
        <f>+IFERROR(VLOOKUP(B4458,'[1]Sum table'!$A:$E,5,FALSE),0)</f>
        <v>0</v>
      </c>
      <c r="E4458">
        <f>+IFERROR(VLOOKUP(B4458,'[1]Sum table'!$A:$F,6,FALSE),0)</f>
        <v>0</v>
      </c>
      <c r="F4458">
        <f>+IFERROR(VLOOKUP(B4458,'[1]Sum table'!$A:$G,7,FALSE),0)</f>
        <v>0</v>
      </c>
      <c r="O4458" t="s">
        <v>521</v>
      </c>
      <c r="P4458" s="606" t="s">
        <v>462</v>
      </c>
      <c r="R4458" t="str">
        <f t="shared" si="209"/>
        <v>ZK114</v>
      </c>
      <c r="S4458">
        <f t="shared" si="210"/>
        <v>0</v>
      </c>
      <c r="T4458">
        <f t="shared" si="210"/>
        <v>0</v>
      </c>
      <c r="U4458">
        <f t="shared" si="210"/>
        <v>0</v>
      </c>
    </row>
    <row r="4459" spans="1:21" x14ac:dyDescent="0.25">
      <c r="A4459" t="s">
        <v>4978</v>
      </c>
      <c r="B4459" t="str">
        <f t="shared" si="208"/>
        <v>ZK114.K357.C727</v>
      </c>
      <c r="C4459">
        <f>+IFERROR(VLOOKUP(B4459,'[1]Sum table'!$A:$D,4,FALSE),0)</f>
        <v>0</v>
      </c>
      <c r="D4459">
        <f>+IFERROR(VLOOKUP(B4459,'[1]Sum table'!$A:$E,5,FALSE),0)</f>
        <v>0</v>
      </c>
      <c r="E4459">
        <f>+IFERROR(VLOOKUP(B4459,'[1]Sum table'!$A:$F,6,FALSE),0)</f>
        <v>0</v>
      </c>
      <c r="F4459">
        <f>+IFERROR(VLOOKUP(B4459,'[1]Sum table'!$A:$G,7,FALSE),0)</f>
        <v>0</v>
      </c>
      <c r="O4459" t="s">
        <v>521</v>
      </c>
      <c r="P4459" s="606" t="s">
        <v>463</v>
      </c>
      <c r="R4459" t="str">
        <f t="shared" si="209"/>
        <v>ZK114</v>
      </c>
      <c r="S4459">
        <f t="shared" si="210"/>
        <v>0</v>
      </c>
      <c r="T4459">
        <f t="shared" si="210"/>
        <v>0</v>
      </c>
      <c r="U4459">
        <f t="shared" si="210"/>
        <v>0</v>
      </c>
    </row>
    <row r="4460" spans="1:21" x14ac:dyDescent="0.25">
      <c r="A4460" t="s">
        <v>4979</v>
      </c>
      <c r="B4460" t="str">
        <f t="shared" si="208"/>
        <v>ZK114.K358.C727</v>
      </c>
      <c r="C4460">
        <f>+IFERROR(VLOOKUP(B4460,'[1]Sum table'!$A:$D,4,FALSE),0)</f>
        <v>0</v>
      </c>
      <c r="D4460">
        <f>+IFERROR(VLOOKUP(B4460,'[1]Sum table'!$A:$E,5,FALSE),0)</f>
        <v>0</v>
      </c>
      <c r="E4460">
        <f>+IFERROR(VLOOKUP(B4460,'[1]Sum table'!$A:$F,6,FALSE),0)</f>
        <v>0</v>
      </c>
      <c r="F4460">
        <f>+IFERROR(VLOOKUP(B4460,'[1]Sum table'!$A:$G,7,FALSE),0)</f>
        <v>0</v>
      </c>
      <c r="O4460" t="s">
        <v>521</v>
      </c>
      <c r="P4460" s="606" t="s">
        <v>464</v>
      </c>
      <c r="R4460" t="str">
        <f t="shared" si="209"/>
        <v>ZK114</v>
      </c>
      <c r="S4460">
        <f t="shared" si="210"/>
        <v>0</v>
      </c>
      <c r="T4460">
        <f t="shared" si="210"/>
        <v>0</v>
      </c>
      <c r="U4460">
        <f t="shared" si="210"/>
        <v>0</v>
      </c>
    </row>
    <row r="4461" spans="1:21" x14ac:dyDescent="0.25">
      <c r="A4461" t="s">
        <v>4980</v>
      </c>
      <c r="B4461" t="str">
        <f t="shared" si="208"/>
        <v>ZK114.K359.C727</v>
      </c>
      <c r="C4461">
        <f>+IFERROR(VLOOKUP(B4461,'[1]Sum table'!$A:$D,4,FALSE),0)</f>
        <v>0</v>
      </c>
      <c r="D4461">
        <f>+IFERROR(VLOOKUP(B4461,'[1]Sum table'!$A:$E,5,FALSE),0)</f>
        <v>0</v>
      </c>
      <c r="E4461">
        <f>+IFERROR(VLOOKUP(B4461,'[1]Sum table'!$A:$F,6,FALSE),0)</f>
        <v>0</v>
      </c>
      <c r="F4461">
        <f>+IFERROR(VLOOKUP(B4461,'[1]Sum table'!$A:$G,7,FALSE),0)</f>
        <v>0</v>
      </c>
      <c r="O4461" t="s">
        <v>521</v>
      </c>
      <c r="P4461" s="607" t="s">
        <v>465</v>
      </c>
      <c r="R4461" t="str">
        <f t="shared" si="209"/>
        <v>ZK114</v>
      </c>
      <c r="S4461">
        <f t="shared" si="210"/>
        <v>0</v>
      </c>
      <c r="T4461">
        <f t="shared" si="210"/>
        <v>0</v>
      </c>
      <c r="U4461">
        <f t="shared" si="210"/>
        <v>0</v>
      </c>
    </row>
    <row r="4462" spans="1:21" x14ac:dyDescent="0.25">
      <c r="A4462" t="s">
        <v>4981</v>
      </c>
      <c r="B4462" t="str">
        <f t="shared" si="208"/>
        <v>ZK114.K360.C727</v>
      </c>
      <c r="C4462">
        <f>+IFERROR(VLOOKUP(B4462,'[1]Sum table'!$A:$D,4,FALSE),0)</f>
        <v>0</v>
      </c>
      <c r="D4462">
        <f>+IFERROR(VLOOKUP(B4462,'[1]Sum table'!$A:$E,5,FALSE),0)</f>
        <v>0</v>
      </c>
      <c r="E4462">
        <f>+IFERROR(VLOOKUP(B4462,'[1]Sum table'!$A:$F,6,FALSE),0)</f>
        <v>0</v>
      </c>
      <c r="F4462">
        <f>+IFERROR(VLOOKUP(B4462,'[1]Sum table'!$A:$G,7,FALSE),0)</f>
        <v>0</v>
      </c>
      <c r="O4462" t="s">
        <v>521</v>
      </c>
      <c r="P4462" s="607" t="s">
        <v>466</v>
      </c>
      <c r="R4462" t="str">
        <f t="shared" si="209"/>
        <v>ZK114</v>
      </c>
      <c r="S4462">
        <f t="shared" si="210"/>
        <v>0</v>
      </c>
      <c r="T4462">
        <f t="shared" si="210"/>
        <v>0</v>
      </c>
      <c r="U4462">
        <f t="shared" si="210"/>
        <v>0</v>
      </c>
    </row>
    <row r="4463" spans="1:21" x14ac:dyDescent="0.25">
      <c r="A4463" t="s">
        <v>4982</v>
      </c>
      <c r="B4463" t="str">
        <f t="shared" si="208"/>
        <v>ZK114.K361.C727</v>
      </c>
      <c r="C4463">
        <f>+IFERROR(VLOOKUP(B4463,'[1]Sum table'!$A:$D,4,FALSE),0)</f>
        <v>0</v>
      </c>
      <c r="D4463">
        <f>+IFERROR(VLOOKUP(B4463,'[1]Sum table'!$A:$E,5,FALSE),0)</f>
        <v>0</v>
      </c>
      <c r="E4463">
        <f>+IFERROR(VLOOKUP(B4463,'[1]Sum table'!$A:$F,6,FALSE),0)</f>
        <v>0</v>
      </c>
      <c r="F4463">
        <f>+IFERROR(VLOOKUP(B4463,'[1]Sum table'!$A:$G,7,FALSE),0)</f>
        <v>0</v>
      </c>
      <c r="O4463" t="s">
        <v>521</v>
      </c>
      <c r="P4463" s="607" t="s">
        <v>467</v>
      </c>
      <c r="R4463" t="str">
        <f t="shared" si="209"/>
        <v>ZK114</v>
      </c>
      <c r="S4463">
        <f t="shared" si="210"/>
        <v>0</v>
      </c>
      <c r="T4463">
        <f t="shared" si="210"/>
        <v>0</v>
      </c>
      <c r="U4463">
        <f t="shared" si="210"/>
        <v>0</v>
      </c>
    </row>
    <row r="4464" spans="1:21" x14ac:dyDescent="0.25">
      <c r="A4464" t="s">
        <v>4983</v>
      </c>
      <c r="B4464" t="str">
        <f t="shared" si="208"/>
        <v>ZK114.K362.C727</v>
      </c>
      <c r="C4464">
        <f>+IFERROR(VLOOKUP(B4464,'[1]Sum table'!$A:$D,4,FALSE),0)</f>
        <v>0</v>
      </c>
      <c r="D4464">
        <f>+IFERROR(VLOOKUP(B4464,'[1]Sum table'!$A:$E,5,FALSE),0)</f>
        <v>0</v>
      </c>
      <c r="E4464">
        <f>+IFERROR(VLOOKUP(B4464,'[1]Sum table'!$A:$F,6,FALSE),0)</f>
        <v>0</v>
      </c>
      <c r="F4464">
        <f>+IFERROR(VLOOKUP(B4464,'[1]Sum table'!$A:$G,7,FALSE),0)</f>
        <v>0</v>
      </c>
      <c r="O4464" t="s">
        <v>521</v>
      </c>
      <c r="P4464" s="607" t="s">
        <v>468</v>
      </c>
      <c r="R4464" t="str">
        <f t="shared" si="209"/>
        <v>ZK114</v>
      </c>
      <c r="S4464">
        <f t="shared" si="210"/>
        <v>0</v>
      </c>
      <c r="T4464">
        <f t="shared" si="210"/>
        <v>0</v>
      </c>
      <c r="U4464">
        <f t="shared" si="210"/>
        <v>0</v>
      </c>
    </row>
    <row r="4465" spans="1:21" x14ac:dyDescent="0.25">
      <c r="A4465" t="s">
        <v>4984</v>
      </c>
      <c r="B4465" t="str">
        <f t="shared" si="208"/>
        <v>ZK114.K363.C727</v>
      </c>
      <c r="C4465">
        <f>+IFERROR(VLOOKUP(B4465,'[1]Sum table'!$A:$D,4,FALSE),0)</f>
        <v>0</v>
      </c>
      <c r="D4465">
        <f>+IFERROR(VLOOKUP(B4465,'[1]Sum table'!$A:$E,5,FALSE),0)</f>
        <v>0</v>
      </c>
      <c r="E4465">
        <f>+IFERROR(VLOOKUP(B4465,'[1]Sum table'!$A:$F,6,FALSE),0)</f>
        <v>0</v>
      </c>
      <c r="F4465">
        <f>+IFERROR(VLOOKUP(B4465,'[1]Sum table'!$A:$G,7,FALSE),0)</f>
        <v>0</v>
      </c>
      <c r="O4465" t="s">
        <v>521</v>
      </c>
      <c r="P4465" s="607" t="s">
        <v>469</v>
      </c>
      <c r="R4465" t="str">
        <f t="shared" si="209"/>
        <v>ZK114</v>
      </c>
      <c r="S4465">
        <f t="shared" si="210"/>
        <v>0</v>
      </c>
      <c r="T4465">
        <f t="shared" si="210"/>
        <v>0</v>
      </c>
      <c r="U4465">
        <f t="shared" si="210"/>
        <v>0</v>
      </c>
    </row>
    <row r="4466" spans="1:21" x14ac:dyDescent="0.25">
      <c r="A4466" t="s">
        <v>4985</v>
      </c>
      <c r="B4466" t="str">
        <f t="shared" si="208"/>
        <v>ZK114.K364.C727</v>
      </c>
      <c r="C4466">
        <f>+IFERROR(VLOOKUP(B4466,'[1]Sum table'!$A:$D,4,FALSE),0)</f>
        <v>0</v>
      </c>
      <c r="D4466">
        <f>+IFERROR(VLOOKUP(B4466,'[1]Sum table'!$A:$E,5,FALSE),0)</f>
        <v>0</v>
      </c>
      <c r="E4466">
        <f>+IFERROR(VLOOKUP(B4466,'[1]Sum table'!$A:$F,6,FALSE),0)</f>
        <v>0</v>
      </c>
      <c r="F4466">
        <f>+IFERROR(VLOOKUP(B4466,'[1]Sum table'!$A:$G,7,FALSE),0)</f>
        <v>0</v>
      </c>
      <c r="O4466" t="s">
        <v>521</v>
      </c>
      <c r="P4466" s="607" t="s">
        <v>470</v>
      </c>
      <c r="R4466" t="str">
        <f t="shared" si="209"/>
        <v>ZK114</v>
      </c>
      <c r="S4466">
        <f t="shared" si="210"/>
        <v>0</v>
      </c>
      <c r="T4466">
        <f t="shared" si="210"/>
        <v>0</v>
      </c>
      <c r="U4466">
        <f t="shared" si="210"/>
        <v>0</v>
      </c>
    </row>
    <row r="4467" spans="1:21" x14ac:dyDescent="0.25">
      <c r="A4467" t="s">
        <v>4986</v>
      </c>
      <c r="B4467" t="str">
        <f t="shared" si="208"/>
        <v>ZK114.K365.C727</v>
      </c>
      <c r="C4467">
        <f>+IFERROR(VLOOKUP(B4467,'[1]Sum table'!$A:$D,4,FALSE),0)</f>
        <v>0</v>
      </c>
      <c r="D4467">
        <f>+IFERROR(VLOOKUP(B4467,'[1]Sum table'!$A:$E,5,FALSE),0)</f>
        <v>0</v>
      </c>
      <c r="E4467">
        <f>+IFERROR(VLOOKUP(B4467,'[1]Sum table'!$A:$F,6,FALSE),0)</f>
        <v>0</v>
      </c>
      <c r="F4467">
        <f>+IFERROR(VLOOKUP(B4467,'[1]Sum table'!$A:$G,7,FALSE),0)</f>
        <v>0</v>
      </c>
      <c r="O4467" t="s">
        <v>521</v>
      </c>
      <c r="P4467" s="607" t="s">
        <v>471</v>
      </c>
      <c r="R4467" t="str">
        <f t="shared" si="209"/>
        <v>ZK114</v>
      </c>
      <c r="S4467">
        <f t="shared" si="210"/>
        <v>0</v>
      </c>
      <c r="T4467">
        <f t="shared" si="210"/>
        <v>0</v>
      </c>
      <c r="U4467">
        <f t="shared" si="210"/>
        <v>0</v>
      </c>
    </row>
    <row r="4468" spans="1:21" x14ac:dyDescent="0.25">
      <c r="A4468" t="s">
        <v>4987</v>
      </c>
      <c r="B4468" t="str">
        <f t="shared" si="208"/>
        <v>ZK114.K366.C727</v>
      </c>
      <c r="C4468">
        <f>+IFERROR(VLOOKUP(B4468,'[1]Sum table'!$A:$D,4,FALSE),0)</f>
        <v>0</v>
      </c>
      <c r="D4468">
        <f>+IFERROR(VLOOKUP(B4468,'[1]Sum table'!$A:$E,5,FALSE),0)</f>
        <v>0</v>
      </c>
      <c r="E4468">
        <f>+IFERROR(VLOOKUP(B4468,'[1]Sum table'!$A:$F,6,FALSE),0)</f>
        <v>0</v>
      </c>
      <c r="F4468">
        <f>+IFERROR(VLOOKUP(B4468,'[1]Sum table'!$A:$G,7,FALSE),0)</f>
        <v>0</v>
      </c>
      <c r="O4468" t="s">
        <v>521</v>
      </c>
      <c r="P4468" s="607" t="s">
        <v>472</v>
      </c>
      <c r="R4468" t="str">
        <f t="shared" si="209"/>
        <v>ZK114</v>
      </c>
      <c r="S4468">
        <f t="shared" si="210"/>
        <v>0</v>
      </c>
      <c r="T4468">
        <f t="shared" si="210"/>
        <v>0</v>
      </c>
      <c r="U4468">
        <f t="shared" si="210"/>
        <v>0</v>
      </c>
    </row>
    <row r="4469" spans="1:21" x14ac:dyDescent="0.25">
      <c r="A4469" t="s">
        <v>4988</v>
      </c>
      <c r="B4469" t="str">
        <f t="shared" si="208"/>
        <v>ZK114.K367.C727</v>
      </c>
      <c r="C4469">
        <f>+IFERROR(VLOOKUP(B4469,'[1]Sum table'!$A:$D,4,FALSE),0)</f>
        <v>0</v>
      </c>
      <c r="D4469">
        <f>+IFERROR(VLOOKUP(B4469,'[1]Sum table'!$A:$E,5,FALSE),0)</f>
        <v>0</v>
      </c>
      <c r="E4469">
        <f>+IFERROR(VLOOKUP(B4469,'[1]Sum table'!$A:$F,6,FALSE),0)</f>
        <v>0</v>
      </c>
      <c r="F4469">
        <f>+IFERROR(VLOOKUP(B4469,'[1]Sum table'!$A:$G,7,FALSE),0)</f>
        <v>0</v>
      </c>
      <c r="O4469" t="s">
        <v>521</v>
      </c>
      <c r="P4469" s="607" t="s">
        <v>473</v>
      </c>
      <c r="R4469" t="str">
        <f t="shared" si="209"/>
        <v>ZK114</v>
      </c>
      <c r="S4469">
        <f t="shared" si="210"/>
        <v>0</v>
      </c>
      <c r="T4469">
        <f t="shared" si="210"/>
        <v>0</v>
      </c>
      <c r="U4469">
        <f t="shared" si="210"/>
        <v>0</v>
      </c>
    </row>
    <row r="4470" spans="1:21" x14ac:dyDescent="0.25">
      <c r="A4470" t="s">
        <v>4989</v>
      </c>
      <c r="B4470" t="str">
        <f t="shared" si="208"/>
        <v>ZK114.K368.C727</v>
      </c>
      <c r="C4470">
        <f>+IFERROR(VLOOKUP(B4470,'[1]Sum table'!$A:$D,4,FALSE),0)</f>
        <v>0</v>
      </c>
      <c r="D4470">
        <f>+IFERROR(VLOOKUP(B4470,'[1]Sum table'!$A:$E,5,FALSE),0)</f>
        <v>0</v>
      </c>
      <c r="E4470">
        <f>+IFERROR(VLOOKUP(B4470,'[1]Sum table'!$A:$F,6,FALSE),0)</f>
        <v>0</v>
      </c>
      <c r="F4470">
        <f>+IFERROR(VLOOKUP(B4470,'[1]Sum table'!$A:$G,7,FALSE),0)</f>
        <v>0</v>
      </c>
      <c r="O4470" t="s">
        <v>521</v>
      </c>
      <c r="P4470" s="607" t="s">
        <v>474</v>
      </c>
      <c r="R4470" t="str">
        <f t="shared" si="209"/>
        <v>ZK114</v>
      </c>
      <c r="S4470">
        <f t="shared" si="210"/>
        <v>0</v>
      </c>
      <c r="T4470">
        <f t="shared" si="210"/>
        <v>0</v>
      </c>
      <c r="U4470">
        <f t="shared" si="210"/>
        <v>0</v>
      </c>
    </row>
    <row r="4471" spans="1:21" x14ac:dyDescent="0.25">
      <c r="A4471" t="s">
        <v>4990</v>
      </c>
      <c r="B4471" t="str">
        <f t="shared" si="208"/>
        <v>ZK114.K369.C727</v>
      </c>
      <c r="C4471">
        <f>+IFERROR(VLOOKUP(B4471,'[1]Sum table'!$A:$D,4,FALSE),0)</f>
        <v>0</v>
      </c>
      <c r="D4471">
        <f>+IFERROR(VLOOKUP(B4471,'[1]Sum table'!$A:$E,5,FALSE),0)</f>
        <v>0</v>
      </c>
      <c r="E4471">
        <f>+IFERROR(VLOOKUP(B4471,'[1]Sum table'!$A:$F,6,FALSE),0)</f>
        <v>0</v>
      </c>
      <c r="F4471">
        <f>+IFERROR(VLOOKUP(B4471,'[1]Sum table'!$A:$G,7,FALSE),0)</f>
        <v>0</v>
      </c>
      <c r="O4471" t="s">
        <v>521</v>
      </c>
      <c r="P4471" s="607" t="s">
        <v>475</v>
      </c>
      <c r="R4471" t="str">
        <f t="shared" si="209"/>
        <v>ZK114</v>
      </c>
      <c r="S4471">
        <f t="shared" si="210"/>
        <v>0</v>
      </c>
      <c r="T4471">
        <f t="shared" si="210"/>
        <v>0</v>
      </c>
      <c r="U4471">
        <f t="shared" si="210"/>
        <v>0</v>
      </c>
    </row>
    <row r="4472" spans="1:21" x14ac:dyDescent="0.25">
      <c r="A4472" t="s">
        <v>4991</v>
      </c>
      <c r="B4472" t="str">
        <f t="shared" si="208"/>
        <v>ZK114.K370.C727</v>
      </c>
      <c r="C4472">
        <f>+IFERROR(VLOOKUP(B4472,'[1]Sum table'!$A:$D,4,FALSE),0)</f>
        <v>0</v>
      </c>
      <c r="D4472">
        <f>+IFERROR(VLOOKUP(B4472,'[1]Sum table'!$A:$E,5,FALSE),0)</f>
        <v>0</v>
      </c>
      <c r="E4472">
        <f>+IFERROR(VLOOKUP(B4472,'[1]Sum table'!$A:$F,6,FALSE),0)</f>
        <v>0</v>
      </c>
      <c r="F4472">
        <f>+IFERROR(VLOOKUP(B4472,'[1]Sum table'!$A:$G,7,FALSE),0)</f>
        <v>0</v>
      </c>
      <c r="O4472" t="s">
        <v>521</v>
      </c>
      <c r="P4472" s="607" t="s">
        <v>476</v>
      </c>
      <c r="R4472" t="str">
        <f t="shared" si="209"/>
        <v>ZK114</v>
      </c>
      <c r="S4472">
        <f t="shared" si="210"/>
        <v>0</v>
      </c>
      <c r="T4472">
        <f t="shared" si="210"/>
        <v>0</v>
      </c>
      <c r="U4472">
        <f t="shared" si="210"/>
        <v>0</v>
      </c>
    </row>
    <row r="4473" spans="1:21" x14ac:dyDescent="0.25">
      <c r="A4473" t="s">
        <v>4992</v>
      </c>
      <c r="B4473" t="str">
        <f t="shared" si="208"/>
        <v>ZK114.K371.C727</v>
      </c>
      <c r="C4473">
        <f>+IFERROR(VLOOKUP(B4473,'[1]Sum table'!$A:$D,4,FALSE),0)</f>
        <v>0</v>
      </c>
      <c r="D4473">
        <f>+IFERROR(VLOOKUP(B4473,'[1]Sum table'!$A:$E,5,FALSE),0)</f>
        <v>0</v>
      </c>
      <c r="E4473">
        <f>+IFERROR(VLOOKUP(B4473,'[1]Sum table'!$A:$F,6,FALSE),0)</f>
        <v>0</v>
      </c>
      <c r="F4473">
        <f>+IFERROR(VLOOKUP(B4473,'[1]Sum table'!$A:$G,7,FALSE),0)</f>
        <v>0</v>
      </c>
      <c r="O4473" t="s">
        <v>521</v>
      </c>
      <c r="P4473" s="607" t="s">
        <v>477</v>
      </c>
      <c r="R4473" t="str">
        <f t="shared" si="209"/>
        <v>ZK114</v>
      </c>
      <c r="S4473">
        <f t="shared" si="210"/>
        <v>0</v>
      </c>
      <c r="T4473">
        <f t="shared" si="210"/>
        <v>0</v>
      </c>
      <c r="U4473">
        <f t="shared" si="210"/>
        <v>0</v>
      </c>
    </row>
    <row r="4474" spans="1:21" x14ac:dyDescent="0.25">
      <c r="A4474" t="s">
        <v>4993</v>
      </c>
      <c r="B4474" t="str">
        <f t="shared" si="208"/>
        <v>ZK114.K372.C727</v>
      </c>
      <c r="C4474">
        <f>+IFERROR(VLOOKUP(B4474,'[1]Sum table'!$A:$D,4,FALSE),0)</f>
        <v>0</v>
      </c>
      <c r="D4474">
        <f>+IFERROR(VLOOKUP(B4474,'[1]Sum table'!$A:$E,5,FALSE),0)</f>
        <v>0</v>
      </c>
      <c r="E4474">
        <f>+IFERROR(VLOOKUP(B4474,'[1]Sum table'!$A:$F,6,FALSE),0)</f>
        <v>0</v>
      </c>
      <c r="F4474">
        <f>+IFERROR(VLOOKUP(B4474,'[1]Sum table'!$A:$G,7,FALSE),0)</f>
        <v>0</v>
      </c>
      <c r="O4474" t="s">
        <v>521</v>
      </c>
      <c r="P4474" s="607" t="s">
        <v>478</v>
      </c>
      <c r="R4474" t="str">
        <f t="shared" si="209"/>
        <v>ZK114</v>
      </c>
      <c r="S4474">
        <f t="shared" si="210"/>
        <v>0</v>
      </c>
      <c r="T4474">
        <f t="shared" si="210"/>
        <v>0</v>
      </c>
      <c r="U4474">
        <f t="shared" si="210"/>
        <v>0</v>
      </c>
    </row>
    <row r="4475" spans="1:21" x14ac:dyDescent="0.25">
      <c r="A4475" t="s">
        <v>4994</v>
      </c>
      <c r="B4475" t="str">
        <f t="shared" si="208"/>
        <v>ZK114.K373.C727</v>
      </c>
      <c r="C4475">
        <f>+IFERROR(VLOOKUP(B4475,'[1]Sum table'!$A:$D,4,FALSE),0)</f>
        <v>0</v>
      </c>
      <c r="D4475">
        <f>+IFERROR(VLOOKUP(B4475,'[1]Sum table'!$A:$E,5,FALSE),0)</f>
        <v>0</v>
      </c>
      <c r="E4475">
        <f>+IFERROR(VLOOKUP(B4475,'[1]Sum table'!$A:$F,6,FALSE),0)</f>
        <v>0</v>
      </c>
      <c r="F4475">
        <f>+IFERROR(VLOOKUP(B4475,'[1]Sum table'!$A:$G,7,FALSE),0)</f>
        <v>0</v>
      </c>
      <c r="O4475" t="s">
        <v>521</v>
      </c>
      <c r="P4475" s="607" t="s">
        <v>479</v>
      </c>
      <c r="R4475" t="str">
        <f t="shared" si="209"/>
        <v>ZK114</v>
      </c>
      <c r="S4475">
        <f t="shared" si="210"/>
        <v>0</v>
      </c>
      <c r="T4475">
        <f t="shared" si="210"/>
        <v>0</v>
      </c>
      <c r="U4475">
        <f t="shared" si="210"/>
        <v>0</v>
      </c>
    </row>
    <row r="4476" spans="1:21" x14ac:dyDescent="0.25">
      <c r="A4476" t="s">
        <v>4995</v>
      </c>
      <c r="B4476" t="str">
        <f t="shared" si="208"/>
        <v>ZK114.K374.C727</v>
      </c>
      <c r="C4476">
        <f>+IFERROR(VLOOKUP(B4476,'[1]Sum table'!$A:$D,4,FALSE),0)</f>
        <v>0</v>
      </c>
      <c r="D4476">
        <f>+IFERROR(VLOOKUP(B4476,'[1]Sum table'!$A:$E,5,FALSE),0)</f>
        <v>0</v>
      </c>
      <c r="E4476">
        <f>+IFERROR(VLOOKUP(B4476,'[1]Sum table'!$A:$F,6,FALSE),0)</f>
        <v>0</v>
      </c>
      <c r="F4476">
        <f>+IFERROR(VLOOKUP(B4476,'[1]Sum table'!$A:$G,7,FALSE),0)</f>
        <v>0</v>
      </c>
      <c r="O4476" t="s">
        <v>521</v>
      </c>
      <c r="P4476" s="607" t="s">
        <v>480</v>
      </c>
      <c r="R4476" t="str">
        <f t="shared" si="209"/>
        <v>ZK114</v>
      </c>
      <c r="S4476">
        <f t="shared" si="210"/>
        <v>0</v>
      </c>
      <c r="T4476">
        <f t="shared" si="210"/>
        <v>0</v>
      </c>
      <c r="U4476">
        <f t="shared" si="210"/>
        <v>0</v>
      </c>
    </row>
    <row r="4477" spans="1:21" x14ac:dyDescent="0.25">
      <c r="A4477" t="s">
        <v>4996</v>
      </c>
      <c r="B4477" t="str">
        <f t="shared" si="208"/>
        <v>ZK114.K375.C727</v>
      </c>
      <c r="C4477">
        <f>+IFERROR(VLOOKUP(B4477,'[1]Sum table'!$A:$D,4,FALSE),0)</f>
        <v>0</v>
      </c>
      <c r="D4477">
        <f>+IFERROR(VLOOKUP(B4477,'[1]Sum table'!$A:$E,5,FALSE),0)</f>
        <v>0</v>
      </c>
      <c r="E4477">
        <f>+IFERROR(VLOOKUP(B4477,'[1]Sum table'!$A:$F,6,FALSE),0)</f>
        <v>0</v>
      </c>
      <c r="F4477">
        <f>+IFERROR(VLOOKUP(B4477,'[1]Sum table'!$A:$G,7,FALSE),0)</f>
        <v>0</v>
      </c>
      <c r="O4477" t="s">
        <v>521</v>
      </c>
      <c r="P4477" s="607" t="s">
        <v>481</v>
      </c>
      <c r="R4477" t="str">
        <f t="shared" si="209"/>
        <v>ZK114</v>
      </c>
      <c r="S4477">
        <f t="shared" si="210"/>
        <v>0</v>
      </c>
      <c r="T4477">
        <f t="shared" si="210"/>
        <v>0</v>
      </c>
      <c r="U4477">
        <f t="shared" si="210"/>
        <v>0</v>
      </c>
    </row>
    <row r="4478" spans="1:21" x14ac:dyDescent="0.25">
      <c r="A4478" t="s">
        <v>4997</v>
      </c>
      <c r="B4478" t="str">
        <f t="shared" si="208"/>
        <v>ZK114.K376.C727</v>
      </c>
      <c r="C4478">
        <f>+IFERROR(VLOOKUP(B4478,'[1]Sum table'!$A:$D,4,FALSE),0)</f>
        <v>0</v>
      </c>
      <c r="D4478">
        <f>+IFERROR(VLOOKUP(B4478,'[1]Sum table'!$A:$E,5,FALSE),0)</f>
        <v>0</v>
      </c>
      <c r="E4478">
        <f>+IFERROR(VLOOKUP(B4478,'[1]Sum table'!$A:$F,6,FALSE),0)</f>
        <v>0</v>
      </c>
      <c r="F4478">
        <f>+IFERROR(VLOOKUP(B4478,'[1]Sum table'!$A:$G,7,FALSE),0)</f>
        <v>0</v>
      </c>
      <c r="O4478" t="s">
        <v>521</v>
      </c>
      <c r="P4478" s="607" t="s">
        <v>482</v>
      </c>
      <c r="R4478" t="str">
        <f t="shared" si="209"/>
        <v>ZK114</v>
      </c>
      <c r="S4478">
        <f t="shared" si="210"/>
        <v>0</v>
      </c>
      <c r="T4478">
        <f t="shared" si="210"/>
        <v>0</v>
      </c>
      <c r="U4478">
        <f t="shared" si="210"/>
        <v>0</v>
      </c>
    </row>
    <row r="4479" spans="1:21" x14ac:dyDescent="0.25">
      <c r="A4479" t="s">
        <v>4998</v>
      </c>
      <c r="B4479" t="str">
        <f t="shared" si="208"/>
        <v>ZK114.K377.C727</v>
      </c>
      <c r="C4479">
        <f>+IFERROR(VLOOKUP(B4479,'[1]Sum table'!$A:$D,4,FALSE),0)</f>
        <v>0</v>
      </c>
      <c r="D4479">
        <f>+IFERROR(VLOOKUP(B4479,'[1]Sum table'!$A:$E,5,FALSE),0)</f>
        <v>0</v>
      </c>
      <c r="E4479">
        <f>+IFERROR(VLOOKUP(B4479,'[1]Sum table'!$A:$F,6,FALSE),0)</f>
        <v>0</v>
      </c>
      <c r="F4479">
        <f>+IFERROR(VLOOKUP(B4479,'[1]Sum table'!$A:$G,7,FALSE),0)</f>
        <v>0</v>
      </c>
      <c r="O4479" t="s">
        <v>521</v>
      </c>
      <c r="P4479" s="607" t="s">
        <v>483</v>
      </c>
      <c r="R4479" t="str">
        <f t="shared" si="209"/>
        <v>ZK114</v>
      </c>
      <c r="S4479">
        <f t="shared" si="210"/>
        <v>0</v>
      </c>
      <c r="T4479">
        <f t="shared" si="210"/>
        <v>0</v>
      </c>
      <c r="U4479">
        <f t="shared" si="210"/>
        <v>0</v>
      </c>
    </row>
    <row r="4480" spans="1:21" x14ac:dyDescent="0.25">
      <c r="A4480" t="s">
        <v>4999</v>
      </c>
      <c r="B4480" t="str">
        <f t="shared" si="208"/>
        <v>ZK114.K378.C727</v>
      </c>
      <c r="C4480">
        <f>+IFERROR(VLOOKUP(B4480,'[1]Sum table'!$A:$D,4,FALSE),0)</f>
        <v>0</v>
      </c>
      <c r="D4480">
        <f>+IFERROR(VLOOKUP(B4480,'[1]Sum table'!$A:$E,5,FALSE),0)</f>
        <v>0</v>
      </c>
      <c r="E4480">
        <f>+IFERROR(VLOOKUP(B4480,'[1]Sum table'!$A:$F,6,FALSE),0)</f>
        <v>0</v>
      </c>
      <c r="F4480">
        <f>+IFERROR(VLOOKUP(B4480,'[1]Sum table'!$A:$G,7,FALSE),0)</f>
        <v>0</v>
      </c>
      <c r="O4480" t="s">
        <v>521</v>
      </c>
      <c r="P4480" s="607" t="s">
        <v>484</v>
      </c>
      <c r="R4480" t="str">
        <f t="shared" si="209"/>
        <v>ZK114</v>
      </c>
      <c r="S4480">
        <f t="shared" si="210"/>
        <v>0</v>
      </c>
      <c r="T4480">
        <f t="shared" si="210"/>
        <v>0</v>
      </c>
      <c r="U4480">
        <f t="shared" si="210"/>
        <v>0</v>
      </c>
    </row>
    <row r="4481" spans="1:21" x14ac:dyDescent="0.25">
      <c r="A4481" t="s">
        <v>5000</v>
      </c>
      <c r="B4481" t="str">
        <f t="shared" si="208"/>
        <v>ZK114.K379.C727</v>
      </c>
      <c r="C4481">
        <f>+IFERROR(VLOOKUP(B4481,'[1]Sum table'!$A:$D,4,FALSE),0)</f>
        <v>0</v>
      </c>
      <c r="D4481">
        <f>+IFERROR(VLOOKUP(B4481,'[1]Sum table'!$A:$E,5,FALSE),0)</f>
        <v>0</v>
      </c>
      <c r="E4481">
        <f>+IFERROR(VLOOKUP(B4481,'[1]Sum table'!$A:$F,6,FALSE),0)</f>
        <v>0</v>
      </c>
      <c r="F4481">
        <f>+IFERROR(VLOOKUP(B4481,'[1]Sum table'!$A:$G,7,FALSE),0)</f>
        <v>0</v>
      </c>
      <c r="O4481" t="s">
        <v>521</v>
      </c>
      <c r="P4481" s="607" t="s">
        <v>485</v>
      </c>
      <c r="R4481" t="str">
        <f t="shared" si="209"/>
        <v>ZK114</v>
      </c>
      <c r="S4481">
        <f t="shared" si="210"/>
        <v>0</v>
      </c>
      <c r="T4481">
        <f t="shared" si="210"/>
        <v>0</v>
      </c>
      <c r="U4481">
        <f t="shared" si="210"/>
        <v>0</v>
      </c>
    </row>
    <row r="4482" spans="1:21" x14ac:dyDescent="0.25">
      <c r="A4482" t="s">
        <v>5001</v>
      </c>
      <c r="B4482" t="str">
        <f t="shared" si="208"/>
        <v>ZK114.K380.C727</v>
      </c>
      <c r="C4482">
        <f>+IFERROR(VLOOKUP(B4482,'[1]Sum table'!$A:$D,4,FALSE),0)</f>
        <v>0</v>
      </c>
      <c r="D4482">
        <f>+IFERROR(VLOOKUP(B4482,'[1]Sum table'!$A:$E,5,FALSE),0)</f>
        <v>0</v>
      </c>
      <c r="E4482">
        <f>+IFERROR(VLOOKUP(B4482,'[1]Sum table'!$A:$F,6,FALSE),0)</f>
        <v>0</v>
      </c>
      <c r="F4482">
        <f>+IFERROR(VLOOKUP(B4482,'[1]Sum table'!$A:$G,7,FALSE),0)</f>
        <v>0</v>
      </c>
      <c r="O4482" t="s">
        <v>521</v>
      </c>
      <c r="P4482" s="607" t="s">
        <v>486</v>
      </c>
      <c r="R4482" t="str">
        <f t="shared" si="209"/>
        <v>ZK114</v>
      </c>
      <c r="S4482">
        <f t="shared" si="210"/>
        <v>0</v>
      </c>
      <c r="T4482">
        <f t="shared" si="210"/>
        <v>0</v>
      </c>
      <c r="U4482">
        <f t="shared" si="210"/>
        <v>0</v>
      </c>
    </row>
    <row r="4483" spans="1:21" x14ac:dyDescent="0.25">
      <c r="A4483" t="s">
        <v>5002</v>
      </c>
      <c r="B4483" t="str">
        <f t="shared" si="208"/>
        <v>ZK114.K381.C727</v>
      </c>
      <c r="C4483">
        <f>+IFERROR(VLOOKUP(B4483,'[1]Sum table'!$A:$D,4,FALSE),0)</f>
        <v>0</v>
      </c>
      <c r="D4483">
        <f>+IFERROR(VLOOKUP(B4483,'[1]Sum table'!$A:$E,5,FALSE),0)</f>
        <v>0</v>
      </c>
      <c r="E4483">
        <f>+IFERROR(VLOOKUP(B4483,'[1]Sum table'!$A:$F,6,FALSE),0)</f>
        <v>0</v>
      </c>
      <c r="F4483">
        <f>+IFERROR(VLOOKUP(B4483,'[1]Sum table'!$A:$G,7,FALSE),0)</f>
        <v>0</v>
      </c>
      <c r="O4483" t="s">
        <v>521</v>
      </c>
      <c r="P4483" s="607" t="s">
        <v>487</v>
      </c>
      <c r="R4483" t="str">
        <f t="shared" si="209"/>
        <v>ZK114</v>
      </c>
      <c r="S4483">
        <f t="shared" si="210"/>
        <v>0</v>
      </c>
      <c r="T4483">
        <f t="shared" si="210"/>
        <v>0</v>
      </c>
      <c r="U4483">
        <f t="shared" si="210"/>
        <v>0</v>
      </c>
    </row>
    <row r="4484" spans="1:21" x14ac:dyDescent="0.25">
      <c r="A4484" t="s">
        <v>5003</v>
      </c>
      <c r="B4484" t="str">
        <f t="shared" ref="B4484:B4501" si="211">+A4484&amp;"."&amp;$A$1</f>
        <v>ZK114.K382.C727</v>
      </c>
      <c r="C4484">
        <f>+IFERROR(VLOOKUP(B4484,'[1]Sum table'!$A:$D,4,FALSE),0)</f>
        <v>0</v>
      </c>
      <c r="D4484">
        <f>+IFERROR(VLOOKUP(B4484,'[1]Sum table'!$A:$E,5,FALSE),0)</f>
        <v>0</v>
      </c>
      <c r="E4484">
        <f>+IFERROR(VLOOKUP(B4484,'[1]Sum table'!$A:$F,6,FALSE),0)</f>
        <v>0</v>
      </c>
      <c r="F4484">
        <f>+IFERROR(VLOOKUP(B4484,'[1]Sum table'!$A:$G,7,FALSE),0)</f>
        <v>0</v>
      </c>
      <c r="O4484" t="s">
        <v>521</v>
      </c>
      <c r="P4484" s="607" t="s">
        <v>488</v>
      </c>
      <c r="R4484" t="str">
        <f t="shared" ref="R4484:R4503" si="212">+LEFT(B4484,5)</f>
        <v>ZK114</v>
      </c>
      <c r="S4484">
        <f t="shared" ref="S4484:U4503" si="213">+C4484</f>
        <v>0</v>
      </c>
      <c r="T4484">
        <f t="shared" si="213"/>
        <v>0</v>
      </c>
      <c r="U4484">
        <f t="shared" si="213"/>
        <v>0</v>
      </c>
    </row>
    <row r="4485" spans="1:21" x14ac:dyDescent="0.25">
      <c r="A4485" t="s">
        <v>5004</v>
      </c>
      <c r="B4485" t="str">
        <f t="shared" si="211"/>
        <v>ZK114.K383.C727</v>
      </c>
      <c r="C4485">
        <f>+IFERROR(VLOOKUP(B4485,'[1]Sum table'!$A:$D,4,FALSE),0)</f>
        <v>0</v>
      </c>
      <c r="D4485">
        <f>+IFERROR(VLOOKUP(B4485,'[1]Sum table'!$A:$E,5,FALSE),0)</f>
        <v>0</v>
      </c>
      <c r="E4485">
        <f>+IFERROR(VLOOKUP(B4485,'[1]Sum table'!$A:$F,6,FALSE),0)</f>
        <v>0</v>
      </c>
      <c r="F4485">
        <f>+IFERROR(VLOOKUP(B4485,'[1]Sum table'!$A:$G,7,FALSE),0)</f>
        <v>0</v>
      </c>
      <c r="O4485" t="s">
        <v>521</v>
      </c>
      <c r="P4485" s="607" t="s">
        <v>489</v>
      </c>
      <c r="R4485" t="str">
        <f t="shared" si="212"/>
        <v>ZK114</v>
      </c>
      <c r="S4485">
        <f t="shared" si="213"/>
        <v>0</v>
      </c>
      <c r="T4485">
        <f t="shared" si="213"/>
        <v>0</v>
      </c>
      <c r="U4485">
        <f t="shared" si="213"/>
        <v>0</v>
      </c>
    </row>
    <row r="4486" spans="1:21" x14ac:dyDescent="0.25">
      <c r="A4486" t="s">
        <v>5005</v>
      </c>
      <c r="B4486" t="str">
        <f t="shared" si="211"/>
        <v>ZK114.K384.C727</v>
      </c>
      <c r="C4486">
        <f>+IFERROR(VLOOKUP(B4486,'[1]Sum table'!$A:$D,4,FALSE),0)</f>
        <v>0</v>
      </c>
      <c r="D4486">
        <f>+IFERROR(VLOOKUP(B4486,'[1]Sum table'!$A:$E,5,FALSE),0)</f>
        <v>0</v>
      </c>
      <c r="E4486">
        <f>+IFERROR(VLOOKUP(B4486,'[1]Sum table'!$A:$F,6,FALSE),0)</f>
        <v>0</v>
      </c>
      <c r="F4486">
        <f>+IFERROR(VLOOKUP(B4486,'[1]Sum table'!$A:$G,7,FALSE),0)</f>
        <v>0</v>
      </c>
      <c r="O4486" t="s">
        <v>521</v>
      </c>
      <c r="P4486" s="607" t="s">
        <v>490</v>
      </c>
      <c r="R4486" t="str">
        <f t="shared" si="212"/>
        <v>ZK114</v>
      </c>
      <c r="S4486">
        <f t="shared" si="213"/>
        <v>0</v>
      </c>
      <c r="T4486">
        <f t="shared" si="213"/>
        <v>0</v>
      </c>
      <c r="U4486">
        <f t="shared" si="213"/>
        <v>0</v>
      </c>
    </row>
    <row r="4487" spans="1:21" x14ac:dyDescent="0.25">
      <c r="A4487" t="s">
        <v>5006</v>
      </c>
      <c r="B4487" t="str">
        <f t="shared" si="211"/>
        <v>ZK114.K385.C727</v>
      </c>
      <c r="C4487">
        <f>+IFERROR(VLOOKUP(B4487,'[1]Sum table'!$A:$D,4,FALSE),0)</f>
        <v>0</v>
      </c>
      <c r="D4487">
        <f>+IFERROR(VLOOKUP(B4487,'[1]Sum table'!$A:$E,5,FALSE),0)</f>
        <v>0</v>
      </c>
      <c r="E4487">
        <f>+IFERROR(VLOOKUP(B4487,'[1]Sum table'!$A:$F,6,FALSE),0)</f>
        <v>0</v>
      </c>
      <c r="F4487">
        <f>+IFERROR(VLOOKUP(B4487,'[1]Sum table'!$A:$G,7,FALSE),0)</f>
        <v>0</v>
      </c>
      <c r="O4487" t="s">
        <v>521</v>
      </c>
      <c r="P4487" s="607" t="s">
        <v>491</v>
      </c>
      <c r="R4487" t="str">
        <f t="shared" si="212"/>
        <v>ZK114</v>
      </c>
      <c r="S4487">
        <f t="shared" si="213"/>
        <v>0</v>
      </c>
      <c r="T4487">
        <f t="shared" si="213"/>
        <v>0</v>
      </c>
      <c r="U4487">
        <f t="shared" si="213"/>
        <v>0</v>
      </c>
    </row>
    <row r="4488" spans="1:21" x14ac:dyDescent="0.25">
      <c r="A4488" t="s">
        <v>5007</v>
      </c>
      <c r="B4488" t="str">
        <f t="shared" si="211"/>
        <v>ZK114.K386.C727</v>
      </c>
      <c r="C4488">
        <f>+IFERROR(VLOOKUP(B4488,'[1]Sum table'!$A:$D,4,FALSE),0)</f>
        <v>0</v>
      </c>
      <c r="D4488">
        <f>+IFERROR(VLOOKUP(B4488,'[1]Sum table'!$A:$E,5,FALSE),0)</f>
        <v>0</v>
      </c>
      <c r="E4488">
        <f>+IFERROR(VLOOKUP(B4488,'[1]Sum table'!$A:$F,6,FALSE),0)</f>
        <v>0</v>
      </c>
      <c r="F4488">
        <f>+IFERROR(VLOOKUP(B4488,'[1]Sum table'!$A:$G,7,FALSE),0)</f>
        <v>0</v>
      </c>
      <c r="O4488" t="s">
        <v>521</v>
      </c>
      <c r="P4488" s="607" t="s">
        <v>492</v>
      </c>
      <c r="R4488" t="str">
        <f t="shared" si="212"/>
        <v>ZK114</v>
      </c>
      <c r="S4488">
        <f t="shared" si="213"/>
        <v>0</v>
      </c>
      <c r="T4488">
        <f t="shared" si="213"/>
        <v>0</v>
      </c>
      <c r="U4488">
        <f t="shared" si="213"/>
        <v>0</v>
      </c>
    </row>
    <row r="4489" spans="1:21" x14ac:dyDescent="0.25">
      <c r="A4489" t="s">
        <v>5008</v>
      </c>
      <c r="B4489" t="str">
        <f t="shared" si="211"/>
        <v>ZK114.K387.C727</v>
      </c>
      <c r="C4489">
        <f>+IFERROR(VLOOKUP(B4489,'[1]Sum table'!$A:$D,4,FALSE),0)</f>
        <v>0</v>
      </c>
      <c r="D4489">
        <f>+IFERROR(VLOOKUP(B4489,'[1]Sum table'!$A:$E,5,FALSE),0)</f>
        <v>0</v>
      </c>
      <c r="E4489">
        <f>+IFERROR(VLOOKUP(B4489,'[1]Sum table'!$A:$F,6,FALSE),0)</f>
        <v>0</v>
      </c>
      <c r="F4489">
        <f>+IFERROR(VLOOKUP(B4489,'[1]Sum table'!$A:$G,7,FALSE),0)</f>
        <v>0</v>
      </c>
      <c r="O4489" t="s">
        <v>521</v>
      </c>
      <c r="P4489" s="607" t="s">
        <v>493</v>
      </c>
      <c r="R4489" t="str">
        <f t="shared" si="212"/>
        <v>ZK114</v>
      </c>
      <c r="S4489">
        <f t="shared" si="213"/>
        <v>0</v>
      </c>
      <c r="T4489">
        <f t="shared" si="213"/>
        <v>0</v>
      </c>
      <c r="U4489">
        <f t="shared" si="213"/>
        <v>0</v>
      </c>
    </row>
    <row r="4490" spans="1:21" x14ac:dyDescent="0.25">
      <c r="A4490" t="s">
        <v>5009</v>
      </c>
      <c r="B4490" t="str">
        <f t="shared" si="211"/>
        <v>ZK114.K388.C727</v>
      </c>
      <c r="C4490">
        <f>+IFERROR(VLOOKUP(B4490,'[1]Sum table'!$A:$D,4,FALSE),0)</f>
        <v>0</v>
      </c>
      <c r="D4490">
        <f>+IFERROR(VLOOKUP(B4490,'[1]Sum table'!$A:$E,5,FALSE),0)</f>
        <v>0</v>
      </c>
      <c r="E4490">
        <f>+IFERROR(VLOOKUP(B4490,'[1]Sum table'!$A:$F,6,FALSE),0)</f>
        <v>0</v>
      </c>
      <c r="F4490">
        <f>+IFERROR(VLOOKUP(B4490,'[1]Sum table'!$A:$G,7,FALSE),0)</f>
        <v>0</v>
      </c>
      <c r="O4490" t="s">
        <v>521</v>
      </c>
      <c r="P4490" s="607" t="s">
        <v>494</v>
      </c>
      <c r="R4490" t="str">
        <f t="shared" si="212"/>
        <v>ZK114</v>
      </c>
      <c r="S4490">
        <f t="shared" si="213"/>
        <v>0</v>
      </c>
      <c r="T4490">
        <f t="shared" si="213"/>
        <v>0</v>
      </c>
      <c r="U4490">
        <f t="shared" si="213"/>
        <v>0</v>
      </c>
    </row>
    <row r="4491" spans="1:21" x14ac:dyDescent="0.25">
      <c r="A4491" t="s">
        <v>5010</v>
      </c>
      <c r="B4491" t="str">
        <f t="shared" si="211"/>
        <v>ZK114.K389.C727</v>
      </c>
      <c r="C4491">
        <f>+IFERROR(VLOOKUP(B4491,'[1]Sum table'!$A:$D,4,FALSE),0)</f>
        <v>0</v>
      </c>
      <c r="D4491">
        <f>+IFERROR(VLOOKUP(B4491,'[1]Sum table'!$A:$E,5,FALSE),0)</f>
        <v>0</v>
      </c>
      <c r="E4491">
        <f>+IFERROR(VLOOKUP(B4491,'[1]Sum table'!$A:$F,6,FALSE),0)</f>
        <v>0</v>
      </c>
      <c r="F4491">
        <f>+IFERROR(VLOOKUP(B4491,'[1]Sum table'!$A:$G,7,FALSE),0)</f>
        <v>0</v>
      </c>
      <c r="O4491" t="s">
        <v>521</v>
      </c>
      <c r="P4491" s="607" t="s">
        <v>495</v>
      </c>
      <c r="R4491" t="str">
        <f t="shared" si="212"/>
        <v>ZK114</v>
      </c>
      <c r="S4491">
        <f t="shared" si="213"/>
        <v>0</v>
      </c>
      <c r="T4491">
        <f t="shared" si="213"/>
        <v>0</v>
      </c>
      <c r="U4491">
        <f t="shared" si="213"/>
        <v>0</v>
      </c>
    </row>
    <row r="4492" spans="1:21" x14ac:dyDescent="0.25">
      <c r="A4492" t="s">
        <v>5011</v>
      </c>
      <c r="B4492" t="str">
        <f t="shared" si="211"/>
        <v>ZK114.K390.C727</v>
      </c>
      <c r="C4492">
        <f>+IFERROR(VLOOKUP(B4492,'[1]Sum table'!$A:$D,4,FALSE),0)</f>
        <v>0</v>
      </c>
      <c r="D4492">
        <f>+IFERROR(VLOOKUP(B4492,'[1]Sum table'!$A:$E,5,FALSE),0)</f>
        <v>0</v>
      </c>
      <c r="E4492">
        <f>+IFERROR(VLOOKUP(B4492,'[1]Sum table'!$A:$F,6,FALSE),0)</f>
        <v>0</v>
      </c>
      <c r="F4492">
        <f>+IFERROR(VLOOKUP(B4492,'[1]Sum table'!$A:$G,7,FALSE),0)</f>
        <v>0</v>
      </c>
      <c r="O4492" t="s">
        <v>521</v>
      </c>
      <c r="P4492" s="607" t="s">
        <v>496</v>
      </c>
      <c r="R4492" t="str">
        <f t="shared" si="212"/>
        <v>ZK114</v>
      </c>
      <c r="S4492">
        <f t="shared" si="213"/>
        <v>0</v>
      </c>
      <c r="T4492">
        <f t="shared" si="213"/>
        <v>0</v>
      </c>
      <c r="U4492">
        <f t="shared" si="213"/>
        <v>0</v>
      </c>
    </row>
    <row r="4493" spans="1:21" x14ac:dyDescent="0.25">
      <c r="A4493" t="s">
        <v>5012</v>
      </c>
      <c r="B4493" t="str">
        <f t="shared" si="211"/>
        <v>ZK114.K391.C727</v>
      </c>
      <c r="C4493">
        <f>+IFERROR(VLOOKUP(B4493,'[1]Sum table'!$A:$D,4,FALSE),0)</f>
        <v>0</v>
      </c>
      <c r="D4493">
        <f>+IFERROR(VLOOKUP(B4493,'[1]Sum table'!$A:$E,5,FALSE),0)</f>
        <v>0</v>
      </c>
      <c r="E4493">
        <f>+IFERROR(VLOOKUP(B4493,'[1]Sum table'!$A:$F,6,FALSE),0)</f>
        <v>0</v>
      </c>
      <c r="F4493">
        <f>+IFERROR(VLOOKUP(B4493,'[1]Sum table'!$A:$G,7,FALSE),0)</f>
        <v>0</v>
      </c>
      <c r="O4493" t="s">
        <v>521</v>
      </c>
      <c r="P4493" s="607" t="s">
        <v>497</v>
      </c>
      <c r="R4493" t="str">
        <f t="shared" si="212"/>
        <v>ZK114</v>
      </c>
      <c r="S4493">
        <f t="shared" si="213"/>
        <v>0</v>
      </c>
      <c r="T4493">
        <f t="shared" si="213"/>
        <v>0</v>
      </c>
      <c r="U4493">
        <f t="shared" si="213"/>
        <v>0</v>
      </c>
    </row>
    <row r="4494" spans="1:21" x14ac:dyDescent="0.25">
      <c r="A4494" t="s">
        <v>5013</v>
      </c>
      <c r="B4494" t="str">
        <f t="shared" si="211"/>
        <v>ZK114.K392.C727</v>
      </c>
      <c r="C4494">
        <f>+IFERROR(VLOOKUP(B4494,'[1]Sum table'!$A:$D,4,FALSE),0)</f>
        <v>0</v>
      </c>
      <c r="D4494">
        <f>+IFERROR(VLOOKUP(B4494,'[1]Sum table'!$A:$E,5,FALSE),0)</f>
        <v>0</v>
      </c>
      <c r="E4494">
        <f>+IFERROR(VLOOKUP(B4494,'[1]Sum table'!$A:$F,6,FALSE),0)</f>
        <v>0</v>
      </c>
      <c r="F4494">
        <f>+IFERROR(VLOOKUP(B4494,'[1]Sum table'!$A:$G,7,FALSE),0)</f>
        <v>0</v>
      </c>
      <c r="O4494" t="s">
        <v>521</v>
      </c>
      <c r="P4494" s="607" t="s">
        <v>498</v>
      </c>
      <c r="R4494" t="str">
        <f t="shared" si="212"/>
        <v>ZK114</v>
      </c>
      <c r="S4494">
        <f t="shared" si="213"/>
        <v>0</v>
      </c>
      <c r="T4494">
        <f t="shared" si="213"/>
        <v>0</v>
      </c>
      <c r="U4494">
        <f t="shared" si="213"/>
        <v>0</v>
      </c>
    </row>
    <row r="4495" spans="1:21" x14ac:dyDescent="0.25">
      <c r="A4495" t="s">
        <v>5014</v>
      </c>
      <c r="B4495" t="str">
        <f t="shared" si="211"/>
        <v>ZK114.K393.C727</v>
      </c>
      <c r="C4495">
        <f>+IFERROR(VLOOKUP(B4495,'[1]Sum table'!$A:$D,4,FALSE),0)</f>
        <v>0</v>
      </c>
      <c r="D4495">
        <f>+IFERROR(VLOOKUP(B4495,'[1]Sum table'!$A:$E,5,FALSE),0)</f>
        <v>0</v>
      </c>
      <c r="E4495">
        <f>+IFERROR(VLOOKUP(B4495,'[1]Sum table'!$A:$F,6,FALSE),0)</f>
        <v>0</v>
      </c>
      <c r="F4495">
        <f>+IFERROR(VLOOKUP(B4495,'[1]Sum table'!$A:$G,7,FALSE),0)</f>
        <v>0</v>
      </c>
      <c r="O4495" t="s">
        <v>521</v>
      </c>
      <c r="P4495" s="607" t="s">
        <v>499</v>
      </c>
      <c r="R4495" t="str">
        <f t="shared" si="212"/>
        <v>ZK114</v>
      </c>
      <c r="S4495">
        <f t="shared" si="213"/>
        <v>0</v>
      </c>
      <c r="T4495">
        <f t="shared" si="213"/>
        <v>0</v>
      </c>
      <c r="U4495">
        <f t="shared" si="213"/>
        <v>0</v>
      </c>
    </row>
    <row r="4496" spans="1:21" x14ac:dyDescent="0.25">
      <c r="A4496" t="s">
        <v>5015</v>
      </c>
      <c r="B4496" t="str">
        <f t="shared" si="211"/>
        <v>ZK114.K394.C727</v>
      </c>
      <c r="C4496">
        <f>+IFERROR(VLOOKUP(B4496,'[1]Sum table'!$A:$D,4,FALSE),0)</f>
        <v>0</v>
      </c>
      <c r="D4496">
        <f>+IFERROR(VLOOKUP(B4496,'[1]Sum table'!$A:$E,5,FALSE),0)</f>
        <v>0</v>
      </c>
      <c r="E4496">
        <f>+IFERROR(VLOOKUP(B4496,'[1]Sum table'!$A:$F,6,FALSE),0)</f>
        <v>0</v>
      </c>
      <c r="F4496">
        <f>+IFERROR(VLOOKUP(B4496,'[1]Sum table'!$A:$G,7,FALSE),0)</f>
        <v>0</v>
      </c>
      <c r="O4496" t="s">
        <v>521</v>
      </c>
      <c r="P4496" s="607" t="s">
        <v>500</v>
      </c>
      <c r="R4496" t="str">
        <f t="shared" si="212"/>
        <v>ZK114</v>
      </c>
      <c r="S4496">
        <f t="shared" si="213"/>
        <v>0</v>
      </c>
      <c r="T4496">
        <f t="shared" si="213"/>
        <v>0</v>
      </c>
      <c r="U4496">
        <f t="shared" si="213"/>
        <v>0</v>
      </c>
    </row>
    <row r="4497" spans="1:21" x14ac:dyDescent="0.25">
      <c r="A4497" t="s">
        <v>5016</v>
      </c>
      <c r="B4497" t="str">
        <f t="shared" si="211"/>
        <v>ZK114.K395.C727</v>
      </c>
      <c r="C4497">
        <f>+IFERROR(VLOOKUP(B4497,'[1]Sum table'!$A:$D,4,FALSE),0)</f>
        <v>0</v>
      </c>
      <c r="D4497">
        <f>+IFERROR(VLOOKUP(B4497,'[1]Sum table'!$A:$E,5,FALSE),0)</f>
        <v>0</v>
      </c>
      <c r="E4497">
        <f>+IFERROR(VLOOKUP(B4497,'[1]Sum table'!$A:$F,6,FALSE),0)</f>
        <v>0</v>
      </c>
      <c r="F4497">
        <f>+IFERROR(VLOOKUP(B4497,'[1]Sum table'!$A:$G,7,FALSE),0)</f>
        <v>0</v>
      </c>
      <c r="O4497" t="s">
        <v>521</v>
      </c>
      <c r="P4497" s="607" t="s">
        <v>501</v>
      </c>
      <c r="R4497" t="str">
        <f t="shared" si="212"/>
        <v>ZK114</v>
      </c>
      <c r="S4497">
        <f t="shared" si="213"/>
        <v>0</v>
      </c>
      <c r="T4497">
        <f t="shared" si="213"/>
        <v>0</v>
      </c>
      <c r="U4497">
        <f t="shared" si="213"/>
        <v>0</v>
      </c>
    </row>
    <row r="4498" spans="1:21" x14ac:dyDescent="0.25">
      <c r="A4498" t="s">
        <v>5017</v>
      </c>
      <c r="B4498" t="str">
        <f t="shared" si="211"/>
        <v>ZK114.K396.C727</v>
      </c>
      <c r="C4498">
        <f>+IFERROR(VLOOKUP(B4498,'[1]Sum table'!$A:$D,4,FALSE),0)</f>
        <v>0</v>
      </c>
      <c r="D4498">
        <f>+IFERROR(VLOOKUP(B4498,'[1]Sum table'!$A:$E,5,FALSE),0)</f>
        <v>0</v>
      </c>
      <c r="E4498">
        <f>+IFERROR(VLOOKUP(B4498,'[1]Sum table'!$A:$F,6,FALSE),0)</f>
        <v>0</v>
      </c>
      <c r="F4498">
        <f>+IFERROR(VLOOKUP(B4498,'[1]Sum table'!$A:$G,7,FALSE),0)</f>
        <v>0</v>
      </c>
      <c r="O4498" t="s">
        <v>521</v>
      </c>
      <c r="P4498" s="607" t="s">
        <v>502</v>
      </c>
      <c r="R4498" t="str">
        <f t="shared" si="212"/>
        <v>ZK114</v>
      </c>
      <c r="S4498">
        <f t="shared" si="213"/>
        <v>0</v>
      </c>
      <c r="T4498">
        <f t="shared" si="213"/>
        <v>0</v>
      </c>
      <c r="U4498">
        <f t="shared" si="213"/>
        <v>0</v>
      </c>
    </row>
    <row r="4499" spans="1:21" x14ac:dyDescent="0.25">
      <c r="A4499" t="s">
        <v>5018</v>
      </c>
      <c r="B4499" t="str">
        <f t="shared" si="211"/>
        <v>ZK114.K397.C727</v>
      </c>
      <c r="C4499">
        <f>+IFERROR(VLOOKUP(B4499,'[1]Sum table'!$A:$D,4,FALSE),0)</f>
        <v>0</v>
      </c>
      <c r="D4499">
        <f>+IFERROR(VLOOKUP(B4499,'[1]Sum table'!$A:$E,5,FALSE),0)</f>
        <v>0</v>
      </c>
      <c r="E4499">
        <f>+IFERROR(VLOOKUP(B4499,'[1]Sum table'!$A:$F,6,FALSE),0)</f>
        <v>0</v>
      </c>
      <c r="F4499">
        <f>+IFERROR(VLOOKUP(B4499,'[1]Sum table'!$A:$G,7,FALSE),0)</f>
        <v>0</v>
      </c>
      <c r="O4499" t="s">
        <v>521</v>
      </c>
      <c r="P4499" s="607" t="s">
        <v>503</v>
      </c>
      <c r="R4499" t="str">
        <f t="shared" si="212"/>
        <v>ZK114</v>
      </c>
      <c r="S4499">
        <f t="shared" si="213"/>
        <v>0</v>
      </c>
      <c r="T4499">
        <f t="shared" si="213"/>
        <v>0</v>
      </c>
      <c r="U4499">
        <f t="shared" si="213"/>
        <v>0</v>
      </c>
    </row>
    <row r="4500" spans="1:21" x14ac:dyDescent="0.25">
      <c r="A4500" t="s">
        <v>5019</v>
      </c>
      <c r="B4500" t="str">
        <f t="shared" si="211"/>
        <v>ZK114.K398.C727</v>
      </c>
      <c r="C4500">
        <f>+IFERROR(VLOOKUP(B4500,'[1]Sum table'!$A:$D,4,FALSE),0)</f>
        <v>0</v>
      </c>
      <c r="D4500">
        <f>+IFERROR(VLOOKUP(B4500,'[1]Sum table'!$A:$E,5,FALSE),0)</f>
        <v>0</v>
      </c>
      <c r="E4500">
        <f>+IFERROR(VLOOKUP(B4500,'[1]Sum table'!$A:$F,6,FALSE),0)</f>
        <v>0</v>
      </c>
      <c r="F4500">
        <f>+IFERROR(VLOOKUP(B4500,'[1]Sum table'!$A:$G,7,FALSE),0)</f>
        <v>0</v>
      </c>
      <c r="O4500" t="s">
        <v>521</v>
      </c>
      <c r="P4500" s="607" t="s">
        <v>504</v>
      </c>
      <c r="R4500" t="str">
        <f t="shared" si="212"/>
        <v>ZK114</v>
      </c>
      <c r="S4500">
        <f t="shared" si="213"/>
        <v>0</v>
      </c>
      <c r="T4500">
        <f t="shared" si="213"/>
        <v>0</v>
      </c>
      <c r="U4500">
        <f t="shared" si="213"/>
        <v>0</v>
      </c>
    </row>
    <row r="4501" spans="1:21" x14ac:dyDescent="0.25">
      <c r="A4501" t="s">
        <v>5020</v>
      </c>
      <c r="B4501" t="str">
        <f t="shared" si="211"/>
        <v>ZK114.K399.C727</v>
      </c>
      <c r="C4501">
        <f>+IFERROR(VLOOKUP(B4501,'[1]Sum table'!$A:$D,4,FALSE),0)</f>
        <v>0</v>
      </c>
      <c r="D4501">
        <f>+IFERROR(VLOOKUP(B4501,'[1]Sum table'!$A:$E,5,FALSE),0)</f>
        <v>0</v>
      </c>
      <c r="E4501">
        <f>+IFERROR(VLOOKUP(B4501,'[1]Sum table'!$A:$F,6,FALSE),0)</f>
        <v>0</v>
      </c>
      <c r="F4501">
        <f>+IFERROR(VLOOKUP(B4501,'[1]Sum table'!$A:$G,7,FALSE),0)</f>
        <v>0</v>
      </c>
      <c r="O4501" t="s">
        <v>521</v>
      </c>
      <c r="P4501" s="607" t="s">
        <v>505</v>
      </c>
      <c r="R4501" t="str">
        <f t="shared" si="212"/>
        <v>ZK114</v>
      </c>
      <c r="S4501">
        <f t="shared" si="213"/>
        <v>0</v>
      </c>
      <c r="T4501">
        <f t="shared" si="213"/>
        <v>0</v>
      </c>
      <c r="U4501">
        <f t="shared" si="213"/>
        <v>0</v>
      </c>
    </row>
    <row r="4502" spans="1:21" x14ac:dyDescent="0.25">
      <c r="C4502">
        <f>+IFERROR(VLOOKUP(B4502,'[1]Sum table'!$A:$D,4,FALSE),0)</f>
        <v>0</v>
      </c>
      <c r="D4502">
        <f>+IFERROR(VLOOKUP(B4502,'[1]Sum table'!$A:$E,5,FALSE),0)</f>
        <v>0</v>
      </c>
      <c r="E4502">
        <f>+IFERROR(VLOOKUP(B4502,'[1]Sum table'!$A:$F,6,FALSE),0)</f>
        <v>0</v>
      </c>
      <c r="F4502">
        <f>+IFERROR(VLOOKUP(B4502,'[1]Sum table'!$A:$G,7,FALSE),0)</f>
        <v>0</v>
      </c>
      <c r="O4502" t="s">
        <v>521</v>
      </c>
      <c r="P4502" s="607" t="s">
        <v>506</v>
      </c>
      <c r="R4502" t="str">
        <f t="shared" si="212"/>
        <v/>
      </c>
      <c r="S4502">
        <f t="shared" si="213"/>
        <v>0</v>
      </c>
      <c r="T4502">
        <f t="shared" si="213"/>
        <v>0</v>
      </c>
      <c r="U4502">
        <f t="shared" si="213"/>
        <v>0</v>
      </c>
    </row>
    <row r="4503" spans="1:21" ht="15.75" thickBot="1" x14ac:dyDescent="0.3">
      <c r="C4503">
        <f>+IFERROR(VLOOKUP(B4503,'[1]Sum table'!$A:$D,4,FALSE),0)</f>
        <v>0</v>
      </c>
      <c r="D4503">
        <f>+IFERROR(VLOOKUP(B4503,'[1]Sum table'!$A:$E,5,FALSE),0)</f>
        <v>0</v>
      </c>
      <c r="E4503">
        <f>+IFERROR(VLOOKUP(B4503,'[1]Sum table'!$A:$F,6,FALSE),0)</f>
        <v>0</v>
      </c>
      <c r="F4503">
        <f>+IFERROR(VLOOKUP(B4503,'[1]Sum table'!$A:$G,7,FALSE),0)</f>
        <v>0</v>
      </c>
      <c r="O4503" t="s">
        <v>521</v>
      </c>
      <c r="P4503" s="609" t="s">
        <v>507</v>
      </c>
      <c r="R4503" t="str">
        <f t="shared" si="212"/>
        <v/>
      </c>
      <c r="S4503">
        <f t="shared" si="213"/>
        <v>0</v>
      </c>
      <c r="T4503">
        <f t="shared" si="213"/>
        <v>0</v>
      </c>
      <c r="U4503">
        <f t="shared" si="213"/>
        <v>0</v>
      </c>
    </row>
    <row r="4504" spans="1:21" x14ac:dyDescent="0.25">
      <c r="C4504">
        <f>+IFERROR(VLOOKUP(B4504,'[1]Sum table'!$A:$D,4,FALSE),0)</f>
        <v>0</v>
      </c>
      <c r="D4504">
        <f>+IFERROR(VLOOKUP(B4504,'[1]Sum table'!$A:$E,5,FALSE),0)</f>
        <v>0</v>
      </c>
      <c r="E4504">
        <f>+IFERROR(VLOOKUP(B4504,'[1]Sum table'!$A:$F,6,FALSE),0)</f>
        <v>0</v>
      </c>
      <c r="F4504">
        <f>+IFERROR(VLOOKUP(B4504,'[1]Sum table'!$A:$G,7,FALSE),0)</f>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U1" sqref="U1:X1048576"/>
      <selection pane="topRight" activeCell="U1" sqref="U1:X1048576"/>
      <selection pane="bottomLeft" activeCell="U1" sqref="U1:X1048576"/>
      <selection pane="bottomRight" activeCell="D4" sqref="D4"/>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C727</v>
      </c>
      <c r="F3" s="513"/>
      <c r="G3" s="513"/>
      <c r="H3" s="865" t="str">
        <f>IF(G74&gt;E74,"Budget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IF(AY74&lt;0,"Actual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+SUMMARY!A22</f>
        <v>ZK112 - Artist &amp; Guest Liaison</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9" t="str">
        <f>+'Cash flow summary'!G7</f>
        <v>Mar 16</v>
      </c>
      <c r="S7" s="468"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68" t="str">
        <f>+'Cash flow summary'!Q7</f>
        <v>Jan 17</v>
      </c>
      <c r="AC7" s="468" t="str">
        <f>+'Cash flow summary'!R7</f>
        <v>Feb 17</v>
      </c>
      <c r="AD7" s="468" t="str">
        <f>+'Cash flow summary'!S7</f>
        <v>Mar 17</v>
      </c>
      <c r="AE7" s="468" t="str">
        <f>+'Cash flow summary'!T7</f>
        <v>Apr 17</v>
      </c>
      <c r="AF7" s="468" t="str">
        <f>+'Cash flow summary'!U7</f>
        <v>May 17</v>
      </c>
      <c r="AG7" s="468" t="str">
        <f>+'Cash flow summary'!V7</f>
        <v>June 17</v>
      </c>
      <c r="AH7" s="468" t="str">
        <f>+'Cash flow summary'!W7</f>
        <v>Jul 17</v>
      </c>
      <c r="AI7" s="468" t="str">
        <f>+'Cash flow summary'!X7</f>
        <v>Aug 17</v>
      </c>
      <c r="AJ7" s="468" t="str">
        <f>+'Cash flow summary'!Y7</f>
        <v>Sept 17</v>
      </c>
      <c r="AK7" s="468" t="str">
        <f>+'Cash flow summary'!Z7</f>
        <v>Oct 17</v>
      </c>
      <c r="AL7" s="468" t="str">
        <f>+'Cash flow summary'!AA7</f>
        <v>Nov 17</v>
      </c>
      <c r="AM7" s="468" t="str">
        <f>+'Cash flow summary'!AB7</f>
        <v>Dec 17</v>
      </c>
      <c r="AN7" s="468" t="str">
        <f>+'Cash flow summary'!AC7</f>
        <v>Jan 18</v>
      </c>
      <c r="AO7" s="468" t="str">
        <f>+'Cash flow summary'!AD7</f>
        <v>Feb 18</v>
      </c>
      <c r="AP7" s="468" t="str">
        <f>+'Cash flow summary'!AE7</f>
        <v>Mar 18</v>
      </c>
      <c r="AQ7" s="468" t="str">
        <f>+'Cash flow summary'!AF7</f>
        <v>Apr 18</v>
      </c>
      <c r="AR7" s="468" t="str">
        <f>+'Cash flow summary'!AG7</f>
        <v>May 18</v>
      </c>
      <c r="AS7" s="468" t="str">
        <f>+'Cash flow summary'!AH7</f>
        <v>June 18</v>
      </c>
      <c r="AT7" s="468" t="str">
        <f>+'Cash flow summary'!AI7</f>
        <v>Jul 18</v>
      </c>
      <c r="AU7" s="468" t="str">
        <f>+'Cash flow summary'!AJ7</f>
        <v>Aug 18</v>
      </c>
      <c r="AV7" s="468" t="str">
        <f>+'Cash flow summary'!AK7</f>
        <v>Sept 18</v>
      </c>
      <c r="AW7" s="537" t="s">
        <v>48</v>
      </c>
      <c r="AX7" s="538" t="s">
        <v>49</v>
      </c>
      <c r="AY7" s="539" t="s">
        <v>50</v>
      </c>
      <c r="AZ7" s="538" t="s">
        <v>31</v>
      </c>
    </row>
    <row r="8" spans="1:52" s="4" customFormat="1" ht="15" customHeight="1" x14ac:dyDescent="0.2">
      <c r="A8" s="355" t="s">
        <v>216</v>
      </c>
      <c r="B8" s="450" t="str">
        <f>+LEFT($E$5,5)&amp;"."&amp;A8&amp;"."&amp;$E$3</f>
        <v>ZK112.K170.C727</v>
      </c>
      <c r="C8" s="350" t="s">
        <v>217</v>
      </c>
      <c r="D8" s="350"/>
      <c r="E8" s="226">
        <f t="shared" ref="E8:L8" si="0">SUM(E9:E22)</f>
        <v>0</v>
      </c>
      <c r="F8" s="424">
        <f t="shared" si="0"/>
        <v>0</v>
      </c>
      <c r="G8" s="226">
        <f t="shared" si="0"/>
        <v>0</v>
      </c>
      <c r="H8" s="226">
        <f t="shared" si="0"/>
        <v>0</v>
      </c>
      <c r="I8" s="200">
        <f t="shared" si="0"/>
        <v>0</v>
      </c>
      <c r="J8" s="424">
        <f>SUM(J9:J22)</f>
        <v>0</v>
      </c>
      <c r="K8" s="226">
        <f t="shared" si="0"/>
        <v>0</v>
      </c>
      <c r="L8" s="216">
        <f t="shared" si="0"/>
        <v>0</v>
      </c>
      <c r="M8" s="216"/>
      <c r="N8" s="195">
        <f t="shared" ref="N8:AC8" si="1">SUM(N9:N22)</f>
        <v>0</v>
      </c>
      <c r="O8" s="195">
        <f>SUM(O9:O22)</f>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SUM(AD9:AD22)</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SUM(P8:AV8)</f>
        <v>0</v>
      </c>
      <c r="AX8" s="197">
        <f>+AW8+N8</f>
        <v>0</v>
      </c>
      <c r="AY8" s="432">
        <f t="shared" ref="AY8:AY66" si="3">+G8-AX8</f>
        <v>0</v>
      </c>
    </row>
    <row r="9" spans="1:52" s="4" customFormat="1" ht="15" customHeight="1" x14ac:dyDescent="0.2">
      <c r="A9" s="351"/>
      <c r="B9" s="485"/>
      <c r="C9" s="352"/>
      <c r="D9" s="373"/>
      <c r="E9" s="245"/>
      <c r="F9" s="364">
        <f>-E9+G9</f>
        <v>0</v>
      </c>
      <c r="G9" s="245"/>
      <c r="H9" s="564">
        <f>SUM(N9:AV9)</f>
        <v>0</v>
      </c>
      <c r="I9" s="218"/>
      <c r="J9" s="364">
        <f>-I9+K9</f>
        <v>0</v>
      </c>
      <c r="K9" s="245">
        <v>0</v>
      </c>
      <c r="L9" s="219"/>
      <c r="M9" s="245"/>
      <c r="N9" s="232"/>
      <c r="O9" s="217"/>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SUM(P9:AV9)</f>
        <v>0</v>
      </c>
      <c r="AX9" s="434">
        <f>+AW9+N9</f>
        <v>0</v>
      </c>
      <c r="AY9" s="435">
        <f t="shared" si="3"/>
        <v>0</v>
      </c>
    </row>
    <row r="10" spans="1:52" s="4" customFormat="1" ht="15" customHeight="1" x14ac:dyDescent="0.2">
      <c r="A10" s="353"/>
      <c r="B10" s="486"/>
      <c r="C10" s="354"/>
      <c r="D10" s="373"/>
      <c r="E10" s="251"/>
      <c r="F10" s="364">
        <f t="shared" ref="F10:F72" si="4">-E10+G10</f>
        <v>0</v>
      </c>
      <c r="G10" s="251"/>
      <c r="H10" s="564">
        <f t="shared" ref="H10:H72" si="5">SUM(N10:AV10)</f>
        <v>0</v>
      </c>
      <c r="I10" s="221"/>
      <c r="J10" s="364">
        <f t="shared" ref="J10:J72" si="6">-I10+K10</f>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ref="AW10:AW68" si="7">SUM(P10:AV10)</f>
        <v>0</v>
      </c>
      <c r="AX10" s="434">
        <f t="shared" ref="AX10:AX68" si="8">+AW10+N10</f>
        <v>0</v>
      </c>
      <c r="AY10" s="435">
        <f t="shared" si="3"/>
        <v>0</v>
      </c>
    </row>
    <row r="11" spans="1:52" s="4" customFormat="1" ht="15" customHeight="1" x14ac:dyDescent="0.2">
      <c r="A11" s="353"/>
      <c r="B11" s="486"/>
      <c r="C11" s="354"/>
      <c r="D11" s="373"/>
      <c r="E11" s="251"/>
      <c r="F11" s="364">
        <f t="shared" si="4"/>
        <v>0</v>
      </c>
      <c r="G11" s="251"/>
      <c r="H11" s="564">
        <f t="shared" si="5"/>
        <v>0</v>
      </c>
      <c r="I11" s="221"/>
      <c r="J11" s="364">
        <f t="shared" si="6"/>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7"/>
        <v>0</v>
      </c>
      <c r="AX11" s="434">
        <f t="shared" si="8"/>
        <v>0</v>
      </c>
      <c r="AY11" s="435">
        <f t="shared" si="3"/>
        <v>0</v>
      </c>
    </row>
    <row r="12" spans="1:52" s="4" customFormat="1" ht="15" customHeight="1" x14ac:dyDescent="0.2">
      <c r="A12" s="353"/>
      <c r="B12" s="486"/>
      <c r="C12" s="354"/>
      <c r="D12" s="373"/>
      <c r="E12" s="251"/>
      <c r="F12" s="364">
        <f t="shared" si="4"/>
        <v>0</v>
      </c>
      <c r="G12" s="251"/>
      <c r="H12" s="564">
        <f t="shared" si="5"/>
        <v>0</v>
      </c>
      <c r="I12" s="221"/>
      <c r="J12" s="364">
        <f t="shared" si="6"/>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7"/>
        <v>0</v>
      </c>
      <c r="AX12" s="434">
        <f t="shared" si="8"/>
        <v>0</v>
      </c>
      <c r="AY12" s="435">
        <f t="shared" si="3"/>
        <v>0</v>
      </c>
    </row>
    <row r="13" spans="1:52" s="4" customFormat="1" ht="15" hidden="1" customHeight="1" x14ac:dyDescent="0.2">
      <c r="A13" s="148"/>
      <c r="B13" s="451"/>
      <c r="C13" s="443"/>
      <c r="D13" s="443"/>
      <c r="E13" s="251"/>
      <c r="F13" s="364">
        <f t="shared" si="4"/>
        <v>0</v>
      </c>
      <c r="G13" s="251"/>
      <c r="H13" s="564">
        <f t="shared" si="5"/>
        <v>0</v>
      </c>
      <c r="I13" s="221"/>
      <c r="J13" s="364">
        <f t="shared" si="6"/>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7"/>
        <v>0</v>
      </c>
      <c r="AX13" s="434">
        <f t="shared" si="8"/>
        <v>0</v>
      </c>
      <c r="AY13" s="435">
        <f t="shared" si="3"/>
        <v>0</v>
      </c>
    </row>
    <row r="14" spans="1:52" s="4" customFormat="1" ht="15" hidden="1" customHeight="1" x14ac:dyDescent="0.2">
      <c r="A14" s="148"/>
      <c r="B14" s="451"/>
      <c r="C14" s="257"/>
      <c r="D14" s="367"/>
      <c r="E14" s="251"/>
      <c r="F14" s="364">
        <f t="shared" si="4"/>
        <v>0</v>
      </c>
      <c r="G14" s="251"/>
      <c r="H14" s="564">
        <f t="shared" si="5"/>
        <v>0</v>
      </c>
      <c r="I14" s="221"/>
      <c r="J14" s="364">
        <f t="shared" si="6"/>
        <v>0</v>
      </c>
      <c r="K14" s="245"/>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7"/>
        <v>0</v>
      </c>
      <c r="AX14" s="434">
        <f t="shared" si="8"/>
        <v>0</v>
      </c>
      <c r="AY14" s="435">
        <f t="shared" si="3"/>
        <v>0</v>
      </c>
    </row>
    <row r="15" spans="1:52" s="4" customFormat="1" ht="15" hidden="1" customHeight="1" x14ac:dyDescent="0.2">
      <c r="A15" s="148"/>
      <c r="B15" s="451"/>
      <c r="C15" s="257"/>
      <c r="D15" s="367"/>
      <c r="E15" s="251"/>
      <c r="F15" s="364">
        <f t="shared" si="4"/>
        <v>0</v>
      </c>
      <c r="G15" s="251"/>
      <c r="H15" s="564">
        <f t="shared" si="5"/>
        <v>0</v>
      </c>
      <c r="I15" s="221"/>
      <c r="J15" s="364">
        <f t="shared" si="6"/>
        <v>0</v>
      </c>
      <c r="K15" s="251"/>
      <c r="L15" s="222"/>
      <c r="M15" s="251"/>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7"/>
        <v>0</v>
      </c>
      <c r="AX15" s="434">
        <f t="shared" si="8"/>
        <v>0</v>
      </c>
      <c r="AY15" s="435">
        <f t="shared" si="3"/>
        <v>0</v>
      </c>
    </row>
    <row r="16" spans="1:52" s="4" customFormat="1" ht="15" hidden="1" customHeight="1" x14ac:dyDescent="0.2">
      <c r="A16" s="148"/>
      <c r="B16" s="451"/>
      <c r="C16" s="257"/>
      <c r="D16" s="367"/>
      <c r="E16" s="251"/>
      <c r="F16" s="364">
        <f t="shared" si="4"/>
        <v>0</v>
      </c>
      <c r="G16" s="251"/>
      <c r="H16" s="564">
        <f t="shared" si="5"/>
        <v>0</v>
      </c>
      <c r="I16" s="221"/>
      <c r="J16" s="364">
        <f t="shared" si="6"/>
        <v>0</v>
      </c>
      <c r="K16" s="251"/>
      <c r="L16" s="222"/>
      <c r="M16" s="251"/>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7"/>
        <v>0</v>
      </c>
      <c r="AX16" s="434">
        <f t="shared" si="8"/>
        <v>0</v>
      </c>
      <c r="AY16" s="435">
        <f t="shared" si="3"/>
        <v>0</v>
      </c>
    </row>
    <row r="17" spans="1:51" s="4" customFormat="1" ht="15" hidden="1" customHeight="1" x14ac:dyDescent="0.2">
      <c r="A17" s="148"/>
      <c r="B17" s="451"/>
      <c r="C17" s="257"/>
      <c r="D17" s="367"/>
      <c r="E17" s="251"/>
      <c r="F17" s="364">
        <f t="shared" si="4"/>
        <v>0</v>
      </c>
      <c r="G17" s="251"/>
      <c r="H17" s="564">
        <f t="shared" si="5"/>
        <v>0</v>
      </c>
      <c r="I17" s="221"/>
      <c r="J17" s="364">
        <f t="shared" si="6"/>
        <v>0</v>
      </c>
      <c r="K17" s="251"/>
      <c r="L17" s="222"/>
      <c r="M17" s="251"/>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7"/>
        <v>0</v>
      </c>
      <c r="AX17" s="434">
        <f t="shared" si="8"/>
        <v>0</v>
      </c>
      <c r="AY17" s="435">
        <f t="shared" si="3"/>
        <v>0</v>
      </c>
    </row>
    <row r="18" spans="1:51" s="4" customFormat="1" ht="15" hidden="1" customHeight="1" x14ac:dyDescent="0.2">
      <c r="A18" s="148"/>
      <c r="B18" s="451"/>
      <c r="C18" s="257"/>
      <c r="D18" s="367"/>
      <c r="E18" s="251"/>
      <c r="F18" s="364">
        <f t="shared" si="4"/>
        <v>0</v>
      </c>
      <c r="G18" s="251"/>
      <c r="H18" s="564">
        <f t="shared" si="5"/>
        <v>0</v>
      </c>
      <c r="I18" s="221"/>
      <c r="J18" s="364">
        <f t="shared" si="6"/>
        <v>0</v>
      </c>
      <c r="K18" s="251"/>
      <c r="L18" s="222"/>
      <c r="M18" s="251"/>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7"/>
        <v>0</v>
      </c>
      <c r="AX18" s="434">
        <f t="shared" si="8"/>
        <v>0</v>
      </c>
      <c r="AY18" s="435">
        <f t="shared" si="3"/>
        <v>0</v>
      </c>
    </row>
    <row r="19" spans="1:51" s="4" customFormat="1" ht="15" hidden="1" customHeight="1" x14ac:dyDescent="0.2">
      <c r="A19" s="148"/>
      <c r="B19" s="451"/>
      <c r="C19" s="257"/>
      <c r="D19" s="367"/>
      <c r="E19" s="251"/>
      <c r="F19" s="364">
        <f t="shared" si="4"/>
        <v>0</v>
      </c>
      <c r="G19" s="251"/>
      <c r="H19" s="564">
        <f t="shared" si="5"/>
        <v>0</v>
      </c>
      <c r="I19" s="221"/>
      <c r="J19" s="364">
        <f t="shared" si="6"/>
        <v>0</v>
      </c>
      <c r="K19" s="251"/>
      <c r="L19" s="222"/>
      <c r="M19" s="251"/>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7"/>
        <v>0</v>
      </c>
      <c r="AX19" s="434">
        <f t="shared" si="8"/>
        <v>0</v>
      </c>
      <c r="AY19" s="435">
        <f t="shared" si="3"/>
        <v>0</v>
      </c>
    </row>
    <row r="20" spans="1:51" s="4" customFormat="1" ht="15" customHeight="1" x14ac:dyDescent="0.2">
      <c r="A20" s="148"/>
      <c r="B20" s="451"/>
      <c r="C20" s="257"/>
      <c r="D20" s="367"/>
      <c r="E20" s="251"/>
      <c r="F20" s="364">
        <f t="shared" si="4"/>
        <v>0</v>
      </c>
      <c r="G20" s="251"/>
      <c r="H20" s="564">
        <f t="shared" si="5"/>
        <v>0</v>
      </c>
      <c r="I20" s="221"/>
      <c r="J20" s="364">
        <f t="shared" si="6"/>
        <v>0</v>
      </c>
      <c r="K20" s="251"/>
      <c r="L20" s="222"/>
      <c r="M20" s="251"/>
      <c r="N20" s="232"/>
      <c r="O20" s="232"/>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433">
        <f t="shared" si="7"/>
        <v>0</v>
      </c>
      <c r="AX20" s="434">
        <f t="shared" si="8"/>
        <v>0</v>
      </c>
      <c r="AY20" s="435">
        <f t="shared" si="3"/>
        <v>0</v>
      </c>
    </row>
    <row r="21" spans="1:51" s="4" customFormat="1" ht="15" customHeight="1" x14ac:dyDescent="0.2">
      <c r="A21" s="148"/>
      <c r="B21" s="451" t="str">
        <f>+B8</f>
        <v>ZK112.K170.C727</v>
      </c>
      <c r="C21" s="257"/>
      <c r="D21" s="367"/>
      <c r="E21" s="251"/>
      <c r="F21" s="364">
        <f t="shared" si="4"/>
        <v>0</v>
      </c>
      <c r="G21" s="251"/>
      <c r="H21" s="564">
        <f t="shared" si="5"/>
        <v>0</v>
      </c>
      <c r="I21" s="221"/>
      <c r="J21" s="364">
        <f t="shared" si="6"/>
        <v>0</v>
      </c>
      <c r="K21" s="251"/>
      <c r="L21" s="222"/>
      <c r="M21" s="251"/>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433">
        <f t="shared" si="7"/>
        <v>0</v>
      </c>
      <c r="AX21" s="434">
        <f t="shared" si="8"/>
        <v>0</v>
      </c>
      <c r="AY21" s="435">
        <f t="shared" si="3"/>
        <v>0</v>
      </c>
    </row>
    <row r="22" spans="1:51" s="4" customFormat="1" ht="15" customHeight="1" thickBot="1" x14ac:dyDescent="0.3">
      <c r="A22" s="168"/>
      <c r="B22" s="452"/>
      <c r="C22" s="274" t="s">
        <v>286</v>
      </c>
      <c r="D22" s="274"/>
      <c r="E22" s="272"/>
      <c r="F22" s="364">
        <f t="shared" si="4"/>
        <v>0</v>
      </c>
      <c r="G22" s="272"/>
      <c r="H22" s="571">
        <f t="shared" si="5"/>
        <v>0</v>
      </c>
      <c r="I22" s="224"/>
      <c r="J22" s="364">
        <f t="shared" si="6"/>
        <v>0</v>
      </c>
      <c r="K22" s="272">
        <v>0</v>
      </c>
      <c r="L22" s="225"/>
      <c r="M22" s="272"/>
      <c r="N22" s="571">
        <f>+IFERROR(VLOOKUP(B21,Sheet1!B:D,2,FALSE),0)</f>
        <v>0</v>
      </c>
      <c r="O22" s="571">
        <f>+IFERROR(VLOOKUP(B21,Sheet1!B:D,3,FALSE)+VLOOKUP(B21,Sheet1!B:E,4,FALSE),0)</f>
        <v>0</v>
      </c>
      <c r="P22" s="25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433">
        <f t="shared" si="7"/>
        <v>0</v>
      </c>
      <c r="AX22" s="434">
        <f t="shared" si="8"/>
        <v>0</v>
      </c>
      <c r="AY22" s="435">
        <f t="shared" si="3"/>
        <v>0</v>
      </c>
    </row>
    <row r="23" spans="1:51" s="4" customFormat="1" ht="15" customHeight="1" x14ac:dyDescent="0.2">
      <c r="A23" s="193" t="s">
        <v>218</v>
      </c>
      <c r="B23" s="450" t="str">
        <f>+LEFT($E$5,5)&amp;"."&amp;A23&amp;"."&amp;$E$3</f>
        <v>ZK112.K287.C727</v>
      </c>
      <c r="C23" s="166" t="s">
        <v>219</v>
      </c>
      <c r="D23" s="166"/>
      <c r="E23" s="226">
        <f t="shared" ref="E23:L23" si="9">SUM(E24:E31)</f>
        <v>0</v>
      </c>
      <c r="F23" s="425">
        <f t="shared" si="9"/>
        <v>0</v>
      </c>
      <c r="G23" s="226">
        <f t="shared" si="9"/>
        <v>0</v>
      </c>
      <c r="H23" s="226">
        <f t="shared" si="9"/>
        <v>0</v>
      </c>
      <c r="I23" s="200">
        <f t="shared" si="9"/>
        <v>0</v>
      </c>
      <c r="J23" s="425">
        <f t="shared" si="9"/>
        <v>0</v>
      </c>
      <c r="K23" s="226">
        <f t="shared" si="9"/>
        <v>0</v>
      </c>
      <c r="L23" s="216">
        <f t="shared" si="9"/>
        <v>0</v>
      </c>
      <c r="M23" s="216"/>
      <c r="N23" s="195">
        <f>SUM(N24:N31)</f>
        <v>0</v>
      </c>
      <c r="O23" s="195">
        <f>SUM(O24:O31)</f>
        <v>0</v>
      </c>
      <c r="P23" s="260">
        <f>SUM(P24:P31)</f>
        <v>0</v>
      </c>
      <c r="Q23" s="264">
        <f>SUM(Q24:Q31)</f>
        <v>0</v>
      </c>
      <c r="R23" s="395">
        <f t="shared" ref="R23:X23" si="10">SUM(R24:R31)</f>
        <v>0</v>
      </c>
      <c r="S23" s="405">
        <f t="shared" si="10"/>
        <v>0</v>
      </c>
      <c r="T23" s="264">
        <f t="shared" si="10"/>
        <v>0</v>
      </c>
      <c r="U23" s="264">
        <f t="shared" si="10"/>
        <v>0</v>
      </c>
      <c r="V23" s="264">
        <f t="shared" si="10"/>
        <v>0</v>
      </c>
      <c r="W23" s="264">
        <f t="shared" si="10"/>
        <v>0</v>
      </c>
      <c r="X23" s="264">
        <f t="shared" si="10"/>
        <v>0</v>
      </c>
      <c r="Y23" s="264">
        <f t="shared" ref="Y23:AV23" si="11">SUM(Y24:Y31)</f>
        <v>0</v>
      </c>
      <c r="Z23" s="264">
        <f t="shared" si="11"/>
        <v>0</v>
      </c>
      <c r="AA23" s="264">
        <f t="shared" si="11"/>
        <v>0</v>
      </c>
      <c r="AB23" s="264">
        <f t="shared" si="11"/>
        <v>0</v>
      </c>
      <c r="AC23" s="264">
        <f t="shared" si="11"/>
        <v>0</v>
      </c>
      <c r="AD23" s="395">
        <f t="shared" si="11"/>
        <v>0</v>
      </c>
      <c r="AE23" s="405">
        <f t="shared" si="11"/>
        <v>0</v>
      </c>
      <c r="AF23" s="264">
        <f t="shared" si="11"/>
        <v>0</v>
      </c>
      <c r="AG23" s="264">
        <f t="shared" si="11"/>
        <v>0</v>
      </c>
      <c r="AH23" s="264">
        <f t="shared" si="11"/>
        <v>0</v>
      </c>
      <c r="AI23" s="264">
        <f t="shared" si="11"/>
        <v>0</v>
      </c>
      <c r="AJ23" s="264">
        <f t="shared" si="11"/>
        <v>0</v>
      </c>
      <c r="AK23" s="264">
        <f t="shared" si="11"/>
        <v>0</v>
      </c>
      <c r="AL23" s="264">
        <f t="shared" si="11"/>
        <v>0</v>
      </c>
      <c r="AM23" s="264">
        <f t="shared" si="11"/>
        <v>0</v>
      </c>
      <c r="AN23" s="264">
        <f t="shared" si="11"/>
        <v>0</v>
      </c>
      <c r="AO23" s="264">
        <f t="shared" si="11"/>
        <v>0</v>
      </c>
      <c r="AP23" s="395">
        <f t="shared" si="11"/>
        <v>0</v>
      </c>
      <c r="AQ23" s="405">
        <f t="shared" si="11"/>
        <v>0</v>
      </c>
      <c r="AR23" s="264">
        <f t="shared" si="11"/>
        <v>0</v>
      </c>
      <c r="AS23" s="264">
        <f t="shared" si="11"/>
        <v>0</v>
      </c>
      <c r="AT23" s="264">
        <f t="shared" si="11"/>
        <v>0</v>
      </c>
      <c r="AU23" s="264">
        <f t="shared" si="11"/>
        <v>0</v>
      </c>
      <c r="AV23" s="264">
        <f t="shared" si="11"/>
        <v>0</v>
      </c>
      <c r="AW23" s="433">
        <f t="shared" si="7"/>
        <v>0</v>
      </c>
      <c r="AX23" s="434">
        <f t="shared" si="8"/>
        <v>0</v>
      </c>
      <c r="AY23" s="435">
        <f t="shared" si="3"/>
        <v>0</v>
      </c>
    </row>
    <row r="24" spans="1:51" s="4" customFormat="1" ht="15" customHeight="1" x14ac:dyDescent="0.2">
      <c r="A24" s="333"/>
      <c r="B24" s="460" t="str">
        <f>+B23</f>
        <v>ZK112.K287.C727</v>
      </c>
      <c r="C24" s="334"/>
      <c r="D24" s="334"/>
      <c r="E24" s="245"/>
      <c r="F24" s="364">
        <f t="shared" si="4"/>
        <v>0</v>
      </c>
      <c r="G24" s="245">
        <v>0</v>
      </c>
      <c r="H24" s="564">
        <f t="shared" si="5"/>
        <v>0</v>
      </c>
      <c r="I24" s="228"/>
      <c r="J24" s="364">
        <f t="shared" si="6"/>
        <v>0</v>
      </c>
      <c r="K24" s="245">
        <v>0</v>
      </c>
      <c r="L24" s="229"/>
      <c r="M24" s="245"/>
      <c r="N24" s="232"/>
      <c r="O24" s="261"/>
      <c r="P24" s="356"/>
      <c r="Q24" s="357"/>
      <c r="R24" s="396"/>
      <c r="S24" s="406"/>
      <c r="T24" s="357"/>
      <c r="U24" s="357"/>
      <c r="V24" s="357"/>
      <c r="W24" s="357"/>
      <c r="X24" s="357"/>
      <c r="Y24" s="357"/>
      <c r="Z24" s="357"/>
      <c r="AA24" s="357"/>
      <c r="AB24" s="357"/>
      <c r="AC24" s="357"/>
      <c r="AD24" s="396"/>
      <c r="AE24" s="406"/>
      <c r="AF24" s="357"/>
      <c r="AG24" s="357"/>
      <c r="AH24" s="357"/>
      <c r="AI24" s="357"/>
      <c r="AJ24" s="357"/>
      <c r="AK24" s="357"/>
      <c r="AL24" s="357"/>
      <c r="AM24" s="357"/>
      <c r="AN24" s="357"/>
      <c r="AO24" s="357"/>
      <c r="AP24" s="396"/>
      <c r="AQ24" s="406"/>
      <c r="AR24" s="357"/>
      <c r="AS24" s="357"/>
      <c r="AT24" s="357"/>
      <c r="AU24" s="357"/>
      <c r="AV24" s="357"/>
      <c r="AW24" s="433">
        <f t="shared" si="7"/>
        <v>0</v>
      </c>
      <c r="AX24" s="434">
        <f t="shared" si="8"/>
        <v>0</v>
      </c>
      <c r="AY24" s="435">
        <f t="shared" si="3"/>
        <v>0</v>
      </c>
    </row>
    <row r="25" spans="1:51" s="4" customFormat="1" ht="15" customHeight="1" x14ac:dyDescent="0.2">
      <c r="A25" s="333"/>
      <c r="B25" s="460"/>
      <c r="C25" s="334"/>
      <c r="D25" s="340"/>
      <c r="E25" s="245"/>
      <c r="F25" s="364">
        <f t="shared" si="4"/>
        <v>0</v>
      </c>
      <c r="G25" s="245">
        <v>0</v>
      </c>
      <c r="H25" s="564">
        <f t="shared" si="5"/>
        <v>0</v>
      </c>
      <c r="I25" s="228"/>
      <c r="J25" s="364">
        <f t="shared" si="6"/>
        <v>0</v>
      </c>
      <c r="K25" s="245">
        <v>0</v>
      </c>
      <c r="L25" s="229"/>
      <c r="M25" s="245"/>
      <c r="N25" s="232"/>
      <c r="O25" s="232"/>
      <c r="P25" s="356"/>
      <c r="Q25" s="357"/>
      <c r="R25" s="396"/>
      <c r="S25" s="406"/>
      <c r="T25" s="357"/>
      <c r="U25" s="357"/>
      <c r="V25" s="357"/>
      <c r="W25" s="357"/>
      <c r="X25" s="357"/>
      <c r="Y25" s="357"/>
      <c r="Z25" s="357"/>
      <c r="AA25" s="357"/>
      <c r="AB25" s="357"/>
      <c r="AC25" s="357"/>
      <c r="AD25" s="396"/>
      <c r="AE25" s="406"/>
      <c r="AF25" s="357"/>
      <c r="AG25" s="357"/>
      <c r="AH25" s="357"/>
      <c r="AI25" s="357"/>
      <c r="AJ25" s="357"/>
      <c r="AK25" s="357"/>
      <c r="AL25" s="357"/>
      <c r="AM25" s="357"/>
      <c r="AN25" s="357"/>
      <c r="AO25" s="357"/>
      <c r="AP25" s="396"/>
      <c r="AQ25" s="406"/>
      <c r="AR25" s="357"/>
      <c r="AS25" s="357"/>
      <c r="AT25" s="357"/>
      <c r="AU25" s="357"/>
      <c r="AV25" s="357"/>
      <c r="AW25" s="433">
        <f t="shared" ref="AW25:AW30" si="12">SUM(P25:AV25)</f>
        <v>0</v>
      </c>
      <c r="AX25" s="434">
        <f t="shared" ref="AX25:AX30" si="13">+AW25+N25</f>
        <v>0</v>
      </c>
      <c r="AY25" s="435">
        <f t="shared" ref="AY25:AY30" si="14">+G25-AX25</f>
        <v>0</v>
      </c>
    </row>
    <row r="26" spans="1:51" s="4" customFormat="1" ht="15" customHeight="1" x14ac:dyDescent="0.2">
      <c r="A26" s="333"/>
      <c r="B26" s="460"/>
      <c r="C26" s="334"/>
      <c r="D26" s="340"/>
      <c r="E26" s="245"/>
      <c r="F26" s="364">
        <f t="shared" si="4"/>
        <v>0</v>
      </c>
      <c r="G26" s="245">
        <v>0</v>
      </c>
      <c r="H26" s="564">
        <f t="shared" si="5"/>
        <v>0</v>
      </c>
      <c r="I26" s="228"/>
      <c r="J26" s="364">
        <f t="shared" si="6"/>
        <v>0</v>
      </c>
      <c r="K26" s="245">
        <v>0</v>
      </c>
      <c r="L26" s="229"/>
      <c r="M26" s="245"/>
      <c r="N26" s="261"/>
      <c r="O26" s="261"/>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433">
        <f t="shared" si="12"/>
        <v>0</v>
      </c>
      <c r="AX26" s="434">
        <f t="shared" si="13"/>
        <v>0</v>
      </c>
      <c r="AY26" s="435">
        <f t="shared" si="14"/>
        <v>0</v>
      </c>
    </row>
    <row r="27" spans="1:51" s="4" customFormat="1" ht="15" customHeight="1" x14ac:dyDescent="0.2">
      <c r="A27" s="333"/>
      <c r="B27" s="460"/>
      <c r="C27" s="334"/>
      <c r="D27" s="340"/>
      <c r="E27" s="245"/>
      <c r="F27" s="364">
        <f t="shared" si="4"/>
        <v>0</v>
      </c>
      <c r="G27" s="245">
        <v>0</v>
      </c>
      <c r="H27" s="564">
        <f t="shared" si="5"/>
        <v>0</v>
      </c>
      <c r="I27" s="228"/>
      <c r="J27" s="364">
        <f t="shared" si="6"/>
        <v>0</v>
      </c>
      <c r="K27" s="245">
        <v>0</v>
      </c>
      <c r="L27" s="229"/>
      <c r="M27" s="245"/>
      <c r="N27" s="261"/>
      <c r="O27" s="217"/>
      <c r="P27" s="356"/>
      <c r="Q27" s="357"/>
      <c r="R27" s="396"/>
      <c r="S27" s="406"/>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 t="shared" si="12"/>
        <v>0</v>
      </c>
      <c r="AX27" s="434">
        <f t="shared" si="13"/>
        <v>0</v>
      </c>
      <c r="AY27" s="435">
        <f t="shared" si="14"/>
        <v>0</v>
      </c>
    </row>
    <row r="28" spans="1:51" s="4" customFormat="1" ht="15" customHeight="1" x14ac:dyDescent="0.2">
      <c r="A28" s="333"/>
      <c r="B28" s="460"/>
      <c r="C28" s="334"/>
      <c r="D28" s="340"/>
      <c r="E28" s="245"/>
      <c r="F28" s="364">
        <f t="shared" si="4"/>
        <v>0</v>
      </c>
      <c r="G28" s="245">
        <v>0</v>
      </c>
      <c r="H28" s="564">
        <f t="shared" si="5"/>
        <v>0</v>
      </c>
      <c r="I28" s="228"/>
      <c r="J28" s="364">
        <f t="shared" si="6"/>
        <v>0</v>
      </c>
      <c r="K28" s="245">
        <v>0</v>
      </c>
      <c r="L28" s="229"/>
      <c r="M28" s="245"/>
      <c r="N28" s="261"/>
      <c r="O28" s="261"/>
      <c r="P28" s="356"/>
      <c r="Q28" s="357"/>
      <c r="R28" s="396"/>
      <c r="S28" s="406"/>
      <c r="T28" s="357"/>
      <c r="U28" s="357"/>
      <c r="V28" s="357"/>
      <c r="W28" s="357"/>
      <c r="X28" s="357"/>
      <c r="Y28" s="357"/>
      <c r="Z28" s="357"/>
      <c r="AA28" s="357"/>
      <c r="AB28" s="357"/>
      <c r="AC28" s="357"/>
      <c r="AD28" s="396"/>
      <c r="AE28" s="406"/>
      <c r="AF28" s="357"/>
      <c r="AG28" s="357"/>
      <c r="AH28" s="357"/>
      <c r="AI28" s="357"/>
      <c r="AJ28" s="357"/>
      <c r="AK28" s="357"/>
      <c r="AL28" s="357"/>
      <c r="AM28" s="357"/>
      <c r="AN28" s="357"/>
      <c r="AO28" s="357"/>
      <c r="AP28" s="396"/>
      <c r="AQ28" s="406"/>
      <c r="AR28" s="357"/>
      <c r="AS28" s="357"/>
      <c r="AT28" s="357"/>
      <c r="AU28" s="357"/>
      <c r="AV28" s="357"/>
      <c r="AW28" s="433">
        <f t="shared" si="12"/>
        <v>0</v>
      </c>
      <c r="AX28" s="434">
        <f t="shared" si="13"/>
        <v>0</v>
      </c>
      <c r="AY28" s="435">
        <f t="shared" si="14"/>
        <v>0</v>
      </c>
    </row>
    <row r="29" spans="1:51" s="4" customFormat="1" ht="15" customHeight="1" x14ac:dyDescent="0.2">
      <c r="A29" s="333"/>
      <c r="B29" s="460"/>
      <c r="C29" s="334"/>
      <c r="D29" s="340"/>
      <c r="E29" s="245"/>
      <c r="F29" s="364">
        <f t="shared" si="4"/>
        <v>0</v>
      </c>
      <c r="G29" s="245">
        <v>0</v>
      </c>
      <c r="H29" s="564">
        <f t="shared" si="5"/>
        <v>0</v>
      </c>
      <c r="I29" s="228"/>
      <c r="J29" s="364">
        <f t="shared" si="6"/>
        <v>0</v>
      </c>
      <c r="K29" s="245">
        <v>0</v>
      </c>
      <c r="L29" s="229"/>
      <c r="M29" s="245"/>
      <c r="N29" s="261"/>
      <c r="O29" s="261"/>
      <c r="P29" s="356"/>
      <c r="Q29" s="357"/>
      <c r="R29" s="396"/>
      <c r="S29" s="406"/>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433">
        <f t="shared" si="12"/>
        <v>0</v>
      </c>
      <c r="AX29" s="434">
        <f t="shared" si="13"/>
        <v>0</v>
      </c>
      <c r="AY29" s="435">
        <f t="shared" si="14"/>
        <v>0</v>
      </c>
    </row>
    <row r="30" spans="1:51" s="4" customFormat="1" ht="15" customHeight="1" x14ac:dyDescent="0.2">
      <c r="A30" s="333"/>
      <c r="B30" s="460" t="str">
        <f>+B24</f>
        <v>ZK112.K287.C727</v>
      </c>
      <c r="C30" s="334"/>
      <c r="D30" s="340"/>
      <c r="E30" s="245"/>
      <c r="F30" s="364">
        <f t="shared" si="4"/>
        <v>0</v>
      </c>
      <c r="G30" s="245">
        <v>0</v>
      </c>
      <c r="H30" s="564">
        <f t="shared" si="5"/>
        <v>0</v>
      </c>
      <c r="I30" s="228"/>
      <c r="J30" s="364">
        <f t="shared" si="6"/>
        <v>0</v>
      </c>
      <c r="K30" s="245">
        <v>0</v>
      </c>
      <c r="L30" s="229"/>
      <c r="M30" s="245"/>
      <c r="N30" s="261"/>
      <c r="O30" s="261"/>
      <c r="P30" s="356"/>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 t="shared" si="12"/>
        <v>0</v>
      </c>
      <c r="AX30" s="434">
        <f t="shared" si="13"/>
        <v>0</v>
      </c>
      <c r="AY30" s="435">
        <f t="shared" si="14"/>
        <v>0</v>
      </c>
    </row>
    <row r="31" spans="1:51" s="4" customFormat="1" ht="15" customHeight="1" thickBot="1" x14ac:dyDescent="0.25">
      <c r="A31" s="168"/>
      <c r="B31" s="452"/>
      <c r="C31" s="269" t="s">
        <v>286</v>
      </c>
      <c r="D31" s="269"/>
      <c r="E31" s="272"/>
      <c r="F31" s="364">
        <f t="shared" si="4"/>
        <v>0</v>
      </c>
      <c r="G31" s="272">
        <v>0</v>
      </c>
      <c r="H31" s="571">
        <f t="shared" si="5"/>
        <v>0</v>
      </c>
      <c r="I31" s="224"/>
      <c r="J31" s="364">
        <f t="shared" si="6"/>
        <v>0</v>
      </c>
      <c r="K31" s="272">
        <v>0</v>
      </c>
      <c r="L31" s="225"/>
      <c r="M31" s="272"/>
      <c r="N31" s="560">
        <f>+IFERROR(VLOOKUP(B30,Sheet1!B:D,2,FALSE),0)</f>
        <v>0</v>
      </c>
      <c r="O31" s="560">
        <f>+IFERROR(VLOOKUP(B30,Sheet1!B:D,3,FALSE)+VLOOKUP(B30,Sheet1!B:E,4,FALSE),0)</f>
        <v>0</v>
      </c>
      <c r="P31" s="358"/>
      <c r="Q31" s="359"/>
      <c r="R31" s="397"/>
      <c r="S31" s="407"/>
      <c r="T31" s="359"/>
      <c r="U31" s="359"/>
      <c r="V31" s="359"/>
      <c r="W31" s="359"/>
      <c r="X31" s="359"/>
      <c r="Y31" s="359"/>
      <c r="Z31" s="359"/>
      <c r="AA31" s="359"/>
      <c r="AB31" s="359"/>
      <c r="AC31" s="359"/>
      <c r="AD31" s="397"/>
      <c r="AE31" s="407"/>
      <c r="AF31" s="359"/>
      <c r="AG31" s="359"/>
      <c r="AH31" s="359"/>
      <c r="AI31" s="359"/>
      <c r="AJ31" s="359"/>
      <c r="AK31" s="359"/>
      <c r="AL31" s="359"/>
      <c r="AM31" s="359"/>
      <c r="AN31" s="359"/>
      <c r="AO31" s="359"/>
      <c r="AP31" s="397"/>
      <c r="AQ31" s="407"/>
      <c r="AR31" s="359"/>
      <c r="AS31" s="359"/>
      <c r="AT31" s="359"/>
      <c r="AU31" s="359"/>
      <c r="AV31" s="359"/>
      <c r="AW31" s="433">
        <f t="shared" si="7"/>
        <v>0</v>
      </c>
      <c r="AX31" s="434">
        <f t="shared" si="8"/>
        <v>0</v>
      </c>
      <c r="AY31" s="435">
        <f t="shared" si="3"/>
        <v>0</v>
      </c>
    </row>
    <row r="32" spans="1:51" s="4" customFormat="1" ht="15" customHeight="1" x14ac:dyDescent="0.2">
      <c r="A32" s="193" t="s">
        <v>220</v>
      </c>
      <c r="B32" s="450" t="str">
        <f>+LEFT($E$5,5)&amp;"."&amp;A32&amp;"."&amp;$E$3</f>
        <v>ZK112.K288.C727</v>
      </c>
      <c r="C32" s="337" t="s">
        <v>221</v>
      </c>
      <c r="D32" s="337"/>
      <c r="E32" s="226">
        <f t="shared" ref="E32:L32" si="15">SUM(E33:E37)</f>
        <v>0</v>
      </c>
      <c r="F32" s="425">
        <f t="shared" si="15"/>
        <v>0</v>
      </c>
      <c r="G32" s="226">
        <f t="shared" si="15"/>
        <v>0</v>
      </c>
      <c r="H32" s="226">
        <f t="shared" si="15"/>
        <v>0</v>
      </c>
      <c r="I32" s="200">
        <f t="shared" si="15"/>
        <v>0</v>
      </c>
      <c r="J32" s="425">
        <f t="shared" si="15"/>
        <v>0</v>
      </c>
      <c r="K32" s="226">
        <f t="shared" si="15"/>
        <v>0</v>
      </c>
      <c r="L32" s="216">
        <f t="shared" si="15"/>
        <v>0</v>
      </c>
      <c r="M32" s="216"/>
      <c r="N32" s="195">
        <f>SUM(N33:N37)</f>
        <v>0</v>
      </c>
      <c r="O32" s="195">
        <f>SUM(O33:O37)</f>
        <v>0</v>
      </c>
      <c r="P32" s="260">
        <f>SUM(P33:P37)</f>
        <v>0</v>
      </c>
      <c r="Q32" s="264">
        <f>SUM(Q33:Q37)</f>
        <v>0</v>
      </c>
      <c r="R32" s="395">
        <f t="shared" ref="R32:X32" si="16">SUM(R33:R37)</f>
        <v>0</v>
      </c>
      <c r="S32" s="405">
        <f t="shared" si="16"/>
        <v>0</v>
      </c>
      <c r="T32" s="264">
        <f t="shared" si="16"/>
        <v>0</v>
      </c>
      <c r="U32" s="264">
        <f t="shared" si="16"/>
        <v>0</v>
      </c>
      <c r="V32" s="264">
        <f t="shared" si="16"/>
        <v>0</v>
      </c>
      <c r="W32" s="264">
        <f t="shared" si="16"/>
        <v>0</v>
      </c>
      <c r="X32" s="264">
        <f t="shared" si="16"/>
        <v>0</v>
      </c>
      <c r="Y32" s="264">
        <f t="shared" ref="Y32:AV32" si="17">SUM(Y33:Y37)</f>
        <v>0</v>
      </c>
      <c r="Z32" s="264">
        <f t="shared" si="17"/>
        <v>0</v>
      </c>
      <c r="AA32" s="264">
        <f t="shared" si="17"/>
        <v>0</v>
      </c>
      <c r="AB32" s="264">
        <f t="shared" si="17"/>
        <v>0</v>
      </c>
      <c r="AC32" s="264">
        <f t="shared" si="17"/>
        <v>0</v>
      </c>
      <c r="AD32" s="395">
        <f t="shared" si="17"/>
        <v>0</v>
      </c>
      <c r="AE32" s="405">
        <f t="shared" si="17"/>
        <v>0</v>
      </c>
      <c r="AF32" s="264">
        <f t="shared" si="17"/>
        <v>0</v>
      </c>
      <c r="AG32" s="264">
        <f t="shared" si="17"/>
        <v>0</v>
      </c>
      <c r="AH32" s="264">
        <f t="shared" si="17"/>
        <v>0</v>
      </c>
      <c r="AI32" s="264">
        <f t="shared" si="17"/>
        <v>0</v>
      </c>
      <c r="AJ32" s="264">
        <f t="shared" si="17"/>
        <v>0</v>
      </c>
      <c r="AK32" s="264">
        <f t="shared" si="17"/>
        <v>0</v>
      </c>
      <c r="AL32" s="264">
        <f t="shared" si="17"/>
        <v>0</v>
      </c>
      <c r="AM32" s="264">
        <f t="shared" si="17"/>
        <v>0</v>
      </c>
      <c r="AN32" s="264">
        <f t="shared" si="17"/>
        <v>0</v>
      </c>
      <c r="AO32" s="264">
        <f t="shared" si="17"/>
        <v>0</v>
      </c>
      <c r="AP32" s="395">
        <f t="shared" si="17"/>
        <v>0</v>
      </c>
      <c r="AQ32" s="405">
        <f t="shared" si="17"/>
        <v>0</v>
      </c>
      <c r="AR32" s="264">
        <f t="shared" si="17"/>
        <v>0</v>
      </c>
      <c r="AS32" s="264">
        <f t="shared" si="17"/>
        <v>0</v>
      </c>
      <c r="AT32" s="264">
        <f t="shared" si="17"/>
        <v>0</v>
      </c>
      <c r="AU32" s="264">
        <f t="shared" si="17"/>
        <v>0</v>
      </c>
      <c r="AV32" s="264">
        <f t="shared" si="17"/>
        <v>0</v>
      </c>
      <c r="AW32" s="433">
        <f t="shared" si="7"/>
        <v>0</v>
      </c>
      <c r="AX32" s="434">
        <f t="shared" si="8"/>
        <v>0</v>
      </c>
      <c r="AY32" s="435">
        <f t="shared" si="3"/>
        <v>0</v>
      </c>
    </row>
    <row r="33" spans="1:51" s="4" customFormat="1" ht="15" customHeight="1" x14ac:dyDescent="0.2">
      <c r="A33" s="333"/>
      <c r="B33" s="460"/>
      <c r="C33" s="334"/>
      <c r="D33" s="334"/>
      <c r="E33" s="245"/>
      <c r="F33" s="364">
        <f t="shared" si="4"/>
        <v>0</v>
      </c>
      <c r="G33" s="245">
        <v>0</v>
      </c>
      <c r="H33" s="564">
        <f t="shared" si="5"/>
        <v>0</v>
      </c>
      <c r="I33" s="228"/>
      <c r="J33" s="364">
        <f t="shared" si="6"/>
        <v>0</v>
      </c>
      <c r="K33" s="245">
        <v>0</v>
      </c>
      <c r="L33" s="229"/>
      <c r="M33" s="245"/>
      <c r="N33" s="232"/>
      <c r="O33" s="261"/>
      <c r="P33" s="356"/>
      <c r="Q33" s="357"/>
      <c r="R33" s="396"/>
      <c r="S33" s="406"/>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433">
        <f t="shared" si="7"/>
        <v>0</v>
      </c>
      <c r="AX33" s="434">
        <f t="shared" si="8"/>
        <v>0</v>
      </c>
      <c r="AY33" s="435">
        <f t="shared" si="3"/>
        <v>0</v>
      </c>
    </row>
    <row r="34" spans="1:51" s="4" customFormat="1" ht="15" customHeight="1" x14ac:dyDescent="0.2">
      <c r="A34" s="333"/>
      <c r="B34" s="460"/>
      <c r="C34" s="334"/>
      <c r="D34" s="340"/>
      <c r="E34" s="245"/>
      <c r="F34" s="364">
        <f t="shared" si="4"/>
        <v>0</v>
      </c>
      <c r="G34" s="245">
        <v>0</v>
      </c>
      <c r="H34" s="564">
        <f t="shared" si="5"/>
        <v>0</v>
      </c>
      <c r="I34" s="228"/>
      <c r="J34" s="364">
        <f t="shared" si="6"/>
        <v>0</v>
      </c>
      <c r="K34" s="245">
        <v>0</v>
      </c>
      <c r="L34" s="229"/>
      <c r="M34" s="245"/>
      <c r="N34" s="261"/>
      <c r="O34" s="261"/>
      <c r="P34" s="356"/>
      <c r="Q34" s="357"/>
      <c r="R34" s="396"/>
      <c r="S34" s="406"/>
      <c r="T34" s="357"/>
      <c r="U34" s="357"/>
      <c r="V34" s="357"/>
      <c r="W34" s="357"/>
      <c r="X34" s="357"/>
      <c r="Y34" s="357"/>
      <c r="Z34" s="357"/>
      <c r="AA34" s="357"/>
      <c r="AB34" s="357"/>
      <c r="AC34" s="357"/>
      <c r="AD34" s="396"/>
      <c r="AE34" s="406"/>
      <c r="AF34" s="357"/>
      <c r="AG34" s="357"/>
      <c r="AH34" s="357"/>
      <c r="AI34" s="357"/>
      <c r="AJ34" s="357"/>
      <c r="AK34" s="357"/>
      <c r="AL34" s="357"/>
      <c r="AM34" s="357"/>
      <c r="AN34" s="357"/>
      <c r="AO34" s="357"/>
      <c r="AP34" s="396"/>
      <c r="AQ34" s="406"/>
      <c r="AR34" s="357"/>
      <c r="AS34" s="357"/>
      <c r="AT34" s="357"/>
      <c r="AU34" s="357"/>
      <c r="AV34" s="357"/>
      <c r="AW34" s="433">
        <f>SUM(P34:AV34)</f>
        <v>0</v>
      </c>
      <c r="AX34" s="434">
        <f>+AW34+N34</f>
        <v>0</v>
      </c>
      <c r="AY34" s="435">
        <f>+G34-AX34</f>
        <v>0</v>
      </c>
    </row>
    <row r="35" spans="1:51" s="4" customFormat="1" ht="15" customHeight="1" x14ac:dyDescent="0.2">
      <c r="A35" s="333"/>
      <c r="B35" s="460"/>
      <c r="C35" s="334"/>
      <c r="D35" s="340"/>
      <c r="E35" s="245"/>
      <c r="F35" s="364">
        <f t="shared" si="4"/>
        <v>0</v>
      </c>
      <c r="G35" s="245">
        <v>0</v>
      </c>
      <c r="H35" s="564">
        <f t="shared" si="5"/>
        <v>0</v>
      </c>
      <c r="I35" s="228"/>
      <c r="J35" s="364">
        <f t="shared" si="6"/>
        <v>0</v>
      </c>
      <c r="K35" s="245">
        <v>0</v>
      </c>
      <c r="L35" s="229"/>
      <c r="M35" s="245"/>
      <c r="N35" s="261"/>
      <c r="O35" s="261"/>
      <c r="P35" s="356"/>
      <c r="Q35" s="357"/>
      <c r="R35" s="396"/>
      <c r="S35" s="406"/>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433">
        <f>SUM(P35:AV35)</f>
        <v>0</v>
      </c>
      <c r="AX35" s="434">
        <f>+AW35+N35</f>
        <v>0</v>
      </c>
      <c r="AY35" s="435">
        <f>+G35-AX35</f>
        <v>0</v>
      </c>
    </row>
    <row r="36" spans="1:51" s="4" customFormat="1" ht="15" customHeight="1" x14ac:dyDescent="0.2">
      <c r="A36" s="333"/>
      <c r="B36" s="460" t="str">
        <f>+B32</f>
        <v>ZK112.K288.C727</v>
      </c>
      <c r="C36" s="334"/>
      <c r="D36" s="340"/>
      <c r="E36" s="245"/>
      <c r="F36" s="364">
        <f t="shared" si="4"/>
        <v>0</v>
      </c>
      <c r="G36" s="245">
        <v>0</v>
      </c>
      <c r="H36" s="564">
        <f t="shared" si="5"/>
        <v>0</v>
      </c>
      <c r="I36" s="228"/>
      <c r="J36" s="364">
        <f t="shared" si="6"/>
        <v>0</v>
      </c>
      <c r="K36" s="245">
        <v>0</v>
      </c>
      <c r="L36" s="229"/>
      <c r="M36" s="245"/>
      <c r="N36" s="261"/>
      <c r="O36" s="261"/>
      <c r="P36" s="356"/>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SUM(P36:AV36)</f>
        <v>0</v>
      </c>
      <c r="AX36" s="434">
        <f>+AW36+N36</f>
        <v>0</v>
      </c>
      <c r="AY36" s="435">
        <f>+G36-AX36</f>
        <v>0</v>
      </c>
    </row>
    <row r="37" spans="1:51" s="4" customFormat="1" ht="15" customHeight="1" thickBot="1" x14ac:dyDescent="0.25">
      <c r="A37" s="168"/>
      <c r="B37" s="452"/>
      <c r="C37" s="269" t="s">
        <v>286</v>
      </c>
      <c r="D37" s="269"/>
      <c r="E37" s="272"/>
      <c r="F37" s="364">
        <f t="shared" si="4"/>
        <v>0</v>
      </c>
      <c r="G37" s="272">
        <v>0</v>
      </c>
      <c r="H37" s="571">
        <f t="shared" si="5"/>
        <v>0</v>
      </c>
      <c r="I37" s="224"/>
      <c r="J37" s="364">
        <f t="shared" si="6"/>
        <v>0</v>
      </c>
      <c r="K37" s="272">
        <v>0</v>
      </c>
      <c r="L37" s="225"/>
      <c r="M37" s="272"/>
      <c r="N37" s="560">
        <f>+IFERROR(VLOOKUP(B36,Sheet1!B:D,2,FALSE),0)</f>
        <v>0</v>
      </c>
      <c r="O37" s="560">
        <f>+IFERROR(VLOOKUP(B36,Sheet1!B:D,3,FALSE)+VLOOKUP(B36,Sheet1!B:E,4,FALSE),0)</f>
        <v>0</v>
      </c>
      <c r="P37" s="358"/>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433">
        <f t="shared" si="7"/>
        <v>0</v>
      </c>
      <c r="AX37" s="434">
        <f t="shared" si="8"/>
        <v>0</v>
      </c>
      <c r="AY37" s="435">
        <f t="shared" si="3"/>
        <v>0</v>
      </c>
    </row>
    <row r="38" spans="1:51" s="4" customFormat="1" ht="15" customHeight="1" x14ac:dyDescent="0.2">
      <c r="A38" s="193" t="s">
        <v>222</v>
      </c>
      <c r="B38" s="450" t="str">
        <f>+LEFT($E$5,5)&amp;"."&amp;A38&amp;"."&amp;$E$3</f>
        <v>ZK112.K120.C727</v>
      </c>
      <c r="C38" s="337" t="s">
        <v>223</v>
      </c>
      <c r="D38" s="337"/>
      <c r="E38" s="226">
        <f t="shared" ref="E38:L38" si="18">SUM(E39:E43)</f>
        <v>0</v>
      </c>
      <c r="F38" s="425">
        <f>SUM(F39:F43)</f>
        <v>0</v>
      </c>
      <c r="G38" s="226">
        <f>SUM(G39:G43)</f>
        <v>0</v>
      </c>
      <c r="H38" s="226">
        <f t="shared" si="18"/>
        <v>0</v>
      </c>
      <c r="I38" s="200">
        <f t="shared" si="18"/>
        <v>0</v>
      </c>
      <c r="J38" s="425">
        <f>SUM(J39:J43)</f>
        <v>0</v>
      </c>
      <c r="K38" s="226">
        <f t="shared" si="18"/>
        <v>0</v>
      </c>
      <c r="L38" s="216">
        <f t="shared" si="18"/>
        <v>0</v>
      </c>
      <c r="M38" s="216"/>
      <c r="N38" s="195">
        <f>SUM(N39:N43)</f>
        <v>0</v>
      </c>
      <c r="O38" s="195">
        <f>SUM(O39:O43)</f>
        <v>0</v>
      </c>
      <c r="P38" s="260">
        <f>SUM(P39:P43)</f>
        <v>0</v>
      </c>
      <c r="Q38" s="264">
        <f>SUM(Q39:Q43)</f>
        <v>0</v>
      </c>
      <c r="R38" s="395">
        <f t="shared" ref="R38:X38" si="19">SUM(R39:R43)</f>
        <v>0</v>
      </c>
      <c r="S38" s="405">
        <f t="shared" si="19"/>
        <v>0</v>
      </c>
      <c r="T38" s="264">
        <f t="shared" si="19"/>
        <v>0</v>
      </c>
      <c r="U38" s="264">
        <f t="shared" si="19"/>
        <v>0</v>
      </c>
      <c r="V38" s="264">
        <f t="shared" si="19"/>
        <v>0</v>
      </c>
      <c r="W38" s="264">
        <f t="shared" si="19"/>
        <v>0</v>
      </c>
      <c r="X38" s="264">
        <f t="shared" si="19"/>
        <v>0</v>
      </c>
      <c r="Y38" s="264">
        <f t="shared" ref="Y38:AV38" si="20">SUM(Y39:Y43)</f>
        <v>0</v>
      </c>
      <c r="Z38" s="264">
        <f t="shared" si="20"/>
        <v>0</v>
      </c>
      <c r="AA38" s="264">
        <f t="shared" si="20"/>
        <v>0</v>
      </c>
      <c r="AB38" s="264">
        <f t="shared" si="20"/>
        <v>0</v>
      </c>
      <c r="AC38" s="264">
        <f t="shared" si="20"/>
        <v>0</v>
      </c>
      <c r="AD38" s="395">
        <f t="shared" si="20"/>
        <v>0</v>
      </c>
      <c r="AE38" s="405">
        <f t="shared" si="20"/>
        <v>0</v>
      </c>
      <c r="AF38" s="264">
        <f t="shared" si="20"/>
        <v>0</v>
      </c>
      <c r="AG38" s="264">
        <f t="shared" si="20"/>
        <v>0</v>
      </c>
      <c r="AH38" s="264">
        <f t="shared" si="20"/>
        <v>0</v>
      </c>
      <c r="AI38" s="264">
        <f t="shared" si="20"/>
        <v>0</v>
      </c>
      <c r="AJ38" s="264">
        <f t="shared" si="20"/>
        <v>0</v>
      </c>
      <c r="AK38" s="264">
        <f t="shared" si="20"/>
        <v>0</v>
      </c>
      <c r="AL38" s="264">
        <f t="shared" si="20"/>
        <v>0</v>
      </c>
      <c r="AM38" s="264">
        <f t="shared" si="20"/>
        <v>0</v>
      </c>
      <c r="AN38" s="264">
        <f t="shared" si="20"/>
        <v>0</v>
      </c>
      <c r="AO38" s="264">
        <f t="shared" si="20"/>
        <v>0</v>
      </c>
      <c r="AP38" s="395">
        <f t="shared" si="20"/>
        <v>0</v>
      </c>
      <c r="AQ38" s="405">
        <f t="shared" si="20"/>
        <v>0</v>
      </c>
      <c r="AR38" s="264">
        <f t="shared" si="20"/>
        <v>0</v>
      </c>
      <c r="AS38" s="264">
        <f t="shared" si="20"/>
        <v>0</v>
      </c>
      <c r="AT38" s="264">
        <f t="shared" si="20"/>
        <v>0</v>
      </c>
      <c r="AU38" s="264">
        <f t="shared" si="20"/>
        <v>0</v>
      </c>
      <c r="AV38" s="264">
        <f t="shared" si="20"/>
        <v>0</v>
      </c>
      <c r="AW38" s="433">
        <f t="shared" si="7"/>
        <v>0</v>
      </c>
      <c r="AX38" s="434">
        <f t="shared" si="8"/>
        <v>0</v>
      </c>
      <c r="AY38" s="435">
        <f t="shared" si="3"/>
        <v>0</v>
      </c>
    </row>
    <row r="39" spans="1:51" s="4" customFormat="1" ht="15" customHeight="1" x14ac:dyDescent="0.2">
      <c r="A39" s="333"/>
      <c r="B39" s="460"/>
      <c r="C39" s="334"/>
      <c r="D39" s="334"/>
      <c r="E39" s="245"/>
      <c r="F39" s="364">
        <f t="shared" si="4"/>
        <v>0</v>
      </c>
      <c r="G39" s="245">
        <v>0</v>
      </c>
      <c r="H39" s="564">
        <f t="shared" si="5"/>
        <v>0</v>
      </c>
      <c r="I39" s="228"/>
      <c r="J39" s="364">
        <f t="shared" si="6"/>
        <v>0</v>
      </c>
      <c r="K39" s="245">
        <v>0</v>
      </c>
      <c r="L39" s="229"/>
      <c r="M39" s="245"/>
      <c r="N39" s="232"/>
      <c r="O39" s="232"/>
      <c r="P39" s="356"/>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7"/>
        <v>0</v>
      </c>
      <c r="AX39" s="434">
        <f t="shared" si="8"/>
        <v>0</v>
      </c>
      <c r="AY39" s="435">
        <f t="shared" si="3"/>
        <v>0</v>
      </c>
    </row>
    <row r="40" spans="1:51" s="4" customFormat="1" ht="15" customHeight="1" x14ac:dyDescent="0.2">
      <c r="A40" s="338"/>
      <c r="B40" s="461"/>
      <c r="C40" s="334"/>
      <c r="D40" s="340"/>
      <c r="E40" s="245"/>
      <c r="F40" s="364">
        <f t="shared" si="4"/>
        <v>0</v>
      </c>
      <c r="G40" s="245">
        <v>0</v>
      </c>
      <c r="H40" s="564">
        <f t="shared" si="5"/>
        <v>0</v>
      </c>
      <c r="I40" s="228"/>
      <c r="J40" s="364">
        <f t="shared" si="6"/>
        <v>0</v>
      </c>
      <c r="K40" s="245">
        <v>0</v>
      </c>
      <c r="L40" s="229"/>
      <c r="M40" s="245"/>
      <c r="N40" s="261"/>
      <c r="O40" s="261"/>
      <c r="P40" s="356"/>
      <c r="Q40" s="357"/>
      <c r="R40" s="396"/>
      <c r="S40" s="406"/>
      <c r="T40" s="357"/>
      <c r="U40" s="357"/>
      <c r="V40" s="357"/>
      <c r="W40" s="357"/>
      <c r="X40" s="357"/>
      <c r="Y40" s="357"/>
      <c r="Z40" s="357"/>
      <c r="AA40" s="357"/>
      <c r="AB40" s="357"/>
      <c r="AC40" s="357"/>
      <c r="AD40" s="396"/>
      <c r="AE40" s="406"/>
      <c r="AF40" s="357"/>
      <c r="AG40" s="357"/>
      <c r="AH40" s="357"/>
      <c r="AI40" s="357"/>
      <c r="AJ40" s="357"/>
      <c r="AK40" s="357"/>
      <c r="AL40" s="357"/>
      <c r="AM40" s="357"/>
      <c r="AN40" s="357"/>
      <c r="AO40" s="357"/>
      <c r="AP40" s="396"/>
      <c r="AQ40" s="406"/>
      <c r="AR40" s="357"/>
      <c r="AS40" s="357"/>
      <c r="AT40" s="357"/>
      <c r="AU40" s="357"/>
      <c r="AV40" s="357"/>
      <c r="AW40" s="433">
        <f>SUM(P40:AV40)</f>
        <v>0</v>
      </c>
      <c r="AX40" s="434">
        <f>+AW40+N40</f>
        <v>0</v>
      </c>
      <c r="AY40" s="435">
        <f>+G40-AX40</f>
        <v>0</v>
      </c>
    </row>
    <row r="41" spans="1:51" s="4" customFormat="1" ht="15" customHeight="1" x14ac:dyDescent="0.2">
      <c r="A41" s="338"/>
      <c r="B41" s="461"/>
      <c r="C41" s="334"/>
      <c r="D41" s="340"/>
      <c r="E41" s="245"/>
      <c r="F41" s="364">
        <f t="shared" si="4"/>
        <v>0</v>
      </c>
      <c r="G41" s="245">
        <v>0</v>
      </c>
      <c r="H41" s="564">
        <f t="shared" si="5"/>
        <v>0</v>
      </c>
      <c r="I41" s="228"/>
      <c r="J41" s="364">
        <f t="shared" si="6"/>
        <v>0</v>
      </c>
      <c r="K41" s="245">
        <v>0</v>
      </c>
      <c r="L41" s="229"/>
      <c r="M41" s="245"/>
      <c r="N41" s="261"/>
      <c r="O41" s="217"/>
      <c r="P41" s="356"/>
      <c r="Q41" s="357"/>
      <c r="R41" s="396"/>
      <c r="S41" s="406"/>
      <c r="T41" s="357"/>
      <c r="U41" s="357"/>
      <c r="V41" s="357"/>
      <c r="W41" s="357"/>
      <c r="X41" s="357"/>
      <c r="Y41" s="357"/>
      <c r="Z41" s="357"/>
      <c r="AA41" s="357"/>
      <c r="AB41" s="357"/>
      <c r="AC41" s="357"/>
      <c r="AD41" s="396"/>
      <c r="AE41" s="406"/>
      <c r="AF41" s="357"/>
      <c r="AG41" s="357"/>
      <c r="AH41" s="357"/>
      <c r="AI41" s="357"/>
      <c r="AJ41" s="357"/>
      <c r="AK41" s="357"/>
      <c r="AL41" s="357"/>
      <c r="AM41" s="357"/>
      <c r="AN41" s="357"/>
      <c r="AO41" s="357"/>
      <c r="AP41" s="396"/>
      <c r="AQ41" s="406"/>
      <c r="AR41" s="357"/>
      <c r="AS41" s="357"/>
      <c r="AT41" s="357"/>
      <c r="AU41" s="357"/>
      <c r="AV41" s="357"/>
      <c r="AW41" s="433">
        <f>SUM(P41:AV41)</f>
        <v>0</v>
      </c>
      <c r="AX41" s="434">
        <f>+AW41+N41</f>
        <v>0</v>
      </c>
      <c r="AY41" s="435">
        <f>+G41-AX41</f>
        <v>0</v>
      </c>
    </row>
    <row r="42" spans="1:51" s="4" customFormat="1" ht="15" customHeight="1" x14ac:dyDescent="0.2">
      <c r="A42" s="148"/>
      <c r="B42" s="451" t="str">
        <f>+B38</f>
        <v>ZK112.K120.C727</v>
      </c>
      <c r="C42" s="336"/>
      <c r="D42" s="336"/>
      <c r="E42" s="245"/>
      <c r="F42" s="364">
        <f t="shared" si="4"/>
        <v>0</v>
      </c>
      <c r="G42" s="245">
        <v>0</v>
      </c>
      <c r="H42" s="564">
        <f t="shared" si="5"/>
        <v>0</v>
      </c>
      <c r="I42" s="228"/>
      <c r="J42" s="364">
        <f t="shared" si="6"/>
        <v>0</v>
      </c>
      <c r="K42" s="245">
        <v>0</v>
      </c>
      <c r="L42" s="229"/>
      <c r="M42" s="245"/>
      <c r="N42" s="261"/>
      <c r="O42" s="261"/>
      <c r="P42" s="356"/>
      <c r="Q42" s="357"/>
      <c r="R42" s="396"/>
      <c r="S42" s="406"/>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433">
        <f>SUM(P42:AV42)</f>
        <v>0</v>
      </c>
      <c r="AX42" s="434">
        <f>+AW42+N42</f>
        <v>0</v>
      </c>
      <c r="AY42" s="435">
        <f>+G42-AX42</f>
        <v>0</v>
      </c>
    </row>
    <row r="43" spans="1:51" s="4" customFormat="1" ht="15" customHeight="1" thickBot="1" x14ac:dyDescent="0.25">
      <c r="A43" s="167"/>
      <c r="B43" s="453"/>
      <c r="C43" s="269" t="s">
        <v>286</v>
      </c>
      <c r="D43" s="269"/>
      <c r="E43" s="272"/>
      <c r="F43" s="364">
        <f t="shared" si="4"/>
        <v>0</v>
      </c>
      <c r="G43" s="272">
        <v>0</v>
      </c>
      <c r="H43" s="571">
        <f t="shared" si="5"/>
        <v>0</v>
      </c>
      <c r="I43" s="224"/>
      <c r="J43" s="364">
        <f t="shared" si="6"/>
        <v>0</v>
      </c>
      <c r="K43" s="272">
        <v>0</v>
      </c>
      <c r="L43" s="225"/>
      <c r="M43" s="272"/>
      <c r="N43" s="560">
        <f>+IFERROR(VLOOKUP(B42,Sheet1!B:D,2,FALSE),0)</f>
        <v>0</v>
      </c>
      <c r="O43" s="560">
        <f>+IFERROR(VLOOKUP(B42,Sheet1!B:D,3,FALSE)+VLOOKUP(B42,Sheet1!B:E,4,FALSE),0)</f>
        <v>0</v>
      </c>
      <c r="P43" s="358"/>
      <c r="Q43" s="359"/>
      <c r="R43" s="397"/>
      <c r="S43" s="407"/>
      <c r="T43" s="359"/>
      <c r="U43" s="359"/>
      <c r="V43" s="359"/>
      <c r="W43" s="359"/>
      <c r="X43" s="359"/>
      <c r="Y43" s="359"/>
      <c r="Z43" s="359"/>
      <c r="AA43" s="359"/>
      <c r="AB43" s="359"/>
      <c r="AC43" s="359"/>
      <c r="AD43" s="397"/>
      <c r="AE43" s="407"/>
      <c r="AF43" s="359"/>
      <c r="AG43" s="359"/>
      <c r="AH43" s="359"/>
      <c r="AI43" s="359"/>
      <c r="AJ43" s="359"/>
      <c r="AK43" s="359"/>
      <c r="AL43" s="359"/>
      <c r="AM43" s="359"/>
      <c r="AN43" s="359"/>
      <c r="AO43" s="359"/>
      <c r="AP43" s="397"/>
      <c r="AQ43" s="407"/>
      <c r="AR43" s="359"/>
      <c r="AS43" s="359"/>
      <c r="AT43" s="359"/>
      <c r="AU43" s="359"/>
      <c r="AV43" s="359"/>
      <c r="AW43" s="433">
        <f t="shared" si="7"/>
        <v>0</v>
      </c>
      <c r="AX43" s="434">
        <f t="shared" si="8"/>
        <v>0</v>
      </c>
      <c r="AY43" s="435">
        <f t="shared" si="3"/>
        <v>0</v>
      </c>
    </row>
    <row r="44" spans="1:51" s="4" customFormat="1" ht="15" customHeight="1" x14ac:dyDescent="0.2">
      <c r="A44" s="193" t="s">
        <v>224</v>
      </c>
      <c r="B44" s="450" t="str">
        <f>+LEFT($E$5,5)&amp;"."&amp;A44&amp;"."&amp;$E$3</f>
        <v>ZK112.K289.C727</v>
      </c>
      <c r="C44" s="337" t="s">
        <v>225</v>
      </c>
      <c r="D44" s="337"/>
      <c r="E44" s="226">
        <f t="shared" ref="E44:L44" si="21">SUM(E45:E48)</f>
        <v>0</v>
      </c>
      <c r="F44" s="425">
        <f>SUM(F45:F48)</f>
        <v>0</v>
      </c>
      <c r="G44" s="226">
        <f>SUM(G45:G48)</f>
        <v>0</v>
      </c>
      <c r="H44" s="226">
        <f t="shared" si="21"/>
        <v>0</v>
      </c>
      <c r="I44" s="200">
        <f t="shared" si="21"/>
        <v>0</v>
      </c>
      <c r="J44" s="425">
        <f>SUM(J45:J48)</f>
        <v>0</v>
      </c>
      <c r="K44" s="226">
        <f t="shared" si="21"/>
        <v>0</v>
      </c>
      <c r="L44" s="216">
        <f t="shared" si="21"/>
        <v>0</v>
      </c>
      <c r="M44" s="216"/>
      <c r="N44" s="195">
        <f>SUM(N45:N48)</f>
        <v>0</v>
      </c>
      <c r="O44" s="195">
        <f>SUM(O45:O48)</f>
        <v>0</v>
      </c>
      <c r="P44" s="260">
        <f>SUM(P45:P48)</f>
        <v>0</v>
      </c>
      <c r="Q44" s="264">
        <f>SUM(Q45:Q48)</f>
        <v>0</v>
      </c>
      <c r="R44" s="395">
        <f t="shared" ref="R44:X44" si="22">SUM(R45:R48)</f>
        <v>0</v>
      </c>
      <c r="S44" s="405">
        <f t="shared" si="22"/>
        <v>0</v>
      </c>
      <c r="T44" s="264">
        <f t="shared" si="22"/>
        <v>0</v>
      </c>
      <c r="U44" s="264">
        <f t="shared" si="22"/>
        <v>0</v>
      </c>
      <c r="V44" s="264">
        <f t="shared" si="22"/>
        <v>0</v>
      </c>
      <c r="W44" s="264">
        <f t="shared" si="22"/>
        <v>0</v>
      </c>
      <c r="X44" s="264">
        <f t="shared" si="22"/>
        <v>0</v>
      </c>
      <c r="Y44" s="264">
        <f t="shared" ref="Y44:AV44" si="23">SUM(Y45:Y48)</f>
        <v>0</v>
      </c>
      <c r="Z44" s="264">
        <f t="shared" si="23"/>
        <v>0</v>
      </c>
      <c r="AA44" s="264">
        <f t="shared" si="23"/>
        <v>0</v>
      </c>
      <c r="AB44" s="264">
        <f t="shared" si="23"/>
        <v>0</v>
      </c>
      <c r="AC44" s="264">
        <f t="shared" si="23"/>
        <v>0</v>
      </c>
      <c r="AD44" s="395">
        <f t="shared" si="23"/>
        <v>0</v>
      </c>
      <c r="AE44" s="405">
        <f t="shared" si="23"/>
        <v>0</v>
      </c>
      <c r="AF44" s="264">
        <f t="shared" si="23"/>
        <v>0</v>
      </c>
      <c r="AG44" s="264">
        <f t="shared" si="23"/>
        <v>0</v>
      </c>
      <c r="AH44" s="264">
        <f t="shared" si="23"/>
        <v>0</v>
      </c>
      <c r="AI44" s="264">
        <f t="shared" si="23"/>
        <v>0</v>
      </c>
      <c r="AJ44" s="264">
        <f t="shared" si="23"/>
        <v>0</v>
      </c>
      <c r="AK44" s="264">
        <f t="shared" si="23"/>
        <v>0</v>
      </c>
      <c r="AL44" s="264">
        <f t="shared" si="23"/>
        <v>0</v>
      </c>
      <c r="AM44" s="264">
        <f t="shared" si="23"/>
        <v>0</v>
      </c>
      <c r="AN44" s="264">
        <f t="shared" si="23"/>
        <v>0</v>
      </c>
      <c r="AO44" s="264">
        <f t="shared" si="23"/>
        <v>0</v>
      </c>
      <c r="AP44" s="395">
        <f t="shared" si="23"/>
        <v>0</v>
      </c>
      <c r="AQ44" s="405">
        <f t="shared" si="23"/>
        <v>0</v>
      </c>
      <c r="AR44" s="264">
        <f t="shared" si="23"/>
        <v>0</v>
      </c>
      <c r="AS44" s="264">
        <f t="shared" si="23"/>
        <v>0</v>
      </c>
      <c r="AT44" s="264">
        <f t="shared" si="23"/>
        <v>0</v>
      </c>
      <c r="AU44" s="264">
        <f t="shared" si="23"/>
        <v>0</v>
      </c>
      <c r="AV44" s="264">
        <f t="shared" si="23"/>
        <v>0</v>
      </c>
      <c r="AW44" s="433">
        <f t="shared" si="7"/>
        <v>0</v>
      </c>
      <c r="AX44" s="434">
        <f t="shared" si="8"/>
        <v>0</v>
      </c>
      <c r="AY44" s="435">
        <f t="shared" si="3"/>
        <v>0</v>
      </c>
    </row>
    <row r="45" spans="1:51" s="4" customFormat="1" ht="15" customHeight="1" x14ac:dyDescent="0.2">
      <c r="A45" s="338"/>
      <c r="B45" s="461"/>
      <c r="C45" s="334"/>
      <c r="D45" s="334"/>
      <c r="E45" s="245"/>
      <c r="F45" s="364">
        <f t="shared" si="4"/>
        <v>0</v>
      </c>
      <c r="G45" s="245">
        <v>0</v>
      </c>
      <c r="H45" s="564">
        <f t="shared" si="5"/>
        <v>0</v>
      </c>
      <c r="I45" s="228"/>
      <c r="J45" s="364">
        <f t="shared" si="6"/>
        <v>0</v>
      </c>
      <c r="K45" s="245">
        <v>0</v>
      </c>
      <c r="L45" s="229"/>
      <c r="M45" s="245"/>
      <c r="N45" s="232">
        <f>+IFERROR(VLOOKUP(B44,Sheet1!B:D,2,FALSE),0)</f>
        <v>0</v>
      </c>
      <c r="O45" s="232">
        <f>+IFERROR(VLOOKUP(B44,Sheet1!B:D,3,FALSE)+VLOOKUP(B44,Sheet1!B:E,4,FALSE),0)</f>
        <v>0</v>
      </c>
      <c r="P45" s="356"/>
      <c r="Q45" s="357"/>
      <c r="R45" s="396"/>
      <c r="S45" s="406"/>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433">
        <f t="shared" si="7"/>
        <v>0</v>
      </c>
      <c r="AX45" s="434">
        <f t="shared" si="8"/>
        <v>0</v>
      </c>
      <c r="AY45" s="435">
        <f t="shared" si="3"/>
        <v>0</v>
      </c>
    </row>
    <row r="46" spans="1:51" s="4" customFormat="1" ht="15" customHeight="1" x14ac:dyDescent="0.2">
      <c r="A46" s="333"/>
      <c r="B46" s="460"/>
      <c r="C46" s="334"/>
      <c r="D46" s="340"/>
      <c r="E46" s="245"/>
      <c r="F46" s="364">
        <f t="shared" si="4"/>
        <v>0</v>
      </c>
      <c r="G46" s="245">
        <v>0</v>
      </c>
      <c r="H46" s="564">
        <f t="shared" si="5"/>
        <v>0</v>
      </c>
      <c r="I46" s="228"/>
      <c r="J46" s="364">
        <f t="shared" si="6"/>
        <v>0</v>
      </c>
      <c r="K46" s="245">
        <v>0</v>
      </c>
      <c r="L46" s="229"/>
      <c r="M46" s="245"/>
      <c r="N46" s="261"/>
      <c r="O46" s="261"/>
      <c r="P46" s="356"/>
      <c r="Q46" s="357"/>
      <c r="R46" s="396"/>
      <c r="S46" s="406"/>
      <c r="T46" s="357"/>
      <c r="U46" s="357"/>
      <c r="V46" s="357"/>
      <c r="W46" s="357"/>
      <c r="X46" s="357"/>
      <c r="Y46" s="357"/>
      <c r="Z46" s="357"/>
      <c r="AA46" s="357"/>
      <c r="AB46" s="357"/>
      <c r="AC46" s="357"/>
      <c r="AD46" s="396"/>
      <c r="AE46" s="406"/>
      <c r="AF46" s="357"/>
      <c r="AG46" s="357"/>
      <c r="AH46" s="357"/>
      <c r="AI46" s="357"/>
      <c r="AJ46" s="357"/>
      <c r="AK46" s="357"/>
      <c r="AL46" s="357"/>
      <c r="AM46" s="357"/>
      <c r="AN46" s="357"/>
      <c r="AO46" s="357"/>
      <c r="AP46" s="396"/>
      <c r="AQ46" s="406"/>
      <c r="AR46" s="357"/>
      <c r="AS46" s="357"/>
      <c r="AT46" s="357"/>
      <c r="AU46" s="357"/>
      <c r="AV46" s="357"/>
      <c r="AW46" s="433">
        <f>SUM(P46:AV46)</f>
        <v>0</v>
      </c>
      <c r="AX46" s="434">
        <f>+AW46+N46</f>
        <v>0</v>
      </c>
      <c r="AY46" s="435">
        <f>+G46-AX46</f>
        <v>0</v>
      </c>
    </row>
    <row r="47" spans="1:51" s="4" customFormat="1" ht="15" customHeight="1" x14ac:dyDescent="0.2">
      <c r="A47" s="338"/>
      <c r="B47" s="461" t="str">
        <f>+B44</f>
        <v>ZK112.K289.C727</v>
      </c>
      <c r="C47" s="334"/>
      <c r="D47" s="340"/>
      <c r="E47" s="245"/>
      <c r="F47" s="364">
        <f t="shared" si="4"/>
        <v>0</v>
      </c>
      <c r="G47" s="245">
        <v>0</v>
      </c>
      <c r="H47" s="564">
        <f t="shared" si="5"/>
        <v>0</v>
      </c>
      <c r="I47" s="228"/>
      <c r="J47" s="364">
        <f t="shared" si="6"/>
        <v>0</v>
      </c>
      <c r="K47" s="245">
        <v>0</v>
      </c>
      <c r="L47" s="229"/>
      <c r="M47" s="245"/>
      <c r="N47" s="262"/>
      <c r="O47" s="220"/>
      <c r="P47" s="356"/>
      <c r="Q47" s="357"/>
      <c r="R47" s="396"/>
      <c r="S47" s="406"/>
      <c r="T47" s="357"/>
      <c r="U47" s="357"/>
      <c r="V47" s="357"/>
      <c r="W47" s="357"/>
      <c r="X47" s="357"/>
      <c r="Y47" s="357"/>
      <c r="Z47" s="357"/>
      <c r="AA47" s="357"/>
      <c r="AB47" s="357"/>
      <c r="AC47" s="357"/>
      <c r="AD47" s="396"/>
      <c r="AE47" s="406"/>
      <c r="AF47" s="357"/>
      <c r="AG47" s="357"/>
      <c r="AH47" s="357"/>
      <c r="AI47" s="357"/>
      <c r="AJ47" s="357"/>
      <c r="AK47" s="357"/>
      <c r="AL47" s="357"/>
      <c r="AM47" s="357"/>
      <c r="AN47" s="357"/>
      <c r="AO47" s="357"/>
      <c r="AP47" s="396"/>
      <c r="AQ47" s="406"/>
      <c r="AR47" s="357"/>
      <c r="AS47" s="357"/>
      <c r="AT47" s="357"/>
      <c r="AU47" s="357"/>
      <c r="AV47" s="357"/>
      <c r="AW47" s="433">
        <f>SUM(P47:AV47)</f>
        <v>0</v>
      </c>
      <c r="AX47" s="434">
        <f>+AW47+N47</f>
        <v>0</v>
      </c>
      <c r="AY47" s="435">
        <f>+G47-AX47</f>
        <v>0</v>
      </c>
    </row>
    <row r="48" spans="1:51" s="4" customFormat="1" ht="15" customHeight="1" thickBot="1" x14ac:dyDescent="0.25">
      <c r="A48" s="167"/>
      <c r="B48" s="453"/>
      <c r="C48" s="269" t="s">
        <v>286</v>
      </c>
      <c r="D48" s="269"/>
      <c r="E48" s="272"/>
      <c r="F48" s="365">
        <f t="shared" si="4"/>
        <v>0</v>
      </c>
      <c r="G48" s="272">
        <v>0</v>
      </c>
      <c r="H48" s="571">
        <f t="shared" si="5"/>
        <v>0</v>
      </c>
      <c r="I48" s="224"/>
      <c r="J48" s="365">
        <f t="shared" si="6"/>
        <v>0</v>
      </c>
      <c r="K48" s="577">
        <v>0</v>
      </c>
      <c r="L48" s="225"/>
      <c r="M48" s="272"/>
      <c r="N48" s="563">
        <f>+IFERROR(VLOOKUP(B47,Sheet1!B:D,2,FALSE),0)</f>
        <v>0</v>
      </c>
      <c r="O48" s="576">
        <f>+IFERROR(VLOOKUP(B47,Sheet1!B:D,3,FALSE)+VLOOKUP(B47,Sheet1!B:E,4,FALSE),0)</f>
        <v>0</v>
      </c>
      <c r="P48" s="358"/>
      <c r="Q48" s="359"/>
      <c r="R48" s="397"/>
      <c r="S48" s="407"/>
      <c r="T48" s="359"/>
      <c r="U48" s="359"/>
      <c r="V48" s="359"/>
      <c r="W48" s="359"/>
      <c r="X48" s="359"/>
      <c r="Y48" s="359"/>
      <c r="Z48" s="359"/>
      <c r="AA48" s="359"/>
      <c r="AB48" s="359"/>
      <c r="AC48" s="359"/>
      <c r="AD48" s="397"/>
      <c r="AE48" s="407"/>
      <c r="AF48" s="359"/>
      <c r="AG48" s="359"/>
      <c r="AH48" s="359"/>
      <c r="AI48" s="359"/>
      <c r="AJ48" s="359"/>
      <c r="AK48" s="359"/>
      <c r="AL48" s="359"/>
      <c r="AM48" s="359"/>
      <c r="AN48" s="359"/>
      <c r="AO48" s="359"/>
      <c r="AP48" s="397"/>
      <c r="AQ48" s="407"/>
      <c r="AR48" s="359"/>
      <c r="AS48" s="359"/>
      <c r="AT48" s="359"/>
      <c r="AU48" s="359"/>
      <c r="AV48" s="359"/>
      <c r="AW48" s="433">
        <f t="shared" si="7"/>
        <v>0</v>
      </c>
      <c r="AX48" s="434">
        <f t="shared" si="8"/>
        <v>0</v>
      </c>
      <c r="AY48" s="435">
        <f t="shared" si="3"/>
        <v>0</v>
      </c>
    </row>
    <row r="49" spans="1:51" s="4" customFormat="1" ht="15" hidden="1" customHeight="1" x14ac:dyDescent="0.2">
      <c r="A49" s="549"/>
      <c r="B49" s="568"/>
      <c r="C49" s="442"/>
      <c r="D49" s="442"/>
      <c r="E49" s="423">
        <f t="shared" ref="E49:L49" si="24">SUM(E50:E51)</f>
        <v>0</v>
      </c>
      <c r="F49" s="566">
        <f>SUM(F50:F51)</f>
        <v>0</v>
      </c>
      <c r="G49" s="423">
        <f>SUM(G50:G51)</f>
        <v>0</v>
      </c>
      <c r="H49" s="423">
        <f t="shared" si="24"/>
        <v>0</v>
      </c>
      <c r="I49" s="542">
        <f t="shared" si="24"/>
        <v>0</v>
      </c>
      <c r="J49" s="541">
        <f>SUM(J50:J51)</f>
        <v>0</v>
      </c>
      <c r="K49" s="542">
        <f t="shared" si="24"/>
        <v>0</v>
      </c>
      <c r="L49" s="543">
        <f t="shared" si="24"/>
        <v>0</v>
      </c>
      <c r="M49" s="543"/>
      <c r="N49" s="472">
        <f>SUM(N50:N51)</f>
        <v>0</v>
      </c>
      <c r="O49" s="472">
        <f>SUM(O50:O51)</f>
        <v>0</v>
      </c>
      <c r="P49" s="473">
        <f>SUM(P50:P51)</f>
        <v>0</v>
      </c>
      <c r="Q49" s="474">
        <f>SUM(Q50:Q51)</f>
        <v>0</v>
      </c>
      <c r="R49" s="475">
        <f t="shared" ref="R49:X49" si="25">SUM(R50:R51)</f>
        <v>0</v>
      </c>
      <c r="S49" s="476">
        <f t="shared" si="25"/>
        <v>0</v>
      </c>
      <c r="T49" s="474">
        <f t="shared" si="25"/>
        <v>0</v>
      </c>
      <c r="U49" s="474">
        <f t="shared" si="25"/>
        <v>0</v>
      </c>
      <c r="V49" s="474">
        <f t="shared" si="25"/>
        <v>0</v>
      </c>
      <c r="W49" s="474">
        <f t="shared" si="25"/>
        <v>0</v>
      </c>
      <c r="X49" s="474">
        <f t="shared" si="25"/>
        <v>0</v>
      </c>
      <c r="Y49" s="474">
        <f t="shared" ref="Y49:AV49" si="26">SUM(Y50:Y51)</f>
        <v>0</v>
      </c>
      <c r="Z49" s="474">
        <f t="shared" si="26"/>
        <v>0</v>
      </c>
      <c r="AA49" s="474">
        <f t="shared" si="26"/>
        <v>0</v>
      </c>
      <c r="AB49" s="474">
        <f t="shared" si="26"/>
        <v>0</v>
      </c>
      <c r="AC49" s="474">
        <f t="shared" si="26"/>
        <v>0</v>
      </c>
      <c r="AD49" s="475">
        <f t="shared" si="26"/>
        <v>0</v>
      </c>
      <c r="AE49" s="476">
        <f t="shared" si="26"/>
        <v>0</v>
      </c>
      <c r="AF49" s="474">
        <f t="shared" si="26"/>
        <v>0</v>
      </c>
      <c r="AG49" s="474">
        <f t="shared" si="26"/>
        <v>0</v>
      </c>
      <c r="AH49" s="474">
        <f t="shared" si="26"/>
        <v>0</v>
      </c>
      <c r="AI49" s="474">
        <f t="shared" si="26"/>
        <v>0</v>
      </c>
      <c r="AJ49" s="474">
        <f t="shared" si="26"/>
        <v>0</v>
      </c>
      <c r="AK49" s="474">
        <f t="shared" si="26"/>
        <v>0</v>
      </c>
      <c r="AL49" s="474">
        <f t="shared" si="26"/>
        <v>0</v>
      </c>
      <c r="AM49" s="474">
        <f t="shared" si="26"/>
        <v>0</v>
      </c>
      <c r="AN49" s="474">
        <f t="shared" si="26"/>
        <v>0</v>
      </c>
      <c r="AO49" s="474">
        <f t="shared" si="26"/>
        <v>0</v>
      </c>
      <c r="AP49" s="475">
        <f t="shared" si="26"/>
        <v>0</v>
      </c>
      <c r="AQ49" s="476">
        <f t="shared" si="26"/>
        <v>0</v>
      </c>
      <c r="AR49" s="474">
        <f t="shared" si="26"/>
        <v>0</v>
      </c>
      <c r="AS49" s="474">
        <f t="shared" si="26"/>
        <v>0</v>
      </c>
      <c r="AT49" s="474">
        <f t="shared" si="26"/>
        <v>0</v>
      </c>
      <c r="AU49" s="474">
        <f t="shared" si="26"/>
        <v>0</v>
      </c>
      <c r="AV49" s="474">
        <f t="shared" si="26"/>
        <v>0</v>
      </c>
      <c r="AW49" s="244">
        <f t="shared" si="7"/>
        <v>0</v>
      </c>
      <c r="AX49" s="240">
        <f t="shared" si="8"/>
        <v>0</v>
      </c>
      <c r="AY49" s="545">
        <f t="shared" si="3"/>
        <v>0</v>
      </c>
    </row>
    <row r="50" spans="1:51" s="4" customFormat="1" ht="15" hidden="1" customHeight="1" x14ac:dyDescent="0.2">
      <c r="A50" s="149"/>
      <c r="B50" s="455"/>
      <c r="C50" s="268"/>
      <c r="D50" s="268"/>
      <c r="E50" s="245"/>
      <c r="F50" s="544">
        <f t="shared" si="4"/>
        <v>0</v>
      </c>
      <c r="G50" s="245">
        <v>0</v>
      </c>
      <c r="H50" s="217">
        <f t="shared" si="5"/>
        <v>0</v>
      </c>
      <c r="I50" s="228"/>
      <c r="J50" s="544">
        <f t="shared" si="6"/>
        <v>0</v>
      </c>
      <c r="K50" s="245">
        <v>0</v>
      </c>
      <c r="L50" s="229"/>
      <c r="M50" s="245"/>
      <c r="N50" s="232">
        <f>+IFERROR(VLOOKUP(B49,Sheet1!B:D,2,FALSE),0)</f>
        <v>0</v>
      </c>
      <c r="O50" s="261"/>
      <c r="P50" s="356"/>
      <c r="Q50" s="357"/>
      <c r="R50" s="396"/>
      <c r="S50" s="406"/>
      <c r="T50" s="357"/>
      <c r="U50" s="357"/>
      <c r="V50" s="357"/>
      <c r="W50" s="357"/>
      <c r="X50" s="357"/>
      <c r="Y50" s="357"/>
      <c r="Z50" s="357"/>
      <c r="AA50" s="357"/>
      <c r="AB50" s="357"/>
      <c r="AC50" s="357"/>
      <c r="AD50" s="396"/>
      <c r="AE50" s="406"/>
      <c r="AF50" s="357"/>
      <c r="AG50" s="357"/>
      <c r="AH50" s="357"/>
      <c r="AI50" s="357"/>
      <c r="AJ50" s="357"/>
      <c r="AK50" s="357"/>
      <c r="AL50" s="357"/>
      <c r="AM50" s="357"/>
      <c r="AN50" s="357"/>
      <c r="AO50" s="357"/>
      <c r="AP50" s="396"/>
      <c r="AQ50" s="406"/>
      <c r="AR50" s="357"/>
      <c r="AS50" s="357"/>
      <c r="AT50" s="357"/>
      <c r="AU50" s="357"/>
      <c r="AV50" s="357"/>
      <c r="AW50" s="244">
        <f t="shared" si="7"/>
        <v>0</v>
      </c>
      <c r="AX50" s="240">
        <f t="shared" si="8"/>
        <v>0</v>
      </c>
      <c r="AY50" s="545">
        <f t="shared" si="3"/>
        <v>0</v>
      </c>
    </row>
    <row r="51" spans="1:51" s="4" customFormat="1" ht="15" hidden="1" customHeight="1" thickBot="1" x14ac:dyDescent="0.25">
      <c r="A51" s="167"/>
      <c r="B51" s="453"/>
      <c r="C51" s="269"/>
      <c r="D51" s="269"/>
      <c r="E51" s="272"/>
      <c r="F51" s="544">
        <f t="shared" si="4"/>
        <v>0</v>
      </c>
      <c r="G51" s="272">
        <v>0</v>
      </c>
      <c r="H51" s="223">
        <f t="shared" si="5"/>
        <v>0</v>
      </c>
      <c r="I51" s="224"/>
      <c r="J51" s="544">
        <f t="shared" si="6"/>
        <v>0</v>
      </c>
      <c r="K51" s="272">
        <v>0</v>
      </c>
      <c r="L51" s="225"/>
      <c r="M51" s="272"/>
      <c r="N51" s="262"/>
      <c r="O51" s="262"/>
      <c r="P51" s="358"/>
      <c r="Q51" s="359"/>
      <c r="R51" s="397"/>
      <c r="S51" s="407"/>
      <c r="T51" s="359"/>
      <c r="U51" s="359"/>
      <c r="V51" s="359"/>
      <c r="W51" s="359"/>
      <c r="X51" s="359"/>
      <c r="Y51" s="359"/>
      <c r="Z51" s="359"/>
      <c r="AA51" s="359"/>
      <c r="AB51" s="359"/>
      <c r="AC51" s="359"/>
      <c r="AD51" s="397"/>
      <c r="AE51" s="407"/>
      <c r="AF51" s="359"/>
      <c r="AG51" s="359"/>
      <c r="AH51" s="359"/>
      <c r="AI51" s="359"/>
      <c r="AJ51" s="359"/>
      <c r="AK51" s="359"/>
      <c r="AL51" s="359"/>
      <c r="AM51" s="359"/>
      <c r="AN51" s="359"/>
      <c r="AO51" s="359"/>
      <c r="AP51" s="397"/>
      <c r="AQ51" s="407"/>
      <c r="AR51" s="359"/>
      <c r="AS51" s="359"/>
      <c r="AT51" s="359"/>
      <c r="AU51" s="359"/>
      <c r="AV51" s="359"/>
      <c r="AW51" s="244">
        <f t="shared" si="7"/>
        <v>0</v>
      </c>
      <c r="AX51" s="240">
        <f t="shared" si="8"/>
        <v>0</v>
      </c>
      <c r="AY51" s="545">
        <f t="shared" si="3"/>
        <v>0</v>
      </c>
    </row>
    <row r="52" spans="1:51" s="4" customFormat="1" ht="15" hidden="1" customHeight="1" x14ac:dyDescent="0.2">
      <c r="A52" s="549"/>
      <c r="B52" s="568"/>
      <c r="C52" s="442" t="s">
        <v>286</v>
      </c>
      <c r="D52" s="442"/>
      <c r="E52" s="423">
        <f t="shared" ref="E52:L52" si="27">SUM(E53:E54)</f>
        <v>0</v>
      </c>
      <c r="F52" s="566">
        <f t="shared" si="27"/>
        <v>0</v>
      </c>
      <c r="G52" s="423">
        <f t="shared" si="27"/>
        <v>0</v>
      </c>
      <c r="H52" s="423">
        <f t="shared" si="27"/>
        <v>0</v>
      </c>
      <c r="I52" s="542">
        <f t="shared" si="27"/>
        <v>0</v>
      </c>
      <c r="J52" s="541">
        <f t="shared" si="27"/>
        <v>0</v>
      </c>
      <c r="K52" s="542">
        <f t="shared" si="27"/>
        <v>0</v>
      </c>
      <c r="L52" s="543">
        <f t="shared" si="27"/>
        <v>0</v>
      </c>
      <c r="M52" s="543"/>
      <c r="N52" s="261"/>
      <c r="O52" s="217">
        <f>+IFERROR(VLOOKUP(B51,Sheet1!B:D,3,FALSE)+VLOOKUP(B51,Sheet1!B:E,4,FALSE),0)</f>
        <v>0</v>
      </c>
      <c r="P52" s="473">
        <f>SUM(P53:P54)</f>
        <v>0</v>
      </c>
      <c r="Q52" s="474">
        <f>SUM(Q53:Q54)</f>
        <v>0</v>
      </c>
      <c r="R52" s="475">
        <f t="shared" ref="R52:X52" si="28">SUM(R53:R54)</f>
        <v>0</v>
      </c>
      <c r="S52" s="476">
        <f t="shared" si="28"/>
        <v>0</v>
      </c>
      <c r="T52" s="474">
        <f t="shared" si="28"/>
        <v>0</v>
      </c>
      <c r="U52" s="474">
        <f t="shared" si="28"/>
        <v>0</v>
      </c>
      <c r="V52" s="474">
        <f t="shared" si="28"/>
        <v>0</v>
      </c>
      <c r="W52" s="474">
        <f t="shared" si="28"/>
        <v>0</v>
      </c>
      <c r="X52" s="474">
        <f t="shared" si="28"/>
        <v>0</v>
      </c>
      <c r="Y52" s="474">
        <f t="shared" ref="Y52:AV52" si="29">SUM(Y53:Y54)</f>
        <v>0</v>
      </c>
      <c r="Z52" s="474">
        <f t="shared" si="29"/>
        <v>0</v>
      </c>
      <c r="AA52" s="474">
        <f t="shared" si="29"/>
        <v>0</v>
      </c>
      <c r="AB52" s="474">
        <f t="shared" si="29"/>
        <v>0</v>
      </c>
      <c r="AC52" s="474">
        <f t="shared" si="29"/>
        <v>0</v>
      </c>
      <c r="AD52" s="475">
        <f t="shared" si="29"/>
        <v>0</v>
      </c>
      <c r="AE52" s="476">
        <f t="shared" si="29"/>
        <v>0</v>
      </c>
      <c r="AF52" s="474">
        <f t="shared" si="29"/>
        <v>0</v>
      </c>
      <c r="AG52" s="474">
        <f t="shared" si="29"/>
        <v>0</v>
      </c>
      <c r="AH52" s="474">
        <f t="shared" si="29"/>
        <v>0</v>
      </c>
      <c r="AI52" s="474">
        <f t="shared" si="29"/>
        <v>0</v>
      </c>
      <c r="AJ52" s="474">
        <f t="shared" si="29"/>
        <v>0</v>
      </c>
      <c r="AK52" s="474">
        <f t="shared" si="29"/>
        <v>0</v>
      </c>
      <c r="AL52" s="474">
        <f t="shared" si="29"/>
        <v>0</v>
      </c>
      <c r="AM52" s="474">
        <f t="shared" si="29"/>
        <v>0</v>
      </c>
      <c r="AN52" s="474">
        <f t="shared" si="29"/>
        <v>0</v>
      </c>
      <c r="AO52" s="474">
        <f t="shared" si="29"/>
        <v>0</v>
      </c>
      <c r="AP52" s="475">
        <f t="shared" si="29"/>
        <v>0</v>
      </c>
      <c r="AQ52" s="476">
        <f t="shared" si="29"/>
        <v>0</v>
      </c>
      <c r="AR52" s="474">
        <f t="shared" si="29"/>
        <v>0</v>
      </c>
      <c r="AS52" s="474">
        <f t="shared" si="29"/>
        <v>0</v>
      </c>
      <c r="AT52" s="474">
        <f t="shared" si="29"/>
        <v>0</v>
      </c>
      <c r="AU52" s="474">
        <f t="shared" si="29"/>
        <v>0</v>
      </c>
      <c r="AV52" s="474">
        <f t="shared" si="29"/>
        <v>0</v>
      </c>
      <c r="AW52" s="244">
        <f t="shared" si="7"/>
        <v>0</v>
      </c>
      <c r="AX52" s="240">
        <f t="shared" si="8"/>
        <v>0</v>
      </c>
      <c r="AY52" s="545">
        <f t="shared" si="3"/>
        <v>0</v>
      </c>
    </row>
    <row r="53" spans="1:51" s="4" customFormat="1" ht="15" hidden="1" customHeight="1" x14ac:dyDescent="0.2">
      <c r="A53" s="149"/>
      <c r="B53" s="455"/>
      <c r="C53" s="268"/>
      <c r="D53" s="268"/>
      <c r="E53" s="245"/>
      <c r="F53" s="544">
        <f t="shared" si="4"/>
        <v>0</v>
      </c>
      <c r="G53" s="245">
        <v>0</v>
      </c>
      <c r="H53" s="217">
        <f t="shared" si="5"/>
        <v>0</v>
      </c>
      <c r="I53" s="228"/>
      <c r="J53" s="544">
        <f t="shared" si="6"/>
        <v>0</v>
      </c>
      <c r="K53" s="245">
        <v>0</v>
      </c>
      <c r="L53" s="229"/>
      <c r="M53" s="245"/>
      <c r="N53" s="232">
        <f>+IFERROR(VLOOKUP(B52,Sheet1!B:D,2,FALSE),0)</f>
        <v>0</v>
      </c>
      <c r="O53" s="261"/>
      <c r="P53" s="356"/>
      <c r="Q53" s="357"/>
      <c r="R53" s="396"/>
      <c r="S53" s="406"/>
      <c r="T53" s="357"/>
      <c r="U53" s="357"/>
      <c r="V53" s="357"/>
      <c r="W53" s="357"/>
      <c r="X53" s="357"/>
      <c r="Y53" s="357"/>
      <c r="Z53" s="357"/>
      <c r="AA53" s="357"/>
      <c r="AB53" s="357"/>
      <c r="AC53" s="357"/>
      <c r="AD53" s="396"/>
      <c r="AE53" s="406"/>
      <c r="AF53" s="357"/>
      <c r="AG53" s="357"/>
      <c r="AH53" s="357"/>
      <c r="AI53" s="357"/>
      <c r="AJ53" s="357"/>
      <c r="AK53" s="357"/>
      <c r="AL53" s="357"/>
      <c r="AM53" s="357"/>
      <c r="AN53" s="357"/>
      <c r="AO53" s="357"/>
      <c r="AP53" s="396"/>
      <c r="AQ53" s="406"/>
      <c r="AR53" s="357"/>
      <c r="AS53" s="357"/>
      <c r="AT53" s="357"/>
      <c r="AU53" s="357"/>
      <c r="AV53" s="357"/>
      <c r="AW53" s="244">
        <f t="shared" si="7"/>
        <v>0</v>
      </c>
      <c r="AX53" s="240">
        <f t="shared" si="8"/>
        <v>0</v>
      </c>
      <c r="AY53" s="545">
        <f t="shared" si="3"/>
        <v>0</v>
      </c>
    </row>
    <row r="54" spans="1:51" s="4" customFormat="1" ht="15" hidden="1" customHeight="1" thickBot="1" x14ac:dyDescent="0.25">
      <c r="A54" s="167"/>
      <c r="B54" s="453"/>
      <c r="C54" s="269"/>
      <c r="D54" s="269"/>
      <c r="E54" s="272"/>
      <c r="F54" s="544">
        <f t="shared" si="4"/>
        <v>0</v>
      </c>
      <c r="G54" s="272">
        <v>0</v>
      </c>
      <c r="H54" s="223">
        <f t="shared" si="5"/>
        <v>0</v>
      </c>
      <c r="I54" s="224"/>
      <c r="J54" s="544">
        <f t="shared" si="6"/>
        <v>0</v>
      </c>
      <c r="K54" s="272">
        <v>0</v>
      </c>
      <c r="L54" s="225"/>
      <c r="M54" s="272"/>
      <c r="N54" s="262"/>
      <c r="O54" s="217"/>
      <c r="P54" s="358"/>
      <c r="Q54" s="359"/>
      <c r="R54" s="397"/>
      <c r="S54" s="407"/>
      <c r="T54" s="359"/>
      <c r="U54" s="359"/>
      <c r="V54" s="359"/>
      <c r="W54" s="359"/>
      <c r="X54" s="359"/>
      <c r="Y54" s="359"/>
      <c r="Z54" s="359"/>
      <c r="AA54" s="359"/>
      <c r="AB54" s="359"/>
      <c r="AC54" s="359"/>
      <c r="AD54" s="397"/>
      <c r="AE54" s="407"/>
      <c r="AF54" s="359"/>
      <c r="AG54" s="359"/>
      <c r="AH54" s="359"/>
      <c r="AI54" s="359"/>
      <c r="AJ54" s="359"/>
      <c r="AK54" s="359"/>
      <c r="AL54" s="359"/>
      <c r="AM54" s="359"/>
      <c r="AN54" s="359"/>
      <c r="AO54" s="359"/>
      <c r="AP54" s="397"/>
      <c r="AQ54" s="407"/>
      <c r="AR54" s="359"/>
      <c r="AS54" s="359"/>
      <c r="AT54" s="359"/>
      <c r="AU54" s="359"/>
      <c r="AV54" s="359"/>
      <c r="AW54" s="244">
        <f t="shared" si="7"/>
        <v>0</v>
      </c>
      <c r="AX54" s="240">
        <f t="shared" si="8"/>
        <v>0</v>
      </c>
      <c r="AY54" s="545">
        <f t="shared" si="3"/>
        <v>0</v>
      </c>
    </row>
    <row r="55" spans="1:51" s="4" customFormat="1" ht="15" hidden="1" customHeight="1" x14ac:dyDescent="0.2">
      <c r="A55" s="549"/>
      <c r="B55" s="568"/>
      <c r="C55" s="442"/>
      <c r="D55" s="442"/>
      <c r="E55" s="423">
        <f t="shared" ref="E55:L55" si="30">SUM(E56:E57)</f>
        <v>0</v>
      </c>
      <c r="F55" s="566">
        <f t="shared" si="30"/>
        <v>0</v>
      </c>
      <c r="G55" s="423">
        <f t="shared" si="30"/>
        <v>0</v>
      </c>
      <c r="H55" s="423">
        <f t="shared" si="30"/>
        <v>0</v>
      </c>
      <c r="I55" s="542">
        <f t="shared" si="30"/>
        <v>0</v>
      </c>
      <c r="J55" s="541">
        <f t="shared" si="30"/>
        <v>0</v>
      </c>
      <c r="K55" s="542">
        <f t="shared" si="30"/>
        <v>0</v>
      </c>
      <c r="L55" s="543">
        <f t="shared" si="30"/>
        <v>0</v>
      </c>
      <c r="M55" s="543"/>
      <c r="N55" s="472">
        <f>SUM(N56:N57)</f>
        <v>0</v>
      </c>
      <c r="O55" s="472">
        <f>SUM(O56:O57)</f>
        <v>0</v>
      </c>
      <c r="P55" s="473">
        <f>SUM(P56:P57)</f>
        <v>0</v>
      </c>
      <c r="Q55" s="474">
        <f>SUM(Q56:Q57)</f>
        <v>0</v>
      </c>
      <c r="R55" s="475">
        <f t="shared" ref="R55:X55" si="31">SUM(R56:R57)</f>
        <v>0</v>
      </c>
      <c r="S55" s="476">
        <f t="shared" si="31"/>
        <v>0</v>
      </c>
      <c r="T55" s="474">
        <f t="shared" si="31"/>
        <v>0</v>
      </c>
      <c r="U55" s="474">
        <f t="shared" si="31"/>
        <v>0</v>
      </c>
      <c r="V55" s="474">
        <f t="shared" si="31"/>
        <v>0</v>
      </c>
      <c r="W55" s="474">
        <f t="shared" si="31"/>
        <v>0</v>
      </c>
      <c r="X55" s="474">
        <f t="shared" si="31"/>
        <v>0</v>
      </c>
      <c r="Y55" s="474">
        <f t="shared" ref="Y55:AV55" si="32">SUM(Y56:Y57)</f>
        <v>0</v>
      </c>
      <c r="Z55" s="474">
        <f t="shared" si="32"/>
        <v>0</v>
      </c>
      <c r="AA55" s="474">
        <f t="shared" si="32"/>
        <v>0</v>
      </c>
      <c r="AB55" s="474">
        <f t="shared" si="32"/>
        <v>0</v>
      </c>
      <c r="AC55" s="474">
        <f t="shared" si="32"/>
        <v>0</v>
      </c>
      <c r="AD55" s="475">
        <f t="shared" si="32"/>
        <v>0</v>
      </c>
      <c r="AE55" s="476">
        <f t="shared" si="32"/>
        <v>0</v>
      </c>
      <c r="AF55" s="474">
        <f t="shared" si="32"/>
        <v>0</v>
      </c>
      <c r="AG55" s="474">
        <f t="shared" si="32"/>
        <v>0</v>
      </c>
      <c r="AH55" s="474">
        <f t="shared" si="32"/>
        <v>0</v>
      </c>
      <c r="AI55" s="474">
        <f t="shared" si="32"/>
        <v>0</v>
      </c>
      <c r="AJ55" s="474">
        <f t="shared" si="32"/>
        <v>0</v>
      </c>
      <c r="AK55" s="474">
        <f t="shared" si="32"/>
        <v>0</v>
      </c>
      <c r="AL55" s="474">
        <f t="shared" si="32"/>
        <v>0</v>
      </c>
      <c r="AM55" s="474">
        <f t="shared" si="32"/>
        <v>0</v>
      </c>
      <c r="AN55" s="474">
        <f t="shared" si="32"/>
        <v>0</v>
      </c>
      <c r="AO55" s="474">
        <f t="shared" si="32"/>
        <v>0</v>
      </c>
      <c r="AP55" s="475">
        <f t="shared" si="32"/>
        <v>0</v>
      </c>
      <c r="AQ55" s="476">
        <f t="shared" si="32"/>
        <v>0</v>
      </c>
      <c r="AR55" s="474">
        <f t="shared" si="32"/>
        <v>0</v>
      </c>
      <c r="AS55" s="474">
        <f t="shared" si="32"/>
        <v>0</v>
      </c>
      <c r="AT55" s="474">
        <f t="shared" si="32"/>
        <v>0</v>
      </c>
      <c r="AU55" s="474">
        <f t="shared" si="32"/>
        <v>0</v>
      </c>
      <c r="AV55" s="474">
        <f t="shared" si="32"/>
        <v>0</v>
      </c>
      <c r="AW55" s="244">
        <f t="shared" si="7"/>
        <v>0</v>
      </c>
      <c r="AX55" s="240">
        <f t="shared" si="8"/>
        <v>0</v>
      </c>
      <c r="AY55" s="545">
        <f t="shared" si="3"/>
        <v>0</v>
      </c>
    </row>
    <row r="56" spans="1:51" s="4" customFormat="1" ht="15" hidden="1" customHeight="1" x14ac:dyDescent="0.2">
      <c r="A56" s="149"/>
      <c r="B56" s="455"/>
      <c r="C56" s="268"/>
      <c r="D56" s="268"/>
      <c r="E56" s="245"/>
      <c r="F56" s="544">
        <f t="shared" si="4"/>
        <v>0</v>
      </c>
      <c r="G56" s="245">
        <v>0</v>
      </c>
      <c r="H56" s="217">
        <f t="shared" si="5"/>
        <v>0</v>
      </c>
      <c r="I56" s="228"/>
      <c r="J56" s="544">
        <f t="shared" si="6"/>
        <v>0</v>
      </c>
      <c r="K56" s="245">
        <v>0</v>
      </c>
      <c r="L56" s="229"/>
      <c r="M56" s="245"/>
      <c r="N56" s="232">
        <f>+IFERROR(VLOOKUP(B55,Sheet1!B:D,2,FALSE),0)</f>
        <v>0</v>
      </c>
      <c r="O56" s="261"/>
      <c r="P56" s="356"/>
      <c r="Q56" s="357"/>
      <c r="R56" s="396"/>
      <c r="S56" s="406"/>
      <c r="T56" s="357"/>
      <c r="U56" s="357"/>
      <c r="V56" s="357"/>
      <c r="W56" s="357"/>
      <c r="X56" s="357"/>
      <c r="Y56" s="357"/>
      <c r="Z56" s="357"/>
      <c r="AA56" s="357"/>
      <c r="AB56" s="357"/>
      <c r="AC56" s="357"/>
      <c r="AD56" s="396"/>
      <c r="AE56" s="406"/>
      <c r="AF56" s="357"/>
      <c r="AG56" s="357"/>
      <c r="AH56" s="357"/>
      <c r="AI56" s="357"/>
      <c r="AJ56" s="357"/>
      <c r="AK56" s="357"/>
      <c r="AL56" s="357"/>
      <c r="AM56" s="357"/>
      <c r="AN56" s="357"/>
      <c r="AO56" s="357"/>
      <c r="AP56" s="396"/>
      <c r="AQ56" s="406"/>
      <c r="AR56" s="357"/>
      <c r="AS56" s="357"/>
      <c r="AT56" s="357"/>
      <c r="AU56" s="357"/>
      <c r="AV56" s="357"/>
      <c r="AW56" s="244">
        <f t="shared" si="7"/>
        <v>0</v>
      </c>
      <c r="AX56" s="240">
        <f t="shared" si="8"/>
        <v>0</v>
      </c>
      <c r="AY56" s="545">
        <f t="shared" si="3"/>
        <v>0</v>
      </c>
    </row>
    <row r="57" spans="1:51" s="4" customFormat="1" ht="15" hidden="1" customHeight="1" thickBot="1" x14ac:dyDescent="0.25">
      <c r="A57" s="167"/>
      <c r="B57" s="453"/>
      <c r="C57" s="269"/>
      <c r="D57" s="269"/>
      <c r="E57" s="272"/>
      <c r="F57" s="544">
        <f t="shared" si="4"/>
        <v>0</v>
      </c>
      <c r="G57" s="272">
        <v>0</v>
      </c>
      <c r="H57" s="223">
        <f t="shared" si="5"/>
        <v>0</v>
      </c>
      <c r="I57" s="224"/>
      <c r="J57" s="544">
        <f t="shared" si="6"/>
        <v>0</v>
      </c>
      <c r="K57" s="272">
        <v>0</v>
      </c>
      <c r="L57" s="225"/>
      <c r="M57" s="272"/>
      <c r="N57" s="262"/>
      <c r="O57" s="262"/>
      <c r="P57" s="358"/>
      <c r="Q57" s="359"/>
      <c r="R57" s="397"/>
      <c r="S57" s="407"/>
      <c r="T57" s="359"/>
      <c r="U57" s="359"/>
      <c r="V57" s="359"/>
      <c r="W57" s="359"/>
      <c r="X57" s="359"/>
      <c r="Y57" s="359"/>
      <c r="Z57" s="359"/>
      <c r="AA57" s="359"/>
      <c r="AB57" s="359"/>
      <c r="AC57" s="359"/>
      <c r="AD57" s="397"/>
      <c r="AE57" s="407"/>
      <c r="AF57" s="359"/>
      <c r="AG57" s="359"/>
      <c r="AH57" s="359"/>
      <c r="AI57" s="359"/>
      <c r="AJ57" s="359"/>
      <c r="AK57" s="359"/>
      <c r="AL57" s="359"/>
      <c r="AM57" s="359"/>
      <c r="AN57" s="359"/>
      <c r="AO57" s="359"/>
      <c r="AP57" s="397"/>
      <c r="AQ57" s="407"/>
      <c r="AR57" s="359"/>
      <c r="AS57" s="359"/>
      <c r="AT57" s="359"/>
      <c r="AU57" s="359"/>
      <c r="AV57" s="359"/>
      <c r="AW57" s="244">
        <f t="shared" si="7"/>
        <v>0</v>
      </c>
      <c r="AX57" s="240">
        <f t="shared" si="8"/>
        <v>0</v>
      </c>
      <c r="AY57" s="545">
        <f t="shared" si="3"/>
        <v>0</v>
      </c>
    </row>
    <row r="58" spans="1:51" s="4" customFormat="1" ht="15" hidden="1" customHeight="1" x14ac:dyDescent="0.2">
      <c r="A58" s="549"/>
      <c r="B58" s="568"/>
      <c r="C58" s="442"/>
      <c r="D58" s="442"/>
      <c r="E58" s="423">
        <f t="shared" ref="E58:L58" si="33">SUM(E59:E60)</f>
        <v>0</v>
      </c>
      <c r="F58" s="566">
        <f t="shared" si="33"/>
        <v>0</v>
      </c>
      <c r="G58" s="423">
        <f t="shared" si="33"/>
        <v>0</v>
      </c>
      <c r="H58" s="423">
        <f t="shared" si="33"/>
        <v>0</v>
      </c>
      <c r="I58" s="542">
        <f t="shared" si="33"/>
        <v>0</v>
      </c>
      <c r="J58" s="541">
        <f t="shared" si="33"/>
        <v>0</v>
      </c>
      <c r="K58" s="542">
        <f t="shared" si="33"/>
        <v>0</v>
      </c>
      <c r="L58" s="543">
        <f t="shared" si="33"/>
        <v>0</v>
      </c>
      <c r="M58" s="543"/>
      <c r="N58" s="472">
        <f>SUM(N59:N60)</f>
        <v>0</v>
      </c>
      <c r="O58" s="472">
        <f>SUM(O59:O60)</f>
        <v>0</v>
      </c>
      <c r="P58" s="473">
        <f>SUM(P59:P60)</f>
        <v>0</v>
      </c>
      <c r="Q58" s="474">
        <f>SUM(Q59:Q60)</f>
        <v>0</v>
      </c>
      <c r="R58" s="475">
        <f t="shared" ref="R58:X58" si="34">SUM(R59:R60)</f>
        <v>0</v>
      </c>
      <c r="S58" s="476">
        <f t="shared" si="34"/>
        <v>0</v>
      </c>
      <c r="T58" s="474">
        <f t="shared" si="34"/>
        <v>0</v>
      </c>
      <c r="U58" s="474">
        <f t="shared" si="34"/>
        <v>0</v>
      </c>
      <c r="V58" s="474">
        <f t="shared" si="34"/>
        <v>0</v>
      </c>
      <c r="W58" s="474">
        <f t="shared" si="34"/>
        <v>0</v>
      </c>
      <c r="X58" s="474">
        <f t="shared" si="34"/>
        <v>0</v>
      </c>
      <c r="Y58" s="474">
        <f t="shared" ref="Y58:AV58" si="35">SUM(Y59:Y60)</f>
        <v>0</v>
      </c>
      <c r="Z58" s="474">
        <f t="shared" si="35"/>
        <v>0</v>
      </c>
      <c r="AA58" s="474">
        <f t="shared" si="35"/>
        <v>0</v>
      </c>
      <c r="AB58" s="474">
        <f t="shared" si="35"/>
        <v>0</v>
      </c>
      <c r="AC58" s="474">
        <f t="shared" si="35"/>
        <v>0</v>
      </c>
      <c r="AD58" s="475">
        <f t="shared" si="35"/>
        <v>0</v>
      </c>
      <c r="AE58" s="476">
        <f t="shared" si="35"/>
        <v>0</v>
      </c>
      <c r="AF58" s="474">
        <f t="shared" si="35"/>
        <v>0</v>
      </c>
      <c r="AG58" s="474">
        <f t="shared" si="35"/>
        <v>0</v>
      </c>
      <c r="AH58" s="474">
        <f t="shared" si="35"/>
        <v>0</v>
      </c>
      <c r="AI58" s="474">
        <f t="shared" si="35"/>
        <v>0</v>
      </c>
      <c r="AJ58" s="474">
        <f t="shared" si="35"/>
        <v>0</v>
      </c>
      <c r="AK58" s="474">
        <f t="shared" si="35"/>
        <v>0</v>
      </c>
      <c r="AL58" s="474">
        <f t="shared" si="35"/>
        <v>0</v>
      </c>
      <c r="AM58" s="474">
        <f t="shared" si="35"/>
        <v>0</v>
      </c>
      <c r="AN58" s="474">
        <f t="shared" si="35"/>
        <v>0</v>
      </c>
      <c r="AO58" s="474">
        <f t="shared" si="35"/>
        <v>0</v>
      </c>
      <c r="AP58" s="475">
        <f t="shared" si="35"/>
        <v>0</v>
      </c>
      <c r="AQ58" s="476">
        <f t="shared" si="35"/>
        <v>0</v>
      </c>
      <c r="AR58" s="474">
        <f t="shared" si="35"/>
        <v>0</v>
      </c>
      <c r="AS58" s="474">
        <f t="shared" si="35"/>
        <v>0</v>
      </c>
      <c r="AT58" s="474">
        <f t="shared" si="35"/>
        <v>0</v>
      </c>
      <c r="AU58" s="474">
        <f t="shared" si="35"/>
        <v>0</v>
      </c>
      <c r="AV58" s="474">
        <f t="shared" si="35"/>
        <v>0</v>
      </c>
      <c r="AW58" s="244">
        <f t="shared" si="7"/>
        <v>0</v>
      </c>
      <c r="AX58" s="240">
        <f t="shared" si="8"/>
        <v>0</v>
      </c>
      <c r="AY58" s="545">
        <f t="shared" si="3"/>
        <v>0</v>
      </c>
    </row>
    <row r="59" spans="1:51" s="4" customFormat="1" ht="15" hidden="1" customHeight="1" x14ac:dyDescent="0.2">
      <c r="A59" s="149"/>
      <c r="B59" s="455"/>
      <c r="C59" s="268"/>
      <c r="D59" s="268"/>
      <c r="E59" s="245"/>
      <c r="F59" s="544">
        <f t="shared" si="4"/>
        <v>0</v>
      </c>
      <c r="G59" s="245">
        <v>0</v>
      </c>
      <c r="H59" s="217">
        <f t="shared" si="5"/>
        <v>0</v>
      </c>
      <c r="I59" s="228"/>
      <c r="J59" s="544">
        <f t="shared" si="6"/>
        <v>0</v>
      </c>
      <c r="K59" s="245">
        <v>0</v>
      </c>
      <c r="L59" s="229"/>
      <c r="M59" s="245"/>
      <c r="N59" s="232">
        <f>+IFERROR(VLOOKUP(B58,Sheet1!B:D,2,FALSE),0)</f>
        <v>0</v>
      </c>
      <c r="O59" s="261"/>
      <c r="P59" s="356"/>
      <c r="Q59" s="357"/>
      <c r="R59" s="396"/>
      <c r="S59" s="406"/>
      <c r="T59" s="357"/>
      <c r="U59" s="357"/>
      <c r="V59" s="357"/>
      <c r="W59" s="357"/>
      <c r="X59" s="357"/>
      <c r="Y59" s="357"/>
      <c r="Z59" s="357"/>
      <c r="AA59" s="357"/>
      <c r="AB59" s="357"/>
      <c r="AC59" s="357"/>
      <c r="AD59" s="396"/>
      <c r="AE59" s="406"/>
      <c r="AF59" s="357"/>
      <c r="AG59" s="357"/>
      <c r="AH59" s="357"/>
      <c r="AI59" s="357"/>
      <c r="AJ59" s="357"/>
      <c r="AK59" s="357"/>
      <c r="AL59" s="357"/>
      <c r="AM59" s="357"/>
      <c r="AN59" s="357"/>
      <c r="AO59" s="357"/>
      <c r="AP59" s="396"/>
      <c r="AQ59" s="406"/>
      <c r="AR59" s="357"/>
      <c r="AS59" s="357"/>
      <c r="AT59" s="357"/>
      <c r="AU59" s="357"/>
      <c r="AV59" s="357"/>
      <c r="AW59" s="244">
        <f t="shared" si="7"/>
        <v>0</v>
      </c>
      <c r="AX59" s="240">
        <f t="shared" si="8"/>
        <v>0</v>
      </c>
      <c r="AY59" s="545">
        <f t="shared" si="3"/>
        <v>0</v>
      </c>
    </row>
    <row r="60" spans="1:51" s="4" customFormat="1" ht="15" hidden="1" customHeight="1" thickBot="1" x14ac:dyDescent="0.25">
      <c r="A60" s="167"/>
      <c r="B60" s="453"/>
      <c r="C60" s="269"/>
      <c r="D60" s="269"/>
      <c r="E60" s="272"/>
      <c r="F60" s="544">
        <f t="shared" si="4"/>
        <v>0</v>
      </c>
      <c r="G60" s="272">
        <v>0</v>
      </c>
      <c r="H60" s="223">
        <f t="shared" si="5"/>
        <v>0</v>
      </c>
      <c r="I60" s="224"/>
      <c r="J60" s="544">
        <f t="shared" si="6"/>
        <v>0</v>
      </c>
      <c r="K60" s="272">
        <v>0</v>
      </c>
      <c r="L60" s="225"/>
      <c r="M60" s="272"/>
      <c r="N60" s="262"/>
      <c r="O60" s="262"/>
      <c r="P60" s="358"/>
      <c r="Q60" s="359"/>
      <c r="R60" s="397"/>
      <c r="S60" s="407"/>
      <c r="T60" s="359"/>
      <c r="U60" s="359"/>
      <c r="V60" s="359"/>
      <c r="W60" s="359"/>
      <c r="X60" s="359"/>
      <c r="Y60" s="359"/>
      <c r="Z60" s="359"/>
      <c r="AA60" s="359"/>
      <c r="AB60" s="359"/>
      <c r="AC60" s="359"/>
      <c r="AD60" s="397"/>
      <c r="AE60" s="407"/>
      <c r="AF60" s="359"/>
      <c r="AG60" s="359"/>
      <c r="AH60" s="359"/>
      <c r="AI60" s="359"/>
      <c r="AJ60" s="359"/>
      <c r="AK60" s="359"/>
      <c r="AL60" s="359"/>
      <c r="AM60" s="359"/>
      <c r="AN60" s="359"/>
      <c r="AO60" s="359"/>
      <c r="AP60" s="397"/>
      <c r="AQ60" s="407"/>
      <c r="AR60" s="359"/>
      <c r="AS60" s="359"/>
      <c r="AT60" s="359"/>
      <c r="AU60" s="359"/>
      <c r="AV60" s="359"/>
      <c r="AW60" s="244">
        <f t="shared" si="7"/>
        <v>0</v>
      </c>
      <c r="AX60" s="240">
        <f t="shared" si="8"/>
        <v>0</v>
      </c>
      <c r="AY60" s="545">
        <f t="shared" si="3"/>
        <v>0</v>
      </c>
    </row>
    <row r="61" spans="1:51" s="4" customFormat="1" ht="15" hidden="1" customHeight="1" x14ac:dyDescent="0.2">
      <c r="A61" s="549"/>
      <c r="B61" s="568"/>
      <c r="C61" s="442"/>
      <c r="D61" s="442"/>
      <c r="E61" s="423">
        <f t="shared" ref="E61:L61" si="36">SUM(E62:E63)</f>
        <v>0</v>
      </c>
      <c r="F61" s="566">
        <f t="shared" si="36"/>
        <v>0</v>
      </c>
      <c r="G61" s="423">
        <f t="shared" si="36"/>
        <v>0</v>
      </c>
      <c r="H61" s="423">
        <f t="shared" si="36"/>
        <v>0</v>
      </c>
      <c r="I61" s="542">
        <f t="shared" si="36"/>
        <v>0</v>
      </c>
      <c r="J61" s="541">
        <f t="shared" si="36"/>
        <v>0</v>
      </c>
      <c r="K61" s="542">
        <f t="shared" si="36"/>
        <v>0</v>
      </c>
      <c r="L61" s="543">
        <f t="shared" si="36"/>
        <v>0</v>
      </c>
      <c r="M61" s="543"/>
      <c r="N61" s="472">
        <f>SUM(N62:N63)</f>
        <v>0</v>
      </c>
      <c r="O61" s="472">
        <f>SUM(O62:O63)</f>
        <v>0</v>
      </c>
      <c r="P61" s="473">
        <f>SUM(P62:P63)</f>
        <v>0</v>
      </c>
      <c r="Q61" s="474">
        <f>SUM(Q62:Q63)</f>
        <v>0</v>
      </c>
      <c r="R61" s="475">
        <f t="shared" ref="R61:X61" si="37">SUM(R62:R63)</f>
        <v>0</v>
      </c>
      <c r="S61" s="476">
        <f t="shared" si="37"/>
        <v>0</v>
      </c>
      <c r="T61" s="474">
        <f t="shared" si="37"/>
        <v>0</v>
      </c>
      <c r="U61" s="474">
        <f t="shared" si="37"/>
        <v>0</v>
      </c>
      <c r="V61" s="474">
        <f t="shared" si="37"/>
        <v>0</v>
      </c>
      <c r="W61" s="474">
        <f t="shared" si="37"/>
        <v>0</v>
      </c>
      <c r="X61" s="474">
        <f t="shared" si="37"/>
        <v>0</v>
      </c>
      <c r="Y61" s="474">
        <f t="shared" ref="Y61:AV61" si="38">SUM(Y62:Y63)</f>
        <v>0</v>
      </c>
      <c r="Z61" s="474">
        <f t="shared" si="38"/>
        <v>0</v>
      </c>
      <c r="AA61" s="474">
        <f t="shared" si="38"/>
        <v>0</v>
      </c>
      <c r="AB61" s="474">
        <f t="shared" si="38"/>
        <v>0</v>
      </c>
      <c r="AC61" s="474">
        <f t="shared" si="38"/>
        <v>0</v>
      </c>
      <c r="AD61" s="475">
        <f t="shared" si="38"/>
        <v>0</v>
      </c>
      <c r="AE61" s="476">
        <f t="shared" si="38"/>
        <v>0</v>
      </c>
      <c r="AF61" s="474">
        <f t="shared" si="38"/>
        <v>0</v>
      </c>
      <c r="AG61" s="474">
        <f t="shared" si="38"/>
        <v>0</v>
      </c>
      <c r="AH61" s="474">
        <f t="shared" si="38"/>
        <v>0</v>
      </c>
      <c r="AI61" s="474">
        <f t="shared" si="38"/>
        <v>0</v>
      </c>
      <c r="AJ61" s="474">
        <f t="shared" si="38"/>
        <v>0</v>
      </c>
      <c r="AK61" s="474">
        <f t="shared" si="38"/>
        <v>0</v>
      </c>
      <c r="AL61" s="474">
        <f t="shared" si="38"/>
        <v>0</v>
      </c>
      <c r="AM61" s="474">
        <f t="shared" si="38"/>
        <v>0</v>
      </c>
      <c r="AN61" s="474">
        <f t="shared" si="38"/>
        <v>0</v>
      </c>
      <c r="AO61" s="474">
        <f t="shared" si="38"/>
        <v>0</v>
      </c>
      <c r="AP61" s="475">
        <f t="shared" si="38"/>
        <v>0</v>
      </c>
      <c r="AQ61" s="476">
        <f t="shared" si="38"/>
        <v>0</v>
      </c>
      <c r="AR61" s="474">
        <f t="shared" si="38"/>
        <v>0</v>
      </c>
      <c r="AS61" s="474">
        <f t="shared" si="38"/>
        <v>0</v>
      </c>
      <c r="AT61" s="474">
        <f t="shared" si="38"/>
        <v>0</v>
      </c>
      <c r="AU61" s="474">
        <f t="shared" si="38"/>
        <v>0</v>
      </c>
      <c r="AV61" s="474">
        <f t="shared" si="38"/>
        <v>0</v>
      </c>
      <c r="AW61" s="244">
        <f t="shared" si="7"/>
        <v>0</v>
      </c>
      <c r="AX61" s="240">
        <f t="shared" si="8"/>
        <v>0</v>
      </c>
      <c r="AY61" s="545">
        <f t="shared" si="3"/>
        <v>0</v>
      </c>
    </row>
    <row r="62" spans="1:51" s="4" customFormat="1" ht="15" hidden="1" customHeight="1" x14ac:dyDescent="0.2">
      <c r="A62" s="148"/>
      <c r="B62" s="451"/>
      <c r="C62" s="268"/>
      <c r="D62" s="268"/>
      <c r="E62" s="245"/>
      <c r="F62" s="544">
        <f t="shared" si="4"/>
        <v>0</v>
      </c>
      <c r="G62" s="245">
        <v>0</v>
      </c>
      <c r="H62" s="217">
        <f t="shared" si="5"/>
        <v>0</v>
      </c>
      <c r="I62" s="228"/>
      <c r="J62" s="544">
        <f t="shared" si="6"/>
        <v>0</v>
      </c>
      <c r="K62" s="245">
        <v>0</v>
      </c>
      <c r="L62" s="229"/>
      <c r="M62" s="245"/>
      <c r="N62" s="232">
        <f>+IFERROR(VLOOKUP(B61,Sheet1!B:D,2,FALSE),0)</f>
        <v>0</v>
      </c>
      <c r="O62" s="261"/>
      <c r="P62" s="356"/>
      <c r="Q62" s="357"/>
      <c r="R62" s="396"/>
      <c r="S62" s="406"/>
      <c r="T62" s="357"/>
      <c r="U62" s="357"/>
      <c r="V62" s="357"/>
      <c r="W62" s="357"/>
      <c r="X62" s="357"/>
      <c r="Y62" s="357"/>
      <c r="Z62" s="357"/>
      <c r="AA62" s="357"/>
      <c r="AB62" s="357"/>
      <c r="AC62" s="357"/>
      <c r="AD62" s="396"/>
      <c r="AE62" s="406"/>
      <c r="AF62" s="357"/>
      <c r="AG62" s="357"/>
      <c r="AH62" s="357"/>
      <c r="AI62" s="357"/>
      <c r="AJ62" s="357"/>
      <c r="AK62" s="357"/>
      <c r="AL62" s="357"/>
      <c r="AM62" s="357"/>
      <c r="AN62" s="357"/>
      <c r="AO62" s="357"/>
      <c r="AP62" s="396"/>
      <c r="AQ62" s="406"/>
      <c r="AR62" s="357"/>
      <c r="AS62" s="357"/>
      <c r="AT62" s="357"/>
      <c r="AU62" s="357"/>
      <c r="AV62" s="357"/>
      <c r="AW62" s="244">
        <f t="shared" si="7"/>
        <v>0</v>
      </c>
      <c r="AX62" s="240">
        <f t="shared" si="8"/>
        <v>0</v>
      </c>
      <c r="AY62" s="545">
        <f t="shared" si="3"/>
        <v>0</v>
      </c>
    </row>
    <row r="63" spans="1:51" s="4" customFormat="1" ht="15" hidden="1" customHeight="1" thickBot="1" x14ac:dyDescent="0.25">
      <c r="A63" s="167"/>
      <c r="B63" s="453"/>
      <c r="C63" s="269"/>
      <c r="D63" s="269"/>
      <c r="E63" s="272"/>
      <c r="F63" s="544">
        <f t="shared" si="4"/>
        <v>0</v>
      </c>
      <c r="G63" s="272">
        <v>0</v>
      </c>
      <c r="H63" s="223">
        <f t="shared" si="5"/>
        <v>0</v>
      </c>
      <c r="I63" s="224"/>
      <c r="J63" s="544">
        <f t="shared" si="6"/>
        <v>0</v>
      </c>
      <c r="K63" s="272">
        <v>0</v>
      </c>
      <c r="L63" s="225"/>
      <c r="M63" s="272"/>
      <c r="N63" s="262"/>
      <c r="O63" s="262"/>
      <c r="P63" s="358"/>
      <c r="Q63" s="359"/>
      <c r="R63" s="397"/>
      <c r="S63" s="407"/>
      <c r="T63" s="359"/>
      <c r="U63" s="359"/>
      <c r="V63" s="359"/>
      <c r="W63" s="359"/>
      <c r="X63" s="359"/>
      <c r="Y63" s="359"/>
      <c r="Z63" s="359"/>
      <c r="AA63" s="359"/>
      <c r="AB63" s="359"/>
      <c r="AC63" s="359"/>
      <c r="AD63" s="397"/>
      <c r="AE63" s="407"/>
      <c r="AF63" s="359"/>
      <c r="AG63" s="359"/>
      <c r="AH63" s="359"/>
      <c r="AI63" s="359"/>
      <c r="AJ63" s="359"/>
      <c r="AK63" s="359"/>
      <c r="AL63" s="359"/>
      <c r="AM63" s="359"/>
      <c r="AN63" s="359"/>
      <c r="AO63" s="359"/>
      <c r="AP63" s="397"/>
      <c r="AQ63" s="407"/>
      <c r="AR63" s="359"/>
      <c r="AS63" s="359"/>
      <c r="AT63" s="359"/>
      <c r="AU63" s="359"/>
      <c r="AV63" s="359"/>
      <c r="AW63" s="244">
        <f t="shared" si="7"/>
        <v>0</v>
      </c>
      <c r="AX63" s="240">
        <f t="shared" si="8"/>
        <v>0</v>
      </c>
      <c r="AY63" s="545">
        <f t="shared" si="3"/>
        <v>0</v>
      </c>
    </row>
    <row r="64" spans="1:51" s="4" customFormat="1" ht="15" hidden="1" customHeight="1" x14ac:dyDescent="0.2">
      <c r="A64" s="549"/>
      <c r="B64" s="568"/>
      <c r="C64" s="442"/>
      <c r="D64" s="442"/>
      <c r="E64" s="423">
        <f t="shared" ref="E64:L64" si="39">SUM(E65:E66)</f>
        <v>0</v>
      </c>
      <c r="F64" s="566">
        <f t="shared" si="39"/>
        <v>0</v>
      </c>
      <c r="G64" s="423">
        <f t="shared" si="39"/>
        <v>0</v>
      </c>
      <c r="H64" s="423">
        <f t="shared" si="39"/>
        <v>0</v>
      </c>
      <c r="I64" s="542">
        <f t="shared" si="39"/>
        <v>0</v>
      </c>
      <c r="J64" s="541">
        <f t="shared" si="39"/>
        <v>0</v>
      </c>
      <c r="K64" s="542">
        <f t="shared" si="39"/>
        <v>0</v>
      </c>
      <c r="L64" s="543">
        <f t="shared" si="39"/>
        <v>0</v>
      </c>
      <c r="M64" s="543"/>
      <c r="N64" s="472">
        <f>SUM(N65:N66)</f>
        <v>0</v>
      </c>
      <c r="O64" s="472">
        <f>SUM(O65:O66)</f>
        <v>0</v>
      </c>
      <c r="P64" s="473">
        <f>SUM(P65:P66)</f>
        <v>0</v>
      </c>
      <c r="Q64" s="474">
        <f>SUM(Q65:Q66)</f>
        <v>0</v>
      </c>
      <c r="R64" s="475">
        <f t="shared" ref="R64:X64" si="40">SUM(R65:R66)</f>
        <v>0</v>
      </c>
      <c r="S64" s="476">
        <f t="shared" si="40"/>
        <v>0</v>
      </c>
      <c r="T64" s="474">
        <f t="shared" si="40"/>
        <v>0</v>
      </c>
      <c r="U64" s="474">
        <f t="shared" si="40"/>
        <v>0</v>
      </c>
      <c r="V64" s="474">
        <f t="shared" si="40"/>
        <v>0</v>
      </c>
      <c r="W64" s="474">
        <f t="shared" si="40"/>
        <v>0</v>
      </c>
      <c r="X64" s="474">
        <f t="shared" si="40"/>
        <v>0</v>
      </c>
      <c r="Y64" s="474">
        <f t="shared" ref="Y64:AV64" si="41">SUM(Y65:Y66)</f>
        <v>0</v>
      </c>
      <c r="Z64" s="474">
        <f t="shared" si="41"/>
        <v>0</v>
      </c>
      <c r="AA64" s="474">
        <f t="shared" si="41"/>
        <v>0</v>
      </c>
      <c r="AB64" s="474">
        <f t="shared" si="41"/>
        <v>0</v>
      </c>
      <c r="AC64" s="474">
        <f t="shared" si="41"/>
        <v>0</v>
      </c>
      <c r="AD64" s="475">
        <f t="shared" si="41"/>
        <v>0</v>
      </c>
      <c r="AE64" s="476">
        <f t="shared" si="41"/>
        <v>0</v>
      </c>
      <c r="AF64" s="474">
        <f t="shared" si="41"/>
        <v>0</v>
      </c>
      <c r="AG64" s="474">
        <f t="shared" si="41"/>
        <v>0</v>
      </c>
      <c r="AH64" s="474">
        <f t="shared" si="41"/>
        <v>0</v>
      </c>
      <c r="AI64" s="474">
        <f t="shared" si="41"/>
        <v>0</v>
      </c>
      <c r="AJ64" s="474">
        <f t="shared" si="41"/>
        <v>0</v>
      </c>
      <c r="AK64" s="474">
        <f t="shared" si="41"/>
        <v>0</v>
      </c>
      <c r="AL64" s="474">
        <f t="shared" si="41"/>
        <v>0</v>
      </c>
      <c r="AM64" s="474">
        <f t="shared" si="41"/>
        <v>0</v>
      </c>
      <c r="AN64" s="474">
        <f t="shared" si="41"/>
        <v>0</v>
      </c>
      <c r="AO64" s="474">
        <f t="shared" si="41"/>
        <v>0</v>
      </c>
      <c r="AP64" s="475">
        <f t="shared" si="41"/>
        <v>0</v>
      </c>
      <c r="AQ64" s="476">
        <f t="shared" si="41"/>
        <v>0</v>
      </c>
      <c r="AR64" s="474">
        <f t="shared" si="41"/>
        <v>0</v>
      </c>
      <c r="AS64" s="474">
        <f t="shared" si="41"/>
        <v>0</v>
      </c>
      <c r="AT64" s="474">
        <f t="shared" si="41"/>
        <v>0</v>
      </c>
      <c r="AU64" s="474">
        <f t="shared" si="41"/>
        <v>0</v>
      </c>
      <c r="AV64" s="474">
        <f t="shared" si="41"/>
        <v>0</v>
      </c>
      <c r="AW64" s="244">
        <f t="shared" si="7"/>
        <v>0</v>
      </c>
      <c r="AX64" s="240">
        <f t="shared" si="8"/>
        <v>0</v>
      </c>
      <c r="AY64" s="545">
        <f t="shared" si="3"/>
        <v>0</v>
      </c>
    </row>
    <row r="65" spans="1:51" s="4" customFormat="1" ht="15" hidden="1" customHeight="1" x14ac:dyDescent="0.2">
      <c r="A65" s="148"/>
      <c r="B65" s="451"/>
      <c r="C65" s="268"/>
      <c r="D65" s="268"/>
      <c r="E65" s="245"/>
      <c r="F65" s="544">
        <f t="shared" si="4"/>
        <v>0</v>
      </c>
      <c r="G65" s="245">
        <v>0</v>
      </c>
      <c r="H65" s="217">
        <f t="shared" si="5"/>
        <v>0</v>
      </c>
      <c r="I65" s="228"/>
      <c r="J65" s="544">
        <f t="shared" si="6"/>
        <v>0</v>
      </c>
      <c r="K65" s="245">
        <v>0</v>
      </c>
      <c r="L65" s="229"/>
      <c r="M65" s="245"/>
      <c r="N65" s="232">
        <f>+IFERROR(VLOOKUP(B64,Sheet1!B:D,2,FALSE),0)</f>
        <v>0</v>
      </c>
      <c r="O65" s="261"/>
      <c r="P65" s="356"/>
      <c r="Q65" s="357"/>
      <c r="R65" s="396"/>
      <c r="S65" s="406"/>
      <c r="T65" s="357"/>
      <c r="U65" s="357"/>
      <c r="V65" s="357"/>
      <c r="W65" s="357"/>
      <c r="X65" s="357"/>
      <c r="Y65" s="357"/>
      <c r="Z65" s="357"/>
      <c r="AA65" s="357"/>
      <c r="AB65" s="357"/>
      <c r="AC65" s="357"/>
      <c r="AD65" s="396"/>
      <c r="AE65" s="406"/>
      <c r="AF65" s="357"/>
      <c r="AG65" s="357"/>
      <c r="AH65" s="357"/>
      <c r="AI65" s="357"/>
      <c r="AJ65" s="357"/>
      <c r="AK65" s="357"/>
      <c r="AL65" s="357"/>
      <c r="AM65" s="357"/>
      <c r="AN65" s="357"/>
      <c r="AO65" s="357"/>
      <c r="AP65" s="396"/>
      <c r="AQ65" s="406"/>
      <c r="AR65" s="357"/>
      <c r="AS65" s="357"/>
      <c r="AT65" s="357"/>
      <c r="AU65" s="357"/>
      <c r="AV65" s="357"/>
      <c r="AW65" s="244">
        <f t="shared" si="7"/>
        <v>0</v>
      </c>
      <c r="AX65" s="240">
        <f t="shared" si="8"/>
        <v>0</v>
      </c>
      <c r="AY65" s="545">
        <f t="shared" si="3"/>
        <v>0</v>
      </c>
    </row>
    <row r="66" spans="1:51" s="4" customFormat="1" ht="15" hidden="1" customHeight="1" thickBot="1" x14ac:dyDescent="0.25">
      <c r="A66" s="167"/>
      <c r="B66" s="453"/>
      <c r="C66" s="269"/>
      <c r="D66" s="269"/>
      <c r="E66" s="272"/>
      <c r="F66" s="544">
        <f t="shared" si="4"/>
        <v>0</v>
      </c>
      <c r="G66" s="272">
        <v>0</v>
      </c>
      <c r="H66" s="223">
        <f t="shared" si="5"/>
        <v>0</v>
      </c>
      <c r="I66" s="224"/>
      <c r="J66" s="544">
        <f t="shared" si="6"/>
        <v>0</v>
      </c>
      <c r="K66" s="272">
        <v>0</v>
      </c>
      <c r="L66" s="225"/>
      <c r="M66" s="272"/>
      <c r="N66" s="262"/>
      <c r="O66" s="262"/>
      <c r="P66" s="358"/>
      <c r="Q66" s="359"/>
      <c r="R66" s="397"/>
      <c r="S66" s="407"/>
      <c r="T66" s="359"/>
      <c r="U66" s="359"/>
      <c r="V66" s="359"/>
      <c r="W66" s="359"/>
      <c r="X66" s="359"/>
      <c r="Y66" s="359"/>
      <c r="Z66" s="359"/>
      <c r="AA66" s="359"/>
      <c r="AB66" s="359"/>
      <c r="AC66" s="359"/>
      <c r="AD66" s="397"/>
      <c r="AE66" s="407"/>
      <c r="AF66" s="359"/>
      <c r="AG66" s="359"/>
      <c r="AH66" s="359"/>
      <c r="AI66" s="359"/>
      <c r="AJ66" s="359"/>
      <c r="AK66" s="359"/>
      <c r="AL66" s="359"/>
      <c r="AM66" s="359"/>
      <c r="AN66" s="359"/>
      <c r="AO66" s="359"/>
      <c r="AP66" s="397"/>
      <c r="AQ66" s="407"/>
      <c r="AR66" s="359"/>
      <c r="AS66" s="359"/>
      <c r="AT66" s="359"/>
      <c r="AU66" s="359"/>
      <c r="AV66" s="359"/>
      <c r="AW66" s="244">
        <f t="shared" si="7"/>
        <v>0</v>
      </c>
      <c r="AX66" s="240">
        <f t="shared" si="8"/>
        <v>0</v>
      </c>
      <c r="AY66" s="545">
        <f t="shared" si="3"/>
        <v>0</v>
      </c>
    </row>
    <row r="67" spans="1:51" s="4" customFormat="1" ht="15" hidden="1" customHeight="1" x14ac:dyDescent="0.2">
      <c r="A67" s="549"/>
      <c r="B67" s="568"/>
      <c r="C67" s="442"/>
      <c r="D67" s="442"/>
      <c r="E67" s="423">
        <f t="shared" ref="E67:L67" si="42">SUM(E68:E69)</f>
        <v>0</v>
      </c>
      <c r="F67" s="566">
        <f t="shared" si="42"/>
        <v>0</v>
      </c>
      <c r="G67" s="423">
        <f t="shared" si="42"/>
        <v>0</v>
      </c>
      <c r="H67" s="423">
        <f t="shared" si="42"/>
        <v>0</v>
      </c>
      <c r="I67" s="542">
        <f t="shared" si="42"/>
        <v>0</v>
      </c>
      <c r="J67" s="541">
        <f t="shared" si="42"/>
        <v>0</v>
      </c>
      <c r="K67" s="542">
        <f t="shared" si="42"/>
        <v>0</v>
      </c>
      <c r="L67" s="543">
        <f t="shared" si="42"/>
        <v>0</v>
      </c>
      <c r="M67" s="543"/>
      <c r="N67" s="472">
        <f>SUM(N68:N69)</f>
        <v>0</v>
      </c>
      <c r="O67" s="472">
        <f>SUM(O68:O69)</f>
        <v>0</v>
      </c>
      <c r="P67" s="473">
        <f>SUM(P68:P69)</f>
        <v>0</v>
      </c>
      <c r="Q67" s="474">
        <f>SUM(Q68:Q69)</f>
        <v>0</v>
      </c>
      <c r="R67" s="475">
        <f t="shared" ref="R67:X67" si="43">SUM(R68:R69)</f>
        <v>0</v>
      </c>
      <c r="S67" s="476">
        <f t="shared" si="43"/>
        <v>0</v>
      </c>
      <c r="T67" s="474">
        <f t="shared" si="43"/>
        <v>0</v>
      </c>
      <c r="U67" s="474">
        <f t="shared" si="43"/>
        <v>0</v>
      </c>
      <c r="V67" s="474">
        <f t="shared" si="43"/>
        <v>0</v>
      </c>
      <c r="W67" s="474">
        <f t="shared" si="43"/>
        <v>0</v>
      </c>
      <c r="X67" s="474">
        <f t="shared" si="43"/>
        <v>0</v>
      </c>
      <c r="Y67" s="474">
        <f t="shared" ref="Y67:AV67" si="44">SUM(Y68:Y69)</f>
        <v>0</v>
      </c>
      <c r="Z67" s="474">
        <f t="shared" si="44"/>
        <v>0</v>
      </c>
      <c r="AA67" s="474">
        <f t="shared" si="44"/>
        <v>0</v>
      </c>
      <c r="AB67" s="474">
        <f t="shared" si="44"/>
        <v>0</v>
      </c>
      <c r="AC67" s="474">
        <f t="shared" si="44"/>
        <v>0</v>
      </c>
      <c r="AD67" s="475">
        <f t="shared" si="44"/>
        <v>0</v>
      </c>
      <c r="AE67" s="476">
        <f t="shared" si="44"/>
        <v>0</v>
      </c>
      <c r="AF67" s="474">
        <f t="shared" si="44"/>
        <v>0</v>
      </c>
      <c r="AG67" s="474">
        <f t="shared" si="44"/>
        <v>0</v>
      </c>
      <c r="AH67" s="474">
        <f t="shared" si="44"/>
        <v>0</v>
      </c>
      <c r="AI67" s="474">
        <f t="shared" si="44"/>
        <v>0</v>
      </c>
      <c r="AJ67" s="474">
        <f t="shared" si="44"/>
        <v>0</v>
      </c>
      <c r="AK67" s="474">
        <f t="shared" si="44"/>
        <v>0</v>
      </c>
      <c r="AL67" s="474">
        <f t="shared" si="44"/>
        <v>0</v>
      </c>
      <c r="AM67" s="474">
        <f t="shared" si="44"/>
        <v>0</v>
      </c>
      <c r="AN67" s="474">
        <f t="shared" si="44"/>
        <v>0</v>
      </c>
      <c r="AO67" s="474">
        <f t="shared" si="44"/>
        <v>0</v>
      </c>
      <c r="AP67" s="475">
        <f t="shared" si="44"/>
        <v>0</v>
      </c>
      <c r="AQ67" s="476">
        <f t="shared" si="44"/>
        <v>0</v>
      </c>
      <c r="AR67" s="474">
        <f t="shared" si="44"/>
        <v>0</v>
      </c>
      <c r="AS67" s="474">
        <f t="shared" si="44"/>
        <v>0</v>
      </c>
      <c r="AT67" s="474">
        <f t="shared" si="44"/>
        <v>0</v>
      </c>
      <c r="AU67" s="474">
        <f t="shared" si="44"/>
        <v>0</v>
      </c>
      <c r="AV67" s="474">
        <f t="shared" si="44"/>
        <v>0</v>
      </c>
      <c r="AW67" s="244">
        <f t="shared" si="7"/>
        <v>0</v>
      </c>
      <c r="AX67" s="240">
        <f t="shared" si="8"/>
        <v>0</v>
      </c>
      <c r="AY67" s="545">
        <f t="shared" ref="AY67:AY74" si="45">+G67-AX67</f>
        <v>0</v>
      </c>
    </row>
    <row r="68" spans="1:51" s="4" customFormat="1" ht="15" hidden="1" customHeight="1" x14ac:dyDescent="0.2">
      <c r="A68" s="148"/>
      <c r="B68" s="451"/>
      <c r="C68" s="268"/>
      <c r="D68" s="268"/>
      <c r="E68" s="245"/>
      <c r="F68" s="544">
        <f t="shared" si="4"/>
        <v>0</v>
      </c>
      <c r="G68" s="245">
        <v>0</v>
      </c>
      <c r="H68" s="217">
        <f t="shared" si="5"/>
        <v>0</v>
      </c>
      <c r="I68" s="228"/>
      <c r="J68" s="544">
        <f t="shared" si="6"/>
        <v>0</v>
      </c>
      <c r="K68" s="245">
        <v>0</v>
      </c>
      <c r="L68" s="229"/>
      <c r="M68" s="245"/>
      <c r="N68" s="232">
        <f>+IFERROR(VLOOKUP(B67,Sheet1!B:D,2,FALSE),0)</f>
        <v>0</v>
      </c>
      <c r="O68" s="261"/>
      <c r="P68" s="356"/>
      <c r="Q68" s="357"/>
      <c r="R68" s="396"/>
      <c r="S68" s="406"/>
      <c r="T68" s="357"/>
      <c r="U68" s="357"/>
      <c r="V68" s="357"/>
      <c r="W68" s="357"/>
      <c r="X68" s="357"/>
      <c r="Y68" s="357"/>
      <c r="Z68" s="357"/>
      <c r="AA68" s="357"/>
      <c r="AB68" s="357"/>
      <c r="AC68" s="357"/>
      <c r="AD68" s="396"/>
      <c r="AE68" s="406"/>
      <c r="AF68" s="357"/>
      <c r="AG68" s="357"/>
      <c r="AH68" s="357"/>
      <c r="AI68" s="357"/>
      <c r="AJ68" s="357"/>
      <c r="AK68" s="357"/>
      <c r="AL68" s="357"/>
      <c r="AM68" s="357"/>
      <c r="AN68" s="357"/>
      <c r="AO68" s="357"/>
      <c r="AP68" s="396"/>
      <c r="AQ68" s="406"/>
      <c r="AR68" s="357"/>
      <c r="AS68" s="357"/>
      <c r="AT68" s="357"/>
      <c r="AU68" s="357"/>
      <c r="AV68" s="357"/>
      <c r="AW68" s="244">
        <f t="shared" si="7"/>
        <v>0</v>
      </c>
      <c r="AX68" s="240">
        <f t="shared" si="8"/>
        <v>0</v>
      </c>
      <c r="AY68" s="545">
        <f t="shared" si="45"/>
        <v>0</v>
      </c>
    </row>
    <row r="69" spans="1:51" s="4" customFormat="1" ht="15" hidden="1" customHeight="1" thickBot="1" x14ac:dyDescent="0.25">
      <c r="A69" s="168"/>
      <c r="B69" s="452"/>
      <c r="C69" s="269" t="s">
        <v>286</v>
      </c>
      <c r="D69" s="269"/>
      <c r="E69" s="272"/>
      <c r="F69" s="544">
        <f t="shared" si="4"/>
        <v>0</v>
      </c>
      <c r="G69" s="272">
        <v>0</v>
      </c>
      <c r="H69" s="223">
        <f t="shared" si="5"/>
        <v>0</v>
      </c>
      <c r="I69" s="224"/>
      <c r="J69" s="544">
        <f t="shared" si="6"/>
        <v>0</v>
      </c>
      <c r="K69" s="272">
        <v>0</v>
      </c>
      <c r="L69" s="225"/>
      <c r="M69" s="272"/>
      <c r="N69" s="262"/>
      <c r="O69" s="217">
        <f>+IFERROR(VLOOKUP(B68,Sheet1!B:D,3,FALSE)+VLOOKUP(B68,Sheet1!B:E,4,FALSE),0)</f>
        <v>0</v>
      </c>
      <c r="P69" s="358"/>
      <c r="Q69" s="359"/>
      <c r="R69" s="397"/>
      <c r="S69" s="407"/>
      <c r="T69" s="359"/>
      <c r="U69" s="359"/>
      <c r="V69" s="359"/>
      <c r="W69" s="359"/>
      <c r="X69" s="359"/>
      <c r="Y69" s="359"/>
      <c r="Z69" s="359"/>
      <c r="AA69" s="359"/>
      <c r="AB69" s="359"/>
      <c r="AC69" s="359"/>
      <c r="AD69" s="397"/>
      <c r="AE69" s="407"/>
      <c r="AF69" s="359"/>
      <c r="AG69" s="359"/>
      <c r="AH69" s="359"/>
      <c r="AI69" s="359"/>
      <c r="AJ69" s="359"/>
      <c r="AK69" s="359"/>
      <c r="AL69" s="359"/>
      <c r="AM69" s="359"/>
      <c r="AN69" s="359"/>
      <c r="AO69" s="359"/>
      <c r="AP69" s="397"/>
      <c r="AQ69" s="407"/>
      <c r="AR69" s="359"/>
      <c r="AS69" s="359"/>
      <c r="AT69" s="359"/>
      <c r="AU69" s="359"/>
      <c r="AV69" s="359"/>
      <c r="AW69" s="244">
        <f t="shared" ref="AW69:AW74" si="46">SUM(P69:AV69)</f>
        <v>0</v>
      </c>
      <c r="AX69" s="240">
        <f t="shared" ref="AX69:AX74" si="47">+AW69+N69</f>
        <v>0</v>
      </c>
      <c r="AY69" s="545">
        <f t="shared" si="45"/>
        <v>0</v>
      </c>
    </row>
    <row r="70" spans="1:51" s="4" customFormat="1" ht="15" hidden="1" customHeight="1" x14ac:dyDescent="0.2">
      <c r="A70" s="550"/>
      <c r="B70" s="569"/>
      <c r="C70" s="570"/>
      <c r="D70" s="445"/>
      <c r="E70" s="423">
        <f t="shared" ref="E70:L70" si="48">SUM(E71:E72)</f>
        <v>0</v>
      </c>
      <c r="F70" s="566">
        <f t="shared" si="48"/>
        <v>0</v>
      </c>
      <c r="G70" s="423">
        <f t="shared" si="48"/>
        <v>0</v>
      </c>
      <c r="H70" s="423">
        <f t="shared" si="48"/>
        <v>0</v>
      </c>
      <c r="I70" s="542">
        <f t="shared" si="48"/>
        <v>0</v>
      </c>
      <c r="J70" s="541">
        <f t="shared" si="48"/>
        <v>0</v>
      </c>
      <c r="K70" s="542">
        <f t="shared" si="48"/>
        <v>0</v>
      </c>
      <c r="L70" s="543">
        <f t="shared" si="48"/>
        <v>0</v>
      </c>
      <c r="M70" s="543"/>
      <c r="N70" s="472">
        <f>SUM(N71:N72)</f>
        <v>0</v>
      </c>
      <c r="O70" s="472">
        <f>SUM(O71:O72)</f>
        <v>0</v>
      </c>
      <c r="P70" s="473">
        <f>SUM(P71:P72)</f>
        <v>0</v>
      </c>
      <c r="Q70" s="474">
        <f>SUM(Q71:Q72)</f>
        <v>0</v>
      </c>
      <c r="R70" s="475">
        <f t="shared" ref="R70:X70" si="49">SUM(R71:R72)</f>
        <v>0</v>
      </c>
      <c r="S70" s="476">
        <f t="shared" si="49"/>
        <v>0</v>
      </c>
      <c r="T70" s="474">
        <f t="shared" si="49"/>
        <v>0</v>
      </c>
      <c r="U70" s="474">
        <f t="shared" si="49"/>
        <v>0</v>
      </c>
      <c r="V70" s="474">
        <f t="shared" si="49"/>
        <v>0</v>
      </c>
      <c r="W70" s="474">
        <f t="shared" si="49"/>
        <v>0</v>
      </c>
      <c r="X70" s="474">
        <f t="shared" si="49"/>
        <v>0</v>
      </c>
      <c r="Y70" s="474">
        <f t="shared" ref="Y70:AV70" si="50">SUM(Y71:Y72)</f>
        <v>0</v>
      </c>
      <c r="Z70" s="474">
        <f t="shared" si="50"/>
        <v>0</v>
      </c>
      <c r="AA70" s="474">
        <f t="shared" si="50"/>
        <v>0</v>
      </c>
      <c r="AB70" s="474">
        <f t="shared" si="50"/>
        <v>0</v>
      </c>
      <c r="AC70" s="474">
        <f t="shared" si="50"/>
        <v>0</v>
      </c>
      <c r="AD70" s="475">
        <f t="shared" si="50"/>
        <v>0</v>
      </c>
      <c r="AE70" s="476">
        <f t="shared" si="50"/>
        <v>0</v>
      </c>
      <c r="AF70" s="474">
        <f t="shared" si="50"/>
        <v>0</v>
      </c>
      <c r="AG70" s="474">
        <f t="shared" si="50"/>
        <v>0</v>
      </c>
      <c r="AH70" s="474">
        <f t="shared" si="50"/>
        <v>0</v>
      </c>
      <c r="AI70" s="474">
        <f t="shared" si="50"/>
        <v>0</v>
      </c>
      <c r="AJ70" s="474">
        <f t="shared" si="50"/>
        <v>0</v>
      </c>
      <c r="AK70" s="474">
        <f t="shared" si="50"/>
        <v>0</v>
      </c>
      <c r="AL70" s="474">
        <f t="shared" si="50"/>
        <v>0</v>
      </c>
      <c r="AM70" s="474">
        <f t="shared" si="50"/>
        <v>0</v>
      </c>
      <c r="AN70" s="474">
        <f t="shared" si="50"/>
        <v>0</v>
      </c>
      <c r="AO70" s="474">
        <f t="shared" si="50"/>
        <v>0</v>
      </c>
      <c r="AP70" s="475">
        <f t="shared" si="50"/>
        <v>0</v>
      </c>
      <c r="AQ70" s="476">
        <f t="shared" si="50"/>
        <v>0</v>
      </c>
      <c r="AR70" s="474">
        <f t="shared" si="50"/>
        <v>0</v>
      </c>
      <c r="AS70" s="474">
        <f t="shared" si="50"/>
        <v>0</v>
      </c>
      <c r="AT70" s="474">
        <f t="shared" si="50"/>
        <v>0</v>
      </c>
      <c r="AU70" s="474">
        <f t="shared" si="50"/>
        <v>0</v>
      </c>
      <c r="AV70" s="474">
        <f t="shared" si="50"/>
        <v>0</v>
      </c>
      <c r="AW70" s="244">
        <f t="shared" si="46"/>
        <v>0</v>
      </c>
      <c r="AX70" s="240">
        <f t="shared" si="47"/>
        <v>0</v>
      </c>
      <c r="AY70" s="545">
        <f t="shared" si="45"/>
        <v>0</v>
      </c>
    </row>
    <row r="71" spans="1:51" s="4" customFormat="1" ht="15" hidden="1" customHeight="1" x14ac:dyDescent="0.2">
      <c r="A71" s="172"/>
      <c r="B71" s="457"/>
      <c r="C71" s="270"/>
      <c r="D71" s="270"/>
      <c r="E71" s="245"/>
      <c r="F71" s="544">
        <f t="shared" si="4"/>
        <v>0</v>
      </c>
      <c r="G71" s="245">
        <v>0</v>
      </c>
      <c r="H71" s="217">
        <f t="shared" si="5"/>
        <v>0</v>
      </c>
      <c r="I71" s="230"/>
      <c r="J71" s="544">
        <f t="shared" si="6"/>
        <v>0</v>
      </c>
      <c r="K71" s="245">
        <v>0</v>
      </c>
      <c r="L71" s="231"/>
      <c r="M71" s="245"/>
      <c r="N71" s="232"/>
      <c r="O71" s="217"/>
      <c r="P71" s="356"/>
      <c r="Q71" s="357"/>
      <c r="R71" s="396"/>
      <c r="S71" s="406"/>
      <c r="T71" s="357"/>
      <c r="U71" s="357"/>
      <c r="V71" s="357"/>
      <c r="W71" s="357"/>
      <c r="X71" s="357"/>
      <c r="Y71" s="357"/>
      <c r="Z71" s="357"/>
      <c r="AA71" s="357"/>
      <c r="AB71" s="357"/>
      <c r="AC71" s="357"/>
      <c r="AD71" s="396"/>
      <c r="AE71" s="406"/>
      <c r="AF71" s="357"/>
      <c r="AG71" s="357"/>
      <c r="AH71" s="357"/>
      <c r="AI71" s="357"/>
      <c r="AJ71" s="357"/>
      <c r="AK71" s="357"/>
      <c r="AL71" s="357"/>
      <c r="AM71" s="357"/>
      <c r="AN71" s="357"/>
      <c r="AO71" s="357"/>
      <c r="AP71" s="396"/>
      <c r="AQ71" s="406"/>
      <c r="AR71" s="357"/>
      <c r="AS71" s="357"/>
      <c r="AT71" s="357"/>
      <c r="AU71" s="357"/>
      <c r="AV71" s="357"/>
      <c r="AW71" s="244">
        <f t="shared" si="46"/>
        <v>0</v>
      </c>
      <c r="AX71" s="240">
        <f t="shared" si="47"/>
        <v>0</v>
      </c>
      <c r="AY71" s="545">
        <f t="shared" si="45"/>
        <v>0</v>
      </c>
    </row>
    <row r="72" spans="1:51" s="4" customFormat="1" ht="15" hidden="1" customHeight="1" thickBot="1" x14ac:dyDescent="0.25">
      <c r="A72" s="177"/>
      <c r="B72" s="452"/>
      <c r="C72" s="271"/>
      <c r="D72" s="271"/>
      <c r="E72" s="272"/>
      <c r="F72" s="552">
        <f t="shared" si="4"/>
        <v>0</v>
      </c>
      <c r="G72" s="272">
        <v>0</v>
      </c>
      <c r="H72" s="223">
        <f t="shared" si="5"/>
        <v>0</v>
      </c>
      <c r="I72" s="224"/>
      <c r="J72" s="552">
        <f t="shared" si="6"/>
        <v>0</v>
      </c>
      <c r="K72" s="272">
        <v>0</v>
      </c>
      <c r="L72" s="225"/>
      <c r="M72" s="272"/>
      <c r="N72" s="233"/>
      <c r="O72" s="233"/>
      <c r="P72" s="358"/>
      <c r="Q72" s="359"/>
      <c r="R72" s="397"/>
      <c r="S72" s="407"/>
      <c r="T72" s="359"/>
      <c r="U72" s="359"/>
      <c r="V72" s="359"/>
      <c r="W72" s="359"/>
      <c r="X72" s="359"/>
      <c r="Y72" s="359"/>
      <c r="Z72" s="359"/>
      <c r="AA72" s="359"/>
      <c r="AB72" s="359"/>
      <c r="AC72" s="359"/>
      <c r="AD72" s="397"/>
      <c r="AE72" s="407"/>
      <c r="AF72" s="359"/>
      <c r="AG72" s="359"/>
      <c r="AH72" s="359"/>
      <c r="AI72" s="359"/>
      <c r="AJ72" s="359"/>
      <c r="AK72" s="359"/>
      <c r="AL72" s="359"/>
      <c r="AM72" s="359"/>
      <c r="AN72" s="359"/>
      <c r="AO72" s="359"/>
      <c r="AP72" s="397"/>
      <c r="AQ72" s="407"/>
      <c r="AR72" s="359"/>
      <c r="AS72" s="359"/>
      <c r="AT72" s="359"/>
      <c r="AU72" s="359"/>
      <c r="AV72" s="359"/>
      <c r="AW72" s="244">
        <f t="shared" si="46"/>
        <v>0</v>
      </c>
      <c r="AX72" s="240">
        <f t="shared" si="47"/>
        <v>0</v>
      </c>
      <c r="AY72" s="545">
        <f t="shared" si="45"/>
        <v>0</v>
      </c>
    </row>
    <row r="73" spans="1:51" ht="15.75" thickBot="1" x14ac:dyDescent="0.3">
      <c r="A73" s="175"/>
      <c r="B73" s="458"/>
      <c r="C73" s="176"/>
      <c r="D73" s="369"/>
      <c r="E73" s="206"/>
      <c r="F73" s="206"/>
      <c r="G73" s="206"/>
      <c r="H73" s="234"/>
      <c r="I73" s="221"/>
      <c r="J73" s="206"/>
      <c r="K73" s="235"/>
      <c r="L73" s="236"/>
      <c r="M73" s="236"/>
      <c r="N73" s="234"/>
      <c r="O73" s="234"/>
      <c r="P73" s="263"/>
      <c r="Q73" s="265"/>
      <c r="R73" s="398"/>
      <c r="S73" s="408"/>
      <c r="T73" s="265"/>
      <c r="U73" s="265"/>
      <c r="V73" s="265"/>
      <c r="W73" s="265"/>
      <c r="X73" s="265"/>
      <c r="Y73" s="265"/>
      <c r="Z73" s="265"/>
      <c r="AA73" s="265"/>
      <c r="AB73" s="265"/>
      <c r="AC73" s="265"/>
      <c r="AD73" s="398"/>
      <c r="AE73" s="408"/>
      <c r="AF73" s="265"/>
      <c r="AG73" s="265"/>
      <c r="AH73" s="265"/>
      <c r="AI73" s="265"/>
      <c r="AJ73" s="265"/>
      <c r="AK73" s="265"/>
      <c r="AL73" s="265"/>
      <c r="AM73" s="265"/>
      <c r="AN73" s="265"/>
      <c r="AO73" s="265"/>
      <c r="AP73" s="398"/>
      <c r="AQ73" s="408"/>
      <c r="AR73" s="265"/>
      <c r="AS73" s="265"/>
      <c r="AT73" s="265"/>
      <c r="AU73" s="265"/>
      <c r="AV73" s="265"/>
      <c r="AW73" s="433">
        <f t="shared" si="46"/>
        <v>0</v>
      </c>
      <c r="AX73" s="434">
        <f t="shared" si="47"/>
        <v>0</v>
      </c>
      <c r="AY73" s="435">
        <f t="shared" si="45"/>
        <v>0</v>
      </c>
    </row>
    <row r="74" spans="1:51" s="557" customFormat="1" ht="22.5" customHeight="1" thickBot="1" x14ac:dyDescent="0.3">
      <c r="A74" s="173"/>
      <c r="B74" s="173"/>
      <c r="C74" s="174"/>
      <c r="D74" s="15"/>
      <c r="E74" s="237">
        <f t="shared" ref="E74:L74" si="51">SUM(E8,E23,E32,E38,E44,E49,E52,E55,E58,E61,E64,E67,E70)</f>
        <v>0</v>
      </c>
      <c r="F74" s="322">
        <f t="shared" si="51"/>
        <v>0</v>
      </c>
      <c r="G74" s="237">
        <f t="shared" si="51"/>
        <v>0</v>
      </c>
      <c r="H74" s="237">
        <f t="shared" si="51"/>
        <v>0</v>
      </c>
      <c r="I74" s="238">
        <f t="shared" si="51"/>
        <v>0</v>
      </c>
      <c r="J74" s="322">
        <f>SUM(J8,J23,J32,J38,J44,J49,J52,J55,J58,J61,J64,J67,J70)</f>
        <v>0</v>
      </c>
      <c r="K74" s="238">
        <f t="shared" si="51"/>
        <v>0</v>
      </c>
      <c r="L74" s="238">
        <f t="shared" si="51"/>
        <v>0</v>
      </c>
      <c r="M74" s="238"/>
      <c r="N74" s="237">
        <f t="shared" ref="N74:AC74" si="52">SUM(N8,N23,N32,N38,N44,N49,N52,N55,N58,N61,N64,N67,N70)</f>
        <v>0</v>
      </c>
      <c r="O74" s="237">
        <f>SUM(O8,O23,O32,O38,O44,O49,O52,O55,O58,O61,O64,O67,O70)</f>
        <v>0</v>
      </c>
      <c r="P74" s="237">
        <f t="shared" si="52"/>
        <v>0</v>
      </c>
      <c r="Q74" s="237">
        <f t="shared" si="52"/>
        <v>0</v>
      </c>
      <c r="R74" s="399">
        <f t="shared" si="52"/>
        <v>0</v>
      </c>
      <c r="S74" s="391">
        <f t="shared" si="52"/>
        <v>0</v>
      </c>
      <c r="T74" s="237">
        <f t="shared" si="52"/>
        <v>0</v>
      </c>
      <c r="U74" s="237">
        <f t="shared" si="52"/>
        <v>0</v>
      </c>
      <c r="V74" s="237">
        <f t="shared" si="52"/>
        <v>0</v>
      </c>
      <c r="W74" s="237">
        <f t="shared" si="52"/>
        <v>0</v>
      </c>
      <c r="X74" s="237">
        <f t="shared" si="52"/>
        <v>0</v>
      </c>
      <c r="Y74" s="237">
        <f t="shared" si="52"/>
        <v>0</v>
      </c>
      <c r="Z74" s="237">
        <f t="shared" si="52"/>
        <v>0</v>
      </c>
      <c r="AA74" s="237">
        <f t="shared" si="52"/>
        <v>0</v>
      </c>
      <c r="AB74" s="237">
        <f t="shared" si="52"/>
        <v>0</v>
      </c>
      <c r="AC74" s="237">
        <f t="shared" si="52"/>
        <v>0</v>
      </c>
      <c r="AD74" s="399">
        <f t="shared" ref="AD74:AV74" si="53">SUM(AD8,AD23,AD32,AD38,AD44,AD49,AD52,AD55,AD58,AD61,AD64,AD67,AD70)</f>
        <v>0</v>
      </c>
      <c r="AE74" s="391">
        <f t="shared" si="53"/>
        <v>0</v>
      </c>
      <c r="AF74" s="237">
        <f t="shared" si="53"/>
        <v>0</v>
      </c>
      <c r="AG74" s="237">
        <f t="shared" si="53"/>
        <v>0</v>
      </c>
      <c r="AH74" s="237">
        <f t="shared" si="53"/>
        <v>0</v>
      </c>
      <c r="AI74" s="237">
        <f t="shared" si="53"/>
        <v>0</v>
      </c>
      <c r="AJ74" s="237">
        <f t="shared" si="53"/>
        <v>0</v>
      </c>
      <c r="AK74" s="237">
        <f t="shared" si="53"/>
        <v>0</v>
      </c>
      <c r="AL74" s="237">
        <f t="shared" si="53"/>
        <v>0</v>
      </c>
      <c r="AM74" s="237">
        <f t="shared" si="53"/>
        <v>0</v>
      </c>
      <c r="AN74" s="237">
        <f t="shared" si="53"/>
        <v>0</v>
      </c>
      <c r="AO74" s="237">
        <f t="shared" si="53"/>
        <v>0</v>
      </c>
      <c r="AP74" s="399">
        <f t="shared" si="53"/>
        <v>0</v>
      </c>
      <c r="AQ74" s="391">
        <f t="shared" si="53"/>
        <v>0</v>
      </c>
      <c r="AR74" s="237">
        <f t="shared" si="53"/>
        <v>0</v>
      </c>
      <c r="AS74" s="237">
        <f t="shared" si="53"/>
        <v>0</v>
      </c>
      <c r="AT74" s="237">
        <f t="shared" si="53"/>
        <v>0</v>
      </c>
      <c r="AU74" s="237">
        <f t="shared" si="53"/>
        <v>0</v>
      </c>
      <c r="AV74" s="237">
        <f t="shared" si="53"/>
        <v>0</v>
      </c>
      <c r="AW74" s="237">
        <f t="shared" si="46"/>
        <v>0</v>
      </c>
      <c r="AX74" s="237">
        <f t="shared" si="47"/>
        <v>0</v>
      </c>
      <c r="AY74" s="437">
        <f t="shared" si="45"/>
        <v>0</v>
      </c>
    </row>
    <row r="75" spans="1:51" hidden="1" x14ac:dyDescent="0.25">
      <c r="A75" s="439"/>
      <c r="B75" s="439"/>
      <c r="C75" s="439"/>
      <c r="D75" s="439"/>
      <c r="E75" s="861"/>
      <c r="F75" s="861"/>
      <c r="G75" s="861"/>
      <c r="H75" s="861"/>
      <c r="I75" s="862"/>
      <c r="J75" s="863"/>
      <c r="K75" s="863"/>
      <c r="L75" s="863"/>
      <c r="M75" s="864"/>
      <c r="N75" s="479"/>
      <c r="O75" s="479"/>
      <c r="P75" s="479"/>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row>
    <row r="76" spans="1:51" hidden="1" x14ac:dyDescent="0.25">
      <c r="A76" s="439"/>
      <c r="B76" s="439"/>
      <c r="C76" s="439" t="s">
        <v>286</v>
      </c>
      <c r="D76" s="439"/>
      <c r="N76" s="232">
        <f>+IFERROR(VLOOKUP(B75,Sheet1!B:D,2,FALSE),0)</f>
        <v>0</v>
      </c>
      <c r="O76" s="217">
        <f>+IFERROR(VLOOKUP(B75,Sheet1!B:D,3,FALSE)+VLOOKUP(B75,Sheet1!B:E,4,FALSE),0)</f>
        <v>0</v>
      </c>
    </row>
    <row r="77" spans="1:51" ht="15.75" hidden="1" thickBot="1" x14ac:dyDescent="0.3"/>
    <row r="78" spans="1:51" ht="15.75" hidden="1" thickBot="1" x14ac:dyDescent="0.3">
      <c r="C78" s="448" t="s">
        <v>54</v>
      </c>
      <c r="E78" s="558"/>
      <c r="F78" s="558"/>
      <c r="G78" s="558"/>
      <c r="H78" s="482">
        <f>+H74*0.2</f>
        <v>0</v>
      </c>
      <c r="I78" s="558"/>
      <c r="J78" s="558"/>
      <c r="K78" s="558"/>
      <c r="L78" s="558"/>
      <c r="M78" s="558"/>
      <c r="N78" s="482">
        <f t="shared" ref="N78:AC78" si="54">+N74*0.2</f>
        <v>0</v>
      </c>
      <c r="O78" s="217">
        <f>+IFERROR(VLOOKUP(B77,Sheet1!B:D,3,FALSE)+VLOOKUP(B77,Sheet1!B:E,4,FALSE),0)</f>
        <v>0</v>
      </c>
      <c r="P78" s="482">
        <f t="shared" si="54"/>
        <v>0</v>
      </c>
      <c r="Q78" s="482">
        <f t="shared" si="54"/>
        <v>0</v>
      </c>
      <c r="R78" s="482">
        <f t="shared" si="54"/>
        <v>0</v>
      </c>
      <c r="S78" s="482">
        <f t="shared" si="54"/>
        <v>0</v>
      </c>
      <c r="T78" s="482">
        <f t="shared" si="54"/>
        <v>0</v>
      </c>
      <c r="U78" s="482">
        <f t="shared" si="54"/>
        <v>0</v>
      </c>
      <c r="V78" s="482">
        <f t="shared" si="54"/>
        <v>0</v>
      </c>
      <c r="W78" s="482">
        <f t="shared" si="54"/>
        <v>0</v>
      </c>
      <c r="X78" s="482">
        <f t="shared" si="54"/>
        <v>0</v>
      </c>
      <c r="Y78" s="482">
        <f t="shared" si="54"/>
        <v>0</v>
      </c>
      <c r="Z78" s="482">
        <f t="shared" si="54"/>
        <v>0</v>
      </c>
      <c r="AA78" s="482">
        <f t="shared" si="54"/>
        <v>0</v>
      </c>
      <c r="AB78" s="482">
        <f t="shared" si="54"/>
        <v>0</v>
      </c>
      <c r="AC78" s="482">
        <f t="shared" si="54"/>
        <v>0</v>
      </c>
      <c r="AD78" s="482">
        <f t="shared" ref="AD78:AV78" si="55">+AD74*0.2</f>
        <v>0</v>
      </c>
      <c r="AE78" s="482">
        <f t="shared" si="55"/>
        <v>0</v>
      </c>
      <c r="AF78" s="482">
        <f t="shared" si="55"/>
        <v>0</v>
      </c>
      <c r="AG78" s="482">
        <f t="shared" si="55"/>
        <v>0</v>
      </c>
      <c r="AH78" s="482">
        <f t="shared" si="55"/>
        <v>0</v>
      </c>
      <c r="AI78" s="482">
        <f t="shared" si="55"/>
        <v>0</v>
      </c>
      <c r="AJ78" s="482">
        <f t="shared" si="55"/>
        <v>0</v>
      </c>
      <c r="AK78" s="482">
        <f t="shared" si="55"/>
        <v>0</v>
      </c>
      <c r="AL78" s="482">
        <f t="shared" si="55"/>
        <v>0</v>
      </c>
      <c r="AM78" s="482">
        <f t="shared" si="55"/>
        <v>0</v>
      </c>
      <c r="AN78" s="482">
        <f t="shared" si="55"/>
        <v>0</v>
      </c>
      <c r="AO78" s="482">
        <f t="shared" si="55"/>
        <v>0</v>
      </c>
      <c r="AP78" s="482">
        <f t="shared" si="55"/>
        <v>0</v>
      </c>
      <c r="AQ78" s="482">
        <f t="shared" si="55"/>
        <v>0</v>
      </c>
      <c r="AR78" s="482">
        <f t="shared" si="55"/>
        <v>0</v>
      </c>
      <c r="AS78" s="482">
        <f t="shared" si="55"/>
        <v>0</v>
      </c>
      <c r="AT78" s="482">
        <f t="shared" si="55"/>
        <v>0</v>
      </c>
      <c r="AU78" s="482">
        <f t="shared" si="55"/>
        <v>0</v>
      </c>
      <c r="AV78" s="482">
        <f t="shared" si="55"/>
        <v>0</v>
      </c>
      <c r="AW78" s="482">
        <f>+AW74*0.2</f>
        <v>0</v>
      </c>
      <c r="AX78" s="482">
        <f>+AX74*0.2</f>
        <v>0</v>
      </c>
    </row>
    <row r="79" spans="1:51" ht="15.75" hidden="1" thickBot="1" x14ac:dyDescent="0.3">
      <c r="C79" s="448" t="s">
        <v>55</v>
      </c>
      <c r="E79" s="558"/>
      <c r="F79" s="558"/>
      <c r="G79" s="558"/>
      <c r="H79" s="482">
        <f>SUM(H74:H78)</f>
        <v>0</v>
      </c>
      <c r="I79" s="558"/>
      <c r="J79" s="558"/>
      <c r="K79" s="558"/>
      <c r="L79" s="558"/>
      <c r="M79" s="558"/>
      <c r="N79" s="482">
        <f t="shared" ref="N79:AC79" si="56">SUM(N74:N78)</f>
        <v>0</v>
      </c>
      <c r="O79" s="217">
        <f>+IFERROR(VLOOKUP(B78,Sheet1!B:D,3,FALSE)+VLOOKUP(B78,Sheet1!B:E,4,FALSE),0)</f>
        <v>0</v>
      </c>
      <c r="P79" s="482">
        <f t="shared" si="56"/>
        <v>0</v>
      </c>
      <c r="Q79" s="482">
        <f t="shared" si="56"/>
        <v>0</v>
      </c>
      <c r="R79" s="482">
        <f t="shared" si="56"/>
        <v>0</v>
      </c>
      <c r="S79" s="482">
        <f t="shared" si="56"/>
        <v>0</v>
      </c>
      <c r="T79" s="482">
        <f t="shared" si="56"/>
        <v>0</v>
      </c>
      <c r="U79" s="482">
        <f t="shared" si="56"/>
        <v>0</v>
      </c>
      <c r="V79" s="482">
        <f t="shared" si="56"/>
        <v>0</v>
      </c>
      <c r="W79" s="482">
        <f t="shared" si="56"/>
        <v>0</v>
      </c>
      <c r="X79" s="482">
        <f t="shared" si="56"/>
        <v>0</v>
      </c>
      <c r="Y79" s="482">
        <f t="shared" si="56"/>
        <v>0</v>
      </c>
      <c r="Z79" s="482">
        <f t="shared" si="56"/>
        <v>0</v>
      </c>
      <c r="AA79" s="482">
        <f t="shared" si="56"/>
        <v>0</v>
      </c>
      <c r="AB79" s="482">
        <f t="shared" si="56"/>
        <v>0</v>
      </c>
      <c r="AC79" s="482">
        <f t="shared" si="56"/>
        <v>0</v>
      </c>
      <c r="AD79" s="482">
        <f t="shared" ref="AD79:AV79" si="57">SUM(AD74:AD78)</f>
        <v>0</v>
      </c>
      <c r="AE79" s="482">
        <f t="shared" si="57"/>
        <v>0</v>
      </c>
      <c r="AF79" s="482">
        <f t="shared" si="57"/>
        <v>0</v>
      </c>
      <c r="AG79" s="482">
        <f t="shared" si="57"/>
        <v>0</v>
      </c>
      <c r="AH79" s="482">
        <f t="shared" si="57"/>
        <v>0</v>
      </c>
      <c r="AI79" s="482">
        <f t="shared" si="57"/>
        <v>0</v>
      </c>
      <c r="AJ79" s="482">
        <f t="shared" si="57"/>
        <v>0</v>
      </c>
      <c r="AK79" s="482">
        <f t="shared" si="57"/>
        <v>0</v>
      </c>
      <c r="AL79" s="482">
        <f t="shared" si="57"/>
        <v>0</v>
      </c>
      <c r="AM79" s="482">
        <f t="shared" si="57"/>
        <v>0</v>
      </c>
      <c r="AN79" s="482">
        <f t="shared" si="57"/>
        <v>0</v>
      </c>
      <c r="AO79" s="482">
        <f t="shared" si="57"/>
        <v>0</v>
      </c>
      <c r="AP79" s="482">
        <f t="shared" si="57"/>
        <v>0</v>
      </c>
      <c r="AQ79" s="482">
        <f t="shared" si="57"/>
        <v>0</v>
      </c>
      <c r="AR79" s="482">
        <f t="shared" si="57"/>
        <v>0</v>
      </c>
      <c r="AS79" s="482">
        <f t="shared" si="57"/>
        <v>0</v>
      </c>
      <c r="AT79" s="482">
        <f t="shared" si="57"/>
        <v>0</v>
      </c>
      <c r="AU79" s="482">
        <f t="shared" si="57"/>
        <v>0</v>
      </c>
      <c r="AV79" s="482">
        <f t="shared" si="57"/>
        <v>0</v>
      </c>
      <c r="AW79" s="482">
        <f>SUM(AW74:AW78)</f>
        <v>0</v>
      </c>
      <c r="AX79" s="482">
        <f>SUM(AX74:AX78)</f>
        <v>0</v>
      </c>
    </row>
    <row r="80" spans="1:51" hidden="1" x14ac:dyDescent="0.25"/>
    <row r="81" spans="5:15" hidden="1" x14ac:dyDescent="0.25"/>
    <row r="82" spans="5:15" hidden="1" x14ac:dyDescent="0.25"/>
    <row r="83" spans="5:15" hidden="1" x14ac:dyDescent="0.25"/>
    <row r="84" spans="5:15" hidden="1" x14ac:dyDescent="0.25">
      <c r="O84" s="217">
        <f>+IFERROR(VLOOKUP(B83,Sheet1!B:D,3,FALSE)+VLOOKUP(B83,Sheet1!B:E,4,FALSE),0)</f>
        <v>0</v>
      </c>
    </row>
    <row r="85" spans="5:15" hidden="1" x14ac:dyDescent="0.25"/>
    <row r="86" spans="5:15" hidden="1" x14ac:dyDescent="0.25"/>
    <row r="87" spans="5:15" hidden="1" x14ac:dyDescent="0.25">
      <c r="O87" s="217">
        <f>+IFERROR(VLOOKUP(B86,Sheet1!B:D,3,FALSE)+VLOOKUP(B86,Sheet1!B:E,4,FALSE),0)</f>
        <v>0</v>
      </c>
    </row>
    <row r="88" spans="5:15" hidden="1" x14ac:dyDescent="0.25">
      <c r="E88" s="448"/>
    </row>
    <row r="89" spans="5:15" hidden="1" x14ac:dyDescent="0.25">
      <c r="E89" s="448"/>
    </row>
    <row r="90" spans="5:15" hidden="1" x14ac:dyDescent="0.25">
      <c r="E90" s="448"/>
      <c r="O90" s="217">
        <f>+IFERROR(VLOOKUP(B89,Sheet1!B:D,3,FALSE)+VLOOKUP(B89,Sheet1!B:E,4,FALSE),0)</f>
        <v>0</v>
      </c>
    </row>
    <row r="91" spans="5:15" hidden="1" x14ac:dyDescent="0.25">
      <c r="E91" s="448"/>
    </row>
    <row r="92" spans="5:15" hidden="1" x14ac:dyDescent="0.25">
      <c r="E92" s="448"/>
    </row>
    <row r="93" spans="5:15" hidden="1" x14ac:dyDescent="0.25">
      <c r="E93" s="448"/>
      <c r="O93" s="217">
        <f>+IFERROR(VLOOKUP(B92,Sheet1!B:D,3,FALSE)+VLOOKUP(B92,Sheet1!B:E,4,FALSE),0)</f>
        <v>0</v>
      </c>
    </row>
    <row r="94" spans="5:15" hidden="1" x14ac:dyDescent="0.25"/>
    <row r="95" spans="5:15" hidden="1" x14ac:dyDescent="0.25"/>
    <row r="96" spans="5:15" hidden="1" x14ac:dyDescent="0.25">
      <c r="O96" s="217">
        <f>+IFERROR(VLOOKUP(B95,Sheet1!B:D,3,FALSE)+VLOOKUP(B95,Sheet1!B:E,4,FALSE),0)</f>
        <v>0</v>
      </c>
    </row>
    <row r="97" spans="15:15" hidden="1" x14ac:dyDescent="0.25"/>
    <row r="98" spans="15:15" hidden="1" x14ac:dyDescent="0.25"/>
    <row r="99" spans="15:15" hidden="1" x14ac:dyDescent="0.25">
      <c r="O99" s="217">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48" priority="222" operator="lessThan">
      <formula>0</formula>
    </cfRule>
  </conditionalFormatting>
  <conditionalFormatting sqref="AY8">
    <cfRule type="cellIs" dxfId="47" priority="221" operator="lessThan">
      <formula>0</formula>
    </cfRule>
  </conditionalFormatting>
  <conditionalFormatting sqref="AY25:AY30">
    <cfRule type="cellIs" dxfId="46" priority="172" operator="lessThan">
      <formula>0</formula>
    </cfRule>
  </conditionalFormatting>
  <conditionalFormatting sqref="AY34:AY36">
    <cfRule type="cellIs" dxfId="45" priority="169" operator="lessThan">
      <formula>0</formula>
    </cfRule>
  </conditionalFormatting>
  <conditionalFormatting sqref="AY40:AY42">
    <cfRule type="cellIs" dxfId="44" priority="166" operator="lessThan">
      <formula>0</formula>
    </cfRule>
  </conditionalFormatting>
  <conditionalFormatting sqref="AY46:AY47">
    <cfRule type="cellIs" dxfId="43"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3" activePane="bottomRight" state="frozen"/>
      <selection activeCell="U1" sqref="U1:X1048576"/>
      <selection pane="topRight" activeCell="U1" sqref="U1:X1048576"/>
      <selection pane="bottomLeft" activeCell="U1" sqref="U1:X1048576"/>
      <selection pane="bottomRight" activeCell="D7" sqref="D7"/>
    </sheetView>
  </sheetViews>
  <sheetFormatPr defaultColWidth="7.28515625" defaultRowHeight="15" x14ac:dyDescent="0.25"/>
  <cols>
    <col min="1" max="1" width="5.28515625" style="448" customWidth="1"/>
    <col min="2" max="2" width="5.28515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C727</v>
      </c>
      <c r="F3" s="513"/>
      <c r="G3" s="513"/>
      <c r="H3" s="865" t="str">
        <f>IF(G84&gt;E84,"Budget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IF(AY84&lt;0,"Actual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+SUMMARY!A23</f>
        <v>ZK113 - Running Costs</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8" t="str">
        <f>+'Cash flow summary'!G7</f>
        <v>Mar 16</v>
      </c>
      <c r="S7" s="467"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70" t="str">
        <f>+'Cash flow summary'!Q7</f>
        <v>Jan 17</v>
      </c>
      <c r="AC7" s="470" t="str">
        <f>+'Cash flow summary'!R7</f>
        <v>Feb 17</v>
      </c>
      <c r="AD7" s="470" t="str">
        <f>+'Cash flow summary'!S7</f>
        <v>Mar 17</v>
      </c>
      <c r="AE7" s="470" t="str">
        <f>+'Cash flow summary'!T7</f>
        <v>Apr 17</v>
      </c>
      <c r="AF7" s="470" t="str">
        <f>+'Cash flow summary'!U7</f>
        <v>May 17</v>
      </c>
      <c r="AG7" s="470" t="str">
        <f>+'Cash flow summary'!V7</f>
        <v>June 17</v>
      </c>
      <c r="AH7" s="470" t="str">
        <f>+'Cash flow summary'!W7</f>
        <v>Jul 17</v>
      </c>
      <c r="AI7" s="470" t="str">
        <f>+'Cash flow summary'!X7</f>
        <v>Aug 17</v>
      </c>
      <c r="AJ7" s="470" t="str">
        <f>+'Cash flow summary'!Y7</f>
        <v>Sept 17</v>
      </c>
      <c r="AK7" s="470" t="str">
        <f>+'Cash flow summary'!Z7</f>
        <v>Oct 17</v>
      </c>
      <c r="AL7" s="470" t="str">
        <f>+'Cash flow summary'!AA7</f>
        <v>Nov 17</v>
      </c>
      <c r="AM7" s="470" t="str">
        <f>+'Cash flow summary'!AB7</f>
        <v>Dec 17</v>
      </c>
      <c r="AN7" s="470" t="str">
        <f>+'Cash flow summary'!AC7</f>
        <v>Jan 18</v>
      </c>
      <c r="AO7" s="470" t="str">
        <f>+'Cash flow summary'!AD7</f>
        <v>Feb 18</v>
      </c>
      <c r="AP7" s="471" t="str">
        <f>+'Cash flow summary'!AE7</f>
        <v>Mar 18</v>
      </c>
      <c r="AQ7" s="470" t="str">
        <f>+'Cash flow summary'!AF7</f>
        <v>Apr 18</v>
      </c>
      <c r="AR7" s="470" t="str">
        <f>+'Cash flow summary'!AG7</f>
        <v>May 18</v>
      </c>
      <c r="AS7" s="470" t="str">
        <f>+'Cash flow summary'!AH7</f>
        <v>June 18</v>
      </c>
      <c r="AT7" s="470" t="str">
        <f>+'Cash flow summary'!AI7</f>
        <v>Jul 18</v>
      </c>
      <c r="AU7" s="470" t="str">
        <f>+'Cash flow summary'!AJ7</f>
        <v>Aug 18</v>
      </c>
      <c r="AV7" s="470" t="str">
        <f>+'Cash flow summary'!AK7</f>
        <v>Sept 18</v>
      </c>
      <c r="AW7" s="537" t="s">
        <v>48</v>
      </c>
      <c r="AX7" s="538" t="s">
        <v>49</v>
      </c>
      <c r="AY7" s="539" t="s">
        <v>50</v>
      </c>
      <c r="AZ7" s="538" t="s">
        <v>31</v>
      </c>
    </row>
    <row r="8" spans="1:52" s="4" customFormat="1" ht="15" customHeight="1" x14ac:dyDescent="0.2">
      <c r="A8" s="343" t="s">
        <v>226</v>
      </c>
      <c r="B8" s="450" t="str">
        <f>+LEFT($E$5,5)&amp;"."&amp;A8&amp;"."&amp;$E$3</f>
        <v>ZK113.K293.C727</v>
      </c>
      <c r="C8" s="165" t="s">
        <v>227</v>
      </c>
      <c r="D8" s="166"/>
      <c r="E8" s="226">
        <f t="shared" ref="E8:L8" si="0">SUM(E9:E23)</f>
        <v>0</v>
      </c>
      <c r="F8" s="424">
        <f t="shared" si="0"/>
        <v>0</v>
      </c>
      <c r="G8" s="226">
        <f t="shared" si="0"/>
        <v>0</v>
      </c>
      <c r="H8" s="226">
        <f t="shared" si="0"/>
        <v>0</v>
      </c>
      <c r="I8" s="200">
        <f t="shared" si="0"/>
        <v>0</v>
      </c>
      <c r="J8" s="424">
        <f>SUM(J9:J23)</f>
        <v>0</v>
      </c>
      <c r="K8" s="226">
        <f t="shared" si="0"/>
        <v>0</v>
      </c>
      <c r="L8" s="216">
        <f t="shared" si="0"/>
        <v>0</v>
      </c>
      <c r="M8" s="216"/>
      <c r="N8" s="195">
        <f t="shared" ref="N8:AV8" si="1">SUM(N9:N23)</f>
        <v>0</v>
      </c>
      <c r="O8" s="195">
        <f>SUM(O9:O23)</f>
        <v>0</v>
      </c>
      <c r="P8" s="195">
        <f t="shared" si="1"/>
        <v>0</v>
      </c>
      <c r="Q8" s="197">
        <f t="shared" si="1"/>
        <v>0</v>
      </c>
      <c r="R8" s="197">
        <f t="shared" si="1"/>
        <v>0</v>
      </c>
      <c r="S8" s="195">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si="1"/>
        <v>0</v>
      </c>
      <c r="AE8" s="197">
        <f t="shared" si="1"/>
        <v>0</v>
      </c>
      <c r="AF8" s="197">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392">
        <f t="shared" si="1"/>
        <v>0</v>
      </c>
      <c r="AQ8" s="197">
        <f t="shared" si="1"/>
        <v>0</v>
      </c>
      <c r="AR8" s="197">
        <f t="shared" si="1"/>
        <v>0</v>
      </c>
      <c r="AS8" s="197">
        <f t="shared" si="1"/>
        <v>0</v>
      </c>
      <c r="AT8" s="197">
        <f t="shared" si="1"/>
        <v>0</v>
      </c>
      <c r="AU8" s="197">
        <f t="shared" si="1"/>
        <v>0</v>
      </c>
      <c r="AV8" s="197">
        <f t="shared" si="1"/>
        <v>0</v>
      </c>
      <c r="AW8" s="195">
        <f>SUM(P8:AV8)</f>
        <v>0</v>
      </c>
      <c r="AX8" s="197">
        <f>+AW8+N8</f>
        <v>0</v>
      </c>
      <c r="AY8" s="432">
        <f t="shared" ref="AY8:AY76" si="2">+G8-AX8</f>
        <v>0</v>
      </c>
    </row>
    <row r="9" spans="1:52" s="4" customFormat="1" ht="15" customHeight="1" x14ac:dyDescent="0.2">
      <c r="A9" s="333"/>
      <c r="B9" s="460"/>
      <c r="C9" s="334"/>
      <c r="D9" s="345"/>
      <c r="E9" s="245"/>
      <c r="F9" s="364">
        <f>-E9+G9</f>
        <v>0</v>
      </c>
      <c r="G9" s="245"/>
      <c r="H9" s="564">
        <f>SUM(N9:AV9)</f>
        <v>0</v>
      </c>
      <c r="I9" s="218"/>
      <c r="J9" s="364">
        <f>-I9+K9</f>
        <v>0</v>
      </c>
      <c r="K9" s="245">
        <v>0</v>
      </c>
      <c r="L9" s="219"/>
      <c r="M9" s="245"/>
      <c r="N9" s="232"/>
      <c r="O9" s="217"/>
      <c r="P9" s="249"/>
      <c r="Q9" s="246"/>
      <c r="R9" s="250"/>
      <c r="S9" s="24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SUM(P9:AV9)</f>
        <v>0</v>
      </c>
      <c r="AX9" s="434">
        <f>+AW9+N9</f>
        <v>0</v>
      </c>
      <c r="AY9" s="435">
        <f t="shared" si="2"/>
        <v>0</v>
      </c>
    </row>
    <row r="10" spans="1:52" s="4" customFormat="1" ht="15" customHeight="1" x14ac:dyDescent="0.2">
      <c r="A10" s="333"/>
      <c r="B10" s="460"/>
      <c r="C10" s="334"/>
      <c r="D10" s="345"/>
      <c r="E10" s="251"/>
      <c r="F10" s="364">
        <f t="shared" ref="F10:F22" si="3">-E10+G10</f>
        <v>0</v>
      </c>
      <c r="G10" s="251"/>
      <c r="H10" s="564">
        <f t="shared" ref="H10:H75" si="4">SUM(N10:AV10)</f>
        <v>0</v>
      </c>
      <c r="I10" s="221"/>
      <c r="J10" s="364">
        <f t="shared" ref="J10:J22" si="5">-I10+K10</f>
        <v>0</v>
      </c>
      <c r="K10" s="245">
        <v>0</v>
      </c>
      <c r="L10" s="222"/>
      <c r="M10" s="245"/>
      <c r="N10" s="220"/>
      <c r="O10" s="220"/>
      <c r="P10" s="249"/>
      <c r="Q10" s="246"/>
      <c r="R10" s="250"/>
      <c r="S10" s="24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ref="AW10:AW78" si="6">SUM(P10:AV10)</f>
        <v>0</v>
      </c>
      <c r="AX10" s="434">
        <f t="shared" ref="AX10:AX78" si="7">+AW10+N10</f>
        <v>0</v>
      </c>
      <c r="AY10" s="435">
        <f t="shared" si="2"/>
        <v>0</v>
      </c>
    </row>
    <row r="11" spans="1:52" s="4" customFormat="1" ht="15" customHeight="1" x14ac:dyDescent="0.2">
      <c r="A11" s="333"/>
      <c r="B11" s="460"/>
      <c r="C11" s="334"/>
      <c r="D11" s="345"/>
      <c r="E11" s="251"/>
      <c r="F11" s="364">
        <f t="shared" si="3"/>
        <v>0</v>
      </c>
      <c r="G11" s="251"/>
      <c r="H11" s="564">
        <f t="shared" si="4"/>
        <v>0</v>
      </c>
      <c r="I11" s="221"/>
      <c r="J11" s="364">
        <f t="shared" si="5"/>
        <v>0</v>
      </c>
      <c r="K11" s="245">
        <v>0</v>
      </c>
      <c r="L11" s="222"/>
      <c r="M11" s="245"/>
      <c r="N11" s="220"/>
      <c r="O11" s="220"/>
      <c r="P11" s="249"/>
      <c r="Q11" s="246"/>
      <c r="R11" s="250"/>
      <c r="S11" s="24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6"/>
        <v>0</v>
      </c>
      <c r="AX11" s="434">
        <f t="shared" si="7"/>
        <v>0</v>
      </c>
      <c r="AY11" s="435">
        <f t="shared" si="2"/>
        <v>0</v>
      </c>
    </row>
    <row r="12" spans="1:52" s="4" customFormat="1" ht="15" customHeight="1" x14ac:dyDescent="0.2">
      <c r="A12" s="333"/>
      <c r="B12" s="460" t="str">
        <f>+B8</f>
        <v>ZK113.K293.C727</v>
      </c>
      <c r="C12" s="334"/>
      <c r="D12" s="345"/>
      <c r="E12" s="251"/>
      <c r="F12" s="364">
        <f t="shared" si="3"/>
        <v>0</v>
      </c>
      <c r="G12" s="251"/>
      <c r="H12" s="564">
        <f t="shared" si="4"/>
        <v>0</v>
      </c>
      <c r="I12" s="221"/>
      <c r="J12" s="364">
        <f t="shared" si="5"/>
        <v>0</v>
      </c>
      <c r="K12" s="245">
        <v>0</v>
      </c>
      <c r="L12" s="222"/>
      <c r="M12" s="245"/>
      <c r="N12" s="220"/>
      <c r="O12" s="220"/>
      <c r="P12" s="249"/>
      <c r="Q12" s="246"/>
      <c r="R12" s="250"/>
      <c r="S12" s="24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6"/>
        <v>0</v>
      </c>
      <c r="AX12" s="434">
        <f t="shared" si="7"/>
        <v>0</v>
      </c>
      <c r="AY12" s="435">
        <f t="shared" si="2"/>
        <v>0</v>
      </c>
    </row>
    <row r="13" spans="1:52" s="4" customFormat="1" ht="15" customHeight="1" x14ac:dyDescent="0.2">
      <c r="A13" s="148"/>
      <c r="B13" s="451"/>
      <c r="C13" s="257"/>
      <c r="D13" s="367"/>
      <c r="E13" s="251"/>
      <c r="F13" s="364">
        <f t="shared" si="3"/>
        <v>0</v>
      </c>
      <c r="G13" s="251"/>
      <c r="H13" s="564">
        <f t="shared" si="4"/>
        <v>0</v>
      </c>
      <c r="I13" s="221"/>
      <c r="J13" s="364">
        <f t="shared" si="5"/>
        <v>0</v>
      </c>
      <c r="K13" s="245">
        <v>0</v>
      </c>
      <c r="L13" s="222"/>
      <c r="M13" s="245"/>
      <c r="N13" s="232"/>
      <c r="O13" s="232"/>
      <c r="P13" s="249"/>
      <c r="Q13" s="246"/>
      <c r="R13" s="250"/>
      <c r="S13" s="24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6"/>
        <v>0</v>
      </c>
      <c r="AX13" s="434">
        <f t="shared" si="7"/>
        <v>0</v>
      </c>
      <c r="AY13" s="435">
        <f t="shared" si="2"/>
        <v>0</v>
      </c>
    </row>
    <row r="14" spans="1:52" s="4" customFormat="1" ht="15" hidden="1" customHeight="1" x14ac:dyDescent="0.2">
      <c r="A14" s="148"/>
      <c r="B14" s="451"/>
      <c r="C14" s="443"/>
      <c r="D14" s="443"/>
      <c r="E14" s="251"/>
      <c r="F14" s="364">
        <f t="shared" si="3"/>
        <v>0</v>
      </c>
      <c r="G14" s="251"/>
      <c r="H14" s="564">
        <f t="shared" si="4"/>
        <v>0</v>
      </c>
      <c r="I14" s="221"/>
      <c r="J14" s="364">
        <f t="shared" si="5"/>
        <v>0</v>
      </c>
      <c r="K14" s="245">
        <v>0</v>
      </c>
      <c r="L14" s="222"/>
      <c r="M14" s="245"/>
      <c r="N14" s="220"/>
      <c r="O14" s="220"/>
      <c r="P14" s="249"/>
      <c r="Q14" s="246"/>
      <c r="R14" s="250"/>
      <c r="S14" s="24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6"/>
        <v>0</v>
      </c>
      <c r="AX14" s="434">
        <f t="shared" si="7"/>
        <v>0</v>
      </c>
      <c r="AY14" s="435">
        <f t="shared" si="2"/>
        <v>0</v>
      </c>
    </row>
    <row r="15" spans="1:52" s="4" customFormat="1" ht="15" hidden="1" customHeight="1" x14ac:dyDescent="0.2">
      <c r="A15" s="148"/>
      <c r="B15" s="451"/>
      <c r="C15" s="257"/>
      <c r="D15" s="367"/>
      <c r="E15" s="251"/>
      <c r="F15" s="364">
        <f t="shared" si="3"/>
        <v>0</v>
      </c>
      <c r="G15" s="251"/>
      <c r="H15" s="564">
        <f t="shared" si="4"/>
        <v>0</v>
      </c>
      <c r="I15" s="221"/>
      <c r="J15" s="364">
        <f t="shared" si="5"/>
        <v>0</v>
      </c>
      <c r="K15" s="245"/>
      <c r="L15" s="222"/>
      <c r="M15" s="245"/>
      <c r="N15" s="220"/>
      <c r="O15" s="220"/>
      <c r="P15" s="249"/>
      <c r="Q15" s="246"/>
      <c r="R15" s="250"/>
      <c r="S15" s="24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6"/>
        <v>0</v>
      </c>
      <c r="AX15" s="434">
        <f t="shared" si="7"/>
        <v>0</v>
      </c>
      <c r="AY15" s="435">
        <f t="shared" si="2"/>
        <v>0</v>
      </c>
    </row>
    <row r="16" spans="1:52" s="4" customFormat="1" ht="15" hidden="1" customHeight="1" x14ac:dyDescent="0.2">
      <c r="A16" s="148"/>
      <c r="B16" s="451"/>
      <c r="C16" s="257"/>
      <c r="D16" s="367"/>
      <c r="E16" s="251"/>
      <c r="F16" s="364">
        <f t="shared" si="3"/>
        <v>0</v>
      </c>
      <c r="G16" s="251"/>
      <c r="H16" s="564">
        <f t="shared" si="4"/>
        <v>0</v>
      </c>
      <c r="I16" s="221"/>
      <c r="J16" s="364">
        <f t="shared" si="5"/>
        <v>0</v>
      </c>
      <c r="K16" s="251"/>
      <c r="L16" s="222"/>
      <c r="M16" s="251"/>
      <c r="N16" s="220"/>
      <c r="O16" s="220"/>
      <c r="P16" s="249"/>
      <c r="Q16" s="246"/>
      <c r="R16" s="250"/>
      <c r="S16" s="24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6"/>
        <v>0</v>
      </c>
      <c r="AX16" s="434">
        <f t="shared" si="7"/>
        <v>0</v>
      </c>
      <c r="AY16" s="435">
        <f t="shared" si="2"/>
        <v>0</v>
      </c>
    </row>
    <row r="17" spans="1:51" s="4" customFormat="1" ht="15" hidden="1" customHeight="1" x14ac:dyDescent="0.2">
      <c r="A17" s="148"/>
      <c r="B17" s="451"/>
      <c r="C17" s="257"/>
      <c r="D17" s="367"/>
      <c r="E17" s="251"/>
      <c r="F17" s="364">
        <f t="shared" si="3"/>
        <v>0</v>
      </c>
      <c r="G17" s="251"/>
      <c r="H17" s="564">
        <f t="shared" si="4"/>
        <v>0</v>
      </c>
      <c r="I17" s="221"/>
      <c r="J17" s="364">
        <f t="shared" si="5"/>
        <v>0</v>
      </c>
      <c r="K17" s="251"/>
      <c r="L17" s="222"/>
      <c r="M17" s="251"/>
      <c r="N17" s="220"/>
      <c r="O17" s="220"/>
      <c r="P17" s="249"/>
      <c r="Q17" s="246"/>
      <c r="R17" s="250"/>
      <c r="S17" s="24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6"/>
        <v>0</v>
      </c>
      <c r="AX17" s="434">
        <f t="shared" si="7"/>
        <v>0</v>
      </c>
      <c r="AY17" s="435">
        <f t="shared" si="2"/>
        <v>0</v>
      </c>
    </row>
    <row r="18" spans="1:51" s="4" customFormat="1" ht="15" hidden="1" customHeight="1" x14ac:dyDescent="0.2">
      <c r="A18" s="148"/>
      <c r="B18" s="451"/>
      <c r="C18" s="257"/>
      <c r="D18" s="367"/>
      <c r="E18" s="251"/>
      <c r="F18" s="364">
        <f t="shared" si="3"/>
        <v>0</v>
      </c>
      <c r="G18" s="251"/>
      <c r="H18" s="564">
        <f t="shared" si="4"/>
        <v>0</v>
      </c>
      <c r="I18" s="221"/>
      <c r="J18" s="364">
        <f t="shared" si="5"/>
        <v>0</v>
      </c>
      <c r="K18" s="251"/>
      <c r="L18" s="222"/>
      <c r="M18" s="251"/>
      <c r="N18" s="220"/>
      <c r="O18" s="220"/>
      <c r="P18" s="249"/>
      <c r="Q18" s="246"/>
      <c r="R18" s="250"/>
      <c r="S18" s="24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6"/>
        <v>0</v>
      </c>
      <c r="AX18" s="434">
        <f t="shared" si="7"/>
        <v>0</v>
      </c>
      <c r="AY18" s="435">
        <f t="shared" si="2"/>
        <v>0</v>
      </c>
    </row>
    <row r="19" spans="1:51" s="4" customFormat="1" ht="15" hidden="1" customHeight="1" x14ac:dyDescent="0.2">
      <c r="A19" s="148"/>
      <c r="B19" s="451"/>
      <c r="C19" s="257"/>
      <c r="D19" s="367"/>
      <c r="E19" s="251"/>
      <c r="F19" s="364">
        <f t="shared" si="3"/>
        <v>0</v>
      </c>
      <c r="G19" s="251"/>
      <c r="H19" s="564">
        <f t="shared" si="4"/>
        <v>0</v>
      </c>
      <c r="I19" s="221"/>
      <c r="J19" s="364">
        <f t="shared" si="5"/>
        <v>0</v>
      </c>
      <c r="K19" s="251"/>
      <c r="L19" s="222"/>
      <c r="M19" s="251"/>
      <c r="N19" s="220"/>
      <c r="O19" s="220"/>
      <c r="P19" s="249"/>
      <c r="Q19" s="246"/>
      <c r="R19" s="250"/>
      <c r="S19" s="24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6"/>
        <v>0</v>
      </c>
      <c r="AX19" s="434">
        <f t="shared" si="7"/>
        <v>0</v>
      </c>
      <c r="AY19" s="435">
        <f t="shared" si="2"/>
        <v>0</v>
      </c>
    </row>
    <row r="20" spans="1:51" s="4" customFormat="1" ht="15" hidden="1" customHeight="1" x14ac:dyDescent="0.2">
      <c r="A20" s="148"/>
      <c r="B20" s="451"/>
      <c r="C20" s="257"/>
      <c r="D20" s="367"/>
      <c r="E20" s="251"/>
      <c r="F20" s="364">
        <f t="shared" si="3"/>
        <v>0</v>
      </c>
      <c r="G20" s="251"/>
      <c r="H20" s="564">
        <f t="shared" si="4"/>
        <v>0</v>
      </c>
      <c r="I20" s="221"/>
      <c r="J20" s="364">
        <f t="shared" si="5"/>
        <v>0</v>
      </c>
      <c r="K20" s="251"/>
      <c r="L20" s="222"/>
      <c r="M20" s="251"/>
      <c r="N20" s="220"/>
      <c r="O20" s="220"/>
      <c r="P20" s="249"/>
      <c r="Q20" s="246"/>
      <c r="R20" s="250"/>
      <c r="S20" s="24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433">
        <f t="shared" si="6"/>
        <v>0</v>
      </c>
      <c r="AX20" s="434">
        <f t="shared" si="7"/>
        <v>0</v>
      </c>
      <c r="AY20" s="435">
        <f t="shared" si="2"/>
        <v>0</v>
      </c>
    </row>
    <row r="21" spans="1:51" s="4" customFormat="1" ht="15" customHeight="1" x14ac:dyDescent="0.2">
      <c r="A21" s="148"/>
      <c r="B21" s="451"/>
      <c r="C21" s="257"/>
      <c r="D21" s="367"/>
      <c r="E21" s="251"/>
      <c r="F21" s="364">
        <f t="shared" si="3"/>
        <v>0</v>
      </c>
      <c r="G21" s="251"/>
      <c r="H21" s="564">
        <f t="shared" si="4"/>
        <v>0</v>
      </c>
      <c r="I21" s="221"/>
      <c r="J21" s="364">
        <f t="shared" si="5"/>
        <v>0</v>
      </c>
      <c r="K21" s="251"/>
      <c r="L21" s="222"/>
      <c r="M21" s="251"/>
      <c r="N21" s="220"/>
      <c r="O21" s="220"/>
      <c r="P21" s="249"/>
      <c r="Q21" s="246"/>
      <c r="R21" s="250"/>
      <c r="S21" s="24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433">
        <f t="shared" si="6"/>
        <v>0</v>
      </c>
      <c r="AX21" s="434">
        <f t="shared" si="7"/>
        <v>0</v>
      </c>
      <c r="AY21" s="435">
        <f t="shared" si="2"/>
        <v>0</v>
      </c>
    </row>
    <row r="22" spans="1:51" s="4" customFormat="1" ht="15" customHeight="1" x14ac:dyDescent="0.2">
      <c r="A22" s="148"/>
      <c r="B22" s="460" t="str">
        <f>+B8</f>
        <v>ZK113.K293.C727</v>
      </c>
      <c r="C22" s="257"/>
      <c r="D22" s="367"/>
      <c r="E22" s="251"/>
      <c r="F22" s="364">
        <f t="shared" si="3"/>
        <v>0</v>
      </c>
      <c r="G22" s="251"/>
      <c r="H22" s="564">
        <f t="shared" si="4"/>
        <v>0</v>
      </c>
      <c r="I22" s="221"/>
      <c r="J22" s="364">
        <f t="shared" si="5"/>
        <v>0</v>
      </c>
      <c r="K22" s="251"/>
      <c r="L22" s="222"/>
      <c r="M22" s="251"/>
      <c r="N22" s="220"/>
      <c r="O22" s="220"/>
      <c r="P22" s="249"/>
      <c r="Q22" s="246"/>
      <c r="R22" s="250"/>
      <c r="S22" s="24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433">
        <f t="shared" si="6"/>
        <v>0</v>
      </c>
      <c r="AX22" s="434">
        <f t="shared" si="7"/>
        <v>0</v>
      </c>
      <c r="AY22" s="435">
        <f t="shared" si="2"/>
        <v>0</v>
      </c>
    </row>
    <row r="23" spans="1:51" s="4" customFormat="1" ht="15" customHeight="1" thickBot="1" x14ac:dyDescent="0.3">
      <c r="A23" s="168"/>
      <c r="B23" s="452"/>
      <c r="C23" s="274" t="s">
        <v>286</v>
      </c>
      <c r="D23" s="274"/>
      <c r="E23" s="272"/>
      <c r="F23" s="364">
        <f>-E23+G23</f>
        <v>0</v>
      </c>
      <c r="G23" s="272"/>
      <c r="H23" s="571">
        <f t="shared" si="4"/>
        <v>0</v>
      </c>
      <c r="I23" s="224"/>
      <c r="J23" s="364">
        <f>-I23+K23</f>
        <v>0</v>
      </c>
      <c r="K23" s="272">
        <v>0</v>
      </c>
      <c r="L23" s="225"/>
      <c r="M23" s="272"/>
      <c r="N23" s="232">
        <f>+IFERROR(VLOOKUP(B22,Sheet1!B:D,2,FALSE),0)</f>
        <v>0</v>
      </c>
      <c r="O23" s="232">
        <f>+IFERROR(VLOOKUP(B22,Sheet1!B:D,3,FALSE)+VLOOKUP(B22,Sheet1!B:E,4,FALSE),0)</f>
        <v>0</v>
      </c>
      <c r="P23" s="259"/>
      <c r="Q23" s="246"/>
      <c r="R23" s="250"/>
      <c r="S23" s="24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433">
        <f t="shared" si="6"/>
        <v>0</v>
      </c>
      <c r="AX23" s="434">
        <f t="shared" si="7"/>
        <v>0</v>
      </c>
      <c r="AY23" s="435">
        <f t="shared" si="2"/>
        <v>0</v>
      </c>
    </row>
    <row r="24" spans="1:51" s="4" customFormat="1" ht="15" customHeight="1" x14ac:dyDescent="0.2">
      <c r="A24" s="193" t="s">
        <v>228</v>
      </c>
      <c r="B24" s="450" t="str">
        <f>+LEFT($E$5,5)&amp;"."&amp;A24&amp;"."&amp;$E$3</f>
        <v>ZK113.K294.C727</v>
      </c>
      <c r="C24" s="337" t="s">
        <v>229</v>
      </c>
      <c r="D24" s="337"/>
      <c r="E24" s="226">
        <f t="shared" ref="E24:L24" si="8">SUM(E25:E40)</f>
        <v>0</v>
      </c>
      <c r="F24" s="425">
        <f t="shared" si="8"/>
        <v>0</v>
      </c>
      <c r="G24" s="226">
        <f t="shared" si="8"/>
        <v>0</v>
      </c>
      <c r="H24" s="226">
        <f t="shared" si="8"/>
        <v>0</v>
      </c>
      <c r="I24" s="200">
        <f t="shared" si="8"/>
        <v>0</v>
      </c>
      <c r="J24" s="315">
        <f t="shared" si="8"/>
        <v>0</v>
      </c>
      <c r="K24" s="200">
        <f t="shared" si="8"/>
        <v>0</v>
      </c>
      <c r="L24" s="216">
        <f t="shared" si="8"/>
        <v>0</v>
      </c>
      <c r="M24" s="216"/>
      <c r="N24" s="195">
        <f>SUM(N25:N40)</f>
        <v>0</v>
      </c>
      <c r="O24" s="195">
        <f>SUM(O25:O40)</f>
        <v>0</v>
      </c>
      <c r="P24" s="260">
        <f>SUM(P25:P40)</f>
        <v>0</v>
      </c>
      <c r="Q24" s="264">
        <f>SUM(Q25:Q40)</f>
        <v>0</v>
      </c>
      <c r="R24" s="410">
        <f t="shared" ref="R24:X24" si="9">SUM(R25:R40)</f>
        <v>0</v>
      </c>
      <c r="S24" s="363">
        <f t="shared" si="9"/>
        <v>0</v>
      </c>
      <c r="T24" s="264">
        <f t="shared" si="9"/>
        <v>0</v>
      </c>
      <c r="U24" s="264">
        <f t="shared" si="9"/>
        <v>0</v>
      </c>
      <c r="V24" s="264">
        <f t="shared" si="9"/>
        <v>0</v>
      </c>
      <c r="W24" s="264">
        <f t="shared" si="9"/>
        <v>0</v>
      </c>
      <c r="X24" s="264">
        <f t="shared" si="9"/>
        <v>0</v>
      </c>
      <c r="Y24" s="264">
        <f t="shared" ref="Y24:AV24" si="10">SUM(Y25:Y40)</f>
        <v>0</v>
      </c>
      <c r="Z24" s="264">
        <f t="shared" si="10"/>
        <v>0</v>
      </c>
      <c r="AA24" s="264">
        <f t="shared" si="10"/>
        <v>0</v>
      </c>
      <c r="AB24" s="264">
        <f t="shared" si="10"/>
        <v>0</v>
      </c>
      <c r="AC24" s="264">
        <f t="shared" si="10"/>
        <v>0</v>
      </c>
      <c r="AD24" s="395">
        <f t="shared" si="10"/>
        <v>0</v>
      </c>
      <c r="AE24" s="405">
        <f t="shared" si="10"/>
        <v>0</v>
      </c>
      <c r="AF24" s="264">
        <f t="shared" si="10"/>
        <v>0</v>
      </c>
      <c r="AG24" s="264">
        <f t="shared" si="10"/>
        <v>0</v>
      </c>
      <c r="AH24" s="264">
        <f t="shared" si="10"/>
        <v>0</v>
      </c>
      <c r="AI24" s="264">
        <f t="shared" si="10"/>
        <v>0</v>
      </c>
      <c r="AJ24" s="264">
        <f t="shared" si="10"/>
        <v>0</v>
      </c>
      <c r="AK24" s="264">
        <f t="shared" si="10"/>
        <v>0</v>
      </c>
      <c r="AL24" s="264">
        <f t="shared" si="10"/>
        <v>0</v>
      </c>
      <c r="AM24" s="264">
        <f t="shared" si="10"/>
        <v>0</v>
      </c>
      <c r="AN24" s="264">
        <f t="shared" si="10"/>
        <v>0</v>
      </c>
      <c r="AO24" s="264">
        <f t="shared" si="10"/>
        <v>0</v>
      </c>
      <c r="AP24" s="395">
        <f t="shared" si="10"/>
        <v>0</v>
      </c>
      <c r="AQ24" s="405">
        <f t="shared" si="10"/>
        <v>0</v>
      </c>
      <c r="AR24" s="264">
        <f t="shared" si="10"/>
        <v>0</v>
      </c>
      <c r="AS24" s="264">
        <f t="shared" si="10"/>
        <v>0</v>
      </c>
      <c r="AT24" s="264">
        <f t="shared" si="10"/>
        <v>0</v>
      </c>
      <c r="AU24" s="264">
        <f t="shared" si="10"/>
        <v>0</v>
      </c>
      <c r="AV24" s="264">
        <f t="shared" si="10"/>
        <v>0</v>
      </c>
      <c r="AW24" s="433">
        <f t="shared" si="6"/>
        <v>0</v>
      </c>
      <c r="AX24" s="434">
        <f t="shared" si="7"/>
        <v>0</v>
      </c>
      <c r="AY24" s="435">
        <f t="shared" si="2"/>
        <v>0</v>
      </c>
    </row>
    <row r="25" spans="1:51" s="4" customFormat="1" ht="15" customHeight="1" x14ac:dyDescent="0.2">
      <c r="A25" s="333"/>
      <c r="B25" s="460"/>
      <c r="C25" s="334"/>
      <c r="D25" s="334"/>
      <c r="E25" s="245"/>
      <c r="F25" s="364">
        <f t="shared" ref="F25:F55" si="11">-E25+G25</f>
        <v>0</v>
      </c>
      <c r="G25" s="245">
        <v>0</v>
      </c>
      <c r="H25" s="564">
        <f t="shared" si="4"/>
        <v>0</v>
      </c>
      <c r="I25" s="228"/>
      <c r="J25" s="364">
        <f t="shared" ref="J25:J82" si="12">-I25+K25</f>
        <v>0</v>
      </c>
      <c r="K25" s="245">
        <v>0</v>
      </c>
      <c r="L25" s="229"/>
      <c r="M25" s="245"/>
      <c r="N25" s="232"/>
      <c r="O25" s="232"/>
      <c r="P25" s="356"/>
      <c r="Q25" s="357"/>
      <c r="R25" s="411"/>
      <c r="S25" s="361"/>
      <c r="T25" s="357"/>
      <c r="U25" s="357"/>
      <c r="V25" s="357"/>
      <c r="W25" s="357"/>
      <c r="X25" s="357"/>
      <c r="Y25" s="357"/>
      <c r="Z25" s="357"/>
      <c r="AA25" s="357"/>
      <c r="AB25" s="357"/>
      <c r="AC25" s="357"/>
      <c r="AD25" s="396"/>
      <c r="AE25" s="406"/>
      <c r="AF25" s="357"/>
      <c r="AG25" s="357"/>
      <c r="AH25" s="357"/>
      <c r="AI25" s="357"/>
      <c r="AJ25" s="357"/>
      <c r="AK25" s="357"/>
      <c r="AL25" s="357"/>
      <c r="AM25" s="357"/>
      <c r="AN25" s="357"/>
      <c r="AO25" s="357"/>
      <c r="AP25" s="396"/>
      <c r="AQ25" s="406"/>
      <c r="AR25" s="357"/>
      <c r="AS25" s="357"/>
      <c r="AT25" s="357"/>
      <c r="AU25" s="357"/>
      <c r="AV25" s="357"/>
      <c r="AW25" s="433">
        <f t="shared" si="6"/>
        <v>0</v>
      </c>
      <c r="AX25" s="434">
        <f t="shared" si="7"/>
        <v>0</v>
      </c>
      <c r="AY25" s="435">
        <f t="shared" si="2"/>
        <v>0</v>
      </c>
    </row>
    <row r="26" spans="1:51" s="4" customFormat="1" ht="15" customHeight="1" x14ac:dyDescent="0.2">
      <c r="A26" s="333"/>
      <c r="B26" s="460"/>
      <c r="C26" s="334"/>
      <c r="D26" s="340"/>
      <c r="E26" s="245"/>
      <c r="F26" s="364">
        <f t="shared" si="11"/>
        <v>0</v>
      </c>
      <c r="G26" s="245">
        <v>0</v>
      </c>
      <c r="H26" s="564">
        <f t="shared" si="4"/>
        <v>0</v>
      </c>
      <c r="I26" s="228"/>
      <c r="J26" s="364">
        <f t="shared" si="12"/>
        <v>0</v>
      </c>
      <c r="K26" s="245">
        <v>0</v>
      </c>
      <c r="L26" s="229"/>
      <c r="M26" s="245"/>
      <c r="N26" s="261"/>
      <c r="O26" s="261"/>
      <c r="P26" s="356"/>
      <c r="Q26" s="357"/>
      <c r="R26" s="411"/>
      <c r="S26" s="361"/>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433">
        <f t="shared" ref="AW26:AW39" si="13">SUM(P26:AV26)</f>
        <v>0</v>
      </c>
      <c r="AX26" s="434">
        <f t="shared" ref="AX26:AX39" si="14">+AW26+N26</f>
        <v>0</v>
      </c>
      <c r="AY26" s="435">
        <f t="shared" ref="AY26:AY39" si="15">+G26-AX26</f>
        <v>0</v>
      </c>
    </row>
    <row r="27" spans="1:51" s="4" customFormat="1" ht="15" customHeight="1" x14ac:dyDescent="0.2">
      <c r="A27" s="333"/>
      <c r="B27" s="460"/>
      <c r="C27" s="334"/>
      <c r="D27" s="340"/>
      <c r="E27" s="245"/>
      <c r="F27" s="364">
        <f t="shared" si="11"/>
        <v>0</v>
      </c>
      <c r="G27" s="245">
        <v>0</v>
      </c>
      <c r="H27" s="564">
        <f t="shared" si="4"/>
        <v>0</v>
      </c>
      <c r="I27" s="228"/>
      <c r="J27" s="364">
        <f t="shared" si="12"/>
        <v>0</v>
      </c>
      <c r="K27" s="245">
        <v>0</v>
      </c>
      <c r="L27" s="229"/>
      <c r="M27" s="245"/>
      <c r="N27" s="261"/>
      <c r="O27" s="217"/>
      <c r="P27" s="356"/>
      <c r="Q27" s="357"/>
      <c r="R27" s="411"/>
      <c r="S27" s="361"/>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 t="shared" si="13"/>
        <v>0</v>
      </c>
      <c r="AX27" s="434">
        <f t="shared" si="14"/>
        <v>0</v>
      </c>
      <c r="AY27" s="435">
        <f t="shared" si="15"/>
        <v>0</v>
      </c>
    </row>
    <row r="28" spans="1:51" s="4" customFormat="1" ht="15" customHeight="1" x14ac:dyDescent="0.2">
      <c r="A28" s="333"/>
      <c r="B28" s="460"/>
      <c r="C28" s="334"/>
      <c r="D28" s="340"/>
      <c r="E28" s="245"/>
      <c r="F28" s="364">
        <f t="shared" si="11"/>
        <v>0</v>
      </c>
      <c r="G28" s="245">
        <v>0</v>
      </c>
      <c r="H28" s="564">
        <f t="shared" si="4"/>
        <v>0</v>
      </c>
      <c r="I28" s="228"/>
      <c r="J28" s="364">
        <f t="shared" si="12"/>
        <v>0</v>
      </c>
      <c r="K28" s="245">
        <v>0</v>
      </c>
      <c r="L28" s="229"/>
      <c r="M28" s="245"/>
      <c r="N28" s="261"/>
      <c r="O28" s="261"/>
      <c r="P28" s="356"/>
      <c r="Q28" s="357"/>
      <c r="R28" s="411"/>
      <c r="S28" s="361"/>
      <c r="T28" s="357"/>
      <c r="U28" s="357"/>
      <c r="V28" s="357"/>
      <c r="W28" s="357"/>
      <c r="X28" s="357"/>
      <c r="Y28" s="357"/>
      <c r="Z28" s="357"/>
      <c r="AA28" s="357"/>
      <c r="AB28" s="357"/>
      <c r="AC28" s="357"/>
      <c r="AD28" s="396"/>
      <c r="AE28" s="406"/>
      <c r="AF28" s="357"/>
      <c r="AG28" s="357"/>
      <c r="AH28" s="357"/>
      <c r="AI28" s="357"/>
      <c r="AJ28" s="357"/>
      <c r="AK28" s="357"/>
      <c r="AL28" s="357"/>
      <c r="AM28" s="357"/>
      <c r="AN28" s="357"/>
      <c r="AO28" s="357"/>
      <c r="AP28" s="396"/>
      <c r="AQ28" s="406"/>
      <c r="AR28" s="357"/>
      <c r="AS28" s="357"/>
      <c r="AT28" s="357"/>
      <c r="AU28" s="357"/>
      <c r="AV28" s="357"/>
      <c r="AW28" s="433">
        <f t="shared" si="13"/>
        <v>0</v>
      </c>
      <c r="AX28" s="434">
        <f t="shared" si="14"/>
        <v>0</v>
      </c>
      <c r="AY28" s="435">
        <f t="shared" si="15"/>
        <v>0</v>
      </c>
    </row>
    <row r="29" spans="1:51" s="4" customFormat="1" ht="15" customHeight="1" x14ac:dyDescent="0.2">
      <c r="A29" s="333"/>
      <c r="B29" s="460"/>
      <c r="C29" s="334"/>
      <c r="D29" s="340"/>
      <c r="E29" s="245"/>
      <c r="F29" s="364">
        <f t="shared" si="11"/>
        <v>0</v>
      </c>
      <c r="G29" s="245">
        <v>0</v>
      </c>
      <c r="H29" s="564">
        <f t="shared" si="4"/>
        <v>0</v>
      </c>
      <c r="I29" s="228"/>
      <c r="J29" s="364">
        <f t="shared" si="12"/>
        <v>0</v>
      </c>
      <c r="K29" s="245">
        <v>0</v>
      </c>
      <c r="L29" s="229"/>
      <c r="M29" s="245"/>
      <c r="N29" s="261"/>
      <c r="O29" s="261"/>
      <c r="P29" s="356"/>
      <c r="Q29" s="357"/>
      <c r="R29" s="411"/>
      <c r="S29" s="361"/>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433">
        <f t="shared" si="13"/>
        <v>0</v>
      </c>
      <c r="AX29" s="434">
        <f t="shared" si="14"/>
        <v>0</v>
      </c>
      <c r="AY29" s="435">
        <f t="shared" si="15"/>
        <v>0</v>
      </c>
    </row>
    <row r="30" spans="1:51" s="4" customFormat="1" ht="15" customHeight="1" x14ac:dyDescent="0.2">
      <c r="A30" s="333"/>
      <c r="B30" s="460"/>
      <c r="C30" s="334"/>
      <c r="D30" s="340"/>
      <c r="E30" s="245"/>
      <c r="F30" s="364">
        <f t="shared" si="11"/>
        <v>0</v>
      </c>
      <c r="G30" s="245">
        <v>0</v>
      </c>
      <c r="H30" s="564">
        <f t="shared" si="4"/>
        <v>0</v>
      </c>
      <c r="I30" s="228"/>
      <c r="J30" s="364">
        <f t="shared" si="12"/>
        <v>0</v>
      </c>
      <c r="K30" s="245">
        <v>0</v>
      </c>
      <c r="L30" s="229"/>
      <c r="M30" s="245"/>
      <c r="N30" s="261"/>
      <c r="O30" s="261"/>
      <c r="P30" s="356"/>
      <c r="Q30" s="357"/>
      <c r="R30" s="411"/>
      <c r="S30" s="361"/>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 t="shared" si="13"/>
        <v>0</v>
      </c>
      <c r="AX30" s="434">
        <f t="shared" si="14"/>
        <v>0</v>
      </c>
      <c r="AY30" s="435">
        <f t="shared" si="15"/>
        <v>0</v>
      </c>
    </row>
    <row r="31" spans="1:51" s="4" customFormat="1" ht="15" customHeight="1" x14ac:dyDescent="0.2">
      <c r="A31" s="333"/>
      <c r="B31" s="460"/>
      <c r="C31" s="334"/>
      <c r="D31" s="340"/>
      <c r="E31" s="245"/>
      <c r="F31" s="364">
        <f t="shared" si="11"/>
        <v>0</v>
      </c>
      <c r="G31" s="245">
        <v>0</v>
      </c>
      <c r="H31" s="564">
        <f t="shared" si="4"/>
        <v>0</v>
      </c>
      <c r="I31" s="228"/>
      <c r="J31" s="364">
        <f t="shared" si="12"/>
        <v>0</v>
      </c>
      <c r="K31" s="245">
        <v>0</v>
      </c>
      <c r="L31" s="229"/>
      <c r="M31" s="245"/>
      <c r="N31" s="261"/>
      <c r="O31" s="261"/>
      <c r="P31" s="356"/>
      <c r="Q31" s="357"/>
      <c r="R31" s="411"/>
      <c r="S31" s="361"/>
      <c r="T31" s="357"/>
      <c r="U31" s="357"/>
      <c r="V31" s="357"/>
      <c r="W31" s="357"/>
      <c r="X31" s="357"/>
      <c r="Y31" s="357"/>
      <c r="Z31" s="357"/>
      <c r="AA31" s="357"/>
      <c r="AB31" s="357"/>
      <c r="AC31" s="357"/>
      <c r="AD31" s="396"/>
      <c r="AE31" s="406"/>
      <c r="AF31" s="357"/>
      <c r="AG31" s="357"/>
      <c r="AH31" s="357"/>
      <c r="AI31" s="357"/>
      <c r="AJ31" s="357"/>
      <c r="AK31" s="357"/>
      <c r="AL31" s="357"/>
      <c r="AM31" s="357"/>
      <c r="AN31" s="357"/>
      <c r="AO31" s="357"/>
      <c r="AP31" s="396"/>
      <c r="AQ31" s="406"/>
      <c r="AR31" s="357"/>
      <c r="AS31" s="357"/>
      <c r="AT31" s="357"/>
      <c r="AU31" s="357"/>
      <c r="AV31" s="357"/>
      <c r="AW31" s="433">
        <f t="shared" si="13"/>
        <v>0</v>
      </c>
      <c r="AX31" s="434">
        <f t="shared" si="14"/>
        <v>0</v>
      </c>
      <c r="AY31" s="435">
        <f t="shared" si="15"/>
        <v>0</v>
      </c>
    </row>
    <row r="32" spans="1:51" s="4" customFormat="1" ht="15" customHeight="1" x14ac:dyDescent="0.2">
      <c r="A32" s="333"/>
      <c r="B32" s="460"/>
      <c r="C32" s="334"/>
      <c r="D32" s="340"/>
      <c r="E32" s="245"/>
      <c r="F32" s="364">
        <f t="shared" si="11"/>
        <v>0</v>
      </c>
      <c r="G32" s="245">
        <v>0</v>
      </c>
      <c r="H32" s="564">
        <f t="shared" si="4"/>
        <v>0</v>
      </c>
      <c r="I32" s="228"/>
      <c r="J32" s="364">
        <f t="shared" si="12"/>
        <v>0</v>
      </c>
      <c r="K32" s="245">
        <v>0</v>
      </c>
      <c r="L32" s="229"/>
      <c r="M32" s="245"/>
      <c r="N32" s="261"/>
      <c r="O32" s="261"/>
      <c r="P32" s="356"/>
      <c r="Q32" s="357"/>
      <c r="R32" s="411"/>
      <c r="S32" s="361"/>
      <c r="T32" s="357"/>
      <c r="U32" s="357"/>
      <c r="V32" s="357"/>
      <c r="W32" s="357"/>
      <c r="X32" s="357"/>
      <c r="Y32" s="357"/>
      <c r="Z32" s="357"/>
      <c r="AA32" s="357"/>
      <c r="AB32" s="357"/>
      <c r="AC32" s="357"/>
      <c r="AD32" s="396"/>
      <c r="AE32" s="406"/>
      <c r="AF32" s="357"/>
      <c r="AG32" s="357"/>
      <c r="AH32" s="357"/>
      <c r="AI32" s="357"/>
      <c r="AJ32" s="357"/>
      <c r="AK32" s="357"/>
      <c r="AL32" s="357"/>
      <c r="AM32" s="357"/>
      <c r="AN32" s="357"/>
      <c r="AO32" s="357"/>
      <c r="AP32" s="396"/>
      <c r="AQ32" s="406"/>
      <c r="AR32" s="357"/>
      <c r="AS32" s="357"/>
      <c r="AT32" s="357"/>
      <c r="AU32" s="357"/>
      <c r="AV32" s="357"/>
      <c r="AW32" s="433">
        <f t="shared" si="13"/>
        <v>0</v>
      </c>
      <c r="AX32" s="434">
        <f t="shared" si="14"/>
        <v>0</v>
      </c>
      <c r="AY32" s="435">
        <f t="shared" si="15"/>
        <v>0</v>
      </c>
    </row>
    <row r="33" spans="1:51" s="4" customFormat="1" ht="15" customHeight="1" x14ac:dyDescent="0.2">
      <c r="A33" s="338"/>
      <c r="B33" s="461"/>
      <c r="C33" s="334"/>
      <c r="D33" s="340"/>
      <c r="E33" s="245"/>
      <c r="F33" s="364">
        <f t="shared" si="11"/>
        <v>0</v>
      </c>
      <c r="G33" s="245">
        <v>0</v>
      </c>
      <c r="H33" s="564">
        <f t="shared" si="4"/>
        <v>0</v>
      </c>
      <c r="I33" s="228"/>
      <c r="J33" s="364">
        <f t="shared" si="12"/>
        <v>0</v>
      </c>
      <c r="K33" s="245">
        <v>0</v>
      </c>
      <c r="L33" s="229"/>
      <c r="M33" s="245"/>
      <c r="N33" s="261"/>
      <c r="O33" s="261"/>
      <c r="P33" s="356"/>
      <c r="Q33" s="357"/>
      <c r="R33" s="411"/>
      <c r="S33" s="361"/>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433">
        <f t="shared" si="13"/>
        <v>0</v>
      </c>
      <c r="AX33" s="434">
        <f t="shared" si="14"/>
        <v>0</v>
      </c>
      <c r="AY33" s="435">
        <f t="shared" si="15"/>
        <v>0</v>
      </c>
    </row>
    <row r="34" spans="1:51" s="4" customFormat="1" ht="15" customHeight="1" x14ac:dyDescent="0.2">
      <c r="A34" s="338"/>
      <c r="B34" s="461"/>
      <c r="C34" s="334"/>
      <c r="D34" s="340"/>
      <c r="E34" s="245"/>
      <c r="F34" s="364">
        <f t="shared" si="11"/>
        <v>0</v>
      </c>
      <c r="G34" s="245">
        <v>0</v>
      </c>
      <c r="H34" s="564">
        <f t="shared" si="4"/>
        <v>0</v>
      </c>
      <c r="I34" s="228"/>
      <c r="J34" s="364">
        <f t="shared" si="12"/>
        <v>0</v>
      </c>
      <c r="K34" s="245">
        <v>0</v>
      </c>
      <c r="L34" s="229"/>
      <c r="M34" s="245"/>
      <c r="N34" s="261"/>
      <c r="O34" s="261"/>
      <c r="P34" s="356"/>
      <c r="Q34" s="357"/>
      <c r="R34" s="411"/>
      <c r="S34" s="361"/>
      <c r="T34" s="357"/>
      <c r="U34" s="357"/>
      <c r="V34" s="357"/>
      <c r="W34" s="357"/>
      <c r="X34" s="357"/>
      <c r="Y34" s="357"/>
      <c r="Z34" s="357"/>
      <c r="AA34" s="357"/>
      <c r="AB34" s="357"/>
      <c r="AC34" s="357"/>
      <c r="AD34" s="396"/>
      <c r="AE34" s="406"/>
      <c r="AF34" s="357"/>
      <c r="AG34" s="357"/>
      <c r="AH34" s="357"/>
      <c r="AI34" s="357"/>
      <c r="AJ34" s="357"/>
      <c r="AK34" s="357"/>
      <c r="AL34" s="357"/>
      <c r="AM34" s="357"/>
      <c r="AN34" s="357"/>
      <c r="AO34" s="357"/>
      <c r="AP34" s="396"/>
      <c r="AQ34" s="406"/>
      <c r="AR34" s="357"/>
      <c r="AS34" s="357"/>
      <c r="AT34" s="357"/>
      <c r="AU34" s="357"/>
      <c r="AV34" s="357"/>
      <c r="AW34" s="433">
        <f t="shared" si="13"/>
        <v>0</v>
      </c>
      <c r="AX34" s="434">
        <f t="shared" si="14"/>
        <v>0</v>
      </c>
      <c r="AY34" s="435">
        <f t="shared" si="15"/>
        <v>0</v>
      </c>
    </row>
    <row r="35" spans="1:51" s="4" customFormat="1" ht="15" customHeight="1" x14ac:dyDescent="0.2">
      <c r="A35" s="333"/>
      <c r="B35" s="460"/>
      <c r="C35" s="334"/>
      <c r="D35" s="340"/>
      <c r="E35" s="245"/>
      <c r="F35" s="364">
        <f t="shared" si="11"/>
        <v>0</v>
      </c>
      <c r="G35" s="245">
        <v>0</v>
      </c>
      <c r="H35" s="564">
        <f t="shared" si="4"/>
        <v>0</v>
      </c>
      <c r="I35" s="228"/>
      <c r="J35" s="364">
        <f t="shared" si="12"/>
        <v>0</v>
      </c>
      <c r="K35" s="245">
        <v>0</v>
      </c>
      <c r="L35" s="229"/>
      <c r="M35" s="245"/>
      <c r="N35" s="261"/>
      <c r="O35" s="261"/>
      <c r="P35" s="356"/>
      <c r="Q35" s="357"/>
      <c r="R35" s="411"/>
      <c r="S35" s="361"/>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433">
        <f t="shared" si="13"/>
        <v>0</v>
      </c>
      <c r="AX35" s="434">
        <f t="shared" si="14"/>
        <v>0</v>
      </c>
      <c r="AY35" s="435">
        <f t="shared" si="15"/>
        <v>0</v>
      </c>
    </row>
    <row r="36" spans="1:51" s="4" customFormat="1" ht="15" customHeight="1" x14ac:dyDescent="0.2">
      <c r="A36" s="338"/>
      <c r="B36" s="461"/>
      <c r="C36" s="334"/>
      <c r="D36" s="340"/>
      <c r="E36" s="245"/>
      <c r="F36" s="364">
        <f t="shared" si="11"/>
        <v>0</v>
      </c>
      <c r="G36" s="245">
        <v>0</v>
      </c>
      <c r="H36" s="564">
        <f t="shared" si="4"/>
        <v>0</v>
      </c>
      <c r="I36" s="228"/>
      <c r="J36" s="364">
        <f t="shared" si="12"/>
        <v>0</v>
      </c>
      <c r="K36" s="245">
        <v>0</v>
      </c>
      <c r="L36" s="229"/>
      <c r="M36" s="245"/>
      <c r="N36" s="261"/>
      <c r="O36" s="261"/>
      <c r="P36" s="356"/>
      <c r="Q36" s="357"/>
      <c r="R36" s="411"/>
      <c r="S36" s="361"/>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 t="shared" si="13"/>
        <v>0</v>
      </c>
      <c r="AX36" s="434">
        <f t="shared" si="14"/>
        <v>0</v>
      </c>
      <c r="AY36" s="435">
        <f t="shared" si="15"/>
        <v>0</v>
      </c>
    </row>
    <row r="37" spans="1:51" s="4" customFormat="1" ht="15" customHeight="1" x14ac:dyDescent="0.2">
      <c r="A37" s="338"/>
      <c r="B37" s="461"/>
      <c r="C37" s="334"/>
      <c r="D37" s="340"/>
      <c r="E37" s="245"/>
      <c r="F37" s="364">
        <f t="shared" si="11"/>
        <v>0</v>
      </c>
      <c r="G37" s="245">
        <v>0</v>
      </c>
      <c r="H37" s="564">
        <f t="shared" si="4"/>
        <v>0</v>
      </c>
      <c r="I37" s="228"/>
      <c r="J37" s="364">
        <f t="shared" si="12"/>
        <v>0</v>
      </c>
      <c r="K37" s="245">
        <v>0</v>
      </c>
      <c r="L37" s="229"/>
      <c r="M37" s="245"/>
      <c r="N37" s="261"/>
      <c r="O37" s="261"/>
      <c r="P37" s="356"/>
      <c r="Q37" s="357"/>
      <c r="R37" s="411"/>
      <c r="S37" s="361"/>
      <c r="T37" s="357"/>
      <c r="U37" s="357"/>
      <c r="V37" s="357"/>
      <c r="W37" s="357"/>
      <c r="X37" s="357"/>
      <c r="Y37" s="357"/>
      <c r="Z37" s="357"/>
      <c r="AA37" s="357"/>
      <c r="AB37" s="357"/>
      <c r="AC37" s="357"/>
      <c r="AD37" s="396"/>
      <c r="AE37" s="406"/>
      <c r="AF37" s="357"/>
      <c r="AG37" s="357"/>
      <c r="AH37" s="357"/>
      <c r="AI37" s="357"/>
      <c r="AJ37" s="357"/>
      <c r="AK37" s="357"/>
      <c r="AL37" s="357"/>
      <c r="AM37" s="357"/>
      <c r="AN37" s="357"/>
      <c r="AO37" s="357"/>
      <c r="AP37" s="396"/>
      <c r="AQ37" s="406"/>
      <c r="AR37" s="357"/>
      <c r="AS37" s="357"/>
      <c r="AT37" s="357"/>
      <c r="AU37" s="357"/>
      <c r="AV37" s="357"/>
      <c r="AW37" s="433">
        <f t="shared" si="13"/>
        <v>0</v>
      </c>
      <c r="AX37" s="434">
        <f t="shared" si="14"/>
        <v>0</v>
      </c>
      <c r="AY37" s="435">
        <f t="shared" si="15"/>
        <v>0</v>
      </c>
    </row>
    <row r="38" spans="1:51" s="4" customFormat="1" ht="15" customHeight="1" x14ac:dyDescent="0.2">
      <c r="A38" s="333"/>
      <c r="B38" s="460"/>
      <c r="C38" s="334"/>
      <c r="D38" s="340"/>
      <c r="E38" s="245"/>
      <c r="F38" s="364">
        <f t="shared" si="11"/>
        <v>0</v>
      </c>
      <c r="G38" s="245">
        <v>0</v>
      </c>
      <c r="H38" s="564">
        <f t="shared" si="4"/>
        <v>0</v>
      </c>
      <c r="I38" s="228"/>
      <c r="J38" s="364">
        <f t="shared" si="12"/>
        <v>0</v>
      </c>
      <c r="K38" s="245">
        <v>0</v>
      </c>
      <c r="L38" s="229"/>
      <c r="M38" s="245"/>
      <c r="N38" s="261"/>
      <c r="O38" s="261"/>
      <c r="P38" s="356"/>
      <c r="Q38" s="357"/>
      <c r="R38" s="411"/>
      <c r="S38" s="361"/>
      <c r="T38" s="357"/>
      <c r="U38" s="357"/>
      <c r="V38" s="357"/>
      <c r="W38" s="357"/>
      <c r="X38" s="357"/>
      <c r="Y38" s="357"/>
      <c r="Z38" s="357"/>
      <c r="AA38" s="357"/>
      <c r="AB38" s="357"/>
      <c r="AC38" s="357"/>
      <c r="AD38" s="396"/>
      <c r="AE38" s="406"/>
      <c r="AF38" s="357"/>
      <c r="AG38" s="357"/>
      <c r="AH38" s="357"/>
      <c r="AI38" s="357"/>
      <c r="AJ38" s="357"/>
      <c r="AK38" s="357"/>
      <c r="AL38" s="357"/>
      <c r="AM38" s="357"/>
      <c r="AN38" s="357"/>
      <c r="AO38" s="357"/>
      <c r="AP38" s="396"/>
      <c r="AQ38" s="406"/>
      <c r="AR38" s="357"/>
      <c r="AS38" s="357"/>
      <c r="AT38" s="357"/>
      <c r="AU38" s="357"/>
      <c r="AV38" s="357"/>
      <c r="AW38" s="433">
        <f t="shared" si="13"/>
        <v>0</v>
      </c>
      <c r="AX38" s="434">
        <f t="shared" si="14"/>
        <v>0</v>
      </c>
      <c r="AY38" s="435">
        <f t="shared" si="15"/>
        <v>0</v>
      </c>
    </row>
    <row r="39" spans="1:51" s="4" customFormat="1" ht="15" customHeight="1" x14ac:dyDescent="0.2">
      <c r="A39" s="338"/>
      <c r="B39" s="461" t="str">
        <f>+B24</f>
        <v>ZK113.K294.C727</v>
      </c>
      <c r="C39" s="334"/>
      <c r="D39" s="340"/>
      <c r="E39" s="245"/>
      <c r="F39" s="364">
        <f t="shared" si="11"/>
        <v>0</v>
      </c>
      <c r="G39" s="245">
        <v>0</v>
      </c>
      <c r="H39" s="564">
        <f t="shared" si="4"/>
        <v>0</v>
      </c>
      <c r="I39" s="228"/>
      <c r="J39" s="364">
        <f t="shared" si="12"/>
        <v>0</v>
      </c>
      <c r="K39" s="245">
        <v>0</v>
      </c>
      <c r="L39" s="229"/>
      <c r="M39" s="245"/>
      <c r="N39" s="261"/>
      <c r="O39" s="217"/>
      <c r="P39" s="356"/>
      <c r="Q39" s="357"/>
      <c r="R39" s="411"/>
      <c r="S39" s="361"/>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13"/>
        <v>0</v>
      </c>
      <c r="AX39" s="434">
        <f t="shared" si="14"/>
        <v>0</v>
      </c>
      <c r="AY39" s="435">
        <f t="shared" si="15"/>
        <v>0</v>
      </c>
    </row>
    <row r="40" spans="1:51" s="4" customFormat="1" ht="15" customHeight="1" thickBot="1" x14ac:dyDescent="0.25">
      <c r="A40" s="168"/>
      <c r="B40" s="452"/>
      <c r="C40" s="269" t="s">
        <v>286</v>
      </c>
      <c r="D40" s="269"/>
      <c r="E40" s="272"/>
      <c r="F40" s="364">
        <f t="shared" si="11"/>
        <v>0</v>
      </c>
      <c r="G40" s="272">
        <v>0</v>
      </c>
      <c r="H40" s="571">
        <f t="shared" si="4"/>
        <v>0</v>
      </c>
      <c r="I40" s="224"/>
      <c r="J40" s="364">
        <f t="shared" si="12"/>
        <v>0</v>
      </c>
      <c r="K40" s="272">
        <v>0</v>
      </c>
      <c r="L40" s="225"/>
      <c r="M40" s="272"/>
      <c r="N40" s="232">
        <f>+IFERROR(VLOOKUP(B39,Sheet1!B:D,2,FALSE),0)</f>
        <v>0</v>
      </c>
      <c r="O40" s="223">
        <f>+IFERROR(VLOOKUP(B39,Sheet1!B:D,3,FALSE)+VLOOKUP(B39,Sheet1!B:E,4,FALSE),0)</f>
        <v>0</v>
      </c>
      <c r="P40" s="358"/>
      <c r="Q40" s="359"/>
      <c r="R40" s="412"/>
      <c r="S40" s="362"/>
      <c r="T40" s="359"/>
      <c r="U40" s="359"/>
      <c r="V40" s="359"/>
      <c r="W40" s="359"/>
      <c r="X40" s="359"/>
      <c r="Y40" s="359"/>
      <c r="Z40" s="359"/>
      <c r="AA40" s="359"/>
      <c r="AB40" s="359"/>
      <c r="AC40" s="359"/>
      <c r="AD40" s="397"/>
      <c r="AE40" s="407"/>
      <c r="AF40" s="359"/>
      <c r="AG40" s="359"/>
      <c r="AH40" s="359"/>
      <c r="AI40" s="359"/>
      <c r="AJ40" s="359"/>
      <c r="AK40" s="359"/>
      <c r="AL40" s="359"/>
      <c r="AM40" s="359"/>
      <c r="AN40" s="359"/>
      <c r="AO40" s="359"/>
      <c r="AP40" s="397"/>
      <c r="AQ40" s="407"/>
      <c r="AR40" s="359"/>
      <c r="AS40" s="359"/>
      <c r="AT40" s="359"/>
      <c r="AU40" s="359"/>
      <c r="AV40" s="359"/>
      <c r="AW40" s="433">
        <f t="shared" si="6"/>
        <v>0</v>
      </c>
      <c r="AX40" s="434">
        <f t="shared" si="7"/>
        <v>0</v>
      </c>
      <c r="AY40" s="435">
        <f t="shared" si="2"/>
        <v>0</v>
      </c>
    </row>
    <row r="41" spans="1:51" s="4" customFormat="1" ht="15" customHeight="1" x14ac:dyDescent="0.2">
      <c r="A41" s="193" t="s">
        <v>230</v>
      </c>
      <c r="B41" s="450" t="str">
        <f>+LEFT($E$5,5)&amp;"."&amp;A41&amp;"."&amp;$E$3</f>
        <v>ZK113.K295.C727</v>
      </c>
      <c r="C41" s="337" t="s">
        <v>231</v>
      </c>
      <c r="D41" s="337"/>
      <c r="E41" s="226">
        <f t="shared" ref="E41:L41" si="16">SUM(E42:E52)</f>
        <v>0</v>
      </c>
      <c r="F41" s="425">
        <f t="shared" si="16"/>
        <v>0</v>
      </c>
      <c r="G41" s="226">
        <f t="shared" si="16"/>
        <v>0</v>
      </c>
      <c r="H41" s="226">
        <f t="shared" si="16"/>
        <v>0</v>
      </c>
      <c r="I41" s="200">
        <f t="shared" si="16"/>
        <v>0</v>
      </c>
      <c r="J41" s="315">
        <f t="shared" si="16"/>
        <v>0</v>
      </c>
      <c r="K41" s="200">
        <f t="shared" si="16"/>
        <v>0</v>
      </c>
      <c r="L41" s="216">
        <f t="shared" si="16"/>
        <v>0</v>
      </c>
      <c r="M41" s="216"/>
      <c r="N41" s="195"/>
      <c r="O41" s="564"/>
      <c r="P41" s="260">
        <f>SUM(P42:P52)</f>
        <v>0</v>
      </c>
      <c r="Q41" s="264">
        <f>SUM(Q42:Q52)</f>
        <v>0</v>
      </c>
      <c r="R41" s="410">
        <f t="shared" ref="R41:X41" si="17">SUM(R42:R52)</f>
        <v>0</v>
      </c>
      <c r="S41" s="363">
        <f t="shared" si="17"/>
        <v>0</v>
      </c>
      <c r="T41" s="264">
        <f t="shared" si="17"/>
        <v>0</v>
      </c>
      <c r="U41" s="264">
        <f t="shared" si="17"/>
        <v>0</v>
      </c>
      <c r="V41" s="264">
        <f t="shared" si="17"/>
        <v>0</v>
      </c>
      <c r="W41" s="264">
        <f t="shared" si="17"/>
        <v>0</v>
      </c>
      <c r="X41" s="264">
        <f t="shared" si="17"/>
        <v>0</v>
      </c>
      <c r="Y41" s="264">
        <f t="shared" ref="Y41:AV41" si="18">SUM(Y42:Y52)</f>
        <v>0</v>
      </c>
      <c r="Z41" s="264">
        <f t="shared" si="18"/>
        <v>0</v>
      </c>
      <c r="AA41" s="264">
        <f t="shared" si="18"/>
        <v>0</v>
      </c>
      <c r="AB41" s="264">
        <f t="shared" si="18"/>
        <v>0</v>
      </c>
      <c r="AC41" s="264">
        <f t="shared" si="18"/>
        <v>0</v>
      </c>
      <c r="AD41" s="395">
        <f t="shared" si="18"/>
        <v>0</v>
      </c>
      <c r="AE41" s="405">
        <f t="shared" si="18"/>
        <v>0</v>
      </c>
      <c r="AF41" s="264">
        <f t="shared" si="18"/>
        <v>0</v>
      </c>
      <c r="AG41" s="264">
        <f t="shared" si="18"/>
        <v>0</v>
      </c>
      <c r="AH41" s="264">
        <f t="shared" si="18"/>
        <v>0</v>
      </c>
      <c r="AI41" s="264">
        <f t="shared" si="18"/>
        <v>0</v>
      </c>
      <c r="AJ41" s="264">
        <f t="shared" si="18"/>
        <v>0</v>
      </c>
      <c r="AK41" s="264">
        <f t="shared" si="18"/>
        <v>0</v>
      </c>
      <c r="AL41" s="264">
        <f t="shared" si="18"/>
        <v>0</v>
      </c>
      <c r="AM41" s="264">
        <f t="shared" si="18"/>
        <v>0</v>
      </c>
      <c r="AN41" s="264">
        <f t="shared" si="18"/>
        <v>0</v>
      </c>
      <c r="AO41" s="264">
        <f t="shared" si="18"/>
        <v>0</v>
      </c>
      <c r="AP41" s="395">
        <f t="shared" si="18"/>
        <v>0</v>
      </c>
      <c r="AQ41" s="405">
        <f t="shared" si="18"/>
        <v>0</v>
      </c>
      <c r="AR41" s="264">
        <f t="shared" si="18"/>
        <v>0</v>
      </c>
      <c r="AS41" s="264">
        <f t="shared" si="18"/>
        <v>0</v>
      </c>
      <c r="AT41" s="264">
        <f t="shared" si="18"/>
        <v>0</v>
      </c>
      <c r="AU41" s="264">
        <f t="shared" si="18"/>
        <v>0</v>
      </c>
      <c r="AV41" s="264">
        <f t="shared" si="18"/>
        <v>0</v>
      </c>
      <c r="AW41" s="433">
        <f t="shared" si="6"/>
        <v>0</v>
      </c>
      <c r="AX41" s="434">
        <f t="shared" si="7"/>
        <v>0</v>
      </c>
      <c r="AY41" s="435">
        <f t="shared" si="2"/>
        <v>0</v>
      </c>
    </row>
    <row r="42" spans="1:51" s="4" customFormat="1" ht="15" customHeight="1" x14ac:dyDescent="0.2">
      <c r="A42" s="338"/>
      <c r="B42" s="461"/>
      <c r="C42" s="334"/>
      <c r="D42" s="334"/>
      <c r="E42" s="245"/>
      <c r="F42" s="364">
        <f t="shared" si="11"/>
        <v>0</v>
      </c>
      <c r="G42" s="245">
        <v>0</v>
      </c>
      <c r="H42" s="564">
        <f t="shared" si="4"/>
        <v>0</v>
      </c>
      <c r="I42" s="228"/>
      <c r="J42" s="364">
        <f t="shared" si="12"/>
        <v>0</v>
      </c>
      <c r="K42" s="245">
        <v>0</v>
      </c>
      <c r="L42" s="229"/>
      <c r="M42" s="245"/>
      <c r="N42" s="232"/>
      <c r="O42" s="261"/>
      <c r="P42" s="356"/>
      <c r="Q42" s="357"/>
      <c r="R42" s="411"/>
      <c r="S42" s="361"/>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433">
        <f t="shared" si="6"/>
        <v>0</v>
      </c>
      <c r="AX42" s="434">
        <f t="shared" si="7"/>
        <v>0</v>
      </c>
      <c r="AY42" s="435">
        <f t="shared" si="2"/>
        <v>0</v>
      </c>
    </row>
    <row r="43" spans="1:51" s="4" customFormat="1" ht="15" customHeight="1" x14ac:dyDescent="0.2">
      <c r="A43" s="338"/>
      <c r="B43" s="461"/>
      <c r="C43" s="334"/>
      <c r="D43" s="340"/>
      <c r="E43" s="245"/>
      <c r="F43" s="364">
        <f t="shared" si="11"/>
        <v>0</v>
      </c>
      <c r="G43" s="245">
        <v>0</v>
      </c>
      <c r="H43" s="564">
        <f t="shared" si="4"/>
        <v>0</v>
      </c>
      <c r="I43" s="228"/>
      <c r="J43" s="364">
        <f t="shared" si="12"/>
        <v>0</v>
      </c>
      <c r="K43" s="245">
        <v>0</v>
      </c>
      <c r="L43" s="229"/>
      <c r="M43" s="245"/>
      <c r="N43" s="261"/>
      <c r="O43" s="261"/>
      <c r="P43" s="356"/>
      <c r="Q43" s="357"/>
      <c r="R43" s="411"/>
      <c r="S43" s="361"/>
      <c r="T43" s="357"/>
      <c r="U43" s="357"/>
      <c r="V43" s="357"/>
      <c r="W43" s="357"/>
      <c r="X43" s="357"/>
      <c r="Y43" s="357"/>
      <c r="Z43" s="357"/>
      <c r="AA43" s="357"/>
      <c r="AB43" s="357"/>
      <c r="AC43" s="357"/>
      <c r="AD43" s="396"/>
      <c r="AE43" s="406"/>
      <c r="AF43" s="357"/>
      <c r="AG43" s="357"/>
      <c r="AH43" s="357"/>
      <c r="AI43" s="357"/>
      <c r="AJ43" s="357"/>
      <c r="AK43" s="357"/>
      <c r="AL43" s="357"/>
      <c r="AM43" s="357"/>
      <c r="AN43" s="357"/>
      <c r="AO43" s="357"/>
      <c r="AP43" s="396"/>
      <c r="AQ43" s="406"/>
      <c r="AR43" s="357"/>
      <c r="AS43" s="357"/>
      <c r="AT43" s="357"/>
      <c r="AU43" s="357"/>
      <c r="AV43" s="357"/>
      <c r="AW43" s="433">
        <f t="shared" ref="AW43:AW51" si="19">SUM(P43:AV43)</f>
        <v>0</v>
      </c>
      <c r="AX43" s="434">
        <f t="shared" ref="AX43:AX51" si="20">+AW43+N43</f>
        <v>0</v>
      </c>
      <c r="AY43" s="435">
        <f t="shared" ref="AY43:AY51" si="21">+G43-AX43</f>
        <v>0</v>
      </c>
    </row>
    <row r="44" spans="1:51" s="4" customFormat="1" ht="15" customHeight="1" x14ac:dyDescent="0.2">
      <c r="A44" s="333"/>
      <c r="B44" s="460" t="str">
        <f>+B41</f>
        <v>ZK113.K295.C727</v>
      </c>
      <c r="C44" s="334"/>
      <c r="D44" s="340"/>
      <c r="E44" s="245"/>
      <c r="F44" s="364">
        <f t="shared" si="11"/>
        <v>0</v>
      </c>
      <c r="G44" s="245">
        <v>0</v>
      </c>
      <c r="H44" s="564">
        <f t="shared" si="4"/>
        <v>0</v>
      </c>
      <c r="I44" s="228"/>
      <c r="J44" s="364">
        <f t="shared" si="12"/>
        <v>0</v>
      </c>
      <c r="K44" s="245">
        <v>0</v>
      </c>
      <c r="L44" s="229"/>
      <c r="M44" s="245"/>
      <c r="N44" s="261"/>
      <c r="O44" s="261"/>
      <c r="P44" s="356"/>
      <c r="Q44" s="357"/>
      <c r="R44" s="411"/>
      <c r="S44" s="361"/>
      <c r="T44" s="357"/>
      <c r="U44" s="357"/>
      <c r="V44" s="357"/>
      <c r="W44" s="357"/>
      <c r="X44" s="357"/>
      <c r="Y44" s="357"/>
      <c r="Z44" s="357"/>
      <c r="AA44" s="357"/>
      <c r="AB44" s="357"/>
      <c r="AC44" s="357"/>
      <c r="AD44" s="396"/>
      <c r="AE44" s="406"/>
      <c r="AF44" s="357"/>
      <c r="AG44" s="357"/>
      <c r="AH44" s="357"/>
      <c r="AI44" s="357"/>
      <c r="AJ44" s="357"/>
      <c r="AK44" s="357"/>
      <c r="AL44" s="357"/>
      <c r="AM44" s="357"/>
      <c r="AN44" s="357"/>
      <c r="AO44" s="357"/>
      <c r="AP44" s="396"/>
      <c r="AQ44" s="406"/>
      <c r="AR44" s="357"/>
      <c r="AS44" s="357"/>
      <c r="AT44" s="357"/>
      <c r="AU44" s="357"/>
      <c r="AV44" s="357"/>
      <c r="AW44" s="433">
        <f t="shared" si="19"/>
        <v>0</v>
      </c>
      <c r="AX44" s="434">
        <f t="shared" si="20"/>
        <v>0</v>
      </c>
      <c r="AY44" s="435">
        <f t="shared" si="21"/>
        <v>0</v>
      </c>
    </row>
    <row r="45" spans="1:51" s="4" customFormat="1" ht="15" customHeight="1" x14ac:dyDescent="0.2">
      <c r="A45" s="333"/>
      <c r="B45" s="460"/>
      <c r="C45" s="334"/>
      <c r="D45" s="340"/>
      <c r="E45" s="245"/>
      <c r="F45" s="364">
        <f t="shared" si="11"/>
        <v>0</v>
      </c>
      <c r="G45" s="245">
        <v>0</v>
      </c>
      <c r="H45" s="564">
        <f t="shared" si="4"/>
        <v>0</v>
      </c>
      <c r="I45" s="228"/>
      <c r="J45" s="364">
        <f t="shared" si="12"/>
        <v>0</v>
      </c>
      <c r="K45" s="245">
        <v>0</v>
      </c>
      <c r="L45" s="229"/>
      <c r="M45" s="245"/>
      <c r="N45" s="232"/>
      <c r="O45" s="232"/>
      <c r="P45" s="356"/>
      <c r="Q45" s="357"/>
      <c r="R45" s="411"/>
      <c r="S45" s="361"/>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433">
        <f t="shared" si="19"/>
        <v>0</v>
      </c>
      <c r="AX45" s="434">
        <f t="shared" si="20"/>
        <v>0</v>
      </c>
      <c r="AY45" s="435">
        <f t="shared" si="21"/>
        <v>0</v>
      </c>
    </row>
    <row r="46" spans="1:51" s="4" customFormat="1" ht="15" customHeight="1" x14ac:dyDescent="0.2">
      <c r="A46" s="333"/>
      <c r="B46" s="460"/>
      <c r="C46" s="334"/>
      <c r="D46" s="340"/>
      <c r="E46" s="245"/>
      <c r="F46" s="364">
        <f t="shared" si="11"/>
        <v>0</v>
      </c>
      <c r="G46" s="245">
        <v>0</v>
      </c>
      <c r="H46" s="564">
        <f t="shared" si="4"/>
        <v>0</v>
      </c>
      <c r="I46" s="228"/>
      <c r="J46" s="364">
        <f t="shared" si="12"/>
        <v>0</v>
      </c>
      <c r="K46" s="245">
        <v>0</v>
      </c>
      <c r="L46" s="229"/>
      <c r="M46" s="245"/>
      <c r="N46" s="261"/>
      <c r="O46" s="261"/>
      <c r="P46" s="356"/>
      <c r="Q46" s="357"/>
      <c r="R46" s="411"/>
      <c r="S46" s="361"/>
      <c r="T46" s="357"/>
      <c r="U46" s="357"/>
      <c r="V46" s="357"/>
      <c r="W46" s="357"/>
      <c r="X46" s="357"/>
      <c r="Y46" s="357"/>
      <c r="Z46" s="357"/>
      <c r="AA46" s="357"/>
      <c r="AB46" s="357"/>
      <c r="AC46" s="357"/>
      <c r="AD46" s="396"/>
      <c r="AE46" s="406"/>
      <c r="AF46" s="357"/>
      <c r="AG46" s="357"/>
      <c r="AH46" s="357"/>
      <c r="AI46" s="357"/>
      <c r="AJ46" s="357"/>
      <c r="AK46" s="357"/>
      <c r="AL46" s="357"/>
      <c r="AM46" s="357"/>
      <c r="AN46" s="357"/>
      <c r="AO46" s="357"/>
      <c r="AP46" s="396"/>
      <c r="AQ46" s="406"/>
      <c r="AR46" s="357"/>
      <c r="AS46" s="357"/>
      <c r="AT46" s="357"/>
      <c r="AU46" s="357"/>
      <c r="AV46" s="357"/>
      <c r="AW46" s="433">
        <f t="shared" si="19"/>
        <v>0</v>
      </c>
      <c r="AX46" s="434">
        <f t="shared" si="20"/>
        <v>0</v>
      </c>
      <c r="AY46" s="435">
        <f t="shared" si="21"/>
        <v>0</v>
      </c>
    </row>
    <row r="47" spans="1:51" s="4" customFormat="1" ht="15" customHeight="1" x14ac:dyDescent="0.2">
      <c r="A47" s="333"/>
      <c r="B47" s="460"/>
      <c r="C47" s="334"/>
      <c r="D47" s="340"/>
      <c r="E47" s="245"/>
      <c r="F47" s="364">
        <f t="shared" si="11"/>
        <v>0</v>
      </c>
      <c r="G47" s="245">
        <v>0</v>
      </c>
      <c r="H47" s="564">
        <f t="shared" si="4"/>
        <v>0</v>
      </c>
      <c r="I47" s="228"/>
      <c r="J47" s="364">
        <f t="shared" si="12"/>
        <v>0</v>
      </c>
      <c r="K47" s="245">
        <v>0</v>
      </c>
      <c r="L47" s="229"/>
      <c r="M47" s="245"/>
      <c r="N47" s="261"/>
      <c r="O47" s="217"/>
      <c r="P47" s="356"/>
      <c r="Q47" s="357"/>
      <c r="R47" s="411"/>
      <c r="S47" s="361"/>
      <c r="T47" s="357"/>
      <c r="U47" s="357"/>
      <c r="V47" s="357"/>
      <c r="W47" s="357"/>
      <c r="X47" s="357"/>
      <c r="Y47" s="357"/>
      <c r="Z47" s="357"/>
      <c r="AA47" s="357"/>
      <c r="AB47" s="357"/>
      <c r="AC47" s="357"/>
      <c r="AD47" s="396"/>
      <c r="AE47" s="406"/>
      <c r="AF47" s="357"/>
      <c r="AG47" s="357"/>
      <c r="AH47" s="357"/>
      <c r="AI47" s="357"/>
      <c r="AJ47" s="357"/>
      <c r="AK47" s="357"/>
      <c r="AL47" s="357"/>
      <c r="AM47" s="357"/>
      <c r="AN47" s="357"/>
      <c r="AO47" s="357"/>
      <c r="AP47" s="396"/>
      <c r="AQ47" s="406"/>
      <c r="AR47" s="357"/>
      <c r="AS47" s="357"/>
      <c r="AT47" s="357"/>
      <c r="AU47" s="357"/>
      <c r="AV47" s="357"/>
      <c r="AW47" s="433">
        <f>SUM(P47:AV47)</f>
        <v>0</v>
      </c>
      <c r="AX47" s="434">
        <f>+AW47+N47</f>
        <v>0</v>
      </c>
      <c r="AY47" s="435">
        <f>+G47-AX47</f>
        <v>0</v>
      </c>
    </row>
    <row r="48" spans="1:51" s="4" customFormat="1" ht="15" customHeight="1" x14ac:dyDescent="0.2">
      <c r="A48" s="333"/>
      <c r="B48" s="460"/>
      <c r="C48" s="334"/>
      <c r="D48" s="340"/>
      <c r="E48" s="245"/>
      <c r="F48" s="364">
        <f t="shared" si="11"/>
        <v>0</v>
      </c>
      <c r="G48" s="245">
        <v>0</v>
      </c>
      <c r="H48" s="564">
        <f t="shared" si="4"/>
        <v>0</v>
      </c>
      <c r="I48" s="228"/>
      <c r="J48" s="364">
        <f t="shared" si="12"/>
        <v>0</v>
      </c>
      <c r="K48" s="245">
        <v>0</v>
      </c>
      <c r="L48" s="229"/>
      <c r="M48" s="245"/>
      <c r="N48" s="261"/>
      <c r="O48" s="261"/>
      <c r="P48" s="356"/>
      <c r="Q48" s="357"/>
      <c r="R48" s="411"/>
      <c r="S48" s="361"/>
      <c r="T48" s="357"/>
      <c r="U48" s="357"/>
      <c r="V48" s="357"/>
      <c r="W48" s="357"/>
      <c r="X48" s="357"/>
      <c r="Y48" s="357"/>
      <c r="Z48" s="357"/>
      <c r="AA48" s="357"/>
      <c r="AB48" s="357"/>
      <c r="AC48" s="357"/>
      <c r="AD48" s="396"/>
      <c r="AE48" s="406"/>
      <c r="AF48" s="357"/>
      <c r="AG48" s="357"/>
      <c r="AH48" s="357"/>
      <c r="AI48" s="357"/>
      <c r="AJ48" s="357"/>
      <c r="AK48" s="357"/>
      <c r="AL48" s="357"/>
      <c r="AM48" s="357"/>
      <c r="AN48" s="357"/>
      <c r="AO48" s="357"/>
      <c r="AP48" s="396"/>
      <c r="AQ48" s="406"/>
      <c r="AR48" s="357"/>
      <c r="AS48" s="357"/>
      <c r="AT48" s="357"/>
      <c r="AU48" s="357"/>
      <c r="AV48" s="357"/>
      <c r="AW48" s="433">
        <f t="shared" si="19"/>
        <v>0</v>
      </c>
      <c r="AX48" s="434">
        <f t="shared" si="20"/>
        <v>0</v>
      </c>
      <c r="AY48" s="435">
        <f t="shared" si="21"/>
        <v>0</v>
      </c>
    </row>
    <row r="49" spans="1:51" s="4" customFormat="1" ht="15" customHeight="1" x14ac:dyDescent="0.2">
      <c r="A49" s="333"/>
      <c r="B49" s="460"/>
      <c r="C49" s="334"/>
      <c r="D49" s="340"/>
      <c r="E49" s="245"/>
      <c r="F49" s="364">
        <f t="shared" si="11"/>
        <v>0</v>
      </c>
      <c r="G49" s="245">
        <v>0</v>
      </c>
      <c r="H49" s="564">
        <f t="shared" si="4"/>
        <v>0</v>
      </c>
      <c r="I49" s="228"/>
      <c r="J49" s="364">
        <f t="shared" si="12"/>
        <v>0</v>
      </c>
      <c r="K49" s="245">
        <v>0</v>
      </c>
      <c r="L49" s="229"/>
      <c r="M49" s="245"/>
      <c r="N49" s="261"/>
      <c r="O49" s="261"/>
      <c r="P49" s="356"/>
      <c r="Q49" s="357"/>
      <c r="R49" s="411"/>
      <c r="S49" s="361"/>
      <c r="T49" s="357"/>
      <c r="U49" s="357"/>
      <c r="V49" s="357"/>
      <c r="W49" s="357"/>
      <c r="X49" s="357"/>
      <c r="Y49" s="357"/>
      <c r="Z49" s="357"/>
      <c r="AA49" s="357"/>
      <c r="AB49" s="357"/>
      <c r="AC49" s="357"/>
      <c r="AD49" s="396"/>
      <c r="AE49" s="406"/>
      <c r="AF49" s="357"/>
      <c r="AG49" s="357"/>
      <c r="AH49" s="357"/>
      <c r="AI49" s="357"/>
      <c r="AJ49" s="357"/>
      <c r="AK49" s="357"/>
      <c r="AL49" s="357"/>
      <c r="AM49" s="357"/>
      <c r="AN49" s="357"/>
      <c r="AO49" s="357"/>
      <c r="AP49" s="396"/>
      <c r="AQ49" s="406"/>
      <c r="AR49" s="357"/>
      <c r="AS49" s="357"/>
      <c r="AT49" s="357"/>
      <c r="AU49" s="357"/>
      <c r="AV49" s="357"/>
      <c r="AW49" s="433">
        <f t="shared" si="19"/>
        <v>0</v>
      </c>
      <c r="AX49" s="434">
        <f t="shared" si="20"/>
        <v>0</v>
      </c>
      <c r="AY49" s="435">
        <f t="shared" si="21"/>
        <v>0</v>
      </c>
    </row>
    <row r="50" spans="1:51" s="4" customFormat="1" ht="15" customHeight="1" x14ac:dyDescent="0.2">
      <c r="A50" s="333"/>
      <c r="B50" s="460"/>
      <c r="C50" s="334"/>
      <c r="D50" s="340"/>
      <c r="E50" s="245"/>
      <c r="F50" s="364">
        <f t="shared" si="11"/>
        <v>0</v>
      </c>
      <c r="G50" s="245">
        <v>0</v>
      </c>
      <c r="H50" s="564">
        <f t="shared" si="4"/>
        <v>0</v>
      </c>
      <c r="I50" s="228"/>
      <c r="J50" s="364">
        <f t="shared" si="12"/>
        <v>0</v>
      </c>
      <c r="K50" s="245">
        <v>0</v>
      </c>
      <c r="L50" s="229"/>
      <c r="M50" s="245"/>
      <c r="N50" s="261"/>
      <c r="O50" s="261"/>
      <c r="P50" s="356"/>
      <c r="Q50" s="357"/>
      <c r="R50" s="411"/>
      <c r="S50" s="361"/>
      <c r="T50" s="357"/>
      <c r="U50" s="357"/>
      <c r="V50" s="357"/>
      <c r="W50" s="357"/>
      <c r="X50" s="357"/>
      <c r="Y50" s="357"/>
      <c r="Z50" s="357"/>
      <c r="AA50" s="357"/>
      <c r="AB50" s="357"/>
      <c r="AC50" s="357"/>
      <c r="AD50" s="396"/>
      <c r="AE50" s="406"/>
      <c r="AF50" s="357"/>
      <c r="AG50" s="357"/>
      <c r="AH50" s="357"/>
      <c r="AI50" s="357"/>
      <c r="AJ50" s="357"/>
      <c r="AK50" s="357"/>
      <c r="AL50" s="357"/>
      <c r="AM50" s="357"/>
      <c r="AN50" s="357"/>
      <c r="AO50" s="357"/>
      <c r="AP50" s="396"/>
      <c r="AQ50" s="406"/>
      <c r="AR50" s="357"/>
      <c r="AS50" s="357"/>
      <c r="AT50" s="357"/>
      <c r="AU50" s="357"/>
      <c r="AV50" s="357"/>
      <c r="AW50" s="433">
        <f t="shared" si="19"/>
        <v>0</v>
      </c>
      <c r="AX50" s="434">
        <f t="shared" si="20"/>
        <v>0</v>
      </c>
      <c r="AY50" s="435">
        <f t="shared" si="21"/>
        <v>0</v>
      </c>
    </row>
    <row r="51" spans="1:51" s="4" customFormat="1" ht="15" customHeight="1" x14ac:dyDescent="0.2">
      <c r="A51" s="333"/>
      <c r="B51" s="460" t="str">
        <f>+B41</f>
        <v>ZK113.K295.C727</v>
      </c>
      <c r="C51" s="334"/>
      <c r="D51" s="340"/>
      <c r="E51" s="245"/>
      <c r="F51" s="364">
        <f t="shared" si="11"/>
        <v>0</v>
      </c>
      <c r="G51" s="245">
        <v>0</v>
      </c>
      <c r="H51" s="564">
        <f t="shared" si="4"/>
        <v>0</v>
      </c>
      <c r="I51" s="228"/>
      <c r="J51" s="364">
        <f t="shared" si="12"/>
        <v>0</v>
      </c>
      <c r="K51" s="245">
        <v>0</v>
      </c>
      <c r="L51" s="229"/>
      <c r="M51" s="245"/>
      <c r="N51" s="262"/>
      <c r="O51" s="262"/>
      <c r="P51" s="356"/>
      <c r="Q51" s="357"/>
      <c r="R51" s="411"/>
      <c r="S51" s="361"/>
      <c r="T51" s="357"/>
      <c r="U51" s="357"/>
      <c r="V51" s="357"/>
      <c r="W51" s="357"/>
      <c r="X51" s="357"/>
      <c r="Y51" s="357"/>
      <c r="Z51" s="357"/>
      <c r="AA51" s="357"/>
      <c r="AB51" s="357"/>
      <c r="AC51" s="357"/>
      <c r="AD51" s="396"/>
      <c r="AE51" s="406"/>
      <c r="AF51" s="357"/>
      <c r="AG51" s="357"/>
      <c r="AH51" s="357"/>
      <c r="AI51" s="357"/>
      <c r="AJ51" s="357"/>
      <c r="AK51" s="357"/>
      <c r="AL51" s="357"/>
      <c r="AM51" s="357"/>
      <c r="AN51" s="357"/>
      <c r="AO51" s="357"/>
      <c r="AP51" s="396"/>
      <c r="AQ51" s="406"/>
      <c r="AR51" s="357"/>
      <c r="AS51" s="357"/>
      <c r="AT51" s="357"/>
      <c r="AU51" s="357"/>
      <c r="AV51" s="357"/>
      <c r="AW51" s="433">
        <f t="shared" si="19"/>
        <v>0</v>
      </c>
      <c r="AX51" s="434">
        <f t="shared" si="20"/>
        <v>0</v>
      </c>
      <c r="AY51" s="435">
        <f t="shared" si="21"/>
        <v>0</v>
      </c>
    </row>
    <row r="52" spans="1:51" s="4" customFormat="1" ht="15" customHeight="1" thickBot="1" x14ac:dyDescent="0.25">
      <c r="A52" s="168"/>
      <c r="B52" s="452"/>
      <c r="C52" s="269" t="s">
        <v>286</v>
      </c>
      <c r="D52" s="269"/>
      <c r="E52" s="272"/>
      <c r="F52" s="365">
        <f t="shared" si="11"/>
        <v>0</v>
      </c>
      <c r="G52" s="272">
        <v>0</v>
      </c>
      <c r="H52" s="571">
        <f t="shared" si="4"/>
        <v>0</v>
      </c>
      <c r="I52" s="224"/>
      <c r="J52" s="365">
        <f t="shared" si="12"/>
        <v>0</v>
      </c>
      <c r="K52" s="272">
        <v>0</v>
      </c>
      <c r="L52" s="225"/>
      <c r="M52" s="272"/>
      <c r="N52" s="234">
        <f>+IFERROR(VLOOKUP(B51,Sheet1!B:D,2,FALSE),0)</f>
        <v>0</v>
      </c>
      <c r="O52" s="234">
        <f>+IFERROR(VLOOKUP(B51,Sheet1!B:D,3,FALSE)+VLOOKUP(B51,Sheet1!B:E,4,FALSE),0)</f>
        <v>0</v>
      </c>
      <c r="P52" s="358"/>
      <c r="Q52" s="359"/>
      <c r="R52" s="412"/>
      <c r="S52" s="362"/>
      <c r="T52" s="359"/>
      <c r="U52" s="359"/>
      <c r="V52" s="359"/>
      <c r="W52" s="359"/>
      <c r="X52" s="359"/>
      <c r="Y52" s="359"/>
      <c r="Z52" s="359"/>
      <c r="AA52" s="359"/>
      <c r="AB52" s="359"/>
      <c r="AC52" s="359"/>
      <c r="AD52" s="397"/>
      <c r="AE52" s="407"/>
      <c r="AF52" s="359"/>
      <c r="AG52" s="359"/>
      <c r="AH52" s="359"/>
      <c r="AI52" s="359"/>
      <c r="AJ52" s="359"/>
      <c r="AK52" s="359"/>
      <c r="AL52" s="359"/>
      <c r="AM52" s="359"/>
      <c r="AN52" s="359"/>
      <c r="AO52" s="359"/>
      <c r="AP52" s="397"/>
      <c r="AQ52" s="407"/>
      <c r="AR52" s="359"/>
      <c r="AS52" s="359"/>
      <c r="AT52" s="359"/>
      <c r="AU52" s="359"/>
      <c r="AV52" s="359"/>
      <c r="AW52" s="433">
        <f t="shared" si="6"/>
        <v>0</v>
      </c>
      <c r="AX52" s="434">
        <f t="shared" si="7"/>
        <v>0</v>
      </c>
      <c r="AY52" s="435">
        <f t="shared" si="2"/>
        <v>0</v>
      </c>
    </row>
    <row r="53" spans="1:51" s="4" customFormat="1" ht="15" hidden="1" customHeight="1" x14ac:dyDescent="0.2">
      <c r="A53" s="546"/>
      <c r="B53" s="540"/>
      <c r="C53" s="442"/>
      <c r="D53" s="442"/>
      <c r="E53" s="423">
        <f t="shared" ref="E53:L53" si="22">SUM(E54:E55)</f>
        <v>0</v>
      </c>
      <c r="F53" s="566">
        <f>SUM(F54:F55)</f>
        <v>0</v>
      </c>
      <c r="G53" s="423">
        <f>SUM(G54:G55)</f>
        <v>0</v>
      </c>
      <c r="H53" s="423">
        <f t="shared" si="22"/>
        <v>0</v>
      </c>
      <c r="I53" s="542">
        <f t="shared" si="22"/>
        <v>0</v>
      </c>
      <c r="J53" s="541">
        <f>SUM(J54:J55)</f>
        <v>0</v>
      </c>
      <c r="K53" s="542">
        <f t="shared" si="22"/>
        <v>0</v>
      </c>
      <c r="L53" s="543">
        <f t="shared" si="22"/>
        <v>0</v>
      </c>
      <c r="M53" s="543"/>
      <c r="N53" s="472">
        <f>SUM(N54:N55)</f>
        <v>0</v>
      </c>
      <c r="O53" s="472">
        <f>SUM(O54:O55)</f>
        <v>0</v>
      </c>
      <c r="P53" s="473">
        <f>SUM(P54:P55)</f>
        <v>0</v>
      </c>
      <c r="Q53" s="474">
        <f>SUM(Q54:Q55)</f>
        <v>0</v>
      </c>
      <c r="R53" s="573">
        <f t="shared" ref="R53:X53" si="23">SUM(R54:R55)</f>
        <v>0</v>
      </c>
      <c r="S53" s="548">
        <f t="shared" si="23"/>
        <v>0</v>
      </c>
      <c r="T53" s="474">
        <f t="shared" si="23"/>
        <v>0</v>
      </c>
      <c r="U53" s="474">
        <f t="shared" si="23"/>
        <v>0</v>
      </c>
      <c r="V53" s="474">
        <f t="shared" si="23"/>
        <v>0</v>
      </c>
      <c r="W53" s="474">
        <f t="shared" si="23"/>
        <v>0</v>
      </c>
      <c r="X53" s="474">
        <f t="shared" si="23"/>
        <v>0</v>
      </c>
      <c r="Y53" s="474">
        <f t="shared" ref="Y53:AV53" si="24">SUM(Y54:Y55)</f>
        <v>0</v>
      </c>
      <c r="Z53" s="474">
        <f t="shared" si="24"/>
        <v>0</v>
      </c>
      <c r="AA53" s="474">
        <f t="shared" si="24"/>
        <v>0</v>
      </c>
      <c r="AB53" s="474">
        <f t="shared" si="24"/>
        <v>0</v>
      </c>
      <c r="AC53" s="474">
        <f t="shared" si="24"/>
        <v>0</v>
      </c>
      <c r="AD53" s="475">
        <f t="shared" si="24"/>
        <v>0</v>
      </c>
      <c r="AE53" s="476">
        <f t="shared" si="24"/>
        <v>0</v>
      </c>
      <c r="AF53" s="474">
        <f t="shared" si="24"/>
        <v>0</v>
      </c>
      <c r="AG53" s="474">
        <f t="shared" si="24"/>
        <v>0</v>
      </c>
      <c r="AH53" s="474">
        <f t="shared" si="24"/>
        <v>0</v>
      </c>
      <c r="AI53" s="474">
        <f t="shared" si="24"/>
        <v>0</v>
      </c>
      <c r="AJ53" s="474">
        <f t="shared" si="24"/>
        <v>0</v>
      </c>
      <c r="AK53" s="474">
        <f t="shared" si="24"/>
        <v>0</v>
      </c>
      <c r="AL53" s="474">
        <f t="shared" si="24"/>
        <v>0</v>
      </c>
      <c r="AM53" s="474">
        <f t="shared" si="24"/>
        <v>0</v>
      </c>
      <c r="AN53" s="474">
        <f t="shared" si="24"/>
        <v>0</v>
      </c>
      <c r="AO53" s="474">
        <f t="shared" si="24"/>
        <v>0</v>
      </c>
      <c r="AP53" s="475">
        <f t="shared" si="24"/>
        <v>0</v>
      </c>
      <c r="AQ53" s="476">
        <f t="shared" si="24"/>
        <v>0</v>
      </c>
      <c r="AR53" s="474">
        <f t="shared" si="24"/>
        <v>0</v>
      </c>
      <c r="AS53" s="474">
        <f t="shared" si="24"/>
        <v>0</v>
      </c>
      <c r="AT53" s="474">
        <f t="shared" si="24"/>
        <v>0</v>
      </c>
      <c r="AU53" s="474">
        <f t="shared" si="24"/>
        <v>0</v>
      </c>
      <c r="AV53" s="474">
        <f t="shared" si="24"/>
        <v>0</v>
      </c>
      <c r="AW53" s="433">
        <f t="shared" si="6"/>
        <v>0</v>
      </c>
      <c r="AX53" s="434">
        <f t="shared" si="7"/>
        <v>0</v>
      </c>
      <c r="AY53" s="435">
        <f t="shared" si="2"/>
        <v>0</v>
      </c>
    </row>
    <row r="54" spans="1:51" s="4" customFormat="1" ht="15" hidden="1" customHeight="1" x14ac:dyDescent="0.2">
      <c r="A54" s="148"/>
      <c r="B54" s="451"/>
      <c r="C54" s="268"/>
      <c r="D54" s="268"/>
      <c r="E54" s="245"/>
      <c r="F54" s="544">
        <f t="shared" si="11"/>
        <v>0</v>
      </c>
      <c r="G54" s="245">
        <v>0</v>
      </c>
      <c r="H54" s="217">
        <f t="shared" si="4"/>
        <v>0</v>
      </c>
      <c r="I54" s="228"/>
      <c r="J54" s="544">
        <f t="shared" si="12"/>
        <v>0</v>
      </c>
      <c r="K54" s="245"/>
      <c r="L54" s="229"/>
      <c r="M54" s="245"/>
      <c r="N54" s="232"/>
      <c r="O54" s="217"/>
      <c r="P54" s="356"/>
      <c r="Q54" s="357"/>
      <c r="R54" s="411"/>
      <c r="S54" s="361"/>
      <c r="T54" s="357"/>
      <c r="U54" s="357"/>
      <c r="V54" s="357"/>
      <c r="W54" s="357"/>
      <c r="X54" s="357"/>
      <c r="Y54" s="357"/>
      <c r="Z54" s="357"/>
      <c r="AA54" s="357"/>
      <c r="AB54" s="357"/>
      <c r="AC54" s="357"/>
      <c r="AD54" s="396"/>
      <c r="AE54" s="406"/>
      <c r="AF54" s="357"/>
      <c r="AG54" s="357"/>
      <c r="AH54" s="357"/>
      <c r="AI54" s="357"/>
      <c r="AJ54" s="357"/>
      <c r="AK54" s="357"/>
      <c r="AL54" s="357"/>
      <c r="AM54" s="357"/>
      <c r="AN54" s="357"/>
      <c r="AO54" s="357"/>
      <c r="AP54" s="396"/>
      <c r="AQ54" s="406"/>
      <c r="AR54" s="357"/>
      <c r="AS54" s="357"/>
      <c r="AT54" s="357"/>
      <c r="AU54" s="357"/>
      <c r="AV54" s="357"/>
      <c r="AW54" s="433">
        <f t="shared" si="6"/>
        <v>0</v>
      </c>
      <c r="AX54" s="434">
        <f t="shared" si="7"/>
        <v>0</v>
      </c>
      <c r="AY54" s="435">
        <f t="shared" si="2"/>
        <v>0</v>
      </c>
    </row>
    <row r="55" spans="1:51" s="4" customFormat="1" ht="15" hidden="1" customHeight="1" thickBot="1" x14ac:dyDescent="0.25">
      <c r="A55" s="167"/>
      <c r="B55" s="453"/>
      <c r="C55" s="269"/>
      <c r="D55" s="269"/>
      <c r="E55" s="272"/>
      <c r="F55" s="544">
        <f t="shared" si="11"/>
        <v>0</v>
      </c>
      <c r="G55" s="272">
        <v>0</v>
      </c>
      <c r="H55" s="223">
        <f t="shared" si="4"/>
        <v>0</v>
      </c>
      <c r="I55" s="224"/>
      <c r="J55" s="544">
        <f t="shared" si="12"/>
        <v>0</v>
      </c>
      <c r="K55" s="272">
        <v>0</v>
      </c>
      <c r="L55" s="225"/>
      <c r="M55" s="272"/>
      <c r="N55" s="262"/>
      <c r="O55" s="262"/>
      <c r="P55" s="358"/>
      <c r="Q55" s="359"/>
      <c r="R55" s="412"/>
      <c r="S55" s="362"/>
      <c r="T55" s="359"/>
      <c r="U55" s="359"/>
      <c r="V55" s="359"/>
      <c r="W55" s="359"/>
      <c r="X55" s="359"/>
      <c r="Y55" s="359"/>
      <c r="Z55" s="359"/>
      <c r="AA55" s="359"/>
      <c r="AB55" s="359"/>
      <c r="AC55" s="359"/>
      <c r="AD55" s="397"/>
      <c r="AE55" s="407"/>
      <c r="AF55" s="359"/>
      <c r="AG55" s="359"/>
      <c r="AH55" s="359"/>
      <c r="AI55" s="359"/>
      <c r="AJ55" s="359"/>
      <c r="AK55" s="359"/>
      <c r="AL55" s="359"/>
      <c r="AM55" s="359"/>
      <c r="AN55" s="359"/>
      <c r="AO55" s="359"/>
      <c r="AP55" s="397"/>
      <c r="AQ55" s="407"/>
      <c r="AR55" s="359"/>
      <c r="AS55" s="359"/>
      <c r="AT55" s="359"/>
      <c r="AU55" s="359"/>
      <c r="AV55" s="359"/>
      <c r="AW55" s="433">
        <f t="shared" si="6"/>
        <v>0</v>
      </c>
      <c r="AX55" s="434">
        <f t="shared" si="7"/>
        <v>0</v>
      </c>
      <c r="AY55" s="435">
        <f t="shared" si="2"/>
        <v>0</v>
      </c>
    </row>
    <row r="56" spans="1:51" s="4" customFormat="1" ht="15" hidden="1" customHeight="1" x14ac:dyDescent="0.2">
      <c r="A56" s="546"/>
      <c r="B56" s="540"/>
      <c r="C56" s="442"/>
      <c r="D56" s="442"/>
      <c r="E56" s="423">
        <f t="shared" ref="E56:L56" si="25">SUM(E57:E58)</f>
        <v>0</v>
      </c>
      <c r="F56" s="566">
        <f>SUM(F57:F58)</f>
        <v>0</v>
      </c>
      <c r="G56" s="423">
        <f>SUM(G57:G58)</f>
        <v>0</v>
      </c>
      <c r="H56" s="423">
        <f t="shared" si="25"/>
        <v>0</v>
      </c>
      <c r="I56" s="542">
        <f t="shared" si="25"/>
        <v>0</v>
      </c>
      <c r="J56" s="541">
        <f>SUM(J57:J58)</f>
        <v>0</v>
      </c>
      <c r="K56" s="542">
        <f t="shared" si="25"/>
        <v>0</v>
      </c>
      <c r="L56" s="543">
        <f t="shared" si="25"/>
        <v>0</v>
      </c>
      <c r="M56" s="543"/>
      <c r="N56" s="472">
        <f>SUM(N57:N58)</f>
        <v>0</v>
      </c>
      <c r="O56" s="472">
        <f>SUM(O57:O58)</f>
        <v>0</v>
      </c>
      <c r="P56" s="473">
        <f>SUM(P57:P58)</f>
        <v>0</v>
      </c>
      <c r="Q56" s="474">
        <f>SUM(Q57:Q58)</f>
        <v>0</v>
      </c>
      <c r="R56" s="573">
        <f t="shared" ref="R56:X56" si="26">SUM(R57:R58)</f>
        <v>0</v>
      </c>
      <c r="S56" s="548">
        <f t="shared" si="26"/>
        <v>0</v>
      </c>
      <c r="T56" s="474">
        <f t="shared" si="26"/>
        <v>0</v>
      </c>
      <c r="U56" s="474">
        <f t="shared" si="26"/>
        <v>0</v>
      </c>
      <c r="V56" s="474">
        <f t="shared" si="26"/>
        <v>0</v>
      </c>
      <c r="W56" s="474">
        <f t="shared" si="26"/>
        <v>0</v>
      </c>
      <c r="X56" s="474">
        <f t="shared" si="26"/>
        <v>0</v>
      </c>
      <c r="Y56" s="474">
        <f t="shared" ref="Y56:AV56" si="27">SUM(Y57:Y58)</f>
        <v>0</v>
      </c>
      <c r="Z56" s="474">
        <f t="shared" si="27"/>
        <v>0</v>
      </c>
      <c r="AA56" s="474">
        <f t="shared" si="27"/>
        <v>0</v>
      </c>
      <c r="AB56" s="474">
        <f t="shared" si="27"/>
        <v>0</v>
      </c>
      <c r="AC56" s="474">
        <f t="shared" si="27"/>
        <v>0</v>
      </c>
      <c r="AD56" s="475">
        <f t="shared" si="27"/>
        <v>0</v>
      </c>
      <c r="AE56" s="476">
        <f t="shared" si="27"/>
        <v>0</v>
      </c>
      <c r="AF56" s="474">
        <f t="shared" si="27"/>
        <v>0</v>
      </c>
      <c r="AG56" s="474">
        <f t="shared" si="27"/>
        <v>0</v>
      </c>
      <c r="AH56" s="474">
        <f t="shared" si="27"/>
        <v>0</v>
      </c>
      <c r="AI56" s="474">
        <f t="shared" si="27"/>
        <v>0</v>
      </c>
      <c r="AJ56" s="474">
        <f t="shared" si="27"/>
        <v>0</v>
      </c>
      <c r="AK56" s="474">
        <f t="shared" si="27"/>
        <v>0</v>
      </c>
      <c r="AL56" s="474">
        <f t="shared" si="27"/>
        <v>0</v>
      </c>
      <c r="AM56" s="474">
        <f t="shared" si="27"/>
        <v>0</v>
      </c>
      <c r="AN56" s="474">
        <f t="shared" si="27"/>
        <v>0</v>
      </c>
      <c r="AO56" s="474">
        <f t="shared" si="27"/>
        <v>0</v>
      </c>
      <c r="AP56" s="475">
        <f t="shared" si="27"/>
        <v>0</v>
      </c>
      <c r="AQ56" s="476">
        <f t="shared" si="27"/>
        <v>0</v>
      </c>
      <c r="AR56" s="474">
        <f t="shared" si="27"/>
        <v>0</v>
      </c>
      <c r="AS56" s="474">
        <f t="shared" si="27"/>
        <v>0</v>
      </c>
      <c r="AT56" s="474">
        <f t="shared" si="27"/>
        <v>0</v>
      </c>
      <c r="AU56" s="474">
        <f t="shared" si="27"/>
        <v>0</v>
      </c>
      <c r="AV56" s="474">
        <f t="shared" si="27"/>
        <v>0</v>
      </c>
      <c r="AW56" s="433">
        <f t="shared" si="6"/>
        <v>0</v>
      </c>
      <c r="AX56" s="434">
        <f t="shared" si="7"/>
        <v>0</v>
      </c>
      <c r="AY56" s="435">
        <f t="shared" si="2"/>
        <v>0</v>
      </c>
    </row>
    <row r="57" spans="1:51" s="4" customFormat="1" ht="15" hidden="1" customHeight="1" x14ac:dyDescent="0.2">
      <c r="A57" s="148"/>
      <c r="B57" s="451"/>
      <c r="C57" s="268"/>
      <c r="D57" s="268"/>
      <c r="E57" s="245"/>
      <c r="F57" s="544">
        <f>+E57-G57</f>
        <v>0</v>
      </c>
      <c r="G57" s="245">
        <v>0</v>
      </c>
      <c r="H57" s="217">
        <f t="shared" si="4"/>
        <v>0</v>
      </c>
      <c r="I57" s="228"/>
      <c r="J57" s="544">
        <f t="shared" si="12"/>
        <v>0</v>
      </c>
      <c r="K57" s="245"/>
      <c r="L57" s="229"/>
      <c r="M57" s="245"/>
      <c r="N57" s="232">
        <f>+IFERROR(VLOOKUP(B56,Sheet1!B:D,2,FALSE),0)</f>
        <v>0</v>
      </c>
      <c r="O57" s="261"/>
      <c r="P57" s="356"/>
      <c r="Q57" s="357"/>
      <c r="R57" s="411"/>
      <c r="S57" s="361"/>
      <c r="T57" s="357"/>
      <c r="U57" s="357"/>
      <c r="V57" s="357"/>
      <c r="W57" s="357"/>
      <c r="X57" s="357"/>
      <c r="Y57" s="357"/>
      <c r="Z57" s="357"/>
      <c r="AA57" s="357"/>
      <c r="AB57" s="357"/>
      <c r="AC57" s="357"/>
      <c r="AD57" s="396"/>
      <c r="AE57" s="406"/>
      <c r="AF57" s="357"/>
      <c r="AG57" s="357"/>
      <c r="AH57" s="357"/>
      <c r="AI57" s="357"/>
      <c r="AJ57" s="357"/>
      <c r="AK57" s="357"/>
      <c r="AL57" s="357"/>
      <c r="AM57" s="357"/>
      <c r="AN57" s="357"/>
      <c r="AO57" s="357"/>
      <c r="AP57" s="396"/>
      <c r="AQ57" s="406"/>
      <c r="AR57" s="357"/>
      <c r="AS57" s="357"/>
      <c r="AT57" s="357"/>
      <c r="AU57" s="357"/>
      <c r="AV57" s="357"/>
      <c r="AW57" s="433">
        <f t="shared" si="6"/>
        <v>0</v>
      </c>
      <c r="AX57" s="434">
        <f t="shared" si="7"/>
        <v>0</v>
      </c>
      <c r="AY57" s="435">
        <f t="shared" si="2"/>
        <v>0</v>
      </c>
    </row>
    <row r="58" spans="1:51" s="4" customFormat="1" ht="15" hidden="1" customHeight="1" thickBot="1" x14ac:dyDescent="0.25">
      <c r="A58" s="167"/>
      <c r="B58" s="453"/>
      <c r="C58" s="269"/>
      <c r="D58" s="269"/>
      <c r="E58" s="272"/>
      <c r="F58" s="544">
        <f>+E58-G58</f>
        <v>0</v>
      </c>
      <c r="G58" s="272">
        <v>0</v>
      </c>
      <c r="H58" s="223">
        <f t="shared" si="4"/>
        <v>0</v>
      </c>
      <c r="I58" s="224"/>
      <c r="J58" s="544">
        <f t="shared" si="12"/>
        <v>0</v>
      </c>
      <c r="K58" s="272">
        <v>0</v>
      </c>
      <c r="L58" s="225"/>
      <c r="M58" s="272"/>
      <c r="N58" s="262"/>
      <c r="O58" s="262"/>
      <c r="P58" s="358"/>
      <c r="Q58" s="359"/>
      <c r="R58" s="412"/>
      <c r="S58" s="362"/>
      <c r="T58" s="359"/>
      <c r="U58" s="359"/>
      <c r="V58" s="359"/>
      <c r="W58" s="359"/>
      <c r="X58" s="359"/>
      <c r="Y58" s="359"/>
      <c r="Z58" s="359"/>
      <c r="AA58" s="359"/>
      <c r="AB58" s="359"/>
      <c r="AC58" s="359"/>
      <c r="AD58" s="397"/>
      <c r="AE58" s="407"/>
      <c r="AF58" s="359"/>
      <c r="AG58" s="359"/>
      <c r="AH58" s="359"/>
      <c r="AI58" s="359"/>
      <c r="AJ58" s="359"/>
      <c r="AK58" s="359"/>
      <c r="AL58" s="359"/>
      <c r="AM58" s="359"/>
      <c r="AN58" s="359"/>
      <c r="AO58" s="359"/>
      <c r="AP58" s="397"/>
      <c r="AQ58" s="407"/>
      <c r="AR58" s="359"/>
      <c r="AS58" s="359"/>
      <c r="AT58" s="359"/>
      <c r="AU58" s="359"/>
      <c r="AV58" s="359"/>
      <c r="AW58" s="433">
        <f t="shared" si="6"/>
        <v>0</v>
      </c>
      <c r="AX58" s="434">
        <f t="shared" si="7"/>
        <v>0</v>
      </c>
      <c r="AY58" s="435">
        <f t="shared" si="2"/>
        <v>0</v>
      </c>
    </row>
    <row r="59" spans="1:51" s="4" customFormat="1" ht="15" hidden="1" customHeight="1" x14ac:dyDescent="0.2">
      <c r="A59" s="549"/>
      <c r="B59" s="568"/>
      <c r="C59" s="442"/>
      <c r="D59" s="442"/>
      <c r="E59" s="423">
        <f t="shared" ref="E59:L59" si="28">SUM(E60:E61)</f>
        <v>0</v>
      </c>
      <c r="F59" s="566">
        <f>SUM(F60:F61)</f>
        <v>0</v>
      </c>
      <c r="G59" s="423">
        <f>SUM(G60:G61)</f>
        <v>0</v>
      </c>
      <c r="H59" s="423">
        <f t="shared" si="28"/>
        <v>0</v>
      </c>
      <c r="I59" s="542">
        <f t="shared" si="28"/>
        <v>0</v>
      </c>
      <c r="J59" s="541">
        <f>SUM(J60:J61)</f>
        <v>0</v>
      </c>
      <c r="K59" s="542">
        <f t="shared" si="28"/>
        <v>0</v>
      </c>
      <c r="L59" s="543">
        <f t="shared" si="28"/>
        <v>0</v>
      </c>
      <c r="M59" s="543"/>
      <c r="N59" s="472">
        <f>SUM(N60:N61)</f>
        <v>0</v>
      </c>
      <c r="O59" s="472">
        <f>SUM(O60:O61)</f>
        <v>0</v>
      </c>
      <c r="P59" s="473">
        <f>SUM(P60:P61)</f>
        <v>0</v>
      </c>
      <c r="Q59" s="474">
        <f>SUM(Q60:Q61)</f>
        <v>0</v>
      </c>
      <c r="R59" s="573">
        <f t="shared" ref="R59:X59" si="29">SUM(R60:R61)</f>
        <v>0</v>
      </c>
      <c r="S59" s="548">
        <f t="shared" si="29"/>
        <v>0</v>
      </c>
      <c r="T59" s="474">
        <f t="shared" si="29"/>
        <v>0</v>
      </c>
      <c r="U59" s="474">
        <f t="shared" si="29"/>
        <v>0</v>
      </c>
      <c r="V59" s="474">
        <f t="shared" si="29"/>
        <v>0</v>
      </c>
      <c r="W59" s="474">
        <f t="shared" si="29"/>
        <v>0</v>
      </c>
      <c r="X59" s="474">
        <f t="shared" si="29"/>
        <v>0</v>
      </c>
      <c r="Y59" s="474">
        <f t="shared" ref="Y59:AV59" si="30">SUM(Y60:Y61)</f>
        <v>0</v>
      </c>
      <c r="Z59" s="474">
        <f t="shared" si="30"/>
        <v>0</v>
      </c>
      <c r="AA59" s="474">
        <f t="shared" si="30"/>
        <v>0</v>
      </c>
      <c r="AB59" s="474">
        <f t="shared" si="30"/>
        <v>0</v>
      </c>
      <c r="AC59" s="474">
        <f t="shared" si="30"/>
        <v>0</v>
      </c>
      <c r="AD59" s="475">
        <f t="shared" si="30"/>
        <v>0</v>
      </c>
      <c r="AE59" s="476">
        <f t="shared" si="30"/>
        <v>0</v>
      </c>
      <c r="AF59" s="474">
        <f t="shared" si="30"/>
        <v>0</v>
      </c>
      <c r="AG59" s="474">
        <f t="shared" si="30"/>
        <v>0</v>
      </c>
      <c r="AH59" s="474">
        <f t="shared" si="30"/>
        <v>0</v>
      </c>
      <c r="AI59" s="474">
        <f t="shared" si="30"/>
        <v>0</v>
      </c>
      <c r="AJ59" s="474">
        <f t="shared" si="30"/>
        <v>0</v>
      </c>
      <c r="AK59" s="474">
        <f t="shared" si="30"/>
        <v>0</v>
      </c>
      <c r="AL59" s="474">
        <f t="shared" si="30"/>
        <v>0</v>
      </c>
      <c r="AM59" s="474">
        <f t="shared" si="30"/>
        <v>0</v>
      </c>
      <c r="AN59" s="474">
        <f t="shared" si="30"/>
        <v>0</v>
      </c>
      <c r="AO59" s="474">
        <f t="shared" si="30"/>
        <v>0</v>
      </c>
      <c r="AP59" s="475">
        <f t="shared" si="30"/>
        <v>0</v>
      </c>
      <c r="AQ59" s="476">
        <f t="shared" si="30"/>
        <v>0</v>
      </c>
      <c r="AR59" s="474">
        <f t="shared" si="30"/>
        <v>0</v>
      </c>
      <c r="AS59" s="474">
        <f t="shared" si="30"/>
        <v>0</v>
      </c>
      <c r="AT59" s="474">
        <f t="shared" si="30"/>
        <v>0</v>
      </c>
      <c r="AU59" s="474">
        <f t="shared" si="30"/>
        <v>0</v>
      </c>
      <c r="AV59" s="474">
        <f t="shared" si="30"/>
        <v>0</v>
      </c>
      <c r="AW59" s="433">
        <f t="shared" si="6"/>
        <v>0</v>
      </c>
      <c r="AX59" s="434">
        <f t="shared" si="7"/>
        <v>0</v>
      </c>
      <c r="AY59" s="435">
        <f t="shared" si="2"/>
        <v>0</v>
      </c>
    </row>
    <row r="60" spans="1:51" s="4" customFormat="1" ht="15" hidden="1" customHeight="1" x14ac:dyDescent="0.2">
      <c r="A60" s="149"/>
      <c r="B60" s="455"/>
      <c r="C60" s="268"/>
      <c r="D60" s="268"/>
      <c r="E60" s="245"/>
      <c r="F60" s="544">
        <f>+E60-G60</f>
        <v>0</v>
      </c>
      <c r="G60" s="245">
        <v>0</v>
      </c>
      <c r="H60" s="217">
        <f t="shared" si="4"/>
        <v>0</v>
      </c>
      <c r="I60" s="228"/>
      <c r="J60" s="544">
        <f t="shared" si="12"/>
        <v>0</v>
      </c>
      <c r="K60" s="245">
        <v>0</v>
      </c>
      <c r="L60" s="229"/>
      <c r="M60" s="245"/>
      <c r="N60" s="232">
        <f>+IFERROR(VLOOKUP(B59,Sheet1!B:D,2,FALSE),0)</f>
        <v>0</v>
      </c>
      <c r="O60" s="261"/>
      <c r="P60" s="356"/>
      <c r="Q60" s="357"/>
      <c r="R60" s="411"/>
      <c r="S60" s="361"/>
      <c r="T60" s="357"/>
      <c r="U60" s="357"/>
      <c r="V60" s="357"/>
      <c r="W60" s="357"/>
      <c r="X60" s="357"/>
      <c r="Y60" s="357"/>
      <c r="Z60" s="357"/>
      <c r="AA60" s="357"/>
      <c r="AB60" s="357"/>
      <c r="AC60" s="357"/>
      <c r="AD60" s="396"/>
      <c r="AE60" s="406"/>
      <c r="AF60" s="357"/>
      <c r="AG60" s="357"/>
      <c r="AH60" s="357"/>
      <c r="AI60" s="357"/>
      <c r="AJ60" s="357"/>
      <c r="AK60" s="357"/>
      <c r="AL60" s="357"/>
      <c r="AM60" s="357"/>
      <c r="AN60" s="357"/>
      <c r="AO60" s="357"/>
      <c r="AP60" s="396"/>
      <c r="AQ60" s="406"/>
      <c r="AR60" s="357"/>
      <c r="AS60" s="357"/>
      <c r="AT60" s="357"/>
      <c r="AU60" s="357"/>
      <c r="AV60" s="357"/>
      <c r="AW60" s="433">
        <f t="shared" si="6"/>
        <v>0</v>
      </c>
      <c r="AX60" s="434">
        <f t="shared" si="7"/>
        <v>0</v>
      </c>
      <c r="AY60" s="435">
        <f t="shared" si="2"/>
        <v>0</v>
      </c>
    </row>
    <row r="61" spans="1:51" s="4" customFormat="1" ht="15" hidden="1" customHeight="1" thickBot="1" x14ac:dyDescent="0.25">
      <c r="A61" s="167"/>
      <c r="B61" s="453"/>
      <c r="C61" s="269"/>
      <c r="D61" s="269"/>
      <c r="E61" s="272"/>
      <c r="F61" s="544">
        <f>+E61-G61</f>
        <v>0</v>
      </c>
      <c r="G61" s="272">
        <v>0</v>
      </c>
      <c r="H61" s="223">
        <f t="shared" si="4"/>
        <v>0</v>
      </c>
      <c r="I61" s="224"/>
      <c r="J61" s="544">
        <f t="shared" si="12"/>
        <v>0</v>
      </c>
      <c r="K61" s="272">
        <v>0</v>
      </c>
      <c r="L61" s="225"/>
      <c r="M61" s="272"/>
      <c r="N61" s="262"/>
      <c r="O61" s="262"/>
      <c r="P61" s="358"/>
      <c r="Q61" s="359"/>
      <c r="R61" s="412"/>
      <c r="S61" s="362"/>
      <c r="T61" s="359"/>
      <c r="U61" s="359"/>
      <c r="V61" s="359"/>
      <c r="W61" s="359"/>
      <c r="X61" s="359"/>
      <c r="Y61" s="359"/>
      <c r="Z61" s="359"/>
      <c r="AA61" s="359"/>
      <c r="AB61" s="359"/>
      <c r="AC61" s="359"/>
      <c r="AD61" s="397"/>
      <c r="AE61" s="407"/>
      <c r="AF61" s="359"/>
      <c r="AG61" s="359"/>
      <c r="AH61" s="359"/>
      <c r="AI61" s="359"/>
      <c r="AJ61" s="359"/>
      <c r="AK61" s="359"/>
      <c r="AL61" s="359"/>
      <c r="AM61" s="359"/>
      <c r="AN61" s="359"/>
      <c r="AO61" s="359"/>
      <c r="AP61" s="397"/>
      <c r="AQ61" s="407"/>
      <c r="AR61" s="359"/>
      <c r="AS61" s="359"/>
      <c r="AT61" s="359"/>
      <c r="AU61" s="359"/>
      <c r="AV61" s="359"/>
      <c r="AW61" s="433">
        <f t="shared" si="6"/>
        <v>0</v>
      </c>
      <c r="AX61" s="434">
        <f t="shared" si="7"/>
        <v>0</v>
      </c>
      <c r="AY61" s="435">
        <f t="shared" si="2"/>
        <v>0</v>
      </c>
    </row>
    <row r="62" spans="1:51" s="4" customFormat="1" ht="15" hidden="1" customHeight="1" x14ac:dyDescent="0.2">
      <c r="A62" s="549"/>
      <c r="B62" s="568"/>
      <c r="C62" s="442"/>
      <c r="D62" s="442"/>
      <c r="E62" s="423">
        <f t="shared" ref="E62:L62" si="31">SUM(E63:E64)</f>
        <v>0</v>
      </c>
      <c r="F62" s="566">
        <f t="shared" si="31"/>
        <v>0</v>
      </c>
      <c r="G62" s="423">
        <f t="shared" si="31"/>
        <v>0</v>
      </c>
      <c r="H62" s="423">
        <f t="shared" si="31"/>
        <v>0</v>
      </c>
      <c r="I62" s="542">
        <f t="shared" si="31"/>
        <v>0</v>
      </c>
      <c r="J62" s="541">
        <f t="shared" si="31"/>
        <v>0</v>
      </c>
      <c r="K62" s="542">
        <f t="shared" si="31"/>
        <v>0</v>
      </c>
      <c r="L62" s="543">
        <f t="shared" si="31"/>
        <v>0</v>
      </c>
      <c r="M62" s="543"/>
      <c r="N62" s="472">
        <f>SUM(N63:N64)</f>
        <v>0</v>
      </c>
      <c r="O62" s="472">
        <f>SUM(O63:O64)</f>
        <v>0</v>
      </c>
      <c r="P62" s="473">
        <f>SUM(P63:P64)</f>
        <v>0</v>
      </c>
      <c r="Q62" s="474">
        <f>SUM(Q63:Q64)</f>
        <v>0</v>
      </c>
      <c r="R62" s="573">
        <f t="shared" ref="R62:X62" si="32">SUM(R63:R64)</f>
        <v>0</v>
      </c>
      <c r="S62" s="548">
        <f t="shared" si="32"/>
        <v>0</v>
      </c>
      <c r="T62" s="474">
        <f t="shared" si="32"/>
        <v>0</v>
      </c>
      <c r="U62" s="474">
        <f t="shared" si="32"/>
        <v>0</v>
      </c>
      <c r="V62" s="474">
        <f t="shared" si="32"/>
        <v>0</v>
      </c>
      <c r="W62" s="474">
        <f t="shared" si="32"/>
        <v>0</v>
      </c>
      <c r="X62" s="474">
        <f t="shared" si="32"/>
        <v>0</v>
      </c>
      <c r="Y62" s="474">
        <f t="shared" ref="Y62:AV62" si="33">SUM(Y63:Y64)</f>
        <v>0</v>
      </c>
      <c r="Z62" s="474">
        <f t="shared" si="33"/>
        <v>0</v>
      </c>
      <c r="AA62" s="474">
        <f t="shared" si="33"/>
        <v>0</v>
      </c>
      <c r="AB62" s="474">
        <f t="shared" si="33"/>
        <v>0</v>
      </c>
      <c r="AC62" s="474">
        <f t="shared" si="33"/>
        <v>0</v>
      </c>
      <c r="AD62" s="475">
        <f t="shared" si="33"/>
        <v>0</v>
      </c>
      <c r="AE62" s="476">
        <f t="shared" si="33"/>
        <v>0</v>
      </c>
      <c r="AF62" s="474">
        <f t="shared" si="33"/>
        <v>0</v>
      </c>
      <c r="AG62" s="474">
        <f t="shared" si="33"/>
        <v>0</v>
      </c>
      <c r="AH62" s="474">
        <f t="shared" si="33"/>
        <v>0</v>
      </c>
      <c r="AI62" s="474">
        <f t="shared" si="33"/>
        <v>0</v>
      </c>
      <c r="AJ62" s="474">
        <f t="shared" si="33"/>
        <v>0</v>
      </c>
      <c r="AK62" s="474">
        <f t="shared" si="33"/>
        <v>0</v>
      </c>
      <c r="AL62" s="474">
        <f t="shared" si="33"/>
        <v>0</v>
      </c>
      <c r="AM62" s="474">
        <f t="shared" si="33"/>
        <v>0</v>
      </c>
      <c r="AN62" s="474">
        <f t="shared" si="33"/>
        <v>0</v>
      </c>
      <c r="AO62" s="474">
        <f t="shared" si="33"/>
        <v>0</v>
      </c>
      <c r="AP62" s="475">
        <f t="shared" si="33"/>
        <v>0</v>
      </c>
      <c r="AQ62" s="476">
        <f t="shared" si="33"/>
        <v>0</v>
      </c>
      <c r="AR62" s="474">
        <f t="shared" si="33"/>
        <v>0</v>
      </c>
      <c r="AS62" s="474">
        <f t="shared" si="33"/>
        <v>0</v>
      </c>
      <c r="AT62" s="474">
        <f t="shared" si="33"/>
        <v>0</v>
      </c>
      <c r="AU62" s="474">
        <f t="shared" si="33"/>
        <v>0</v>
      </c>
      <c r="AV62" s="474">
        <f t="shared" si="33"/>
        <v>0</v>
      </c>
      <c r="AW62" s="433">
        <f t="shared" si="6"/>
        <v>0</v>
      </c>
      <c r="AX62" s="434">
        <f t="shared" si="7"/>
        <v>0</v>
      </c>
      <c r="AY62" s="435">
        <f t="shared" si="2"/>
        <v>0</v>
      </c>
    </row>
    <row r="63" spans="1:51" s="4" customFormat="1" ht="15" hidden="1" customHeight="1" x14ac:dyDescent="0.2">
      <c r="A63" s="149"/>
      <c r="B63" s="455"/>
      <c r="C63" s="268"/>
      <c r="D63" s="268"/>
      <c r="E63" s="245"/>
      <c r="F63" s="544">
        <f>+E63-G63</f>
        <v>0</v>
      </c>
      <c r="G63" s="245">
        <v>0</v>
      </c>
      <c r="H63" s="217">
        <f t="shared" si="4"/>
        <v>0</v>
      </c>
      <c r="I63" s="228"/>
      <c r="J63" s="544">
        <f t="shared" si="12"/>
        <v>0</v>
      </c>
      <c r="K63" s="245"/>
      <c r="L63" s="229"/>
      <c r="M63" s="245"/>
      <c r="N63" s="232">
        <f>+IFERROR(VLOOKUP(B62,Sheet1!B:D,2,FALSE),0)</f>
        <v>0</v>
      </c>
      <c r="O63" s="261"/>
      <c r="P63" s="356"/>
      <c r="Q63" s="357"/>
      <c r="R63" s="411"/>
      <c r="S63" s="361"/>
      <c r="T63" s="357"/>
      <c r="U63" s="357"/>
      <c r="V63" s="357"/>
      <c r="W63" s="357"/>
      <c r="X63" s="357"/>
      <c r="Y63" s="357"/>
      <c r="Z63" s="357"/>
      <c r="AA63" s="357"/>
      <c r="AB63" s="357"/>
      <c r="AC63" s="357"/>
      <c r="AD63" s="396"/>
      <c r="AE63" s="406"/>
      <c r="AF63" s="357"/>
      <c r="AG63" s="357"/>
      <c r="AH63" s="357"/>
      <c r="AI63" s="357"/>
      <c r="AJ63" s="357"/>
      <c r="AK63" s="357"/>
      <c r="AL63" s="357"/>
      <c r="AM63" s="357"/>
      <c r="AN63" s="357"/>
      <c r="AO63" s="357"/>
      <c r="AP63" s="396"/>
      <c r="AQ63" s="406"/>
      <c r="AR63" s="357"/>
      <c r="AS63" s="357"/>
      <c r="AT63" s="357"/>
      <c r="AU63" s="357"/>
      <c r="AV63" s="357"/>
      <c r="AW63" s="433">
        <f t="shared" si="6"/>
        <v>0</v>
      </c>
      <c r="AX63" s="434">
        <f t="shared" si="7"/>
        <v>0</v>
      </c>
      <c r="AY63" s="435">
        <f t="shared" si="2"/>
        <v>0</v>
      </c>
    </row>
    <row r="64" spans="1:51" s="4" customFormat="1" ht="15" hidden="1" customHeight="1" thickBot="1" x14ac:dyDescent="0.25">
      <c r="A64" s="167"/>
      <c r="B64" s="453"/>
      <c r="C64" s="269"/>
      <c r="D64" s="269"/>
      <c r="E64" s="272"/>
      <c r="F64" s="544">
        <f>+E64-G64</f>
        <v>0</v>
      </c>
      <c r="G64" s="272">
        <v>0</v>
      </c>
      <c r="H64" s="223">
        <f t="shared" si="4"/>
        <v>0</v>
      </c>
      <c r="I64" s="224"/>
      <c r="J64" s="544">
        <f t="shared" si="12"/>
        <v>0</v>
      </c>
      <c r="K64" s="272">
        <v>0</v>
      </c>
      <c r="L64" s="225"/>
      <c r="M64" s="272"/>
      <c r="N64" s="262"/>
      <c r="O64" s="262"/>
      <c r="P64" s="358"/>
      <c r="Q64" s="359"/>
      <c r="R64" s="412"/>
      <c r="S64" s="362"/>
      <c r="T64" s="359"/>
      <c r="U64" s="359"/>
      <c r="V64" s="359"/>
      <c r="W64" s="359"/>
      <c r="X64" s="359"/>
      <c r="Y64" s="359"/>
      <c r="Z64" s="359"/>
      <c r="AA64" s="359"/>
      <c r="AB64" s="359"/>
      <c r="AC64" s="359"/>
      <c r="AD64" s="397"/>
      <c r="AE64" s="407"/>
      <c r="AF64" s="359"/>
      <c r="AG64" s="359"/>
      <c r="AH64" s="359"/>
      <c r="AI64" s="359"/>
      <c r="AJ64" s="359"/>
      <c r="AK64" s="359"/>
      <c r="AL64" s="359"/>
      <c r="AM64" s="359"/>
      <c r="AN64" s="359"/>
      <c r="AO64" s="359"/>
      <c r="AP64" s="397"/>
      <c r="AQ64" s="407"/>
      <c r="AR64" s="359"/>
      <c r="AS64" s="359"/>
      <c r="AT64" s="359"/>
      <c r="AU64" s="359"/>
      <c r="AV64" s="359"/>
      <c r="AW64" s="433">
        <f t="shared" si="6"/>
        <v>0</v>
      </c>
      <c r="AX64" s="434">
        <f t="shared" si="7"/>
        <v>0</v>
      </c>
      <c r="AY64" s="435">
        <f t="shared" si="2"/>
        <v>0</v>
      </c>
    </row>
    <row r="65" spans="1:51" s="4" customFormat="1" ht="15" hidden="1" customHeight="1" x14ac:dyDescent="0.2">
      <c r="A65" s="549"/>
      <c r="B65" s="568"/>
      <c r="C65" s="442"/>
      <c r="D65" s="442"/>
      <c r="E65" s="423">
        <f t="shared" ref="E65:L65" si="34">SUM(E66:E67)</f>
        <v>0</v>
      </c>
      <c r="F65" s="566">
        <f t="shared" si="34"/>
        <v>0</v>
      </c>
      <c r="G65" s="423">
        <f t="shared" si="34"/>
        <v>0</v>
      </c>
      <c r="H65" s="423">
        <f t="shared" si="34"/>
        <v>0</v>
      </c>
      <c r="I65" s="542">
        <f t="shared" si="34"/>
        <v>0</v>
      </c>
      <c r="J65" s="541">
        <f t="shared" si="34"/>
        <v>0</v>
      </c>
      <c r="K65" s="542">
        <f t="shared" si="34"/>
        <v>0</v>
      </c>
      <c r="L65" s="543">
        <f t="shared" si="34"/>
        <v>0</v>
      </c>
      <c r="M65" s="543"/>
      <c r="N65" s="472">
        <f>SUM(N66:N67)</f>
        <v>0</v>
      </c>
      <c r="O65" s="472">
        <f>SUM(O66:O67)</f>
        <v>0</v>
      </c>
      <c r="P65" s="473">
        <f>SUM(P66:P67)</f>
        <v>0</v>
      </c>
      <c r="Q65" s="474">
        <f>SUM(Q66:Q67)</f>
        <v>0</v>
      </c>
      <c r="R65" s="573">
        <f t="shared" ref="R65:X65" si="35">SUM(R66:R67)</f>
        <v>0</v>
      </c>
      <c r="S65" s="548">
        <f t="shared" si="35"/>
        <v>0</v>
      </c>
      <c r="T65" s="474">
        <f t="shared" si="35"/>
        <v>0</v>
      </c>
      <c r="U65" s="474">
        <f t="shared" si="35"/>
        <v>0</v>
      </c>
      <c r="V65" s="474">
        <f t="shared" si="35"/>
        <v>0</v>
      </c>
      <c r="W65" s="474">
        <f t="shared" si="35"/>
        <v>0</v>
      </c>
      <c r="X65" s="474">
        <f t="shared" si="35"/>
        <v>0</v>
      </c>
      <c r="Y65" s="474">
        <f t="shared" ref="Y65:AV65" si="36">SUM(Y66:Y67)</f>
        <v>0</v>
      </c>
      <c r="Z65" s="474">
        <f t="shared" si="36"/>
        <v>0</v>
      </c>
      <c r="AA65" s="474">
        <f t="shared" si="36"/>
        <v>0</v>
      </c>
      <c r="AB65" s="474">
        <f t="shared" si="36"/>
        <v>0</v>
      </c>
      <c r="AC65" s="474">
        <f t="shared" si="36"/>
        <v>0</v>
      </c>
      <c r="AD65" s="475">
        <f t="shared" si="36"/>
        <v>0</v>
      </c>
      <c r="AE65" s="476">
        <f t="shared" si="36"/>
        <v>0</v>
      </c>
      <c r="AF65" s="474">
        <f t="shared" si="36"/>
        <v>0</v>
      </c>
      <c r="AG65" s="474">
        <f t="shared" si="36"/>
        <v>0</v>
      </c>
      <c r="AH65" s="474">
        <f t="shared" si="36"/>
        <v>0</v>
      </c>
      <c r="AI65" s="474">
        <f t="shared" si="36"/>
        <v>0</v>
      </c>
      <c r="AJ65" s="474">
        <f t="shared" si="36"/>
        <v>0</v>
      </c>
      <c r="AK65" s="474">
        <f t="shared" si="36"/>
        <v>0</v>
      </c>
      <c r="AL65" s="474">
        <f t="shared" si="36"/>
        <v>0</v>
      </c>
      <c r="AM65" s="474">
        <f t="shared" si="36"/>
        <v>0</v>
      </c>
      <c r="AN65" s="474">
        <f t="shared" si="36"/>
        <v>0</v>
      </c>
      <c r="AO65" s="474">
        <f t="shared" si="36"/>
        <v>0</v>
      </c>
      <c r="AP65" s="475">
        <f t="shared" si="36"/>
        <v>0</v>
      </c>
      <c r="AQ65" s="476">
        <f t="shared" si="36"/>
        <v>0</v>
      </c>
      <c r="AR65" s="474">
        <f t="shared" si="36"/>
        <v>0</v>
      </c>
      <c r="AS65" s="474">
        <f t="shared" si="36"/>
        <v>0</v>
      </c>
      <c r="AT65" s="474">
        <f t="shared" si="36"/>
        <v>0</v>
      </c>
      <c r="AU65" s="474">
        <f t="shared" si="36"/>
        <v>0</v>
      </c>
      <c r="AV65" s="474">
        <f t="shared" si="36"/>
        <v>0</v>
      </c>
      <c r="AW65" s="433">
        <f t="shared" si="6"/>
        <v>0</v>
      </c>
      <c r="AX65" s="434">
        <f t="shared" si="7"/>
        <v>0</v>
      </c>
      <c r="AY65" s="435">
        <f t="shared" si="2"/>
        <v>0</v>
      </c>
    </row>
    <row r="66" spans="1:51" s="4" customFormat="1" ht="15" hidden="1" customHeight="1" x14ac:dyDescent="0.2">
      <c r="A66" s="149"/>
      <c r="B66" s="455"/>
      <c r="C66" s="268"/>
      <c r="D66" s="268"/>
      <c r="E66" s="245"/>
      <c r="F66" s="544">
        <f>+E66-G66</f>
        <v>0</v>
      </c>
      <c r="G66" s="245">
        <v>0</v>
      </c>
      <c r="H66" s="217">
        <f t="shared" si="4"/>
        <v>0</v>
      </c>
      <c r="I66" s="228"/>
      <c r="J66" s="544">
        <f t="shared" si="12"/>
        <v>0</v>
      </c>
      <c r="K66" s="245">
        <v>0</v>
      </c>
      <c r="L66" s="229"/>
      <c r="M66" s="245"/>
      <c r="N66" s="232">
        <f>+IFERROR(VLOOKUP(B65,Sheet1!B:D,2,FALSE),0)</f>
        <v>0</v>
      </c>
      <c r="O66" s="261"/>
      <c r="P66" s="356"/>
      <c r="Q66" s="357"/>
      <c r="R66" s="411"/>
      <c r="S66" s="361"/>
      <c r="T66" s="357"/>
      <c r="U66" s="357"/>
      <c r="V66" s="357"/>
      <c r="W66" s="357"/>
      <c r="X66" s="357"/>
      <c r="Y66" s="357"/>
      <c r="Z66" s="357"/>
      <c r="AA66" s="357"/>
      <c r="AB66" s="357"/>
      <c r="AC66" s="357"/>
      <c r="AD66" s="396"/>
      <c r="AE66" s="406"/>
      <c r="AF66" s="357"/>
      <c r="AG66" s="357"/>
      <c r="AH66" s="357"/>
      <c r="AI66" s="357"/>
      <c r="AJ66" s="357"/>
      <c r="AK66" s="357"/>
      <c r="AL66" s="357"/>
      <c r="AM66" s="357"/>
      <c r="AN66" s="357"/>
      <c r="AO66" s="357"/>
      <c r="AP66" s="396"/>
      <c r="AQ66" s="406"/>
      <c r="AR66" s="357"/>
      <c r="AS66" s="357"/>
      <c r="AT66" s="357"/>
      <c r="AU66" s="357"/>
      <c r="AV66" s="357"/>
      <c r="AW66" s="433">
        <f t="shared" si="6"/>
        <v>0</v>
      </c>
      <c r="AX66" s="434">
        <f t="shared" si="7"/>
        <v>0</v>
      </c>
      <c r="AY66" s="435">
        <f t="shared" si="2"/>
        <v>0</v>
      </c>
    </row>
    <row r="67" spans="1:51" s="4" customFormat="1" ht="15" hidden="1" customHeight="1" thickBot="1" x14ac:dyDescent="0.25">
      <c r="A67" s="167"/>
      <c r="B67" s="453"/>
      <c r="C67" s="269"/>
      <c r="D67" s="269"/>
      <c r="E67" s="272"/>
      <c r="F67" s="544">
        <f>+E67-G67</f>
        <v>0</v>
      </c>
      <c r="G67" s="272">
        <v>0</v>
      </c>
      <c r="H67" s="223">
        <f t="shared" si="4"/>
        <v>0</v>
      </c>
      <c r="I67" s="224"/>
      <c r="J67" s="544">
        <f t="shared" si="12"/>
        <v>0</v>
      </c>
      <c r="K67" s="272">
        <v>0</v>
      </c>
      <c r="L67" s="225"/>
      <c r="M67" s="272"/>
      <c r="N67" s="262"/>
      <c r="O67" s="262"/>
      <c r="P67" s="358"/>
      <c r="Q67" s="359"/>
      <c r="R67" s="412"/>
      <c r="S67" s="362"/>
      <c r="T67" s="359"/>
      <c r="U67" s="359"/>
      <c r="V67" s="359"/>
      <c r="W67" s="359"/>
      <c r="X67" s="359"/>
      <c r="Y67" s="359"/>
      <c r="Z67" s="359"/>
      <c r="AA67" s="359"/>
      <c r="AB67" s="359"/>
      <c r="AC67" s="359"/>
      <c r="AD67" s="397"/>
      <c r="AE67" s="407"/>
      <c r="AF67" s="359"/>
      <c r="AG67" s="359"/>
      <c r="AH67" s="359"/>
      <c r="AI67" s="359"/>
      <c r="AJ67" s="359"/>
      <c r="AK67" s="359"/>
      <c r="AL67" s="359"/>
      <c r="AM67" s="359"/>
      <c r="AN67" s="359"/>
      <c r="AO67" s="359"/>
      <c r="AP67" s="397"/>
      <c r="AQ67" s="407"/>
      <c r="AR67" s="359"/>
      <c r="AS67" s="359"/>
      <c r="AT67" s="359"/>
      <c r="AU67" s="359"/>
      <c r="AV67" s="359"/>
      <c r="AW67" s="433">
        <f t="shared" si="6"/>
        <v>0</v>
      </c>
      <c r="AX67" s="434">
        <f t="shared" si="7"/>
        <v>0</v>
      </c>
      <c r="AY67" s="435">
        <f t="shared" si="2"/>
        <v>0</v>
      </c>
    </row>
    <row r="68" spans="1:51" s="4" customFormat="1" ht="15" hidden="1" customHeight="1" x14ac:dyDescent="0.2">
      <c r="A68" s="549"/>
      <c r="B68" s="568"/>
      <c r="C68" s="442"/>
      <c r="D68" s="442"/>
      <c r="E68" s="423">
        <f t="shared" ref="E68:L68" si="37">SUM(E69:E70)</f>
        <v>0</v>
      </c>
      <c r="F68" s="566">
        <f t="shared" si="37"/>
        <v>0</v>
      </c>
      <c r="G68" s="423">
        <f t="shared" si="37"/>
        <v>0</v>
      </c>
      <c r="H68" s="423">
        <f t="shared" si="37"/>
        <v>0</v>
      </c>
      <c r="I68" s="542">
        <f t="shared" si="37"/>
        <v>0</v>
      </c>
      <c r="J68" s="541">
        <f t="shared" si="37"/>
        <v>0</v>
      </c>
      <c r="K68" s="542">
        <f t="shared" si="37"/>
        <v>0</v>
      </c>
      <c r="L68" s="543">
        <f t="shared" si="37"/>
        <v>0</v>
      </c>
      <c r="M68" s="543"/>
      <c r="N68" s="472">
        <f>SUM(N69:N70)</f>
        <v>0</v>
      </c>
      <c r="O68" s="472">
        <f>SUM(O69:O70)</f>
        <v>0</v>
      </c>
      <c r="P68" s="473">
        <f>SUM(P69:P70)</f>
        <v>0</v>
      </c>
      <c r="Q68" s="474">
        <f>SUM(Q69:Q70)</f>
        <v>0</v>
      </c>
      <c r="R68" s="573">
        <f t="shared" ref="R68:X68" si="38">SUM(R69:R70)</f>
        <v>0</v>
      </c>
      <c r="S68" s="548">
        <f t="shared" si="38"/>
        <v>0</v>
      </c>
      <c r="T68" s="474">
        <f t="shared" si="38"/>
        <v>0</v>
      </c>
      <c r="U68" s="474">
        <f t="shared" si="38"/>
        <v>0</v>
      </c>
      <c r="V68" s="474">
        <f t="shared" si="38"/>
        <v>0</v>
      </c>
      <c r="W68" s="474">
        <f t="shared" si="38"/>
        <v>0</v>
      </c>
      <c r="X68" s="474">
        <f t="shared" si="38"/>
        <v>0</v>
      </c>
      <c r="Y68" s="474">
        <f t="shared" ref="Y68:AV68" si="39">SUM(Y69:Y70)</f>
        <v>0</v>
      </c>
      <c r="Z68" s="474">
        <f t="shared" si="39"/>
        <v>0</v>
      </c>
      <c r="AA68" s="474">
        <f t="shared" si="39"/>
        <v>0</v>
      </c>
      <c r="AB68" s="474">
        <f t="shared" si="39"/>
        <v>0</v>
      </c>
      <c r="AC68" s="474">
        <f t="shared" si="39"/>
        <v>0</v>
      </c>
      <c r="AD68" s="475">
        <f t="shared" si="39"/>
        <v>0</v>
      </c>
      <c r="AE68" s="476">
        <f t="shared" si="39"/>
        <v>0</v>
      </c>
      <c r="AF68" s="474">
        <f t="shared" si="39"/>
        <v>0</v>
      </c>
      <c r="AG68" s="474">
        <f t="shared" si="39"/>
        <v>0</v>
      </c>
      <c r="AH68" s="474">
        <f t="shared" si="39"/>
        <v>0</v>
      </c>
      <c r="AI68" s="474">
        <f t="shared" si="39"/>
        <v>0</v>
      </c>
      <c r="AJ68" s="474">
        <f t="shared" si="39"/>
        <v>0</v>
      </c>
      <c r="AK68" s="474">
        <f t="shared" si="39"/>
        <v>0</v>
      </c>
      <c r="AL68" s="474">
        <f t="shared" si="39"/>
        <v>0</v>
      </c>
      <c r="AM68" s="474">
        <f t="shared" si="39"/>
        <v>0</v>
      </c>
      <c r="AN68" s="474">
        <f t="shared" si="39"/>
        <v>0</v>
      </c>
      <c r="AO68" s="474">
        <f t="shared" si="39"/>
        <v>0</v>
      </c>
      <c r="AP68" s="475">
        <f t="shared" si="39"/>
        <v>0</v>
      </c>
      <c r="AQ68" s="476">
        <f t="shared" si="39"/>
        <v>0</v>
      </c>
      <c r="AR68" s="474">
        <f t="shared" si="39"/>
        <v>0</v>
      </c>
      <c r="AS68" s="474">
        <f t="shared" si="39"/>
        <v>0</v>
      </c>
      <c r="AT68" s="474">
        <f t="shared" si="39"/>
        <v>0</v>
      </c>
      <c r="AU68" s="474">
        <f t="shared" si="39"/>
        <v>0</v>
      </c>
      <c r="AV68" s="474">
        <f t="shared" si="39"/>
        <v>0</v>
      </c>
      <c r="AW68" s="433">
        <f t="shared" si="6"/>
        <v>0</v>
      </c>
      <c r="AX68" s="434">
        <f t="shared" si="7"/>
        <v>0</v>
      </c>
      <c r="AY68" s="435">
        <f t="shared" si="2"/>
        <v>0</v>
      </c>
    </row>
    <row r="69" spans="1:51" s="4" customFormat="1" ht="15" hidden="1" customHeight="1" x14ac:dyDescent="0.2">
      <c r="A69" s="149"/>
      <c r="B69" s="455"/>
      <c r="C69" s="268" t="s">
        <v>286</v>
      </c>
      <c r="D69" s="268"/>
      <c r="E69" s="245"/>
      <c r="F69" s="544">
        <f>+E69-G69</f>
        <v>0</v>
      </c>
      <c r="G69" s="245">
        <v>0</v>
      </c>
      <c r="H69" s="217">
        <f t="shared" si="4"/>
        <v>0</v>
      </c>
      <c r="I69" s="228"/>
      <c r="J69" s="544">
        <f t="shared" si="12"/>
        <v>0</v>
      </c>
      <c r="K69" s="245">
        <v>0</v>
      </c>
      <c r="L69" s="229"/>
      <c r="M69" s="245"/>
      <c r="N69" s="232">
        <f>+IFERROR(VLOOKUP(B68,Sheet1!B:D,2,FALSE),0)</f>
        <v>0</v>
      </c>
      <c r="O69" s="217">
        <f>+IFERROR(VLOOKUP(B68,Sheet1!B:D,3,FALSE)+VLOOKUP(B68,Sheet1!B:E,4,FALSE),0)</f>
        <v>0</v>
      </c>
      <c r="P69" s="356"/>
      <c r="Q69" s="357"/>
      <c r="R69" s="411"/>
      <c r="S69" s="361"/>
      <c r="T69" s="357"/>
      <c r="U69" s="357"/>
      <c r="V69" s="357"/>
      <c r="W69" s="357"/>
      <c r="X69" s="357"/>
      <c r="Y69" s="357"/>
      <c r="Z69" s="357"/>
      <c r="AA69" s="357"/>
      <c r="AB69" s="357"/>
      <c r="AC69" s="357"/>
      <c r="AD69" s="396"/>
      <c r="AE69" s="406"/>
      <c r="AF69" s="357"/>
      <c r="AG69" s="357"/>
      <c r="AH69" s="357"/>
      <c r="AI69" s="357"/>
      <c r="AJ69" s="357"/>
      <c r="AK69" s="357"/>
      <c r="AL69" s="357"/>
      <c r="AM69" s="357"/>
      <c r="AN69" s="357"/>
      <c r="AO69" s="357"/>
      <c r="AP69" s="396"/>
      <c r="AQ69" s="406"/>
      <c r="AR69" s="357"/>
      <c r="AS69" s="357"/>
      <c r="AT69" s="357"/>
      <c r="AU69" s="357"/>
      <c r="AV69" s="357"/>
      <c r="AW69" s="433">
        <f t="shared" si="6"/>
        <v>0</v>
      </c>
      <c r="AX69" s="434">
        <f t="shared" si="7"/>
        <v>0</v>
      </c>
      <c r="AY69" s="435">
        <f t="shared" si="2"/>
        <v>0</v>
      </c>
    </row>
    <row r="70" spans="1:51" s="4" customFormat="1" ht="15" hidden="1" customHeight="1" thickBot="1" x14ac:dyDescent="0.25">
      <c r="A70" s="167"/>
      <c r="B70" s="453"/>
      <c r="C70" s="269"/>
      <c r="D70" s="269"/>
      <c r="E70" s="272"/>
      <c r="F70" s="544">
        <f>+E70-G70</f>
        <v>0</v>
      </c>
      <c r="G70" s="272">
        <v>0</v>
      </c>
      <c r="H70" s="223">
        <f t="shared" si="4"/>
        <v>0</v>
      </c>
      <c r="I70" s="224"/>
      <c r="J70" s="544">
        <f t="shared" si="12"/>
        <v>0</v>
      </c>
      <c r="K70" s="272">
        <v>0</v>
      </c>
      <c r="L70" s="225"/>
      <c r="M70" s="272"/>
      <c r="N70" s="262"/>
      <c r="O70" s="262"/>
      <c r="P70" s="358"/>
      <c r="Q70" s="359"/>
      <c r="R70" s="412"/>
      <c r="S70" s="362"/>
      <c r="T70" s="359"/>
      <c r="U70" s="359"/>
      <c r="V70" s="359"/>
      <c r="W70" s="359"/>
      <c r="X70" s="359"/>
      <c r="Y70" s="359"/>
      <c r="Z70" s="359"/>
      <c r="AA70" s="359"/>
      <c r="AB70" s="359"/>
      <c r="AC70" s="359"/>
      <c r="AD70" s="397"/>
      <c r="AE70" s="407"/>
      <c r="AF70" s="359"/>
      <c r="AG70" s="359"/>
      <c r="AH70" s="359"/>
      <c r="AI70" s="359"/>
      <c r="AJ70" s="359"/>
      <c r="AK70" s="359"/>
      <c r="AL70" s="359"/>
      <c r="AM70" s="359"/>
      <c r="AN70" s="359"/>
      <c r="AO70" s="359"/>
      <c r="AP70" s="397"/>
      <c r="AQ70" s="407"/>
      <c r="AR70" s="359"/>
      <c r="AS70" s="359"/>
      <c r="AT70" s="359"/>
      <c r="AU70" s="359"/>
      <c r="AV70" s="359"/>
      <c r="AW70" s="433">
        <f t="shared" si="6"/>
        <v>0</v>
      </c>
      <c r="AX70" s="434">
        <f t="shared" si="7"/>
        <v>0</v>
      </c>
      <c r="AY70" s="435">
        <f t="shared" si="2"/>
        <v>0</v>
      </c>
    </row>
    <row r="71" spans="1:51" s="4" customFormat="1" ht="15" hidden="1" customHeight="1" x14ac:dyDescent="0.2">
      <c r="A71" s="549"/>
      <c r="B71" s="568"/>
      <c r="C71" s="442"/>
      <c r="D71" s="442"/>
      <c r="E71" s="423">
        <f t="shared" ref="E71:L71" si="40">SUM(E72:E73)</f>
        <v>0</v>
      </c>
      <c r="F71" s="566">
        <f t="shared" si="40"/>
        <v>0</v>
      </c>
      <c r="G71" s="423">
        <f t="shared" si="40"/>
        <v>0</v>
      </c>
      <c r="H71" s="423">
        <f t="shared" si="40"/>
        <v>0</v>
      </c>
      <c r="I71" s="542">
        <f t="shared" si="40"/>
        <v>0</v>
      </c>
      <c r="J71" s="541">
        <f t="shared" si="40"/>
        <v>0</v>
      </c>
      <c r="K71" s="542">
        <f t="shared" si="40"/>
        <v>0</v>
      </c>
      <c r="L71" s="543">
        <f t="shared" si="40"/>
        <v>0</v>
      </c>
      <c r="M71" s="543"/>
      <c r="N71" s="472"/>
      <c r="O71" s="217"/>
      <c r="P71" s="473">
        <f>SUM(P72:P73)</f>
        <v>0</v>
      </c>
      <c r="Q71" s="474">
        <f>SUM(Q72:Q73)</f>
        <v>0</v>
      </c>
      <c r="R71" s="573">
        <f t="shared" ref="R71:X71" si="41">SUM(R72:R73)</f>
        <v>0</v>
      </c>
      <c r="S71" s="548">
        <f t="shared" si="41"/>
        <v>0</v>
      </c>
      <c r="T71" s="474">
        <f t="shared" si="41"/>
        <v>0</v>
      </c>
      <c r="U71" s="474">
        <f t="shared" si="41"/>
        <v>0</v>
      </c>
      <c r="V71" s="474">
        <f t="shared" si="41"/>
        <v>0</v>
      </c>
      <c r="W71" s="474">
        <f t="shared" si="41"/>
        <v>0</v>
      </c>
      <c r="X71" s="474">
        <f t="shared" si="41"/>
        <v>0</v>
      </c>
      <c r="Y71" s="474">
        <f t="shared" ref="Y71:AV71" si="42">SUM(Y72:Y73)</f>
        <v>0</v>
      </c>
      <c r="Z71" s="474">
        <f t="shared" si="42"/>
        <v>0</v>
      </c>
      <c r="AA71" s="474">
        <f t="shared" si="42"/>
        <v>0</v>
      </c>
      <c r="AB71" s="474">
        <f t="shared" si="42"/>
        <v>0</v>
      </c>
      <c r="AC71" s="474">
        <f t="shared" si="42"/>
        <v>0</v>
      </c>
      <c r="AD71" s="475">
        <f t="shared" si="42"/>
        <v>0</v>
      </c>
      <c r="AE71" s="476">
        <f t="shared" si="42"/>
        <v>0</v>
      </c>
      <c r="AF71" s="474">
        <f t="shared" si="42"/>
        <v>0</v>
      </c>
      <c r="AG71" s="474">
        <f t="shared" si="42"/>
        <v>0</v>
      </c>
      <c r="AH71" s="474">
        <f t="shared" si="42"/>
        <v>0</v>
      </c>
      <c r="AI71" s="474">
        <f t="shared" si="42"/>
        <v>0</v>
      </c>
      <c r="AJ71" s="474">
        <f t="shared" si="42"/>
        <v>0</v>
      </c>
      <c r="AK71" s="474">
        <f t="shared" si="42"/>
        <v>0</v>
      </c>
      <c r="AL71" s="474">
        <f t="shared" si="42"/>
        <v>0</v>
      </c>
      <c r="AM71" s="474">
        <f t="shared" si="42"/>
        <v>0</v>
      </c>
      <c r="AN71" s="474">
        <f t="shared" si="42"/>
        <v>0</v>
      </c>
      <c r="AO71" s="474">
        <f t="shared" si="42"/>
        <v>0</v>
      </c>
      <c r="AP71" s="475">
        <f t="shared" si="42"/>
        <v>0</v>
      </c>
      <c r="AQ71" s="476">
        <f t="shared" si="42"/>
        <v>0</v>
      </c>
      <c r="AR71" s="474">
        <f t="shared" si="42"/>
        <v>0</v>
      </c>
      <c r="AS71" s="474">
        <f t="shared" si="42"/>
        <v>0</v>
      </c>
      <c r="AT71" s="474">
        <f t="shared" si="42"/>
        <v>0</v>
      </c>
      <c r="AU71" s="474">
        <f t="shared" si="42"/>
        <v>0</v>
      </c>
      <c r="AV71" s="474">
        <f t="shared" si="42"/>
        <v>0</v>
      </c>
      <c r="AW71" s="433">
        <f t="shared" si="6"/>
        <v>0</v>
      </c>
      <c r="AX71" s="434">
        <f t="shared" si="7"/>
        <v>0</v>
      </c>
      <c r="AY71" s="435">
        <f t="shared" si="2"/>
        <v>0</v>
      </c>
    </row>
    <row r="72" spans="1:51" s="4" customFormat="1" ht="15" hidden="1" customHeight="1" x14ac:dyDescent="0.2">
      <c r="A72" s="148"/>
      <c r="B72" s="451"/>
      <c r="C72" s="268"/>
      <c r="D72" s="268"/>
      <c r="E72" s="245"/>
      <c r="F72" s="544">
        <f>+E72-G72</f>
        <v>0</v>
      </c>
      <c r="G72" s="245">
        <v>0</v>
      </c>
      <c r="H72" s="217">
        <f t="shared" si="4"/>
        <v>0</v>
      </c>
      <c r="I72" s="228"/>
      <c r="J72" s="544">
        <f t="shared" si="12"/>
        <v>0</v>
      </c>
      <c r="K72" s="245">
        <v>0</v>
      </c>
      <c r="L72" s="229"/>
      <c r="M72" s="245"/>
      <c r="N72" s="232">
        <f>+IFERROR(VLOOKUP(B71,Sheet1!B:D,2,FALSE),0)</f>
        <v>0</v>
      </c>
      <c r="O72" s="261"/>
      <c r="P72" s="356"/>
      <c r="Q72" s="357"/>
      <c r="R72" s="411"/>
      <c r="S72" s="361"/>
      <c r="T72" s="357"/>
      <c r="U72" s="357"/>
      <c r="V72" s="357"/>
      <c r="W72" s="357"/>
      <c r="X72" s="357"/>
      <c r="Y72" s="357"/>
      <c r="Z72" s="357"/>
      <c r="AA72" s="357"/>
      <c r="AB72" s="357"/>
      <c r="AC72" s="357"/>
      <c r="AD72" s="396"/>
      <c r="AE72" s="406"/>
      <c r="AF72" s="357"/>
      <c r="AG72" s="357"/>
      <c r="AH72" s="357"/>
      <c r="AI72" s="357"/>
      <c r="AJ72" s="357"/>
      <c r="AK72" s="357"/>
      <c r="AL72" s="357"/>
      <c r="AM72" s="357"/>
      <c r="AN72" s="357"/>
      <c r="AO72" s="357"/>
      <c r="AP72" s="396"/>
      <c r="AQ72" s="406"/>
      <c r="AR72" s="357"/>
      <c r="AS72" s="357"/>
      <c r="AT72" s="357"/>
      <c r="AU72" s="357"/>
      <c r="AV72" s="357"/>
      <c r="AW72" s="433">
        <f t="shared" si="6"/>
        <v>0</v>
      </c>
      <c r="AX72" s="434">
        <f t="shared" si="7"/>
        <v>0</v>
      </c>
      <c r="AY72" s="435">
        <f t="shared" si="2"/>
        <v>0</v>
      </c>
    </row>
    <row r="73" spans="1:51" s="4" customFormat="1" ht="15" hidden="1" customHeight="1" thickBot="1" x14ac:dyDescent="0.25">
      <c r="A73" s="167"/>
      <c r="B73" s="453"/>
      <c r="C73" s="269"/>
      <c r="D73" s="269"/>
      <c r="E73" s="272"/>
      <c r="F73" s="544">
        <f>+E73-G73</f>
        <v>0</v>
      </c>
      <c r="G73" s="272">
        <v>0</v>
      </c>
      <c r="H73" s="223">
        <f t="shared" si="4"/>
        <v>0</v>
      </c>
      <c r="I73" s="224"/>
      <c r="J73" s="544">
        <f t="shared" si="12"/>
        <v>0</v>
      </c>
      <c r="K73" s="272">
        <v>0</v>
      </c>
      <c r="L73" s="225"/>
      <c r="M73" s="272"/>
      <c r="N73" s="262"/>
      <c r="O73" s="262"/>
      <c r="P73" s="358"/>
      <c r="Q73" s="359"/>
      <c r="R73" s="412"/>
      <c r="S73" s="362"/>
      <c r="T73" s="359"/>
      <c r="U73" s="359"/>
      <c r="V73" s="359"/>
      <c r="W73" s="359"/>
      <c r="X73" s="359"/>
      <c r="Y73" s="359"/>
      <c r="Z73" s="359"/>
      <c r="AA73" s="359"/>
      <c r="AB73" s="359"/>
      <c r="AC73" s="359"/>
      <c r="AD73" s="397"/>
      <c r="AE73" s="407"/>
      <c r="AF73" s="359"/>
      <c r="AG73" s="359"/>
      <c r="AH73" s="359"/>
      <c r="AI73" s="359"/>
      <c r="AJ73" s="359"/>
      <c r="AK73" s="359"/>
      <c r="AL73" s="359"/>
      <c r="AM73" s="359"/>
      <c r="AN73" s="359"/>
      <c r="AO73" s="359"/>
      <c r="AP73" s="397"/>
      <c r="AQ73" s="407"/>
      <c r="AR73" s="359"/>
      <c r="AS73" s="359"/>
      <c r="AT73" s="359"/>
      <c r="AU73" s="359"/>
      <c r="AV73" s="359"/>
      <c r="AW73" s="433">
        <f t="shared" si="6"/>
        <v>0</v>
      </c>
      <c r="AX73" s="434">
        <f t="shared" si="7"/>
        <v>0</v>
      </c>
      <c r="AY73" s="435">
        <f t="shared" si="2"/>
        <v>0</v>
      </c>
    </row>
    <row r="74" spans="1:51" s="4" customFormat="1" ht="15" hidden="1" customHeight="1" x14ac:dyDescent="0.2">
      <c r="A74" s="549"/>
      <c r="B74" s="568"/>
      <c r="C74" s="442"/>
      <c r="D74" s="442"/>
      <c r="E74" s="423">
        <f t="shared" ref="E74:L74" si="43">SUM(E75:E76)</f>
        <v>0</v>
      </c>
      <c r="F74" s="566">
        <f t="shared" si="43"/>
        <v>0</v>
      </c>
      <c r="G74" s="423">
        <f t="shared" si="43"/>
        <v>0</v>
      </c>
      <c r="H74" s="423">
        <f t="shared" si="43"/>
        <v>0</v>
      </c>
      <c r="I74" s="542">
        <f t="shared" si="43"/>
        <v>0</v>
      </c>
      <c r="J74" s="541">
        <f t="shared" si="43"/>
        <v>0</v>
      </c>
      <c r="K74" s="542">
        <f t="shared" si="43"/>
        <v>0</v>
      </c>
      <c r="L74" s="543">
        <f t="shared" si="43"/>
        <v>0</v>
      </c>
      <c r="M74" s="543"/>
      <c r="N74" s="472">
        <f>SUM(N75:N76)</f>
        <v>0</v>
      </c>
      <c r="O74" s="472">
        <f>SUM(O75:O76)</f>
        <v>0</v>
      </c>
      <c r="P74" s="473">
        <f>SUM(P75:P76)</f>
        <v>0</v>
      </c>
      <c r="Q74" s="474">
        <f>SUM(Q75:Q76)</f>
        <v>0</v>
      </c>
      <c r="R74" s="573">
        <f t="shared" ref="R74:X74" si="44">SUM(R75:R76)</f>
        <v>0</v>
      </c>
      <c r="S74" s="548">
        <f t="shared" si="44"/>
        <v>0</v>
      </c>
      <c r="T74" s="474">
        <f t="shared" si="44"/>
        <v>0</v>
      </c>
      <c r="U74" s="474">
        <f t="shared" si="44"/>
        <v>0</v>
      </c>
      <c r="V74" s="474">
        <f t="shared" si="44"/>
        <v>0</v>
      </c>
      <c r="W74" s="474">
        <f t="shared" si="44"/>
        <v>0</v>
      </c>
      <c r="X74" s="474">
        <f t="shared" si="44"/>
        <v>0</v>
      </c>
      <c r="Y74" s="474">
        <f t="shared" ref="Y74:AV74" si="45">SUM(Y75:Y76)</f>
        <v>0</v>
      </c>
      <c r="Z74" s="474">
        <f t="shared" si="45"/>
        <v>0</v>
      </c>
      <c r="AA74" s="474">
        <f t="shared" si="45"/>
        <v>0</v>
      </c>
      <c r="AB74" s="474">
        <f t="shared" si="45"/>
        <v>0</v>
      </c>
      <c r="AC74" s="474">
        <f t="shared" si="45"/>
        <v>0</v>
      </c>
      <c r="AD74" s="475">
        <f t="shared" si="45"/>
        <v>0</v>
      </c>
      <c r="AE74" s="476">
        <f t="shared" si="45"/>
        <v>0</v>
      </c>
      <c r="AF74" s="474">
        <f t="shared" si="45"/>
        <v>0</v>
      </c>
      <c r="AG74" s="474">
        <f t="shared" si="45"/>
        <v>0</v>
      </c>
      <c r="AH74" s="474">
        <f t="shared" si="45"/>
        <v>0</v>
      </c>
      <c r="AI74" s="474">
        <f t="shared" si="45"/>
        <v>0</v>
      </c>
      <c r="AJ74" s="474">
        <f t="shared" si="45"/>
        <v>0</v>
      </c>
      <c r="AK74" s="474">
        <f t="shared" si="45"/>
        <v>0</v>
      </c>
      <c r="AL74" s="474">
        <f t="shared" si="45"/>
        <v>0</v>
      </c>
      <c r="AM74" s="474">
        <f t="shared" si="45"/>
        <v>0</v>
      </c>
      <c r="AN74" s="474">
        <f t="shared" si="45"/>
        <v>0</v>
      </c>
      <c r="AO74" s="474">
        <f t="shared" si="45"/>
        <v>0</v>
      </c>
      <c r="AP74" s="475">
        <f t="shared" si="45"/>
        <v>0</v>
      </c>
      <c r="AQ74" s="476">
        <f t="shared" si="45"/>
        <v>0</v>
      </c>
      <c r="AR74" s="474">
        <f t="shared" si="45"/>
        <v>0</v>
      </c>
      <c r="AS74" s="474">
        <f t="shared" si="45"/>
        <v>0</v>
      </c>
      <c r="AT74" s="474">
        <f t="shared" si="45"/>
        <v>0</v>
      </c>
      <c r="AU74" s="474">
        <f t="shared" si="45"/>
        <v>0</v>
      </c>
      <c r="AV74" s="474">
        <f t="shared" si="45"/>
        <v>0</v>
      </c>
      <c r="AW74" s="433">
        <f t="shared" si="6"/>
        <v>0</v>
      </c>
      <c r="AX74" s="434">
        <f t="shared" si="7"/>
        <v>0</v>
      </c>
      <c r="AY74" s="435">
        <f t="shared" si="2"/>
        <v>0</v>
      </c>
    </row>
    <row r="75" spans="1:51" s="4" customFormat="1" ht="15" hidden="1" customHeight="1" thickBot="1" x14ac:dyDescent="0.25">
      <c r="A75" s="148"/>
      <c r="B75" s="451"/>
      <c r="C75" s="268"/>
      <c r="D75" s="268"/>
      <c r="E75" s="245"/>
      <c r="F75" s="544">
        <f>+E75-G75</f>
        <v>0</v>
      </c>
      <c r="G75" s="245">
        <v>0</v>
      </c>
      <c r="H75" s="217">
        <f t="shared" si="4"/>
        <v>0</v>
      </c>
      <c r="I75" s="228"/>
      <c r="J75" s="544">
        <f t="shared" si="12"/>
        <v>0</v>
      </c>
      <c r="K75" s="245"/>
      <c r="L75" s="229"/>
      <c r="M75" s="245"/>
      <c r="N75" s="232">
        <f>+IFERROR(VLOOKUP(B74,Sheet1!B:D,2,FALSE),0)</f>
        <v>0</v>
      </c>
      <c r="O75" s="261"/>
      <c r="P75" s="356"/>
      <c r="Q75" s="357"/>
      <c r="R75" s="411"/>
      <c r="S75" s="361"/>
      <c r="T75" s="357"/>
      <c r="U75" s="357"/>
      <c r="V75" s="357"/>
      <c r="W75" s="357"/>
      <c r="X75" s="357"/>
      <c r="Y75" s="357"/>
      <c r="Z75" s="357"/>
      <c r="AA75" s="357"/>
      <c r="AB75" s="357"/>
      <c r="AC75" s="357"/>
      <c r="AD75" s="396"/>
      <c r="AE75" s="406"/>
      <c r="AF75" s="357"/>
      <c r="AG75" s="357"/>
      <c r="AH75" s="357"/>
      <c r="AI75" s="357"/>
      <c r="AJ75" s="357"/>
      <c r="AK75" s="357"/>
      <c r="AL75" s="357"/>
      <c r="AM75" s="357"/>
      <c r="AN75" s="357"/>
      <c r="AO75" s="357"/>
      <c r="AP75" s="396"/>
      <c r="AQ75" s="406"/>
      <c r="AR75" s="357"/>
      <c r="AS75" s="357"/>
      <c r="AT75" s="357"/>
      <c r="AU75" s="357"/>
      <c r="AV75" s="357"/>
      <c r="AW75" s="433">
        <f t="shared" si="6"/>
        <v>0</v>
      </c>
      <c r="AX75" s="434">
        <f t="shared" si="7"/>
        <v>0</v>
      </c>
      <c r="AY75" s="435">
        <f t="shared" si="2"/>
        <v>0</v>
      </c>
    </row>
    <row r="76" spans="1:51" s="4" customFormat="1" ht="15" hidden="1" customHeight="1" thickBot="1" x14ac:dyDescent="0.25">
      <c r="A76" s="167"/>
      <c r="B76" s="453"/>
      <c r="C76" s="269" t="s">
        <v>286</v>
      </c>
      <c r="D76" s="269"/>
      <c r="E76" s="272"/>
      <c r="F76" s="544">
        <f>+E76-G76</f>
        <v>0</v>
      </c>
      <c r="G76" s="272">
        <v>0</v>
      </c>
      <c r="H76" s="223">
        <f>SUM(N76:AV76)</f>
        <v>0</v>
      </c>
      <c r="I76" s="224"/>
      <c r="J76" s="544">
        <f t="shared" si="12"/>
        <v>0</v>
      </c>
      <c r="K76" s="272">
        <v>0</v>
      </c>
      <c r="L76" s="225"/>
      <c r="M76" s="272"/>
      <c r="N76" s="472">
        <f>SUM(N77:N78)</f>
        <v>0</v>
      </c>
      <c r="O76" s="217">
        <f>+IFERROR(VLOOKUP(B75,Sheet1!B:D,3,FALSE)+VLOOKUP(B75,Sheet1!B:E,4,FALSE),0)</f>
        <v>0</v>
      </c>
      <c r="P76" s="358"/>
      <c r="Q76" s="359"/>
      <c r="R76" s="412"/>
      <c r="S76" s="362"/>
      <c r="T76" s="359"/>
      <c r="U76" s="359"/>
      <c r="V76" s="359"/>
      <c r="W76" s="359"/>
      <c r="X76" s="359"/>
      <c r="Y76" s="359"/>
      <c r="Z76" s="359"/>
      <c r="AA76" s="359"/>
      <c r="AB76" s="359"/>
      <c r="AC76" s="359"/>
      <c r="AD76" s="397"/>
      <c r="AE76" s="407"/>
      <c r="AF76" s="359"/>
      <c r="AG76" s="359"/>
      <c r="AH76" s="359"/>
      <c r="AI76" s="359"/>
      <c r="AJ76" s="359"/>
      <c r="AK76" s="359"/>
      <c r="AL76" s="359"/>
      <c r="AM76" s="359"/>
      <c r="AN76" s="359"/>
      <c r="AO76" s="359"/>
      <c r="AP76" s="397"/>
      <c r="AQ76" s="407"/>
      <c r="AR76" s="359"/>
      <c r="AS76" s="359"/>
      <c r="AT76" s="359"/>
      <c r="AU76" s="359"/>
      <c r="AV76" s="359"/>
      <c r="AW76" s="433">
        <f t="shared" si="6"/>
        <v>0</v>
      </c>
      <c r="AX76" s="434">
        <f t="shared" si="7"/>
        <v>0</v>
      </c>
      <c r="AY76" s="435">
        <f t="shared" si="2"/>
        <v>0</v>
      </c>
    </row>
    <row r="77" spans="1:51" s="4" customFormat="1" ht="15" hidden="1" customHeight="1" x14ac:dyDescent="0.2">
      <c r="A77" s="549"/>
      <c r="B77" s="568"/>
      <c r="C77" s="442"/>
      <c r="D77" s="442"/>
      <c r="E77" s="423">
        <f t="shared" ref="E77:L77" si="46">SUM(E78:E79)</f>
        <v>0</v>
      </c>
      <c r="F77" s="566">
        <f t="shared" si="46"/>
        <v>0</v>
      </c>
      <c r="G77" s="423">
        <f t="shared" si="46"/>
        <v>0</v>
      </c>
      <c r="H77" s="423">
        <f t="shared" si="46"/>
        <v>0</v>
      </c>
      <c r="I77" s="542">
        <f t="shared" si="46"/>
        <v>0</v>
      </c>
      <c r="J77" s="541">
        <f t="shared" si="46"/>
        <v>0</v>
      </c>
      <c r="K77" s="542">
        <f t="shared" si="46"/>
        <v>0</v>
      </c>
      <c r="L77" s="543">
        <f t="shared" si="46"/>
        <v>0</v>
      </c>
      <c r="M77" s="543"/>
      <c r="N77" s="472">
        <f>SUM(N78:N79)</f>
        <v>0</v>
      </c>
      <c r="O77" s="472">
        <f>SUM(O78:O79)</f>
        <v>0</v>
      </c>
      <c r="P77" s="473">
        <f>SUM(P78:P79)</f>
        <v>0</v>
      </c>
      <c r="Q77" s="474">
        <f>SUM(Q78:Q79)</f>
        <v>0</v>
      </c>
      <c r="R77" s="573">
        <f t="shared" ref="R77:X77" si="47">SUM(R78:R79)</f>
        <v>0</v>
      </c>
      <c r="S77" s="548">
        <f t="shared" si="47"/>
        <v>0</v>
      </c>
      <c r="T77" s="474">
        <f t="shared" si="47"/>
        <v>0</v>
      </c>
      <c r="U77" s="474">
        <f t="shared" si="47"/>
        <v>0</v>
      </c>
      <c r="V77" s="474">
        <f t="shared" si="47"/>
        <v>0</v>
      </c>
      <c r="W77" s="474">
        <f t="shared" si="47"/>
        <v>0</v>
      </c>
      <c r="X77" s="474">
        <f t="shared" si="47"/>
        <v>0</v>
      </c>
      <c r="Y77" s="474">
        <f t="shared" ref="Y77:AV77" si="48">SUM(Y78:Y79)</f>
        <v>0</v>
      </c>
      <c r="Z77" s="474">
        <f t="shared" si="48"/>
        <v>0</v>
      </c>
      <c r="AA77" s="474">
        <f t="shared" si="48"/>
        <v>0</v>
      </c>
      <c r="AB77" s="474">
        <f t="shared" si="48"/>
        <v>0</v>
      </c>
      <c r="AC77" s="474">
        <f t="shared" si="48"/>
        <v>0</v>
      </c>
      <c r="AD77" s="475">
        <f t="shared" si="48"/>
        <v>0</v>
      </c>
      <c r="AE77" s="476">
        <f t="shared" si="48"/>
        <v>0</v>
      </c>
      <c r="AF77" s="474">
        <f t="shared" si="48"/>
        <v>0</v>
      </c>
      <c r="AG77" s="474">
        <f t="shared" si="48"/>
        <v>0</v>
      </c>
      <c r="AH77" s="474">
        <f t="shared" si="48"/>
        <v>0</v>
      </c>
      <c r="AI77" s="474">
        <f t="shared" si="48"/>
        <v>0</v>
      </c>
      <c r="AJ77" s="474">
        <f t="shared" si="48"/>
        <v>0</v>
      </c>
      <c r="AK77" s="474">
        <f t="shared" si="48"/>
        <v>0</v>
      </c>
      <c r="AL77" s="474">
        <f t="shared" si="48"/>
        <v>0</v>
      </c>
      <c r="AM77" s="474">
        <f t="shared" si="48"/>
        <v>0</v>
      </c>
      <c r="AN77" s="474">
        <f t="shared" si="48"/>
        <v>0</v>
      </c>
      <c r="AO77" s="474">
        <f t="shared" si="48"/>
        <v>0</v>
      </c>
      <c r="AP77" s="475">
        <f t="shared" si="48"/>
        <v>0</v>
      </c>
      <c r="AQ77" s="476">
        <f t="shared" si="48"/>
        <v>0</v>
      </c>
      <c r="AR77" s="474">
        <f t="shared" si="48"/>
        <v>0</v>
      </c>
      <c r="AS77" s="474">
        <f t="shared" si="48"/>
        <v>0</v>
      </c>
      <c r="AT77" s="474">
        <f t="shared" si="48"/>
        <v>0</v>
      </c>
      <c r="AU77" s="474">
        <f t="shared" si="48"/>
        <v>0</v>
      </c>
      <c r="AV77" s="474">
        <f t="shared" si="48"/>
        <v>0</v>
      </c>
      <c r="AW77" s="433">
        <f t="shared" si="6"/>
        <v>0</v>
      </c>
      <c r="AX77" s="434">
        <f t="shared" si="7"/>
        <v>0</v>
      </c>
      <c r="AY77" s="435">
        <f t="shared" ref="AY77:AY84" si="49">+G77-AX77</f>
        <v>0</v>
      </c>
    </row>
    <row r="78" spans="1:51" s="4" customFormat="1" ht="15" hidden="1" customHeight="1" x14ac:dyDescent="0.2">
      <c r="A78" s="148"/>
      <c r="B78" s="451"/>
      <c r="C78" s="268"/>
      <c r="D78" s="268"/>
      <c r="E78" s="245"/>
      <c r="F78" s="544">
        <f>+E78-G78</f>
        <v>0</v>
      </c>
      <c r="G78" s="245">
        <v>0</v>
      </c>
      <c r="H78" s="217">
        <f>SUM(N78:AV78)</f>
        <v>0</v>
      </c>
      <c r="I78" s="228"/>
      <c r="J78" s="544">
        <f t="shared" si="12"/>
        <v>0</v>
      </c>
      <c r="K78" s="245">
        <v>0</v>
      </c>
      <c r="L78" s="229"/>
      <c r="M78" s="245"/>
      <c r="N78" s="232">
        <f>+IFERROR(VLOOKUP(B77,Sheet1!B:D,2,FALSE),0)</f>
        <v>0</v>
      </c>
      <c r="O78" s="217">
        <f>+IFERROR(VLOOKUP(B77,Sheet1!B:D,3,FALSE)+VLOOKUP(B77,Sheet1!B:E,4,FALSE),0)</f>
        <v>0</v>
      </c>
      <c r="P78" s="356"/>
      <c r="Q78" s="357"/>
      <c r="R78" s="411"/>
      <c r="S78" s="361"/>
      <c r="T78" s="357"/>
      <c r="U78" s="357"/>
      <c r="V78" s="357"/>
      <c r="W78" s="357"/>
      <c r="X78" s="357"/>
      <c r="Y78" s="357"/>
      <c r="Z78" s="357"/>
      <c r="AA78" s="357"/>
      <c r="AB78" s="357"/>
      <c r="AC78" s="357"/>
      <c r="AD78" s="396"/>
      <c r="AE78" s="406"/>
      <c r="AF78" s="357"/>
      <c r="AG78" s="357"/>
      <c r="AH78" s="357"/>
      <c r="AI78" s="357"/>
      <c r="AJ78" s="357"/>
      <c r="AK78" s="357"/>
      <c r="AL78" s="357"/>
      <c r="AM78" s="357"/>
      <c r="AN78" s="357"/>
      <c r="AO78" s="357"/>
      <c r="AP78" s="396"/>
      <c r="AQ78" s="406"/>
      <c r="AR78" s="357"/>
      <c r="AS78" s="357"/>
      <c r="AT78" s="357"/>
      <c r="AU78" s="357"/>
      <c r="AV78" s="357"/>
      <c r="AW78" s="433">
        <f t="shared" si="6"/>
        <v>0</v>
      </c>
      <c r="AX78" s="434">
        <f t="shared" si="7"/>
        <v>0</v>
      </c>
      <c r="AY78" s="435">
        <f t="shared" si="49"/>
        <v>0</v>
      </c>
    </row>
    <row r="79" spans="1:51" s="4" customFormat="1" ht="15" hidden="1" customHeight="1" thickBot="1" x14ac:dyDescent="0.25">
      <c r="A79" s="168"/>
      <c r="B79" s="452"/>
      <c r="C79" s="269"/>
      <c r="D79" s="269"/>
      <c r="E79" s="272"/>
      <c r="F79" s="544">
        <f>+E79-G79</f>
        <v>0</v>
      </c>
      <c r="G79" s="272">
        <v>0</v>
      </c>
      <c r="H79" s="223">
        <f>SUM(N79:AV79)</f>
        <v>0</v>
      </c>
      <c r="I79" s="224"/>
      <c r="J79" s="544">
        <f t="shared" si="12"/>
        <v>0</v>
      </c>
      <c r="K79" s="272">
        <v>0</v>
      </c>
      <c r="L79" s="225"/>
      <c r="M79" s="272"/>
      <c r="N79" s="262"/>
      <c r="O79" s="217">
        <f>+IFERROR(VLOOKUP(B78,Sheet1!B:D,3,FALSE)+VLOOKUP(B78,Sheet1!B:E,4,FALSE),0)</f>
        <v>0</v>
      </c>
      <c r="P79" s="358"/>
      <c r="Q79" s="359"/>
      <c r="R79" s="412"/>
      <c r="S79" s="362"/>
      <c r="T79" s="359"/>
      <c r="U79" s="359"/>
      <c r="V79" s="359"/>
      <c r="W79" s="359"/>
      <c r="X79" s="359"/>
      <c r="Y79" s="359"/>
      <c r="Z79" s="359"/>
      <c r="AA79" s="359"/>
      <c r="AB79" s="359"/>
      <c r="AC79" s="359"/>
      <c r="AD79" s="397"/>
      <c r="AE79" s="407"/>
      <c r="AF79" s="359"/>
      <c r="AG79" s="359"/>
      <c r="AH79" s="359"/>
      <c r="AI79" s="359"/>
      <c r="AJ79" s="359"/>
      <c r="AK79" s="359"/>
      <c r="AL79" s="359"/>
      <c r="AM79" s="359"/>
      <c r="AN79" s="359"/>
      <c r="AO79" s="359"/>
      <c r="AP79" s="397"/>
      <c r="AQ79" s="407"/>
      <c r="AR79" s="359"/>
      <c r="AS79" s="359"/>
      <c r="AT79" s="359"/>
      <c r="AU79" s="359"/>
      <c r="AV79" s="359"/>
      <c r="AW79" s="433">
        <f t="shared" ref="AW79:AW84" si="50">SUM(P79:AV79)</f>
        <v>0</v>
      </c>
      <c r="AX79" s="434">
        <f t="shared" ref="AX79:AX84" si="51">+AW79+N79</f>
        <v>0</v>
      </c>
      <c r="AY79" s="435">
        <f t="shared" si="49"/>
        <v>0</v>
      </c>
    </row>
    <row r="80" spans="1:51" s="4" customFormat="1" ht="15" hidden="1" customHeight="1" x14ac:dyDescent="0.2">
      <c r="A80" s="550"/>
      <c r="B80" s="569"/>
      <c r="C80" s="570"/>
      <c r="D80" s="445"/>
      <c r="E80" s="423">
        <f t="shared" ref="E80:L80" si="52">SUM(E81:E82)</f>
        <v>0</v>
      </c>
      <c r="F80" s="566">
        <f t="shared" si="52"/>
        <v>0</v>
      </c>
      <c r="G80" s="423">
        <f t="shared" si="52"/>
        <v>0</v>
      </c>
      <c r="H80" s="423">
        <f t="shared" si="52"/>
        <v>0</v>
      </c>
      <c r="I80" s="542">
        <f t="shared" si="52"/>
        <v>0</v>
      </c>
      <c r="J80" s="541">
        <f t="shared" si="52"/>
        <v>0</v>
      </c>
      <c r="K80" s="542">
        <f t="shared" si="52"/>
        <v>0</v>
      </c>
      <c r="L80" s="543">
        <f t="shared" si="52"/>
        <v>0</v>
      </c>
      <c r="M80" s="543"/>
      <c r="N80" s="472">
        <f>SUM(N81:N82)</f>
        <v>0</v>
      </c>
      <c r="O80" s="472">
        <f>SUM(O81:O82)</f>
        <v>0</v>
      </c>
      <c r="P80" s="473">
        <f>SUM(P81:P82)</f>
        <v>0</v>
      </c>
      <c r="Q80" s="474">
        <f>SUM(Q81:Q82)</f>
        <v>0</v>
      </c>
      <c r="R80" s="573">
        <f t="shared" ref="R80:X80" si="53">SUM(R81:R82)</f>
        <v>0</v>
      </c>
      <c r="S80" s="548">
        <f t="shared" si="53"/>
        <v>0</v>
      </c>
      <c r="T80" s="474">
        <f t="shared" si="53"/>
        <v>0</v>
      </c>
      <c r="U80" s="474">
        <f t="shared" si="53"/>
        <v>0</v>
      </c>
      <c r="V80" s="474">
        <f t="shared" si="53"/>
        <v>0</v>
      </c>
      <c r="W80" s="474">
        <f t="shared" si="53"/>
        <v>0</v>
      </c>
      <c r="X80" s="474">
        <f t="shared" si="53"/>
        <v>0</v>
      </c>
      <c r="Y80" s="474">
        <f t="shared" ref="Y80:AV80" si="54">SUM(Y81:Y82)</f>
        <v>0</v>
      </c>
      <c r="Z80" s="474">
        <f t="shared" si="54"/>
        <v>0</v>
      </c>
      <c r="AA80" s="474">
        <f t="shared" si="54"/>
        <v>0</v>
      </c>
      <c r="AB80" s="474">
        <f t="shared" si="54"/>
        <v>0</v>
      </c>
      <c r="AC80" s="474">
        <f t="shared" si="54"/>
        <v>0</v>
      </c>
      <c r="AD80" s="475">
        <f t="shared" si="54"/>
        <v>0</v>
      </c>
      <c r="AE80" s="476">
        <f t="shared" si="54"/>
        <v>0</v>
      </c>
      <c r="AF80" s="474">
        <f t="shared" si="54"/>
        <v>0</v>
      </c>
      <c r="AG80" s="474">
        <f t="shared" si="54"/>
        <v>0</v>
      </c>
      <c r="AH80" s="474">
        <f t="shared" si="54"/>
        <v>0</v>
      </c>
      <c r="AI80" s="474">
        <f t="shared" si="54"/>
        <v>0</v>
      </c>
      <c r="AJ80" s="474">
        <f t="shared" si="54"/>
        <v>0</v>
      </c>
      <c r="AK80" s="474">
        <f t="shared" si="54"/>
        <v>0</v>
      </c>
      <c r="AL80" s="474">
        <f t="shared" si="54"/>
        <v>0</v>
      </c>
      <c r="AM80" s="474">
        <f t="shared" si="54"/>
        <v>0</v>
      </c>
      <c r="AN80" s="474">
        <f t="shared" si="54"/>
        <v>0</v>
      </c>
      <c r="AO80" s="474">
        <f t="shared" si="54"/>
        <v>0</v>
      </c>
      <c r="AP80" s="475">
        <f t="shared" si="54"/>
        <v>0</v>
      </c>
      <c r="AQ80" s="476">
        <f t="shared" si="54"/>
        <v>0</v>
      </c>
      <c r="AR80" s="474">
        <f t="shared" si="54"/>
        <v>0</v>
      </c>
      <c r="AS80" s="474">
        <f t="shared" si="54"/>
        <v>0</v>
      </c>
      <c r="AT80" s="474">
        <f t="shared" si="54"/>
        <v>0</v>
      </c>
      <c r="AU80" s="474">
        <f t="shared" si="54"/>
        <v>0</v>
      </c>
      <c r="AV80" s="474">
        <f t="shared" si="54"/>
        <v>0</v>
      </c>
      <c r="AW80" s="433">
        <f t="shared" si="50"/>
        <v>0</v>
      </c>
      <c r="AX80" s="434">
        <f t="shared" si="51"/>
        <v>0</v>
      </c>
      <c r="AY80" s="435">
        <f t="shared" si="49"/>
        <v>0</v>
      </c>
    </row>
    <row r="81" spans="1:51" s="4" customFormat="1" ht="15" hidden="1" customHeight="1" x14ac:dyDescent="0.2">
      <c r="A81" s="172"/>
      <c r="B81" s="457"/>
      <c r="C81" s="270"/>
      <c r="D81" s="270"/>
      <c r="E81" s="245"/>
      <c r="F81" s="544">
        <f>+E81-G81</f>
        <v>0</v>
      </c>
      <c r="G81" s="245"/>
      <c r="H81" s="217">
        <f>SUM(N81:AV81)</f>
        <v>0</v>
      </c>
      <c r="I81" s="230"/>
      <c r="J81" s="544">
        <f t="shared" si="12"/>
        <v>0</v>
      </c>
      <c r="K81" s="245"/>
      <c r="L81" s="231"/>
      <c r="M81" s="245"/>
      <c r="N81" s="232">
        <f>+IFERROR(VLOOKUP(B80,Sheet1!B:D,2,FALSE),0)</f>
        <v>0</v>
      </c>
      <c r="O81" s="232"/>
      <c r="P81" s="356"/>
      <c r="Q81" s="357"/>
      <c r="R81" s="411"/>
      <c r="S81" s="361"/>
      <c r="T81" s="357"/>
      <c r="U81" s="357"/>
      <c r="V81" s="357"/>
      <c r="W81" s="357"/>
      <c r="X81" s="357"/>
      <c r="Y81" s="357"/>
      <c r="Z81" s="357"/>
      <c r="AA81" s="357"/>
      <c r="AB81" s="357"/>
      <c r="AC81" s="357"/>
      <c r="AD81" s="396"/>
      <c r="AE81" s="406"/>
      <c r="AF81" s="357"/>
      <c r="AG81" s="357"/>
      <c r="AH81" s="357"/>
      <c r="AI81" s="357"/>
      <c r="AJ81" s="357"/>
      <c r="AK81" s="357"/>
      <c r="AL81" s="357"/>
      <c r="AM81" s="357"/>
      <c r="AN81" s="357"/>
      <c r="AO81" s="357"/>
      <c r="AP81" s="396"/>
      <c r="AQ81" s="406"/>
      <c r="AR81" s="357"/>
      <c r="AS81" s="357"/>
      <c r="AT81" s="357"/>
      <c r="AU81" s="357"/>
      <c r="AV81" s="357"/>
      <c r="AW81" s="433">
        <f t="shared" si="50"/>
        <v>0</v>
      </c>
      <c r="AX81" s="434">
        <f t="shared" si="51"/>
        <v>0</v>
      </c>
      <c r="AY81" s="435">
        <f t="shared" si="49"/>
        <v>0</v>
      </c>
    </row>
    <row r="82" spans="1:51" s="4" customFormat="1" ht="15" hidden="1" customHeight="1" thickBot="1" x14ac:dyDescent="0.25">
      <c r="A82" s="177"/>
      <c r="B82" s="452"/>
      <c r="C82" s="271"/>
      <c r="D82" s="271"/>
      <c r="E82" s="272"/>
      <c r="F82" s="552">
        <f>+E82-G82</f>
        <v>0</v>
      </c>
      <c r="G82" s="272">
        <v>0</v>
      </c>
      <c r="H82" s="223">
        <f>SUM(N82:AV82)</f>
        <v>0</v>
      </c>
      <c r="I82" s="224"/>
      <c r="J82" s="552">
        <f t="shared" si="12"/>
        <v>0</v>
      </c>
      <c r="K82" s="272">
        <v>0</v>
      </c>
      <c r="L82" s="225"/>
      <c r="M82" s="272"/>
      <c r="N82" s="233"/>
      <c r="O82" s="233"/>
      <c r="P82" s="358"/>
      <c r="Q82" s="359"/>
      <c r="R82" s="412"/>
      <c r="S82" s="362"/>
      <c r="T82" s="359"/>
      <c r="U82" s="359"/>
      <c r="V82" s="359"/>
      <c r="W82" s="359"/>
      <c r="X82" s="359"/>
      <c r="Y82" s="359"/>
      <c r="Z82" s="359"/>
      <c r="AA82" s="359"/>
      <c r="AB82" s="359"/>
      <c r="AC82" s="359"/>
      <c r="AD82" s="397"/>
      <c r="AE82" s="407"/>
      <c r="AF82" s="359"/>
      <c r="AG82" s="359"/>
      <c r="AH82" s="359"/>
      <c r="AI82" s="359"/>
      <c r="AJ82" s="359"/>
      <c r="AK82" s="359"/>
      <c r="AL82" s="359"/>
      <c r="AM82" s="359"/>
      <c r="AN82" s="359"/>
      <c r="AO82" s="359"/>
      <c r="AP82" s="397"/>
      <c r="AQ82" s="407"/>
      <c r="AR82" s="359"/>
      <c r="AS82" s="359"/>
      <c r="AT82" s="359"/>
      <c r="AU82" s="359"/>
      <c r="AV82" s="359"/>
      <c r="AW82" s="433">
        <f t="shared" si="50"/>
        <v>0</v>
      </c>
      <c r="AX82" s="434">
        <f t="shared" si="51"/>
        <v>0</v>
      </c>
      <c r="AY82" s="435">
        <f t="shared" si="49"/>
        <v>0</v>
      </c>
    </row>
    <row r="83" spans="1:51" ht="15.75" thickBot="1" x14ac:dyDescent="0.3">
      <c r="A83" s="175"/>
      <c r="B83" s="458"/>
      <c r="C83" s="176"/>
      <c r="D83" s="369"/>
      <c r="E83" s="206"/>
      <c r="F83" s="206"/>
      <c r="G83" s="206"/>
      <c r="H83" s="234"/>
      <c r="I83" s="221"/>
      <c r="J83" s="206"/>
      <c r="K83" s="235"/>
      <c r="L83" s="236"/>
      <c r="M83" s="236"/>
      <c r="N83" s="234"/>
      <c r="O83" s="234"/>
      <c r="P83" s="263"/>
      <c r="Q83" s="265"/>
      <c r="R83" s="413"/>
      <c r="S83" s="414"/>
      <c r="T83" s="265"/>
      <c r="U83" s="265"/>
      <c r="V83" s="265"/>
      <c r="W83" s="265"/>
      <c r="X83" s="265"/>
      <c r="Y83" s="265"/>
      <c r="Z83" s="265"/>
      <c r="AA83" s="265"/>
      <c r="AB83" s="265"/>
      <c r="AC83" s="265"/>
      <c r="AD83" s="398"/>
      <c r="AE83" s="408"/>
      <c r="AF83" s="265"/>
      <c r="AG83" s="265"/>
      <c r="AH83" s="265"/>
      <c r="AI83" s="265"/>
      <c r="AJ83" s="265"/>
      <c r="AK83" s="265"/>
      <c r="AL83" s="265"/>
      <c r="AM83" s="265"/>
      <c r="AN83" s="265"/>
      <c r="AO83" s="265"/>
      <c r="AP83" s="398"/>
      <c r="AQ83" s="408"/>
      <c r="AR83" s="265"/>
      <c r="AS83" s="265"/>
      <c r="AT83" s="265"/>
      <c r="AU83" s="265"/>
      <c r="AV83" s="265"/>
      <c r="AW83" s="433">
        <f t="shared" si="50"/>
        <v>0</v>
      </c>
      <c r="AX83" s="434">
        <f t="shared" si="51"/>
        <v>0</v>
      </c>
      <c r="AY83" s="435">
        <f t="shared" si="49"/>
        <v>0</v>
      </c>
    </row>
    <row r="84" spans="1:51" s="557" customFormat="1" ht="22.5" customHeight="1" thickBot="1" x14ac:dyDescent="0.25">
      <c r="A84" s="173"/>
      <c r="B84" s="173"/>
      <c r="C84" s="174"/>
      <c r="D84" s="15"/>
      <c r="E84" s="237">
        <f t="shared" ref="E84:L84" si="55">SUM(E8,E24,E41,E53,E56,E59,E62,E65,E68,E71,E74,E77,E80)</f>
        <v>0</v>
      </c>
      <c r="F84" s="322">
        <f t="shared" si="55"/>
        <v>0</v>
      </c>
      <c r="G84" s="237">
        <f t="shared" si="55"/>
        <v>0</v>
      </c>
      <c r="H84" s="237">
        <f t="shared" si="55"/>
        <v>0</v>
      </c>
      <c r="I84" s="238">
        <f t="shared" si="55"/>
        <v>0</v>
      </c>
      <c r="J84" s="322">
        <f>SUM(J8,J24,J41,J53,J56,J59,J62,J65,J68,J71,J74,J77,J80)</f>
        <v>0</v>
      </c>
      <c r="K84" s="238">
        <f t="shared" si="55"/>
        <v>0</v>
      </c>
      <c r="L84" s="238">
        <f t="shared" si="55"/>
        <v>0</v>
      </c>
      <c r="M84" s="238"/>
      <c r="N84" s="237">
        <f t="shared" ref="N84:AV84" si="56">SUM(N8,N24,N41,N53,N56,N59,N62,N65,N68,N71,N74,N77,N80)</f>
        <v>0</v>
      </c>
      <c r="O84" s="575">
        <f>+IFERROR(VLOOKUP(B83,Sheet1!B:D,3,FALSE)+VLOOKUP(B83,Sheet1!B:E,4,FALSE),0)</f>
        <v>0</v>
      </c>
      <c r="P84" s="237">
        <f t="shared" si="56"/>
        <v>0</v>
      </c>
      <c r="Q84" s="237">
        <f t="shared" si="56"/>
        <v>0</v>
      </c>
      <c r="R84" s="409">
        <f t="shared" si="56"/>
        <v>0</v>
      </c>
      <c r="S84" s="415">
        <f t="shared" si="56"/>
        <v>0</v>
      </c>
      <c r="T84" s="237">
        <f t="shared" si="56"/>
        <v>0</v>
      </c>
      <c r="U84" s="237">
        <f t="shared" si="56"/>
        <v>0</v>
      </c>
      <c r="V84" s="237">
        <f t="shared" si="56"/>
        <v>0</v>
      </c>
      <c r="W84" s="237">
        <f t="shared" si="56"/>
        <v>0</v>
      </c>
      <c r="X84" s="237">
        <f t="shared" si="56"/>
        <v>0</v>
      </c>
      <c r="Y84" s="237">
        <f t="shared" si="56"/>
        <v>0</v>
      </c>
      <c r="Z84" s="237">
        <f t="shared" si="56"/>
        <v>0</v>
      </c>
      <c r="AA84" s="237">
        <f t="shared" si="56"/>
        <v>0</v>
      </c>
      <c r="AB84" s="237">
        <f t="shared" si="56"/>
        <v>0</v>
      </c>
      <c r="AC84" s="237">
        <f t="shared" si="56"/>
        <v>0</v>
      </c>
      <c r="AD84" s="399">
        <f t="shared" si="56"/>
        <v>0</v>
      </c>
      <c r="AE84" s="391">
        <f t="shared" si="56"/>
        <v>0</v>
      </c>
      <c r="AF84" s="237">
        <f t="shared" si="56"/>
        <v>0</v>
      </c>
      <c r="AG84" s="237">
        <f t="shared" si="56"/>
        <v>0</v>
      </c>
      <c r="AH84" s="237">
        <f t="shared" si="56"/>
        <v>0</v>
      </c>
      <c r="AI84" s="237">
        <f t="shared" si="56"/>
        <v>0</v>
      </c>
      <c r="AJ84" s="237">
        <f t="shared" si="56"/>
        <v>0</v>
      </c>
      <c r="AK84" s="237">
        <f t="shared" si="56"/>
        <v>0</v>
      </c>
      <c r="AL84" s="237">
        <f t="shared" si="56"/>
        <v>0</v>
      </c>
      <c r="AM84" s="237">
        <f t="shared" si="56"/>
        <v>0</v>
      </c>
      <c r="AN84" s="237">
        <f t="shared" si="56"/>
        <v>0</v>
      </c>
      <c r="AO84" s="237">
        <f t="shared" si="56"/>
        <v>0</v>
      </c>
      <c r="AP84" s="399">
        <f t="shared" si="56"/>
        <v>0</v>
      </c>
      <c r="AQ84" s="391">
        <f t="shared" si="56"/>
        <v>0</v>
      </c>
      <c r="AR84" s="237">
        <f t="shared" si="56"/>
        <v>0</v>
      </c>
      <c r="AS84" s="237">
        <f t="shared" si="56"/>
        <v>0</v>
      </c>
      <c r="AT84" s="237">
        <f t="shared" si="56"/>
        <v>0</v>
      </c>
      <c r="AU84" s="237">
        <f t="shared" si="56"/>
        <v>0</v>
      </c>
      <c r="AV84" s="237">
        <f t="shared" si="56"/>
        <v>0</v>
      </c>
      <c r="AW84" s="237">
        <f t="shared" si="50"/>
        <v>0</v>
      </c>
      <c r="AX84" s="237">
        <f t="shared" si="51"/>
        <v>0</v>
      </c>
      <c r="AY84" s="437">
        <f t="shared" si="49"/>
        <v>0</v>
      </c>
    </row>
    <row r="85" spans="1:51" hidden="1" x14ac:dyDescent="0.25">
      <c r="A85" s="439"/>
      <c r="B85" s="439"/>
      <c r="C85" s="439"/>
      <c r="D85" s="439"/>
      <c r="E85" s="861"/>
      <c r="F85" s="861"/>
      <c r="G85" s="861"/>
      <c r="H85" s="861"/>
      <c r="I85" s="862"/>
      <c r="J85" s="863"/>
      <c r="K85" s="863"/>
      <c r="L85" s="863"/>
      <c r="M85" s="864"/>
      <c r="N85" s="479"/>
      <c r="O85" s="574"/>
      <c r="P85" s="479"/>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row>
    <row r="86" spans="1:51" hidden="1" x14ac:dyDescent="0.25">
      <c r="A86" s="439"/>
      <c r="B86" s="439"/>
      <c r="C86" s="439"/>
      <c r="D86" s="439"/>
    </row>
    <row r="87" spans="1:51" ht="15.75" hidden="1" thickBot="1" x14ac:dyDescent="0.3">
      <c r="O87" s="217">
        <f>+IFERROR(VLOOKUP(B86,Sheet1!B:D,3,FALSE)+VLOOKUP(B86,Sheet1!B:E,4,FALSE),0)</f>
        <v>0</v>
      </c>
    </row>
    <row r="88" spans="1:51" ht="15.75" hidden="1" thickBot="1" x14ac:dyDescent="0.3">
      <c r="C88" s="448" t="s">
        <v>54</v>
      </c>
      <c r="E88" s="558"/>
      <c r="F88" s="558"/>
      <c r="G88" s="558"/>
      <c r="H88" s="482">
        <f>+H84*0.2</f>
        <v>0</v>
      </c>
      <c r="I88" s="558"/>
      <c r="J88" s="558"/>
      <c r="K88" s="558"/>
      <c r="L88" s="558"/>
      <c r="M88" s="558"/>
      <c r="N88" s="482">
        <f t="shared" ref="N88:AC88" si="57">+N84*0.2</f>
        <v>0</v>
      </c>
      <c r="O88" s="482">
        <f>+O84*0.2</f>
        <v>0</v>
      </c>
      <c r="P88" s="482">
        <f t="shared" si="57"/>
        <v>0</v>
      </c>
      <c r="Q88" s="482">
        <f t="shared" si="57"/>
        <v>0</v>
      </c>
      <c r="R88" s="482">
        <f t="shared" si="57"/>
        <v>0</v>
      </c>
      <c r="S88" s="482">
        <f t="shared" si="57"/>
        <v>0</v>
      </c>
      <c r="T88" s="482">
        <f t="shared" si="57"/>
        <v>0</v>
      </c>
      <c r="U88" s="482">
        <f t="shared" si="57"/>
        <v>0</v>
      </c>
      <c r="V88" s="482">
        <f t="shared" si="57"/>
        <v>0</v>
      </c>
      <c r="W88" s="482">
        <f t="shared" si="57"/>
        <v>0</v>
      </c>
      <c r="X88" s="482">
        <f t="shared" si="57"/>
        <v>0</v>
      </c>
      <c r="Y88" s="482">
        <f t="shared" si="57"/>
        <v>0</v>
      </c>
      <c r="Z88" s="482">
        <f t="shared" si="57"/>
        <v>0</v>
      </c>
      <c r="AA88" s="482">
        <f t="shared" si="57"/>
        <v>0</v>
      </c>
      <c r="AB88" s="482">
        <f t="shared" si="57"/>
        <v>0</v>
      </c>
      <c r="AC88" s="482">
        <f t="shared" si="57"/>
        <v>0</v>
      </c>
      <c r="AD88" s="482">
        <f t="shared" ref="AD88:AV88" si="58">+AD84*0.2</f>
        <v>0</v>
      </c>
      <c r="AE88" s="482">
        <f t="shared" si="58"/>
        <v>0</v>
      </c>
      <c r="AF88" s="482">
        <f t="shared" si="58"/>
        <v>0</v>
      </c>
      <c r="AG88" s="482">
        <f t="shared" si="58"/>
        <v>0</v>
      </c>
      <c r="AH88" s="482">
        <f t="shared" si="58"/>
        <v>0</v>
      </c>
      <c r="AI88" s="482">
        <f t="shared" si="58"/>
        <v>0</v>
      </c>
      <c r="AJ88" s="482">
        <f t="shared" si="58"/>
        <v>0</v>
      </c>
      <c r="AK88" s="482">
        <f t="shared" si="58"/>
        <v>0</v>
      </c>
      <c r="AL88" s="482">
        <f t="shared" si="58"/>
        <v>0</v>
      </c>
      <c r="AM88" s="482">
        <f t="shared" si="58"/>
        <v>0</v>
      </c>
      <c r="AN88" s="482">
        <f t="shared" si="58"/>
        <v>0</v>
      </c>
      <c r="AO88" s="482">
        <f t="shared" si="58"/>
        <v>0</v>
      </c>
      <c r="AP88" s="482">
        <f t="shared" si="58"/>
        <v>0</v>
      </c>
      <c r="AQ88" s="482">
        <f t="shared" si="58"/>
        <v>0</v>
      </c>
      <c r="AR88" s="482">
        <f t="shared" si="58"/>
        <v>0</v>
      </c>
      <c r="AS88" s="482">
        <f t="shared" si="58"/>
        <v>0</v>
      </c>
      <c r="AT88" s="482">
        <f t="shared" si="58"/>
        <v>0</v>
      </c>
      <c r="AU88" s="482">
        <f t="shared" si="58"/>
        <v>0</v>
      </c>
      <c r="AV88" s="482">
        <f t="shared" si="58"/>
        <v>0</v>
      </c>
      <c r="AW88" s="482">
        <f>+AW84*0.2</f>
        <v>0</v>
      </c>
      <c r="AX88" s="482">
        <f>+AX84*0.2</f>
        <v>0</v>
      </c>
    </row>
    <row r="89" spans="1:51" ht="15.75" hidden="1" thickBot="1" x14ac:dyDescent="0.3">
      <c r="C89" s="448" t="s">
        <v>55</v>
      </c>
      <c r="E89" s="558"/>
      <c r="F89" s="558"/>
      <c r="G89" s="558"/>
      <c r="H89" s="482">
        <f>SUM(H84:H88)</f>
        <v>0</v>
      </c>
      <c r="I89" s="558"/>
      <c r="J89" s="558"/>
      <c r="K89" s="558"/>
      <c r="L89" s="558"/>
      <c r="M89" s="558"/>
      <c r="N89" s="482">
        <f t="shared" ref="N89:AC89" si="59">SUM(N84:N88)</f>
        <v>0</v>
      </c>
      <c r="O89" s="482">
        <f>SUM(O84:O88)</f>
        <v>0</v>
      </c>
      <c r="P89" s="482">
        <f t="shared" si="59"/>
        <v>0</v>
      </c>
      <c r="Q89" s="482">
        <f t="shared" si="59"/>
        <v>0</v>
      </c>
      <c r="R89" s="482">
        <f t="shared" si="59"/>
        <v>0</v>
      </c>
      <c r="S89" s="482">
        <f t="shared" si="59"/>
        <v>0</v>
      </c>
      <c r="T89" s="482">
        <f t="shared" si="59"/>
        <v>0</v>
      </c>
      <c r="U89" s="482">
        <f t="shared" si="59"/>
        <v>0</v>
      </c>
      <c r="V89" s="482">
        <f t="shared" si="59"/>
        <v>0</v>
      </c>
      <c r="W89" s="482">
        <f t="shared" si="59"/>
        <v>0</v>
      </c>
      <c r="X89" s="482">
        <f t="shared" si="59"/>
        <v>0</v>
      </c>
      <c r="Y89" s="482">
        <f t="shared" si="59"/>
        <v>0</v>
      </c>
      <c r="Z89" s="482">
        <f t="shared" si="59"/>
        <v>0</v>
      </c>
      <c r="AA89" s="482">
        <f t="shared" si="59"/>
        <v>0</v>
      </c>
      <c r="AB89" s="482">
        <f t="shared" si="59"/>
        <v>0</v>
      </c>
      <c r="AC89" s="482">
        <f t="shared" si="59"/>
        <v>0</v>
      </c>
      <c r="AD89" s="482">
        <f t="shared" ref="AD89:AV89" si="60">SUM(AD84:AD88)</f>
        <v>0</v>
      </c>
      <c r="AE89" s="482">
        <f t="shared" si="60"/>
        <v>0</v>
      </c>
      <c r="AF89" s="482">
        <f t="shared" si="60"/>
        <v>0</v>
      </c>
      <c r="AG89" s="482">
        <f t="shared" si="60"/>
        <v>0</v>
      </c>
      <c r="AH89" s="482">
        <f t="shared" si="60"/>
        <v>0</v>
      </c>
      <c r="AI89" s="482">
        <f t="shared" si="60"/>
        <v>0</v>
      </c>
      <c r="AJ89" s="482">
        <f t="shared" si="60"/>
        <v>0</v>
      </c>
      <c r="AK89" s="482">
        <f t="shared" si="60"/>
        <v>0</v>
      </c>
      <c r="AL89" s="482">
        <f t="shared" si="60"/>
        <v>0</v>
      </c>
      <c r="AM89" s="482">
        <f t="shared" si="60"/>
        <v>0</v>
      </c>
      <c r="AN89" s="482">
        <f t="shared" si="60"/>
        <v>0</v>
      </c>
      <c r="AO89" s="482">
        <f t="shared" si="60"/>
        <v>0</v>
      </c>
      <c r="AP89" s="482">
        <f t="shared" si="60"/>
        <v>0</v>
      </c>
      <c r="AQ89" s="482">
        <f t="shared" si="60"/>
        <v>0</v>
      </c>
      <c r="AR89" s="482">
        <f t="shared" si="60"/>
        <v>0</v>
      </c>
      <c r="AS89" s="482">
        <f t="shared" si="60"/>
        <v>0</v>
      </c>
      <c r="AT89" s="482">
        <f t="shared" si="60"/>
        <v>0</v>
      </c>
      <c r="AU89" s="482">
        <f t="shared" si="60"/>
        <v>0</v>
      </c>
      <c r="AV89" s="482">
        <f t="shared" si="60"/>
        <v>0</v>
      </c>
      <c r="AW89" s="482">
        <f>SUM(AW84:AW88)</f>
        <v>0</v>
      </c>
      <c r="AX89" s="482">
        <f>SUM(AX84:AX88)</f>
        <v>0</v>
      </c>
    </row>
    <row r="90" spans="1:51" hidden="1" x14ac:dyDescent="0.25">
      <c r="O90" s="217">
        <f>+IFERROR(VLOOKUP(B89,Sheet1!B:D,3,FALSE)+VLOOKUP(B89,Sheet1!B:E,4,FALSE),0)</f>
        <v>0</v>
      </c>
    </row>
    <row r="91" spans="1:51" hidden="1" x14ac:dyDescent="0.25"/>
    <row r="92" spans="1:51" hidden="1" x14ac:dyDescent="0.25"/>
    <row r="93" spans="1:51" hidden="1" x14ac:dyDescent="0.25">
      <c r="O93" s="217">
        <f>+IFERROR(VLOOKUP(B92,Sheet1!B:D,3,FALSE)+VLOOKUP(B92,Sheet1!B:E,4,FALSE),0)</f>
        <v>0</v>
      </c>
    </row>
    <row r="94" spans="1:51" hidden="1" x14ac:dyDescent="0.25"/>
    <row r="95" spans="1:51" hidden="1" x14ac:dyDescent="0.25"/>
    <row r="96" spans="1:51" hidden="1" x14ac:dyDescent="0.25">
      <c r="E96" s="448"/>
      <c r="O96" s="217">
        <f>+IFERROR(VLOOKUP(B95,Sheet1!B:D,3,FALSE)+VLOOKUP(B95,Sheet1!B:E,4,FALSE),0)</f>
        <v>0</v>
      </c>
    </row>
    <row r="97" spans="5:15" hidden="1" x14ac:dyDescent="0.25">
      <c r="E97" s="448"/>
    </row>
    <row r="98" spans="5:15" hidden="1" x14ac:dyDescent="0.25">
      <c r="E98" s="448"/>
    </row>
    <row r="99" spans="5:15" hidden="1" x14ac:dyDescent="0.25">
      <c r="E99" s="448"/>
      <c r="O99" s="217">
        <f>+IFERROR(VLOOKUP(B98,Sheet1!B:D,3,FALSE)+VLOOKUP(B98,Sheet1!B:E,4,FALSE),0)</f>
        <v>0</v>
      </c>
    </row>
    <row r="100" spans="5:15" hidden="1" x14ac:dyDescent="0.25">
      <c r="E100" s="448"/>
    </row>
    <row r="101" spans="5:15" x14ac:dyDescent="0.25">
      <c r="E101" s="448"/>
    </row>
    <row r="102" spans="5:15" x14ac:dyDescent="0.25">
      <c r="E102" s="448"/>
    </row>
    <row r="103" spans="5:15" x14ac:dyDescent="0.25">
      <c r="E103" s="448"/>
    </row>
    <row r="104" spans="5:15" x14ac:dyDescent="0.25">
      <c r="E104" s="448"/>
    </row>
    <row r="105" spans="5:15" x14ac:dyDescent="0.25">
      <c r="E105" s="448"/>
    </row>
    <row r="106" spans="5:15" x14ac:dyDescent="0.25">
      <c r="E106" s="44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42" priority="243" operator="lessThan">
      <formula>0</formula>
    </cfRule>
  </conditionalFormatting>
  <conditionalFormatting sqref="AY8">
    <cfRule type="cellIs" dxfId="41" priority="242" operator="lessThan">
      <formula>0</formula>
    </cfRule>
  </conditionalFormatting>
  <conditionalFormatting sqref="AY26:AY39">
    <cfRule type="cellIs" dxfId="40" priority="193" operator="lessThan">
      <formula>0</formula>
    </cfRule>
  </conditionalFormatting>
  <conditionalFormatting sqref="AY43:AY46 AY48:AY51">
    <cfRule type="cellIs" dxfId="39" priority="190" operator="lessThan">
      <formula>0</formula>
    </cfRule>
  </conditionalFormatting>
  <conditionalFormatting sqref="AY47">
    <cfRule type="cellIs" dxfId="38"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H30" sqref="H30"/>
    </sheetView>
  </sheetViews>
  <sheetFormatPr defaultColWidth="7.28515625" defaultRowHeight="15" x14ac:dyDescent="0.25"/>
  <cols>
    <col min="1" max="1" width="5.28515625" style="448" customWidth="1"/>
    <col min="2" max="2" width="13.140625" style="448" bestFit="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5" width="7.42578125" style="481" hidden="1" customWidth="1"/>
    <col min="26" max="26" width="7.42578125" style="481" hidden="1" customWidth="1" collapsed="1"/>
    <col min="27"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6" width="7.42578125" style="481" hidden="1" customWidth="1"/>
    <col min="37"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C727</v>
      </c>
      <c r="F3" s="513"/>
      <c r="G3" s="513"/>
      <c r="H3" s="865" t="str">
        <f>IF(G66&gt;E66,"Budget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IF(BA66&lt;0,"Actual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+SUMMARY!A24</f>
        <v>ZK114 - Admin &amp; Miscellaneous</v>
      </c>
      <c r="F5" s="518"/>
      <c r="G5" s="519"/>
      <c r="H5" s="520"/>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532" t="s">
        <v>41</v>
      </c>
      <c r="S7" s="533" t="s">
        <v>42</v>
      </c>
      <c r="T7" s="533" t="s">
        <v>43</v>
      </c>
      <c r="U7" s="533" t="s">
        <v>44</v>
      </c>
      <c r="V7" s="533" t="s">
        <v>45</v>
      </c>
      <c r="W7" s="533" t="s">
        <v>46</v>
      </c>
      <c r="X7" s="533" t="s">
        <v>238</v>
      </c>
      <c r="Y7" s="533" t="s">
        <v>239</v>
      </c>
      <c r="Z7" s="533" t="s">
        <v>240</v>
      </c>
      <c r="AA7" s="533" t="s">
        <v>256</v>
      </c>
      <c r="AB7" s="533" t="s">
        <v>241</v>
      </c>
      <c r="AC7" s="535" t="s">
        <v>5103</v>
      </c>
      <c r="AD7" s="533" t="s">
        <v>242</v>
      </c>
      <c r="AE7" s="533" t="str">
        <f>+'Cash flow summary'!R7</f>
        <v>Feb 17</v>
      </c>
      <c r="AF7" s="533" t="str">
        <f>+'Cash flow summary'!S7</f>
        <v>Mar 17</v>
      </c>
      <c r="AG7" s="533" t="str">
        <f>+'Cash flow summary'!T7</f>
        <v>Apr 17</v>
      </c>
      <c r="AH7" s="533" t="str">
        <f>+'Cash flow summary'!U7</f>
        <v>May 17</v>
      </c>
      <c r="AI7" s="533" t="str">
        <f>+'Cash flow summary'!V7</f>
        <v>June 17</v>
      </c>
      <c r="AJ7" s="533" t="str">
        <f>+'Cash flow summary'!W7</f>
        <v>Jul 17</v>
      </c>
      <c r="AK7" s="533" t="str">
        <f>+'Cash flow summary'!X7</f>
        <v>Aug 17</v>
      </c>
      <c r="AL7" s="533" t="str">
        <f>+'Cash flow summary'!Y7</f>
        <v>Sept 17</v>
      </c>
      <c r="AM7" s="533" t="str">
        <f>+'Cash flow summary'!Z7</f>
        <v>Oct 17</v>
      </c>
      <c r="AN7" s="533" t="str">
        <f>+'Cash flow summary'!AA7</f>
        <v>Nov 17</v>
      </c>
      <c r="AO7" s="533" t="str">
        <f>+'Cash flow summary'!AB7</f>
        <v>Dec 17</v>
      </c>
      <c r="AP7" s="533" t="str">
        <f>+'Cash flow summary'!AC7</f>
        <v>Jan 18</v>
      </c>
      <c r="AQ7" s="533" t="str">
        <f>+'Cash flow summary'!AD7</f>
        <v>Feb 18</v>
      </c>
      <c r="AR7" s="533" t="str">
        <f>+'Cash flow summary'!AE7</f>
        <v>Mar 18</v>
      </c>
      <c r="AS7" s="533" t="str">
        <f>+'Cash flow summary'!AF7</f>
        <v>Apr 18</v>
      </c>
      <c r="AT7" s="533" t="str">
        <f>+'Cash flow summary'!AG7</f>
        <v>May 18</v>
      </c>
      <c r="AU7" s="533" t="str">
        <f>+'Cash flow summary'!AH7</f>
        <v>June 18</v>
      </c>
      <c r="AV7" s="533" t="str">
        <f>+'Cash flow summary'!AI7</f>
        <v>Jul 18</v>
      </c>
      <c r="AW7" s="533" t="str">
        <f>+'Cash flow summary'!AJ7</f>
        <v>Aug 18</v>
      </c>
      <c r="AX7" s="533" t="str">
        <f>+'Cash flow summary'!AK7</f>
        <v>Sept 18</v>
      </c>
      <c r="AY7" s="537" t="s">
        <v>48</v>
      </c>
      <c r="AZ7" s="538" t="s">
        <v>49</v>
      </c>
      <c r="BA7" s="539" t="s">
        <v>50</v>
      </c>
      <c r="BB7" s="538" t="s">
        <v>31</v>
      </c>
    </row>
    <row r="8" spans="1:54" s="4" customFormat="1" ht="15" customHeight="1" x14ac:dyDescent="0.2">
      <c r="A8" s="343" t="s">
        <v>232</v>
      </c>
      <c r="B8" s="450" t="str">
        <f>+LEFT($E$5,5)&amp;"."&amp;A8&amp;"."&amp;$E$3</f>
        <v>ZK114.K299.C727</v>
      </c>
      <c r="C8" s="165" t="s">
        <v>233</v>
      </c>
      <c r="D8" s="166"/>
      <c r="E8" s="226">
        <f>SUM(E9:E13)</f>
        <v>0</v>
      </c>
      <c r="F8" s="424">
        <f t="shared" ref="F8:L8" si="0">SUM(F9:F25)</f>
        <v>0</v>
      </c>
      <c r="G8" s="226">
        <f t="shared" si="0"/>
        <v>0</v>
      </c>
      <c r="H8" s="226">
        <f t="shared" si="0"/>
        <v>0</v>
      </c>
      <c r="I8" s="200">
        <f t="shared" si="0"/>
        <v>0</v>
      </c>
      <c r="J8" s="424">
        <f t="shared" si="0"/>
        <v>0</v>
      </c>
      <c r="K8" s="226">
        <f t="shared" si="0"/>
        <v>0</v>
      </c>
      <c r="L8" s="216">
        <f t="shared" si="0"/>
        <v>0</v>
      </c>
      <c r="M8" s="216"/>
      <c r="N8" s="195">
        <f t="shared" ref="N8:AX8" si="1">SUM(N9:N25)</f>
        <v>0</v>
      </c>
      <c r="O8" s="195">
        <f>SUM(O9:O25)</f>
        <v>0</v>
      </c>
      <c r="P8" s="195">
        <f>SUM(P9:P25)</f>
        <v>0</v>
      </c>
      <c r="Q8" s="195">
        <f>SUM(Q9:Q25)</f>
        <v>0</v>
      </c>
      <c r="R8" s="195">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197">
        <f t="shared" si="1"/>
        <v>0</v>
      </c>
      <c r="AQ8" s="197">
        <f t="shared" si="1"/>
        <v>0</v>
      </c>
      <c r="AR8" s="392">
        <f t="shared" si="1"/>
        <v>0</v>
      </c>
      <c r="AS8" s="197">
        <f t="shared" si="1"/>
        <v>0</v>
      </c>
      <c r="AT8" s="197">
        <f t="shared" si="1"/>
        <v>0</v>
      </c>
      <c r="AU8" s="197">
        <f t="shared" si="1"/>
        <v>0</v>
      </c>
      <c r="AV8" s="197">
        <f t="shared" si="1"/>
        <v>0</v>
      </c>
      <c r="AW8" s="197">
        <f t="shared" si="1"/>
        <v>0</v>
      </c>
      <c r="AX8" s="197">
        <f t="shared" si="1"/>
        <v>0</v>
      </c>
      <c r="AY8" s="195">
        <f t="shared" ref="AY8:AY39" si="2">SUM(R8:AX8)</f>
        <v>0</v>
      </c>
      <c r="AZ8" s="197">
        <f t="shared" ref="AZ8:AZ39" si="3">+AY8+N8</f>
        <v>0</v>
      </c>
      <c r="BA8" s="432">
        <f t="shared" ref="BA8:BA39" si="4">+G8-AZ8</f>
        <v>0</v>
      </c>
    </row>
    <row r="9" spans="1:54" s="4" customFormat="1" ht="15" customHeight="1" x14ac:dyDescent="0.2">
      <c r="A9" s="333"/>
      <c r="B9" s="460"/>
      <c r="C9" s="334"/>
      <c r="D9" s="345"/>
      <c r="E9" s="201"/>
      <c r="F9" s="544">
        <f t="shared" ref="F9:F25" si="5">-E9+G9</f>
        <v>0</v>
      </c>
      <c r="G9" s="245"/>
      <c r="H9" s="217">
        <f t="shared" ref="H9:H24" si="6">SUM(N9:AX9)</f>
        <v>0</v>
      </c>
      <c r="I9" s="218"/>
      <c r="J9" s="544">
        <f>-I9+K9</f>
        <v>0</v>
      </c>
      <c r="K9" s="245"/>
      <c r="L9" s="219"/>
      <c r="M9" s="245"/>
      <c r="N9" s="232"/>
      <c r="O9" s="217"/>
      <c r="P9" s="217"/>
      <c r="Q9" s="217"/>
      <c r="R9" s="249"/>
      <c r="S9" s="246"/>
      <c r="T9" s="246"/>
      <c r="U9" s="246"/>
      <c r="V9" s="246"/>
      <c r="W9" s="246"/>
      <c r="X9" s="247"/>
      <c r="Y9" s="247"/>
      <c r="Z9" s="247"/>
      <c r="AA9" s="247"/>
      <c r="AB9" s="247"/>
      <c r="AC9" s="247"/>
      <c r="AD9" s="250">
        <f>285-285</f>
        <v>0</v>
      </c>
      <c r="AE9" s="250">
        <f>287-287</f>
        <v>0</v>
      </c>
      <c r="AF9" s="393">
        <f>448+287-550-26-27-132</f>
        <v>0</v>
      </c>
      <c r="AG9" s="247"/>
      <c r="AH9" s="247"/>
      <c r="AI9" s="247"/>
      <c r="AJ9" s="247"/>
      <c r="AK9" s="247"/>
      <c r="AL9" s="247"/>
      <c r="AM9" s="247"/>
      <c r="AN9" s="247"/>
      <c r="AO9" s="247"/>
      <c r="AP9" s="248"/>
      <c r="AQ9" s="248"/>
      <c r="AR9" s="393"/>
      <c r="AS9" s="248"/>
      <c r="AT9" s="248"/>
      <c r="AU9" s="248"/>
      <c r="AV9" s="248"/>
      <c r="AW9" s="248"/>
      <c r="AX9" s="248"/>
      <c r="AY9" s="244">
        <f t="shared" si="2"/>
        <v>0</v>
      </c>
      <c r="AZ9" s="240">
        <f t="shared" si="3"/>
        <v>0</v>
      </c>
      <c r="BA9" s="545">
        <f t="shared" si="4"/>
        <v>0</v>
      </c>
    </row>
    <row r="10" spans="1:54" s="4" customFormat="1" ht="15" customHeight="1" x14ac:dyDescent="0.2">
      <c r="A10" s="333"/>
      <c r="B10" s="460"/>
      <c r="C10" s="334"/>
      <c r="D10" s="345"/>
      <c r="E10" s="201"/>
      <c r="F10" s="544">
        <f t="shared" si="5"/>
        <v>0</v>
      </c>
      <c r="G10" s="251"/>
      <c r="H10" s="217">
        <f t="shared" si="6"/>
        <v>0</v>
      </c>
      <c r="I10" s="221"/>
      <c r="J10" s="427">
        <f t="shared" ref="J10:J64" si="7">-I10+K10</f>
        <v>0</v>
      </c>
      <c r="K10" s="245">
        <v>0</v>
      </c>
      <c r="L10" s="222"/>
      <c r="M10" s="245"/>
      <c r="N10" s="220"/>
      <c r="O10" s="220"/>
      <c r="P10" s="220"/>
      <c r="Q10" s="220"/>
      <c r="R10" s="249"/>
      <c r="S10" s="246"/>
      <c r="T10" s="246"/>
      <c r="U10" s="246"/>
      <c r="V10" s="246"/>
      <c r="W10" s="246"/>
      <c r="X10" s="246"/>
      <c r="Y10" s="246"/>
      <c r="Z10" s="246"/>
      <c r="AA10" s="246"/>
      <c r="AB10" s="246"/>
      <c r="AC10" s="246"/>
      <c r="AD10" s="250"/>
      <c r="AE10" s="250"/>
      <c r="AF10" s="394"/>
      <c r="AG10" s="389"/>
      <c r="AH10" s="389"/>
      <c r="AI10" s="389"/>
      <c r="AJ10" s="389"/>
      <c r="AK10" s="389"/>
      <c r="AL10" s="389"/>
      <c r="AM10" s="246"/>
      <c r="AN10" s="246"/>
      <c r="AO10" s="246"/>
      <c r="AP10" s="250"/>
      <c r="AQ10" s="250"/>
      <c r="AR10" s="394"/>
      <c r="AS10" s="383"/>
      <c r="AT10" s="383"/>
      <c r="AU10" s="383"/>
      <c r="AV10" s="383"/>
      <c r="AW10" s="383"/>
      <c r="AX10" s="250"/>
      <c r="AY10" s="244">
        <f t="shared" si="2"/>
        <v>0</v>
      </c>
      <c r="AZ10" s="240">
        <f t="shared" si="3"/>
        <v>0</v>
      </c>
      <c r="BA10" s="545">
        <f t="shared" si="4"/>
        <v>0</v>
      </c>
    </row>
    <row r="11" spans="1:54" s="4" customFormat="1" ht="15" customHeight="1" x14ac:dyDescent="0.2">
      <c r="A11" s="333"/>
      <c r="B11" s="460"/>
      <c r="C11" s="334"/>
      <c r="D11" s="345"/>
      <c r="E11" s="201"/>
      <c r="F11" s="544">
        <f t="shared" si="5"/>
        <v>0</v>
      </c>
      <c r="G11" s="251"/>
      <c r="H11" s="217">
        <f t="shared" si="6"/>
        <v>0</v>
      </c>
      <c r="I11" s="221"/>
      <c r="J11" s="427">
        <f t="shared" si="7"/>
        <v>0</v>
      </c>
      <c r="K11" s="245">
        <v>0</v>
      </c>
      <c r="L11" s="222"/>
      <c r="M11" s="245"/>
      <c r="N11" s="220"/>
      <c r="O11" s="220"/>
      <c r="P11" s="220"/>
      <c r="Q11" s="220"/>
      <c r="R11" s="249"/>
      <c r="S11" s="246"/>
      <c r="T11" s="246"/>
      <c r="U11" s="246"/>
      <c r="V11" s="246"/>
      <c r="W11" s="246"/>
      <c r="X11" s="246"/>
      <c r="Y11" s="246"/>
      <c r="Z11" s="246"/>
      <c r="AA11" s="246"/>
      <c r="AB11" s="246"/>
      <c r="AC11" s="246"/>
      <c r="AD11" s="250"/>
      <c r="AE11" s="250"/>
      <c r="AF11" s="394"/>
      <c r="AG11" s="389"/>
      <c r="AH11" s="389"/>
      <c r="AI11" s="389"/>
      <c r="AJ11" s="389"/>
      <c r="AK11" s="389"/>
      <c r="AL11" s="389"/>
      <c r="AM11" s="246"/>
      <c r="AN11" s="246"/>
      <c r="AO11" s="246"/>
      <c r="AP11" s="250"/>
      <c r="AQ11" s="250"/>
      <c r="AR11" s="394"/>
      <c r="AS11" s="383"/>
      <c r="AT11" s="383"/>
      <c r="AU11" s="383"/>
      <c r="AV11" s="383"/>
      <c r="AW11" s="383"/>
      <c r="AX11" s="250"/>
      <c r="AY11" s="244">
        <f t="shared" si="2"/>
        <v>0</v>
      </c>
      <c r="AZ11" s="240">
        <f t="shared" si="3"/>
        <v>0</v>
      </c>
      <c r="BA11" s="545">
        <f t="shared" si="4"/>
        <v>0</v>
      </c>
    </row>
    <row r="12" spans="1:54" s="4" customFormat="1" ht="15" customHeight="1" x14ac:dyDescent="0.2">
      <c r="A12" s="339"/>
      <c r="B12" s="462"/>
      <c r="C12" s="340"/>
      <c r="D12" s="345"/>
      <c r="E12" s="251"/>
      <c r="F12" s="544">
        <f t="shared" si="5"/>
        <v>0</v>
      </c>
      <c r="G12" s="251"/>
      <c r="H12" s="217">
        <f t="shared" si="6"/>
        <v>0</v>
      </c>
      <c r="I12" s="221"/>
      <c r="J12" s="427">
        <f t="shared" si="7"/>
        <v>0</v>
      </c>
      <c r="K12" s="245">
        <v>0</v>
      </c>
      <c r="L12" s="222"/>
      <c r="M12" s="245"/>
      <c r="N12" s="220"/>
      <c r="O12" s="220"/>
      <c r="P12" s="220"/>
      <c r="Q12" s="220"/>
      <c r="R12" s="249"/>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394"/>
      <c r="AS12" s="383"/>
      <c r="AT12" s="383"/>
      <c r="AU12" s="383"/>
      <c r="AV12" s="383"/>
      <c r="AW12" s="383"/>
      <c r="AX12" s="250"/>
      <c r="AY12" s="244">
        <f t="shared" si="2"/>
        <v>0</v>
      </c>
      <c r="AZ12" s="240">
        <f t="shared" si="3"/>
        <v>0</v>
      </c>
      <c r="BA12" s="545">
        <f t="shared" si="4"/>
        <v>0</v>
      </c>
    </row>
    <row r="13" spans="1:54" s="4" customFormat="1" ht="15" customHeight="1" x14ac:dyDescent="0.2">
      <c r="A13" s="148"/>
      <c r="B13" s="451"/>
      <c r="C13" s="257"/>
      <c r="D13" s="367"/>
      <c r="E13" s="251"/>
      <c r="F13" s="544">
        <f t="shared" si="5"/>
        <v>0</v>
      </c>
      <c r="G13" s="251"/>
      <c r="H13" s="217">
        <f t="shared" si="6"/>
        <v>0</v>
      </c>
      <c r="I13" s="221"/>
      <c r="J13" s="427">
        <f t="shared" si="7"/>
        <v>0</v>
      </c>
      <c r="K13" s="245">
        <v>0</v>
      </c>
      <c r="L13" s="222"/>
      <c r="M13" s="245"/>
      <c r="N13" s="220"/>
      <c r="O13" s="220"/>
      <c r="P13" s="220"/>
      <c r="Q13" s="220"/>
      <c r="R13" s="249"/>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394"/>
      <c r="AS13" s="383"/>
      <c r="AT13" s="383"/>
      <c r="AU13" s="383"/>
      <c r="AV13" s="383"/>
      <c r="AW13" s="383"/>
      <c r="AX13" s="250"/>
      <c r="AY13" s="244">
        <f t="shared" si="2"/>
        <v>0</v>
      </c>
      <c r="AZ13" s="240">
        <f t="shared" si="3"/>
        <v>0</v>
      </c>
      <c r="BA13" s="545">
        <f t="shared" si="4"/>
        <v>0</v>
      </c>
    </row>
    <row r="14" spans="1:54" s="4" customFormat="1" ht="15" customHeight="1" x14ac:dyDescent="0.2">
      <c r="A14" s="148"/>
      <c r="B14" s="451"/>
      <c r="C14" s="257"/>
      <c r="D14" s="367"/>
      <c r="E14" s="251"/>
      <c r="F14" s="544">
        <f t="shared" si="5"/>
        <v>0</v>
      </c>
      <c r="G14" s="251"/>
      <c r="H14" s="217">
        <f t="shared" si="6"/>
        <v>0</v>
      </c>
      <c r="I14" s="221"/>
      <c r="J14" s="427">
        <f t="shared" si="7"/>
        <v>0</v>
      </c>
      <c r="K14" s="245">
        <v>0</v>
      </c>
      <c r="L14" s="222"/>
      <c r="M14" s="245"/>
      <c r="N14" s="220"/>
      <c r="O14" s="220"/>
      <c r="P14" s="220"/>
      <c r="Q14" s="220"/>
      <c r="R14" s="249"/>
      <c r="S14" s="246"/>
      <c r="T14" s="246"/>
      <c r="U14" s="246"/>
      <c r="V14" s="246"/>
      <c r="W14" s="246"/>
      <c r="X14" s="246"/>
      <c r="Y14" s="246"/>
      <c r="Z14" s="246"/>
      <c r="AA14" s="246"/>
      <c r="AB14" s="246"/>
      <c r="AC14" s="246"/>
      <c r="AD14" s="250"/>
      <c r="AE14" s="250"/>
      <c r="AF14" s="394"/>
      <c r="AG14" s="389"/>
      <c r="AH14" s="389"/>
      <c r="AI14" s="389"/>
      <c r="AJ14" s="389"/>
      <c r="AK14" s="389"/>
      <c r="AL14" s="246"/>
      <c r="AM14" s="246"/>
      <c r="AN14" s="246"/>
      <c r="AO14" s="246"/>
      <c r="AP14" s="250"/>
      <c r="AQ14" s="250"/>
      <c r="AR14" s="394"/>
      <c r="AS14" s="383"/>
      <c r="AT14" s="383"/>
      <c r="AU14" s="383"/>
      <c r="AV14" s="383"/>
      <c r="AW14" s="383"/>
      <c r="AX14" s="250"/>
      <c r="AY14" s="244">
        <f t="shared" si="2"/>
        <v>0</v>
      </c>
      <c r="AZ14" s="240">
        <f t="shared" si="3"/>
        <v>0</v>
      </c>
      <c r="BA14" s="545">
        <f t="shared" si="4"/>
        <v>0</v>
      </c>
    </row>
    <row r="15" spans="1:54" s="4" customFormat="1" ht="15" customHeight="1" x14ac:dyDescent="0.2">
      <c r="A15" s="148"/>
      <c r="B15" s="451"/>
      <c r="C15" s="257"/>
      <c r="D15" s="367"/>
      <c r="E15" s="251"/>
      <c r="F15" s="544">
        <f t="shared" si="5"/>
        <v>0</v>
      </c>
      <c r="G15" s="251"/>
      <c r="H15" s="217">
        <f t="shared" si="6"/>
        <v>0</v>
      </c>
      <c r="I15" s="221"/>
      <c r="J15" s="427">
        <f t="shared" si="7"/>
        <v>0</v>
      </c>
      <c r="K15" s="245">
        <v>0</v>
      </c>
      <c r="L15" s="222"/>
      <c r="M15" s="245"/>
      <c r="N15" s="220"/>
      <c r="O15" s="220"/>
      <c r="P15" s="220"/>
      <c r="Q15" s="220"/>
      <c r="R15" s="249"/>
      <c r="S15" s="246"/>
      <c r="T15" s="246"/>
      <c r="U15" s="246"/>
      <c r="V15" s="246"/>
      <c r="W15" s="246"/>
      <c r="X15" s="246"/>
      <c r="Y15" s="246"/>
      <c r="Z15" s="246"/>
      <c r="AA15" s="246"/>
      <c r="AB15" s="246"/>
      <c r="AC15" s="246"/>
      <c r="AD15" s="250"/>
      <c r="AE15" s="250"/>
      <c r="AF15" s="394"/>
      <c r="AG15" s="389"/>
      <c r="AH15" s="389"/>
      <c r="AI15" s="389"/>
      <c r="AJ15" s="389"/>
      <c r="AK15" s="389"/>
      <c r="AL15" s="246"/>
      <c r="AM15" s="246"/>
      <c r="AN15" s="246"/>
      <c r="AO15" s="246"/>
      <c r="AP15" s="250"/>
      <c r="AQ15" s="250"/>
      <c r="AR15" s="394"/>
      <c r="AS15" s="383"/>
      <c r="AT15" s="383"/>
      <c r="AU15" s="383"/>
      <c r="AV15" s="383"/>
      <c r="AW15" s="383"/>
      <c r="AX15" s="250"/>
      <c r="AY15" s="244">
        <f t="shared" si="2"/>
        <v>0</v>
      </c>
      <c r="AZ15" s="240">
        <f t="shared" si="3"/>
        <v>0</v>
      </c>
      <c r="BA15" s="545">
        <f t="shared" si="4"/>
        <v>0</v>
      </c>
    </row>
    <row r="16" spans="1:54" s="4" customFormat="1" ht="15" hidden="1" customHeight="1" x14ac:dyDescent="0.2">
      <c r="A16" s="148"/>
      <c r="B16" s="451"/>
      <c r="C16" s="443"/>
      <c r="D16" s="443"/>
      <c r="E16" s="251"/>
      <c r="F16" s="544">
        <f t="shared" si="5"/>
        <v>0</v>
      </c>
      <c r="G16" s="251"/>
      <c r="H16" s="217">
        <f t="shared" si="6"/>
        <v>0</v>
      </c>
      <c r="I16" s="221"/>
      <c r="J16" s="427">
        <f t="shared" si="7"/>
        <v>0</v>
      </c>
      <c r="K16" s="245">
        <v>0</v>
      </c>
      <c r="L16" s="222"/>
      <c r="M16" s="245"/>
      <c r="N16" s="220"/>
      <c r="O16" s="220"/>
      <c r="P16" s="220"/>
      <c r="Q16" s="220"/>
      <c r="R16" s="249"/>
      <c r="S16" s="246"/>
      <c r="T16" s="246"/>
      <c r="U16" s="246"/>
      <c r="V16" s="246"/>
      <c r="W16" s="246"/>
      <c r="X16" s="246"/>
      <c r="Y16" s="246"/>
      <c r="Z16" s="246"/>
      <c r="AA16" s="246"/>
      <c r="AB16" s="246"/>
      <c r="AC16" s="246"/>
      <c r="AD16" s="250"/>
      <c r="AE16" s="250"/>
      <c r="AF16" s="394"/>
      <c r="AG16" s="389"/>
      <c r="AH16" s="389"/>
      <c r="AI16" s="389"/>
      <c r="AJ16" s="389"/>
      <c r="AK16" s="389"/>
      <c r="AL16" s="246"/>
      <c r="AM16" s="246"/>
      <c r="AN16" s="246"/>
      <c r="AO16" s="246"/>
      <c r="AP16" s="250"/>
      <c r="AQ16" s="250"/>
      <c r="AR16" s="394"/>
      <c r="AS16" s="383"/>
      <c r="AT16" s="383"/>
      <c r="AU16" s="383"/>
      <c r="AV16" s="383"/>
      <c r="AW16" s="383"/>
      <c r="AX16" s="250"/>
      <c r="AY16" s="244">
        <f t="shared" si="2"/>
        <v>0</v>
      </c>
      <c r="AZ16" s="240">
        <f t="shared" si="3"/>
        <v>0</v>
      </c>
      <c r="BA16" s="545">
        <f t="shared" si="4"/>
        <v>0</v>
      </c>
    </row>
    <row r="17" spans="1:53" s="4" customFormat="1" ht="15" hidden="1" customHeight="1" x14ac:dyDescent="0.2">
      <c r="A17" s="148"/>
      <c r="B17" s="451"/>
      <c r="C17" s="257"/>
      <c r="D17" s="367"/>
      <c r="E17" s="251"/>
      <c r="F17" s="544">
        <f t="shared" si="5"/>
        <v>0</v>
      </c>
      <c r="G17" s="251"/>
      <c r="H17" s="217">
        <f t="shared" si="6"/>
        <v>0</v>
      </c>
      <c r="I17" s="221"/>
      <c r="J17" s="427">
        <f t="shared" si="7"/>
        <v>0</v>
      </c>
      <c r="K17" s="245"/>
      <c r="L17" s="222"/>
      <c r="M17" s="245"/>
      <c r="N17" s="220"/>
      <c r="O17" s="220"/>
      <c r="P17" s="220"/>
      <c r="Q17" s="220"/>
      <c r="R17" s="249"/>
      <c r="S17" s="246"/>
      <c r="T17" s="246"/>
      <c r="U17" s="246"/>
      <c r="V17" s="246"/>
      <c r="W17" s="246"/>
      <c r="X17" s="246"/>
      <c r="Y17" s="246"/>
      <c r="Z17" s="246"/>
      <c r="AA17" s="246"/>
      <c r="AB17" s="246"/>
      <c r="AC17" s="246"/>
      <c r="AD17" s="250"/>
      <c r="AE17" s="250"/>
      <c r="AF17" s="394"/>
      <c r="AG17" s="389"/>
      <c r="AH17" s="389"/>
      <c r="AI17" s="389"/>
      <c r="AJ17" s="389"/>
      <c r="AK17" s="389"/>
      <c r="AL17" s="246"/>
      <c r="AM17" s="246"/>
      <c r="AN17" s="246"/>
      <c r="AO17" s="246"/>
      <c r="AP17" s="250"/>
      <c r="AQ17" s="250"/>
      <c r="AR17" s="394"/>
      <c r="AS17" s="383"/>
      <c r="AT17" s="383"/>
      <c r="AU17" s="383"/>
      <c r="AV17" s="383"/>
      <c r="AW17" s="383"/>
      <c r="AX17" s="250"/>
      <c r="AY17" s="244">
        <f t="shared" si="2"/>
        <v>0</v>
      </c>
      <c r="AZ17" s="240">
        <f t="shared" si="3"/>
        <v>0</v>
      </c>
      <c r="BA17" s="545">
        <f t="shared" si="4"/>
        <v>0</v>
      </c>
    </row>
    <row r="18" spans="1:53" s="4" customFormat="1" ht="15" hidden="1" customHeight="1" x14ac:dyDescent="0.2">
      <c r="A18" s="148"/>
      <c r="B18" s="451"/>
      <c r="C18" s="257"/>
      <c r="D18" s="367"/>
      <c r="E18" s="251"/>
      <c r="F18" s="544">
        <f t="shared" si="5"/>
        <v>0</v>
      </c>
      <c r="G18" s="251"/>
      <c r="H18" s="217">
        <f t="shared" si="6"/>
        <v>0</v>
      </c>
      <c r="I18" s="221"/>
      <c r="J18" s="427">
        <f t="shared" si="7"/>
        <v>0</v>
      </c>
      <c r="K18" s="251"/>
      <c r="L18" s="222"/>
      <c r="M18" s="251"/>
      <c r="N18" s="220"/>
      <c r="O18" s="220"/>
      <c r="P18" s="220"/>
      <c r="Q18" s="220"/>
      <c r="R18" s="249"/>
      <c r="S18" s="246"/>
      <c r="T18" s="246"/>
      <c r="U18" s="246"/>
      <c r="V18" s="246"/>
      <c r="W18" s="246"/>
      <c r="X18" s="246"/>
      <c r="Y18" s="246"/>
      <c r="Z18" s="246"/>
      <c r="AA18" s="246"/>
      <c r="AB18" s="246"/>
      <c r="AC18" s="246"/>
      <c r="AD18" s="250"/>
      <c r="AE18" s="250"/>
      <c r="AF18" s="394"/>
      <c r="AG18" s="389"/>
      <c r="AH18" s="389"/>
      <c r="AI18" s="389"/>
      <c r="AJ18" s="389"/>
      <c r="AK18" s="389"/>
      <c r="AL18" s="246"/>
      <c r="AM18" s="246"/>
      <c r="AN18" s="246"/>
      <c r="AO18" s="246"/>
      <c r="AP18" s="250"/>
      <c r="AQ18" s="250"/>
      <c r="AR18" s="394"/>
      <c r="AS18" s="383"/>
      <c r="AT18" s="383"/>
      <c r="AU18" s="383"/>
      <c r="AV18" s="383"/>
      <c r="AW18" s="383"/>
      <c r="AX18" s="250"/>
      <c r="AY18" s="244">
        <f t="shared" si="2"/>
        <v>0</v>
      </c>
      <c r="AZ18" s="240">
        <f t="shared" si="3"/>
        <v>0</v>
      </c>
      <c r="BA18" s="545">
        <f t="shared" si="4"/>
        <v>0</v>
      </c>
    </row>
    <row r="19" spans="1:53" s="4" customFormat="1" ht="15" hidden="1" customHeight="1" x14ac:dyDescent="0.2">
      <c r="A19" s="148"/>
      <c r="B19" s="451"/>
      <c r="C19" s="257"/>
      <c r="D19" s="367"/>
      <c r="E19" s="251"/>
      <c r="F19" s="544">
        <f t="shared" si="5"/>
        <v>0</v>
      </c>
      <c r="G19" s="251"/>
      <c r="H19" s="217">
        <f t="shared" si="6"/>
        <v>0</v>
      </c>
      <c r="I19" s="221"/>
      <c r="J19" s="427">
        <f t="shared" si="7"/>
        <v>0</v>
      </c>
      <c r="K19" s="251"/>
      <c r="L19" s="222"/>
      <c r="M19" s="251"/>
      <c r="N19" s="220"/>
      <c r="O19" s="220"/>
      <c r="P19" s="220"/>
      <c r="Q19" s="220"/>
      <c r="R19" s="249"/>
      <c r="S19" s="246"/>
      <c r="T19" s="246"/>
      <c r="U19" s="246"/>
      <c r="V19" s="246"/>
      <c r="W19" s="246"/>
      <c r="X19" s="246"/>
      <c r="Y19" s="246"/>
      <c r="Z19" s="246"/>
      <c r="AA19" s="246"/>
      <c r="AB19" s="246"/>
      <c r="AC19" s="246"/>
      <c r="AD19" s="250"/>
      <c r="AE19" s="250"/>
      <c r="AF19" s="394"/>
      <c r="AG19" s="389"/>
      <c r="AH19" s="389"/>
      <c r="AI19" s="389"/>
      <c r="AJ19" s="389"/>
      <c r="AK19" s="389"/>
      <c r="AL19" s="246"/>
      <c r="AM19" s="246"/>
      <c r="AN19" s="246"/>
      <c r="AO19" s="246"/>
      <c r="AP19" s="250"/>
      <c r="AQ19" s="250"/>
      <c r="AR19" s="394"/>
      <c r="AS19" s="383"/>
      <c r="AT19" s="383"/>
      <c r="AU19" s="383"/>
      <c r="AV19" s="383"/>
      <c r="AW19" s="383"/>
      <c r="AX19" s="250"/>
      <c r="AY19" s="244">
        <f t="shared" si="2"/>
        <v>0</v>
      </c>
      <c r="AZ19" s="240">
        <f t="shared" si="3"/>
        <v>0</v>
      </c>
      <c r="BA19" s="545">
        <f t="shared" si="4"/>
        <v>0</v>
      </c>
    </row>
    <row r="20" spans="1:53" s="4" customFormat="1" ht="15" hidden="1" customHeight="1" x14ac:dyDescent="0.2">
      <c r="A20" s="148"/>
      <c r="B20" s="451"/>
      <c r="C20" s="257"/>
      <c r="D20" s="367"/>
      <c r="E20" s="251"/>
      <c r="F20" s="544">
        <f t="shared" si="5"/>
        <v>0</v>
      </c>
      <c r="G20" s="251"/>
      <c r="H20" s="217">
        <f t="shared" si="6"/>
        <v>0</v>
      </c>
      <c r="I20" s="221"/>
      <c r="J20" s="427">
        <f t="shared" si="7"/>
        <v>0</v>
      </c>
      <c r="K20" s="251"/>
      <c r="L20" s="222"/>
      <c r="M20" s="251"/>
      <c r="N20" s="220"/>
      <c r="O20" s="220"/>
      <c r="P20" s="220"/>
      <c r="Q20" s="220"/>
      <c r="R20" s="249"/>
      <c r="S20" s="246"/>
      <c r="T20" s="246"/>
      <c r="U20" s="246"/>
      <c r="V20" s="246"/>
      <c r="W20" s="246"/>
      <c r="X20" s="246"/>
      <c r="Y20" s="246"/>
      <c r="Z20" s="246"/>
      <c r="AA20" s="246"/>
      <c r="AB20" s="246"/>
      <c r="AC20" s="246"/>
      <c r="AD20" s="250"/>
      <c r="AE20" s="250"/>
      <c r="AF20" s="394"/>
      <c r="AG20" s="389"/>
      <c r="AH20" s="389"/>
      <c r="AI20" s="389"/>
      <c r="AJ20" s="389"/>
      <c r="AK20" s="389"/>
      <c r="AL20" s="246"/>
      <c r="AM20" s="246"/>
      <c r="AN20" s="246"/>
      <c r="AO20" s="246"/>
      <c r="AP20" s="250"/>
      <c r="AQ20" s="250"/>
      <c r="AR20" s="394"/>
      <c r="AS20" s="383"/>
      <c r="AT20" s="383"/>
      <c r="AU20" s="383"/>
      <c r="AV20" s="383"/>
      <c r="AW20" s="383"/>
      <c r="AX20" s="250"/>
      <c r="AY20" s="244">
        <f t="shared" si="2"/>
        <v>0</v>
      </c>
      <c r="AZ20" s="240">
        <f t="shared" si="3"/>
        <v>0</v>
      </c>
      <c r="BA20" s="545">
        <f t="shared" si="4"/>
        <v>0</v>
      </c>
    </row>
    <row r="21" spans="1:53" s="4" customFormat="1" ht="15" hidden="1" customHeight="1" x14ac:dyDescent="0.2">
      <c r="A21" s="148"/>
      <c r="B21" s="451"/>
      <c r="C21" s="257"/>
      <c r="D21" s="367"/>
      <c r="E21" s="251"/>
      <c r="F21" s="544">
        <f t="shared" si="5"/>
        <v>0</v>
      </c>
      <c r="G21" s="251"/>
      <c r="H21" s="217">
        <f t="shared" si="6"/>
        <v>0</v>
      </c>
      <c r="I21" s="221"/>
      <c r="J21" s="427">
        <f t="shared" si="7"/>
        <v>0</v>
      </c>
      <c r="K21" s="251"/>
      <c r="L21" s="222"/>
      <c r="M21" s="251"/>
      <c r="N21" s="220"/>
      <c r="O21" s="220"/>
      <c r="P21" s="220"/>
      <c r="Q21" s="220"/>
      <c r="R21" s="249"/>
      <c r="S21" s="246"/>
      <c r="T21" s="246"/>
      <c r="U21" s="246"/>
      <c r="V21" s="246"/>
      <c r="W21" s="246"/>
      <c r="X21" s="246"/>
      <c r="Y21" s="246"/>
      <c r="Z21" s="246"/>
      <c r="AA21" s="246"/>
      <c r="AB21" s="246"/>
      <c r="AC21" s="246"/>
      <c r="AD21" s="250"/>
      <c r="AE21" s="250"/>
      <c r="AF21" s="394"/>
      <c r="AG21" s="389"/>
      <c r="AH21" s="389"/>
      <c r="AI21" s="389"/>
      <c r="AJ21" s="389"/>
      <c r="AK21" s="389"/>
      <c r="AL21" s="246"/>
      <c r="AM21" s="246"/>
      <c r="AN21" s="246"/>
      <c r="AO21" s="246"/>
      <c r="AP21" s="250"/>
      <c r="AQ21" s="250"/>
      <c r="AR21" s="394"/>
      <c r="AS21" s="383"/>
      <c r="AT21" s="383"/>
      <c r="AU21" s="383"/>
      <c r="AV21" s="383"/>
      <c r="AW21" s="383"/>
      <c r="AX21" s="250"/>
      <c r="AY21" s="244">
        <f t="shared" si="2"/>
        <v>0</v>
      </c>
      <c r="AZ21" s="240">
        <f t="shared" si="3"/>
        <v>0</v>
      </c>
      <c r="BA21" s="545">
        <f t="shared" si="4"/>
        <v>0</v>
      </c>
    </row>
    <row r="22" spans="1:53" s="4" customFormat="1" ht="15" hidden="1" customHeight="1" x14ac:dyDescent="0.2">
      <c r="A22" s="148"/>
      <c r="B22" s="451"/>
      <c r="C22" s="257"/>
      <c r="D22" s="367"/>
      <c r="E22" s="251"/>
      <c r="F22" s="544">
        <f t="shared" si="5"/>
        <v>0</v>
      </c>
      <c r="G22" s="251"/>
      <c r="H22" s="217">
        <f t="shared" si="6"/>
        <v>0</v>
      </c>
      <c r="I22" s="221"/>
      <c r="J22" s="427">
        <f t="shared" si="7"/>
        <v>0</v>
      </c>
      <c r="K22" s="251"/>
      <c r="L22" s="222"/>
      <c r="M22" s="251"/>
      <c r="N22" s="220"/>
      <c r="O22" s="220"/>
      <c r="P22" s="220"/>
      <c r="Q22" s="220"/>
      <c r="R22" s="249"/>
      <c r="S22" s="246"/>
      <c r="T22" s="246"/>
      <c r="U22" s="246"/>
      <c r="V22" s="246"/>
      <c r="W22" s="246"/>
      <c r="X22" s="246"/>
      <c r="Y22" s="246"/>
      <c r="Z22" s="246"/>
      <c r="AA22" s="246"/>
      <c r="AB22" s="246"/>
      <c r="AC22" s="246"/>
      <c r="AD22" s="250"/>
      <c r="AE22" s="250"/>
      <c r="AF22" s="394"/>
      <c r="AG22" s="389"/>
      <c r="AH22" s="389"/>
      <c r="AI22" s="389"/>
      <c r="AJ22" s="389"/>
      <c r="AK22" s="389"/>
      <c r="AL22" s="246"/>
      <c r="AM22" s="246"/>
      <c r="AN22" s="246"/>
      <c r="AO22" s="246"/>
      <c r="AP22" s="250"/>
      <c r="AQ22" s="250"/>
      <c r="AR22" s="394"/>
      <c r="AS22" s="383"/>
      <c r="AT22" s="383"/>
      <c r="AU22" s="383"/>
      <c r="AV22" s="383"/>
      <c r="AW22" s="383"/>
      <c r="AX22" s="250"/>
      <c r="AY22" s="244">
        <f t="shared" si="2"/>
        <v>0</v>
      </c>
      <c r="AZ22" s="240">
        <f t="shared" si="3"/>
        <v>0</v>
      </c>
      <c r="BA22" s="545">
        <f t="shared" si="4"/>
        <v>0</v>
      </c>
    </row>
    <row r="23" spans="1:53" s="4" customFormat="1" ht="15" customHeight="1" x14ac:dyDescent="0.2">
      <c r="A23" s="148"/>
      <c r="B23" s="451"/>
      <c r="C23" s="257"/>
      <c r="D23" s="367"/>
      <c r="E23" s="251"/>
      <c r="F23" s="544">
        <f t="shared" si="5"/>
        <v>0</v>
      </c>
      <c r="G23" s="251"/>
      <c r="H23" s="217">
        <f t="shared" si="6"/>
        <v>0</v>
      </c>
      <c r="I23" s="221"/>
      <c r="J23" s="427">
        <f t="shared" si="7"/>
        <v>0</v>
      </c>
      <c r="K23" s="245">
        <v>0</v>
      </c>
      <c r="L23" s="222"/>
      <c r="M23" s="251"/>
      <c r="N23" s="220"/>
      <c r="O23" s="220"/>
      <c r="P23" s="220"/>
      <c r="Q23" s="220"/>
      <c r="R23" s="249"/>
      <c r="S23" s="246"/>
      <c r="T23" s="246"/>
      <c r="U23" s="246"/>
      <c r="V23" s="246"/>
      <c r="W23" s="246"/>
      <c r="X23" s="246"/>
      <c r="Y23" s="246"/>
      <c r="Z23" s="246"/>
      <c r="AA23" s="246"/>
      <c r="AB23" s="246"/>
      <c r="AC23" s="246"/>
      <c r="AD23" s="250"/>
      <c r="AE23" s="250"/>
      <c r="AF23" s="394"/>
      <c r="AG23" s="389"/>
      <c r="AH23" s="389"/>
      <c r="AI23" s="389"/>
      <c r="AJ23" s="389"/>
      <c r="AK23" s="389"/>
      <c r="AL23" s="246"/>
      <c r="AM23" s="246"/>
      <c r="AN23" s="246"/>
      <c r="AO23" s="246"/>
      <c r="AP23" s="250"/>
      <c r="AQ23" s="250"/>
      <c r="AR23" s="394"/>
      <c r="AS23" s="383"/>
      <c r="AT23" s="383"/>
      <c r="AU23" s="383"/>
      <c r="AV23" s="383"/>
      <c r="AW23" s="383"/>
      <c r="AX23" s="250"/>
      <c r="AY23" s="244">
        <f t="shared" si="2"/>
        <v>0</v>
      </c>
      <c r="AZ23" s="240">
        <f t="shared" si="3"/>
        <v>0</v>
      </c>
      <c r="BA23" s="545">
        <f t="shared" si="4"/>
        <v>0</v>
      </c>
    </row>
    <row r="24" spans="1:53" s="4" customFormat="1" ht="15" customHeight="1" x14ac:dyDescent="0.2">
      <c r="A24" s="148"/>
      <c r="B24" s="451" t="str">
        <f>B8</f>
        <v>ZK114.K299.C727</v>
      </c>
      <c r="C24" s="257"/>
      <c r="D24" s="367"/>
      <c r="E24" s="251"/>
      <c r="F24" s="544">
        <f t="shared" si="5"/>
        <v>0</v>
      </c>
      <c r="G24" s="251"/>
      <c r="H24" s="217">
        <f t="shared" si="6"/>
        <v>0</v>
      </c>
      <c r="I24" s="221"/>
      <c r="J24" s="427">
        <f t="shared" si="7"/>
        <v>0</v>
      </c>
      <c r="K24" s="245">
        <v>0</v>
      </c>
      <c r="L24" s="222"/>
      <c r="M24" s="251"/>
      <c r="N24" s="220"/>
      <c r="O24" s="220"/>
      <c r="P24" s="220"/>
      <c r="Q24" s="220"/>
      <c r="R24" s="249"/>
      <c r="S24" s="246"/>
      <c r="T24" s="246"/>
      <c r="U24" s="246"/>
      <c r="V24" s="246"/>
      <c r="W24" s="246"/>
      <c r="X24" s="246"/>
      <c r="Y24" s="246"/>
      <c r="Z24" s="246"/>
      <c r="AA24" s="246"/>
      <c r="AB24" s="246"/>
      <c r="AC24" s="246"/>
      <c r="AD24" s="250"/>
      <c r="AE24" s="250"/>
      <c r="AF24" s="394"/>
      <c r="AG24" s="389"/>
      <c r="AH24" s="389"/>
      <c r="AI24" s="389"/>
      <c r="AJ24" s="389"/>
      <c r="AK24" s="389"/>
      <c r="AL24" s="246"/>
      <c r="AM24" s="246"/>
      <c r="AN24" s="246"/>
      <c r="AO24" s="246"/>
      <c r="AP24" s="250"/>
      <c r="AQ24" s="250"/>
      <c r="AR24" s="394"/>
      <c r="AS24" s="383"/>
      <c r="AT24" s="383"/>
      <c r="AU24" s="383"/>
      <c r="AV24" s="383"/>
      <c r="AW24" s="383"/>
      <c r="AX24" s="250"/>
      <c r="AY24" s="244">
        <f t="shared" si="2"/>
        <v>0</v>
      </c>
      <c r="AZ24" s="240">
        <f t="shared" si="3"/>
        <v>0</v>
      </c>
      <c r="BA24" s="545">
        <f t="shared" si="4"/>
        <v>0</v>
      </c>
    </row>
    <row r="25" spans="1:53" s="4" customFormat="1" ht="15" customHeight="1" thickBot="1" x14ac:dyDescent="0.3">
      <c r="A25" s="168"/>
      <c r="B25" s="452"/>
      <c r="C25" s="274" t="s">
        <v>286</v>
      </c>
      <c r="D25" s="274"/>
      <c r="E25" s="272"/>
      <c r="F25" s="544">
        <f t="shared" si="5"/>
        <v>0</v>
      </c>
      <c r="G25" s="272"/>
      <c r="H25" s="223">
        <f>SUM(N25:AX25)-Q25</f>
        <v>0</v>
      </c>
      <c r="I25" s="224"/>
      <c r="J25" s="428">
        <f t="shared" si="7"/>
        <v>0</v>
      </c>
      <c r="K25" s="272">
        <v>0</v>
      </c>
      <c r="L25" s="225"/>
      <c r="M25" s="272"/>
      <c r="N25" s="560">
        <f>+IFERROR(VLOOKUP(B24,Sheet1!B:D,2,FALSE),0)</f>
        <v>0</v>
      </c>
      <c r="O25" s="600">
        <f>+IFERROR(VLOOKUP(B24,Sheet1!B:D,3,FALSE),0)</f>
        <v>0</v>
      </c>
      <c r="P25" s="600">
        <f>+IFERROR(VLOOKUP(B24,Sheet1!B:E,4,FALSE),0)</f>
        <v>0</v>
      </c>
      <c r="Q25" s="600">
        <f>+IFERROR(VLOOKUP(B24,Sheet1!B:F,5,FALSE),0)</f>
        <v>0</v>
      </c>
      <c r="R25" s="390"/>
      <c r="S25" s="246"/>
      <c r="T25" s="246"/>
      <c r="U25" s="246"/>
      <c r="V25" s="246"/>
      <c r="W25" s="246"/>
      <c r="X25" s="246"/>
      <c r="Y25" s="246"/>
      <c r="Z25" s="246"/>
      <c r="AA25" s="246"/>
      <c r="AB25" s="246"/>
      <c r="AC25" s="246"/>
      <c r="AD25" s="250"/>
      <c r="AE25" s="250"/>
      <c r="AF25" s="394"/>
      <c r="AG25" s="390"/>
      <c r="AH25" s="390"/>
      <c r="AI25" s="390"/>
      <c r="AJ25" s="390"/>
      <c r="AK25" s="390"/>
      <c r="AL25" s="246"/>
      <c r="AM25" s="246"/>
      <c r="AN25" s="246"/>
      <c r="AO25" s="246"/>
      <c r="AP25" s="250"/>
      <c r="AQ25" s="250"/>
      <c r="AR25" s="394"/>
      <c r="AS25" s="384"/>
      <c r="AT25" s="384"/>
      <c r="AU25" s="384"/>
      <c r="AV25" s="384"/>
      <c r="AW25" s="384"/>
      <c r="AX25" s="250"/>
      <c r="AY25" s="244">
        <f t="shared" si="2"/>
        <v>0</v>
      </c>
      <c r="AZ25" s="240">
        <f t="shared" si="3"/>
        <v>0</v>
      </c>
      <c r="BA25" s="545">
        <f t="shared" si="4"/>
        <v>0</v>
      </c>
    </row>
    <row r="26" spans="1:53" s="4" customFormat="1" ht="15" customHeight="1" x14ac:dyDescent="0.2">
      <c r="A26" s="193" t="s">
        <v>234</v>
      </c>
      <c r="B26" s="450" t="str">
        <f>+LEFT($E$5,5)&amp;"."&amp;A26&amp;"."&amp;$E$3</f>
        <v>ZK114.K130.C727</v>
      </c>
      <c r="C26" s="337" t="s">
        <v>235</v>
      </c>
      <c r="D26" s="337"/>
      <c r="E26" s="226">
        <f t="shared" ref="E26:L26" si="8">SUM(E27:E31)</f>
        <v>0</v>
      </c>
      <c r="F26" s="425">
        <f t="shared" si="8"/>
        <v>0</v>
      </c>
      <c r="G26" s="226">
        <f t="shared" si="8"/>
        <v>0</v>
      </c>
      <c r="H26" s="226">
        <f t="shared" si="8"/>
        <v>0</v>
      </c>
      <c r="I26" s="200">
        <f t="shared" si="8"/>
        <v>0</v>
      </c>
      <c r="J26" s="424">
        <f t="shared" si="8"/>
        <v>0</v>
      </c>
      <c r="K26" s="226">
        <f t="shared" si="8"/>
        <v>0</v>
      </c>
      <c r="L26" s="216">
        <f t="shared" si="8"/>
        <v>0</v>
      </c>
      <c r="M26" s="216"/>
      <c r="N26" s="195">
        <f t="shared" ref="N26:S26" si="9">SUM(N27:N31)</f>
        <v>0</v>
      </c>
      <c r="O26" s="195">
        <f t="shared" si="9"/>
        <v>0</v>
      </c>
      <c r="P26" s="195">
        <f t="shared" si="9"/>
        <v>0</v>
      </c>
      <c r="Q26" s="195">
        <f t="shared" si="9"/>
        <v>0</v>
      </c>
      <c r="R26" s="260">
        <f t="shared" si="9"/>
        <v>0</v>
      </c>
      <c r="S26" s="264">
        <f t="shared" si="9"/>
        <v>0</v>
      </c>
      <c r="T26" s="264">
        <f t="shared" ref="T26:AF26" si="10">SUM(T27:T31)</f>
        <v>0</v>
      </c>
      <c r="U26" s="264">
        <f t="shared" si="10"/>
        <v>0</v>
      </c>
      <c r="V26" s="264">
        <f t="shared" si="10"/>
        <v>0</v>
      </c>
      <c r="W26" s="264">
        <f t="shared" si="10"/>
        <v>0</v>
      </c>
      <c r="X26" s="264">
        <f t="shared" si="10"/>
        <v>0</v>
      </c>
      <c r="Y26" s="264">
        <f t="shared" si="10"/>
        <v>0</v>
      </c>
      <c r="Z26" s="264">
        <f t="shared" si="10"/>
        <v>0</v>
      </c>
      <c r="AA26" s="264">
        <f t="shared" si="10"/>
        <v>0</v>
      </c>
      <c r="AB26" s="264">
        <f t="shared" si="10"/>
        <v>0</v>
      </c>
      <c r="AC26" s="264">
        <f t="shared" si="10"/>
        <v>0</v>
      </c>
      <c r="AD26" s="264">
        <f t="shared" si="10"/>
        <v>0</v>
      </c>
      <c r="AE26" s="264">
        <f t="shared" si="10"/>
        <v>0</v>
      </c>
      <c r="AF26" s="395">
        <f t="shared" si="10"/>
        <v>0</v>
      </c>
      <c r="AG26" s="385">
        <f t="shared" ref="AG26:AX26" si="11">SUM(AG27:AG31)</f>
        <v>0</v>
      </c>
      <c r="AH26" s="385">
        <f t="shared" si="11"/>
        <v>0</v>
      </c>
      <c r="AI26" s="385">
        <f t="shared" si="11"/>
        <v>0</v>
      </c>
      <c r="AJ26" s="385">
        <f t="shared" si="11"/>
        <v>0</v>
      </c>
      <c r="AK26" s="385">
        <f t="shared" si="11"/>
        <v>0</v>
      </c>
      <c r="AL26" s="385">
        <f t="shared" si="11"/>
        <v>0</v>
      </c>
      <c r="AM26" s="385">
        <f t="shared" si="11"/>
        <v>0</v>
      </c>
      <c r="AN26" s="385">
        <f t="shared" si="11"/>
        <v>0</v>
      </c>
      <c r="AO26" s="385">
        <f t="shared" si="11"/>
        <v>0</v>
      </c>
      <c r="AP26" s="385">
        <f t="shared" si="11"/>
        <v>0</v>
      </c>
      <c r="AQ26" s="385">
        <f t="shared" si="11"/>
        <v>0</v>
      </c>
      <c r="AR26" s="395">
        <f t="shared" si="11"/>
        <v>0</v>
      </c>
      <c r="AS26" s="385">
        <f t="shared" si="11"/>
        <v>0</v>
      </c>
      <c r="AT26" s="385">
        <f t="shared" si="11"/>
        <v>0</v>
      </c>
      <c r="AU26" s="385">
        <f t="shared" si="11"/>
        <v>0</v>
      </c>
      <c r="AV26" s="385">
        <f t="shared" si="11"/>
        <v>0</v>
      </c>
      <c r="AW26" s="385">
        <f t="shared" si="11"/>
        <v>0</v>
      </c>
      <c r="AX26" s="385">
        <f t="shared" si="11"/>
        <v>0</v>
      </c>
      <c r="AY26" s="433">
        <f t="shared" si="2"/>
        <v>0</v>
      </c>
      <c r="AZ26" s="434">
        <f t="shared" si="3"/>
        <v>0</v>
      </c>
      <c r="BA26" s="435">
        <f t="shared" si="4"/>
        <v>0</v>
      </c>
    </row>
    <row r="27" spans="1:53" s="4" customFormat="1" ht="15" customHeight="1" x14ac:dyDescent="0.2">
      <c r="A27" s="333"/>
      <c r="B27" s="460"/>
      <c r="C27" s="334"/>
      <c r="D27" s="334"/>
      <c r="E27" s="245"/>
      <c r="F27" s="544">
        <f t="shared" ref="F27:F64" si="12">-E27+G27</f>
        <v>0</v>
      </c>
      <c r="G27" s="245">
        <v>0</v>
      </c>
      <c r="H27" s="217">
        <f>SUM(N27:AX27)</f>
        <v>0</v>
      </c>
      <c r="I27" s="228"/>
      <c r="J27" s="427">
        <f t="shared" si="7"/>
        <v>0</v>
      </c>
      <c r="K27" s="245">
        <v>0</v>
      </c>
      <c r="L27" s="229"/>
      <c r="M27" s="245"/>
      <c r="N27" s="232"/>
      <c r="O27" s="217"/>
      <c r="P27" s="217"/>
      <c r="Q27" s="217"/>
      <c r="R27" s="356"/>
      <c r="S27" s="357"/>
      <c r="T27" s="357"/>
      <c r="U27" s="357"/>
      <c r="V27" s="357"/>
      <c r="W27" s="357"/>
      <c r="X27" s="357"/>
      <c r="Y27" s="357"/>
      <c r="Z27" s="357"/>
      <c r="AA27" s="357"/>
      <c r="AB27" s="357"/>
      <c r="AC27" s="357"/>
      <c r="AD27" s="357"/>
      <c r="AE27" s="357"/>
      <c r="AF27" s="396"/>
      <c r="AG27" s="386"/>
      <c r="AH27" s="386"/>
      <c r="AI27" s="386"/>
      <c r="AJ27" s="386"/>
      <c r="AK27" s="386"/>
      <c r="AL27" s="357"/>
      <c r="AM27" s="357"/>
      <c r="AN27" s="357"/>
      <c r="AO27" s="357"/>
      <c r="AP27" s="357"/>
      <c r="AQ27" s="357"/>
      <c r="AR27" s="396"/>
      <c r="AS27" s="386"/>
      <c r="AT27" s="386"/>
      <c r="AU27" s="386"/>
      <c r="AV27" s="386"/>
      <c r="AW27" s="386"/>
      <c r="AX27" s="357"/>
      <c r="AY27" s="244">
        <f t="shared" si="2"/>
        <v>0</v>
      </c>
      <c r="AZ27" s="240">
        <f t="shared" si="3"/>
        <v>0</v>
      </c>
      <c r="BA27" s="545">
        <f t="shared" si="4"/>
        <v>0</v>
      </c>
    </row>
    <row r="28" spans="1:53" s="4" customFormat="1" ht="15" customHeight="1" x14ac:dyDescent="0.2">
      <c r="A28" s="333"/>
      <c r="B28" s="460"/>
      <c r="C28" s="334"/>
      <c r="D28" s="340"/>
      <c r="E28" s="245"/>
      <c r="F28" s="544">
        <f t="shared" si="12"/>
        <v>0</v>
      </c>
      <c r="G28" s="245">
        <v>0</v>
      </c>
      <c r="H28" s="217">
        <f>SUM(N28:AX28)</f>
        <v>0</v>
      </c>
      <c r="I28" s="228"/>
      <c r="J28" s="427">
        <f t="shared" si="7"/>
        <v>0</v>
      </c>
      <c r="K28" s="245">
        <v>0</v>
      </c>
      <c r="L28" s="229"/>
      <c r="M28" s="245"/>
      <c r="N28" s="261"/>
      <c r="O28" s="261"/>
      <c r="P28" s="261"/>
      <c r="Q28" s="261"/>
      <c r="R28" s="356"/>
      <c r="S28" s="357"/>
      <c r="T28" s="357"/>
      <c r="U28" s="357"/>
      <c r="V28" s="357"/>
      <c r="W28" s="357"/>
      <c r="X28" s="357"/>
      <c r="Y28" s="357"/>
      <c r="Z28" s="357"/>
      <c r="AA28" s="357"/>
      <c r="AB28" s="357"/>
      <c r="AC28" s="357"/>
      <c r="AD28" s="357"/>
      <c r="AE28" s="357"/>
      <c r="AF28" s="396"/>
      <c r="AG28" s="386"/>
      <c r="AH28" s="386"/>
      <c r="AI28" s="386"/>
      <c r="AJ28" s="386"/>
      <c r="AK28" s="386"/>
      <c r="AL28" s="357"/>
      <c r="AM28" s="357"/>
      <c r="AN28" s="357"/>
      <c r="AO28" s="357"/>
      <c r="AP28" s="357"/>
      <c r="AQ28" s="357"/>
      <c r="AR28" s="396"/>
      <c r="AS28" s="386"/>
      <c r="AT28" s="386"/>
      <c r="AU28" s="386"/>
      <c r="AV28" s="386"/>
      <c r="AW28" s="386"/>
      <c r="AX28" s="357"/>
      <c r="AY28" s="244">
        <f t="shared" si="2"/>
        <v>0</v>
      </c>
      <c r="AZ28" s="240">
        <f t="shared" si="3"/>
        <v>0</v>
      </c>
      <c r="BA28" s="545">
        <f t="shared" si="4"/>
        <v>0</v>
      </c>
    </row>
    <row r="29" spans="1:53" s="4" customFormat="1" ht="15" customHeight="1" x14ac:dyDescent="0.2">
      <c r="A29" s="333"/>
      <c r="B29" s="460"/>
      <c r="C29" s="334"/>
      <c r="D29" s="340"/>
      <c r="E29" s="245"/>
      <c r="F29" s="544">
        <f t="shared" si="12"/>
        <v>0</v>
      </c>
      <c r="G29" s="245">
        <v>0</v>
      </c>
      <c r="H29" s="217">
        <f>SUM(N29:AX29)</f>
        <v>0</v>
      </c>
      <c r="I29" s="228"/>
      <c r="J29" s="427">
        <f t="shared" si="7"/>
        <v>0</v>
      </c>
      <c r="K29" s="245">
        <v>0</v>
      </c>
      <c r="L29" s="229"/>
      <c r="M29" s="245"/>
      <c r="N29" s="261"/>
      <c r="O29" s="261"/>
      <c r="P29" s="261"/>
      <c r="Q29" s="261"/>
      <c r="R29" s="356"/>
      <c r="S29" s="357"/>
      <c r="T29" s="357"/>
      <c r="U29" s="357"/>
      <c r="V29" s="357"/>
      <c r="W29" s="357"/>
      <c r="X29" s="357"/>
      <c r="Y29" s="357"/>
      <c r="Z29" s="357"/>
      <c r="AA29" s="357"/>
      <c r="AB29" s="357"/>
      <c r="AC29" s="357"/>
      <c r="AD29" s="357"/>
      <c r="AE29" s="357"/>
      <c r="AF29" s="396"/>
      <c r="AG29" s="386"/>
      <c r="AH29" s="386"/>
      <c r="AI29" s="386"/>
      <c r="AJ29" s="386"/>
      <c r="AK29" s="386"/>
      <c r="AL29" s="357"/>
      <c r="AM29" s="357"/>
      <c r="AN29" s="357"/>
      <c r="AO29" s="357"/>
      <c r="AP29" s="357"/>
      <c r="AQ29" s="357"/>
      <c r="AR29" s="396"/>
      <c r="AS29" s="386"/>
      <c r="AT29" s="386"/>
      <c r="AU29" s="386"/>
      <c r="AV29" s="386"/>
      <c r="AW29" s="386"/>
      <c r="AX29" s="357"/>
      <c r="AY29" s="244">
        <f t="shared" si="2"/>
        <v>0</v>
      </c>
      <c r="AZ29" s="240">
        <f t="shared" si="3"/>
        <v>0</v>
      </c>
      <c r="BA29" s="545">
        <f t="shared" si="4"/>
        <v>0</v>
      </c>
    </row>
    <row r="30" spans="1:53" s="4" customFormat="1" ht="15" customHeight="1" x14ac:dyDescent="0.2">
      <c r="A30" s="333"/>
      <c r="B30" s="460" t="str">
        <f>B26</f>
        <v>ZK114.K130.C727</v>
      </c>
      <c r="C30" s="334"/>
      <c r="D30" s="340"/>
      <c r="E30" s="245"/>
      <c r="F30" s="544">
        <f t="shared" si="12"/>
        <v>0</v>
      </c>
      <c r="G30" s="245">
        <v>0</v>
      </c>
      <c r="H30" s="217">
        <f>SUM(N30:AX30)</f>
        <v>0</v>
      </c>
      <c r="I30" s="228"/>
      <c r="J30" s="427">
        <f t="shared" si="7"/>
        <v>0</v>
      </c>
      <c r="K30" s="245">
        <v>0</v>
      </c>
      <c r="L30" s="229"/>
      <c r="M30" s="245"/>
      <c r="N30" s="261"/>
      <c r="O30" s="261"/>
      <c r="P30" s="261"/>
      <c r="Q30" s="261"/>
      <c r="R30" s="356"/>
      <c r="S30" s="357"/>
      <c r="T30" s="357"/>
      <c r="U30" s="357"/>
      <c r="V30" s="357"/>
      <c r="W30" s="357"/>
      <c r="X30" s="357"/>
      <c r="Y30" s="357"/>
      <c r="Z30" s="357"/>
      <c r="AA30" s="357"/>
      <c r="AB30" s="357"/>
      <c r="AC30" s="357"/>
      <c r="AD30" s="357"/>
      <c r="AE30" s="357"/>
      <c r="AF30" s="396"/>
      <c r="AG30" s="386"/>
      <c r="AH30" s="386"/>
      <c r="AI30" s="386"/>
      <c r="AJ30" s="386"/>
      <c r="AK30" s="386"/>
      <c r="AL30" s="357"/>
      <c r="AM30" s="357"/>
      <c r="AN30" s="357"/>
      <c r="AO30" s="357"/>
      <c r="AP30" s="357"/>
      <c r="AQ30" s="357"/>
      <c r="AR30" s="396"/>
      <c r="AS30" s="386"/>
      <c r="AT30" s="386"/>
      <c r="AU30" s="386"/>
      <c r="AV30" s="386"/>
      <c r="AW30" s="386"/>
      <c r="AX30" s="357"/>
      <c r="AY30" s="244">
        <f t="shared" si="2"/>
        <v>0</v>
      </c>
      <c r="AZ30" s="240">
        <f t="shared" si="3"/>
        <v>0</v>
      </c>
      <c r="BA30" s="545">
        <f t="shared" si="4"/>
        <v>0</v>
      </c>
    </row>
    <row r="31" spans="1:53" s="4" customFormat="1" ht="15" customHeight="1" thickBot="1" x14ac:dyDescent="0.25">
      <c r="A31" s="168"/>
      <c r="B31" s="452"/>
      <c r="C31" s="269" t="s">
        <v>286</v>
      </c>
      <c r="D31" s="269"/>
      <c r="E31" s="272"/>
      <c r="F31" s="552">
        <f t="shared" si="12"/>
        <v>0</v>
      </c>
      <c r="G31" s="272">
        <v>0</v>
      </c>
      <c r="H31" s="223">
        <f>SUM(N31:AX31)</f>
        <v>0</v>
      </c>
      <c r="I31" s="224"/>
      <c r="J31" s="428">
        <f t="shared" si="7"/>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59"/>
      <c r="U31" s="359"/>
      <c r="V31" s="359"/>
      <c r="W31" s="359"/>
      <c r="X31" s="359"/>
      <c r="Y31" s="359"/>
      <c r="Z31" s="359"/>
      <c r="AA31" s="359"/>
      <c r="AB31" s="359"/>
      <c r="AC31" s="359"/>
      <c r="AD31" s="359"/>
      <c r="AE31" s="359"/>
      <c r="AF31" s="397"/>
      <c r="AG31" s="387"/>
      <c r="AH31" s="387"/>
      <c r="AI31" s="387"/>
      <c r="AJ31" s="387"/>
      <c r="AK31" s="387"/>
      <c r="AL31" s="359"/>
      <c r="AM31" s="359"/>
      <c r="AN31" s="359"/>
      <c r="AO31" s="359"/>
      <c r="AP31" s="359"/>
      <c r="AQ31" s="359"/>
      <c r="AR31" s="397"/>
      <c r="AS31" s="387"/>
      <c r="AT31" s="387"/>
      <c r="AU31" s="387"/>
      <c r="AV31" s="387"/>
      <c r="AW31" s="387"/>
      <c r="AX31" s="359"/>
      <c r="AY31" s="244">
        <f t="shared" si="2"/>
        <v>0</v>
      </c>
      <c r="AZ31" s="240">
        <f t="shared" si="3"/>
        <v>0</v>
      </c>
      <c r="BA31" s="545">
        <f t="shared" si="4"/>
        <v>0</v>
      </c>
    </row>
    <row r="32" spans="1:53" s="4" customFormat="1" ht="15" customHeight="1" x14ac:dyDescent="0.2">
      <c r="A32" s="193" t="s">
        <v>107</v>
      </c>
      <c r="B32" s="450" t="str">
        <f>+LEFT($E$5,5)&amp;"."&amp;A32&amp;"."&amp;$E$3</f>
        <v>ZK114.K115.C727</v>
      </c>
      <c r="C32" s="337" t="s">
        <v>5117</v>
      </c>
      <c r="D32" s="337"/>
      <c r="E32" s="226">
        <f t="shared" ref="E32:L32" si="13">SUM(E33:E37)</f>
        <v>0</v>
      </c>
      <c r="F32" s="425">
        <f>SUM(F33:F34)</f>
        <v>0</v>
      </c>
      <c r="G32" s="226">
        <f>SUM(G33:G34)</f>
        <v>0</v>
      </c>
      <c r="H32" s="226">
        <f>SUM(H33:H34)</f>
        <v>0</v>
      </c>
      <c r="I32" s="200">
        <f t="shared" si="13"/>
        <v>0</v>
      </c>
      <c r="J32" s="424">
        <f t="shared" si="13"/>
        <v>0</v>
      </c>
      <c r="K32" s="226">
        <f t="shared" si="13"/>
        <v>0</v>
      </c>
      <c r="L32" s="216">
        <f t="shared" si="13"/>
        <v>0</v>
      </c>
      <c r="M32" s="216"/>
      <c r="N32" s="195">
        <f t="shared" ref="N32:S32" si="14">SUM(N33:N37)</f>
        <v>0</v>
      </c>
      <c r="O32" s="195">
        <f t="shared" si="14"/>
        <v>0</v>
      </c>
      <c r="P32" s="195">
        <f t="shared" si="14"/>
        <v>0</v>
      </c>
      <c r="Q32" s="195">
        <f t="shared" si="14"/>
        <v>0</v>
      </c>
      <c r="R32" s="260">
        <f t="shared" si="14"/>
        <v>0</v>
      </c>
      <c r="S32" s="264">
        <f t="shared" si="14"/>
        <v>0</v>
      </c>
      <c r="T32" s="264">
        <f t="shared" ref="T32:AX32" si="15">SUM(T33:T37)</f>
        <v>0</v>
      </c>
      <c r="U32" s="264">
        <f t="shared" si="15"/>
        <v>0</v>
      </c>
      <c r="V32" s="264">
        <f t="shared" si="15"/>
        <v>0</v>
      </c>
      <c r="W32" s="264">
        <f t="shared" si="15"/>
        <v>0</v>
      </c>
      <c r="X32" s="264">
        <f t="shared" si="15"/>
        <v>0</v>
      </c>
      <c r="Y32" s="264">
        <f t="shared" si="15"/>
        <v>0</v>
      </c>
      <c r="Z32" s="264">
        <f t="shared" si="15"/>
        <v>0</v>
      </c>
      <c r="AA32" s="264">
        <f t="shared" si="15"/>
        <v>0</v>
      </c>
      <c r="AB32" s="264">
        <f t="shared" si="15"/>
        <v>0</v>
      </c>
      <c r="AC32" s="264">
        <f t="shared" si="15"/>
        <v>0</v>
      </c>
      <c r="AD32" s="264">
        <f t="shared" si="15"/>
        <v>0</v>
      </c>
      <c r="AE32" s="264">
        <f t="shared" si="15"/>
        <v>0</v>
      </c>
      <c r="AF32" s="395">
        <f t="shared" si="15"/>
        <v>0</v>
      </c>
      <c r="AG32" s="385">
        <f t="shared" si="15"/>
        <v>0</v>
      </c>
      <c r="AH32" s="385">
        <f t="shared" si="15"/>
        <v>0</v>
      </c>
      <c r="AI32" s="385">
        <f t="shared" si="15"/>
        <v>0</v>
      </c>
      <c r="AJ32" s="385">
        <f t="shared" si="15"/>
        <v>0</v>
      </c>
      <c r="AK32" s="385">
        <f t="shared" si="15"/>
        <v>0</v>
      </c>
      <c r="AL32" s="385">
        <f t="shared" si="15"/>
        <v>0</v>
      </c>
      <c r="AM32" s="385">
        <f t="shared" si="15"/>
        <v>0</v>
      </c>
      <c r="AN32" s="385">
        <f t="shared" si="15"/>
        <v>0</v>
      </c>
      <c r="AO32" s="385">
        <f t="shared" si="15"/>
        <v>0</v>
      </c>
      <c r="AP32" s="385">
        <f t="shared" si="15"/>
        <v>0</v>
      </c>
      <c r="AQ32" s="385">
        <f t="shared" si="15"/>
        <v>0</v>
      </c>
      <c r="AR32" s="395">
        <f t="shared" si="15"/>
        <v>0</v>
      </c>
      <c r="AS32" s="385">
        <f t="shared" si="15"/>
        <v>0</v>
      </c>
      <c r="AT32" s="385">
        <f t="shared" si="15"/>
        <v>0</v>
      </c>
      <c r="AU32" s="385">
        <f t="shared" si="15"/>
        <v>0</v>
      </c>
      <c r="AV32" s="385">
        <f t="shared" si="15"/>
        <v>0</v>
      </c>
      <c r="AW32" s="385">
        <f t="shared" si="15"/>
        <v>0</v>
      </c>
      <c r="AX32" s="385">
        <f t="shared" si="15"/>
        <v>0</v>
      </c>
      <c r="AY32" s="433">
        <f>SUM(R32:AX32)</f>
        <v>0</v>
      </c>
      <c r="AZ32" s="434">
        <f>+AY32+N32</f>
        <v>0</v>
      </c>
      <c r="BA32" s="435">
        <f>+G32-AZ32</f>
        <v>0</v>
      </c>
    </row>
    <row r="33" spans="1:53" s="4" customFormat="1" ht="15" customHeight="1" x14ac:dyDescent="0.2">
      <c r="A33" s="333"/>
      <c r="B33" s="460" t="str">
        <f>+B32</f>
        <v>ZK114.K115.C727</v>
      </c>
      <c r="C33" s="334"/>
      <c r="D33" s="334"/>
      <c r="E33" s="245"/>
      <c r="F33" s="544">
        <f>-E33+G33</f>
        <v>0</v>
      </c>
      <c r="G33" s="245"/>
      <c r="H33" s="217">
        <f>SUM(N33:AX33)</f>
        <v>0</v>
      </c>
      <c r="I33" s="228"/>
      <c r="J33" s="427">
        <f>-I33+K33</f>
        <v>0</v>
      </c>
      <c r="K33" s="245">
        <v>0</v>
      </c>
      <c r="L33" s="229"/>
      <c r="M33" s="245"/>
      <c r="N33" s="232"/>
      <c r="O33" s="217"/>
      <c r="P33" s="217"/>
      <c r="Q33" s="217"/>
      <c r="R33" s="356"/>
      <c r="S33" s="357"/>
      <c r="T33" s="357"/>
      <c r="U33" s="357"/>
      <c r="V33" s="357"/>
      <c r="W33" s="357"/>
      <c r="X33" s="357"/>
      <c r="Y33" s="357"/>
      <c r="Z33" s="357"/>
      <c r="AA33" s="357"/>
      <c r="AB33" s="357"/>
      <c r="AC33" s="357"/>
      <c r="AD33" s="357"/>
      <c r="AE33" s="357"/>
      <c r="AF33" s="396"/>
      <c r="AG33" s="386"/>
      <c r="AH33" s="386"/>
      <c r="AI33" s="386"/>
      <c r="AJ33" s="386"/>
      <c r="AK33" s="386"/>
      <c r="AL33" s="357"/>
      <c r="AM33" s="357"/>
      <c r="AN33" s="357"/>
      <c r="AO33" s="357"/>
      <c r="AP33" s="357"/>
      <c r="AQ33" s="357"/>
      <c r="AR33" s="396"/>
      <c r="AS33" s="386"/>
      <c r="AT33" s="386"/>
      <c r="AU33" s="386"/>
      <c r="AV33" s="386"/>
      <c r="AW33" s="386"/>
      <c r="AX33" s="357"/>
      <c r="AY33" s="244">
        <f>SUM(R33:AX33)</f>
        <v>0</v>
      </c>
      <c r="AZ33" s="240">
        <f>+AY33+N33</f>
        <v>0</v>
      </c>
      <c r="BA33" s="545">
        <f>+G33-AZ33</f>
        <v>0</v>
      </c>
    </row>
    <row r="34" spans="1:53" s="4" customFormat="1" ht="15" customHeight="1" thickBot="1" x14ac:dyDescent="0.25">
      <c r="A34" s="168"/>
      <c r="B34" s="452"/>
      <c r="C34" s="269" t="s">
        <v>286</v>
      </c>
      <c r="D34" s="269"/>
      <c r="E34" s="272"/>
      <c r="F34" s="552">
        <f>-E34+G34</f>
        <v>0</v>
      </c>
      <c r="G34" s="272">
        <v>0</v>
      </c>
      <c r="H34" s="223">
        <f>SUM(N34:AX34)</f>
        <v>0</v>
      </c>
      <c r="I34" s="224"/>
      <c r="J34" s="428">
        <f>-I34+K34</f>
        <v>0</v>
      </c>
      <c r="K34" s="272">
        <v>0</v>
      </c>
      <c r="L34" s="225"/>
      <c r="M34" s="272"/>
      <c r="N34" s="560">
        <f>+IFERROR(VLOOKUP(B33,Sheet1!B:D,2,FALSE),0)</f>
        <v>0</v>
      </c>
      <c r="O34" s="600">
        <f>+IFERROR(VLOOKUP(B33,Sheet1!B:D,3,FALSE),0)</f>
        <v>0</v>
      </c>
      <c r="P34" s="600">
        <f>+IFERROR(VLOOKUP(B33,Sheet1!B:E,4,FALSE),0)</f>
        <v>0</v>
      </c>
      <c r="Q34" s="600">
        <f>+IFERROR(VLOOKUP(B33,Sheet1!B:F,5,FALSE),0)</f>
        <v>0</v>
      </c>
      <c r="R34" s="358"/>
      <c r="S34" s="359"/>
      <c r="T34" s="359"/>
      <c r="U34" s="359"/>
      <c r="V34" s="359"/>
      <c r="W34" s="359"/>
      <c r="X34" s="359"/>
      <c r="Y34" s="359"/>
      <c r="Z34" s="359"/>
      <c r="AA34" s="359"/>
      <c r="AB34" s="359"/>
      <c r="AC34" s="359"/>
      <c r="AD34" s="359"/>
      <c r="AE34" s="359"/>
      <c r="AF34" s="397"/>
      <c r="AG34" s="387"/>
      <c r="AH34" s="387"/>
      <c r="AI34" s="387"/>
      <c r="AJ34" s="387"/>
      <c r="AK34" s="387"/>
      <c r="AL34" s="359"/>
      <c r="AM34" s="359"/>
      <c r="AN34" s="359"/>
      <c r="AO34" s="359"/>
      <c r="AP34" s="359"/>
      <c r="AQ34" s="359"/>
      <c r="AR34" s="397"/>
      <c r="AS34" s="387"/>
      <c r="AT34" s="387"/>
      <c r="AU34" s="387"/>
      <c r="AV34" s="387"/>
      <c r="AW34" s="387"/>
      <c r="AX34" s="359"/>
      <c r="AY34" s="244">
        <f>SUM(R34:AX34)</f>
        <v>0</v>
      </c>
      <c r="AZ34" s="240">
        <f>+AY34+N34</f>
        <v>0</v>
      </c>
      <c r="BA34" s="545">
        <f>+G34-AZ34</f>
        <v>0</v>
      </c>
    </row>
    <row r="35" spans="1:53" s="4" customFormat="1" ht="15" customHeight="1" x14ac:dyDescent="0.2">
      <c r="A35" s="549" t="s">
        <v>314</v>
      </c>
      <c r="B35" s="450" t="str">
        <f>+LEFT($E$5,5)&amp;"."&amp;A35&amp;"."&amp;$E$3</f>
        <v>ZK114.K133.C727</v>
      </c>
      <c r="C35" s="442" t="s">
        <v>5118</v>
      </c>
      <c r="D35" s="442"/>
      <c r="E35" s="423">
        <f t="shared" ref="E35:L35" si="16">SUM(E36:E37)</f>
        <v>0</v>
      </c>
      <c r="F35" s="566">
        <f>SUM(F36:F37)</f>
        <v>0</v>
      </c>
      <c r="G35" s="423">
        <f>SUM(G36:G37)</f>
        <v>0</v>
      </c>
      <c r="H35" s="423">
        <f t="shared" si="16"/>
        <v>0</v>
      </c>
      <c r="I35" s="542">
        <f t="shared" si="16"/>
        <v>0</v>
      </c>
      <c r="J35" s="541">
        <f t="shared" si="16"/>
        <v>0</v>
      </c>
      <c r="K35" s="542">
        <f t="shared" si="16"/>
        <v>0</v>
      </c>
      <c r="L35" s="543">
        <f t="shared" si="16"/>
        <v>0</v>
      </c>
      <c r="M35" s="543"/>
      <c r="N35" s="472">
        <f t="shared" ref="N35:S35" si="17">SUM(N36:N37)</f>
        <v>0</v>
      </c>
      <c r="O35" s="472">
        <f t="shared" si="17"/>
        <v>0</v>
      </c>
      <c r="P35" s="472">
        <f t="shared" si="17"/>
        <v>0</v>
      </c>
      <c r="Q35" s="472">
        <f t="shared" si="17"/>
        <v>0</v>
      </c>
      <c r="R35" s="473">
        <f t="shared" si="17"/>
        <v>0</v>
      </c>
      <c r="S35" s="474">
        <f t="shared" si="17"/>
        <v>0</v>
      </c>
      <c r="T35" s="474">
        <f t="shared" ref="T35:AQ35" si="18">SUM(T36:T37)</f>
        <v>0</v>
      </c>
      <c r="U35" s="474">
        <f t="shared" si="18"/>
        <v>0</v>
      </c>
      <c r="V35" s="474">
        <f t="shared" si="18"/>
        <v>0</v>
      </c>
      <c r="W35" s="474">
        <f t="shared" si="18"/>
        <v>0</v>
      </c>
      <c r="X35" s="474">
        <f t="shared" si="18"/>
        <v>0</v>
      </c>
      <c r="Y35" s="474">
        <f t="shared" si="18"/>
        <v>0</v>
      </c>
      <c r="Z35" s="474">
        <f t="shared" si="18"/>
        <v>0</v>
      </c>
      <c r="AA35" s="474">
        <f t="shared" si="18"/>
        <v>0</v>
      </c>
      <c r="AB35" s="474">
        <f t="shared" si="18"/>
        <v>0</v>
      </c>
      <c r="AC35" s="474">
        <f t="shared" si="18"/>
        <v>0</v>
      </c>
      <c r="AD35" s="474">
        <f t="shared" si="18"/>
        <v>0</v>
      </c>
      <c r="AE35" s="474">
        <f t="shared" si="18"/>
        <v>0</v>
      </c>
      <c r="AF35" s="475">
        <f t="shared" si="18"/>
        <v>0</v>
      </c>
      <c r="AG35" s="474">
        <f t="shared" si="18"/>
        <v>0</v>
      </c>
      <c r="AH35" s="474">
        <f t="shared" si="18"/>
        <v>0</v>
      </c>
      <c r="AI35" s="474">
        <f t="shared" si="18"/>
        <v>0</v>
      </c>
      <c r="AJ35" s="474">
        <f t="shared" si="18"/>
        <v>0</v>
      </c>
      <c r="AK35" s="474">
        <f t="shared" si="18"/>
        <v>0</v>
      </c>
      <c r="AL35" s="474">
        <f t="shared" si="18"/>
        <v>0</v>
      </c>
      <c r="AM35" s="474">
        <f t="shared" si="18"/>
        <v>0</v>
      </c>
      <c r="AN35" s="474">
        <f t="shared" si="18"/>
        <v>0</v>
      </c>
      <c r="AO35" s="474">
        <f t="shared" si="18"/>
        <v>0</v>
      </c>
      <c r="AP35" s="474">
        <f t="shared" si="18"/>
        <v>0</v>
      </c>
      <c r="AQ35" s="474">
        <f t="shared" si="18"/>
        <v>0</v>
      </c>
      <c r="AR35" s="475">
        <f t="shared" ref="AR35:AX35" si="19">SUM(AR36:AR37)</f>
        <v>0</v>
      </c>
      <c r="AS35" s="474">
        <f t="shared" si="19"/>
        <v>0</v>
      </c>
      <c r="AT35" s="474">
        <f t="shared" si="19"/>
        <v>0</v>
      </c>
      <c r="AU35" s="474">
        <f t="shared" si="19"/>
        <v>0</v>
      </c>
      <c r="AV35" s="474">
        <f t="shared" si="19"/>
        <v>0</v>
      </c>
      <c r="AW35" s="474">
        <f t="shared" si="19"/>
        <v>0</v>
      </c>
      <c r="AX35" s="474">
        <f t="shared" si="19"/>
        <v>0</v>
      </c>
      <c r="AY35" s="244">
        <f t="shared" si="2"/>
        <v>0</v>
      </c>
      <c r="AZ35" s="240">
        <f t="shared" si="3"/>
        <v>0</v>
      </c>
      <c r="BA35" s="545">
        <f t="shared" si="4"/>
        <v>0</v>
      </c>
    </row>
    <row r="36" spans="1:53" s="4" customFormat="1" ht="15" customHeight="1" x14ac:dyDescent="0.2">
      <c r="A36" s="148"/>
      <c r="B36" s="451" t="str">
        <f>B35</f>
        <v>ZK114.K133.C727</v>
      </c>
      <c r="C36" s="268"/>
      <c r="D36" s="268"/>
      <c r="E36" s="245"/>
      <c r="F36" s="544">
        <f t="shared" si="12"/>
        <v>0</v>
      </c>
      <c r="G36" s="245"/>
      <c r="H36" s="217">
        <f>SUM(N36:AX36)</f>
        <v>0</v>
      </c>
      <c r="I36" s="228"/>
      <c r="J36" s="427">
        <f t="shared" si="7"/>
        <v>0</v>
      </c>
      <c r="K36" s="245">
        <v>0</v>
      </c>
      <c r="L36" s="229"/>
      <c r="M36" s="245"/>
      <c r="N36" s="232">
        <f>+IFERROR(VLOOKUP(B35,Sheet1!B:D,2,FALSE),0)</f>
        <v>0</v>
      </c>
      <c r="O36" s="261"/>
      <c r="P36" s="261"/>
      <c r="Q36" s="261"/>
      <c r="R36" s="356"/>
      <c r="S36" s="357"/>
      <c r="T36" s="357"/>
      <c r="U36" s="357"/>
      <c r="V36" s="357"/>
      <c r="W36" s="357"/>
      <c r="X36" s="357"/>
      <c r="Y36" s="357"/>
      <c r="Z36" s="357"/>
      <c r="AA36" s="357"/>
      <c r="AB36" s="357"/>
      <c r="AC36" s="357"/>
      <c r="AD36" s="357"/>
      <c r="AE36" s="357"/>
      <c r="AF36" s="396"/>
      <c r="AG36" s="386"/>
      <c r="AH36" s="386"/>
      <c r="AI36" s="386"/>
      <c r="AJ36" s="386"/>
      <c r="AK36" s="386"/>
      <c r="AL36" s="357"/>
      <c r="AM36" s="357"/>
      <c r="AN36" s="357"/>
      <c r="AO36" s="357"/>
      <c r="AP36" s="357"/>
      <c r="AQ36" s="357"/>
      <c r="AR36" s="396"/>
      <c r="AS36" s="386"/>
      <c r="AT36" s="386"/>
      <c r="AU36" s="386"/>
      <c r="AV36" s="386"/>
      <c r="AW36" s="386"/>
      <c r="AX36" s="357"/>
      <c r="AY36" s="244">
        <f t="shared" si="2"/>
        <v>0</v>
      </c>
      <c r="AZ36" s="240">
        <f t="shared" si="3"/>
        <v>0</v>
      </c>
      <c r="BA36" s="545">
        <f t="shared" si="4"/>
        <v>0</v>
      </c>
    </row>
    <row r="37" spans="1:53" s="4" customFormat="1" ht="15" customHeight="1" thickBot="1" x14ac:dyDescent="0.25">
      <c r="A37" s="167"/>
      <c r="B37" s="453"/>
      <c r="C37" s="269" t="s">
        <v>286</v>
      </c>
      <c r="D37" s="269"/>
      <c r="E37" s="272"/>
      <c r="F37" s="544">
        <f t="shared" si="12"/>
        <v>0</v>
      </c>
      <c r="G37" s="272">
        <v>0</v>
      </c>
      <c r="H37" s="223">
        <f>SUM(N37:AX37)</f>
        <v>0</v>
      </c>
      <c r="I37" s="224"/>
      <c r="J37" s="428">
        <f t="shared" si="7"/>
        <v>0</v>
      </c>
      <c r="K37" s="272">
        <v>0</v>
      </c>
      <c r="L37" s="225"/>
      <c r="M37" s="272"/>
      <c r="N37" s="560">
        <f>+IFERROR(VLOOKUP(B36,Sheet1!B:D,2,FALSE),0)</f>
        <v>0</v>
      </c>
      <c r="O37" s="600">
        <f>+IFERROR(VLOOKUP(B36,Sheet1!B:D,3,FALSE),0)</f>
        <v>0</v>
      </c>
      <c r="P37" s="600">
        <f>+IFERROR(VLOOKUP(B36,Sheet1!B:E,4,FALSE),0)</f>
        <v>0</v>
      </c>
      <c r="Q37" s="600">
        <f>+IFERROR(VLOOKUP(B36,Sheet1!B:F,5,FALSE),0)</f>
        <v>0</v>
      </c>
      <c r="R37" s="358"/>
      <c r="S37" s="359"/>
      <c r="T37" s="359"/>
      <c r="U37" s="359"/>
      <c r="V37" s="359"/>
      <c r="W37" s="359"/>
      <c r="X37" s="359"/>
      <c r="Y37" s="359"/>
      <c r="Z37" s="359"/>
      <c r="AA37" s="359"/>
      <c r="AB37" s="359"/>
      <c r="AC37" s="359"/>
      <c r="AD37" s="359"/>
      <c r="AE37" s="359"/>
      <c r="AF37" s="397"/>
      <c r="AG37" s="387"/>
      <c r="AH37" s="387"/>
      <c r="AI37" s="387"/>
      <c r="AJ37" s="387"/>
      <c r="AK37" s="387"/>
      <c r="AL37" s="359"/>
      <c r="AM37" s="359"/>
      <c r="AN37" s="359"/>
      <c r="AO37" s="359"/>
      <c r="AP37" s="359"/>
      <c r="AQ37" s="359"/>
      <c r="AR37" s="397"/>
      <c r="AS37" s="387"/>
      <c r="AT37" s="387"/>
      <c r="AU37" s="387"/>
      <c r="AV37" s="387"/>
      <c r="AW37" s="387"/>
      <c r="AX37" s="359"/>
      <c r="AY37" s="244">
        <f t="shared" si="2"/>
        <v>0</v>
      </c>
      <c r="AZ37" s="240">
        <f t="shared" si="3"/>
        <v>0</v>
      </c>
      <c r="BA37" s="545">
        <f t="shared" si="4"/>
        <v>0</v>
      </c>
    </row>
    <row r="38" spans="1:53" s="4" customFormat="1" ht="15" customHeight="1" x14ac:dyDescent="0.2">
      <c r="A38" s="546"/>
      <c r="B38" s="540" t="s">
        <v>283</v>
      </c>
      <c r="C38" s="442"/>
      <c r="D38" s="442"/>
      <c r="E38" s="423">
        <f t="shared" ref="E38:L38" si="20">SUM(E39:E40)</f>
        <v>0</v>
      </c>
      <c r="F38" s="566">
        <f>SUM(F39:F40)</f>
        <v>0</v>
      </c>
      <c r="G38" s="423">
        <f>SUM(G39:G40)</f>
        <v>0</v>
      </c>
      <c r="H38" s="423">
        <f t="shared" si="20"/>
        <v>0</v>
      </c>
      <c r="I38" s="542">
        <f t="shared" si="20"/>
        <v>0</v>
      </c>
      <c r="J38" s="541">
        <f t="shared" si="20"/>
        <v>0</v>
      </c>
      <c r="K38" s="542">
        <f t="shared" si="20"/>
        <v>0</v>
      </c>
      <c r="L38" s="543">
        <f t="shared" si="20"/>
        <v>0</v>
      </c>
      <c r="M38" s="543"/>
      <c r="N38" s="472">
        <f t="shared" ref="N38:S38" si="21">SUM(N39:N40)</f>
        <v>0</v>
      </c>
      <c r="O38" s="472">
        <f t="shared" si="21"/>
        <v>0</v>
      </c>
      <c r="P38" s="472">
        <f t="shared" si="21"/>
        <v>0</v>
      </c>
      <c r="Q38" s="472">
        <f t="shared" si="21"/>
        <v>0</v>
      </c>
      <c r="R38" s="473">
        <f t="shared" si="21"/>
        <v>0</v>
      </c>
      <c r="S38" s="474">
        <f t="shared" si="21"/>
        <v>0</v>
      </c>
      <c r="T38" s="474">
        <f t="shared" ref="T38:AQ38" si="22">SUM(T39:T40)</f>
        <v>0</v>
      </c>
      <c r="U38" s="474">
        <f t="shared" si="22"/>
        <v>0</v>
      </c>
      <c r="V38" s="474">
        <f t="shared" si="22"/>
        <v>0</v>
      </c>
      <c r="W38" s="474">
        <f t="shared" si="22"/>
        <v>0</v>
      </c>
      <c r="X38" s="474">
        <f t="shared" si="22"/>
        <v>0</v>
      </c>
      <c r="Y38" s="474">
        <f t="shared" si="22"/>
        <v>0</v>
      </c>
      <c r="Z38" s="474">
        <f t="shared" si="22"/>
        <v>0</v>
      </c>
      <c r="AA38" s="474">
        <f t="shared" si="22"/>
        <v>0</v>
      </c>
      <c r="AB38" s="474">
        <f t="shared" si="22"/>
        <v>0</v>
      </c>
      <c r="AC38" s="474">
        <f t="shared" si="22"/>
        <v>0</v>
      </c>
      <c r="AD38" s="474">
        <f t="shared" si="22"/>
        <v>0</v>
      </c>
      <c r="AE38" s="474">
        <f t="shared" si="22"/>
        <v>0</v>
      </c>
      <c r="AF38" s="475">
        <f t="shared" si="22"/>
        <v>0</v>
      </c>
      <c r="AG38" s="474">
        <f t="shared" si="22"/>
        <v>0</v>
      </c>
      <c r="AH38" s="474">
        <f t="shared" si="22"/>
        <v>0</v>
      </c>
      <c r="AI38" s="474">
        <f t="shared" si="22"/>
        <v>0</v>
      </c>
      <c r="AJ38" s="474">
        <f t="shared" si="22"/>
        <v>0</v>
      </c>
      <c r="AK38" s="474">
        <f t="shared" si="22"/>
        <v>0</v>
      </c>
      <c r="AL38" s="474">
        <f t="shared" si="22"/>
        <v>0</v>
      </c>
      <c r="AM38" s="474">
        <f t="shared" si="22"/>
        <v>0</v>
      </c>
      <c r="AN38" s="474">
        <f t="shared" si="22"/>
        <v>0</v>
      </c>
      <c r="AO38" s="474">
        <f t="shared" si="22"/>
        <v>0</v>
      </c>
      <c r="AP38" s="474">
        <f t="shared" si="22"/>
        <v>0</v>
      </c>
      <c r="AQ38" s="474">
        <f t="shared" si="22"/>
        <v>0</v>
      </c>
      <c r="AR38" s="475">
        <f t="shared" ref="AR38:AX38" si="23">SUM(AR39:AR40)</f>
        <v>0</v>
      </c>
      <c r="AS38" s="474">
        <f t="shared" si="23"/>
        <v>0</v>
      </c>
      <c r="AT38" s="474">
        <f t="shared" si="23"/>
        <v>0</v>
      </c>
      <c r="AU38" s="474">
        <f t="shared" si="23"/>
        <v>0</v>
      </c>
      <c r="AV38" s="474">
        <f t="shared" si="23"/>
        <v>0</v>
      </c>
      <c r="AW38" s="474">
        <f t="shared" si="23"/>
        <v>0</v>
      </c>
      <c r="AX38" s="474">
        <f t="shared" si="23"/>
        <v>0</v>
      </c>
      <c r="AY38" s="244">
        <f t="shared" si="2"/>
        <v>0</v>
      </c>
      <c r="AZ38" s="240">
        <f t="shared" si="3"/>
        <v>0</v>
      </c>
      <c r="BA38" s="545">
        <f t="shared" si="4"/>
        <v>0</v>
      </c>
    </row>
    <row r="39" spans="1:53" s="4" customFormat="1" ht="15" customHeight="1" x14ac:dyDescent="0.2">
      <c r="A39" s="148"/>
      <c r="B39" s="451" t="str">
        <f>B38</f>
        <v>ZK114.K130.C006</v>
      </c>
      <c r="C39" s="268" t="s">
        <v>286</v>
      </c>
      <c r="D39" s="268"/>
      <c r="E39" s="245"/>
      <c r="F39" s="544">
        <f t="shared" si="12"/>
        <v>0</v>
      </c>
      <c r="G39" s="245">
        <v>0</v>
      </c>
      <c r="H39" s="217">
        <f>SUM(N39:AX39)</f>
        <v>0</v>
      </c>
      <c r="I39" s="228"/>
      <c r="J39" s="427">
        <f t="shared" si="7"/>
        <v>0</v>
      </c>
      <c r="K39" s="245">
        <v>0</v>
      </c>
      <c r="L39" s="229"/>
      <c r="M39" s="245"/>
      <c r="N39" s="232"/>
      <c r="O39" s="217"/>
      <c r="P39" s="217"/>
      <c r="Q39" s="217"/>
      <c r="R39" s="356"/>
      <c r="S39" s="357"/>
      <c r="T39" s="357"/>
      <c r="U39" s="357"/>
      <c r="V39" s="357"/>
      <c r="W39" s="357"/>
      <c r="X39" s="357"/>
      <c r="Y39" s="357"/>
      <c r="Z39" s="357"/>
      <c r="AA39" s="357"/>
      <c r="AB39" s="357"/>
      <c r="AC39" s="357"/>
      <c r="AD39" s="357"/>
      <c r="AE39" s="357"/>
      <c r="AF39" s="396"/>
      <c r="AG39" s="386"/>
      <c r="AH39" s="386"/>
      <c r="AI39" s="386"/>
      <c r="AJ39" s="386"/>
      <c r="AK39" s="386"/>
      <c r="AL39" s="357"/>
      <c r="AM39" s="357"/>
      <c r="AN39" s="357"/>
      <c r="AO39" s="357"/>
      <c r="AP39" s="357"/>
      <c r="AQ39" s="357"/>
      <c r="AR39" s="396"/>
      <c r="AS39" s="386"/>
      <c r="AT39" s="386"/>
      <c r="AU39" s="386"/>
      <c r="AV39" s="386"/>
      <c r="AW39" s="386"/>
      <c r="AX39" s="357"/>
      <c r="AY39" s="244">
        <f t="shared" si="2"/>
        <v>0</v>
      </c>
      <c r="AZ39" s="240">
        <f t="shared" si="3"/>
        <v>0</v>
      </c>
      <c r="BA39" s="545">
        <f t="shared" si="4"/>
        <v>0</v>
      </c>
    </row>
    <row r="40" spans="1:53" s="4" customFormat="1" ht="15" customHeight="1" thickBot="1" x14ac:dyDescent="0.25">
      <c r="A40" s="167"/>
      <c r="B40" s="453"/>
      <c r="C40" s="269"/>
      <c r="D40" s="269"/>
      <c r="E40" s="272"/>
      <c r="F40" s="544">
        <f t="shared" si="12"/>
        <v>0</v>
      </c>
      <c r="G40" s="272">
        <v>0</v>
      </c>
      <c r="H40" s="223">
        <f>SUM(N40:AX40)</f>
        <v>0</v>
      </c>
      <c r="I40" s="224"/>
      <c r="J40" s="428">
        <f t="shared" si="7"/>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59"/>
      <c r="U40" s="359"/>
      <c r="V40" s="359"/>
      <c r="W40" s="359"/>
      <c r="X40" s="359"/>
      <c r="Y40" s="359"/>
      <c r="Z40" s="359"/>
      <c r="AA40" s="359"/>
      <c r="AB40" s="359"/>
      <c r="AC40" s="359"/>
      <c r="AD40" s="359"/>
      <c r="AE40" s="359"/>
      <c r="AF40" s="397"/>
      <c r="AG40" s="387"/>
      <c r="AH40" s="387"/>
      <c r="AI40" s="387"/>
      <c r="AJ40" s="387"/>
      <c r="AK40" s="387"/>
      <c r="AL40" s="359"/>
      <c r="AM40" s="359"/>
      <c r="AN40" s="359"/>
      <c r="AO40" s="359"/>
      <c r="AP40" s="359"/>
      <c r="AQ40" s="359"/>
      <c r="AR40" s="397"/>
      <c r="AS40" s="387"/>
      <c r="AT40" s="387"/>
      <c r="AU40" s="387"/>
      <c r="AV40" s="387"/>
      <c r="AW40" s="387"/>
      <c r="AX40" s="359"/>
      <c r="AY40" s="244">
        <f t="shared" ref="AY40:AY66" si="24">SUM(R40:AX40)</f>
        <v>0</v>
      </c>
      <c r="AZ40" s="240">
        <f t="shared" ref="AZ40:AZ66" si="25">+AY40+N40</f>
        <v>0</v>
      </c>
      <c r="BA40" s="545">
        <f t="shared" ref="BA40:BA66" si="26">+G40-AZ40</f>
        <v>0</v>
      </c>
    </row>
    <row r="41" spans="1:53" s="4" customFormat="1" ht="15" customHeight="1" x14ac:dyDescent="0.2">
      <c r="A41" s="549"/>
      <c r="B41" s="568"/>
      <c r="C41" s="442"/>
      <c r="D41" s="442"/>
      <c r="E41" s="423">
        <f t="shared" ref="E41:L41" si="27">SUM(E42:E43)</f>
        <v>0</v>
      </c>
      <c r="F41" s="566">
        <f>SUM(F42:F43)</f>
        <v>0</v>
      </c>
      <c r="G41" s="423">
        <f>SUM(G42:G43)</f>
        <v>0</v>
      </c>
      <c r="H41" s="423">
        <f t="shared" si="27"/>
        <v>0</v>
      </c>
      <c r="I41" s="542">
        <f t="shared" si="27"/>
        <v>0</v>
      </c>
      <c r="J41" s="541">
        <f t="shared" si="27"/>
        <v>0</v>
      </c>
      <c r="K41" s="542">
        <f t="shared" si="27"/>
        <v>0</v>
      </c>
      <c r="L41" s="543">
        <f t="shared" si="27"/>
        <v>0</v>
      </c>
      <c r="M41" s="543"/>
      <c r="N41" s="472"/>
      <c r="O41" s="472"/>
      <c r="P41" s="472"/>
      <c r="Q41" s="472"/>
      <c r="R41" s="472"/>
      <c r="S41" s="472"/>
      <c r="T41" s="472"/>
      <c r="U41" s="472"/>
      <c r="V41" s="472"/>
      <c r="W41" s="472"/>
      <c r="X41" s="472"/>
      <c r="Y41" s="472"/>
      <c r="Z41" s="472"/>
      <c r="AA41" s="472"/>
      <c r="AB41" s="472"/>
      <c r="AC41" s="472"/>
      <c r="AD41" s="472"/>
      <c r="AE41" s="472"/>
      <c r="AF41" s="472"/>
      <c r="AG41" s="474">
        <f t="shared" ref="AG41:AQ41" si="28">SUM(AG42:AG43)</f>
        <v>0</v>
      </c>
      <c r="AH41" s="474">
        <f t="shared" si="28"/>
        <v>0</v>
      </c>
      <c r="AI41" s="474">
        <f t="shared" si="28"/>
        <v>0</v>
      </c>
      <c r="AJ41" s="474">
        <f t="shared" si="28"/>
        <v>0</v>
      </c>
      <c r="AK41" s="474">
        <f t="shared" si="28"/>
        <v>0</v>
      </c>
      <c r="AL41" s="474">
        <f t="shared" si="28"/>
        <v>0</v>
      </c>
      <c r="AM41" s="474">
        <f t="shared" si="28"/>
        <v>0</v>
      </c>
      <c r="AN41" s="474">
        <f t="shared" si="28"/>
        <v>0</v>
      </c>
      <c r="AO41" s="474">
        <f t="shared" si="28"/>
        <v>0</v>
      </c>
      <c r="AP41" s="474">
        <f t="shared" si="28"/>
        <v>0</v>
      </c>
      <c r="AQ41" s="474">
        <f t="shared" si="28"/>
        <v>0</v>
      </c>
      <c r="AR41" s="475">
        <f t="shared" ref="AR41:AX41" si="29">SUM(AR42:AR43)</f>
        <v>0</v>
      </c>
      <c r="AS41" s="474">
        <f t="shared" si="29"/>
        <v>0</v>
      </c>
      <c r="AT41" s="474">
        <f t="shared" si="29"/>
        <v>0</v>
      </c>
      <c r="AU41" s="474">
        <f t="shared" si="29"/>
        <v>0</v>
      </c>
      <c r="AV41" s="474">
        <f t="shared" si="29"/>
        <v>0</v>
      </c>
      <c r="AW41" s="474">
        <f t="shared" si="29"/>
        <v>0</v>
      </c>
      <c r="AX41" s="474">
        <f t="shared" si="29"/>
        <v>0</v>
      </c>
      <c r="AY41" s="244">
        <f t="shared" si="24"/>
        <v>0</v>
      </c>
      <c r="AZ41" s="240">
        <f t="shared" si="25"/>
        <v>0</v>
      </c>
      <c r="BA41" s="545">
        <f t="shared" si="26"/>
        <v>0</v>
      </c>
    </row>
    <row r="42" spans="1:53" s="4" customFormat="1" ht="15" customHeight="1" x14ac:dyDescent="0.2">
      <c r="A42" s="149"/>
      <c r="B42" s="455">
        <f>B41</f>
        <v>0</v>
      </c>
      <c r="C42" s="268"/>
      <c r="D42" s="268"/>
      <c r="E42" s="245"/>
      <c r="F42" s="544">
        <f t="shared" si="12"/>
        <v>0</v>
      </c>
      <c r="G42" s="245">
        <v>0</v>
      </c>
      <c r="H42" s="217">
        <f>SUM(N42:AX42)</f>
        <v>0</v>
      </c>
      <c r="I42" s="228"/>
      <c r="J42" s="427">
        <f t="shared" si="7"/>
        <v>0</v>
      </c>
      <c r="K42" s="245">
        <v>0</v>
      </c>
      <c r="L42" s="229"/>
      <c r="M42" s="245"/>
      <c r="N42" s="232">
        <f>+IFERROR(VLOOKUP(B41,Sheet1!B:D,2,FALSE),0)</f>
        <v>0</v>
      </c>
      <c r="O42" s="261"/>
      <c r="P42" s="261"/>
      <c r="Q42" s="261"/>
      <c r="R42" s="356"/>
      <c r="S42" s="357"/>
      <c r="T42" s="357"/>
      <c r="U42" s="357"/>
      <c r="V42" s="357"/>
      <c r="W42" s="357"/>
      <c r="X42" s="357"/>
      <c r="Y42" s="357"/>
      <c r="Z42" s="357"/>
      <c r="AA42" s="357"/>
      <c r="AB42" s="357"/>
      <c r="AC42" s="357"/>
      <c r="AD42" s="357"/>
      <c r="AE42" s="357"/>
      <c r="AF42" s="396"/>
      <c r="AG42" s="386"/>
      <c r="AH42" s="386"/>
      <c r="AI42" s="386"/>
      <c r="AJ42" s="386"/>
      <c r="AK42" s="386"/>
      <c r="AL42" s="357"/>
      <c r="AM42" s="357"/>
      <c r="AN42" s="357"/>
      <c r="AO42" s="357"/>
      <c r="AP42" s="357"/>
      <c r="AQ42" s="357"/>
      <c r="AR42" s="396"/>
      <c r="AS42" s="386"/>
      <c r="AT42" s="386"/>
      <c r="AU42" s="386"/>
      <c r="AV42" s="386"/>
      <c r="AW42" s="386"/>
      <c r="AX42" s="357"/>
      <c r="AY42" s="244">
        <f t="shared" si="24"/>
        <v>0</v>
      </c>
      <c r="AZ42" s="240">
        <f t="shared" si="25"/>
        <v>0</v>
      </c>
      <c r="BA42" s="545">
        <f t="shared" si="26"/>
        <v>0</v>
      </c>
    </row>
    <row r="43" spans="1:53" s="4" customFormat="1" ht="15" customHeight="1" thickBot="1" x14ac:dyDescent="0.25">
      <c r="A43" s="167"/>
      <c r="B43" s="453"/>
      <c r="C43" s="269"/>
      <c r="D43" s="269"/>
      <c r="E43" s="272"/>
      <c r="F43" s="544">
        <f t="shared" si="12"/>
        <v>0</v>
      </c>
      <c r="G43" s="272">
        <v>0</v>
      </c>
      <c r="H43" s="223">
        <f>SUM(N43:AX43)</f>
        <v>0</v>
      </c>
      <c r="I43" s="224"/>
      <c r="J43" s="428">
        <f t="shared" si="7"/>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59"/>
      <c r="U43" s="359"/>
      <c r="V43" s="359"/>
      <c r="W43" s="359"/>
      <c r="X43" s="359"/>
      <c r="Y43" s="359"/>
      <c r="Z43" s="359"/>
      <c r="AA43" s="359"/>
      <c r="AB43" s="359"/>
      <c r="AC43" s="359"/>
      <c r="AD43" s="359"/>
      <c r="AE43" s="359"/>
      <c r="AF43" s="397"/>
      <c r="AG43" s="387"/>
      <c r="AH43" s="387"/>
      <c r="AI43" s="387"/>
      <c r="AJ43" s="387"/>
      <c r="AK43" s="387"/>
      <c r="AL43" s="359"/>
      <c r="AM43" s="359"/>
      <c r="AN43" s="359"/>
      <c r="AO43" s="359"/>
      <c r="AP43" s="359"/>
      <c r="AQ43" s="359"/>
      <c r="AR43" s="397"/>
      <c r="AS43" s="387"/>
      <c r="AT43" s="387"/>
      <c r="AU43" s="387"/>
      <c r="AV43" s="387"/>
      <c r="AW43" s="387"/>
      <c r="AX43" s="359"/>
      <c r="AY43" s="244">
        <f t="shared" si="24"/>
        <v>0</v>
      </c>
      <c r="AZ43" s="240">
        <f t="shared" si="25"/>
        <v>0</v>
      </c>
      <c r="BA43" s="545">
        <f t="shared" si="26"/>
        <v>0</v>
      </c>
    </row>
    <row r="44" spans="1:53" s="4" customFormat="1" ht="15" customHeight="1" x14ac:dyDescent="0.2">
      <c r="A44" s="549"/>
      <c r="B44" s="549"/>
      <c r="C44" s="442"/>
      <c r="D44" s="442"/>
      <c r="E44" s="423">
        <f t="shared" ref="E44:L44" si="30">SUM(E45:E46)</f>
        <v>0</v>
      </c>
      <c r="F44" s="566">
        <f t="shared" si="30"/>
        <v>0</v>
      </c>
      <c r="G44" s="423">
        <f t="shared" si="30"/>
        <v>0</v>
      </c>
      <c r="H44" s="423">
        <f t="shared" si="30"/>
        <v>0</v>
      </c>
      <c r="I44" s="542">
        <f t="shared" si="30"/>
        <v>0</v>
      </c>
      <c r="J44" s="541">
        <f t="shared" si="30"/>
        <v>0</v>
      </c>
      <c r="K44" s="542">
        <f t="shared" si="30"/>
        <v>0</v>
      </c>
      <c r="L44" s="543">
        <f t="shared" si="30"/>
        <v>0</v>
      </c>
      <c r="M44" s="543"/>
      <c r="N44" s="472">
        <f t="shared" ref="N44:S44" si="31">SUM(N45:N46)</f>
        <v>0</v>
      </c>
      <c r="O44" s="472">
        <f t="shared" si="31"/>
        <v>0</v>
      </c>
      <c r="P44" s="472">
        <f t="shared" si="31"/>
        <v>0</v>
      </c>
      <c r="Q44" s="472">
        <f t="shared" si="31"/>
        <v>0</v>
      </c>
      <c r="R44" s="473">
        <f t="shared" si="31"/>
        <v>0</v>
      </c>
      <c r="S44" s="474">
        <f t="shared" si="31"/>
        <v>0</v>
      </c>
      <c r="T44" s="474">
        <f t="shared" ref="T44:AQ44" si="32">SUM(T45:T46)</f>
        <v>0</v>
      </c>
      <c r="U44" s="474">
        <f t="shared" si="32"/>
        <v>0</v>
      </c>
      <c r="V44" s="474">
        <f t="shared" si="32"/>
        <v>0</v>
      </c>
      <c r="W44" s="474">
        <f t="shared" si="32"/>
        <v>0</v>
      </c>
      <c r="X44" s="474">
        <f t="shared" si="32"/>
        <v>0</v>
      </c>
      <c r="Y44" s="474">
        <f t="shared" si="32"/>
        <v>0</v>
      </c>
      <c r="Z44" s="474">
        <f t="shared" si="32"/>
        <v>0</v>
      </c>
      <c r="AA44" s="474">
        <f t="shared" si="32"/>
        <v>0</v>
      </c>
      <c r="AB44" s="474">
        <f t="shared" si="32"/>
        <v>0</v>
      </c>
      <c r="AC44" s="474">
        <f t="shared" si="32"/>
        <v>0</v>
      </c>
      <c r="AD44" s="474">
        <f t="shared" si="32"/>
        <v>0</v>
      </c>
      <c r="AE44" s="474">
        <f t="shared" si="32"/>
        <v>0</v>
      </c>
      <c r="AF44" s="475">
        <f t="shared" si="32"/>
        <v>0</v>
      </c>
      <c r="AG44" s="474">
        <f t="shared" si="32"/>
        <v>0</v>
      </c>
      <c r="AH44" s="474">
        <f t="shared" si="32"/>
        <v>0</v>
      </c>
      <c r="AI44" s="474">
        <f t="shared" si="32"/>
        <v>0</v>
      </c>
      <c r="AJ44" s="474">
        <f t="shared" si="32"/>
        <v>0</v>
      </c>
      <c r="AK44" s="474">
        <f t="shared" si="32"/>
        <v>0</v>
      </c>
      <c r="AL44" s="474">
        <f t="shared" si="32"/>
        <v>0</v>
      </c>
      <c r="AM44" s="474">
        <f t="shared" si="32"/>
        <v>0</v>
      </c>
      <c r="AN44" s="474">
        <f t="shared" si="32"/>
        <v>0</v>
      </c>
      <c r="AO44" s="474">
        <f t="shared" si="32"/>
        <v>0</v>
      </c>
      <c r="AP44" s="474">
        <f t="shared" si="32"/>
        <v>0</v>
      </c>
      <c r="AQ44" s="474">
        <f t="shared" si="32"/>
        <v>0</v>
      </c>
      <c r="AR44" s="475">
        <f t="shared" ref="AR44:AX44" si="33">SUM(AR45:AR46)</f>
        <v>0</v>
      </c>
      <c r="AS44" s="474">
        <f t="shared" si="33"/>
        <v>0</v>
      </c>
      <c r="AT44" s="474">
        <f t="shared" si="33"/>
        <v>0</v>
      </c>
      <c r="AU44" s="474">
        <f t="shared" si="33"/>
        <v>0</v>
      </c>
      <c r="AV44" s="474">
        <f t="shared" si="33"/>
        <v>0</v>
      </c>
      <c r="AW44" s="474">
        <f t="shared" si="33"/>
        <v>0</v>
      </c>
      <c r="AX44" s="474">
        <f t="shared" si="33"/>
        <v>0</v>
      </c>
      <c r="AY44" s="244">
        <f t="shared" si="24"/>
        <v>0</v>
      </c>
      <c r="AZ44" s="240">
        <f t="shared" si="25"/>
        <v>0</v>
      </c>
      <c r="BA44" s="545">
        <f t="shared" si="26"/>
        <v>0</v>
      </c>
    </row>
    <row r="45" spans="1:53" s="4" customFormat="1" ht="15" customHeight="1" x14ac:dyDescent="0.2">
      <c r="A45" s="149"/>
      <c r="B45" s="455">
        <f>B44</f>
        <v>0</v>
      </c>
      <c r="C45" s="268"/>
      <c r="D45" s="268" t="s">
        <v>286</v>
      </c>
      <c r="E45" s="245"/>
      <c r="F45" s="544">
        <f t="shared" si="12"/>
        <v>0</v>
      </c>
      <c r="G45" s="245">
        <v>0</v>
      </c>
      <c r="H45" s="217">
        <f>SUM(N45:AX45)</f>
        <v>0</v>
      </c>
      <c r="I45" s="228"/>
      <c r="J45" s="427">
        <f t="shared" si="7"/>
        <v>0</v>
      </c>
      <c r="K45" s="245">
        <v>0</v>
      </c>
      <c r="L45" s="229"/>
      <c r="M45" s="245"/>
      <c r="N45" s="217"/>
      <c r="O45" s="217"/>
      <c r="P45" s="217"/>
      <c r="Q45" s="217"/>
      <c r="R45" s="356"/>
      <c r="S45" s="357"/>
      <c r="T45" s="357"/>
      <c r="U45" s="357"/>
      <c r="V45" s="357"/>
      <c r="W45" s="357"/>
      <c r="X45" s="357"/>
      <c r="Y45" s="357"/>
      <c r="Z45" s="357"/>
      <c r="AA45" s="357"/>
      <c r="AB45" s="357"/>
      <c r="AC45" s="357"/>
      <c r="AD45" s="357"/>
      <c r="AE45" s="357"/>
      <c r="AF45" s="396"/>
      <c r="AG45" s="217"/>
      <c r="AH45" s="386"/>
      <c r="AI45" s="386"/>
      <c r="AJ45" s="386"/>
      <c r="AK45" s="386"/>
      <c r="AL45" s="357"/>
      <c r="AM45" s="357"/>
      <c r="AN45" s="357"/>
      <c r="AO45" s="357"/>
      <c r="AP45" s="357"/>
      <c r="AQ45" s="357"/>
      <c r="AR45" s="396"/>
      <c r="AS45" s="386"/>
      <c r="AT45" s="386"/>
      <c r="AU45" s="386"/>
      <c r="AV45" s="386"/>
      <c r="AW45" s="386"/>
      <c r="AX45" s="357"/>
      <c r="AY45" s="244">
        <f t="shared" si="24"/>
        <v>0</v>
      </c>
      <c r="AZ45" s="240">
        <f t="shared" si="25"/>
        <v>0</v>
      </c>
      <c r="BA45" s="545">
        <f t="shared" si="26"/>
        <v>0</v>
      </c>
    </row>
    <row r="46" spans="1:53" s="4" customFormat="1" ht="15" customHeight="1" thickBot="1" x14ac:dyDescent="0.25">
      <c r="A46" s="167"/>
      <c r="B46" s="453"/>
      <c r="C46" s="268" t="s">
        <v>286</v>
      </c>
      <c r="D46" s="269"/>
      <c r="E46" s="272"/>
      <c r="F46" s="544">
        <f t="shared" si="12"/>
        <v>0</v>
      </c>
      <c r="G46" s="272">
        <v>0</v>
      </c>
      <c r="H46" s="223">
        <f>SUM(N46:AX46)</f>
        <v>0</v>
      </c>
      <c r="I46" s="224"/>
      <c r="J46" s="428">
        <f t="shared" si="7"/>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59"/>
      <c r="U46" s="359"/>
      <c r="V46" s="359"/>
      <c r="W46" s="359"/>
      <c r="X46" s="359"/>
      <c r="Y46" s="359"/>
      <c r="Z46" s="359"/>
      <c r="AA46" s="359"/>
      <c r="AB46" s="359"/>
      <c r="AC46" s="359"/>
      <c r="AD46" s="359"/>
      <c r="AE46" s="359"/>
      <c r="AF46" s="397"/>
      <c r="AG46" s="387"/>
      <c r="AH46" s="387"/>
      <c r="AI46" s="387"/>
      <c r="AJ46" s="387"/>
      <c r="AK46" s="387"/>
      <c r="AL46" s="359"/>
      <c r="AM46" s="359"/>
      <c r="AN46" s="359"/>
      <c r="AO46" s="359"/>
      <c r="AP46" s="359"/>
      <c r="AQ46" s="359"/>
      <c r="AR46" s="397"/>
      <c r="AS46" s="387"/>
      <c r="AT46" s="387"/>
      <c r="AU46" s="387"/>
      <c r="AV46" s="387"/>
      <c r="AW46" s="387"/>
      <c r="AX46" s="359"/>
      <c r="AY46" s="244">
        <f t="shared" si="24"/>
        <v>0</v>
      </c>
      <c r="AZ46" s="240">
        <f t="shared" si="25"/>
        <v>0</v>
      </c>
      <c r="BA46" s="545">
        <f t="shared" si="26"/>
        <v>0</v>
      </c>
    </row>
    <row r="47" spans="1:53" s="4" customFormat="1" ht="15" customHeight="1" x14ac:dyDescent="0.2">
      <c r="A47" s="549"/>
      <c r="B47" s="568"/>
      <c r="C47" s="442"/>
      <c r="D47" s="442"/>
      <c r="E47" s="423">
        <f t="shared" ref="E47:L47" si="34">SUM(E48:E49)</f>
        <v>0</v>
      </c>
      <c r="F47" s="566">
        <f t="shared" si="34"/>
        <v>0</v>
      </c>
      <c r="G47" s="423">
        <f t="shared" si="34"/>
        <v>0</v>
      </c>
      <c r="H47" s="423">
        <f t="shared" si="34"/>
        <v>0</v>
      </c>
      <c r="I47" s="542">
        <f t="shared" si="34"/>
        <v>0</v>
      </c>
      <c r="J47" s="541">
        <f t="shared" si="34"/>
        <v>0</v>
      </c>
      <c r="K47" s="542">
        <f t="shared" si="34"/>
        <v>0</v>
      </c>
      <c r="L47" s="543">
        <f t="shared" si="34"/>
        <v>0</v>
      </c>
      <c r="M47" s="543"/>
      <c r="N47" s="472"/>
      <c r="O47" s="472"/>
      <c r="P47" s="472"/>
      <c r="Q47" s="472"/>
      <c r="R47" s="472"/>
      <c r="S47" s="472"/>
      <c r="T47" s="472"/>
      <c r="U47" s="472"/>
      <c r="V47" s="472"/>
      <c r="W47" s="472"/>
      <c r="X47" s="472"/>
      <c r="Y47" s="472"/>
      <c r="Z47" s="472"/>
      <c r="AA47" s="472"/>
      <c r="AB47" s="472"/>
      <c r="AC47" s="472"/>
      <c r="AD47" s="472"/>
      <c r="AE47" s="472"/>
      <c r="AF47" s="472"/>
      <c r="AG47" s="474">
        <f t="shared" ref="AG47:AW47" si="35">SUM(AG48:AG49)</f>
        <v>0</v>
      </c>
      <c r="AH47" s="474">
        <f t="shared" si="35"/>
        <v>0</v>
      </c>
      <c r="AI47" s="474">
        <f t="shared" si="35"/>
        <v>0</v>
      </c>
      <c r="AJ47" s="474">
        <f t="shared" si="35"/>
        <v>0</v>
      </c>
      <c r="AK47" s="474">
        <f t="shared" si="35"/>
        <v>0</v>
      </c>
      <c r="AL47" s="474">
        <f t="shared" si="35"/>
        <v>0</v>
      </c>
      <c r="AM47" s="474">
        <f t="shared" si="35"/>
        <v>0</v>
      </c>
      <c r="AN47" s="474">
        <f t="shared" si="35"/>
        <v>0</v>
      </c>
      <c r="AO47" s="474">
        <f t="shared" si="35"/>
        <v>0</v>
      </c>
      <c r="AP47" s="474">
        <f t="shared" si="35"/>
        <v>0</v>
      </c>
      <c r="AQ47" s="474">
        <f t="shared" si="35"/>
        <v>0</v>
      </c>
      <c r="AR47" s="475">
        <f>SUM(AR48:AR49)</f>
        <v>0</v>
      </c>
      <c r="AS47" s="474">
        <f t="shared" si="35"/>
        <v>0</v>
      </c>
      <c r="AT47" s="474">
        <f t="shared" si="35"/>
        <v>0</v>
      </c>
      <c r="AU47" s="474">
        <f t="shared" si="35"/>
        <v>0</v>
      </c>
      <c r="AV47" s="474">
        <f t="shared" si="35"/>
        <v>0</v>
      </c>
      <c r="AW47" s="474">
        <f t="shared" si="35"/>
        <v>0</v>
      </c>
      <c r="AX47" s="474">
        <f>SUM(AX48:AX49)</f>
        <v>0</v>
      </c>
      <c r="AY47" s="244">
        <f t="shared" si="24"/>
        <v>0</v>
      </c>
      <c r="AZ47" s="240">
        <f t="shared" si="25"/>
        <v>0</v>
      </c>
      <c r="BA47" s="545">
        <f t="shared" si="26"/>
        <v>0</v>
      </c>
    </row>
    <row r="48" spans="1:53" s="4" customFormat="1" ht="15" customHeight="1" x14ac:dyDescent="0.2">
      <c r="A48" s="149"/>
      <c r="B48" s="455">
        <f>B47</f>
        <v>0</v>
      </c>
      <c r="C48" s="268"/>
      <c r="D48" s="268"/>
      <c r="E48" s="245"/>
      <c r="F48" s="544">
        <f t="shared" si="12"/>
        <v>0</v>
      </c>
      <c r="G48" s="245">
        <v>0</v>
      </c>
      <c r="H48" s="217">
        <f>SUM(N48:AX48)</f>
        <v>0</v>
      </c>
      <c r="I48" s="228"/>
      <c r="J48" s="427">
        <f t="shared" si="7"/>
        <v>0</v>
      </c>
      <c r="K48" s="245">
        <v>0</v>
      </c>
      <c r="L48" s="229"/>
      <c r="M48" s="245"/>
      <c r="N48" s="232">
        <f>+IFERROR(VLOOKUP(B47,Sheet1!B:D,2,FALSE),0)</f>
        <v>0</v>
      </c>
      <c r="O48" s="261"/>
      <c r="P48" s="261"/>
      <c r="Q48" s="261"/>
      <c r="R48" s="356"/>
      <c r="S48" s="357"/>
      <c r="T48" s="357"/>
      <c r="U48" s="357"/>
      <c r="V48" s="357"/>
      <c r="W48" s="357"/>
      <c r="X48" s="357"/>
      <c r="Y48" s="357"/>
      <c r="Z48" s="357"/>
      <c r="AA48" s="357"/>
      <c r="AB48" s="357"/>
      <c r="AC48" s="357"/>
      <c r="AD48" s="357"/>
      <c r="AE48" s="357"/>
      <c r="AF48" s="396"/>
      <c r="AG48" s="386"/>
      <c r="AH48" s="386"/>
      <c r="AI48" s="386"/>
      <c r="AJ48" s="386"/>
      <c r="AK48" s="386"/>
      <c r="AL48" s="357"/>
      <c r="AM48" s="357"/>
      <c r="AN48" s="357"/>
      <c r="AO48" s="357"/>
      <c r="AP48" s="357"/>
      <c r="AQ48" s="357"/>
      <c r="AR48" s="396"/>
      <c r="AS48" s="386"/>
      <c r="AT48" s="386"/>
      <c r="AU48" s="386"/>
      <c r="AV48" s="386"/>
      <c r="AW48" s="386"/>
      <c r="AX48" s="357"/>
      <c r="AY48" s="244">
        <f t="shared" si="24"/>
        <v>0</v>
      </c>
      <c r="AZ48" s="240">
        <f t="shared" si="25"/>
        <v>0</v>
      </c>
      <c r="BA48" s="545">
        <f t="shared" si="26"/>
        <v>0</v>
      </c>
    </row>
    <row r="49" spans="1:53" s="4" customFormat="1" ht="15" customHeight="1" thickBot="1" x14ac:dyDescent="0.25">
      <c r="A49" s="167"/>
      <c r="B49" s="453"/>
      <c r="C49" s="269"/>
      <c r="D49" s="269"/>
      <c r="E49" s="272"/>
      <c r="F49" s="544">
        <f t="shared" si="12"/>
        <v>0</v>
      </c>
      <c r="G49" s="272">
        <v>0</v>
      </c>
      <c r="H49" s="223">
        <f>SUM(N49:AX49)</f>
        <v>0</v>
      </c>
      <c r="I49" s="224"/>
      <c r="J49" s="428">
        <f t="shared" si="7"/>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59"/>
      <c r="U49" s="359"/>
      <c r="V49" s="359"/>
      <c r="W49" s="359"/>
      <c r="X49" s="359"/>
      <c r="Y49" s="359"/>
      <c r="Z49" s="359"/>
      <c r="AA49" s="359"/>
      <c r="AB49" s="359"/>
      <c r="AC49" s="359"/>
      <c r="AD49" s="359"/>
      <c r="AE49" s="359"/>
      <c r="AF49" s="397"/>
      <c r="AG49" s="387"/>
      <c r="AH49" s="387"/>
      <c r="AI49" s="387"/>
      <c r="AJ49" s="387"/>
      <c r="AK49" s="387"/>
      <c r="AL49" s="359"/>
      <c r="AM49" s="359"/>
      <c r="AN49" s="359"/>
      <c r="AO49" s="359"/>
      <c r="AP49" s="359"/>
      <c r="AQ49" s="359"/>
      <c r="AR49" s="397"/>
      <c r="AS49" s="387"/>
      <c r="AT49" s="387"/>
      <c r="AU49" s="387"/>
      <c r="AV49" s="387"/>
      <c r="AW49" s="387"/>
      <c r="AX49" s="359"/>
      <c r="AY49" s="244">
        <f t="shared" si="24"/>
        <v>0</v>
      </c>
      <c r="AZ49" s="240">
        <f t="shared" si="25"/>
        <v>0</v>
      </c>
      <c r="BA49" s="545">
        <f t="shared" si="26"/>
        <v>0</v>
      </c>
    </row>
    <row r="50" spans="1:53" s="4" customFormat="1" ht="15" customHeight="1" x14ac:dyDescent="0.2">
      <c r="A50" s="549"/>
      <c r="B50" s="568"/>
      <c r="C50" s="442"/>
      <c r="D50" s="442"/>
      <c r="E50" s="423">
        <f t="shared" ref="E50:L50" si="36">SUM(E51:E52)</f>
        <v>0</v>
      </c>
      <c r="F50" s="566">
        <f t="shared" si="36"/>
        <v>0</v>
      </c>
      <c r="G50" s="423">
        <f t="shared" si="36"/>
        <v>0</v>
      </c>
      <c r="H50" s="423">
        <f t="shared" si="36"/>
        <v>0</v>
      </c>
      <c r="I50" s="542">
        <f t="shared" si="36"/>
        <v>0</v>
      </c>
      <c r="J50" s="541">
        <f t="shared" si="36"/>
        <v>0</v>
      </c>
      <c r="K50" s="542">
        <f t="shared" si="36"/>
        <v>0</v>
      </c>
      <c r="L50" s="543">
        <f t="shared" si="36"/>
        <v>0</v>
      </c>
      <c r="M50" s="543"/>
      <c r="N50" s="472">
        <f t="shared" ref="N50:S50" si="37">SUM(N51:N52)</f>
        <v>0</v>
      </c>
      <c r="O50" s="472">
        <f t="shared" si="37"/>
        <v>0</v>
      </c>
      <c r="P50" s="472">
        <f t="shared" si="37"/>
        <v>0</v>
      </c>
      <c r="Q50" s="472">
        <f t="shared" si="37"/>
        <v>0</v>
      </c>
      <c r="R50" s="473">
        <f t="shared" si="37"/>
        <v>0</v>
      </c>
      <c r="S50" s="474">
        <f t="shared" si="37"/>
        <v>0</v>
      </c>
      <c r="T50" s="474">
        <f t="shared" ref="T50:AQ50" si="38">SUM(T51:T52)</f>
        <v>0</v>
      </c>
      <c r="U50" s="474">
        <f t="shared" si="38"/>
        <v>0</v>
      </c>
      <c r="V50" s="474">
        <f t="shared" si="38"/>
        <v>0</v>
      </c>
      <c r="W50" s="474">
        <f t="shared" si="38"/>
        <v>0</v>
      </c>
      <c r="X50" s="474">
        <f t="shared" si="38"/>
        <v>0</v>
      </c>
      <c r="Y50" s="474">
        <f t="shared" si="38"/>
        <v>0</v>
      </c>
      <c r="Z50" s="474">
        <f t="shared" si="38"/>
        <v>0</v>
      </c>
      <c r="AA50" s="474">
        <f t="shared" si="38"/>
        <v>0</v>
      </c>
      <c r="AB50" s="474">
        <f t="shared" si="38"/>
        <v>0</v>
      </c>
      <c r="AC50" s="474">
        <f t="shared" si="38"/>
        <v>0</v>
      </c>
      <c r="AD50" s="474">
        <f t="shared" si="38"/>
        <v>0</v>
      </c>
      <c r="AE50" s="474">
        <f t="shared" si="38"/>
        <v>0</v>
      </c>
      <c r="AF50" s="475">
        <f t="shared" si="38"/>
        <v>0</v>
      </c>
      <c r="AG50" s="474">
        <f t="shared" si="38"/>
        <v>0</v>
      </c>
      <c r="AH50" s="474">
        <f t="shared" si="38"/>
        <v>0</v>
      </c>
      <c r="AI50" s="474">
        <f t="shared" si="38"/>
        <v>0</v>
      </c>
      <c r="AJ50" s="474">
        <f t="shared" si="38"/>
        <v>0</v>
      </c>
      <c r="AK50" s="474">
        <f t="shared" si="38"/>
        <v>0</v>
      </c>
      <c r="AL50" s="474">
        <f t="shared" si="38"/>
        <v>0</v>
      </c>
      <c r="AM50" s="474">
        <f t="shared" si="38"/>
        <v>0</v>
      </c>
      <c r="AN50" s="474">
        <f t="shared" si="38"/>
        <v>0</v>
      </c>
      <c r="AO50" s="474">
        <f t="shared" si="38"/>
        <v>0</v>
      </c>
      <c r="AP50" s="474">
        <f t="shared" si="38"/>
        <v>0</v>
      </c>
      <c r="AQ50" s="474">
        <f t="shared" si="38"/>
        <v>0</v>
      </c>
      <c r="AR50" s="475">
        <f t="shared" ref="AR50:AX50" si="39">SUM(AR51:AR52)</f>
        <v>0</v>
      </c>
      <c r="AS50" s="474">
        <f t="shared" si="39"/>
        <v>0</v>
      </c>
      <c r="AT50" s="474">
        <f t="shared" si="39"/>
        <v>0</v>
      </c>
      <c r="AU50" s="474">
        <f t="shared" si="39"/>
        <v>0</v>
      </c>
      <c r="AV50" s="474">
        <f t="shared" si="39"/>
        <v>0</v>
      </c>
      <c r="AW50" s="474">
        <f t="shared" si="39"/>
        <v>0</v>
      </c>
      <c r="AX50" s="474">
        <f t="shared" si="39"/>
        <v>0</v>
      </c>
      <c r="AY50" s="244">
        <f t="shared" si="24"/>
        <v>0</v>
      </c>
      <c r="AZ50" s="240">
        <f t="shared" si="25"/>
        <v>0</v>
      </c>
      <c r="BA50" s="545">
        <f t="shared" si="26"/>
        <v>0</v>
      </c>
    </row>
    <row r="51" spans="1:53" s="4" customFormat="1" ht="15" customHeight="1" x14ac:dyDescent="0.2">
      <c r="A51" s="149"/>
      <c r="B51" s="455">
        <f>B50</f>
        <v>0</v>
      </c>
      <c r="C51" s="268"/>
      <c r="D51" s="268"/>
      <c r="E51" s="245"/>
      <c r="F51" s="544">
        <f t="shared" si="12"/>
        <v>0</v>
      </c>
      <c r="G51" s="245">
        <v>0</v>
      </c>
      <c r="H51" s="217">
        <f>SUM(N51:AX51)</f>
        <v>0</v>
      </c>
      <c r="I51" s="228"/>
      <c r="J51" s="427">
        <f t="shared" si="7"/>
        <v>0</v>
      </c>
      <c r="K51" s="245">
        <v>0</v>
      </c>
      <c r="L51" s="229"/>
      <c r="M51" s="245"/>
      <c r="N51" s="232">
        <f>+IFERROR(VLOOKUP(B50,Sheet1!B:D,2,FALSE),0)</f>
        <v>0</v>
      </c>
      <c r="O51" s="261"/>
      <c r="P51" s="261"/>
      <c r="Q51" s="261"/>
      <c r="R51" s="356"/>
      <c r="S51" s="357"/>
      <c r="T51" s="357"/>
      <c r="U51" s="357"/>
      <c r="V51" s="357"/>
      <c r="W51" s="357"/>
      <c r="X51" s="357"/>
      <c r="Y51" s="357"/>
      <c r="Z51" s="357"/>
      <c r="AA51" s="357"/>
      <c r="AB51" s="357"/>
      <c r="AC51" s="357"/>
      <c r="AD51" s="357"/>
      <c r="AE51" s="357"/>
      <c r="AF51" s="396"/>
      <c r="AG51" s="386"/>
      <c r="AH51" s="386"/>
      <c r="AI51" s="386"/>
      <c r="AJ51" s="386"/>
      <c r="AK51" s="386"/>
      <c r="AL51" s="357"/>
      <c r="AM51" s="357"/>
      <c r="AN51" s="357"/>
      <c r="AO51" s="357"/>
      <c r="AP51" s="357"/>
      <c r="AQ51" s="357"/>
      <c r="AR51" s="396"/>
      <c r="AS51" s="386"/>
      <c r="AT51" s="386"/>
      <c r="AU51" s="386"/>
      <c r="AV51" s="386"/>
      <c r="AW51" s="386"/>
      <c r="AX51" s="357"/>
      <c r="AY51" s="244">
        <f t="shared" si="24"/>
        <v>0</v>
      </c>
      <c r="AZ51" s="240">
        <f t="shared" si="25"/>
        <v>0</v>
      </c>
      <c r="BA51" s="545">
        <f t="shared" si="26"/>
        <v>0</v>
      </c>
    </row>
    <row r="52" spans="1:53" s="4" customFormat="1" ht="15" customHeight="1" thickBot="1" x14ac:dyDescent="0.25">
      <c r="A52" s="167"/>
      <c r="B52" s="453"/>
      <c r="C52" s="269" t="s">
        <v>286</v>
      </c>
      <c r="D52" s="269"/>
      <c r="E52" s="272"/>
      <c r="F52" s="544">
        <f t="shared" si="12"/>
        <v>0</v>
      </c>
      <c r="G52" s="272">
        <v>0</v>
      </c>
      <c r="H52" s="223">
        <f>SUM(N52:AX52)</f>
        <v>0</v>
      </c>
      <c r="I52" s="224"/>
      <c r="J52" s="428">
        <f t="shared" si="7"/>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59"/>
      <c r="U52" s="359"/>
      <c r="V52" s="359"/>
      <c r="W52" s="359"/>
      <c r="X52" s="359"/>
      <c r="Y52" s="359"/>
      <c r="Z52" s="359"/>
      <c r="AA52" s="359"/>
      <c r="AB52" s="359"/>
      <c r="AC52" s="359"/>
      <c r="AD52" s="359"/>
      <c r="AE52" s="359"/>
      <c r="AF52" s="397"/>
      <c r="AG52" s="387"/>
      <c r="AH52" s="387"/>
      <c r="AI52" s="387"/>
      <c r="AJ52" s="387"/>
      <c r="AK52" s="387"/>
      <c r="AL52" s="359"/>
      <c r="AM52" s="359"/>
      <c r="AN52" s="359"/>
      <c r="AO52" s="359"/>
      <c r="AP52" s="359"/>
      <c r="AQ52" s="359"/>
      <c r="AR52" s="397"/>
      <c r="AS52" s="387"/>
      <c r="AT52" s="387"/>
      <c r="AU52" s="387"/>
      <c r="AV52" s="387"/>
      <c r="AW52" s="387"/>
      <c r="AX52" s="359"/>
      <c r="AY52" s="244">
        <f t="shared" si="24"/>
        <v>0</v>
      </c>
      <c r="AZ52" s="240">
        <f t="shared" si="25"/>
        <v>0</v>
      </c>
      <c r="BA52" s="545">
        <f t="shared" si="26"/>
        <v>0</v>
      </c>
    </row>
    <row r="53" spans="1:53" s="4" customFormat="1" ht="15" customHeight="1" x14ac:dyDescent="0.2">
      <c r="A53" s="549"/>
      <c r="B53" s="568"/>
      <c r="C53" s="442"/>
      <c r="D53" s="442"/>
      <c r="E53" s="423">
        <f t="shared" ref="E53:L53" si="40">SUM(E54:E55)</f>
        <v>0</v>
      </c>
      <c r="F53" s="566">
        <f t="shared" si="40"/>
        <v>0</v>
      </c>
      <c r="G53" s="423">
        <f t="shared" si="40"/>
        <v>0</v>
      </c>
      <c r="H53" s="423">
        <f t="shared" si="40"/>
        <v>0</v>
      </c>
      <c r="I53" s="542">
        <f t="shared" si="40"/>
        <v>0</v>
      </c>
      <c r="J53" s="541">
        <f t="shared" si="40"/>
        <v>0</v>
      </c>
      <c r="K53" s="542">
        <f t="shared" si="40"/>
        <v>0</v>
      </c>
      <c r="L53" s="543">
        <f t="shared" si="40"/>
        <v>0</v>
      </c>
      <c r="M53" s="543"/>
      <c r="N53" s="472">
        <f t="shared" ref="N53:S53" si="41">SUM(N54:N55)</f>
        <v>0</v>
      </c>
      <c r="O53" s="472">
        <f t="shared" si="41"/>
        <v>0</v>
      </c>
      <c r="P53" s="472">
        <f t="shared" si="41"/>
        <v>0</v>
      </c>
      <c r="Q53" s="472">
        <f t="shared" si="41"/>
        <v>0</v>
      </c>
      <c r="R53" s="473">
        <f t="shared" si="41"/>
        <v>0</v>
      </c>
      <c r="S53" s="474">
        <f t="shared" si="41"/>
        <v>0</v>
      </c>
      <c r="T53" s="474">
        <f t="shared" ref="T53:AX53" si="42">SUM(T54:T55)</f>
        <v>0</v>
      </c>
      <c r="U53" s="474">
        <f t="shared" si="42"/>
        <v>0</v>
      </c>
      <c r="V53" s="474">
        <f t="shared" si="42"/>
        <v>0</v>
      </c>
      <c r="W53" s="474">
        <f t="shared" si="42"/>
        <v>0</v>
      </c>
      <c r="X53" s="474">
        <f t="shared" si="42"/>
        <v>0</v>
      </c>
      <c r="Y53" s="474">
        <f t="shared" si="42"/>
        <v>0</v>
      </c>
      <c r="Z53" s="474">
        <f t="shared" si="42"/>
        <v>0</v>
      </c>
      <c r="AA53" s="474">
        <f t="shared" si="42"/>
        <v>0</v>
      </c>
      <c r="AB53" s="474">
        <f t="shared" si="42"/>
        <v>0</v>
      </c>
      <c r="AC53" s="474">
        <f t="shared" si="42"/>
        <v>0</v>
      </c>
      <c r="AD53" s="474">
        <f t="shared" si="42"/>
        <v>0</v>
      </c>
      <c r="AE53" s="474">
        <f t="shared" si="42"/>
        <v>0</v>
      </c>
      <c r="AF53" s="475">
        <f t="shared" si="42"/>
        <v>0</v>
      </c>
      <c r="AG53" s="567">
        <f t="shared" si="42"/>
        <v>0</v>
      </c>
      <c r="AH53" s="567">
        <f t="shared" si="42"/>
        <v>0</v>
      </c>
      <c r="AI53" s="567">
        <f t="shared" si="42"/>
        <v>0</v>
      </c>
      <c r="AJ53" s="567">
        <f t="shared" si="42"/>
        <v>0</v>
      </c>
      <c r="AK53" s="567">
        <f t="shared" si="42"/>
        <v>0</v>
      </c>
      <c r="AL53" s="474">
        <f t="shared" si="42"/>
        <v>0</v>
      </c>
      <c r="AM53" s="474">
        <f t="shared" si="42"/>
        <v>0</v>
      </c>
      <c r="AN53" s="474">
        <f t="shared" si="42"/>
        <v>0</v>
      </c>
      <c r="AO53" s="474">
        <f t="shared" si="42"/>
        <v>0</v>
      </c>
      <c r="AP53" s="474">
        <f t="shared" si="42"/>
        <v>0</v>
      </c>
      <c r="AQ53" s="474">
        <f t="shared" si="42"/>
        <v>0</v>
      </c>
      <c r="AR53" s="475">
        <f t="shared" si="42"/>
        <v>0</v>
      </c>
      <c r="AS53" s="567">
        <f t="shared" si="42"/>
        <v>0</v>
      </c>
      <c r="AT53" s="567">
        <f t="shared" si="42"/>
        <v>0</v>
      </c>
      <c r="AU53" s="567">
        <f t="shared" si="42"/>
        <v>0</v>
      </c>
      <c r="AV53" s="567">
        <f t="shared" si="42"/>
        <v>0</v>
      </c>
      <c r="AW53" s="567">
        <f t="shared" si="42"/>
        <v>0</v>
      </c>
      <c r="AX53" s="474">
        <f t="shared" si="42"/>
        <v>0</v>
      </c>
      <c r="AY53" s="244">
        <f t="shared" si="24"/>
        <v>0</v>
      </c>
      <c r="AZ53" s="240">
        <f t="shared" si="25"/>
        <v>0</v>
      </c>
      <c r="BA53" s="545">
        <f t="shared" si="26"/>
        <v>0</v>
      </c>
    </row>
    <row r="54" spans="1:53" s="4" customFormat="1" ht="15" customHeight="1" x14ac:dyDescent="0.2">
      <c r="A54" s="148"/>
      <c r="B54" s="451">
        <f>B53</f>
        <v>0</v>
      </c>
      <c r="C54" s="268"/>
      <c r="D54" s="268"/>
      <c r="E54" s="245"/>
      <c r="F54" s="544">
        <f t="shared" si="12"/>
        <v>0</v>
      </c>
      <c r="G54" s="245">
        <v>0</v>
      </c>
      <c r="H54" s="217">
        <f>SUM(N54:AX54)</f>
        <v>0</v>
      </c>
      <c r="I54" s="228"/>
      <c r="J54" s="427">
        <f t="shared" si="7"/>
        <v>0</v>
      </c>
      <c r="K54" s="245">
        <v>0</v>
      </c>
      <c r="L54" s="229"/>
      <c r="M54" s="245"/>
      <c r="N54" s="232"/>
      <c r="O54" s="217"/>
      <c r="P54" s="217"/>
      <c r="Q54" s="217"/>
      <c r="R54" s="356"/>
      <c r="S54" s="357"/>
      <c r="T54" s="357"/>
      <c r="U54" s="357"/>
      <c r="V54" s="357"/>
      <c r="W54" s="357"/>
      <c r="X54" s="357"/>
      <c r="Y54" s="357"/>
      <c r="Z54" s="357"/>
      <c r="AA54" s="357"/>
      <c r="AB54" s="357"/>
      <c r="AC54" s="357"/>
      <c r="AD54" s="357"/>
      <c r="AE54" s="357"/>
      <c r="AF54" s="396"/>
      <c r="AG54" s="386"/>
      <c r="AH54" s="386"/>
      <c r="AI54" s="386"/>
      <c r="AJ54" s="386"/>
      <c r="AK54" s="386"/>
      <c r="AL54" s="357"/>
      <c r="AM54" s="357"/>
      <c r="AN54" s="357"/>
      <c r="AO54" s="357"/>
      <c r="AP54" s="357"/>
      <c r="AQ54" s="357"/>
      <c r="AR54" s="396"/>
      <c r="AS54" s="386"/>
      <c r="AT54" s="386"/>
      <c r="AU54" s="386"/>
      <c r="AV54" s="386"/>
      <c r="AW54" s="386"/>
      <c r="AX54" s="357"/>
      <c r="AY54" s="244">
        <f t="shared" si="24"/>
        <v>0</v>
      </c>
      <c r="AZ54" s="240">
        <f t="shared" si="25"/>
        <v>0</v>
      </c>
      <c r="BA54" s="545">
        <f t="shared" si="26"/>
        <v>0</v>
      </c>
    </row>
    <row r="55" spans="1:53" s="4" customFormat="1" ht="15" customHeight="1" thickBot="1" x14ac:dyDescent="0.25">
      <c r="A55" s="167"/>
      <c r="B55" s="453"/>
      <c r="C55" s="269"/>
      <c r="D55" s="269"/>
      <c r="E55" s="272"/>
      <c r="F55" s="544">
        <f t="shared" si="12"/>
        <v>0</v>
      </c>
      <c r="G55" s="272">
        <v>0</v>
      </c>
      <c r="H55" s="223">
        <f>SUM(N55:AX55)</f>
        <v>0</v>
      </c>
      <c r="I55" s="224"/>
      <c r="J55" s="428">
        <f t="shared" si="7"/>
        <v>0</v>
      </c>
      <c r="K55" s="272">
        <v>0</v>
      </c>
      <c r="L55" s="225"/>
      <c r="M55" s="272"/>
      <c r="N55" s="560">
        <f>+IFERROR(VLOOKUP(B54,Sheet1!B:D,2,FALSE),0)</f>
        <v>0</v>
      </c>
      <c r="O55" s="600">
        <f>+IFERROR(VLOOKUP(B54,Sheet1!B:D,3,FALSE),0)</f>
        <v>0</v>
      </c>
      <c r="P55" s="600">
        <f>+IFERROR(VLOOKUP(B54,Sheet1!B:E,4,FALSE),0)</f>
        <v>0</v>
      </c>
      <c r="Q55" s="600">
        <f>+IFERROR(VLOOKUP(B54,Sheet1!B:F,5,FALSE),0)</f>
        <v>0</v>
      </c>
      <c r="R55" s="358"/>
      <c r="S55" s="359"/>
      <c r="T55" s="359"/>
      <c r="U55" s="359"/>
      <c r="V55" s="359"/>
      <c r="W55" s="359"/>
      <c r="X55" s="359"/>
      <c r="Y55" s="359"/>
      <c r="Z55" s="359"/>
      <c r="AA55" s="359"/>
      <c r="AB55" s="359"/>
      <c r="AC55" s="359"/>
      <c r="AD55" s="359"/>
      <c r="AE55" s="359"/>
      <c r="AF55" s="397"/>
      <c r="AG55" s="387"/>
      <c r="AH55" s="387"/>
      <c r="AI55" s="387"/>
      <c r="AJ55" s="387"/>
      <c r="AK55" s="387"/>
      <c r="AL55" s="359"/>
      <c r="AM55" s="359"/>
      <c r="AN55" s="359"/>
      <c r="AO55" s="359"/>
      <c r="AP55" s="359"/>
      <c r="AQ55" s="359"/>
      <c r="AR55" s="397"/>
      <c r="AS55" s="387"/>
      <c r="AT55" s="387"/>
      <c r="AU55" s="387"/>
      <c r="AV55" s="387"/>
      <c r="AW55" s="387"/>
      <c r="AX55" s="359"/>
      <c r="AY55" s="244">
        <f t="shared" si="24"/>
        <v>0</v>
      </c>
      <c r="AZ55" s="240">
        <f t="shared" si="25"/>
        <v>0</v>
      </c>
      <c r="BA55" s="545">
        <f t="shared" si="26"/>
        <v>0</v>
      </c>
    </row>
    <row r="56" spans="1:53" s="4" customFormat="1" ht="15" customHeight="1" x14ac:dyDescent="0.2">
      <c r="A56" s="549"/>
      <c r="B56" s="568"/>
      <c r="C56" s="442"/>
      <c r="D56" s="442"/>
      <c r="E56" s="423">
        <f t="shared" ref="E56:L56" si="43">SUM(E57:E58)</f>
        <v>0</v>
      </c>
      <c r="F56" s="566">
        <f t="shared" si="43"/>
        <v>0</v>
      </c>
      <c r="G56" s="423">
        <f t="shared" si="43"/>
        <v>0</v>
      </c>
      <c r="H56" s="423">
        <f t="shared" si="43"/>
        <v>0</v>
      </c>
      <c r="I56" s="542">
        <f t="shared" si="43"/>
        <v>0</v>
      </c>
      <c r="J56" s="541">
        <f t="shared" si="43"/>
        <v>0</v>
      </c>
      <c r="K56" s="542">
        <f t="shared" si="43"/>
        <v>0</v>
      </c>
      <c r="L56" s="543">
        <f t="shared" si="43"/>
        <v>0</v>
      </c>
      <c r="M56" s="543"/>
      <c r="N56" s="472">
        <f t="shared" ref="N56:S56" si="44">SUM(N57:N58)</f>
        <v>0</v>
      </c>
      <c r="O56" s="472">
        <f t="shared" si="44"/>
        <v>0</v>
      </c>
      <c r="P56" s="472">
        <f t="shared" si="44"/>
        <v>0</v>
      </c>
      <c r="Q56" s="472">
        <f t="shared" si="44"/>
        <v>0</v>
      </c>
      <c r="R56" s="473">
        <f t="shared" si="44"/>
        <v>0</v>
      </c>
      <c r="S56" s="474">
        <f t="shared" si="44"/>
        <v>0</v>
      </c>
      <c r="T56" s="474">
        <f t="shared" ref="T56:AX56" si="45">SUM(T57:T58)</f>
        <v>0</v>
      </c>
      <c r="U56" s="474">
        <f t="shared" si="45"/>
        <v>0</v>
      </c>
      <c r="V56" s="474">
        <f t="shared" si="45"/>
        <v>0</v>
      </c>
      <c r="W56" s="474">
        <f t="shared" si="45"/>
        <v>0</v>
      </c>
      <c r="X56" s="474">
        <f t="shared" si="45"/>
        <v>0</v>
      </c>
      <c r="Y56" s="474">
        <f t="shared" si="45"/>
        <v>0</v>
      </c>
      <c r="Z56" s="474">
        <f t="shared" si="45"/>
        <v>0</v>
      </c>
      <c r="AA56" s="474">
        <f t="shared" si="45"/>
        <v>0</v>
      </c>
      <c r="AB56" s="474">
        <f t="shared" si="45"/>
        <v>0</v>
      </c>
      <c r="AC56" s="474">
        <f t="shared" si="45"/>
        <v>0</v>
      </c>
      <c r="AD56" s="474">
        <f t="shared" si="45"/>
        <v>0</v>
      </c>
      <c r="AE56" s="474">
        <f t="shared" si="45"/>
        <v>0</v>
      </c>
      <c r="AF56" s="475">
        <f t="shared" si="45"/>
        <v>0</v>
      </c>
      <c r="AG56" s="567">
        <f t="shared" si="45"/>
        <v>0</v>
      </c>
      <c r="AH56" s="567">
        <f t="shared" si="45"/>
        <v>0</v>
      </c>
      <c r="AI56" s="567">
        <f t="shared" si="45"/>
        <v>0</v>
      </c>
      <c r="AJ56" s="567">
        <f t="shared" si="45"/>
        <v>0</v>
      </c>
      <c r="AK56" s="567">
        <f t="shared" si="45"/>
        <v>0</v>
      </c>
      <c r="AL56" s="474">
        <f t="shared" si="45"/>
        <v>0</v>
      </c>
      <c r="AM56" s="474">
        <f t="shared" si="45"/>
        <v>0</v>
      </c>
      <c r="AN56" s="474">
        <f t="shared" si="45"/>
        <v>0</v>
      </c>
      <c r="AO56" s="474">
        <f t="shared" si="45"/>
        <v>0</v>
      </c>
      <c r="AP56" s="474">
        <f t="shared" si="45"/>
        <v>0</v>
      </c>
      <c r="AQ56" s="474">
        <f t="shared" si="45"/>
        <v>0</v>
      </c>
      <c r="AR56" s="475">
        <f t="shared" si="45"/>
        <v>0</v>
      </c>
      <c r="AS56" s="567">
        <f t="shared" si="45"/>
        <v>0</v>
      </c>
      <c r="AT56" s="567">
        <f t="shared" si="45"/>
        <v>0</v>
      </c>
      <c r="AU56" s="567">
        <f t="shared" si="45"/>
        <v>0</v>
      </c>
      <c r="AV56" s="567">
        <f t="shared" si="45"/>
        <v>0</v>
      </c>
      <c r="AW56" s="567">
        <f t="shared" si="45"/>
        <v>0</v>
      </c>
      <c r="AX56" s="474">
        <f t="shared" si="45"/>
        <v>0</v>
      </c>
      <c r="AY56" s="244">
        <f t="shared" si="24"/>
        <v>0</v>
      </c>
      <c r="AZ56" s="240">
        <f t="shared" si="25"/>
        <v>0</v>
      </c>
      <c r="BA56" s="545">
        <f t="shared" si="26"/>
        <v>0</v>
      </c>
    </row>
    <row r="57" spans="1:53" s="4" customFormat="1" ht="15" customHeight="1" x14ac:dyDescent="0.2">
      <c r="A57" s="148"/>
      <c r="B57" s="451">
        <f>B56</f>
        <v>0</v>
      </c>
      <c r="C57" s="268"/>
      <c r="D57" s="268"/>
      <c r="E57" s="245"/>
      <c r="F57" s="544">
        <f t="shared" si="12"/>
        <v>0</v>
      </c>
      <c r="G57" s="245">
        <v>0</v>
      </c>
      <c r="H57" s="217">
        <f>SUM(N57:AX57)</f>
        <v>0</v>
      </c>
      <c r="I57" s="228"/>
      <c r="J57" s="427">
        <f t="shared" si="7"/>
        <v>0</v>
      </c>
      <c r="K57" s="245">
        <v>0</v>
      </c>
      <c r="L57" s="229"/>
      <c r="M57" s="245"/>
      <c r="N57" s="232">
        <f>+IFERROR(VLOOKUP(B56,Sheet1!B:D,2,FALSE),0)</f>
        <v>0</v>
      </c>
      <c r="O57" s="261"/>
      <c r="P57" s="261"/>
      <c r="Q57" s="261"/>
      <c r="R57" s="356"/>
      <c r="S57" s="357"/>
      <c r="T57" s="357"/>
      <c r="U57" s="357"/>
      <c r="V57" s="357"/>
      <c r="W57" s="357"/>
      <c r="X57" s="357"/>
      <c r="Y57" s="357"/>
      <c r="Z57" s="357"/>
      <c r="AA57" s="357"/>
      <c r="AB57" s="357"/>
      <c r="AC57" s="357"/>
      <c r="AD57" s="357"/>
      <c r="AE57" s="357"/>
      <c r="AF57" s="396"/>
      <c r="AG57" s="386"/>
      <c r="AH57" s="386"/>
      <c r="AI57" s="386"/>
      <c r="AJ57" s="386"/>
      <c r="AK57" s="386"/>
      <c r="AL57" s="357"/>
      <c r="AM57" s="357"/>
      <c r="AN57" s="357"/>
      <c r="AO57" s="357"/>
      <c r="AP57" s="357"/>
      <c r="AQ57" s="357"/>
      <c r="AR57" s="396"/>
      <c r="AS57" s="386"/>
      <c r="AT57" s="386"/>
      <c r="AU57" s="386"/>
      <c r="AV57" s="386"/>
      <c r="AW57" s="386"/>
      <c r="AX57" s="357"/>
      <c r="AY57" s="244">
        <f t="shared" si="24"/>
        <v>0</v>
      </c>
      <c r="AZ57" s="240">
        <f t="shared" si="25"/>
        <v>0</v>
      </c>
      <c r="BA57" s="545">
        <f t="shared" si="26"/>
        <v>0</v>
      </c>
    </row>
    <row r="58" spans="1:53" s="4" customFormat="1" ht="15" customHeight="1" thickBot="1" x14ac:dyDescent="0.25">
      <c r="A58" s="167"/>
      <c r="B58" s="453"/>
      <c r="C58" s="269"/>
      <c r="D58" s="269"/>
      <c r="E58" s="272"/>
      <c r="F58" s="544">
        <f t="shared" si="12"/>
        <v>0</v>
      </c>
      <c r="G58" s="272">
        <v>0</v>
      </c>
      <c r="H58" s="223">
        <f>SUM(N58:AX58)</f>
        <v>0</v>
      </c>
      <c r="I58" s="224"/>
      <c r="J58" s="428">
        <f t="shared" si="7"/>
        <v>0</v>
      </c>
      <c r="K58" s="272">
        <v>0</v>
      </c>
      <c r="L58" s="225"/>
      <c r="M58" s="272"/>
      <c r="N58" s="560">
        <f>+IFERROR(VLOOKUP(B57,Sheet1!B:D,2,FALSE),0)</f>
        <v>0</v>
      </c>
      <c r="O58" s="600">
        <f>+IFERROR(VLOOKUP(B57,Sheet1!B:D,3,FALSE),0)</f>
        <v>0</v>
      </c>
      <c r="P58" s="600">
        <f>+IFERROR(VLOOKUP(B57,Sheet1!B:E,4,FALSE),0)</f>
        <v>0</v>
      </c>
      <c r="Q58" s="600">
        <f>+IFERROR(VLOOKUP(B57,Sheet1!B:F,5,FALSE),0)</f>
        <v>0</v>
      </c>
      <c r="R58" s="358"/>
      <c r="S58" s="359"/>
      <c r="T58" s="359"/>
      <c r="U58" s="359"/>
      <c r="V58" s="359"/>
      <c r="W58" s="359"/>
      <c r="X58" s="359"/>
      <c r="Y58" s="359"/>
      <c r="Z58" s="359"/>
      <c r="AA58" s="359"/>
      <c r="AB58" s="359"/>
      <c r="AC58" s="359"/>
      <c r="AD58" s="359"/>
      <c r="AE58" s="359"/>
      <c r="AF58" s="397"/>
      <c r="AG58" s="387"/>
      <c r="AH58" s="387"/>
      <c r="AI58" s="387"/>
      <c r="AJ58" s="387"/>
      <c r="AK58" s="387"/>
      <c r="AL58" s="359"/>
      <c r="AM58" s="359"/>
      <c r="AN58" s="359"/>
      <c r="AO58" s="359"/>
      <c r="AP58" s="359"/>
      <c r="AQ58" s="359"/>
      <c r="AR58" s="397"/>
      <c r="AS58" s="387"/>
      <c r="AT58" s="387"/>
      <c r="AU58" s="387"/>
      <c r="AV58" s="387"/>
      <c r="AW58" s="387"/>
      <c r="AX58" s="359"/>
      <c r="AY58" s="244">
        <f t="shared" si="24"/>
        <v>0</v>
      </c>
      <c r="AZ58" s="240">
        <f t="shared" si="25"/>
        <v>0</v>
      </c>
      <c r="BA58" s="545">
        <f t="shared" si="26"/>
        <v>0</v>
      </c>
    </row>
    <row r="59" spans="1:53" s="4" customFormat="1" ht="15" customHeight="1" x14ac:dyDescent="0.2">
      <c r="A59" s="549"/>
      <c r="B59" s="568"/>
      <c r="C59" s="442"/>
      <c r="D59" s="442"/>
      <c r="E59" s="423">
        <f t="shared" ref="E59:L59" si="46">SUM(E60:E61)</f>
        <v>0</v>
      </c>
      <c r="F59" s="566">
        <f t="shared" si="46"/>
        <v>0</v>
      </c>
      <c r="G59" s="423">
        <f t="shared" si="46"/>
        <v>0</v>
      </c>
      <c r="H59" s="423">
        <f t="shared" si="46"/>
        <v>0</v>
      </c>
      <c r="I59" s="542">
        <f t="shared" si="46"/>
        <v>0</v>
      </c>
      <c r="J59" s="541">
        <f t="shared" si="46"/>
        <v>0</v>
      </c>
      <c r="K59" s="542">
        <f t="shared" si="46"/>
        <v>0</v>
      </c>
      <c r="L59" s="543">
        <f t="shared" si="46"/>
        <v>0</v>
      </c>
      <c r="M59" s="543"/>
      <c r="N59" s="472">
        <f t="shared" ref="N59:S59" si="47">SUM(N60:N61)</f>
        <v>0</v>
      </c>
      <c r="O59" s="472">
        <f t="shared" si="47"/>
        <v>0</v>
      </c>
      <c r="P59" s="472">
        <f t="shared" si="47"/>
        <v>0</v>
      </c>
      <c r="Q59" s="472">
        <f t="shared" si="47"/>
        <v>0</v>
      </c>
      <c r="R59" s="473">
        <f t="shared" si="47"/>
        <v>0</v>
      </c>
      <c r="S59" s="474">
        <f t="shared" si="47"/>
        <v>0</v>
      </c>
      <c r="T59" s="474">
        <f t="shared" ref="T59:AX59" si="48">SUM(T60:T61)</f>
        <v>0</v>
      </c>
      <c r="U59" s="474">
        <f t="shared" si="48"/>
        <v>0</v>
      </c>
      <c r="V59" s="474">
        <f t="shared" si="48"/>
        <v>0</v>
      </c>
      <c r="W59" s="474">
        <f t="shared" si="48"/>
        <v>0</v>
      </c>
      <c r="X59" s="474">
        <f t="shared" si="48"/>
        <v>0</v>
      </c>
      <c r="Y59" s="474">
        <f t="shared" si="48"/>
        <v>0</v>
      </c>
      <c r="Z59" s="474">
        <f t="shared" si="48"/>
        <v>0</v>
      </c>
      <c r="AA59" s="474">
        <f t="shared" si="48"/>
        <v>0</v>
      </c>
      <c r="AB59" s="474">
        <f t="shared" si="48"/>
        <v>0</v>
      </c>
      <c r="AC59" s="474">
        <f t="shared" si="48"/>
        <v>0</v>
      </c>
      <c r="AD59" s="474">
        <f t="shared" si="48"/>
        <v>0</v>
      </c>
      <c r="AE59" s="474">
        <f t="shared" si="48"/>
        <v>0</v>
      </c>
      <c r="AF59" s="475">
        <f t="shared" si="48"/>
        <v>0</v>
      </c>
      <c r="AG59" s="567">
        <f t="shared" si="48"/>
        <v>0</v>
      </c>
      <c r="AH59" s="567">
        <f t="shared" si="48"/>
        <v>0</v>
      </c>
      <c r="AI59" s="567">
        <f t="shared" si="48"/>
        <v>0</v>
      </c>
      <c r="AJ59" s="567">
        <f t="shared" si="48"/>
        <v>0</v>
      </c>
      <c r="AK59" s="567">
        <f t="shared" si="48"/>
        <v>0</v>
      </c>
      <c r="AL59" s="474">
        <f t="shared" si="48"/>
        <v>0</v>
      </c>
      <c r="AM59" s="474">
        <f t="shared" si="48"/>
        <v>0</v>
      </c>
      <c r="AN59" s="474">
        <f t="shared" si="48"/>
        <v>0</v>
      </c>
      <c r="AO59" s="474">
        <f t="shared" si="48"/>
        <v>0</v>
      </c>
      <c r="AP59" s="474">
        <f t="shared" si="48"/>
        <v>0</v>
      </c>
      <c r="AQ59" s="474">
        <f t="shared" si="48"/>
        <v>0</v>
      </c>
      <c r="AR59" s="475">
        <f t="shared" si="48"/>
        <v>0</v>
      </c>
      <c r="AS59" s="567">
        <f t="shared" si="48"/>
        <v>0</v>
      </c>
      <c r="AT59" s="567">
        <f t="shared" si="48"/>
        <v>0</v>
      </c>
      <c r="AU59" s="567">
        <f t="shared" si="48"/>
        <v>0</v>
      </c>
      <c r="AV59" s="567">
        <f t="shared" si="48"/>
        <v>0</v>
      </c>
      <c r="AW59" s="567">
        <f t="shared" si="48"/>
        <v>0</v>
      </c>
      <c r="AX59" s="474">
        <f t="shared" si="48"/>
        <v>0</v>
      </c>
      <c r="AY59" s="244">
        <f t="shared" si="24"/>
        <v>0</v>
      </c>
      <c r="AZ59" s="240">
        <f t="shared" si="25"/>
        <v>0</v>
      </c>
      <c r="BA59" s="545">
        <f t="shared" si="26"/>
        <v>0</v>
      </c>
    </row>
    <row r="60" spans="1:53" s="4" customFormat="1" ht="15" customHeight="1" x14ac:dyDescent="0.2">
      <c r="A60" s="148"/>
      <c r="B60" s="451">
        <f>B59</f>
        <v>0</v>
      </c>
      <c r="C60" s="268"/>
      <c r="D60" s="268"/>
      <c r="E60" s="245"/>
      <c r="F60" s="544">
        <f t="shared" si="12"/>
        <v>0</v>
      </c>
      <c r="G60" s="245">
        <v>0</v>
      </c>
      <c r="H60" s="217">
        <f>SUM(N60:AX60)</f>
        <v>0</v>
      </c>
      <c r="I60" s="228"/>
      <c r="J60" s="427">
        <f t="shared" si="7"/>
        <v>0</v>
      </c>
      <c r="K60" s="245">
        <v>0</v>
      </c>
      <c r="L60" s="229"/>
      <c r="M60" s="245"/>
      <c r="N60" s="232">
        <f>+IFERROR(VLOOKUP(B59,Sheet1!B:D,2,FALSE),0)</f>
        <v>0</v>
      </c>
      <c r="O60" s="261"/>
      <c r="P60" s="261"/>
      <c r="Q60" s="261"/>
      <c r="R60" s="356"/>
      <c r="S60" s="357"/>
      <c r="T60" s="357"/>
      <c r="U60" s="357"/>
      <c r="V60" s="357"/>
      <c r="W60" s="357"/>
      <c r="X60" s="357"/>
      <c r="Y60" s="357"/>
      <c r="Z60" s="357"/>
      <c r="AA60" s="357"/>
      <c r="AB60" s="357"/>
      <c r="AC60" s="357"/>
      <c r="AD60" s="357"/>
      <c r="AE60" s="357"/>
      <c r="AF60" s="396"/>
      <c r="AG60" s="386"/>
      <c r="AH60" s="386"/>
      <c r="AI60" s="386"/>
      <c r="AJ60" s="386"/>
      <c r="AK60" s="386"/>
      <c r="AL60" s="357"/>
      <c r="AM60" s="357"/>
      <c r="AN60" s="357"/>
      <c r="AO60" s="357"/>
      <c r="AP60" s="357"/>
      <c r="AQ60" s="357"/>
      <c r="AR60" s="396"/>
      <c r="AS60" s="386"/>
      <c r="AT60" s="386"/>
      <c r="AU60" s="386"/>
      <c r="AV60" s="386"/>
      <c r="AW60" s="386"/>
      <c r="AX60" s="357"/>
      <c r="AY60" s="244">
        <f t="shared" si="24"/>
        <v>0</v>
      </c>
      <c r="AZ60" s="240">
        <f t="shared" si="25"/>
        <v>0</v>
      </c>
      <c r="BA60" s="545">
        <f t="shared" si="26"/>
        <v>0</v>
      </c>
    </row>
    <row r="61" spans="1:53" s="4" customFormat="1" ht="15" customHeight="1" thickBot="1" x14ac:dyDescent="0.25">
      <c r="A61" s="168"/>
      <c r="B61" s="452"/>
      <c r="C61" s="269"/>
      <c r="D61" s="269"/>
      <c r="E61" s="272"/>
      <c r="F61" s="544">
        <f t="shared" si="12"/>
        <v>0</v>
      </c>
      <c r="G61" s="272">
        <v>0</v>
      </c>
      <c r="H61" s="223">
        <f>SUM(N61:AX61)</f>
        <v>0</v>
      </c>
      <c r="I61" s="224"/>
      <c r="J61" s="428">
        <f t="shared" si="7"/>
        <v>0</v>
      </c>
      <c r="K61" s="272">
        <v>0</v>
      </c>
      <c r="L61" s="225"/>
      <c r="M61" s="272"/>
      <c r="N61" s="560">
        <f>+IFERROR(VLOOKUP(B60,Sheet1!B:D,2,FALSE),0)</f>
        <v>0</v>
      </c>
      <c r="O61" s="600">
        <f>+IFERROR(VLOOKUP(B60,Sheet1!B:D,3,FALSE),0)</f>
        <v>0</v>
      </c>
      <c r="P61" s="600">
        <f>+IFERROR(VLOOKUP(B60,Sheet1!B:E,4,FALSE),0)</f>
        <v>0</v>
      </c>
      <c r="Q61" s="600">
        <f>+IFERROR(VLOOKUP(B60,Sheet1!B:F,5,FALSE),0)</f>
        <v>0</v>
      </c>
      <c r="R61" s="358"/>
      <c r="S61" s="359"/>
      <c r="T61" s="359"/>
      <c r="U61" s="359"/>
      <c r="V61" s="359"/>
      <c r="W61" s="359"/>
      <c r="X61" s="359"/>
      <c r="Y61" s="359"/>
      <c r="Z61" s="359"/>
      <c r="AA61" s="359"/>
      <c r="AB61" s="359"/>
      <c r="AC61" s="359"/>
      <c r="AD61" s="359"/>
      <c r="AE61" s="359"/>
      <c r="AF61" s="397"/>
      <c r="AG61" s="387"/>
      <c r="AH61" s="387"/>
      <c r="AI61" s="387"/>
      <c r="AJ61" s="387"/>
      <c r="AK61" s="387"/>
      <c r="AL61" s="359"/>
      <c r="AM61" s="359"/>
      <c r="AN61" s="359"/>
      <c r="AO61" s="359"/>
      <c r="AP61" s="359"/>
      <c r="AQ61" s="359"/>
      <c r="AR61" s="397"/>
      <c r="AS61" s="387"/>
      <c r="AT61" s="387"/>
      <c r="AU61" s="387"/>
      <c r="AV61" s="387"/>
      <c r="AW61" s="387"/>
      <c r="AX61" s="359"/>
      <c r="AY61" s="244">
        <f t="shared" si="24"/>
        <v>0</v>
      </c>
      <c r="AZ61" s="240">
        <f t="shared" si="25"/>
        <v>0</v>
      </c>
      <c r="BA61" s="545">
        <f t="shared" si="26"/>
        <v>0</v>
      </c>
    </row>
    <row r="62" spans="1:53" s="4" customFormat="1" ht="15" customHeight="1" x14ac:dyDescent="0.2">
      <c r="A62" s="550"/>
      <c r="B62" s="569"/>
      <c r="C62" s="570"/>
      <c r="D62" s="445"/>
      <c r="E62" s="423">
        <f t="shared" ref="E62:L62" si="49">SUM(E63:E64)</f>
        <v>0</v>
      </c>
      <c r="F62" s="566">
        <f t="shared" si="49"/>
        <v>0</v>
      </c>
      <c r="G62" s="423">
        <f t="shared" si="49"/>
        <v>0</v>
      </c>
      <c r="H62" s="423">
        <f t="shared" si="49"/>
        <v>0</v>
      </c>
      <c r="I62" s="542">
        <f t="shared" si="49"/>
        <v>0</v>
      </c>
      <c r="J62" s="541">
        <f t="shared" si="49"/>
        <v>0</v>
      </c>
      <c r="K62" s="542">
        <f t="shared" si="49"/>
        <v>0</v>
      </c>
      <c r="L62" s="543">
        <f t="shared" si="49"/>
        <v>0</v>
      </c>
      <c r="M62" s="543"/>
      <c r="N62" s="472">
        <f t="shared" ref="N62:S62" si="50">SUM(N63:N64)</f>
        <v>0</v>
      </c>
      <c r="O62" s="472">
        <f t="shared" si="50"/>
        <v>0</v>
      </c>
      <c r="P62" s="472">
        <f t="shared" si="50"/>
        <v>0</v>
      </c>
      <c r="Q62" s="472">
        <f t="shared" si="50"/>
        <v>0</v>
      </c>
      <c r="R62" s="473">
        <f t="shared" si="50"/>
        <v>0</v>
      </c>
      <c r="S62" s="474">
        <f t="shared" si="50"/>
        <v>0</v>
      </c>
      <c r="T62" s="474">
        <f t="shared" ref="T62:AX62" si="51">SUM(T63:T64)</f>
        <v>0</v>
      </c>
      <c r="U62" s="474">
        <f t="shared" si="51"/>
        <v>0</v>
      </c>
      <c r="V62" s="474">
        <f t="shared" si="51"/>
        <v>0</v>
      </c>
      <c r="W62" s="474">
        <f t="shared" si="51"/>
        <v>0</v>
      </c>
      <c r="X62" s="474">
        <f t="shared" si="51"/>
        <v>0</v>
      </c>
      <c r="Y62" s="474">
        <f t="shared" si="51"/>
        <v>0</v>
      </c>
      <c r="Z62" s="474">
        <f t="shared" si="51"/>
        <v>0</v>
      </c>
      <c r="AA62" s="474">
        <f t="shared" si="51"/>
        <v>0</v>
      </c>
      <c r="AB62" s="474">
        <f t="shared" si="51"/>
        <v>0</v>
      </c>
      <c r="AC62" s="474">
        <f t="shared" si="51"/>
        <v>0</v>
      </c>
      <c r="AD62" s="474">
        <f t="shared" si="51"/>
        <v>0</v>
      </c>
      <c r="AE62" s="474">
        <f t="shared" si="51"/>
        <v>0</v>
      </c>
      <c r="AF62" s="475">
        <f t="shared" si="51"/>
        <v>0</v>
      </c>
      <c r="AG62" s="567">
        <f t="shared" si="51"/>
        <v>0</v>
      </c>
      <c r="AH62" s="567">
        <f t="shared" si="51"/>
        <v>0</v>
      </c>
      <c r="AI62" s="567">
        <f t="shared" si="51"/>
        <v>0</v>
      </c>
      <c r="AJ62" s="567">
        <f t="shared" si="51"/>
        <v>0</v>
      </c>
      <c r="AK62" s="567">
        <f t="shared" si="51"/>
        <v>0</v>
      </c>
      <c r="AL62" s="474">
        <f t="shared" si="51"/>
        <v>0</v>
      </c>
      <c r="AM62" s="474">
        <f t="shared" si="51"/>
        <v>0</v>
      </c>
      <c r="AN62" s="474">
        <f t="shared" si="51"/>
        <v>0</v>
      </c>
      <c r="AO62" s="474">
        <f t="shared" si="51"/>
        <v>0</v>
      </c>
      <c r="AP62" s="474">
        <f t="shared" si="51"/>
        <v>0</v>
      </c>
      <c r="AQ62" s="474">
        <f t="shared" si="51"/>
        <v>0</v>
      </c>
      <c r="AR62" s="475">
        <f t="shared" si="51"/>
        <v>0</v>
      </c>
      <c r="AS62" s="567">
        <f t="shared" si="51"/>
        <v>0</v>
      </c>
      <c r="AT62" s="567">
        <f t="shared" si="51"/>
        <v>0</v>
      </c>
      <c r="AU62" s="567">
        <f t="shared" si="51"/>
        <v>0</v>
      </c>
      <c r="AV62" s="567">
        <f t="shared" si="51"/>
        <v>0</v>
      </c>
      <c r="AW62" s="567">
        <f t="shared" si="51"/>
        <v>0</v>
      </c>
      <c r="AX62" s="474">
        <f t="shared" si="51"/>
        <v>0</v>
      </c>
      <c r="AY62" s="244">
        <f t="shared" si="24"/>
        <v>0</v>
      </c>
      <c r="AZ62" s="240">
        <f t="shared" si="25"/>
        <v>0</v>
      </c>
      <c r="BA62" s="545">
        <f t="shared" si="26"/>
        <v>0</v>
      </c>
    </row>
    <row r="63" spans="1:53" s="4" customFormat="1" ht="15" customHeight="1" x14ac:dyDescent="0.2">
      <c r="A63" s="172"/>
      <c r="B63" s="457">
        <f>B62</f>
        <v>0</v>
      </c>
      <c r="C63" s="270"/>
      <c r="D63" s="270"/>
      <c r="E63" s="245"/>
      <c r="F63" s="544">
        <f t="shared" si="12"/>
        <v>0</v>
      </c>
      <c r="G63" s="245">
        <v>0</v>
      </c>
      <c r="H63" s="217">
        <f>SUM(N63:AX63)</f>
        <v>0</v>
      </c>
      <c r="I63" s="230"/>
      <c r="J63" s="427">
        <f t="shared" si="7"/>
        <v>0</v>
      </c>
      <c r="K63" s="245">
        <v>0</v>
      </c>
      <c r="L63" s="231"/>
      <c r="M63" s="245"/>
      <c r="N63" s="232">
        <f>+IFERROR(VLOOKUP(B62,Sheet1!B:D,2,FALSE),0)</f>
        <v>0</v>
      </c>
      <c r="O63" s="232"/>
      <c r="P63" s="232"/>
      <c r="Q63" s="232"/>
      <c r="R63" s="356"/>
      <c r="S63" s="357"/>
      <c r="T63" s="357"/>
      <c r="U63" s="357"/>
      <c r="V63" s="357"/>
      <c r="W63" s="357"/>
      <c r="X63" s="357"/>
      <c r="Y63" s="357"/>
      <c r="Z63" s="357"/>
      <c r="AA63" s="357"/>
      <c r="AB63" s="357"/>
      <c r="AC63" s="357"/>
      <c r="AD63" s="357"/>
      <c r="AE63" s="357"/>
      <c r="AF63" s="396"/>
      <c r="AG63" s="386"/>
      <c r="AH63" s="386"/>
      <c r="AI63" s="386"/>
      <c r="AJ63" s="386"/>
      <c r="AK63" s="386"/>
      <c r="AL63" s="357"/>
      <c r="AM63" s="357"/>
      <c r="AN63" s="357"/>
      <c r="AO63" s="357"/>
      <c r="AP63" s="357"/>
      <c r="AQ63" s="357"/>
      <c r="AR63" s="396"/>
      <c r="AS63" s="386"/>
      <c r="AT63" s="386"/>
      <c r="AU63" s="386"/>
      <c r="AV63" s="386"/>
      <c r="AW63" s="386"/>
      <c r="AX63" s="357"/>
      <c r="AY63" s="244">
        <f t="shared" si="24"/>
        <v>0</v>
      </c>
      <c r="AZ63" s="240">
        <f t="shared" si="25"/>
        <v>0</v>
      </c>
      <c r="BA63" s="545">
        <f t="shared" si="26"/>
        <v>0</v>
      </c>
    </row>
    <row r="64" spans="1:53" s="4" customFormat="1" ht="15" customHeight="1" thickBot="1" x14ac:dyDescent="0.25">
      <c r="A64" s="177"/>
      <c r="B64" s="452"/>
      <c r="C64" s="271"/>
      <c r="D64" s="271"/>
      <c r="E64" s="272"/>
      <c r="F64" s="552">
        <f t="shared" si="12"/>
        <v>0</v>
      </c>
      <c r="G64" s="272">
        <v>0</v>
      </c>
      <c r="H64" s="223">
        <f>SUM(N64:AX64)</f>
        <v>0</v>
      </c>
      <c r="I64" s="224"/>
      <c r="J64" s="428">
        <f t="shared" si="7"/>
        <v>0</v>
      </c>
      <c r="K64" s="272">
        <v>0</v>
      </c>
      <c r="L64" s="225"/>
      <c r="M64" s="272"/>
      <c r="N64" s="560">
        <f>+IFERROR(VLOOKUP(B63,Sheet1!B:D,2,FALSE),0)</f>
        <v>0</v>
      </c>
      <c r="O64" s="600">
        <f>+IFERROR(VLOOKUP(B63,Sheet1!B:D,3,FALSE),0)</f>
        <v>0</v>
      </c>
      <c r="P64" s="600">
        <f>+IFERROR(VLOOKUP(B63,Sheet1!B:E,4,FALSE),0)</f>
        <v>0</v>
      </c>
      <c r="Q64" s="600">
        <f>+IFERROR(VLOOKUP(B63,Sheet1!B:F,5,FALSE),0)</f>
        <v>0</v>
      </c>
      <c r="R64" s="358"/>
      <c r="S64" s="359"/>
      <c r="T64" s="359"/>
      <c r="U64" s="359"/>
      <c r="V64" s="359"/>
      <c r="W64" s="359"/>
      <c r="X64" s="359"/>
      <c r="Y64" s="359"/>
      <c r="Z64" s="359"/>
      <c r="AA64" s="359"/>
      <c r="AB64" s="359"/>
      <c r="AC64" s="359"/>
      <c r="AD64" s="359"/>
      <c r="AE64" s="359"/>
      <c r="AF64" s="397"/>
      <c r="AG64" s="387"/>
      <c r="AH64" s="387"/>
      <c r="AI64" s="387"/>
      <c r="AJ64" s="387"/>
      <c r="AK64" s="387"/>
      <c r="AL64" s="359"/>
      <c r="AM64" s="359"/>
      <c r="AN64" s="359"/>
      <c r="AO64" s="359"/>
      <c r="AP64" s="359"/>
      <c r="AQ64" s="359"/>
      <c r="AR64" s="397"/>
      <c r="AS64" s="387"/>
      <c r="AT64" s="387"/>
      <c r="AU64" s="387"/>
      <c r="AV64" s="387"/>
      <c r="AW64" s="387"/>
      <c r="AX64" s="359"/>
      <c r="AY64" s="244">
        <f t="shared" si="24"/>
        <v>0</v>
      </c>
      <c r="AZ64" s="240">
        <f t="shared" si="25"/>
        <v>0</v>
      </c>
      <c r="BA64" s="545">
        <f t="shared" si="26"/>
        <v>0</v>
      </c>
    </row>
    <row r="65" spans="1:53" ht="15.75" thickBot="1" x14ac:dyDescent="0.3">
      <c r="A65" s="175"/>
      <c r="B65" s="458"/>
      <c r="C65" s="176"/>
      <c r="D65" s="369"/>
      <c r="E65" s="206"/>
      <c r="F65" s="206"/>
      <c r="G65" s="206"/>
      <c r="H65" s="234"/>
      <c r="I65" s="221"/>
      <c r="J65" s="221"/>
      <c r="K65" s="235"/>
      <c r="L65" s="236"/>
      <c r="M65" s="236"/>
      <c r="N65" s="234"/>
      <c r="O65" s="234"/>
      <c r="P65" s="234"/>
      <c r="Q65" s="234"/>
      <c r="R65" s="263"/>
      <c r="S65" s="265"/>
      <c r="T65" s="265"/>
      <c r="U65" s="265"/>
      <c r="V65" s="265"/>
      <c r="W65" s="265"/>
      <c r="X65" s="265"/>
      <c r="Y65" s="265"/>
      <c r="Z65" s="265"/>
      <c r="AA65" s="265"/>
      <c r="AB65" s="265"/>
      <c r="AC65" s="265"/>
      <c r="AD65" s="265"/>
      <c r="AE65" s="265"/>
      <c r="AF65" s="398"/>
      <c r="AG65" s="388"/>
      <c r="AH65" s="388"/>
      <c r="AI65" s="388"/>
      <c r="AJ65" s="388"/>
      <c r="AK65" s="388"/>
      <c r="AL65" s="265"/>
      <c r="AM65" s="265"/>
      <c r="AN65" s="265"/>
      <c r="AO65" s="265"/>
      <c r="AP65" s="265"/>
      <c r="AQ65" s="265"/>
      <c r="AR65" s="398"/>
      <c r="AS65" s="388"/>
      <c r="AT65" s="388"/>
      <c r="AU65" s="388"/>
      <c r="AV65" s="388"/>
      <c r="AW65" s="388"/>
      <c r="AX65" s="265"/>
      <c r="AY65" s="244">
        <f t="shared" si="24"/>
        <v>0</v>
      </c>
      <c r="AZ65" s="240">
        <f t="shared" si="25"/>
        <v>0</v>
      </c>
      <c r="BA65" s="545">
        <f t="shared" si="26"/>
        <v>0</v>
      </c>
    </row>
    <row r="66" spans="1:53" s="557" customFormat="1" ht="22.5" customHeight="1" thickBot="1" x14ac:dyDescent="0.3">
      <c r="A66" s="553"/>
      <c r="B66" s="553"/>
      <c r="C66" s="446"/>
      <c r="D66" s="447"/>
      <c r="E66" s="477">
        <f t="shared" ref="E66:L66" si="52">SUM(E8,E26,E32,E35,E38,E41,E44,E47,E50,E53,E56,E59,E62)</f>
        <v>0</v>
      </c>
      <c r="F66" s="554">
        <f t="shared" si="52"/>
        <v>0</v>
      </c>
      <c r="G66" s="477">
        <f t="shared" si="52"/>
        <v>0</v>
      </c>
      <c r="H66" s="477">
        <f t="shared" si="52"/>
        <v>0</v>
      </c>
      <c r="I66" s="555">
        <f t="shared" si="52"/>
        <v>0</v>
      </c>
      <c r="J66" s="554">
        <f t="shared" si="52"/>
        <v>0</v>
      </c>
      <c r="K66" s="555">
        <f t="shared" si="52"/>
        <v>0</v>
      </c>
      <c r="L66" s="555">
        <f t="shared" si="52"/>
        <v>0</v>
      </c>
      <c r="M66" s="555"/>
      <c r="N66" s="477">
        <f t="shared" ref="N66:AX66" si="53">SUM(N8,N26,N32,N35,N38,N41,N44,N47,N50,N53,N56,N59,N62)</f>
        <v>0</v>
      </c>
      <c r="O66" s="477">
        <f>SUM(O8,O26,O32,O35,O38,O41,O44,O47,O50,O53,O56,O59,O62)</f>
        <v>0</v>
      </c>
      <c r="P66" s="477">
        <f>SUM(P8,P26,P32,P35,P38,P41,P44,P47,P50,P53,P56,P59,P62)</f>
        <v>0</v>
      </c>
      <c r="Q66" s="477"/>
      <c r="R66" s="477">
        <f t="shared" si="53"/>
        <v>0</v>
      </c>
      <c r="S66" s="477">
        <f t="shared" si="53"/>
        <v>0</v>
      </c>
      <c r="T66" s="477">
        <f t="shared" si="53"/>
        <v>0</v>
      </c>
      <c r="U66" s="477">
        <f t="shared" si="53"/>
        <v>0</v>
      </c>
      <c r="V66" s="477">
        <f t="shared" si="53"/>
        <v>0</v>
      </c>
      <c r="W66" s="477">
        <f t="shared" si="53"/>
        <v>0</v>
      </c>
      <c r="X66" s="477">
        <f t="shared" si="53"/>
        <v>0</v>
      </c>
      <c r="Y66" s="477">
        <f t="shared" si="53"/>
        <v>0</v>
      </c>
      <c r="Z66" s="477">
        <f t="shared" si="53"/>
        <v>0</v>
      </c>
      <c r="AA66" s="477">
        <f t="shared" si="53"/>
        <v>0</v>
      </c>
      <c r="AB66" s="477">
        <f t="shared" si="53"/>
        <v>0</v>
      </c>
      <c r="AC66" s="477">
        <f t="shared" si="53"/>
        <v>0</v>
      </c>
      <c r="AD66" s="477">
        <f t="shared" si="53"/>
        <v>0</v>
      </c>
      <c r="AE66" s="477">
        <f t="shared" si="53"/>
        <v>0</v>
      </c>
      <c r="AF66" s="478">
        <f t="shared" si="53"/>
        <v>0</v>
      </c>
      <c r="AG66" s="477">
        <f t="shared" si="53"/>
        <v>0</v>
      </c>
      <c r="AH66" s="477">
        <f t="shared" si="53"/>
        <v>0</v>
      </c>
      <c r="AI66" s="477">
        <f t="shared" si="53"/>
        <v>0</v>
      </c>
      <c r="AJ66" s="477">
        <f t="shared" si="53"/>
        <v>0</v>
      </c>
      <c r="AK66" s="477">
        <f t="shared" si="53"/>
        <v>0</v>
      </c>
      <c r="AL66" s="477">
        <f t="shared" si="53"/>
        <v>0</v>
      </c>
      <c r="AM66" s="477">
        <f t="shared" si="53"/>
        <v>0</v>
      </c>
      <c r="AN66" s="477">
        <f t="shared" si="53"/>
        <v>0</v>
      </c>
      <c r="AO66" s="477">
        <f t="shared" si="53"/>
        <v>0</v>
      </c>
      <c r="AP66" s="477">
        <f t="shared" si="53"/>
        <v>0</v>
      </c>
      <c r="AQ66" s="477">
        <f t="shared" si="53"/>
        <v>0</v>
      </c>
      <c r="AR66" s="478">
        <f t="shared" si="53"/>
        <v>0</v>
      </c>
      <c r="AS66" s="477">
        <f t="shared" si="53"/>
        <v>0</v>
      </c>
      <c r="AT66" s="477">
        <f t="shared" si="53"/>
        <v>0</v>
      </c>
      <c r="AU66" s="477">
        <f t="shared" si="53"/>
        <v>0</v>
      </c>
      <c r="AV66" s="477">
        <f t="shared" si="53"/>
        <v>0</v>
      </c>
      <c r="AW66" s="477">
        <f t="shared" si="53"/>
        <v>0</v>
      </c>
      <c r="AX66" s="477">
        <f t="shared" si="53"/>
        <v>0</v>
      </c>
      <c r="AY66" s="477">
        <f t="shared" si="24"/>
        <v>0</v>
      </c>
      <c r="AZ66" s="477">
        <f t="shared" si="25"/>
        <v>0</v>
      </c>
      <c r="BA66" s="556">
        <f t="shared" si="26"/>
        <v>0</v>
      </c>
    </row>
    <row r="67" spans="1:53" hidden="1" x14ac:dyDescent="0.25">
      <c r="A67" s="439"/>
      <c r="B67" s="439"/>
      <c r="C67" s="439"/>
      <c r="D67" s="439"/>
      <c r="E67" s="861"/>
      <c r="F67" s="861"/>
      <c r="G67" s="861"/>
      <c r="H67" s="861"/>
      <c r="I67" s="862"/>
      <c r="J67" s="863"/>
      <c r="K67" s="863"/>
      <c r="L67" s="863"/>
      <c r="M67" s="864"/>
      <c r="N67" s="479"/>
      <c r="O67" s="479"/>
      <c r="P67" s="479"/>
      <c r="Q67" s="479"/>
      <c r="R67" s="479"/>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row>
    <row r="68" spans="1:53" hidden="1" x14ac:dyDescent="0.25">
      <c r="A68" s="439"/>
      <c r="B68" s="439"/>
      <c r="C68" s="439"/>
      <c r="D68" s="439"/>
    </row>
    <row r="69" spans="1:53" hidden="1" x14ac:dyDescent="0.25">
      <c r="C69" s="448" t="s">
        <v>286</v>
      </c>
      <c r="N69" s="232">
        <f>+IFERROR(VLOOKUP(B68,Sheet1!B:D,2,FALSE),0)</f>
        <v>0</v>
      </c>
      <c r="O69" s="217">
        <f>+IFERROR(VLOOKUP(B68,Sheet1!B:D,3,FALSE)+VLOOKUP(B68,Sheet1!B:E,4,FALSE),0)</f>
        <v>0</v>
      </c>
      <c r="P69" s="217">
        <f>+IFERROR(VLOOKUP(C68,Sheet1!C:E,3,FALSE)+VLOOKUP(C68,Sheet1!C:F,4,FALSE),0)</f>
        <v>-10156.25</v>
      </c>
      <c r="Q69" s="217"/>
    </row>
    <row r="70" spans="1:53" ht="15.75" hidden="1" thickBot="1" x14ac:dyDescent="0.3">
      <c r="C70" s="448" t="s">
        <v>54</v>
      </c>
      <c r="E70" s="558"/>
      <c r="F70" s="558"/>
      <c r="G70" s="558"/>
      <c r="H70" s="482">
        <f>+H66*0.2</f>
        <v>0</v>
      </c>
      <c r="I70" s="558"/>
      <c r="J70" s="558"/>
      <c r="K70" s="558"/>
      <c r="L70" s="558"/>
      <c r="M70" s="558"/>
      <c r="N70" s="482">
        <f t="shared" ref="N70:Y70" si="54">+N66*0.2</f>
        <v>0</v>
      </c>
      <c r="O70" s="482">
        <f>+O66*0.2</f>
        <v>0</v>
      </c>
      <c r="P70" s="482">
        <f>+P66*0.2</f>
        <v>0</v>
      </c>
      <c r="Q70" s="482"/>
      <c r="R70" s="482">
        <f t="shared" si="54"/>
        <v>0</v>
      </c>
      <c r="S70" s="482">
        <f t="shared" si="54"/>
        <v>0</v>
      </c>
      <c r="T70" s="482">
        <f t="shared" si="54"/>
        <v>0</v>
      </c>
      <c r="U70" s="482">
        <f t="shared" si="54"/>
        <v>0</v>
      </c>
      <c r="V70" s="482">
        <f t="shared" si="54"/>
        <v>0</v>
      </c>
      <c r="W70" s="482">
        <f t="shared" si="54"/>
        <v>0</v>
      </c>
      <c r="X70" s="482">
        <f t="shared" si="54"/>
        <v>0</v>
      </c>
      <c r="Y70" s="482">
        <f t="shared" si="54"/>
        <v>0</v>
      </c>
      <c r="Z70" s="482">
        <f t="shared" ref="Z70:AX70" si="55">+Z66*0.2</f>
        <v>0</v>
      </c>
      <c r="AA70" s="482">
        <f t="shared" si="55"/>
        <v>0</v>
      </c>
      <c r="AB70" s="482">
        <f t="shared" si="55"/>
        <v>0</v>
      </c>
      <c r="AC70" s="482">
        <f t="shared" si="55"/>
        <v>0</v>
      </c>
      <c r="AD70" s="482">
        <f t="shared" si="55"/>
        <v>0</v>
      </c>
      <c r="AE70" s="482">
        <f t="shared" si="55"/>
        <v>0</v>
      </c>
      <c r="AF70" s="482">
        <f t="shared" si="55"/>
        <v>0</v>
      </c>
      <c r="AG70" s="482">
        <f t="shared" si="55"/>
        <v>0</v>
      </c>
      <c r="AH70" s="482">
        <f t="shared" si="55"/>
        <v>0</v>
      </c>
      <c r="AI70" s="482">
        <f t="shared" si="55"/>
        <v>0</v>
      </c>
      <c r="AJ70" s="482">
        <f t="shared" si="55"/>
        <v>0</v>
      </c>
      <c r="AK70" s="482">
        <f t="shared" si="55"/>
        <v>0</v>
      </c>
      <c r="AL70" s="482">
        <f t="shared" si="55"/>
        <v>0</v>
      </c>
      <c r="AM70" s="482">
        <f t="shared" si="55"/>
        <v>0</v>
      </c>
      <c r="AN70" s="482">
        <f t="shared" si="55"/>
        <v>0</v>
      </c>
      <c r="AO70" s="482">
        <f t="shared" si="55"/>
        <v>0</v>
      </c>
      <c r="AP70" s="482">
        <f t="shared" si="55"/>
        <v>0</v>
      </c>
      <c r="AQ70" s="482">
        <f t="shared" si="55"/>
        <v>0</v>
      </c>
      <c r="AR70" s="482">
        <f t="shared" si="55"/>
        <v>0</v>
      </c>
      <c r="AS70" s="482">
        <f t="shared" si="55"/>
        <v>0</v>
      </c>
      <c r="AT70" s="482">
        <f t="shared" si="55"/>
        <v>0</v>
      </c>
      <c r="AU70" s="482">
        <f t="shared" si="55"/>
        <v>0</v>
      </c>
      <c r="AV70" s="482">
        <f t="shared" si="55"/>
        <v>0</v>
      </c>
      <c r="AW70" s="482">
        <f t="shared" si="55"/>
        <v>0</v>
      </c>
      <c r="AX70" s="482">
        <f t="shared" si="55"/>
        <v>0</v>
      </c>
      <c r="AY70" s="482">
        <f>+AY66*0.2</f>
        <v>0</v>
      </c>
      <c r="AZ70" s="482">
        <f>+AZ66*0.2</f>
        <v>0</v>
      </c>
    </row>
    <row r="71" spans="1:53" ht="15.75" hidden="1" thickBot="1" x14ac:dyDescent="0.3">
      <c r="C71" s="448" t="s">
        <v>55</v>
      </c>
      <c r="E71" s="558"/>
      <c r="F71" s="558"/>
      <c r="G71" s="558"/>
      <c r="H71" s="482">
        <f>SUM(H66:H70)</f>
        <v>0</v>
      </c>
      <c r="I71" s="558"/>
      <c r="J71" s="558"/>
      <c r="K71" s="558"/>
      <c r="L71" s="558"/>
      <c r="M71" s="558"/>
      <c r="N71" s="482"/>
      <c r="O71" s="217"/>
      <c r="P71" s="217"/>
      <c r="Q71" s="217"/>
      <c r="R71" s="482">
        <f t="shared" ref="R71:Y71" si="56">SUM(R66:R70)</f>
        <v>0</v>
      </c>
      <c r="S71" s="482">
        <f t="shared" si="56"/>
        <v>0</v>
      </c>
      <c r="T71" s="482">
        <f t="shared" si="56"/>
        <v>0</v>
      </c>
      <c r="U71" s="482">
        <f t="shared" si="56"/>
        <v>0</v>
      </c>
      <c r="V71" s="482">
        <f t="shared" si="56"/>
        <v>0</v>
      </c>
      <c r="W71" s="482">
        <f t="shared" si="56"/>
        <v>0</v>
      </c>
      <c r="X71" s="482">
        <f t="shared" si="56"/>
        <v>0</v>
      </c>
      <c r="Y71" s="482">
        <f t="shared" si="56"/>
        <v>0</v>
      </c>
      <c r="Z71" s="482">
        <f t="shared" ref="Z71:AX71" si="57">SUM(Z66:Z70)</f>
        <v>0</v>
      </c>
      <c r="AA71" s="482">
        <f t="shared" si="57"/>
        <v>0</v>
      </c>
      <c r="AB71" s="482">
        <f t="shared" si="57"/>
        <v>0</v>
      </c>
      <c r="AC71" s="482">
        <f t="shared" si="57"/>
        <v>0</v>
      </c>
      <c r="AD71" s="482">
        <f t="shared" si="57"/>
        <v>0</v>
      </c>
      <c r="AE71" s="482">
        <f t="shared" si="57"/>
        <v>0</v>
      </c>
      <c r="AF71" s="482">
        <f t="shared" si="57"/>
        <v>0</v>
      </c>
      <c r="AG71" s="482">
        <f t="shared" si="57"/>
        <v>0</v>
      </c>
      <c r="AH71" s="482">
        <f t="shared" si="57"/>
        <v>0</v>
      </c>
      <c r="AI71" s="482">
        <f t="shared" si="57"/>
        <v>0</v>
      </c>
      <c r="AJ71" s="482">
        <f t="shared" si="57"/>
        <v>0</v>
      </c>
      <c r="AK71" s="482">
        <f t="shared" si="57"/>
        <v>0</v>
      </c>
      <c r="AL71" s="482">
        <f t="shared" si="57"/>
        <v>0</v>
      </c>
      <c r="AM71" s="482">
        <f t="shared" si="57"/>
        <v>0</v>
      </c>
      <c r="AN71" s="482">
        <f t="shared" si="57"/>
        <v>0</v>
      </c>
      <c r="AO71" s="482">
        <f t="shared" si="57"/>
        <v>0</v>
      </c>
      <c r="AP71" s="482">
        <f t="shared" si="57"/>
        <v>0</v>
      </c>
      <c r="AQ71" s="482">
        <f t="shared" si="57"/>
        <v>0</v>
      </c>
      <c r="AR71" s="482">
        <f t="shared" si="57"/>
        <v>0</v>
      </c>
      <c r="AS71" s="482">
        <f t="shared" si="57"/>
        <v>0</v>
      </c>
      <c r="AT71" s="482">
        <f t="shared" si="57"/>
        <v>0</v>
      </c>
      <c r="AU71" s="482">
        <f t="shared" si="57"/>
        <v>0</v>
      </c>
      <c r="AV71" s="482">
        <f t="shared" si="57"/>
        <v>0</v>
      </c>
      <c r="AW71" s="482">
        <f t="shared" si="57"/>
        <v>0</v>
      </c>
      <c r="AX71" s="482">
        <f t="shared" si="57"/>
        <v>0</v>
      </c>
      <c r="AY71" s="482">
        <f>SUM(AY66:AY70)</f>
        <v>0</v>
      </c>
      <c r="AZ71" s="482">
        <f>SUM(AZ66:AZ70)</f>
        <v>0</v>
      </c>
    </row>
    <row r="72" spans="1:53" hidden="1" x14ac:dyDescent="0.25"/>
    <row r="73" spans="1:53" hidden="1" x14ac:dyDescent="0.25"/>
    <row r="74" spans="1:53" hidden="1" x14ac:dyDescent="0.25"/>
    <row r="75" spans="1:53" hidden="1" x14ac:dyDescent="0.25"/>
    <row r="76" spans="1:53" ht="15.75" hidden="1" thickBot="1" x14ac:dyDescent="0.3">
      <c r="C76" s="448" t="s">
        <v>286</v>
      </c>
      <c r="N76" s="482">
        <f>SUM(N71:N75)</f>
        <v>0</v>
      </c>
      <c r="O76" s="217">
        <f>+IFERROR(VLOOKUP(B75,Sheet1!B:D,3,FALSE)+VLOOKUP(B75,Sheet1!B:E,4,FALSE),0)</f>
        <v>0</v>
      </c>
      <c r="P76" s="217">
        <f>+IFERROR(VLOOKUP(C75,Sheet1!C:E,3,FALSE)+VLOOKUP(C75,Sheet1!C:F,4,FALSE),0)</f>
        <v>-10156.25</v>
      </c>
      <c r="Q76" s="217"/>
    </row>
    <row r="77" spans="1:53" hidden="1" x14ac:dyDescent="0.25"/>
    <row r="78" spans="1:53" hidden="1" x14ac:dyDescent="0.25">
      <c r="O78" s="217">
        <f>+IFERROR(VLOOKUP(B77,Sheet1!B:D,3,FALSE)+VLOOKUP(B77,Sheet1!B:E,4,FALSE),0)</f>
        <v>0</v>
      </c>
      <c r="P78" s="217">
        <f>+IFERROR(VLOOKUP(C77,Sheet1!C:E,3,FALSE)+VLOOKUP(C77,Sheet1!C:F,4,FALSE),0)</f>
        <v>-10156.25</v>
      </c>
      <c r="Q78" s="217"/>
    </row>
    <row r="79" spans="1:53" hidden="1" x14ac:dyDescent="0.25">
      <c r="O79" s="217">
        <f>+IFERROR(VLOOKUP(B78,Sheet1!B:D,3,FALSE)+VLOOKUP(B78,Sheet1!B:E,4,FALSE),0)</f>
        <v>0</v>
      </c>
      <c r="P79" s="217">
        <f>+IFERROR(VLOOKUP(C78,Sheet1!C:E,3,FALSE)+VLOOKUP(C78,Sheet1!C:F,4,FALSE),0)</f>
        <v>-10156.25</v>
      </c>
      <c r="Q79" s="217"/>
    </row>
    <row r="80" spans="1:53" hidden="1" x14ac:dyDescent="0.25"/>
    <row r="81" spans="15:17" hidden="1" x14ac:dyDescent="0.25"/>
    <row r="82" spans="15:17" hidden="1" x14ac:dyDescent="0.25"/>
    <row r="83" spans="15:17" hidden="1" x14ac:dyDescent="0.25"/>
    <row r="84" spans="15:17" hidden="1" x14ac:dyDescent="0.25">
      <c r="O84" s="217">
        <f>+IFERROR(VLOOKUP(B83,Sheet1!B:D,3,FALSE)+VLOOKUP(B83,Sheet1!B:E,4,FALSE),0)</f>
        <v>0</v>
      </c>
      <c r="P84" s="217">
        <f>+IFERROR(VLOOKUP(C83,Sheet1!C:E,3,FALSE)+VLOOKUP(C83,Sheet1!C:F,4,FALSE),0)</f>
        <v>-10156.25</v>
      </c>
      <c r="Q84" s="217"/>
    </row>
    <row r="85" spans="15:17" hidden="1" x14ac:dyDescent="0.25"/>
    <row r="86" spans="15:17" hidden="1" x14ac:dyDescent="0.25"/>
    <row r="87" spans="15:17" hidden="1" x14ac:dyDescent="0.25">
      <c r="O87" s="217">
        <f>+IFERROR(VLOOKUP(B86,Sheet1!B:D,3,FALSE)+VLOOKUP(B86,Sheet1!B:E,4,FALSE),0)</f>
        <v>0</v>
      </c>
      <c r="P87" s="217">
        <f>+IFERROR(VLOOKUP(C86,Sheet1!C:E,3,FALSE)+VLOOKUP(C86,Sheet1!C:F,4,FALSE),0)</f>
        <v>-10156.25</v>
      </c>
      <c r="Q87" s="217"/>
    </row>
    <row r="88" spans="15:17" hidden="1" x14ac:dyDescent="0.25"/>
    <row r="89" spans="15:17" hidden="1" x14ac:dyDescent="0.25"/>
    <row r="90" spans="15:17" hidden="1" x14ac:dyDescent="0.25">
      <c r="O90" s="217">
        <f>+IFERROR(VLOOKUP(B89,Sheet1!B:D,3,FALSE)+VLOOKUP(B89,Sheet1!B:E,4,FALSE),0)</f>
        <v>0</v>
      </c>
      <c r="P90" s="217">
        <f>+IFERROR(VLOOKUP(C89,Sheet1!C:E,3,FALSE)+VLOOKUP(C89,Sheet1!C:F,4,FALSE),0)</f>
        <v>-10156.25</v>
      </c>
      <c r="Q90" s="217"/>
    </row>
    <row r="91" spans="15:17" hidden="1" x14ac:dyDescent="0.25"/>
    <row r="92" spans="15:17" hidden="1" x14ac:dyDescent="0.25"/>
    <row r="93" spans="15:17" hidden="1" x14ac:dyDescent="0.25">
      <c r="O93" s="217">
        <f>+IFERROR(VLOOKUP(B92,Sheet1!B:D,3,FALSE)+VLOOKUP(B92,Sheet1!B:E,4,FALSE),0)</f>
        <v>0</v>
      </c>
      <c r="P93" s="217">
        <f>+IFERROR(VLOOKUP(C92,Sheet1!C:E,3,FALSE)+VLOOKUP(C92,Sheet1!C:F,4,FALSE),0)</f>
        <v>-10156.25</v>
      </c>
      <c r="Q93" s="217"/>
    </row>
    <row r="94" spans="15:17" hidden="1" x14ac:dyDescent="0.25"/>
    <row r="95" spans="15:17" hidden="1" x14ac:dyDescent="0.25"/>
    <row r="96" spans="15:17" hidden="1" x14ac:dyDescent="0.25">
      <c r="O96" s="217">
        <f>+IFERROR(VLOOKUP(B95,Sheet1!B:D,3,FALSE)+VLOOKUP(B95,Sheet1!B:E,4,FALSE),0)</f>
        <v>0</v>
      </c>
      <c r="P96" s="217">
        <f>+IFERROR(VLOOKUP(C95,Sheet1!C:E,3,FALSE)+VLOOKUP(C95,Sheet1!C:F,4,FALSE),0)</f>
        <v>-10156.25</v>
      </c>
      <c r="Q96" s="217"/>
    </row>
    <row r="97" spans="15:17" hidden="1" x14ac:dyDescent="0.25"/>
    <row r="98" spans="15:17" hidden="1" x14ac:dyDescent="0.25"/>
    <row r="99" spans="15:17" hidden="1" x14ac:dyDescent="0.25">
      <c r="O99" s="217">
        <f>+IFERROR(VLOOKUP(B98,Sheet1!B:D,3,FALSE)+VLOOKUP(B98,Sheet1!B:E,4,FALSE),0)</f>
        <v>0</v>
      </c>
      <c r="P99" s="217">
        <f>+IFERROR(VLOOKUP(C98,Sheet1!C:E,3,FALSE)+VLOOKUP(C98,Sheet1!C:F,4,FALSE),0)</f>
        <v>-10156.25</v>
      </c>
      <c r="Q99" s="217"/>
    </row>
    <row r="100" spans="15:17" hidden="1" x14ac:dyDescent="0.25"/>
    <row r="101" spans="15:17" hidden="1" x14ac:dyDescent="0.25"/>
  </sheetData>
  <sheetProtection algorithmName="SHA-512" hashValue="IkfFUL8lSTxf7aI0dEf6biBBf2dxLbn83JB8BP1O/fXChTWESfzI2i68fdruZeT0U19HZgUX+4HxrC31oXf/wA==" saltValue="mBbVbllUabNfwGRu0m3ssQ=="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 BA35:BA66">
    <cfRule type="cellIs" dxfId="37" priority="172" operator="lessThan">
      <formula>0</formula>
    </cfRule>
  </conditionalFormatting>
  <conditionalFormatting sqref="BA8">
    <cfRule type="cellIs" dxfId="36" priority="171" operator="lessThan">
      <formula>0</formula>
    </cfRule>
  </conditionalFormatting>
  <conditionalFormatting sqref="H3">
    <cfRule type="containsText" dxfId="35" priority="170" operator="containsText" text="Budget">
      <formula>NOT(ISERROR(SEARCH("Budget",H3)))</formula>
    </cfRule>
  </conditionalFormatting>
  <conditionalFormatting sqref="H4">
    <cfRule type="containsText" dxfId="34" priority="169" operator="containsText" text="forecast">
      <formula>NOT(ISERROR(SEARCH("forecast",H4)))</formula>
    </cfRule>
  </conditionalFormatting>
  <conditionalFormatting sqref="BA28:BA30">
    <cfRule type="cellIs" dxfId="33" priority="122" operator="lessThan">
      <formula>0</formula>
    </cfRule>
  </conditionalFormatting>
  <conditionalFormatting sqref="H8">
    <cfRule type="cellIs" dxfId="32" priority="62" operator="greaterThan">
      <formula>G8</formula>
    </cfRule>
  </conditionalFormatting>
  <conditionalFormatting sqref="H26">
    <cfRule type="cellIs" dxfId="31" priority="58" operator="greaterThan">
      <formula>G26</formula>
    </cfRule>
  </conditionalFormatting>
  <conditionalFormatting sqref="H35">
    <cfRule type="cellIs" dxfId="30" priority="50" operator="greaterThan">
      <formula>G35</formula>
    </cfRule>
  </conditionalFormatting>
  <conditionalFormatting sqref="H38">
    <cfRule type="cellIs" dxfId="29" priority="46" operator="greaterThan">
      <formula>G38</formula>
    </cfRule>
  </conditionalFormatting>
  <conditionalFormatting sqref="H41">
    <cfRule type="cellIs" dxfId="28" priority="42" operator="greaterThan">
      <formula>G41</formula>
    </cfRule>
  </conditionalFormatting>
  <conditionalFormatting sqref="H44">
    <cfRule type="cellIs" dxfId="27" priority="38" operator="greaterThan">
      <formula>G44</formula>
    </cfRule>
  </conditionalFormatting>
  <conditionalFormatting sqref="H47">
    <cfRule type="cellIs" dxfId="26" priority="34" operator="greaterThan">
      <formula>G47</formula>
    </cfRule>
  </conditionalFormatting>
  <conditionalFormatting sqref="H50">
    <cfRule type="cellIs" dxfId="25" priority="30" operator="greaterThan">
      <formula>G50</formula>
    </cfRule>
  </conditionalFormatting>
  <conditionalFormatting sqref="H53">
    <cfRule type="cellIs" dxfId="24" priority="26" operator="greaterThan">
      <formula>G53</formula>
    </cfRule>
  </conditionalFormatting>
  <conditionalFormatting sqref="H56">
    <cfRule type="cellIs" dxfId="23" priority="22" operator="greaterThan">
      <formula>G56</formula>
    </cfRule>
  </conditionalFormatting>
  <conditionalFormatting sqref="H59">
    <cfRule type="cellIs" dxfId="22" priority="18" operator="greaterThan">
      <formula>G59</formula>
    </cfRule>
  </conditionalFormatting>
  <conditionalFormatting sqref="H62">
    <cfRule type="cellIs" dxfId="21" priority="14" operator="greaterThan">
      <formula>G62</formula>
    </cfRule>
  </conditionalFormatting>
  <conditionalFormatting sqref="BA32:BA33">
    <cfRule type="cellIs" dxfId="20" priority="3" operator="lessThan">
      <formula>0</formula>
    </cfRule>
  </conditionalFormatting>
  <conditionalFormatting sqref="H32">
    <cfRule type="cellIs" dxfId="19" priority="2" operator="greaterThan">
      <formula>G32</formula>
    </cfRule>
  </conditionalFormatting>
  <conditionalFormatting sqref="BA34">
    <cfRule type="cellIs" dxfId="18" priority="1" operator="lessThan">
      <formula>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Z101"/>
  <sheetViews>
    <sheetView workbookViewId="0">
      <pane xSplit="2" ySplit="7" topLeftCell="AE8" activePane="bottomRight" state="frozen"/>
      <selection activeCell="K9" sqref="K9"/>
      <selection pane="topRight" activeCell="K9" sqref="K9"/>
      <selection pane="bottomLeft" activeCell="K9" sqref="K9"/>
      <selection pane="bottomRight" activeCell="AV7" sqref="AV7"/>
    </sheetView>
  </sheetViews>
  <sheetFormatPr defaultColWidth="7.28515625" defaultRowHeight="15" x14ac:dyDescent="0.25"/>
  <cols>
    <col min="1" max="1" width="5.28515625" style="448" customWidth="1"/>
    <col min="2" max="2" width="19"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customWidth="1"/>
    <col min="17" max="23" width="7.42578125" style="481" customWidth="1"/>
    <col min="24" max="24" width="7.42578125" style="481" customWidth="1" collapsed="1"/>
    <col min="25" max="26" width="7.42578125" style="481" customWidth="1"/>
    <col min="27" max="27" width="7.42578125" style="481" customWidth="1" collapsed="1"/>
    <col min="28"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C727</v>
      </c>
      <c r="F3" s="513"/>
      <c r="G3" s="513"/>
      <c r="H3" s="865" t="str">
        <f>IF(G66&gt;E66,"Budget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IF(AY66&lt;0,"Actual plus expected cost is more than forecast",":)")</f>
        <v>:)</v>
      </c>
      <c r="I4" s="865"/>
      <c r="J4" s="865"/>
      <c r="K4" s="865"/>
      <c r="L4" s="865"/>
      <c r="M4" s="866"/>
      <c r="N4" s="220"/>
      <c r="O4" s="220"/>
      <c r="P4" s="810"/>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c r="AR4" s="811"/>
      <c r="AS4" s="811"/>
      <c r="AT4" s="811"/>
      <c r="AU4" s="811"/>
      <c r="AV4" s="811"/>
    </row>
    <row r="5" spans="1:52" x14ac:dyDescent="0.25">
      <c r="A5" s="439"/>
      <c r="B5" s="439"/>
      <c r="C5" s="438" t="s">
        <v>62</v>
      </c>
      <c r="D5" s="438"/>
      <c r="E5" s="517" t="str">
        <f>+SUMMARY!A25</f>
        <v>ZK015 - Income</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32" t="s">
        <v>41</v>
      </c>
      <c r="Q7" s="533" t="s">
        <v>42</v>
      </c>
      <c r="R7" s="533" t="s">
        <v>43</v>
      </c>
      <c r="S7" s="533" t="s">
        <v>44</v>
      </c>
      <c r="T7" s="533" t="s">
        <v>45</v>
      </c>
      <c r="U7" s="533" t="s">
        <v>46</v>
      </c>
      <c r="V7" s="533" t="s">
        <v>238</v>
      </c>
      <c r="W7" s="533" t="s">
        <v>239</v>
      </c>
      <c r="X7" s="533" t="s">
        <v>240</v>
      </c>
      <c r="Y7" s="533" t="s">
        <v>256</v>
      </c>
      <c r="Z7" s="533" t="s">
        <v>241</v>
      </c>
      <c r="AA7" s="535" t="s">
        <v>5103</v>
      </c>
      <c r="AB7" s="533" t="s">
        <v>242</v>
      </c>
      <c r="AC7" s="533" t="str">
        <f>+'Cash flow summary'!R7</f>
        <v>Feb 17</v>
      </c>
      <c r="AD7" s="533" t="str">
        <f>+'Cash flow summary'!S7</f>
        <v>Mar 17</v>
      </c>
      <c r="AE7" s="533" t="str">
        <f>+'Cash flow summary'!T7</f>
        <v>Apr 17</v>
      </c>
      <c r="AF7" s="533" t="str">
        <f>+'Cash flow summary'!U7</f>
        <v>May 17</v>
      </c>
      <c r="AG7" s="533" t="str">
        <f>+'Cash flow summary'!V7</f>
        <v>June 17</v>
      </c>
      <c r="AH7" s="533" t="str">
        <f>+'Cash flow summary'!W7</f>
        <v>Jul 17</v>
      </c>
      <c r="AI7" s="533" t="str">
        <f>+'Cash flow summary'!X7</f>
        <v>Aug 17</v>
      </c>
      <c r="AJ7" s="533" t="str">
        <f>+'Cash flow summary'!Y7</f>
        <v>Sept 17</v>
      </c>
      <c r="AK7" s="533" t="str">
        <f>+'Cash flow summary'!Z7</f>
        <v>Oct 17</v>
      </c>
      <c r="AL7" s="533" t="str">
        <f>+'Cash flow summary'!AA7</f>
        <v>Nov 17</v>
      </c>
      <c r="AM7" s="533" t="str">
        <f>+'Cash flow summary'!AB7</f>
        <v>Dec 17</v>
      </c>
      <c r="AN7" s="533" t="str">
        <f>+'Cash flow summary'!AC7</f>
        <v>Jan 18</v>
      </c>
      <c r="AO7" s="533" t="str">
        <f>+'Cash flow summary'!AD7</f>
        <v>Feb 18</v>
      </c>
      <c r="AP7" s="533" t="str">
        <f>+'Cash flow summary'!AE7</f>
        <v>Mar 18</v>
      </c>
      <c r="AQ7" s="533" t="str">
        <f>+'Cash flow summary'!AF7</f>
        <v>Apr 18</v>
      </c>
      <c r="AR7" s="533" t="str">
        <f>+'Cash flow summary'!AG7</f>
        <v>May 18</v>
      </c>
      <c r="AS7" s="533" t="str">
        <f>+'Cash flow summary'!AH7</f>
        <v>June 18</v>
      </c>
      <c r="AT7" s="533" t="str">
        <f>+'Cash flow summary'!AI7</f>
        <v>Jul 18</v>
      </c>
      <c r="AU7" s="533" t="str">
        <f>+'Cash flow summary'!AJ7</f>
        <v>Aug 18</v>
      </c>
      <c r="AV7" s="533" t="str">
        <f>+'Cash flow summary'!AK7</f>
        <v>Sept 18</v>
      </c>
      <c r="AW7" s="537" t="s">
        <v>48</v>
      </c>
      <c r="AX7" s="538" t="s">
        <v>49</v>
      </c>
      <c r="AY7" s="539" t="s">
        <v>50</v>
      </c>
      <c r="AZ7" s="538" t="s">
        <v>31</v>
      </c>
    </row>
    <row r="8" spans="1:52" s="4" customFormat="1" ht="15" customHeight="1" x14ac:dyDescent="0.2">
      <c r="A8" s="343" t="s">
        <v>5109</v>
      </c>
      <c r="B8" s="450" t="str">
        <f>+LEFT($E$5,5)&amp;"."&amp;A8&amp;"."&amp;$E$3</f>
        <v>ZK015.K011.C727</v>
      </c>
      <c r="C8" s="165" t="s">
        <v>233</v>
      </c>
      <c r="D8" s="166"/>
      <c r="E8" s="226">
        <f>SUM(E9:E13)</f>
        <v>0</v>
      </c>
      <c r="F8" s="424">
        <f t="shared" ref="F8:L8" si="0">SUM(F9:F25)</f>
        <v>0</v>
      </c>
      <c r="G8" s="226">
        <f t="shared" si="0"/>
        <v>0</v>
      </c>
      <c r="H8" s="226">
        <f t="shared" si="0"/>
        <v>0</v>
      </c>
      <c r="I8" s="200">
        <f t="shared" si="0"/>
        <v>0</v>
      </c>
      <c r="J8" s="424">
        <f t="shared" si="0"/>
        <v>0</v>
      </c>
      <c r="K8" s="226">
        <f t="shared" si="0"/>
        <v>0</v>
      </c>
      <c r="L8" s="216">
        <f t="shared" si="0"/>
        <v>0</v>
      </c>
      <c r="M8" s="216"/>
      <c r="N8" s="195">
        <f t="shared" ref="N8:AV8" si="1">SUM(N9:N25)</f>
        <v>0</v>
      </c>
      <c r="O8" s="195">
        <f t="shared" si="1"/>
        <v>0</v>
      </c>
      <c r="P8" s="195">
        <f t="shared" si="1"/>
        <v>0</v>
      </c>
      <c r="Q8" s="197">
        <f t="shared" si="1"/>
        <v>0</v>
      </c>
      <c r="R8" s="197">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si="1"/>
        <v>0</v>
      </c>
      <c r="AE8" s="197">
        <f t="shared" si="1"/>
        <v>0</v>
      </c>
      <c r="AF8" s="197">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392">
        <f t="shared" si="1"/>
        <v>0</v>
      </c>
      <c r="AQ8" s="197">
        <f t="shared" si="1"/>
        <v>0</v>
      </c>
      <c r="AR8" s="197">
        <f t="shared" si="1"/>
        <v>0</v>
      </c>
      <c r="AS8" s="197">
        <f t="shared" si="1"/>
        <v>0</v>
      </c>
      <c r="AT8" s="197">
        <f t="shared" si="1"/>
        <v>0</v>
      </c>
      <c r="AU8" s="197">
        <f t="shared" si="1"/>
        <v>0</v>
      </c>
      <c r="AV8" s="197">
        <f t="shared" si="1"/>
        <v>0</v>
      </c>
      <c r="AW8" s="195">
        <f t="shared" ref="AW8:AW66" si="2">SUM(P8:AV8)</f>
        <v>0</v>
      </c>
      <c r="AX8" s="197">
        <f t="shared" ref="AX8:AX66" si="3">+AW8+N8</f>
        <v>0</v>
      </c>
      <c r="AY8" s="432">
        <f t="shared" ref="AY8:AY66" si="4">+G8-AX8</f>
        <v>0</v>
      </c>
    </row>
    <row r="9" spans="1:52" s="4" customFormat="1" ht="15" customHeight="1" x14ac:dyDescent="0.2">
      <c r="A9" s="333"/>
      <c r="B9" s="460"/>
      <c r="C9" s="334"/>
      <c r="D9" s="345"/>
      <c r="E9" s="201"/>
      <c r="F9" s="544">
        <f t="shared" ref="F9:F25" si="5">-E9+G9</f>
        <v>0</v>
      </c>
      <c r="G9" s="245"/>
      <c r="H9" s="217">
        <f t="shared" ref="H9:H25" si="6">SUM(N9:AV9)</f>
        <v>0</v>
      </c>
      <c r="I9" s="218"/>
      <c r="J9" s="544">
        <f>-I9+K9</f>
        <v>0</v>
      </c>
      <c r="K9" s="245"/>
      <c r="L9" s="219"/>
      <c r="M9" s="245"/>
      <c r="N9" s="232"/>
      <c r="O9" s="217"/>
      <c r="P9" s="249"/>
      <c r="Q9" s="246"/>
      <c r="R9" s="246"/>
      <c r="S9" s="246"/>
      <c r="T9" s="246"/>
      <c r="U9" s="246"/>
      <c r="V9" s="247"/>
      <c r="W9" s="247"/>
      <c r="X9" s="247"/>
      <c r="Y9" s="247"/>
      <c r="Z9" s="247"/>
      <c r="AA9" s="247"/>
      <c r="AB9" s="250"/>
      <c r="AC9" s="250"/>
      <c r="AD9" s="393"/>
      <c r="AE9" s="247"/>
      <c r="AF9" s="247"/>
      <c r="AG9" s="247"/>
      <c r="AH9" s="247"/>
      <c r="AI9" s="247"/>
      <c r="AJ9" s="247"/>
      <c r="AK9" s="247"/>
      <c r="AL9" s="247"/>
      <c r="AM9" s="247"/>
      <c r="AN9" s="248"/>
      <c r="AO9" s="248"/>
      <c r="AP9" s="393"/>
      <c r="AQ9" s="248"/>
      <c r="AR9" s="248"/>
      <c r="AS9" s="248"/>
      <c r="AT9" s="248"/>
      <c r="AU9" s="248"/>
      <c r="AV9" s="248"/>
      <c r="AW9" s="244">
        <f t="shared" si="2"/>
        <v>0</v>
      </c>
      <c r="AX9" s="240">
        <f t="shared" si="3"/>
        <v>0</v>
      </c>
      <c r="AY9" s="545">
        <f t="shared" si="4"/>
        <v>0</v>
      </c>
    </row>
    <row r="10" spans="1:52" s="4" customFormat="1" ht="15" customHeight="1" x14ac:dyDescent="0.2">
      <c r="A10" s="333"/>
      <c r="B10" s="460"/>
      <c r="C10" s="334"/>
      <c r="D10" s="345"/>
      <c r="E10" s="201"/>
      <c r="F10" s="544">
        <f t="shared" si="5"/>
        <v>0</v>
      </c>
      <c r="G10" s="251"/>
      <c r="H10" s="217">
        <f t="shared" si="6"/>
        <v>0</v>
      </c>
      <c r="I10" s="221"/>
      <c r="J10" s="427">
        <f t="shared" ref="J10:J64" si="7">-I10+K10</f>
        <v>0</v>
      </c>
      <c r="K10" s="245">
        <v>0</v>
      </c>
      <c r="L10" s="222"/>
      <c r="M10" s="245"/>
      <c r="N10" s="220"/>
      <c r="O10" s="220"/>
      <c r="P10" s="249"/>
      <c r="Q10" s="246"/>
      <c r="R10" s="246"/>
      <c r="S10" s="246"/>
      <c r="T10" s="246"/>
      <c r="U10" s="246"/>
      <c r="V10" s="246"/>
      <c r="W10" s="246"/>
      <c r="X10" s="246"/>
      <c r="Y10" s="246"/>
      <c r="Z10" s="246"/>
      <c r="AA10" s="246"/>
      <c r="AB10" s="250"/>
      <c r="AC10" s="250"/>
      <c r="AD10" s="394"/>
      <c r="AE10" s="389"/>
      <c r="AF10" s="389"/>
      <c r="AG10" s="389"/>
      <c r="AH10" s="389"/>
      <c r="AI10" s="389"/>
      <c r="AJ10" s="246"/>
      <c r="AK10" s="246"/>
      <c r="AL10" s="246"/>
      <c r="AM10" s="246"/>
      <c r="AN10" s="250"/>
      <c r="AO10" s="250"/>
      <c r="AP10" s="394"/>
      <c r="AQ10" s="383"/>
      <c r="AR10" s="383"/>
      <c r="AS10" s="383"/>
      <c r="AT10" s="383"/>
      <c r="AU10" s="383"/>
      <c r="AV10" s="250"/>
      <c r="AW10" s="244">
        <f t="shared" si="2"/>
        <v>0</v>
      </c>
      <c r="AX10" s="240">
        <f t="shared" si="3"/>
        <v>0</v>
      </c>
      <c r="AY10" s="545">
        <f t="shared" si="4"/>
        <v>0</v>
      </c>
    </row>
    <row r="11" spans="1:52" s="4" customFormat="1" ht="15" customHeight="1" x14ac:dyDescent="0.2">
      <c r="A11" s="333"/>
      <c r="B11" s="460"/>
      <c r="C11" s="334"/>
      <c r="D11" s="345"/>
      <c r="E11" s="201"/>
      <c r="F11" s="544">
        <f t="shared" si="5"/>
        <v>0</v>
      </c>
      <c r="G11" s="251"/>
      <c r="H11" s="217">
        <f t="shared" si="6"/>
        <v>0</v>
      </c>
      <c r="I11" s="221"/>
      <c r="J11" s="427">
        <f t="shared" si="7"/>
        <v>0</v>
      </c>
      <c r="K11" s="245">
        <v>0</v>
      </c>
      <c r="L11" s="222"/>
      <c r="M11" s="245"/>
      <c r="N11" s="220"/>
      <c r="O11" s="220"/>
      <c r="P11" s="249"/>
      <c r="Q11" s="246"/>
      <c r="R11" s="246"/>
      <c r="S11" s="246"/>
      <c r="T11" s="246"/>
      <c r="U11" s="246"/>
      <c r="V11" s="246"/>
      <c r="W11" s="246"/>
      <c r="X11" s="246"/>
      <c r="Y11" s="246"/>
      <c r="Z11" s="246"/>
      <c r="AA11" s="246"/>
      <c r="AB11" s="250"/>
      <c r="AC11" s="250"/>
      <c r="AD11" s="394"/>
      <c r="AE11" s="389"/>
      <c r="AF11" s="389"/>
      <c r="AG11" s="389"/>
      <c r="AH11" s="389"/>
      <c r="AI11" s="389"/>
      <c r="AJ11" s="246"/>
      <c r="AK11" s="246"/>
      <c r="AL11" s="246"/>
      <c r="AM11" s="246"/>
      <c r="AN11" s="250"/>
      <c r="AO11" s="250"/>
      <c r="AP11" s="394"/>
      <c r="AQ11" s="383"/>
      <c r="AR11" s="383"/>
      <c r="AS11" s="383"/>
      <c r="AT11" s="383"/>
      <c r="AU11" s="383"/>
      <c r="AV11" s="250"/>
      <c r="AW11" s="244">
        <f t="shared" si="2"/>
        <v>0</v>
      </c>
      <c r="AX11" s="240">
        <f t="shared" si="3"/>
        <v>0</v>
      </c>
      <c r="AY11" s="545">
        <f t="shared" si="4"/>
        <v>0</v>
      </c>
    </row>
    <row r="12" spans="1:52" s="4" customFormat="1" ht="15" customHeight="1" x14ac:dyDescent="0.2">
      <c r="A12" s="339"/>
      <c r="B12" s="462"/>
      <c r="C12" s="340"/>
      <c r="D12" s="345" t="s">
        <v>5107</v>
      </c>
      <c r="E12" s="251"/>
      <c r="F12" s="544">
        <f t="shared" si="5"/>
        <v>0</v>
      </c>
      <c r="G12" s="251"/>
      <c r="H12" s="217">
        <f t="shared" si="6"/>
        <v>0</v>
      </c>
      <c r="I12" s="221"/>
      <c r="J12" s="427">
        <f t="shared" si="7"/>
        <v>0</v>
      </c>
      <c r="K12" s="245">
        <v>0</v>
      </c>
      <c r="L12" s="222"/>
      <c r="M12" s="245"/>
      <c r="N12" s="220"/>
      <c r="O12" s="220"/>
      <c r="P12" s="249"/>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394"/>
      <c r="AQ12" s="383"/>
      <c r="AR12" s="383"/>
      <c r="AS12" s="383"/>
      <c r="AT12" s="383"/>
      <c r="AU12" s="383"/>
      <c r="AV12" s="250"/>
      <c r="AW12" s="244">
        <f t="shared" si="2"/>
        <v>0</v>
      </c>
      <c r="AX12" s="240">
        <f t="shared" si="3"/>
        <v>0</v>
      </c>
      <c r="AY12" s="545">
        <f t="shared" si="4"/>
        <v>0</v>
      </c>
    </row>
    <row r="13" spans="1:52" s="4" customFormat="1" ht="15" customHeight="1" x14ac:dyDescent="0.2">
      <c r="A13" s="148"/>
      <c r="B13" s="451"/>
      <c r="C13" s="257"/>
      <c r="D13" s="367"/>
      <c r="E13" s="251"/>
      <c r="F13" s="544">
        <f t="shared" si="5"/>
        <v>0</v>
      </c>
      <c r="G13" s="251"/>
      <c r="H13" s="217">
        <f t="shared" si="6"/>
        <v>0</v>
      </c>
      <c r="I13" s="221"/>
      <c r="J13" s="427">
        <f t="shared" si="7"/>
        <v>0</v>
      </c>
      <c r="K13" s="245">
        <v>0</v>
      </c>
      <c r="L13" s="222"/>
      <c r="M13" s="245"/>
      <c r="N13" s="220"/>
      <c r="O13" s="220"/>
      <c r="P13" s="249"/>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394"/>
      <c r="AQ13" s="383"/>
      <c r="AR13" s="383"/>
      <c r="AS13" s="383"/>
      <c r="AT13" s="383"/>
      <c r="AU13" s="383"/>
      <c r="AV13" s="250"/>
      <c r="AW13" s="244">
        <f t="shared" si="2"/>
        <v>0</v>
      </c>
      <c r="AX13" s="240">
        <f t="shared" si="3"/>
        <v>0</v>
      </c>
      <c r="AY13" s="545">
        <f t="shared" si="4"/>
        <v>0</v>
      </c>
    </row>
    <row r="14" spans="1:52" s="4" customFormat="1" ht="15" customHeight="1" x14ac:dyDescent="0.2">
      <c r="A14" s="148"/>
      <c r="B14" s="451"/>
      <c r="C14" s="257"/>
      <c r="D14" s="367"/>
      <c r="E14" s="251"/>
      <c r="F14" s="544">
        <f t="shared" si="5"/>
        <v>0</v>
      </c>
      <c r="G14" s="251"/>
      <c r="H14" s="217">
        <f t="shared" si="6"/>
        <v>0</v>
      </c>
      <c r="I14" s="221"/>
      <c r="J14" s="427">
        <f t="shared" si="7"/>
        <v>0</v>
      </c>
      <c r="K14" s="245">
        <v>0</v>
      </c>
      <c r="L14" s="222"/>
      <c r="M14" s="245"/>
      <c r="N14" s="220"/>
      <c r="O14" s="220"/>
      <c r="P14" s="249"/>
      <c r="Q14" s="246"/>
      <c r="R14" s="246"/>
      <c r="S14" s="246"/>
      <c r="T14" s="246"/>
      <c r="U14" s="246"/>
      <c r="V14" s="246"/>
      <c r="W14" s="246"/>
      <c r="X14" s="246"/>
      <c r="Y14" s="246"/>
      <c r="Z14" s="246"/>
      <c r="AA14" s="246"/>
      <c r="AB14" s="250"/>
      <c r="AC14" s="250"/>
      <c r="AD14" s="394"/>
      <c r="AE14" s="389"/>
      <c r="AF14" s="389"/>
      <c r="AG14" s="389"/>
      <c r="AH14" s="389"/>
      <c r="AI14" s="389"/>
      <c r="AJ14" s="246"/>
      <c r="AK14" s="246"/>
      <c r="AL14" s="246"/>
      <c r="AM14" s="246"/>
      <c r="AN14" s="250"/>
      <c r="AO14" s="250"/>
      <c r="AP14" s="394"/>
      <c r="AQ14" s="383"/>
      <c r="AR14" s="383"/>
      <c r="AS14" s="383"/>
      <c r="AT14" s="383"/>
      <c r="AU14" s="383"/>
      <c r="AV14" s="250"/>
      <c r="AW14" s="244">
        <f t="shared" si="2"/>
        <v>0</v>
      </c>
      <c r="AX14" s="240">
        <f t="shared" si="3"/>
        <v>0</v>
      </c>
      <c r="AY14" s="545">
        <f t="shared" si="4"/>
        <v>0</v>
      </c>
    </row>
    <row r="15" spans="1:52" s="4" customFormat="1" ht="15" customHeight="1" x14ac:dyDescent="0.2">
      <c r="A15" s="148"/>
      <c r="B15" s="451"/>
      <c r="C15" s="257"/>
      <c r="D15" s="367"/>
      <c r="E15" s="251"/>
      <c r="F15" s="544">
        <f t="shared" si="5"/>
        <v>0</v>
      </c>
      <c r="G15" s="251"/>
      <c r="H15" s="217">
        <f t="shared" si="6"/>
        <v>0</v>
      </c>
      <c r="I15" s="221"/>
      <c r="J15" s="427">
        <f t="shared" si="7"/>
        <v>0</v>
      </c>
      <c r="K15" s="245">
        <v>0</v>
      </c>
      <c r="L15" s="222"/>
      <c r="M15" s="245"/>
      <c r="N15" s="220"/>
      <c r="O15" s="220"/>
      <c r="P15" s="249"/>
      <c r="Q15" s="246"/>
      <c r="R15" s="246"/>
      <c r="S15" s="246"/>
      <c r="T15" s="246"/>
      <c r="U15" s="246"/>
      <c r="V15" s="246"/>
      <c r="W15" s="246"/>
      <c r="X15" s="246"/>
      <c r="Y15" s="246"/>
      <c r="Z15" s="246"/>
      <c r="AA15" s="246"/>
      <c r="AB15" s="250"/>
      <c r="AC15" s="250"/>
      <c r="AD15" s="394"/>
      <c r="AE15" s="389"/>
      <c r="AF15" s="389"/>
      <c r="AG15" s="389"/>
      <c r="AH15" s="389"/>
      <c r="AI15" s="389"/>
      <c r="AJ15" s="246"/>
      <c r="AK15" s="246"/>
      <c r="AL15" s="246"/>
      <c r="AM15" s="246"/>
      <c r="AN15" s="250"/>
      <c r="AO15" s="250"/>
      <c r="AP15" s="394"/>
      <c r="AQ15" s="383"/>
      <c r="AR15" s="383"/>
      <c r="AS15" s="383"/>
      <c r="AT15" s="383"/>
      <c r="AU15" s="383"/>
      <c r="AV15" s="250"/>
      <c r="AW15" s="244">
        <f t="shared" si="2"/>
        <v>0</v>
      </c>
      <c r="AX15" s="240">
        <f t="shared" si="3"/>
        <v>0</v>
      </c>
      <c r="AY15" s="545">
        <f t="shared" si="4"/>
        <v>0</v>
      </c>
    </row>
    <row r="16" spans="1:52" s="4" customFormat="1" ht="15" hidden="1" customHeight="1" x14ac:dyDescent="0.2">
      <c r="A16" s="148"/>
      <c r="B16" s="451"/>
      <c r="C16" s="443"/>
      <c r="D16" s="443"/>
      <c r="E16" s="251"/>
      <c r="F16" s="544">
        <f t="shared" si="5"/>
        <v>0</v>
      </c>
      <c r="G16" s="251"/>
      <c r="H16" s="217">
        <f t="shared" si="6"/>
        <v>0</v>
      </c>
      <c r="I16" s="221"/>
      <c r="J16" s="427">
        <f t="shared" si="7"/>
        <v>0</v>
      </c>
      <c r="K16" s="245">
        <v>0</v>
      </c>
      <c r="L16" s="222"/>
      <c r="M16" s="245"/>
      <c r="N16" s="220"/>
      <c r="O16" s="220"/>
      <c r="P16" s="249"/>
      <c r="Q16" s="246"/>
      <c r="R16" s="246"/>
      <c r="S16" s="246"/>
      <c r="T16" s="246"/>
      <c r="U16" s="246"/>
      <c r="V16" s="246"/>
      <c r="W16" s="246"/>
      <c r="X16" s="246"/>
      <c r="Y16" s="246"/>
      <c r="Z16" s="246"/>
      <c r="AA16" s="246"/>
      <c r="AB16" s="250"/>
      <c r="AC16" s="250"/>
      <c r="AD16" s="394"/>
      <c r="AE16" s="389"/>
      <c r="AF16" s="389"/>
      <c r="AG16" s="389"/>
      <c r="AH16" s="389"/>
      <c r="AI16" s="389"/>
      <c r="AJ16" s="246"/>
      <c r="AK16" s="246"/>
      <c r="AL16" s="246"/>
      <c r="AM16" s="246"/>
      <c r="AN16" s="250"/>
      <c r="AO16" s="250"/>
      <c r="AP16" s="394"/>
      <c r="AQ16" s="383"/>
      <c r="AR16" s="383"/>
      <c r="AS16" s="383"/>
      <c r="AT16" s="383"/>
      <c r="AU16" s="383"/>
      <c r="AV16" s="250"/>
      <c r="AW16" s="244">
        <f t="shared" si="2"/>
        <v>0</v>
      </c>
      <c r="AX16" s="240">
        <f t="shared" si="3"/>
        <v>0</v>
      </c>
      <c r="AY16" s="545">
        <f t="shared" si="4"/>
        <v>0</v>
      </c>
    </row>
    <row r="17" spans="1:51" s="4" customFormat="1" ht="15" hidden="1" customHeight="1" x14ac:dyDescent="0.2">
      <c r="A17" s="148"/>
      <c r="B17" s="451"/>
      <c r="C17" s="257"/>
      <c r="D17" s="367"/>
      <c r="E17" s="251"/>
      <c r="F17" s="544">
        <f t="shared" si="5"/>
        <v>0</v>
      </c>
      <c r="G17" s="251"/>
      <c r="H17" s="217">
        <f t="shared" si="6"/>
        <v>0</v>
      </c>
      <c r="I17" s="221"/>
      <c r="J17" s="427">
        <f t="shared" si="7"/>
        <v>0</v>
      </c>
      <c r="K17" s="245"/>
      <c r="L17" s="222"/>
      <c r="M17" s="245"/>
      <c r="N17" s="220"/>
      <c r="O17" s="220"/>
      <c r="P17" s="249"/>
      <c r="Q17" s="246"/>
      <c r="R17" s="246"/>
      <c r="S17" s="246"/>
      <c r="T17" s="246"/>
      <c r="U17" s="246"/>
      <c r="V17" s="246"/>
      <c r="W17" s="246"/>
      <c r="X17" s="246"/>
      <c r="Y17" s="246"/>
      <c r="Z17" s="246"/>
      <c r="AA17" s="246"/>
      <c r="AB17" s="250"/>
      <c r="AC17" s="250"/>
      <c r="AD17" s="394"/>
      <c r="AE17" s="389"/>
      <c r="AF17" s="389"/>
      <c r="AG17" s="389"/>
      <c r="AH17" s="389"/>
      <c r="AI17" s="389"/>
      <c r="AJ17" s="246"/>
      <c r="AK17" s="246"/>
      <c r="AL17" s="246"/>
      <c r="AM17" s="246"/>
      <c r="AN17" s="250"/>
      <c r="AO17" s="250"/>
      <c r="AP17" s="394"/>
      <c r="AQ17" s="383"/>
      <c r="AR17" s="383"/>
      <c r="AS17" s="383"/>
      <c r="AT17" s="383"/>
      <c r="AU17" s="383"/>
      <c r="AV17" s="250"/>
      <c r="AW17" s="244">
        <f t="shared" si="2"/>
        <v>0</v>
      </c>
      <c r="AX17" s="240">
        <f t="shared" si="3"/>
        <v>0</v>
      </c>
      <c r="AY17" s="545">
        <f t="shared" si="4"/>
        <v>0</v>
      </c>
    </row>
    <row r="18" spans="1:51" s="4" customFormat="1" ht="15" hidden="1" customHeight="1" x14ac:dyDescent="0.2">
      <c r="A18" s="148"/>
      <c r="B18" s="451"/>
      <c r="C18" s="257"/>
      <c r="D18" s="367"/>
      <c r="E18" s="251"/>
      <c r="F18" s="544">
        <f t="shared" si="5"/>
        <v>0</v>
      </c>
      <c r="G18" s="251"/>
      <c r="H18" s="217">
        <f t="shared" si="6"/>
        <v>0</v>
      </c>
      <c r="I18" s="221"/>
      <c r="J18" s="427">
        <f t="shared" si="7"/>
        <v>0</v>
      </c>
      <c r="K18" s="251"/>
      <c r="L18" s="222"/>
      <c r="M18" s="251"/>
      <c r="N18" s="220"/>
      <c r="O18" s="220"/>
      <c r="P18" s="249"/>
      <c r="Q18" s="246"/>
      <c r="R18" s="246"/>
      <c r="S18" s="246"/>
      <c r="T18" s="246"/>
      <c r="U18" s="246"/>
      <c r="V18" s="246"/>
      <c r="W18" s="246"/>
      <c r="X18" s="246"/>
      <c r="Y18" s="246"/>
      <c r="Z18" s="246"/>
      <c r="AA18" s="246"/>
      <c r="AB18" s="250"/>
      <c r="AC18" s="250"/>
      <c r="AD18" s="394"/>
      <c r="AE18" s="389"/>
      <c r="AF18" s="389"/>
      <c r="AG18" s="389"/>
      <c r="AH18" s="389"/>
      <c r="AI18" s="389"/>
      <c r="AJ18" s="246"/>
      <c r="AK18" s="246"/>
      <c r="AL18" s="246"/>
      <c r="AM18" s="246"/>
      <c r="AN18" s="250"/>
      <c r="AO18" s="250"/>
      <c r="AP18" s="394"/>
      <c r="AQ18" s="383"/>
      <c r="AR18" s="383"/>
      <c r="AS18" s="383"/>
      <c r="AT18" s="383"/>
      <c r="AU18" s="383"/>
      <c r="AV18" s="250"/>
      <c r="AW18" s="244">
        <f t="shared" si="2"/>
        <v>0</v>
      </c>
      <c r="AX18" s="240">
        <f t="shared" si="3"/>
        <v>0</v>
      </c>
      <c r="AY18" s="545">
        <f t="shared" si="4"/>
        <v>0</v>
      </c>
    </row>
    <row r="19" spans="1:51" s="4" customFormat="1" ht="15" hidden="1" customHeight="1" x14ac:dyDescent="0.2">
      <c r="A19" s="148"/>
      <c r="B19" s="451"/>
      <c r="C19" s="257"/>
      <c r="D19" s="367"/>
      <c r="E19" s="251"/>
      <c r="F19" s="544">
        <f t="shared" si="5"/>
        <v>0</v>
      </c>
      <c r="G19" s="251"/>
      <c r="H19" s="217">
        <f t="shared" si="6"/>
        <v>0</v>
      </c>
      <c r="I19" s="221"/>
      <c r="J19" s="427">
        <f t="shared" si="7"/>
        <v>0</v>
      </c>
      <c r="K19" s="251"/>
      <c r="L19" s="222"/>
      <c r="M19" s="251"/>
      <c r="N19" s="220"/>
      <c r="O19" s="220"/>
      <c r="P19" s="249"/>
      <c r="Q19" s="246"/>
      <c r="R19" s="246"/>
      <c r="S19" s="246"/>
      <c r="T19" s="246"/>
      <c r="U19" s="246"/>
      <c r="V19" s="246"/>
      <c r="W19" s="246"/>
      <c r="X19" s="246"/>
      <c r="Y19" s="246"/>
      <c r="Z19" s="246"/>
      <c r="AA19" s="246"/>
      <c r="AB19" s="250"/>
      <c r="AC19" s="250"/>
      <c r="AD19" s="394"/>
      <c r="AE19" s="389"/>
      <c r="AF19" s="389"/>
      <c r="AG19" s="389"/>
      <c r="AH19" s="389"/>
      <c r="AI19" s="389"/>
      <c r="AJ19" s="246"/>
      <c r="AK19" s="246"/>
      <c r="AL19" s="246"/>
      <c r="AM19" s="246"/>
      <c r="AN19" s="250"/>
      <c r="AO19" s="250"/>
      <c r="AP19" s="394"/>
      <c r="AQ19" s="383"/>
      <c r="AR19" s="383"/>
      <c r="AS19" s="383"/>
      <c r="AT19" s="383"/>
      <c r="AU19" s="383"/>
      <c r="AV19" s="250"/>
      <c r="AW19" s="244">
        <f t="shared" si="2"/>
        <v>0</v>
      </c>
      <c r="AX19" s="240">
        <f t="shared" si="3"/>
        <v>0</v>
      </c>
      <c r="AY19" s="545">
        <f t="shared" si="4"/>
        <v>0</v>
      </c>
    </row>
    <row r="20" spans="1:51" s="4" customFormat="1" ht="15" hidden="1" customHeight="1" x14ac:dyDescent="0.2">
      <c r="A20" s="148"/>
      <c r="B20" s="451"/>
      <c r="C20" s="257"/>
      <c r="D20" s="367"/>
      <c r="E20" s="251"/>
      <c r="F20" s="544">
        <f t="shared" si="5"/>
        <v>0</v>
      </c>
      <c r="G20" s="251"/>
      <c r="H20" s="217">
        <f t="shared" si="6"/>
        <v>0</v>
      </c>
      <c r="I20" s="221"/>
      <c r="J20" s="427">
        <f t="shared" si="7"/>
        <v>0</v>
      </c>
      <c r="K20" s="251"/>
      <c r="L20" s="222"/>
      <c r="M20" s="251"/>
      <c r="N20" s="220"/>
      <c r="O20" s="220"/>
      <c r="P20" s="249"/>
      <c r="Q20" s="246"/>
      <c r="R20" s="246"/>
      <c r="S20" s="246"/>
      <c r="T20" s="246"/>
      <c r="U20" s="246"/>
      <c r="V20" s="246"/>
      <c r="W20" s="246"/>
      <c r="X20" s="246"/>
      <c r="Y20" s="246"/>
      <c r="Z20" s="246"/>
      <c r="AA20" s="246"/>
      <c r="AB20" s="250"/>
      <c r="AC20" s="250"/>
      <c r="AD20" s="394"/>
      <c r="AE20" s="389"/>
      <c r="AF20" s="389"/>
      <c r="AG20" s="389"/>
      <c r="AH20" s="389"/>
      <c r="AI20" s="389"/>
      <c r="AJ20" s="246"/>
      <c r="AK20" s="246"/>
      <c r="AL20" s="246"/>
      <c r="AM20" s="246"/>
      <c r="AN20" s="250"/>
      <c r="AO20" s="250"/>
      <c r="AP20" s="394"/>
      <c r="AQ20" s="383"/>
      <c r="AR20" s="383"/>
      <c r="AS20" s="383"/>
      <c r="AT20" s="383"/>
      <c r="AU20" s="383"/>
      <c r="AV20" s="250"/>
      <c r="AW20" s="244">
        <f t="shared" si="2"/>
        <v>0</v>
      </c>
      <c r="AX20" s="240">
        <f t="shared" si="3"/>
        <v>0</v>
      </c>
      <c r="AY20" s="545">
        <f t="shared" si="4"/>
        <v>0</v>
      </c>
    </row>
    <row r="21" spans="1:51" s="4" customFormat="1" ht="15" hidden="1" customHeight="1" x14ac:dyDescent="0.2">
      <c r="A21" s="148"/>
      <c r="B21" s="451"/>
      <c r="C21" s="257"/>
      <c r="D21" s="367"/>
      <c r="E21" s="251"/>
      <c r="F21" s="544">
        <f t="shared" si="5"/>
        <v>0</v>
      </c>
      <c r="G21" s="251"/>
      <c r="H21" s="217">
        <f t="shared" si="6"/>
        <v>0</v>
      </c>
      <c r="I21" s="221"/>
      <c r="J21" s="427">
        <f t="shared" si="7"/>
        <v>0</v>
      </c>
      <c r="K21" s="251"/>
      <c r="L21" s="222"/>
      <c r="M21" s="251"/>
      <c r="N21" s="220"/>
      <c r="O21" s="220"/>
      <c r="P21" s="249"/>
      <c r="Q21" s="246"/>
      <c r="R21" s="246"/>
      <c r="S21" s="246"/>
      <c r="T21" s="246"/>
      <c r="U21" s="246"/>
      <c r="V21" s="246"/>
      <c r="W21" s="246"/>
      <c r="X21" s="246"/>
      <c r="Y21" s="246"/>
      <c r="Z21" s="246"/>
      <c r="AA21" s="246"/>
      <c r="AB21" s="250"/>
      <c r="AC21" s="250"/>
      <c r="AD21" s="394"/>
      <c r="AE21" s="389"/>
      <c r="AF21" s="389"/>
      <c r="AG21" s="389"/>
      <c r="AH21" s="389"/>
      <c r="AI21" s="389"/>
      <c r="AJ21" s="246"/>
      <c r="AK21" s="246"/>
      <c r="AL21" s="246"/>
      <c r="AM21" s="246"/>
      <c r="AN21" s="250"/>
      <c r="AO21" s="250"/>
      <c r="AP21" s="394"/>
      <c r="AQ21" s="383"/>
      <c r="AR21" s="383"/>
      <c r="AS21" s="383"/>
      <c r="AT21" s="383"/>
      <c r="AU21" s="383"/>
      <c r="AV21" s="250"/>
      <c r="AW21" s="244">
        <f t="shared" si="2"/>
        <v>0</v>
      </c>
      <c r="AX21" s="240">
        <f t="shared" si="3"/>
        <v>0</v>
      </c>
      <c r="AY21" s="545">
        <f t="shared" si="4"/>
        <v>0</v>
      </c>
    </row>
    <row r="22" spans="1:51" s="4" customFormat="1" ht="15" hidden="1" customHeight="1" x14ac:dyDescent="0.2">
      <c r="A22" s="148"/>
      <c r="B22" s="451"/>
      <c r="C22" s="257"/>
      <c r="D22" s="367"/>
      <c r="E22" s="251"/>
      <c r="F22" s="544">
        <f t="shared" si="5"/>
        <v>0</v>
      </c>
      <c r="G22" s="251"/>
      <c r="H22" s="217">
        <f t="shared" si="6"/>
        <v>0</v>
      </c>
      <c r="I22" s="221"/>
      <c r="J22" s="427">
        <f t="shared" si="7"/>
        <v>0</v>
      </c>
      <c r="K22" s="251"/>
      <c r="L22" s="222"/>
      <c r="M22" s="251"/>
      <c r="N22" s="220"/>
      <c r="O22" s="220"/>
      <c r="P22" s="249"/>
      <c r="Q22" s="246"/>
      <c r="R22" s="246"/>
      <c r="S22" s="246"/>
      <c r="T22" s="246"/>
      <c r="U22" s="246"/>
      <c r="V22" s="246"/>
      <c r="W22" s="246"/>
      <c r="X22" s="246"/>
      <c r="Y22" s="246"/>
      <c r="Z22" s="246"/>
      <c r="AA22" s="246"/>
      <c r="AB22" s="250"/>
      <c r="AC22" s="250"/>
      <c r="AD22" s="394"/>
      <c r="AE22" s="389"/>
      <c r="AF22" s="389"/>
      <c r="AG22" s="389"/>
      <c r="AH22" s="389"/>
      <c r="AI22" s="389"/>
      <c r="AJ22" s="246"/>
      <c r="AK22" s="246"/>
      <c r="AL22" s="246"/>
      <c r="AM22" s="246"/>
      <c r="AN22" s="250"/>
      <c r="AO22" s="250"/>
      <c r="AP22" s="394"/>
      <c r="AQ22" s="383"/>
      <c r="AR22" s="383"/>
      <c r="AS22" s="383"/>
      <c r="AT22" s="383"/>
      <c r="AU22" s="383"/>
      <c r="AV22" s="250"/>
      <c r="AW22" s="244">
        <f t="shared" si="2"/>
        <v>0</v>
      </c>
      <c r="AX22" s="240">
        <f t="shared" si="3"/>
        <v>0</v>
      </c>
      <c r="AY22" s="545">
        <f t="shared" si="4"/>
        <v>0</v>
      </c>
    </row>
    <row r="23" spans="1:51" s="4" customFormat="1" ht="15" customHeight="1" x14ac:dyDescent="0.2">
      <c r="A23" s="148"/>
      <c r="B23" s="451"/>
      <c r="C23" s="257"/>
      <c r="D23" s="367"/>
      <c r="E23" s="251"/>
      <c r="F23" s="544">
        <f t="shared" si="5"/>
        <v>0</v>
      </c>
      <c r="G23" s="251"/>
      <c r="H23" s="217">
        <f t="shared" si="6"/>
        <v>0</v>
      </c>
      <c r="I23" s="221"/>
      <c r="J23" s="427">
        <f t="shared" si="7"/>
        <v>0</v>
      </c>
      <c r="K23" s="245">
        <v>0</v>
      </c>
      <c r="L23" s="222"/>
      <c r="M23" s="251"/>
      <c r="N23" s="220"/>
      <c r="O23" s="220"/>
      <c r="P23" s="249"/>
      <c r="Q23" s="246"/>
      <c r="R23" s="246"/>
      <c r="S23" s="246"/>
      <c r="T23" s="246"/>
      <c r="U23" s="246"/>
      <c r="V23" s="246"/>
      <c r="W23" s="246"/>
      <c r="X23" s="246"/>
      <c r="Y23" s="246"/>
      <c r="Z23" s="246"/>
      <c r="AA23" s="246"/>
      <c r="AB23" s="250"/>
      <c r="AC23" s="250"/>
      <c r="AD23" s="394"/>
      <c r="AE23" s="389"/>
      <c r="AF23" s="389"/>
      <c r="AG23" s="389"/>
      <c r="AH23" s="389"/>
      <c r="AI23" s="389"/>
      <c r="AJ23" s="246"/>
      <c r="AK23" s="246"/>
      <c r="AL23" s="246"/>
      <c r="AM23" s="246"/>
      <c r="AN23" s="250"/>
      <c r="AO23" s="250"/>
      <c r="AP23" s="394"/>
      <c r="AQ23" s="383"/>
      <c r="AR23" s="383"/>
      <c r="AS23" s="383"/>
      <c r="AT23" s="383"/>
      <c r="AU23" s="383"/>
      <c r="AV23" s="250"/>
      <c r="AW23" s="244">
        <f t="shared" si="2"/>
        <v>0</v>
      </c>
      <c r="AX23" s="240">
        <f t="shared" si="3"/>
        <v>0</v>
      </c>
      <c r="AY23" s="545">
        <f t="shared" si="4"/>
        <v>0</v>
      </c>
    </row>
    <row r="24" spans="1:51" s="4" customFormat="1" ht="15" customHeight="1" x14ac:dyDescent="0.2">
      <c r="A24" s="148"/>
      <c r="B24" s="451"/>
      <c r="C24" s="257"/>
      <c r="D24" s="367"/>
      <c r="E24" s="251"/>
      <c r="F24" s="544">
        <f t="shared" si="5"/>
        <v>0</v>
      </c>
      <c r="G24" s="251"/>
      <c r="H24" s="217">
        <f t="shared" si="6"/>
        <v>0</v>
      </c>
      <c r="I24" s="221"/>
      <c r="J24" s="427">
        <f t="shared" si="7"/>
        <v>0</v>
      </c>
      <c r="K24" s="245">
        <v>0</v>
      </c>
      <c r="L24" s="222"/>
      <c r="M24" s="251"/>
      <c r="N24" s="220"/>
      <c r="O24" s="220"/>
      <c r="P24" s="249"/>
      <c r="Q24" s="246"/>
      <c r="R24" s="246"/>
      <c r="S24" s="246"/>
      <c r="T24" s="246"/>
      <c r="U24" s="246"/>
      <c r="V24" s="246"/>
      <c r="W24" s="246"/>
      <c r="X24" s="246"/>
      <c r="Y24" s="246"/>
      <c r="Z24" s="246"/>
      <c r="AA24" s="246"/>
      <c r="AB24" s="250"/>
      <c r="AC24" s="250"/>
      <c r="AD24" s="394"/>
      <c r="AE24" s="389"/>
      <c r="AF24" s="389"/>
      <c r="AG24" s="389"/>
      <c r="AH24" s="389"/>
      <c r="AI24" s="389"/>
      <c r="AJ24" s="246"/>
      <c r="AK24" s="246"/>
      <c r="AL24" s="246"/>
      <c r="AM24" s="246"/>
      <c r="AN24" s="250"/>
      <c r="AO24" s="250"/>
      <c r="AP24" s="394"/>
      <c r="AQ24" s="383"/>
      <c r="AR24" s="383"/>
      <c r="AS24" s="383"/>
      <c r="AT24" s="383"/>
      <c r="AU24" s="383"/>
      <c r="AV24" s="250"/>
      <c r="AW24" s="244">
        <f t="shared" si="2"/>
        <v>0</v>
      </c>
      <c r="AX24" s="240">
        <f t="shared" si="3"/>
        <v>0</v>
      </c>
      <c r="AY24" s="545">
        <f t="shared" si="4"/>
        <v>0</v>
      </c>
    </row>
    <row r="25" spans="1:51" s="4" customFormat="1" ht="15" customHeight="1" thickBot="1" x14ac:dyDescent="0.3">
      <c r="A25" s="168"/>
      <c r="B25" s="452"/>
      <c r="C25" s="274" t="s">
        <v>286</v>
      </c>
      <c r="D25" s="274"/>
      <c r="E25" s="272"/>
      <c r="F25" s="544">
        <f t="shared" si="5"/>
        <v>0</v>
      </c>
      <c r="G25" s="272"/>
      <c r="H25" s="223">
        <f t="shared" si="6"/>
        <v>0</v>
      </c>
      <c r="I25" s="224"/>
      <c r="J25" s="428">
        <f t="shared" si="7"/>
        <v>0</v>
      </c>
      <c r="K25" s="272">
        <v>0</v>
      </c>
      <c r="L25" s="225"/>
      <c r="M25" s="272"/>
      <c r="N25" s="560">
        <f>+IFERROR(VLOOKUP(B8,Sheet1!B:D,2,FALSE),0)</f>
        <v>0</v>
      </c>
      <c r="O25" s="563">
        <f>+IFERROR(VLOOKUP(B8,Sheet1!B:D,3,FALSE),0)</f>
        <v>0</v>
      </c>
      <c r="P25" s="390"/>
      <c r="Q25" s="246"/>
      <c r="R25" s="246"/>
      <c r="S25" s="246"/>
      <c r="T25" s="246"/>
      <c r="U25" s="246"/>
      <c r="V25" s="246"/>
      <c r="W25" s="246"/>
      <c r="X25" s="246"/>
      <c r="Y25" s="246"/>
      <c r="Z25" s="246"/>
      <c r="AA25" s="246"/>
      <c r="AB25" s="250"/>
      <c r="AC25" s="250"/>
      <c r="AD25" s="394"/>
      <c r="AE25" s="390"/>
      <c r="AF25" s="390"/>
      <c r="AG25" s="390"/>
      <c r="AH25" s="390"/>
      <c r="AI25" s="390"/>
      <c r="AJ25" s="246"/>
      <c r="AK25" s="246"/>
      <c r="AL25" s="246"/>
      <c r="AM25" s="246"/>
      <c r="AN25" s="250"/>
      <c r="AO25" s="250"/>
      <c r="AP25" s="394"/>
      <c r="AQ25" s="384"/>
      <c r="AR25" s="384"/>
      <c r="AS25" s="384"/>
      <c r="AT25" s="384"/>
      <c r="AU25" s="384"/>
      <c r="AV25" s="250"/>
      <c r="AW25" s="244">
        <f t="shared" si="2"/>
        <v>0</v>
      </c>
      <c r="AX25" s="240">
        <f t="shared" si="3"/>
        <v>0</v>
      </c>
      <c r="AY25" s="545">
        <f t="shared" si="4"/>
        <v>0</v>
      </c>
    </row>
    <row r="26" spans="1:51" s="4" customFormat="1" ht="15" customHeight="1" x14ac:dyDescent="0.2">
      <c r="A26" s="193" t="s">
        <v>234</v>
      </c>
      <c r="B26" s="450" t="str">
        <f>+LEFT($E$5,5)&amp;"."&amp;A26&amp;"."&amp;$E$3</f>
        <v>ZK015.K130.C727</v>
      </c>
      <c r="C26" s="337" t="s">
        <v>235</v>
      </c>
      <c r="D26" s="337"/>
      <c r="E26" s="226">
        <f t="shared" ref="E26:L26" si="8">SUM(E27:E31)</f>
        <v>0</v>
      </c>
      <c r="F26" s="425">
        <f t="shared" si="8"/>
        <v>0</v>
      </c>
      <c r="G26" s="226">
        <f t="shared" si="8"/>
        <v>0</v>
      </c>
      <c r="H26" s="226">
        <f t="shared" si="8"/>
        <v>0</v>
      </c>
      <c r="I26" s="200">
        <f t="shared" si="8"/>
        <v>0</v>
      </c>
      <c r="J26" s="424">
        <f t="shared" si="8"/>
        <v>0</v>
      </c>
      <c r="K26" s="226">
        <f t="shared" si="8"/>
        <v>0</v>
      </c>
      <c r="L26" s="216">
        <f t="shared" si="8"/>
        <v>0</v>
      </c>
      <c r="M26" s="216"/>
      <c r="N26" s="195">
        <f>SUM(N27:N31)</f>
        <v>0</v>
      </c>
      <c r="O26" s="195">
        <f>SUM(O27:O31)</f>
        <v>0</v>
      </c>
      <c r="P26" s="260">
        <f>SUM(P27:P31)</f>
        <v>0</v>
      </c>
      <c r="Q26" s="264">
        <f>SUM(Q27:Q31)</f>
        <v>0</v>
      </c>
      <c r="R26" s="264">
        <f t="shared" ref="R26:AV26" si="9">SUM(R27:R31)</f>
        <v>0</v>
      </c>
      <c r="S26" s="264">
        <f t="shared" si="9"/>
        <v>0</v>
      </c>
      <c r="T26" s="264">
        <f t="shared" si="9"/>
        <v>0</v>
      </c>
      <c r="U26" s="264">
        <f t="shared" si="9"/>
        <v>0</v>
      </c>
      <c r="V26" s="264">
        <f t="shared" si="9"/>
        <v>0</v>
      </c>
      <c r="W26" s="264">
        <f t="shared" si="9"/>
        <v>0</v>
      </c>
      <c r="X26" s="264">
        <f t="shared" si="9"/>
        <v>0</v>
      </c>
      <c r="Y26" s="264">
        <f t="shared" si="9"/>
        <v>0</v>
      </c>
      <c r="Z26" s="264">
        <f t="shared" si="9"/>
        <v>0</v>
      </c>
      <c r="AA26" s="264">
        <f t="shared" si="9"/>
        <v>0</v>
      </c>
      <c r="AB26" s="264">
        <f t="shared" si="9"/>
        <v>0</v>
      </c>
      <c r="AC26" s="264">
        <f t="shared" si="9"/>
        <v>0</v>
      </c>
      <c r="AD26" s="395">
        <f t="shared" si="9"/>
        <v>0</v>
      </c>
      <c r="AE26" s="385">
        <f t="shared" si="9"/>
        <v>0</v>
      </c>
      <c r="AF26" s="385">
        <f t="shared" si="9"/>
        <v>0</v>
      </c>
      <c r="AG26" s="385">
        <f t="shared" si="9"/>
        <v>0</v>
      </c>
      <c r="AH26" s="385">
        <f t="shared" si="9"/>
        <v>0</v>
      </c>
      <c r="AI26" s="385">
        <f t="shared" si="9"/>
        <v>0</v>
      </c>
      <c r="AJ26" s="385">
        <f t="shared" si="9"/>
        <v>0</v>
      </c>
      <c r="AK26" s="385">
        <f t="shared" si="9"/>
        <v>0</v>
      </c>
      <c r="AL26" s="385">
        <f t="shared" si="9"/>
        <v>0</v>
      </c>
      <c r="AM26" s="385">
        <f t="shared" si="9"/>
        <v>0</v>
      </c>
      <c r="AN26" s="385">
        <f t="shared" si="9"/>
        <v>0</v>
      </c>
      <c r="AO26" s="385">
        <f t="shared" si="9"/>
        <v>0</v>
      </c>
      <c r="AP26" s="395">
        <f t="shared" si="9"/>
        <v>0</v>
      </c>
      <c r="AQ26" s="385">
        <f t="shared" si="9"/>
        <v>0</v>
      </c>
      <c r="AR26" s="385">
        <f t="shared" si="9"/>
        <v>0</v>
      </c>
      <c r="AS26" s="385">
        <f t="shared" si="9"/>
        <v>0</v>
      </c>
      <c r="AT26" s="385">
        <f t="shared" si="9"/>
        <v>0</v>
      </c>
      <c r="AU26" s="385">
        <f t="shared" si="9"/>
        <v>0</v>
      </c>
      <c r="AV26" s="385">
        <f t="shared" si="9"/>
        <v>0</v>
      </c>
      <c r="AW26" s="433">
        <f t="shared" si="2"/>
        <v>0</v>
      </c>
      <c r="AX26" s="434">
        <f t="shared" si="3"/>
        <v>0</v>
      </c>
      <c r="AY26" s="435">
        <f t="shared" si="4"/>
        <v>0</v>
      </c>
    </row>
    <row r="27" spans="1:51" s="4" customFormat="1" ht="15" customHeight="1" x14ac:dyDescent="0.2">
      <c r="A27" s="333"/>
      <c r="B27" s="460"/>
      <c r="C27" s="334"/>
      <c r="D27" s="334"/>
      <c r="E27" s="245"/>
      <c r="F27" s="544">
        <f t="shared" ref="F27:F64" si="10">-E27+G27</f>
        <v>0</v>
      </c>
      <c r="G27" s="245">
        <v>0</v>
      </c>
      <c r="H27" s="217">
        <f>SUM(N27:AV27)</f>
        <v>0</v>
      </c>
      <c r="I27" s="228"/>
      <c r="J27" s="427">
        <f t="shared" si="7"/>
        <v>0</v>
      </c>
      <c r="K27" s="245">
        <v>0</v>
      </c>
      <c r="L27" s="229"/>
      <c r="M27" s="245"/>
      <c r="N27" s="232"/>
      <c r="O27" s="217"/>
      <c r="P27" s="356"/>
      <c r="Q27" s="357"/>
      <c r="R27" s="357"/>
      <c r="S27" s="357"/>
      <c r="T27" s="357"/>
      <c r="U27" s="357"/>
      <c r="V27" s="357"/>
      <c r="W27" s="357"/>
      <c r="X27" s="357"/>
      <c r="Y27" s="357"/>
      <c r="Z27" s="357"/>
      <c r="AA27" s="357"/>
      <c r="AB27" s="357"/>
      <c r="AC27" s="357"/>
      <c r="AD27" s="396"/>
      <c r="AE27" s="386"/>
      <c r="AF27" s="386"/>
      <c r="AG27" s="386"/>
      <c r="AH27" s="386"/>
      <c r="AI27" s="386"/>
      <c r="AJ27" s="357"/>
      <c r="AK27" s="357"/>
      <c r="AL27" s="357"/>
      <c r="AM27" s="357"/>
      <c r="AN27" s="357"/>
      <c r="AO27" s="357"/>
      <c r="AP27" s="396"/>
      <c r="AQ27" s="386"/>
      <c r="AR27" s="386"/>
      <c r="AS27" s="386"/>
      <c r="AT27" s="386"/>
      <c r="AU27" s="386"/>
      <c r="AV27" s="357"/>
      <c r="AW27" s="244">
        <f t="shared" si="2"/>
        <v>0</v>
      </c>
      <c r="AX27" s="240">
        <f t="shared" si="3"/>
        <v>0</v>
      </c>
      <c r="AY27" s="545">
        <f t="shared" si="4"/>
        <v>0</v>
      </c>
    </row>
    <row r="28" spans="1:51" s="4" customFormat="1" ht="15" customHeight="1" x14ac:dyDescent="0.2">
      <c r="A28" s="333"/>
      <c r="B28" s="460"/>
      <c r="C28" s="334"/>
      <c r="D28" s="340"/>
      <c r="E28" s="245"/>
      <c r="F28" s="544">
        <f t="shared" si="10"/>
        <v>0</v>
      </c>
      <c r="G28" s="245">
        <v>0</v>
      </c>
      <c r="H28" s="217">
        <f>SUM(N28:AV28)</f>
        <v>0</v>
      </c>
      <c r="I28" s="228"/>
      <c r="J28" s="427">
        <f t="shared" si="7"/>
        <v>0</v>
      </c>
      <c r="K28" s="245">
        <v>0</v>
      </c>
      <c r="L28" s="229"/>
      <c r="M28" s="245"/>
      <c r="N28" s="261"/>
      <c r="O28" s="261"/>
      <c r="P28" s="356"/>
      <c r="Q28" s="357"/>
      <c r="R28" s="357"/>
      <c r="S28" s="357"/>
      <c r="T28" s="357"/>
      <c r="U28" s="357"/>
      <c r="V28" s="357"/>
      <c r="W28" s="357"/>
      <c r="X28" s="357"/>
      <c r="Y28" s="357"/>
      <c r="Z28" s="357"/>
      <c r="AA28" s="357"/>
      <c r="AB28" s="357"/>
      <c r="AC28" s="357"/>
      <c r="AD28" s="396"/>
      <c r="AE28" s="386"/>
      <c r="AF28" s="386"/>
      <c r="AG28" s="386"/>
      <c r="AH28" s="386"/>
      <c r="AI28" s="386"/>
      <c r="AJ28" s="357"/>
      <c r="AK28" s="357"/>
      <c r="AL28" s="357"/>
      <c r="AM28" s="357"/>
      <c r="AN28" s="357"/>
      <c r="AO28" s="357"/>
      <c r="AP28" s="396"/>
      <c r="AQ28" s="386"/>
      <c r="AR28" s="386"/>
      <c r="AS28" s="386"/>
      <c r="AT28" s="386"/>
      <c r="AU28" s="386"/>
      <c r="AV28" s="357"/>
      <c r="AW28" s="244">
        <f t="shared" si="2"/>
        <v>0</v>
      </c>
      <c r="AX28" s="240">
        <f t="shared" si="3"/>
        <v>0</v>
      </c>
      <c r="AY28" s="545">
        <f t="shared" si="4"/>
        <v>0</v>
      </c>
    </row>
    <row r="29" spans="1:51" s="4" customFormat="1" ht="15" customHeight="1" x14ac:dyDescent="0.2">
      <c r="A29" s="333"/>
      <c r="B29" s="460"/>
      <c r="C29" s="334"/>
      <c r="D29" s="340"/>
      <c r="E29" s="245"/>
      <c r="F29" s="544">
        <f t="shared" si="10"/>
        <v>0</v>
      </c>
      <c r="G29" s="245">
        <v>0</v>
      </c>
      <c r="H29" s="217">
        <f>SUM(N29:AV29)</f>
        <v>0</v>
      </c>
      <c r="I29" s="228"/>
      <c r="J29" s="427">
        <f t="shared" si="7"/>
        <v>0</v>
      </c>
      <c r="K29" s="245">
        <v>0</v>
      </c>
      <c r="L29" s="229"/>
      <c r="M29" s="245"/>
      <c r="N29" s="261"/>
      <c r="O29" s="261"/>
      <c r="P29" s="356"/>
      <c r="Q29" s="357"/>
      <c r="R29" s="357"/>
      <c r="S29" s="357"/>
      <c r="T29" s="357"/>
      <c r="U29" s="357"/>
      <c r="V29" s="357"/>
      <c r="W29" s="357"/>
      <c r="X29" s="357"/>
      <c r="Y29" s="357"/>
      <c r="Z29" s="357"/>
      <c r="AA29" s="357"/>
      <c r="AB29" s="357"/>
      <c r="AC29" s="357"/>
      <c r="AD29" s="396"/>
      <c r="AE29" s="386"/>
      <c r="AF29" s="386"/>
      <c r="AG29" s="386"/>
      <c r="AH29" s="386"/>
      <c r="AI29" s="386"/>
      <c r="AJ29" s="357"/>
      <c r="AK29" s="357"/>
      <c r="AL29" s="357"/>
      <c r="AM29" s="357"/>
      <c r="AN29" s="357"/>
      <c r="AO29" s="357"/>
      <c r="AP29" s="396"/>
      <c r="AQ29" s="386"/>
      <c r="AR29" s="386"/>
      <c r="AS29" s="386"/>
      <c r="AT29" s="386"/>
      <c r="AU29" s="386"/>
      <c r="AV29" s="357"/>
      <c r="AW29" s="244">
        <f t="shared" si="2"/>
        <v>0</v>
      </c>
      <c r="AX29" s="240">
        <f t="shared" si="3"/>
        <v>0</v>
      </c>
      <c r="AY29" s="545">
        <f t="shared" si="4"/>
        <v>0</v>
      </c>
    </row>
    <row r="30" spans="1:51" s="4" customFormat="1" ht="15" customHeight="1" x14ac:dyDescent="0.2">
      <c r="A30" s="333"/>
      <c r="B30" s="460"/>
      <c r="C30" s="334"/>
      <c r="D30" s="340"/>
      <c r="E30" s="245"/>
      <c r="F30" s="544">
        <f t="shared" si="10"/>
        <v>0</v>
      </c>
      <c r="G30" s="245">
        <v>0</v>
      </c>
      <c r="H30" s="217">
        <f>SUM(N30:AV30)</f>
        <v>0</v>
      </c>
      <c r="I30" s="228"/>
      <c r="J30" s="427">
        <f t="shared" si="7"/>
        <v>0</v>
      </c>
      <c r="K30" s="245">
        <v>0</v>
      </c>
      <c r="L30" s="229"/>
      <c r="M30" s="245"/>
      <c r="N30" s="261"/>
      <c r="O30" s="261"/>
      <c r="P30" s="356"/>
      <c r="Q30" s="357"/>
      <c r="R30" s="357"/>
      <c r="S30" s="357"/>
      <c r="T30" s="357"/>
      <c r="U30" s="357"/>
      <c r="V30" s="357"/>
      <c r="W30" s="357"/>
      <c r="X30" s="357"/>
      <c r="Y30" s="357"/>
      <c r="Z30" s="357"/>
      <c r="AA30" s="357"/>
      <c r="AB30" s="357"/>
      <c r="AC30" s="357"/>
      <c r="AD30" s="396"/>
      <c r="AE30" s="386"/>
      <c r="AF30" s="386"/>
      <c r="AG30" s="386"/>
      <c r="AH30" s="386"/>
      <c r="AI30" s="386"/>
      <c r="AJ30" s="357"/>
      <c r="AK30" s="357"/>
      <c r="AL30" s="357"/>
      <c r="AM30" s="357"/>
      <c r="AN30" s="357"/>
      <c r="AO30" s="357"/>
      <c r="AP30" s="396"/>
      <c r="AQ30" s="386"/>
      <c r="AR30" s="386"/>
      <c r="AS30" s="386"/>
      <c r="AT30" s="386"/>
      <c r="AU30" s="386"/>
      <c r="AV30" s="357"/>
      <c r="AW30" s="244">
        <f t="shared" si="2"/>
        <v>0</v>
      </c>
      <c r="AX30" s="240">
        <f t="shared" si="3"/>
        <v>0</v>
      </c>
      <c r="AY30" s="545">
        <f t="shared" si="4"/>
        <v>0</v>
      </c>
    </row>
    <row r="31" spans="1:51" s="4" customFormat="1" ht="15" customHeight="1" thickBot="1" x14ac:dyDescent="0.25">
      <c r="A31" s="168"/>
      <c r="B31" s="452"/>
      <c r="C31" s="269" t="s">
        <v>286</v>
      </c>
      <c r="D31" s="269"/>
      <c r="E31" s="272"/>
      <c r="F31" s="552">
        <f t="shared" si="10"/>
        <v>0</v>
      </c>
      <c r="G31" s="272">
        <v>0</v>
      </c>
      <c r="H31" s="223">
        <f>SUM(N31:AV31)</f>
        <v>0</v>
      </c>
      <c r="I31" s="224"/>
      <c r="J31" s="428">
        <f t="shared" si="7"/>
        <v>0</v>
      </c>
      <c r="K31" s="272">
        <v>0</v>
      </c>
      <c r="L31" s="225"/>
      <c r="M31" s="272"/>
      <c r="N31" s="571">
        <f>+IFERROR(VLOOKUP(B26,Sheet1!B:D,2,FALSE),0)</f>
        <v>0</v>
      </c>
      <c r="O31" s="571">
        <f>+IFERROR(VLOOKUP(B26,Sheet1!B:D,3,FALSE)+VLOOKUP(B26,Sheet1!B:E,4,FALSE),0)</f>
        <v>0</v>
      </c>
      <c r="P31" s="358"/>
      <c r="Q31" s="359"/>
      <c r="R31" s="359"/>
      <c r="S31" s="359"/>
      <c r="T31" s="359"/>
      <c r="U31" s="359"/>
      <c r="V31" s="359"/>
      <c r="W31" s="359"/>
      <c r="X31" s="359"/>
      <c r="Y31" s="359"/>
      <c r="Z31" s="359"/>
      <c r="AA31" s="359"/>
      <c r="AB31" s="359"/>
      <c r="AC31" s="359"/>
      <c r="AD31" s="397"/>
      <c r="AE31" s="387"/>
      <c r="AF31" s="387"/>
      <c r="AG31" s="387"/>
      <c r="AH31" s="387"/>
      <c r="AI31" s="387"/>
      <c r="AJ31" s="359"/>
      <c r="AK31" s="359"/>
      <c r="AL31" s="359"/>
      <c r="AM31" s="359"/>
      <c r="AN31" s="359"/>
      <c r="AO31" s="359"/>
      <c r="AP31" s="397"/>
      <c r="AQ31" s="387"/>
      <c r="AR31" s="387"/>
      <c r="AS31" s="387"/>
      <c r="AT31" s="387"/>
      <c r="AU31" s="387"/>
      <c r="AV31" s="359"/>
      <c r="AW31" s="244">
        <f t="shared" si="2"/>
        <v>0</v>
      </c>
      <c r="AX31" s="240">
        <f t="shared" si="3"/>
        <v>0</v>
      </c>
      <c r="AY31" s="545">
        <f t="shared" si="4"/>
        <v>0</v>
      </c>
    </row>
    <row r="32" spans="1:51" s="4" customFormat="1" ht="15" hidden="1" customHeight="1" x14ac:dyDescent="0.2">
      <c r="A32" s="549"/>
      <c r="B32" s="568"/>
      <c r="C32" s="565"/>
      <c r="D32" s="565"/>
      <c r="E32" s="423">
        <f t="shared" ref="E32:L32" si="11">SUM(E33:E34)</f>
        <v>0</v>
      </c>
      <c r="F32" s="566">
        <f t="shared" si="11"/>
        <v>0</v>
      </c>
      <c r="G32" s="423">
        <f t="shared" si="11"/>
        <v>0</v>
      </c>
      <c r="H32" s="423">
        <f t="shared" si="11"/>
        <v>0</v>
      </c>
      <c r="I32" s="542">
        <f t="shared" si="11"/>
        <v>0</v>
      </c>
      <c r="J32" s="541">
        <f t="shared" si="11"/>
        <v>0</v>
      </c>
      <c r="K32" s="542">
        <f t="shared" si="11"/>
        <v>0</v>
      </c>
      <c r="L32" s="543">
        <f t="shared" si="11"/>
        <v>0</v>
      </c>
      <c r="M32" s="543"/>
      <c r="N32" s="472">
        <f>SUM(N33:N34)</f>
        <v>0</v>
      </c>
      <c r="O32" s="472">
        <f>SUM(O33:O34)</f>
        <v>0</v>
      </c>
      <c r="P32" s="473">
        <f>SUM(P33:P34)</f>
        <v>0</v>
      </c>
      <c r="Q32" s="474">
        <f>SUM(Q33:Q34)</f>
        <v>0</v>
      </c>
      <c r="R32" s="474">
        <f t="shared" ref="R32:AV32" si="12">SUM(R33:R34)</f>
        <v>0</v>
      </c>
      <c r="S32" s="474">
        <f t="shared" si="12"/>
        <v>0</v>
      </c>
      <c r="T32" s="474">
        <f t="shared" si="12"/>
        <v>0</v>
      </c>
      <c r="U32" s="474">
        <f t="shared" si="12"/>
        <v>0</v>
      </c>
      <c r="V32" s="474">
        <f t="shared" si="12"/>
        <v>0</v>
      </c>
      <c r="W32" s="474">
        <f t="shared" si="12"/>
        <v>0</v>
      </c>
      <c r="X32" s="474">
        <f t="shared" si="12"/>
        <v>0</v>
      </c>
      <c r="Y32" s="474">
        <f t="shared" si="12"/>
        <v>0</v>
      </c>
      <c r="Z32" s="474">
        <f t="shared" si="12"/>
        <v>0</v>
      </c>
      <c r="AA32" s="474">
        <f t="shared" si="12"/>
        <v>0</v>
      </c>
      <c r="AB32" s="474">
        <f t="shared" si="12"/>
        <v>0</v>
      </c>
      <c r="AC32" s="474">
        <f t="shared" si="12"/>
        <v>0</v>
      </c>
      <c r="AD32" s="475">
        <f t="shared" si="12"/>
        <v>0</v>
      </c>
      <c r="AE32" s="474">
        <f t="shared" si="12"/>
        <v>0</v>
      </c>
      <c r="AF32" s="474">
        <f t="shared" si="12"/>
        <v>0</v>
      </c>
      <c r="AG32" s="474">
        <f t="shared" si="12"/>
        <v>0</v>
      </c>
      <c r="AH32" s="474">
        <f t="shared" si="12"/>
        <v>0</v>
      </c>
      <c r="AI32" s="474">
        <f t="shared" si="12"/>
        <v>0</v>
      </c>
      <c r="AJ32" s="474">
        <f t="shared" si="12"/>
        <v>0</v>
      </c>
      <c r="AK32" s="474">
        <f t="shared" si="12"/>
        <v>0</v>
      </c>
      <c r="AL32" s="474">
        <f t="shared" si="12"/>
        <v>0</v>
      </c>
      <c r="AM32" s="474">
        <f t="shared" si="12"/>
        <v>0</v>
      </c>
      <c r="AN32" s="474">
        <f t="shared" si="12"/>
        <v>0</v>
      </c>
      <c r="AO32" s="474">
        <f t="shared" si="12"/>
        <v>0</v>
      </c>
      <c r="AP32" s="475">
        <f t="shared" si="12"/>
        <v>0</v>
      </c>
      <c r="AQ32" s="474">
        <f t="shared" si="12"/>
        <v>0</v>
      </c>
      <c r="AR32" s="474">
        <f t="shared" si="12"/>
        <v>0</v>
      </c>
      <c r="AS32" s="474">
        <f t="shared" si="12"/>
        <v>0</v>
      </c>
      <c r="AT32" s="474">
        <f t="shared" si="12"/>
        <v>0</v>
      </c>
      <c r="AU32" s="474">
        <f t="shared" si="12"/>
        <v>0</v>
      </c>
      <c r="AV32" s="474">
        <f t="shared" si="12"/>
        <v>0</v>
      </c>
      <c r="AW32" s="244">
        <f t="shared" si="2"/>
        <v>0</v>
      </c>
      <c r="AX32" s="240">
        <f t="shared" si="3"/>
        <v>0</v>
      </c>
      <c r="AY32" s="545">
        <f t="shared" si="4"/>
        <v>0</v>
      </c>
    </row>
    <row r="33" spans="1:51" s="4" customFormat="1" ht="15" hidden="1" customHeight="1" x14ac:dyDescent="0.2">
      <c r="A33" s="148"/>
      <c r="B33" s="451"/>
      <c r="C33" s="268"/>
      <c r="D33" s="268"/>
      <c r="E33" s="245"/>
      <c r="F33" s="544">
        <f t="shared" si="10"/>
        <v>0</v>
      </c>
      <c r="G33" s="245">
        <v>0</v>
      </c>
      <c r="H33" s="217">
        <f>SUM(N33:AV33)</f>
        <v>0</v>
      </c>
      <c r="I33" s="228"/>
      <c r="J33" s="427">
        <f t="shared" si="7"/>
        <v>0</v>
      </c>
      <c r="K33" s="245">
        <v>0</v>
      </c>
      <c r="L33" s="229"/>
      <c r="M33" s="245"/>
      <c r="N33" s="232">
        <f>+IFERROR(VLOOKUP(B32,Sheet1!B:D,2,FALSE),0)</f>
        <v>0</v>
      </c>
      <c r="O33" s="261"/>
      <c r="P33" s="356"/>
      <c r="Q33" s="357"/>
      <c r="R33" s="357"/>
      <c r="S33" s="357"/>
      <c r="T33" s="357"/>
      <c r="U33" s="357"/>
      <c r="V33" s="357"/>
      <c r="W33" s="357"/>
      <c r="X33" s="357"/>
      <c r="Y33" s="357"/>
      <c r="Z33" s="357"/>
      <c r="AA33" s="357"/>
      <c r="AB33" s="357"/>
      <c r="AC33" s="357"/>
      <c r="AD33" s="396"/>
      <c r="AE33" s="386"/>
      <c r="AF33" s="386"/>
      <c r="AG33" s="386"/>
      <c r="AH33" s="386"/>
      <c r="AI33" s="386"/>
      <c r="AJ33" s="357"/>
      <c r="AK33" s="357"/>
      <c r="AL33" s="357"/>
      <c r="AM33" s="357"/>
      <c r="AN33" s="357"/>
      <c r="AO33" s="357"/>
      <c r="AP33" s="396"/>
      <c r="AQ33" s="386"/>
      <c r="AR33" s="386"/>
      <c r="AS33" s="386"/>
      <c r="AT33" s="386"/>
      <c r="AU33" s="386"/>
      <c r="AV33" s="357"/>
      <c r="AW33" s="244">
        <f t="shared" si="2"/>
        <v>0</v>
      </c>
      <c r="AX33" s="240">
        <f t="shared" si="3"/>
        <v>0</v>
      </c>
      <c r="AY33" s="545">
        <f t="shared" si="4"/>
        <v>0</v>
      </c>
    </row>
    <row r="34" spans="1:51" s="4" customFormat="1" ht="15" hidden="1" customHeight="1" x14ac:dyDescent="0.2">
      <c r="A34" s="168"/>
      <c r="B34" s="452"/>
      <c r="C34" s="269"/>
      <c r="D34" s="269"/>
      <c r="E34" s="272"/>
      <c r="F34" s="544">
        <f t="shared" si="10"/>
        <v>0</v>
      </c>
      <c r="G34" s="272">
        <v>0</v>
      </c>
      <c r="H34" s="223">
        <f>SUM(N34:AV34)</f>
        <v>0</v>
      </c>
      <c r="I34" s="224"/>
      <c r="J34" s="428">
        <f t="shared" si="7"/>
        <v>0</v>
      </c>
      <c r="K34" s="272">
        <v>0</v>
      </c>
      <c r="L34" s="225"/>
      <c r="M34" s="272"/>
      <c r="N34" s="262"/>
      <c r="O34" s="262"/>
      <c r="P34" s="358"/>
      <c r="Q34" s="359"/>
      <c r="R34" s="359"/>
      <c r="S34" s="359"/>
      <c r="T34" s="359"/>
      <c r="U34" s="359"/>
      <c r="V34" s="359"/>
      <c r="W34" s="359"/>
      <c r="X34" s="359"/>
      <c r="Y34" s="359"/>
      <c r="Z34" s="359"/>
      <c r="AA34" s="359"/>
      <c r="AB34" s="359"/>
      <c r="AC34" s="359"/>
      <c r="AD34" s="397"/>
      <c r="AE34" s="387"/>
      <c r="AF34" s="387"/>
      <c r="AG34" s="387"/>
      <c r="AH34" s="387"/>
      <c r="AI34" s="387"/>
      <c r="AJ34" s="359"/>
      <c r="AK34" s="359"/>
      <c r="AL34" s="359"/>
      <c r="AM34" s="359"/>
      <c r="AN34" s="359"/>
      <c r="AO34" s="359"/>
      <c r="AP34" s="397"/>
      <c r="AQ34" s="387"/>
      <c r="AR34" s="387"/>
      <c r="AS34" s="387"/>
      <c r="AT34" s="387"/>
      <c r="AU34" s="387"/>
      <c r="AV34" s="359"/>
      <c r="AW34" s="244">
        <f t="shared" si="2"/>
        <v>0</v>
      </c>
      <c r="AX34" s="240">
        <f t="shared" si="3"/>
        <v>0</v>
      </c>
      <c r="AY34" s="545">
        <f t="shared" si="4"/>
        <v>0</v>
      </c>
    </row>
    <row r="35" spans="1:51" s="4" customFormat="1" ht="15" hidden="1" customHeight="1" x14ac:dyDescent="0.2">
      <c r="A35" s="546"/>
      <c r="B35" s="540"/>
      <c r="C35" s="442"/>
      <c r="D35" s="442"/>
      <c r="E35" s="423">
        <f t="shared" ref="E35:L35" si="13">SUM(E36:E37)</f>
        <v>0</v>
      </c>
      <c r="F35" s="566">
        <f>SUM(F36:F37)</f>
        <v>0</v>
      </c>
      <c r="G35" s="423">
        <f>SUM(G36:G37)</f>
        <v>0</v>
      </c>
      <c r="H35" s="423">
        <f t="shared" si="13"/>
        <v>0</v>
      </c>
      <c r="I35" s="542">
        <f t="shared" si="13"/>
        <v>0</v>
      </c>
      <c r="J35" s="541">
        <f t="shared" si="13"/>
        <v>0</v>
      </c>
      <c r="K35" s="542">
        <f t="shared" si="13"/>
        <v>0</v>
      </c>
      <c r="L35" s="543">
        <f t="shared" si="13"/>
        <v>0</v>
      </c>
      <c r="M35" s="543"/>
      <c r="N35" s="472">
        <f>SUM(N36:N37)</f>
        <v>0</v>
      </c>
      <c r="O35" s="472">
        <f>SUM(O36:O37)</f>
        <v>0</v>
      </c>
      <c r="P35" s="473">
        <f>SUM(P36:P37)</f>
        <v>0</v>
      </c>
      <c r="Q35" s="474">
        <f>SUM(Q36:Q37)</f>
        <v>0</v>
      </c>
      <c r="R35" s="474">
        <f t="shared" ref="R35:AV35" si="14">SUM(R36:R37)</f>
        <v>0</v>
      </c>
      <c r="S35" s="474">
        <f t="shared" si="14"/>
        <v>0</v>
      </c>
      <c r="T35" s="474">
        <f t="shared" si="14"/>
        <v>0</v>
      </c>
      <c r="U35" s="474">
        <f t="shared" si="14"/>
        <v>0</v>
      </c>
      <c r="V35" s="474">
        <f t="shared" si="14"/>
        <v>0</v>
      </c>
      <c r="W35" s="474">
        <f t="shared" si="14"/>
        <v>0</v>
      </c>
      <c r="X35" s="474">
        <f t="shared" si="14"/>
        <v>0</v>
      </c>
      <c r="Y35" s="474">
        <f t="shared" si="14"/>
        <v>0</v>
      </c>
      <c r="Z35" s="474">
        <f t="shared" si="14"/>
        <v>0</v>
      </c>
      <c r="AA35" s="474">
        <f t="shared" si="14"/>
        <v>0</v>
      </c>
      <c r="AB35" s="474">
        <f t="shared" si="14"/>
        <v>0</v>
      </c>
      <c r="AC35" s="474">
        <f t="shared" si="14"/>
        <v>0</v>
      </c>
      <c r="AD35" s="475">
        <f t="shared" si="14"/>
        <v>0</v>
      </c>
      <c r="AE35" s="474">
        <f t="shared" si="14"/>
        <v>0</v>
      </c>
      <c r="AF35" s="474">
        <f t="shared" si="14"/>
        <v>0</v>
      </c>
      <c r="AG35" s="474">
        <f t="shared" si="14"/>
        <v>0</v>
      </c>
      <c r="AH35" s="474">
        <f t="shared" si="14"/>
        <v>0</v>
      </c>
      <c r="AI35" s="474">
        <f t="shared" si="14"/>
        <v>0</v>
      </c>
      <c r="AJ35" s="474">
        <f t="shared" si="14"/>
        <v>0</v>
      </c>
      <c r="AK35" s="474">
        <f t="shared" si="14"/>
        <v>0</v>
      </c>
      <c r="AL35" s="474">
        <f t="shared" si="14"/>
        <v>0</v>
      </c>
      <c r="AM35" s="474">
        <f t="shared" si="14"/>
        <v>0</v>
      </c>
      <c r="AN35" s="474">
        <f t="shared" si="14"/>
        <v>0</v>
      </c>
      <c r="AO35" s="474">
        <f t="shared" si="14"/>
        <v>0</v>
      </c>
      <c r="AP35" s="475">
        <f t="shared" si="14"/>
        <v>0</v>
      </c>
      <c r="AQ35" s="474">
        <f t="shared" si="14"/>
        <v>0</v>
      </c>
      <c r="AR35" s="474">
        <f t="shared" si="14"/>
        <v>0</v>
      </c>
      <c r="AS35" s="474">
        <f t="shared" si="14"/>
        <v>0</v>
      </c>
      <c r="AT35" s="474">
        <f t="shared" si="14"/>
        <v>0</v>
      </c>
      <c r="AU35" s="474">
        <f t="shared" si="14"/>
        <v>0</v>
      </c>
      <c r="AV35" s="474">
        <f t="shared" si="14"/>
        <v>0</v>
      </c>
      <c r="AW35" s="244">
        <f t="shared" si="2"/>
        <v>0</v>
      </c>
      <c r="AX35" s="240">
        <f t="shared" si="3"/>
        <v>0</v>
      </c>
      <c r="AY35" s="545">
        <f t="shared" si="4"/>
        <v>0</v>
      </c>
    </row>
    <row r="36" spans="1:51" s="4" customFormat="1" ht="15" hidden="1" customHeight="1" x14ac:dyDescent="0.2">
      <c r="A36" s="148"/>
      <c r="B36" s="451"/>
      <c r="C36" s="268"/>
      <c r="D36" s="268"/>
      <c r="E36" s="245"/>
      <c r="F36" s="544">
        <f t="shared" si="10"/>
        <v>0</v>
      </c>
      <c r="G36" s="245">
        <v>0</v>
      </c>
      <c r="H36" s="217">
        <f>SUM(N36:AV36)</f>
        <v>0</v>
      </c>
      <c r="I36" s="228"/>
      <c r="J36" s="427">
        <f t="shared" si="7"/>
        <v>0</v>
      </c>
      <c r="K36" s="245">
        <v>0</v>
      </c>
      <c r="L36" s="229"/>
      <c r="M36" s="245"/>
      <c r="N36" s="232">
        <f>+IFERROR(VLOOKUP(B35,Sheet1!B:D,2,FALSE),0)</f>
        <v>0</v>
      </c>
      <c r="O36" s="261"/>
      <c r="P36" s="356"/>
      <c r="Q36" s="357"/>
      <c r="R36" s="357"/>
      <c r="S36" s="357"/>
      <c r="T36" s="357"/>
      <c r="U36" s="357"/>
      <c r="V36" s="357"/>
      <c r="W36" s="357"/>
      <c r="X36" s="357"/>
      <c r="Y36" s="357"/>
      <c r="Z36" s="357"/>
      <c r="AA36" s="357"/>
      <c r="AB36" s="357"/>
      <c r="AC36" s="357"/>
      <c r="AD36" s="396"/>
      <c r="AE36" s="386"/>
      <c r="AF36" s="386"/>
      <c r="AG36" s="386"/>
      <c r="AH36" s="386"/>
      <c r="AI36" s="386"/>
      <c r="AJ36" s="357"/>
      <c r="AK36" s="357"/>
      <c r="AL36" s="357"/>
      <c r="AM36" s="357"/>
      <c r="AN36" s="357"/>
      <c r="AO36" s="357"/>
      <c r="AP36" s="396"/>
      <c r="AQ36" s="386"/>
      <c r="AR36" s="386"/>
      <c r="AS36" s="386"/>
      <c r="AT36" s="386"/>
      <c r="AU36" s="386"/>
      <c r="AV36" s="357"/>
      <c r="AW36" s="244">
        <f t="shared" si="2"/>
        <v>0</v>
      </c>
      <c r="AX36" s="240">
        <f t="shared" si="3"/>
        <v>0</v>
      </c>
      <c r="AY36" s="545">
        <f t="shared" si="4"/>
        <v>0</v>
      </c>
    </row>
    <row r="37" spans="1:51" s="4" customFormat="1" ht="15" hidden="1" customHeight="1" x14ac:dyDescent="0.2">
      <c r="A37" s="167"/>
      <c r="B37" s="453"/>
      <c r="C37" s="269"/>
      <c r="D37" s="269"/>
      <c r="E37" s="272"/>
      <c r="F37" s="544">
        <f t="shared" si="10"/>
        <v>0</v>
      </c>
      <c r="G37" s="272">
        <v>0</v>
      </c>
      <c r="H37" s="223">
        <f>SUM(N37:AV37)</f>
        <v>0</v>
      </c>
      <c r="I37" s="224"/>
      <c r="J37" s="428">
        <f t="shared" si="7"/>
        <v>0</v>
      </c>
      <c r="K37" s="272">
        <v>0</v>
      </c>
      <c r="L37" s="225"/>
      <c r="M37" s="272"/>
      <c r="N37" s="262"/>
      <c r="O37" s="262"/>
      <c r="P37" s="358"/>
      <c r="Q37" s="359"/>
      <c r="R37" s="359"/>
      <c r="S37" s="359"/>
      <c r="T37" s="359"/>
      <c r="U37" s="359"/>
      <c r="V37" s="359"/>
      <c r="W37" s="359"/>
      <c r="X37" s="359"/>
      <c r="Y37" s="359"/>
      <c r="Z37" s="359"/>
      <c r="AA37" s="359"/>
      <c r="AB37" s="359"/>
      <c r="AC37" s="359"/>
      <c r="AD37" s="397"/>
      <c r="AE37" s="387"/>
      <c r="AF37" s="387"/>
      <c r="AG37" s="387"/>
      <c r="AH37" s="387"/>
      <c r="AI37" s="387"/>
      <c r="AJ37" s="359"/>
      <c r="AK37" s="359"/>
      <c r="AL37" s="359"/>
      <c r="AM37" s="359"/>
      <c r="AN37" s="359"/>
      <c r="AO37" s="359"/>
      <c r="AP37" s="397"/>
      <c r="AQ37" s="387"/>
      <c r="AR37" s="387"/>
      <c r="AS37" s="387"/>
      <c r="AT37" s="387"/>
      <c r="AU37" s="387"/>
      <c r="AV37" s="359"/>
      <c r="AW37" s="244">
        <f t="shared" si="2"/>
        <v>0</v>
      </c>
      <c r="AX37" s="240">
        <f t="shared" si="3"/>
        <v>0</v>
      </c>
      <c r="AY37" s="545">
        <f t="shared" si="4"/>
        <v>0</v>
      </c>
    </row>
    <row r="38" spans="1:51" s="4" customFormat="1" ht="15" hidden="1" customHeight="1" x14ac:dyDescent="0.2">
      <c r="A38" s="546"/>
      <c r="B38" s="540" t="s">
        <v>283</v>
      </c>
      <c r="C38" s="442"/>
      <c r="D38" s="442"/>
      <c r="E38" s="423">
        <f t="shared" ref="E38:L38" si="15">SUM(E39:E40)</f>
        <v>0</v>
      </c>
      <c r="F38" s="566">
        <f>SUM(F39:F40)</f>
        <v>0</v>
      </c>
      <c r="G38" s="423">
        <f>SUM(G39:G40)</f>
        <v>0</v>
      </c>
      <c r="H38" s="423">
        <f t="shared" si="15"/>
        <v>0</v>
      </c>
      <c r="I38" s="542">
        <f t="shared" si="15"/>
        <v>0</v>
      </c>
      <c r="J38" s="541">
        <f t="shared" si="15"/>
        <v>0</v>
      </c>
      <c r="K38" s="542">
        <f t="shared" si="15"/>
        <v>0</v>
      </c>
      <c r="L38" s="543">
        <f t="shared" si="15"/>
        <v>0</v>
      </c>
      <c r="M38" s="543"/>
      <c r="N38" s="472">
        <f>SUM(N39:N40)</f>
        <v>0</v>
      </c>
      <c r="O38" s="472">
        <f>SUM(O39:O40)</f>
        <v>0</v>
      </c>
      <c r="P38" s="473">
        <f>SUM(P39:P40)</f>
        <v>0</v>
      </c>
      <c r="Q38" s="474">
        <f>SUM(Q39:Q40)</f>
        <v>0</v>
      </c>
      <c r="R38" s="474">
        <f t="shared" ref="R38:AV38" si="16">SUM(R39:R40)</f>
        <v>0</v>
      </c>
      <c r="S38" s="474">
        <f t="shared" si="16"/>
        <v>0</v>
      </c>
      <c r="T38" s="474">
        <f t="shared" si="16"/>
        <v>0</v>
      </c>
      <c r="U38" s="474">
        <f t="shared" si="16"/>
        <v>0</v>
      </c>
      <c r="V38" s="474">
        <f t="shared" si="16"/>
        <v>0</v>
      </c>
      <c r="W38" s="474">
        <f t="shared" si="16"/>
        <v>0</v>
      </c>
      <c r="X38" s="474">
        <f t="shared" si="16"/>
        <v>0</v>
      </c>
      <c r="Y38" s="474">
        <f t="shared" si="16"/>
        <v>0</v>
      </c>
      <c r="Z38" s="474">
        <f t="shared" si="16"/>
        <v>0</v>
      </c>
      <c r="AA38" s="474">
        <f t="shared" si="16"/>
        <v>0</v>
      </c>
      <c r="AB38" s="474">
        <f t="shared" si="16"/>
        <v>0</v>
      </c>
      <c r="AC38" s="474">
        <f t="shared" si="16"/>
        <v>0</v>
      </c>
      <c r="AD38" s="475">
        <f t="shared" si="16"/>
        <v>0</v>
      </c>
      <c r="AE38" s="474">
        <f t="shared" si="16"/>
        <v>0</v>
      </c>
      <c r="AF38" s="474">
        <f t="shared" si="16"/>
        <v>0</v>
      </c>
      <c r="AG38" s="474">
        <f t="shared" si="16"/>
        <v>0</v>
      </c>
      <c r="AH38" s="474">
        <f t="shared" si="16"/>
        <v>0</v>
      </c>
      <c r="AI38" s="474">
        <f t="shared" si="16"/>
        <v>0</v>
      </c>
      <c r="AJ38" s="474">
        <f t="shared" si="16"/>
        <v>0</v>
      </c>
      <c r="AK38" s="474">
        <f t="shared" si="16"/>
        <v>0</v>
      </c>
      <c r="AL38" s="474">
        <f t="shared" si="16"/>
        <v>0</v>
      </c>
      <c r="AM38" s="474">
        <f t="shared" si="16"/>
        <v>0</v>
      </c>
      <c r="AN38" s="474">
        <f t="shared" si="16"/>
        <v>0</v>
      </c>
      <c r="AO38" s="474">
        <f t="shared" si="16"/>
        <v>0</v>
      </c>
      <c r="AP38" s="475">
        <f t="shared" si="16"/>
        <v>0</v>
      </c>
      <c r="AQ38" s="474">
        <f t="shared" si="16"/>
        <v>0</v>
      </c>
      <c r="AR38" s="474">
        <f t="shared" si="16"/>
        <v>0</v>
      </c>
      <c r="AS38" s="474">
        <f t="shared" si="16"/>
        <v>0</v>
      </c>
      <c r="AT38" s="474">
        <f t="shared" si="16"/>
        <v>0</v>
      </c>
      <c r="AU38" s="474">
        <f t="shared" si="16"/>
        <v>0</v>
      </c>
      <c r="AV38" s="474">
        <f t="shared" si="16"/>
        <v>0</v>
      </c>
      <c r="AW38" s="244">
        <f t="shared" si="2"/>
        <v>0</v>
      </c>
      <c r="AX38" s="240">
        <f t="shared" si="3"/>
        <v>0</v>
      </c>
      <c r="AY38" s="545">
        <f t="shared" si="4"/>
        <v>0</v>
      </c>
    </row>
    <row r="39" spans="1:51" s="4" customFormat="1" ht="15" hidden="1" customHeight="1" x14ac:dyDescent="0.2">
      <c r="A39" s="148"/>
      <c r="B39" s="451"/>
      <c r="C39" s="268" t="s">
        <v>286</v>
      </c>
      <c r="D39" s="268"/>
      <c r="E39" s="245"/>
      <c r="F39" s="544">
        <f t="shared" si="10"/>
        <v>0</v>
      </c>
      <c r="G39" s="245">
        <v>0</v>
      </c>
      <c r="H39" s="217">
        <f>SUM(N39:AV39)</f>
        <v>0</v>
      </c>
      <c r="I39" s="228"/>
      <c r="J39" s="427">
        <f t="shared" si="7"/>
        <v>0</v>
      </c>
      <c r="K39" s="245">
        <v>0</v>
      </c>
      <c r="L39" s="229"/>
      <c r="M39" s="245"/>
      <c r="N39" s="232">
        <f>+IFERROR(VLOOKUP(B38,Sheet1!B:D,2,FALSE),0)</f>
        <v>0</v>
      </c>
      <c r="O39" s="217">
        <f>+IFERROR(VLOOKUP(B38,Sheet1!B:D,3,FALSE)+VLOOKUP(B38,Sheet1!B:E,4,FALSE),0)</f>
        <v>0</v>
      </c>
      <c r="P39" s="356"/>
      <c r="Q39" s="357"/>
      <c r="R39" s="357"/>
      <c r="S39" s="357"/>
      <c r="T39" s="357"/>
      <c r="U39" s="357"/>
      <c r="V39" s="357"/>
      <c r="W39" s="357"/>
      <c r="X39" s="357"/>
      <c r="Y39" s="357"/>
      <c r="Z39" s="357"/>
      <c r="AA39" s="357"/>
      <c r="AB39" s="357"/>
      <c r="AC39" s="357"/>
      <c r="AD39" s="396"/>
      <c r="AE39" s="386"/>
      <c r="AF39" s="386"/>
      <c r="AG39" s="386"/>
      <c r="AH39" s="386"/>
      <c r="AI39" s="386"/>
      <c r="AJ39" s="357"/>
      <c r="AK39" s="357"/>
      <c r="AL39" s="357"/>
      <c r="AM39" s="357"/>
      <c r="AN39" s="357"/>
      <c r="AO39" s="357"/>
      <c r="AP39" s="396"/>
      <c r="AQ39" s="386"/>
      <c r="AR39" s="386"/>
      <c r="AS39" s="386"/>
      <c r="AT39" s="386"/>
      <c r="AU39" s="386"/>
      <c r="AV39" s="357"/>
      <c r="AW39" s="244">
        <f t="shared" si="2"/>
        <v>0</v>
      </c>
      <c r="AX39" s="240">
        <f t="shared" si="3"/>
        <v>0</v>
      </c>
      <c r="AY39" s="545">
        <f t="shared" si="4"/>
        <v>0</v>
      </c>
    </row>
    <row r="40" spans="1:51" s="4" customFormat="1" ht="15" hidden="1" customHeight="1" x14ac:dyDescent="0.2">
      <c r="A40" s="167"/>
      <c r="B40" s="453"/>
      <c r="C40" s="269"/>
      <c r="D40" s="269"/>
      <c r="E40" s="272"/>
      <c r="F40" s="544">
        <f t="shared" si="10"/>
        <v>0</v>
      </c>
      <c r="G40" s="272">
        <v>0</v>
      </c>
      <c r="H40" s="223">
        <f>SUM(N40:AV40)</f>
        <v>0</v>
      </c>
      <c r="I40" s="224"/>
      <c r="J40" s="428">
        <f t="shared" si="7"/>
        <v>0</v>
      </c>
      <c r="K40" s="272">
        <v>0</v>
      </c>
      <c r="L40" s="225"/>
      <c r="M40" s="272"/>
      <c r="N40" s="262"/>
      <c r="O40" s="262"/>
      <c r="P40" s="358"/>
      <c r="Q40" s="359"/>
      <c r="R40" s="359"/>
      <c r="S40" s="359"/>
      <c r="T40" s="359"/>
      <c r="U40" s="359"/>
      <c r="V40" s="359"/>
      <c r="W40" s="359"/>
      <c r="X40" s="359"/>
      <c r="Y40" s="359"/>
      <c r="Z40" s="359"/>
      <c r="AA40" s="359"/>
      <c r="AB40" s="359"/>
      <c r="AC40" s="359"/>
      <c r="AD40" s="397"/>
      <c r="AE40" s="387"/>
      <c r="AF40" s="387"/>
      <c r="AG40" s="387"/>
      <c r="AH40" s="387"/>
      <c r="AI40" s="387"/>
      <c r="AJ40" s="359"/>
      <c r="AK40" s="359"/>
      <c r="AL40" s="359"/>
      <c r="AM40" s="359"/>
      <c r="AN40" s="359"/>
      <c r="AO40" s="359"/>
      <c r="AP40" s="397"/>
      <c r="AQ40" s="387"/>
      <c r="AR40" s="387"/>
      <c r="AS40" s="387"/>
      <c r="AT40" s="387"/>
      <c r="AU40" s="387"/>
      <c r="AV40" s="359"/>
      <c r="AW40" s="244">
        <f t="shared" si="2"/>
        <v>0</v>
      </c>
      <c r="AX40" s="240">
        <f t="shared" si="3"/>
        <v>0</v>
      </c>
      <c r="AY40" s="545">
        <f t="shared" si="4"/>
        <v>0</v>
      </c>
    </row>
    <row r="41" spans="1:51" s="4" customFormat="1" ht="15" hidden="1" customHeight="1" thickBot="1" x14ac:dyDescent="0.25">
      <c r="A41" s="549"/>
      <c r="B41" s="568"/>
      <c r="C41" s="442"/>
      <c r="D41" s="442"/>
      <c r="E41" s="423">
        <f t="shared" ref="E41:L41" si="17">SUM(E42:E43)</f>
        <v>0</v>
      </c>
      <c r="F41" s="566">
        <f>SUM(F42:F43)</f>
        <v>0</v>
      </c>
      <c r="G41" s="423">
        <f>SUM(G42:G43)</f>
        <v>0</v>
      </c>
      <c r="H41" s="423">
        <f t="shared" si="17"/>
        <v>0</v>
      </c>
      <c r="I41" s="542">
        <f t="shared" si="17"/>
        <v>0</v>
      </c>
      <c r="J41" s="541">
        <f t="shared" si="17"/>
        <v>0</v>
      </c>
      <c r="K41" s="542">
        <f t="shared" si="17"/>
        <v>0</v>
      </c>
      <c r="L41" s="543">
        <f t="shared" si="17"/>
        <v>0</v>
      </c>
      <c r="M41" s="543"/>
      <c r="N41" s="472"/>
      <c r="O41" s="217"/>
      <c r="P41" s="473">
        <f>SUM(P42:P43)</f>
        <v>0</v>
      </c>
      <c r="Q41" s="474">
        <f>SUM(Q42:Q43)</f>
        <v>0</v>
      </c>
      <c r="R41" s="474">
        <f t="shared" ref="R41:AV41" si="18">SUM(R42:R43)</f>
        <v>0</v>
      </c>
      <c r="S41" s="474">
        <f t="shared" si="18"/>
        <v>0</v>
      </c>
      <c r="T41" s="474">
        <f t="shared" si="18"/>
        <v>0</v>
      </c>
      <c r="U41" s="474">
        <f t="shared" si="18"/>
        <v>0</v>
      </c>
      <c r="V41" s="474">
        <f t="shared" si="18"/>
        <v>0</v>
      </c>
      <c r="W41" s="474">
        <f t="shared" si="18"/>
        <v>0</v>
      </c>
      <c r="X41" s="474">
        <f t="shared" si="18"/>
        <v>0</v>
      </c>
      <c r="Y41" s="474">
        <f t="shared" si="18"/>
        <v>0</v>
      </c>
      <c r="Z41" s="474">
        <f t="shared" si="18"/>
        <v>0</v>
      </c>
      <c r="AA41" s="474">
        <f t="shared" si="18"/>
        <v>0</v>
      </c>
      <c r="AB41" s="474">
        <f t="shared" si="18"/>
        <v>0</v>
      </c>
      <c r="AC41" s="474">
        <f t="shared" si="18"/>
        <v>0</v>
      </c>
      <c r="AD41" s="475">
        <f t="shared" si="18"/>
        <v>0</v>
      </c>
      <c r="AE41" s="474">
        <f t="shared" si="18"/>
        <v>0</v>
      </c>
      <c r="AF41" s="474">
        <f t="shared" si="18"/>
        <v>0</v>
      </c>
      <c r="AG41" s="474">
        <f t="shared" si="18"/>
        <v>0</v>
      </c>
      <c r="AH41" s="474">
        <f t="shared" si="18"/>
        <v>0</v>
      </c>
      <c r="AI41" s="474">
        <f t="shared" si="18"/>
        <v>0</v>
      </c>
      <c r="AJ41" s="474">
        <f t="shared" si="18"/>
        <v>0</v>
      </c>
      <c r="AK41" s="474">
        <f t="shared" si="18"/>
        <v>0</v>
      </c>
      <c r="AL41" s="474">
        <f t="shared" si="18"/>
        <v>0</v>
      </c>
      <c r="AM41" s="474">
        <f t="shared" si="18"/>
        <v>0</v>
      </c>
      <c r="AN41" s="474">
        <f t="shared" si="18"/>
        <v>0</v>
      </c>
      <c r="AO41" s="474">
        <f t="shared" si="18"/>
        <v>0</v>
      </c>
      <c r="AP41" s="475">
        <f t="shared" si="18"/>
        <v>0</v>
      </c>
      <c r="AQ41" s="474">
        <f t="shared" si="18"/>
        <v>0</v>
      </c>
      <c r="AR41" s="474">
        <f t="shared" si="18"/>
        <v>0</v>
      </c>
      <c r="AS41" s="474">
        <f t="shared" si="18"/>
        <v>0</v>
      </c>
      <c r="AT41" s="474">
        <f t="shared" si="18"/>
        <v>0</v>
      </c>
      <c r="AU41" s="474">
        <f t="shared" si="18"/>
        <v>0</v>
      </c>
      <c r="AV41" s="474">
        <f t="shared" si="18"/>
        <v>0</v>
      </c>
      <c r="AW41" s="244">
        <f t="shared" si="2"/>
        <v>0</v>
      </c>
      <c r="AX41" s="240">
        <f t="shared" si="3"/>
        <v>0</v>
      </c>
      <c r="AY41" s="545">
        <f t="shared" si="4"/>
        <v>0</v>
      </c>
    </row>
    <row r="42" spans="1:51" s="4" customFormat="1" ht="15" hidden="1" customHeight="1" x14ac:dyDescent="0.2">
      <c r="A42" s="149"/>
      <c r="B42" s="455"/>
      <c r="C42" s="268"/>
      <c r="D42" s="268"/>
      <c r="E42" s="245"/>
      <c r="F42" s="544">
        <f t="shared" si="10"/>
        <v>0</v>
      </c>
      <c r="G42" s="245">
        <v>0</v>
      </c>
      <c r="H42" s="217">
        <f>SUM(N42:AV42)</f>
        <v>0</v>
      </c>
      <c r="I42" s="228"/>
      <c r="J42" s="427">
        <f t="shared" si="7"/>
        <v>0</v>
      </c>
      <c r="K42" s="245">
        <v>0</v>
      </c>
      <c r="L42" s="229"/>
      <c r="M42" s="245"/>
      <c r="N42" s="232">
        <f>+IFERROR(VLOOKUP(B41,Sheet1!B:D,2,FALSE),0)</f>
        <v>0</v>
      </c>
      <c r="O42" s="261"/>
      <c r="P42" s="356"/>
      <c r="Q42" s="357"/>
      <c r="R42" s="357"/>
      <c r="S42" s="357"/>
      <c r="T42" s="357"/>
      <c r="U42" s="357"/>
      <c r="V42" s="357"/>
      <c r="W42" s="357"/>
      <c r="X42" s="357"/>
      <c r="Y42" s="357"/>
      <c r="Z42" s="357"/>
      <c r="AA42" s="357"/>
      <c r="AB42" s="357"/>
      <c r="AC42" s="357"/>
      <c r="AD42" s="396"/>
      <c r="AE42" s="386"/>
      <c r="AF42" s="386"/>
      <c r="AG42" s="386"/>
      <c r="AH42" s="386"/>
      <c r="AI42" s="386"/>
      <c r="AJ42" s="357"/>
      <c r="AK42" s="357"/>
      <c r="AL42" s="357"/>
      <c r="AM42" s="357"/>
      <c r="AN42" s="357"/>
      <c r="AO42" s="357"/>
      <c r="AP42" s="396"/>
      <c r="AQ42" s="386"/>
      <c r="AR42" s="386"/>
      <c r="AS42" s="386"/>
      <c r="AT42" s="386"/>
      <c r="AU42" s="386"/>
      <c r="AV42" s="357"/>
      <c r="AW42" s="244">
        <f t="shared" si="2"/>
        <v>0</v>
      </c>
      <c r="AX42" s="240">
        <f t="shared" si="3"/>
        <v>0</v>
      </c>
      <c r="AY42" s="545">
        <f t="shared" si="4"/>
        <v>0</v>
      </c>
    </row>
    <row r="43" spans="1:51" s="4" customFormat="1" ht="15" hidden="1" customHeight="1" x14ac:dyDescent="0.2">
      <c r="A43" s="167"/>
      <c r="B43" s="453"/>
      <c r="C43" s="269"/>
      <c r="D43" s="269"/>
      <c r="E43" s="272"/>
      <c r="F43" s="544">
        <f t="shared" si="10"/>
        <v>0</v>
      </c>
      <c r="G43" s="272">
        <v>0</v>
      </c>
      <c r="H43" s="223">
        <f>SUM(N43:AV43)</f>
        <v>0</v>
      </c>
      <c r="I43" s="224"/>
      <c r="J43" s="428">
        <f t="shared" si="7"/>
        <v>0</v>
      </c>
      <c r="K43" s="272">
        <v>0</v>
      </c>
      <c r="L43" s="225"/>
      <c r="M43" s="272"/>
      <c r="N43" s="262"/>
      <c r="O43" s="262"/>
      <c r="P43" s="358"/>
      <c r="Q43" s="359"/>
      <c r="R43" s="359"/>
      <c r="S43" s="359"/>
      <c r="T43" s="359"/>
      <c r="U43" s="359"/>
      <c r="V43" s="359"/>
      <c r="W43" s="359"/>
      <c r="X43" s="359"/>
      <c r="Y43" s="359"/>
      <c r="Z43" s="359"/>
      <c r="AA43" s="359"/>
      <c r="AB43" s="359"/>
      <c r="AC43" s="359"/>
      <c r="AD43" s="397"/>
      <c r="AE43" s="387"/>
      <c r="AF43" s="387"/>
      <c r="AG43" s="387"/>
      <c r="AH43" s="387"/>
      <c r="AI43" s="387"/>
      <c r="AJ43" s="359"/>
      <c r="AK43" s="359"/>
      <c r="AL43" s="359"/>
      <c r="AM43" s="359"/>
      <c r="AN43" s="359"/>
      <c r="AO43" s="359"/>
      <c r="AP43" s="397"/>
      <c r="AQ43" s="387"/>
      <c r="AR43" s="387"/>
      <c r="AS43" s="387"/>
      <c r="AT43" s="387"/>
      <c r="AU43" s="387"/>
      <c r="AV43" s="359"/>
      <c r="AW43" s="244">
        <f t="shared" si="2"/>
        <v>0</v>
      </c>
      <c r="AX43" s="240">
        <f t="shared" si="3"/>
        <v>0</v>
      </c>
      <c r="AY43" s="545">
        <f t="shared" si="4"/>
        <v>0</v>
      </c>
    </row>
    <row r="44" spans="1:51" s="4" customFormat="1" ht="15" hidden="1" customHeight="1" thickBot="1" x14ac:dyDescent="0.25">
      <c r="A44" s="549"/>
      <c r="B44" s="455"/>
      <c r="C44" s="442"/>
      <c r="D44" s="442"/>
      <c r="E44" s="423">
        <f t="shared" ref="E44:L44" si="19">SUM(E45:E46)</f>
        <v>0</v>
      </c>
      <c r="F44" s="566">
        <f t="shared" si="19"/>
        <v>0</v>
      </c>
      <c r="G44" s="423">
        <f t="shared" si="19"/>
        <v>0</v>
      </c>
      <c r="H44" s="423">
        <f t="shared" si="19"/>
        <v>0</v>
      </c>
      <c r="I44" s="542">
        <f t="shared" si="19"/>
        <v>0</v>
      </c>
      <c r="J44" s="541">
        <f t="shared" si="19"/>
        <v>0</v>
      </c>
      <c r="K44" s="542">
        <f t="shared" si="19"/>
        <v>0</v>
      </c>
      <c r="L44" s="543">
        <f t="shared" si="19"/>
        <v>0</v>
      </c>
      <c r="M44" s="543"/>
      <c r="N44" s="472">
        <f>SUM(N45:N46)</f>
        <v>0</v>
      </c>
      <c r="O44" s="472">
        <f>SUM(O45:O46)</f>
        <v>0</v>
      </c>
      <c r="P44" s="473">
        <f>SUM(P45:P46)</f>
        <v>0</v>
      </c>
      <c r="Q44" s="474">
        <f>SUM(Q45:Q46)</f>
        <v>0</v>
      </c>
      <c r="R44" s="474">
        <f t="shared" ref="R44:AV44" si="20">SUM(R45:R46)</f>
        <v>0</v>
      </c>
      <c r="S44" s="474">
        <f t="shared" si="20"/>
        <v>0</v>
      </c>
      <c r="T44" s="474">
        <f t="shared" si="20"/>
        <v>0</v>
      </c>
      <c r="U44" s="474">
        <f t="shared" si="20"/>
        <v>0</v>
      </c>
      <c r="V44" s="474">
        <f t="shared" si="20"/>
        <v>0</v>
      </c>
      <c r="W44" s="474">
        <f t="shared" si="20"/>
        <v>0</v>
      </c>
      <c r="X44" s="474">
        <f t="shared" si="20"/>
        <v>0</v>
      </c>
      <c r="Y44" s="474">
        <f t="shared" si="20"/>
        <v>0</v>
      </c>
      <c r="Z44" s="474">
        <f t="shared" si="20"/>
        <v>0</v>
      </c>
      <c r="AA44" s="474">
        <f t="shared" si="20"/>
        <v>0</v>
      </c>
      <c r="AB44" s="474">
        <f t="shared" si="20"/>
        <v>0</v>
      </c>
      <c r="AC44" s="474">
        <f t="shared" si="20"/>
        <v>0</v>
      </c>
      <c r="AD44" s="475">
        <f t="shared" si="20"/>
        <v>0</v>
      </c>
      <c r="AE44" s="474">
        <f t="shared" si="20"/>
        <v>0</v>
      </c>
      <c r="AF44" s="474">
        <f t="shared" si="20"/>
        <v>0</v>
      </c>
      <c r="AG44" s="474">
        <f t="shared" si="20"/>
        <v>0</v>
      </c>
      <c r="AH44" s="474">
        <f t="shared" si="20"/>
        <v>0</v>
      </c>
      <c r="AI44" s="474">
        <f t="shared" si="20"/>
        <v>0</v>
      </c>
      <c r="AJ44" s="474">
        <f t="shared" si="20"/>
        <v>0</v>
      </c>
      <c r="AK44" s="474">
        <f t="shared" si="20"/>
        <v>0</v>
      </c>
      <c r="AL44" s="474">
        <f t="shared" si="20"/>
        <v>0</v>
      </c>
      <c r="AM44" s="474">
        <f t="shared" si="20"/>
        <v>0</v>
      </c>
      <c r="AN44" s="474">
        <f t="shared" si="20"/>
        <v>0</v>
      </c>
      <c r="AO44" s="474">
        <f t="shared" si="20"/>
        <v>0</v>
      </c>
      <c r="AP44" s="475">
        <f t="shared" si="20"/>
        <v>0</v>
      </c>
      <c r="AQ44" s="474">
        <f t="shared" si="20"/>
        <v>0</v>
      </c>
      <c r="AR44" s="474">
        <f t="shared" si="20"/>
        <v>0</v>
      </c>
      <c r="AS44" s="474">
        <f t="shared" si="20"/>
        <v>0</v>
      </c>
      <c r="AT44" s="474">
        <f t="shared" si="20"/>
        <v>0</v>
      </c>
      <c r="AU44" s="474">
        <f t="shared" si="20"/>
        <v>0</v>
      </c>
      <c r="AV44" s="474">
        <f t="shared" si="20"/>
        <v>0</v>
      </c>
      <c r="AW44" s="244">
        <f t="shared" si="2"/>
        <v>0</v>
      </c>
      <c r="AX44" s="240">
        <f t="shared" si="3"/>
        <v>0</v>
      </c>
      <c r="AY44" s="545">
        <f t="shared" si="4"/>
        <v>0</v>
      </c>
    </row>
    <row r="45" spans="1:51" s="4" customFormat="1" ht="15" hidden="1" customHeight="1" x14ac:dyDescent="0.2">
      <c r="A45" s="149"/>
      <c r="B45" s="455"/>
      <c r="C45" s="268" t="s">
        <v>286</v>
      </c>
      <c r="D45" s="268"/>
      <c r="E45" s="245"/>
      <c r="F45" s="544">
        <f t="shared" si="10"/>
        <v>0</v>
      </c>
      <c r="G45" s="245">
        <v>0</v>
      </c>
      <c r="H45" s="217">
        <f>SUM(N45:AV45)</f>
        <v>0</v>
      </c>
      <c r="I45" s="228"/>
      <c r="J45" s="427">
        <f t="shared" si="7"/>
        <v>0</v>
      </c>
      <c r="K45" s="245">
        <v>0</v>
      </c>
      <c r="L45" s="229"/>
      <c r="M45" s="245"/>
      <c r="N45" s="472">
        <f>SUM(N46:N47)</f>
        <v>0</v>
      </c>
      <c r="O45" s="217">
        <f>+IFERROR(VLOOKUP(B44,Sheet1!B:D,3,FALSE)+VLOOKUP(B44,Sheet1!B:E,4,FALSE),0)</f>
        <v>0</v>
      </c>
      <c r="P45" s="356"/>
      <c r="Q45" s="357"/>
      <c r="R45" s="357"/>
      <c r="S45" s="357"/>
      <c r="T45" s="357"/>
      <c r="U45" s="357"/>
      <c r="V45" s="357"/>
      <c r="W45" s="357"/>
      <c r="X45" s="357"/>
      <c r="Y45" s="357"/>
      <c r="Z45" s="357"/>
      <c r="AA45" s="357"/>
      <c r="AB45" s="357"/>
      <c r="AC45" s="357"/>
      <c r="AD45" s="396"/>
      <c r="AE45" s="386"/>
      <c r="AF45" s="386"/>
      <c r="AG45" s="386"/>
      <c r="AH45" s="386"/>
      <c r="AI45" s="386"/>
      <c r="AJ45" s="357"/>
      <c r="AK45" s="357"/>
      <c r="AL45" s="357"/>
      <c r="AM45" s="357"/>
      <c r="AN45" s="357"/>
      <c r="AO45" s="357"/>
      <c r="AP45" s="396"/>
      <c r="AQ45" s="386"/>
      <c r="AR45" s="386"/>
      <c r="AS45" s="386"/>
      <c r="AT45" s="386"/>
      <c r="AU45" s="386"/>
      <c r="AV45" s="357"/>
      <c r="AW45" s="244">
        <f t="shared" si="2"/>
        <v>0</v>
      </c>
      <c r="AX45" s="240">
        <f t="shared" si="3"/>
        <v>0</v>
      </c>
      <c r="AY45" s="545">
        <f t="shared" si="4"/>
        <v>0</v>
      </c>
    </row>
    <row r="46" spans="1:51" s="4" customFormat="1" ht="15" hidden="1" customHeight="1" x14ac:dyDescent="0.2">
      <c r="A46" s="167"/>
      <c r="B46" s="453"/>
      <c r="C46" s="269"/>
      <c r="D46" s="269"/>
      <c r="E46" s="272"/>
      <c r="F46" s="544">
        <f t="shared" si="10"/>
        <v>0</v>
      </c>
      <c r="G46" s="272">
        <v>0</v>
      </c>
      <c r="H46" s="223">
        <f>SUM(N46:AV46)</f>
        <v>0</v>
      </c>
      <c r="I46" s="224"/>
      <c r="J46" s="428">
        <f t="shared" si="7"/>
        <v>0</v>
      </c>
      <c r="K46" s="272">
        <v>0</v>
      </c>
      <c r="L46" s="225"/>
      <c r="M46" s="272"/>
      <c r="N46" s="262"/>
      <c r="O46" s="262"/>
      <c r="P46" s="358"/>
      <c r="Q46" s="359"/>
      <c r="R46" s="359"/>
      <c r="S46" s="359"/>
      <c r="T46" s="359"/>
      <c r="U46" s="359"/>
      <c r="V46" s="359"/>
      <c r="W46" s="359"/>
      <c r="X46" s="359"/>
      <c r="Y46" s="359"/>
      <c r="Z46" s="359"/>
      <c r="AA46" s="359"/>
      <c r="AB46" s="359"/>
      <c r="AC46" s="359"/>
      <c r="AD46" s="397"/>
      <c r="AE46" s="387"/>
      <c r="AF46" s="387"/>
      <c r="AG46" s="387"/>
      <c r="AH46" s="387"/>
      <c r="AI46" s="387"/>
      <c r="AJ46" s="359"/>
      <c r="AK46" s="359"/>
      <c r="AL46" s="359"/>
      <c r="AM46" s="359"/>
      <c r="AN46" s="359"/>
      <c r="AO46" s="359"/>
      <c r="AP46" s="397"/>
      <c r="AQ46" s="387"/>
      <c r="AR46" s="387"/>
      <c r="AS46" s="387"/>
      <c r="AT46" s="387"/>
      <c r="AU46" s="387"/>
      <c r="AV46" s="359"/>
      <c r="AW46" s="244">
        <f t="shared" si="2"/>
        <v>0</v>
      </c>
      <c r="AX46" s="240">
        <f t="shared" si="3"/>
        <v>0</v>
      </c>
      <c r="AY46" s="545">
        <f t="shared" si="4"/>
        <v>0</v>
      </c>
    </row>
    <row r="47" spans="1:51" s="4" customFormat="1" ht="15" hidden="1" customHeight="1" thickBot="1" x14ac:dyDescent="0.25">
      <c r="A47" s="549"/>
      <c r="B47" s="568"/>
      <c r="C47" s="442"/>
      <c r="D47" s="442"/>
      <c r="E47" s="423">
        <f t="shared" ref="E47:L47" si="21">SUM(E48:E49)</f>
        <v>0</v>
      </c>
      <c r="F47" s="566">
        <f t="shared" si="21"/>
        <v>0</v>
      </c>
      <c r="G47" s="423">
        <f t="shared" si="21"/>
        <v>0</v>
      </c>
      <c r="H47" s="423">
        <f t="shared" si="21"/>
        <v>0</v>
      </c>
      <c r="I47" s="542">
        <f t="shared" si="21"/>
        <v>0</v>
      </c>
      <c r="J47" s="541">
        <f t="shared" si="21"/>
        <v>0</v>
      </c>
      <c r="K47" s="542">
        <f t="shared" si="21"/>
        <v>0</v>
      </c>
      <c r="L47" s="543">
        <f t="shared" si="21"/>
        <v>0</v>
      </c>
      <c r="M47" s="543"/>
      <c r="N47" s="472"/>
      <c r="O47" s="217"/>
      <c r="P47" s="473">
        <f>SUM(P48:P49)</f>
        <v>0</v>
      </c>
      <c r="Q47" s="474">
        <f>SUM(Q48:Q49)</f>
        <v>0</v>
      </c>
      <c r="R47" s="474">
        <f t="shared" ref="R47:AV47" si="22">SUM(R48:R49)</f>
        <v>0</v>
      </c>
      <c r="S47" s="474">
        <f t="shared" si="22"/>
        <v>0</v>
      </c>
      <c r="T47" s="474">
        <f t="shared" si="22"/>
        <v>0</v>
      </c>
      <c r="U47" s="474">
        <f t="shared" si="22"/>
        <v>0</v>
      </c>
      <c r="V47" s="474">
        <f t="shared" si="22"/>
        <v>0</v>
      </c>
      <c r="W47" s="474">
        <f t="shared" si="22"/>
        <v>0</v>
      </c>
      <c r="X47" s="474">
        <f t="shared" si="22"/>
        <v>0</v>
      </c>
      <c r="Y47" s="474">
        <f t="shared" si="22"/>
        <v>0</v>
      </c>
      <c r="Z47" s="474">
        <f t="shared" si="22"/>
        <v>0</v>
      </c>
      <c r="AA47" s="474">
        <f t="shared" si="22"/>
        <v>0</v>
      </c>
      <c r="AB47" s="474">
        <f t="shared" si="22"/>
        <v>0</v>
      </c>
      <c r="AC47" s="474">
        <f t="shared" si="22"/>
        <v>0</v>
      </c>
      <c r="AD47" s="475">
        <f t="shared" si="22"/>
        <v>0</v>
      </c>
      <c r="AE47" s="474">
        <f t="shared" si="22"/>
        <v>0</v>
      </c>
      <c r="AF47" s="474">
        <f t="shared" si="22"/>
        <v>0</v>
      </c>
      <c r="AG47" s="474">
        <f t="shared" si="22"/>
        <v>0</v>
      </c>
      <c r="AH47" s="474">
        <f t="shared" si="22"/>
        <v>0</v>
      </c>
      <c r="AI47" s="474">
        <f t="shared" si="22"/>
        <v>0</v>
      </c>
      <c r="AJ47" s="474">
        <f t="shared" si="22"/>
        <v>0</v>
      </c>
      <c r="AK47" s="474">
        <f t="shared" si="22"/>
        <v>0</v>
      </c>
      <c r="AL47" s="474">
        <f t="shared" si="22"/>
        <v>0</v>
      </c>
      <c r="AM47" s="474">
        <f t="shared" si="22"/>
        <v>0</v>
      </c>
      <c r="AN47" s="474">
        <f t="shared" si="22"/>
        <v>0</v>
      </c>
      <c r="AO47" s="474">
        <f t="shared" si="22"/>
        <v>0</v>
      </c>
      <c r="AP47" s="475">
        <f t="shared" si="22"/>
        <v>0</v>
      </c>
      <c r="AQ47" s="474">
        <f t="shared" si="22"/>
        <v>0</v>
      </c>
      <c r="AR47" s="474">
        <f t="shared" si="22"/>
        <v>0</v>
      </c>
      <c r="AS47" s="474">
        <f t="shared" si="22"/>
        <v>0</v>
      </c>
      <c r="AT47" s="474">
        <f t="shared" si="22"/>
        <v>0</v>
      </c>
      <c r="AU47" s="474">
        <f t="shared" si="22"/>
        <v>0</v>
      </c>
      <c r="AV47" s="474">
        <f t="shared" si="22"/>
        <v>0</v>
      </c>
      <c r="AW47" s="244">
        <f t="shared" si="2"/>
        <v>0</v>
      </c>
      <c r="AX47" s="240">
        <f t="shared" si="3"/>
        <v>0</v>
      </c>
      <c r="AY47" s="545">
        <f t="shared" si="4"/>
        <v>0</v>
      </c>
    </row>
    <row r="48" spans="1:51" s="4" customFormat="1" ht="15" hidden="1" customHeight="1" x14ac:dyDescent="0.2">
      <c r="A48" s="149"/>
      <c r="B48" s="455"/>
      <c r="C48" s="268"/>
      <c r="D48" s="268"/>
      <c r="E48" s="245"/>
      <c r="F48" s="544">
        <f t="shared" si="10"/>
        <v>0</v>
      </c>
      <c r="G48" s="245">
        <v>0</v>
      </c>
      <c r="H48" s="217">
        <f>SUM(N48:AV48)</f>
        <v>0</v>
      </c>
      <c r="I48" s="228"/>
      <c r="J48" s="427">
        <f t="shared" si="7"/>
        <v>0</v>
      </c>
      <c r="K48" s="245">
        <v>0</v>
      </c>
      <c r="L48" s="229"/>
      <c r="M48" s="245"/>
      <c r="N48" s="232">
        <f>+IFERROR(VLOOKUP(B47,Sheet1!B:D,2,FALSE),0)</f>
        <v>0</v>
      </c>
      <c r="O48" s="261"/>
      <c r="P48" s="356"/>
      <c r="Q48" s="357"/>
      <c r="R48" s="357"/>
      <c r="S48" s="357"/>
      <c r="T48" s="357"/>
      <c r="U48" s="357"/>
      <c r="V48" s="357"/>
      <c r="W48" s="357"/>
      <c r="X48" s="357"/>
      <c r="Y48" s="357"/>
      <c r="Z48" s="357"/>
      <c r="AA48" s="357"/>
      <c r="AB48" s="357"/>
      <c r="AC48" s="357"/>
      <c r="AD48" s="396"/>
      <c r="AE48" s="386"/>
      <c r="AF48" s="386"/>
      <c r="AG48" s="386"/>
      <c r="AH48" s="386"/>
      <c r="AI48" s="386"/>
      <c r="AJ48" s="357"/>
      <c r="AK48" s="357"/>
      <c r="AL48" s="357"/>
      <c r="AM48" s="357"/>
      <c r="AN48" s="357"/>
      <c r="AO48" s="357"/>
      <c r="AP48" s="396"/>
      <c r="AQ48" s="386"/>
      <c r="AR48" s="386"/>
      <c r="AS48" s="386"/>
      <c r="AT48" s="386"/>
      <c r="AU48" s="386"/>
      <c r="AV48" s="357"/>
      <c r="AW48" s="244">
        <f t="shared" si="2"/>
        <v>0</v>
      </c>
      <c r="AX48" s="240">
        <f t="shared" si="3"/>
        <v>0</v>
      </c>
      <c r="AY48" s="545">
        <f t="shared" si="4"/>
        <v>0</v>
      </c>
    </row>
    <row r="49" spans="1:51" s="4" customFormat="1" ht="15" hidden="1" customHeight="1" x14ac:dyDescent="0.2">
      <c r="A49" s="167"/>
      <c r="B49" s="453"/>
      <c r="C49" s="269"/>
      <c r="D49" s="269"/>
      <c r="E49" s="272"/>
      <c r="F49" s="544">
        <f t="shared" si="10"/>
        <v>0</v>
      </c>
      <c r="G49" s="272">
        <v>0</v>
      </c>
      <c r="H49" s="223">
        <f>SUM(N49:AV49)</f>
        <v>0</v>
      </c>
      <c r="I49" s="224"/>
      <c r="J49" s="428">
        <f t="shared" si="7"/>
        <v>0</v>
      </c>
      <c r="K49" s="272">
        <v>0</v>
      </c>
      <c r="L49" s="225"/>
      <c r="M49" s="272"/>
      <c r="N49" s="262"/>
      <c r="O49" s="262"/>
      <c r="P49" s="358"/>
      <c r="Q49" s="359"/>
      <c r="R49" s="359"/>
      <c r="S49" s="359"/>
      <c r="T49" s="359"/>
      <c r="U49" s="359"/>
      <c r="V49" s="359"/>
      <c r="W49" s="359"/>
      <c r="X49" s="359"/>
      <c r="Y49" s="359"/>
      <c r="Z49" s="359"/>
      <c r="AA49" s="359"/>
      <c r="AB49" s="359"/>
      <c r="AC49" s="359"/>
      <c r="AD49" s="397"/>
      <c r="AE49" s="387"/>
      <c r="AF49" s="387"/>
      <c r="AG49" s="387"/>
      <c r="AH49" s="387"/>
      <c r="AI49" s="387"/>
      <c r="AJ49" s="359"/>
      <c r="AK49" s="359"/>
      <c r="AL49" s="359"/>
      <c r="AM49" s="359"/>
      <c r="AN49" s="359"/>
      <c r="AO49" s="359"/>
      <c r="AP49" s="397"/>
      <c r="AQ49" s="387"/>
      <c r="AR49" s="387"/>
      <c r="AS49" s="387"/>
      <c r="AT49" s="387"/>
      <c r="AU49" s="387"/>
      <c r="AV49" s="359"/>
      <c r="AW49" s="244">
        <f t="shared" si="2"/>
        <v>0</v>
      </c>
      <c r="AX49" s="240">
        <f t="shared" si="3"/>
        <v>0</v>
      </c>
      <c r="AY49" s="545">
        <f t="shared" si="4"/>
        <v>0</v>
      </c>
    </row>
    <row r="50" spans="1:51" s="4" customFormat="1" ht="15" hidden="1" customHeight="1" thickBot="1" x14ac:dyDescent="0.25">
      <c r="A50" s="549"/>
      <c r="B50" s="568"/>
      <c r="C50" s="442"/>
      <c r="D50" s="442"/>
      <c r="E50" s="423">
        <f t="shared" ref="E50:L50" si="23">SUM(E51:E52)</f>
        <v>0</v>
      </c>
      <c r="F50" s="566">
        <f t="shared" si="23"/>
        <v>0</v>
      </c>
      <c r="G50" s="423">
        <f t="shared" si="23"/>
        <v>0</v>
      </c>
      <c r="H50" s="423">
        <f t="shared" si="23"/>
        <v>0</v>
      </c>
      <c r="I50" s="542">
        <f t="shared" si="23"/>
        <v>0</v>
      </c>
      <c r="J50" s="541">
        <f t="shared" si="23"/>
        <v>0</v>
      </c>
      <c r="K50" s="542">
        <f t="shared" si="23"/>
        <v>0</v>
      </c>
      <c r="L50" s="543">
        <f t="shared" si="23"/>
        <v>0</v>
      </c>
      <c r="M50" s="543"/>
      <c r="N50" s="472">
        <f>SUM(N51:N52)</f>
        <v>0</v>
      </c>
      <c r="O50" s="472">
        <f>SUM(O51:O52)</f>
        <v>0</v>
      </c>
      <c r="P50" s="473">
        <f>SUM(P51:P52)</f>
        <v>0</v>
      </c>
      <c r="Q50" s="474">
        <f>SUM(Q51:Q52)</f>
        <v>0</v>
      </c>
      <c r="R50" s="474">
        <f t="shared" ref="R50:AV50" si="24">SUM(R51:R52)</f>
        <v>0</v>
      </c>
      <c r="S50" s="474">
        <f t="shared" si="24"/>
        <v>0</v>
      </c>
      <c r="T50" s="474">
        <f t="shared" si="24"/>
        <v>0</v>
      </c>
      <c r="U50" s="474">
        <f t="shared" si="24"/>
        <v>0</v>
      </c>
      <c r="V50" s="474">
        <f t="shared" si="24"/>
        <v>0</v>
      </c>
      <c r="W50" s="474">
        <f t="shared" si="24"/>
        <v>0</v>
      </c>
      <c r="X50" s="474">
        <f t="shared" si="24"/>
        <v>0</v>
      </c>
      <c r="Y50" s="474">
        <f t="shared" si="24"/>
        <v>0</v>
      </c>
      <c r="Z50" s="474">
        <f t="shared" si="24"/>
        <v>0</v>
      </c>
      <c r="AA50" s="474">
        <f t="shared" si="24"/>
        <v>0</v>
      </c>
      <c r="AB50" s="474">
        <f t="shared" si="24"/>
        <v>0</v>
      </c>
      <c r="AC50" s="474">
        <f t="shared" si="24"/>
        <v>0</v>
      </c>
      <c r="AD50" s="475">
        <f t="shared" si="24"/>
        <v>0</v>
      </c>
      <c r="AE50" s="474">
        <f t="shared" si="24"/>
        <v>0</v>
      </c>
      <c r="AF50" s="474">
        <f t="shared" si="24"/>
        <v>0</v>
      </c>
      <c r="AG50" s="474">
        <f t="shared" si="24"/>
        <v>0</v>
      </c>
      <c r="AH50" s="474">
        <f t="shared" si="24"/>
        <v>0</v>
      </c>
      <c r="AI50" s="474">
        <f t="shared" si="24"/>
        <v>0</v>
      </c>
      <c r="AJ50" s="474">
        <f t="shared" si="24"/>
        <v>0</v>
      </c>
      <c r="AK50" s="474">
        <f t="shared" si="24"/>
        <v>0</v>
      </c>
      <c r="AL50" s="474">
        <f t="shared" si="24"/>
        <v>0</v>
      </c>
      <c r="AM50" s="474">
        <f t="shared" si="24"/>
        <v>0</v>
      </c>
      <c r="AN50" s="474">
        <f t="shared" si="24"/>
        <v>0</v>
      </c>
      <c r="AO50" s="474">
        <f t="shared" si="24"/>
        <v>0</v>
      </c>
      <c r="AP50" s="475">
        <f t="shared" si="24"/>
        <v>0</v>
      </c>
      <c r="AQ50" s="474">
        <f t="shared" si="24"/>
        <v>0</v>
      </c>
      <c r="AR50" s="474">
        <f t="shared" si="24"/>
        <v>0</v>
      </c>
      <c r="AS50" s="474">
        <f t="shared" si="24"/>
        <v>0</v>
      </c>
      <c r="AT50" s="474">
        <f t="shared" si="24"/>
        <v>0</v>
      </c>
      <c r="AU50" s="474">
        <f t="shared" si="24"/>
        <v>0</v>
      </c>
      <c r="AV50" s="474">
        <f t="shared" si="24"/>
        <v>0</v>
      </c>
      <c r="AW50" s="244">
        <f t="shared" si="2"/>
        <v>0</v>
      </c>
      <c r="AX50" s="240">
        <f t="shared" si="3"/>
        <v>0</v>
      </c>
      <c r="AY50" s="545">
        <f t="shared" si="4"/>
        <v>0</v>
      </c>
    </row>
    <row r="51" spans="1:51" s="4" customFormat="1" ht="15" hidden="1" customHeight="1" x14ac:dyDescent="0.2">
      <c r="A51" s="149"/>
      <c r="B51" s="455"/>
      <c r="C51" s="268"/>
      <c r="D51" s="268"/>
      <c r="E51" s="245"/>
      <c r="F51" s="544">
        <f t="shared" si="10"/>
        <v>0</v>
      </c>
      <c r="G51" s="245">
        <v>0</v>
      </c>
      <c r="H51" s="217">
        <f>SUM(N51:AV51)</f>
        <v>0</v>
      </c>
      <c r="I51" s="228"/>
      <c r="J51" s="427">
        <f t="shared" si="7"/>
        <v>0</v>
      </c>
      <c r="K51" s="245">
        <v>0</v>
      </c>
      <c r="L51" s="229"/>
      <c r="M51" s="245"/>
      <c r="N51" s="232">
        <f>+IFERROR(VLOOKUP(B50,Sheet1!B:D,2,FALSE),0)</f>
        <v>0</v>
      </c>
      <c r="O51" s="261"/>
      <c r="P51" s="356"/>
      <c r="Q51" s="357"/>
      <c r="R51" s="357"/>
      <c r="S51" s="357"/>
      <c r="T51" s="357"/>
      <c r="U51" s="357"/>
      <c r="V51" s="357"/>
      <c r="W51" s="357"/>
      <c r="X51" s="357"/>
      <c r="Y51" s="357"/>
      <c r="Z51" s="357"/>
      <c r="AA51" s="357"/>
      <c r="AB51" s="357"/>
      <c r="AC51" s="357"/>
      <c r="AD51" s="396"/>
      <c r="AE51" s="386"/>
      <c r="AF51" s="386"/>
      <c r="AG51" s="386"/>
      <c r="AH51" s="386"/>
      <c r="AI51" s="386"/>
      <c r="AJ51" s="357"/>
      <c r="AK51" s="357"/>
      <c r="AL51" s="357"/>
      <c r="AM51" s="357"/>
      <c r="AN51" s="357"/>
      <c r="AO51" s="357"/>
      <c r="AP51" s="396"/>
      <c r="AQ51" s="386"/>
      <c r="AR51" s="386"/>
      <c r="AS51" s="386"/>
      <c r="AT51" s="386"/>
      <c r="AU51" s="386"/>
      <c r="AV51" s="357"/>
      <c r="AW51" s="244">
        <f t="shared" si="2"/>
        <v>0</v>
      </c>
      <c r="AX51" s="240">
        <f t="shared" si="3"/>
        <v>0</v>
      </c>
      <c r="AY51" s="545">
        <f t="shared" si="4"/>
        <v>0</v>
      </c>
    </row>
    <row r="52" spans="1:51" s="4" customFormat="1" ht="15" hidden="1" customHeight="1" x14ac:dyDescent="0.2">
      <c r="A52" s="167"/>
      <c r="B52" s="453"/>
      <c r="C52" s="269" t="s">
        <v>286</v>
      </c>
      <c r="D52" s="269"/>
      <c r="E52" s="272"/>
      <c r="F52" s="544">
        <f t="shared" si="10"/>
        <v>0</v>
      </c>
      <c r="G52" s="272">
        <v>0</v>
      </c>
      <c r="H52" s="223">
        <f>SUM(N52:AV52)</f>
        <v>0</v>
      </c>
      <c r="I52" s="224"/>
      <c r="J52" s="428">
        <f t="shared" si="7"/>
        <v>0</v>
      </c>
      <c r="K52" s="272">
        <v>0</v>
      </c>
      <c r="L52" s="225"/>
      <c r="M52" s="272"/>
      <c r="N52" s="472">
        <f>SUM(N53:N54)</f>
        <v>0</v>
      </c>
      <c r="O52" s="217">
        <f>+IFERROR(VLOOKUP(B51,Sheet1!B:D,3,FALSE)+VLOOKUP(B51,Sheet1!B:E,4,FALSE),0)</f>
        <v>0</v>
      </c>
      <c r="P52" s="358"/>
      <c r="Q52" s="359"/>
      <c r="R52" s="359"/>
      <c r="S52" s="359"/>
      <c r="T52" s="359"/>
      <c r="U52" s="359"/>
      <c r="V52" s="359"/>
      <c r="W52" s="359"/>
      <c r="X52" s="359"/>
      <c r="Y52" s="359"/>
      <c r="Z52" s="359"/>
      <c r="AA52" s="359"/>
      <c r="AB52" s="359"/>
      <c r="AC52" s="359"/>
      <c r="AD52" s="397"/>
      <c r="AE52" s="387"/>
      <c r="AF52" s="387"/>
      <c r="AG52" s="387"/>
      <c r="AH52" s="387"/>
      <c r="AI52" s="387"/>
      <c r="AJ52" s="359"/>
      <c r="AK52" s="359"/>
      <c r="AL52" s="359"/>
      <c r="AM52" s="359"/>
      <c r="AN52" s="359"/>
      <c r="AO52" s="359"/>
      <c r="AP52" s="397"/>
      <c r="AQ52" s="387"/>
      <c r="AR52" s="387"/>
      <c r="AS52" s="387"/>
      <c r="AT52" s="387"/>
      <c r="AU52" s="387"/>
      <c r="AV52" s="359"/>
      <c r="AW52" s="244">
        <f t="shared" si="2"/>
        <v>0</v>
      </c>
      <c r="AX52" s="240">
        <f t="shared" si="3"/>
        <v>0</v>
      </c>
      <c r="AY52" s="545">
        <f t="shared" si="4"/>
        <v>0</v>
      </c>
    </row>
    <row r="53" spans="1:51" s="4" customFormat="1" ht="15" hidden="1" customHeight="1" thickBot="1" x14ac:dyDescent="0.25">
      <c r="A53" s="549"/>
      <c r="B53" s="568"/>
      <c r="C53" s="442"/>
      <c r="D53" s="442"/>
      <c r="E53" s="423">
        <f t="shared" ref="E53:L53" si="25">SUM(E54:E55)</f>
        <v>0</v>
      </c>
      <c r="F53" s="566">
        <f t="shared" si="25"/>
        <v>0</v>
      </c>
      <c r="G53" s="423">
        <f t="shared" si="25"/>
        <v>0</v>
      </c>
      <c r="H53" s="423">
        <f t="shared" si="25"/>
        <v>0</v>
      </c>
      <c r="I53" s="542">
        <f t="shared" si="25"/>
        <v>0</v>
      </c>
      <c r="J53" s="541">
        <f t="shared" si="25"/>
        <v>0</v>
      </c>
      <c r="K53" s="542">
        <f t="shared" si="25"/>
        <v>0</v>
      </c>
      <c r="L53" s="543">
        <f t="shared" si="25"/>
        <v>0</v>
      </c>
      <c r="M53" s="543"/>
      <c r="N53" s="472">
        <f>SUM(N54:N55)</f>
        <v>0</v>
      </c>
      <c r="O53" s="472">
        <f>SUM(O54:O55)</f>
        <v>0</v>
      </c>
      <c r="P53" s="473">
        <f>SUM(P54:P55)</f>
        <v>0</v>
      </c>
      <c r="Q53" s="474">
        <f>SUM(Q54:Q55)</f>
        <v>0</v>
      </c>
      <c r="R53" s="474">
        <f t="shared" ref="R53:AV53" si="26">SUM(R54:R55)</f>
        <v>0</v>
      </c>
      <c r="S53" s="474">
        <f t="shared" si="26"/>
        <v>0</v>
      </c>
      <c r="T53" s="474">
        <f t="shared" si="26"/>
        <v>0</v>
      </c>
      <c r="U53" s="474">
        <f t="shared" si="26"/>
        <v>0</v>
      </c>
      <c r="V53" s="474">
        <f t="shared" si="26"/>
        <v>0</v>
      </c>
      <c r="W53" s="474">
        <f t="shared" si="26"/>
        <v>0</v>
      </c>
      <c r="X53" s="474">
        <f t="shared" si="26"/>
        <v>0</v>
      </c>
      <c r="Y53" s="474">
        <f t="shared" si="26"/>
        <v>0</v>
      </c>
      <c r="Z53" s="474">
        <f t="shared" si="26"/>
        <v>0</v>
      </c>
      <c r="AA53" s="474">
        <f t="shared" si="26"/>
        <v>0</v>
      </c>
      <c r="AB53" s="474">
        <f t="shared" si="26"/>
        <v>0</v>
      </c>
      <c r="AC53" s="474">
        <f t="shared" si="26"/>
        <v>0</v>
      </c>
      <c r="AD53" s="475">
        <f t="shared" si="26"/>
        <v>0</v>
      </c>
      <c r="AE53" s="567">
        <f t="shared" si="26"/>
        <v>0</v>
      </c>
      <c r="AF53" s="567">
        <f t="shared" si="26"/>
        <v>0</v>
      </c>
      <c r="AG53" s="567">
        <f t="shared" si="26"/>
        <v>0</v>
      </c>
      <c r="AH53" s="567">
        <f t="shared" si="26"/>
        <v>0</v>
      </c>
      <c r="AI53" s="567">
        <f t="shared" si="26"/>
        <v>0</v>
      </c>
      <c r="AJ53" s="474">
        <f t="shared" si="26"/>
        <v>0</v>
      </c>
      <c r="AK53" s="474">
        <f t="shared" si="26"/>
        <v>0</v>
      </c>
      <c r="AL53" s="474">
        <f t="shared" si="26"/>
        <v>0</v>
      </c>
      <c r="AM53" s="474">
        <f t="shared" si="26"/>
        <v>0</v>
      </c>
      <c r="AN53" s="474">
        <f t="shared" si="26"/>
        <v>0</v>
      </c>
      <c r="AO53" s="474">
        <f t="shared" si="26"/>
        <v>0</v>
      </c>
      <c r="AP53" s="475">
        <f t="shared" si="26"/>
        <v>0</v>
      </c>
      <c r="AQ53" s="567">
        <f t="shared" si="26"/>
        <v>0</v>
      </c>
      <c r="AR53" s="567">
        <f t="shared" si="26"/>
        <v>0</v>
      </c>
      <c r="AS53" s="567">
        <f t="shared" si="26"/>
        <v>0</v>
      </c>
      <c r="AT53" s="567">
        <f t="shared" si="26"/>
        <v>0</v>
      </c>
      <c r="AU53" s="567">
        <f t="shared" si="26"/>
        <v>0</v>
      </c>
      <c r="AV53" s="474">
        <f t="shared" si="26"/>
        <v>0</v>
      </c>
      <c r="AW53" s="244">
        <f t="shared" si="2"/>
        <v>0</v>
      </c>
      <c r="AX53" s="240">
        <f t="shared" si="3"/>
        <v>0</v>
      </c>
      <c r="AY53" s="545">
        <f t="shared" si="4"/>
        <v>0</v>
      </c>
    </row>
    <row r="54" spans="1:51" s="4" customFormat="1" ht="15" hidden="1" customHeight="1" x14ac:dyDescent="0.2">
      <c r="A54" s="148"/>
      <c r="B54" s="451"/>
      <c r="C54" s="268"/>
      <c r="D54" s="268"/>
      <c r="E54" s="245"/>
      <c r="F54" s="544">
        <f t="shared" si="10"/>
        <v>0</v>
      </c>
      <c r="G54" s="245">
        <v>0</v>
      </c>
      <c r="H54" s="217">
        <f>SUM(N54:AV54)</f>
        <v>0</v>
      </c>
      <c r="I54" s="228"/>
      <c r="J54" s="427">
        <f t="shared" si="7"/>
        <v>0</v>
      </c>
      <c r="K54" s="245">
        <v>0</v>
      </c>
      <c r="L54" s="229"/>
      <c r="M54" s="245"/>
      <c r="N54" s="232"/>
      <c r="O54" s="217"/>
      <c r="P54" s="356"/>
      <c r="Q54" s="357"/>
      <c r="R54" s="357"/>
      <c r="S54" s="357"/>
      <c r="T54" s="357"/>
      <c r="U54" s="357"/>
      <c r="V54" s="357"/>
      <c r="W54" s="357"/>
      <c r="X54" s="357"/>
      <c r="Y54" s="357"/>
      <c r="Z54" s="357"/>
      <c r="AA54" s="357"/>
      <c r="AB54" s="357"/>
      <c r="AC54" s="357"/>
      <c r="AD54" s="396"/>
      <c r="AE54" s="386"/>
      <c r="AF54" s="386"/>
      <c r="AG54" s="386"/>
      <c r="AH54" s="386"/>
      <c r="AI54" s="386"/>
      <c r="AJ54" s="357"/>
      <c r="AK54" s="357"/>
      <c r="AL54" s="357"/>
      <c r="AM54" s="357"/>
      <c r="AN54" s="357"/>
      <c r="AO54" s="357"/>
      <c r="AP54" s="396"/>
      <c r="AQ54" s="386"/>
      <c r="AR54" s="386"/>
      <c r="AS54" s="386"/>
      <c r="AT54" s="386"/>
      <c r="AU54" s="386"/>
      <c r="AV54" s="357"/>
      <c r="AW54" s="244">
        <f t="shared" si="2"/>
        <v>0</v>
      </c>
      <c r="AX54" s="240">
        <f t="shared" si="3"/>
        <v>0</v>
      </c>
      <c r="AY54" s="545">
        <f t="shared" si="4"/>
        <v>0</v>
      </c>
    </row>
    <row r="55" spans="1:51" s="4" customFormat="1" ht="15" hidden="1" customHeight="1" x14ac:dyDescent="0.2">
      <c r="A55" s="167"/>
      <c r="B55" s="453"/>
      <c r="C55" s="269"/>
      <c r="D55" s="269"/>
      <c r="E55" s="272"/>
      <c r="F55" s="544">
        <f t="shared" si="10"/>
        <v>0</v>
      </c>
      <c r="G55" s="272">
        <v>0</v>
      </c>
      <c r="H55" s="223">
        <f>SUM(N55:AV55)</f>
        <v>0</v>
      </c>
      <c r="I55" s="224"/>
      <c r="J55" s="428">
        <f t="shared" si="7"/>
        <v>0</v>
      </c>
      <c r="K55" s="272">
        <v>0</v>
      </c>
      <c r="L55" s="225"/>
      <c r="M55" s="272"/>
      <c r="N55" s="262"/>
      <c r="O55" s="262"/>
      <c r="P55" s="358"/>
      <c r="Q55" s="359"/>
      <c r="R55" s="359"/>
      <c r="S55" s="359"/>
      <c r="T55" s="359"/>
      <c r="U55" s="359"/>
      <c r="V55" s="359"/>
      <c r="W55" s="359"/>
      <c r="X55" s="359"/>
      <c r="Y55" s="359"/>
      <c r="Z55" s="359"/>
      <c r="AA55" s="359"/>
      <c r="AB55" s="359"/>
      <c r="AC55" s="359"/>
      <c r="AD55" s="397"/>
      <c r="AE55" s="387"/>
      <c r="AF55" s="387"/>
      <c r="AG55" s="387"/>
      <c r="AH55" s="387"/>
      <c r="AI55" s="387"/>
      <c r="AJ55" s="359"/>
      <c r="AK55" s="359"/>
      <c r="AL55" s="359"/>
      <c r="AM55" s="359"/>
      <c r="AN55" s="359"/>
      <c r="AO55" s="359"/>
      <c r="AP55" s="397"/>
      <c r="AQ55" s="387"/>
      <c r="AR55" s="387"/>
      <c r="AS55" s="387"/>
      <c r="AT55" s="387"/>
      <c r="AU55" s="387"/>
      <c r="AV55" s="359"/>
      <c r="AW55" s="244">
        <f t="shared" si="2"/>
        <v>0</v>
      </c>
      <c r="AX55" s="240">
        <f t="shared" si="3"/>
        <v>0</v>
      </c>
      <c r="AY55" s="545">
        <f t="shared" si="4"/>
        <v>0</v>
      </c>
    </row>
    <row r="56" spans="1:51" s="4" customFormat="1" ht="15" hidden="1" customHeight="1" thickBot="1" x14ac:dyDescent="0.25">
      <c r="A56" s="549"/>
      <c r="B56" s="568"/>
      <c r="C56" s="442"/>
      <c r="D56" s="442"/>
      <c r="E56" s="423">
        <f t="shared" ref="E56:L56" si="27">SUM(E57:E58)</f>
        <v>0</v>
      </c>
      <c r="F56" s="566">
        <f t="shared" si="27"/>
        <v>0</v>
      </c>
      <c r="G56" s="423">
        <f t="shared" si="27"/>
        <v>0</v>
      </c>
      <c r="H56" s="423">
        <f t="shared" si="27"/>
        <v>0</v>
      </c>
      <c r="I56" s="542">
        <f t="shared" si="27"/>
        <v>0</v>
      </c>
      <c r="J56" s="541">
        <f t="shared" si="27"/>
        <v>0</v>
      </c>
      <c r="K56" s="542">
        <f t="shared" si="27"/>
        <v>0</v>
      </c>
      <c r="L56" s="543">
        <f t="shared" si="27"/>
        <v>0</v>
      </c>
      <c r="M56" s="543"/>
      <c r="N56" s="472">
        <f>SUM(N57:N58)</f>
        <v>0</v>
      </c>
      <c r="O56" s="472">
        <f>SUM(O57:O58)</f>
        <v>0</v>
      </c>
      <c r="P56" s="473">
        <f>SUM(P57:P58)</f>
        <v>0</v>
      </c>
      <c r="Q56" s="474">
        <f>SUM(Q57:Q58)</f>
        <v>0</v>
      </c>
      <c r="R56" s="474">
        <f t="shared" ref="R56:AV56" si="28">SUM(R57:R58)</f>
        <v>0</v>
      </c>
      <c r="S56" s="474">
        <f t="shared" si="28"/>
        <v>0</v>
      </c>
      <c r="T56" s="474">
        <f t="shared" si="28"/>
        <v>0</v>
      </c>
      <c r="U56" s="474">
        <f t="shared" si="28"/>
        <v>0</v>
      </c>
      <c r="V56" s="474">
        <f t="shared" si="28"/>
        <v>0</v>
      </c>
      <c r="W56" s="474">
        <f t="shared" si="28"/>
        <v>0</v>
      </c>
      <c r="X56" s="474">
        <f t="shared" si="28"/>
        <v>0</v>
      </c>
      <c r="Y56" s="474">
        <f t="shared" si="28"/>
        <v>0</v>
      </c>
      <c r="Z56" s="474">
        <f t="shared" si="28"/>
        <v>0</v>
      </c>
      <c r="AA56" s="474">
        <f t="shared" si="28"/>
        <v>0</v>
      </c>
      <c r="AB56" s="474">
        <f t="shared" si="28"/>
        <v>0</v>
      </c>
      <c r="AC56" s="474">
        <f t="shared" si="28"/>
        <v>0</v>
      </c>
      <c r="AD56" s="475">
        <f t="shared" si="28"/>
        <v>0</v>
      </c>
      <c r="AE56" s="567">
        <f t="shared" si="28"/>
        <v>0</v>
      </c>
      <c r="AF56" s="567">
        <f t="shared" si="28"/>
        <v>0</v>
      </c>
      <c r="AG56" s="567">
        <f t="shared" si="28"/>
        <v>0</v>
      </c>
      <c r="AH56" s="567">
        <f t="shared" si="28"/>
        <v>0</v>
      </c>
      <c r="AI56" s="567">
        <f t="shared" si="28"/>
        <v>0</v>
      </c>
      <c r="AJ56" s="474">
        <f t="shared" si="28"/>
        <v>0</v>
      </c>
      <c r="AK56" s="474">
        <f t="shared" si="28"/>
        <v>0</v>
      </c>
      <c r="AL56" s="474">
        <f t="shared" si="28"/>
        <v>0</v>
      </c>
      <c r="AM56" s="474">
        <f t="shared" si="28"/>
        <v>0</v>
      </c>
      <c r="AN56" s="474">
        <f t="shared" si="28"/>
        <v>0</v>
      </c>
      <c r="AO56" s="474">
        <f t="shared" si="28"/>
        <v>0</v>
      </c>
      <c r="AP56" s="475">
        <f t="shared" si="28"/>
        <v>0</v>
      </c>
      <c r="AQ56" s="567">
        <f t="shared" si="28"/>
        <v>0</v>
      </c>
      <c r="AR56" s="567">
        <f t="shared" si="28"/>
        <v>0</v>
      </c>
      <c r="AS56" s="567">
        <f t="shared" si="28"/>
        <v>0</v>
      </c>
      <c r="AT56" s="567">
        <f t="shared" si="28"/>
        <v>0</v>
      </c>
      <c r="AU56" s="567">
        <f t="shared" si="28"/>
        <v>0</v>
      </c>
      <c r="AV56" s="474">
        <f t="shared" si="28"/>
        <v>0</v>
      </c>
      <c r="AW56" s="244">
        <f t="shared" si="2"/>
        <v>0</v>
      </c>
      <c r="AX56" s="240">
        <f t="shared" si="3"/>
        <v>0</v>
      </c>
      <c r="AY56" s="545">
        <f t="shared" si="4"/>
        <v>0</v>
      </c>
    </row>
    <row r="57" spans="1:51" s="4" customFormat="1" ht="15" hidden="1" customHeight="1" x14ac:dyDescent="0.2">
      <c r="A57" s="148"/>
      <c r="B57" s="451"/>
      <c r="C57" s="268"/>
      <c r="D57" s="268"/>
      <c r="E57" s="245"/>
      <c r="F57" s="544">
        <f t="shared" si="10"/>
        <v>0</v>
      </c>
      <c r="G57" s="245">
        <v>0</v>
      </c>
      <c r="H57" s="217">
        <f>SUM(N57:AV57)</f>
        <v>0</v>
      </c>
      <c r="I57" s="228"/>
      <c r="J57" s="427">
        <f t="shared" si="7"/>
        <v>0</v>
      </c>
      <c r="K57" s="245">
        <v>0</v>
      </c>
      <c r="L57" s="229"/>
      <c r="M57" s="245"/>
      <c r="N57" s="232">
        <f>+IFERROR(VLOOKUP(B56,Sheet1!B:D,2,FALSE),0)</f>
        <v>0</v>
      </c>
      <c r="O57" s="261"/>
      <c r="P57" s="356"/>
      <c r="Q57" s="357"/>
      <c r="R57" s="357"/>
      <c r="S57" s="357"/>
      <c r="T57" s="357"/>
      <c r="U57" s="357"/>
      <c r="V57" s="357"/>
      <c r="W57" s="357"/>
      <c r="X57" s="357"/>
      <c r="Y57" s="357"/>
      <c r="Z57" s="357"/>
      <c r="AA57" s="357"/>
      <c r="AB57" s="357"/>
      <c r="AC57" s="357"/>
      <c r="AD57" s="396"/>
      <c r="AE57" s="386"/>
      <c r="AF57" s="386"/>
      <c r="AG57" s="386"/>
      <c r="AH57" s="386"/>
      <c r="AI57" s="386"/>
      <c r="AJ57" s="357"/>
      <c r="AK57" s="357"/>
      <c r="AL57" s="357"/>
      <c r="AM57" s="357"/>
      <c r="AN57" s="357"/>
      <c r="AO57" s="357"/>
      <c r="AP57" s="396"/>
      <c r="AQ57" s="386"/>
      <c r="AR57" s="386"/>
      <c r="AS57" s="386"/>
      <c r="AT57" s="386"/>
      <c r="AU57" s="386"/>
      <c r="AV57" s="357"/>
      <c r="AW57" s="244">
        <f t="shared" si="2"/>
        <v>0</v>
      </c>
      <c r="AX57" s="240">
        <f t="shared" si="3"/>
        <v>0</v>
      </c>
      <c r="AY57" s="545">
        <f t="shared" si="4"/>
        <v>0</v>
      </c>
    </row>
    <row r="58" spans="1:51" s="4" customFormat="1" ht="15" hidden="1" customHeight="1" x14ac:dyDescent="0.2">
      <c r="A58" s="167"/>
      <c r="B58" s="453"/>
      <c r="C58" s="269"/>
      <c r="D58" s="269"/>
      <c r="E58" s="272"/>
      <c r="F58" s="544">
        <f t="shared" si="10"/>
        <v>0</v>
      </c>
      <c r="G58" s="272">
        <v>0</v>
      </c>
      <c r="H58" s="223">
        <f>SUM(N58:AV58)</f>
        <v>0</v>
      </c>
      <c r="I58" s="224"/>
      <c r="J58" s="428">
        <f t="shared" si="7"/>
        <v>0</v>
      </c>
      <c r="K58" s="272">
        <v>0</v>
      </c>
      <c r="L58" s="225"/>
      <c r="M58" s="272"/>
      <c r="N58" s="262"/>
      <c r="O58" s="262"/>
      <c r="P58" s="358"/>
      <c r="Q58" s="359"/>
      <c r="R58" s="359"/>
      <c r="S58" s="359"/>
      <c r="T58" s="359"/>
      <c r="U58" s="359"/>
      <c r="V58" s="359"/>
      <c r="W58" s="359"/>
      <c r="X58" s="359"/>
      <c r="Y58" s="359"/>
      <c r="Z58" s="359"/>
      <c r="AA58" s="359"/>
      <c r="AB58" s="359"/>
      <c r="AC58" s="359"/>
      <c r="AD58" s="397"/>
      <c r="AE58" s="387"/>
      <c r="AF58" s="387"/>
      <c r="AG58" s="387"/>
      <c r="AH58" s="387"/>
      <c r="AI58" s="387"/>
      <c r="AJ58" s="359"/>
      <c r="AK58" s="359"/>
      <c r="AL58" s="359"/>
      <c r="AM58" s="359"/>
      <c r="AN58" s="359"/>
      <c r="AO58" s="359"/>
      <c r="AP58" s="397"/>
      <c r="AQ58" s="387"/>
      <c r="AR58" s="387"/>
      <c r="AS58" s="387"/>
      <c r="AT58" s="387"/>
      <c r="AU58" s="387"/>
      <c r="AV58" s="359"/>
      <c r="AW58" s="244">
        <f t="shared" si="2"/>
        <v>0</v>
      </c>
      <c r="AX58" s="240">
        <f t="shared" si="3"/>
        <v>0</v>
      </c>
      <c r="AY58" s="545">
        <f t="shared" si="4"/>
        <v>0</v>
      </c>
    </row>
    <row r="59" spans="1:51" s="4" customFormat="1" ht="15" hidden="1" customHeight="1" thickBot="1" x14ac:dyDescent="0.25">
      <c r="A59" s="549"/>
      <c r="B59" s="568"/>
      <c r="C59" s="442"/>
      <c r="D59" s="442"/>
      <c r="E59" s="423">
        <f t="shared" ref="E59:L59" si="29">SUM(E60:E61)</f>
        <v>0</v>
      </c>
      <c r="F59" s="566">
        <f t="shared" si="29"/>
        <v>0</v>
      </c>
      <c r="G59" s="423">
        <f t="shared" si="29"/>
        <v>0</v>
      </c>
      <c r="H59" s="423">
        <f t="shared" si="29"/>
        <v>0</v>
      </c>
      <c r="I59" s="542">
        <f t="shared" si="29"/>
        <v>0</v>
      </c>
      <c r="J59" s="541">
        <f t="shared" si="29"/>
        <v>0</v>
      </c>
      <c r="K59" s="542">
        <f t="shared" si="29"/>
        <v>0</v>
      </c>
      <c r="L59" s="543">
        <f t="shared" si="29"/>
        <v>0</v>
      </c>
      <c r="M59" s="543"/>
      <c r="N59" s="472">
        <f>SUM(N60:N61)</f>
        <v>0</v>
      </c>
      <c r="O59" s="472">
        <f>SUM(O60:O61)</f>
        <v>0</v>
      </c>
      <c r="P59" s="473">
        <f>SUM(P60:P61)</f>
        <v>0</v>
      </c>
      <c r="Q59" s="474">
        <f>SUM(Q60:Q61)</f>
        <v>0</v>
      </c>
      <c r="R59" s="474">
        <f t="shared" ref="R59:AV59" si="30">SUM(R60:R61)</f>
        <v>0</v>
      </c>
      <c r="S59" s="474">
        <f t="shared" si="30"/>
        <v>0</v>
      </c>
      <c r="T59" s="474">
        <f t="shared" si="30"/>
        <v>0</v>
      </c>
      <c r="U59" s="474">
        <f t="shared" si="30"/>
        <v>0</v>
      </c>
      <c r="V59" s="474">
        <f t="shared" si="30"/>
        <v>0</v>
      </c>
      <c r="W59" s="474">
        <f t="shared" si="30"/>
        <v>0</v>
      </c>
      <c r="X59" s="474">
        <f t="shared" si="30"/>
        <v>0</v>
      </c>
      <c r="Y59" s="474">
        <f t="shared" si="30"/>
        <v>0</v>
      </c>
      <c r="Z59" s="474">
        <f t="shared" si="30"/>
        <v>0</v>
      </c>
      <c r="AA59" s="474">
        <f t="shared" si="30"/>
        <v>0</v>
      </c>
      <c r="AB59" s="474">
        <f t="shared" si="30"/>
        <v>0</v>
      </c>
      <c r="AC59" s="474">
        <f t="shared" si="30"/>
        <v>0</v>
      </c>
      <c r="AD59" s="475">
        <f t="shared" si="30"/>
        <v>0</v>
      </c>
      <c r="AE59" s="567">
        <f t="shared" si="30"/>
        <v>0</v>
      </c>
      <c r="AF59" s="567">
        <f t="shared" si="30"/>
        <v>0</v>
      </c>
      <c r="AG59" s="567">
        <f t="shared" si="30"/>
        <v>0</v>
      </c>
      <c r="AH59" s="567">
        <f t="shared" si="30"/>
        <v>0</v>
      </c>
      <c r="AI59" s="567">
        <f t="shared" si="30"/>
        <v>0</v>
      </c>
      <c r="AJ59" s="474">
        <f t="shared" si="30"/>
        <v>0</v>
      </c>
      <c r="AK59" s="474">
        <f t="shared" si="30"/>
        <v>0</v>
      </c>
      <c r="AL59" s="474">
        <f t="shared" si="30"/>
        <v>0</v>
      </c>
      <c r="AM59" s="474">
        <f t="shared" si="30"/>
        <v>0</v>
      </c>
      <c r="AN59" s="474">
        <f t="shared" si="30"/>
        <v>0</v>
      </c>
      <c r="AO59" s="474">
        <f t="shared" si="30"/>
        <v>0</v>
      </c>
      <c r="AP59" s="475">
        <f t="shared" si="30"/>
        <v>0</v>
      </c>
      <c r="AQ59" s="567">
        <f t="shared" si="30"/>
        <v>0</v>
      </c>
      <c r="AR59" s="567">
        <f t="shared" si="30"/>
        <v>0</v>
      </c>
      <c r="AS59" s="567">
        <f t="shared" si="30"/>
        <v>0</v>
      </c>
      <c r="AT59" s="567">
        <f t="shared" si="30"/>
        <v>0</v>
      </c>
      <c r="AU59" s="567">
        <f t="shared" si="30"/>
        <v>0</v>
      </c>
      <c r="AV59" s="474">
        <f t="shared" si="30"/>
        <v>0</v>
      </c>
      <c r="AW59" s="244">
        <f t="shared" si="2"/>
        <v>0</v>
      </c>
      <c r="AX59" s="240">
        <f t="shared" si="3"/>
        <v>0</v>
      </c>
      <c r="AY59" s="545">
        <f t="shared" si="4"/>
        <v>0</v>
      </c>
    </row>
    <row r="60" spans="1:51" s="4" customFormat="1" ht="15" hidden="1" customHeight="1" x14ac:dyDescent="0.2">
      <c r="A60" s="148"/>
      <c r="B60" s="451"/>
      <c r="C60" s="268"/>
      <c r="D60" s="268"/>
      <c r="E60" s="245"/>
      <c r="F60" s="544">
        <f t="shared" si="10"/>
        <v>0</v>
      </c>
      <c r="G60" s="245">
        <v>0</v>
      </c>
      <c r="H60" s="217">
        <f>SUM(N60:AV60)</f>
        <v>0</v>
      </c>
      <c r="I60" s="228"/>
      <c r="J60" s="427">
        <f t="shared" si="7"/>
        <v>0</v>
      </c>
      <c r="K60" s="245">
        <v>0</v>
      </c>
      <c r="L60" s="229"/>
      <c r="M60" s="245"/>
      <c r="N60" s="232">
        <f>+IFERROR(VLOOKUP(B59,Sheet1!B:D,2,FALSE),0)</f>
        <v>0</v>
      </c>
      <c r="O60" s="261"/>
      <c r="P60" s="356"/>
      <c r="Q60" s="357"/>
      <c r="R60" s="357"/>
      <c r="S60" s="357"/>
      <c r="T60" s="357"/>
      <c r="U60" s="357"/>
      <c r="V60" s="357"/>
      <c r="W60" s="357"/>
      <c r="X60" s="357"/>
      <c r="Y60" s="357"/>
      <c r="Z60" s="357"/>
      <c r="AA60" s="357"/>
      <c r="AB60" s="357"/>
      <c r="AC60" s="357"/>
      <c r="AD60" s="396"/>
      <c r="AE60" s="386"/>
      <c r="AF60" s="386"/>
      <c r="AG60" s="386"/>
      <c r="AH60" s="386"/>
      <c r="AI60" s="386"/>
      <c r="AJ60" s="357"/>
      <c r="AK60" s="357"/>
      <c r="AL60" s="357"/>
      <c r="AM60" s="357"/>
      <c r="AN60" s="357"/>
      <c r="AO60" s="357"/>
      <c r="AP60" s="396"/>
      <c r="AQ60" s="386"/>
      <c r="AR60" s="386"/>
      <c r="AS60" s="386"/>
      <c r="AT60" s="386"/>
      <c r="AU60" s="386"/>
      <c r="AV60" s="357"/>
      <c r="AW60" s="244">
        <f t="shared" si="2"/>
        <v>0</v>
      </c>
      <c r="AX60" s="240">
        <f t="shared" si="3"/>
        <v>0</v>
      </c>
      <c r="AY60" s="545">
        <f t="shared" si="4"/>
        <v>0</v>
      </c>
    </row>
    <row r="61" spans="1:51" s="4" customFormat="1" ht="15" hidden="1" customHeight="1" x14ac:dyDescent="0.2">
      <c r="A61" s="168"/>
      <c r="B61" s="452"/>
      <c r="C61" s="269"/>
      <c r="D61" s="269"/>
      <c r="E61" s="272"/>
      <c r="F61" s="544">
        <f t="shared" si="10"/>
        <v>0</v>
      </c>
      <c r="G61" s="272">
        <v>0</v>
      </c>
      <c r="H61" s="223">
        <f>SUM(N61:AV61)</f>
        <v>0</v>
      </c>
      <c r="I61" s="224"/>
      <c r="J61" s="428">
        <f t="shared" si="7"/>
        <v>0</v>
      </c>
      <c r="K61" s="272">
        <v>0</v>
      </c>
      <c r="L61" s="225"/>
      <c r="M61" s="272"/>
      <c r="N61" s="262"/>
      <c r="O61" s="262"/>
      <c r="P61" s="358"/>
      <c r="Q61" s="359"/>
      <c r="R61" s="359"/>
      <c r="S61" s="359"/>
      <c r="T61" s="359"/>
      <c r="U61" s="359"/>
      <c r="V61" s="359"/>
      <c r="W61" s="359"/>
      <c r="X61" s="359"/>
      <c r="Y61" s="359"/>
      <c r="Z61" s="359"/>
      <c r="AA61" s="359"/>
      <c r="AB61" s="359"/>
      <c r="AC61" s="359"/>
      <c r="AD61" s="397"/>
      <c r="AE61" s="387"/>
      <c r="AF61" s="387"/>
      <c r="AG61" s="387"/>
      <c r="AH61" s="387"/>
      <c r="AI61" s="387"/>
      <c r="AJ61" s="359"/>
      <c r="AK61" s="359"/>
      <c r="AL61" s="359"/>
      <c r="AM61" s="359"/>
      <c r="AN61" s="359"/>
      <c r="AO61" s="359"/>
      <c r="AP61" s="397"/>
      <c r="AQ61" s="387"/>
      <c r="AR61" s="387"/>
      <c r="AS61" s="387"/>
      <c r="AT61" s="387"/>
      <c r="AU61" s="387"/>
      <c r="AV61" s="359"/>
      <c r="AW61" s="244">
        <f t="shared" si="2"/>
        <v>0</v>
      </c>
      <c r="AX61" s="240">
        <f t="shared" si="3"/>
        <v>0</v>
      </c>
      <c r="AY61" s="545">
        <f t="shared" si="4"/>
        <v>0</v>
      </c>
    </row>
    <row r="62" spans="1:51" s="4" customFormat="1" ht="15" hidden="1" customHeight="1" thickBot="1" x14ac:dyDescent="0.25">
      <c r="A62" s="550"/>
      <c r="B62" s="569"/>
      <c r="C62" s="570"/>
      <c r="D62" s="445"/>
      <c r="E62" s="423">
        <f t="shared" ref="E62:L62" si="31">SUM(E63:E64)</f>
        <v>0</v>
      </c>
      <c r="F62" s="566">
        <f t="shared" si="31"/>
        <v>0</v>
      </c>
      <c r="G62" s="423">
        <f t="shared" si="31"/>
        <v>0</v>
      </c>
      <c r="H62" s="423">
        <f t="shared" si="31"/>
        <v>0</v>
      </c>
      <c r="I62" s="542">
        <f t="shared" si="31"/>
        <v>0</v>
      </c>
      <c r="J62" s="541">
        <f t="shared" si="31"/>
        <v>0</v>
      </c>
      <c r="K62" s="542">
        <f t="shared" si="31"/>
        <v>0</v>
      </c>
      <c r="L62" s="543">
        <f t="shared" si="31"/>
        <v>0</v>
      </c>
      <c r="M62" s="543"/>
      <c r="N62" s="472">
        <f>SUM(N63:N64)</f>
        <v>0</v>
      </c>
      <c r="O62" s="472">
        <f>SUM(O63:O64)</f>
        <v>0</v>
      </c>
      <c r="P62" s="473">
        <f>SUM(P63:P64)</f>
        <v>0</v>
      </c>
      <c r="Q62" s="474">
        <f>SUM(Q63:Q64)</f>
        <v>0</v>
      </c>
      <c r="R62" s="474">
        <f t="shared" ref="R62:AV62" si="32">SUM(R63:R64)</f>
        <v>0</v>
      </c>
      <c r="S62" s="474">
        <f t="shared" si="32"/>
        <v>0</v>
      </c>
      <c r="T62" s="474">
        <f t="shared" si="32"/>
        <v>0</v>
      </c>
      <c r="U62" s="474">
        <f t="shared" si="32"/>
        <v>0</v>
      </c>
      <c r="V62" s="474">
        <f t="shared" si="32"/>
        <v>0</v>
      </c>
      <c r="W62" s="474">
        <f t="shared" si="32"/>
        <v>0</v>
      </c>
      <c r="X62" s="474">
        <f t="shared" si="32"/>
        <v>0</v>
      </c>
      <c r="Y62" s="474">
        <f t="shared" si="32"/>
        <v>0</v>
      </c>
      <c r="Z62" s="474">
        <f t="shared" si="32"/>
        <v>0</v>
      </c>
      <c r="AA62" s="474">
        <f t="shared" si="32"/>
        <v>0</v>
      </c>
      <c r="AB62" s="474">
        <f t="shared" si="32"/>
        <v>0</v>
      </c>
      <c r="AC62" s="474">
        <f t="shared" si="32"/>
        <v>0</v>
      </c>
      <c r="AD62" s="475">
        <f t="shared" si="32"/>
        <v>0</v>
      </c>
      <c r="AE62" s="567">
        <f t="shared" si="32"/>
        <v>0</v>
      </c>
      <c r="AF62" s="567">
        <f t="shared" si="32"/>
        <v>0</v>
      </c>
      <c r="AG62" s="567">
        <f t="shared" si="32"/>
        <v>0</v>
      </c>
      <c r="AH62" s="567">
        <f t="shared" si="32"/>
        <v>0</v>
      </c>
      <c r="AI62" s="567">
        <f t="shared" si="32"/>
        <v>0</v>
      </c>
      <c r="AJ62" s="474">
        <f t="shared" si="32"/>
        <v>0</v>
      </c>
      <c r="AK62" s="474">
        <f t="shared" si="32"/>
        <v>0</v>
      </c>
      <c r="AL62" s="474">
        <f t="shared" si="32"/>
        <v>0</v>
      </c>
      <c r="AM62" s="474">
        <f t="shared" si="32"/>
        <v>0</v>
      </c>
      <c r="AN62" s="474">
        <f t="shared" si="32"/>
        <v>0</v>
      </c>
      <c r="AO62" s="474">
        <f t="shared" si="32"/>
        <v>0</v>
      </c>
      <c r="AP62" s="475">
        <f t="shared" si="32"/>
        <v>0</v>
      </c>
      <c r="AQ62" s="567">
        <f t="shared" si="32"/>
        <v>0</v>
      </c>
      <c r="AR62" s="567">
        <f t="shared" si="32"/>
        <v>0</v>
      </c>
      <c r="AS62" s="567">
        <f t="shared" si="32"/>
        <v>0</v>
      </c>
      <c r="AT62" s="567">
        <f t="shared" si="32"/>
        <v>0</v>
      </c>
      <c r="AU62" s="567">
        <f t="shared" si="32"/>
        <v>0</v>
      </c>
      <c r="AV62" s="474">
        <f t="shared" si="32"/>
        <v>0</v>
      </c>
      <c r="AW62" s="244">
        <f t="shared" si="2"/>
        <v>0</v>
      </c>
      <c r="AX62" s="240">
        <f t="shared" si="3"/>
        <v>0</v>
      </c>
      <c r="AY62" s="545">
        <f t="shared" si="4"/>
        <v>0</v>
      </c>
    </row>
    <row r="63" spans="1:51" s="4" customFormat="1" ht="15" hidden="1" customHeight="1" x14ac:dyDescent="0.2">
      <c r="A63" s="172"/>
      <c r="B63" s="457"/>
      <c r="C63" s="270"/>
      <c r="D63" s="270"/>
      <c r="E63" s="245"/>
      <c r="F63" s="544">
        <f t="shared" si="10"/>
        <v>0</v>
      </c>
      <c r="G63" s="245">
        <v>0</v>
      </c>
      <c r="H63" s="217">
        <f>SUM(N63:AV63)</f>
        <v>0</v>
      </c>
      <c r="I63" s="230"/>
      <c r="J63" s="427">
        <f t="shared" si="7"/>
        <v>0</v>
      </c>
      <c r="K63" s="245">
        <v>0</v>
      </c>
      <c r="L63" s="231"/>
      <c r="M63" s="245"/>
      <c r="N63" s="232">
        <f>+IFERROR(VLOOKUP(B62,Sheet1!B:D,2,FALSE),0)</f>
        <v>0</v>
      </c>
      <c r="O63" s="232"/>
      <c r="P63" s="356"/>
      <c r="Q63" s="357"/>
      <c r="R63" s="357"/>
      <c r="S63" s="357"/>
      <c r="T63" s="357"/>
      <c r="U63" s="357"/>
      <c r="V63" s="357"/>
      <c r="W63" s="357"/>
      <c r="X63" s="357"/>
      <c r="Y63" s="357"/>
      <c r="Z63" s="357"/>
      <c r="AA63" s="357"/>
      <c r="AB63" s="357"/>
      <c r="AC63" s="357"/>
      <c r="AD63" s="396"/>
      <c r="AE63" s="386"/>
      <c r="AF63" s="386"/>
      <c r="AG63" s="386"/>
      <c r="AH63" s="386"/>
      <c r="AI63" s="386"/>
      <c r="AJ63" s="357"/>
      <c r="AK63" s="357"/>
      <c r="AL63" s="357"/>
      <c r="AM63" s="357"/>
      <c r="AN63" s="357"/>
      <c r="AO63" s="357"/>
      <c r="AP63" s="396"/>
      <c r="AQ63" s="386"/>
      <c r="AR63" s="386"/>
      <c r="AS63" s="386"/>
      <c r="AT63" s="386"/>
      <c r="AU63" s="386"/>
      <c r="AV63" s="357"/>
      <c r="AW63" s="244">
        <f t="shared" si="2"/>
        <v>0</v>
      </c>
      <c r="AX63" s="240">
        <f t="shared" si="3"/>
        <v>0</v>
      </c>
      <c r="AY63" s="545">
        <f t="shared" si="4"/>
        <v>0</v>
      </c>
    </row>
    <row r="64" spans="1:51" s="4" customFormat="1" ht="15" hidden="1" customHeight="1" x14ac:dyDescent="0.2">
      <c r="A64" s="177"/>
      <c r="B64" s="452"/>
      <c r="C64" s="271"/>
      <c r="D64" s="271"/>
      <c r="E64" s="272"/>
      <c r="F64" s="552">
        <f t="shared" si="10"/>
        <v>0</v>
      </c>
      <c r="G64" s="272">
        <v>0</v>
      </c>
      <c r="H64" s="223">
        <f>SUM(N64:AV64)</f>
        <v>0</v>
      </c>
      <c r="I64" s="224"/>
      <c r="J64" s="428">
        <f t="shared" si="7"/>
        <v>0</v>
      </c>
      <c r="K64" s="272">
        <v>0</v>
      </c>
      <c r="L64" s="225"/>
      <c r="M64" s="272"/>
      <c r="N64" s="233"/>
      <c r="O64" s="233"/>
      <c r="P64" s="358"/>
      <c r="Q64" s="359"/>
      <c r="R64" s="359"/>
      <c r="S64" s="359"/>
      <c r="T64" s="359"/>
      <c r="U64" s="359"/>
      <c r="V64" s="359"/>
      <c r="W64" s="359"/>
      <c r="X64" s="359"/>
      <c r="Y64" s="359"/>
      <c r="Z64" s="359"/>
      <c r="AA64" s="359"/>
      <c r="AB64" s="359"/>
      <c r="AC64" s="359"/>
      <c r="AD64" s="397"/>
      <c r="AE64" s="387"/>
      <c r="AF64" s="387"/>
      <c r="AG64" s="387"/>
      <c r="AH64" s="387"/>
      <c r="AI64" s="387"/>
      <c r="AJ64" s="359"/>
      <c r="AK64" s="359"/>
      <c r="AL64" s="359"/>
      <c r="AM64" s="359"/>
      <c r="AN64" s="359"/>
      <c r="AO64" s="359"/>
      <c r="AP64" s="397"/>
      <c r="AQ64" s="387"/>
      <c r="AR64" s="387"/>
      <c r="AS64" s="387"/>
      <c r="AT64" s="387"/>
      <c r="AU64" s="387"/>
      <c r="AV64" s="359"/>
      <c r="AW64" s="244">
        <f t="shared" si="2"/>
        <v>0</v>
      </c>
      <c r="AX64" s="240">
        <f t="shared" si="3"/>
        <v>0</v>
      </c>
      <c r="AY64" s="545">
        <f t="shared" si="4"/>
        <v>0</v>
      </c>
    </row>
    <row r="65" spans="1:51" ht="15.75" thickBot="1" x14ac:dyDescent="0.3">
      <c r="A65" s="175"/>
      <c r="B65" s="458"/>
      <c r="C65" s="176"/>
      <c r="D65" s="369"/>
      <c r="E65" s="206"/>
      <c r="F65" s="206"/>
      <c r="G65" s="206"/>
      <c r="H65" s="234"/>
      <c r="I65" s="221"/>
      <c r="J65" s="221"/>
      <c r="K65" s="235"/>
      <c r="L65" s="236"/>
      <c r="M65" s="236"/>
      <c r="N65" s="234"/>
      <c r="O65" s="234"/>
      <c r="P65" s="263"/>
      <c r="Q65" s="265"/>
      <c r="R65" s="265"/>
      <c r="S65" s="265"/>
      <c r="T65" s="265"/>
      <c r="U65" s="265"/>
      <c r="V65" s="265"/>
      <c r="W65" s="265"/>
      <c r="X65" s="265"/>
      <c r="Y65" s="265"/>
      <c r="Z65" s="265"/>
      <c r="AA65" s="265"/>
      <c r="AB65" s="265"/>
      <c r="AC65" s="265"/>
      <c r="AD65" s="398"/>
      <c r="AE65" s="388"/>
      <c r="AF65" s="388"/>
      <c r="AG65" s="388"/>
      <c r="AH65" s="388"/>
      <c r="AI65" s="388"/>
      <c r="AJ65" s="265"/>
      <c r="AK65" s="265"/>
      <c r="AL65" s="265"/>
      <c r="AM65" s="265"/>
      <c r="AN65" s="265"/>
      <c r="AO65" s="265"/>
      <c r="AP65" s="398"/>
      <c r="AQ65" s="388"/>
      <c r="AR65" s="388"/>
      <c r="AS65" s="388"/>
      <c r="AT65" s="388"/>
      <c r="AU65" s="388"/>
      <c r="AV65" s="265"/>
      <c r="AW65" s="244">
        <f t="shared" si="2"/>
        <v>0</v>
      </c>
      <c r="AX65" s="240">
        <f t="shared" si="3"/>
        <v>0</v>
      </c>
      <c r="AY65" s="545">
        <f t="shared" si="4"/>
        <v>0</v>
      </c>
    </row>
    <row r="66" spans="1:51" s="557" customFormat="1" ht="22.5" customHeight="1" thickBot="1" x14ac:dyDescent="0.3">
      <c r="A66" s="553"/>
      <c r="B66" s="553"/>
      <c r="C66" s="446"/>
      <c r="D66" s="447"/>
      <c r="E66" s="477">
        <f t="shared" ref="E66:L66" si="33">SUM(E8,E26,E32,E35,E38,E41,E44,E47,E50,E53,E56,E59,E62)</f>
        <v>0</v>
      </c>
      <c r="F66" s="554">
        <f t="shared" si="33"/>
        <v>0</v>
      </c>
      <c r="G66" s="477">
        <f t="shared" si="33"/>
        <v>0</v>
      </c>
      <c r="H66" s="477">
        <f t="shared" si="33"/>
        <v>0</v>
      </c>
      <c r="I66" s="555">
        <f t="shared" si="33"/>
        <v>0</v>
      </c>
      <c r="J66" s="554">
        <f t="shared" si="33"/>
        <v>0</v>
      </c>
      <c r="K66" s="555">
        <f t="shared" si="33"/>
        <v>0</v>
      </c>
      <c r="L66" s="555">
        <f t="shared" si="33"/>
        <v>0</v>
      </c>
      <c r="M66" s="555"/>
      <c r="N66" s="477">
        <f t="shared" ref="N66:AV66" si="34">SUM(N8,N26,N32,N35,N38,N41,N44,N47,N50,N53,N56,N59,N62)</f>
        <v>0</v>
      </c>
      <c r="O66" s="477">
        <f t="shared" si="34"/>
        <v>0</v>
      </c>
      <c r="P66" s="477">
        <f t="shared" si="34"/>
        <v>0</v>
      </c>
      <c r="Q66" s="477">
        <f t="shared" si="34"/>
        <v>0</v>
      </c>
      <c r="R66" s="477">
        <f t="shared" si="34"/>
        <v>0</v>
      </c>
      <c r="S66" s="477">
        <f t="shared" si="34"/>
        <v>0</v>
      </c>
      <c r="T66" s="477">
        <f t="shared" si="34"/>
        <v>0</v>
      </c>
      <c r="U66" s="477">
        <f t="shared" si="34"/>
        <v>0</v>
      </c>
      <c r="V66" s="477">
        <f t="shared" si="34"/>
        <v>0</v>
      </c>
      <c r="W66" s="477">
        <f t="shared" si="34"/>
        <v>0</v>
      </c>
      <c r="X66" s="477">
        <f t="shared" si="34"/>
        <v>0</v>
      </c>
      <c r="Y66" s="477">
        <f t="shared" si="34"/>
        <v>0</v>
      </c>
      <c r="Z66" s="477">
        <f t="shared" si="34"/>
        <v>0</v>
      </c>
      <c r="AA66" s="477">
        <f t="shared" si="34"/>
        <v>0</v>
      </c>
      <c r="AB66" s="477">
        <f t="shared" si="34"/>
        <v>0</v>
      </c>
      <c r="AC66" s="477">
        <f t="shared" si="34"/>
        <v>0</v>
      </c>
      <c r="AD66" s="478">
        <f t="shared" si="34"/>
        <v>0</v>
      </c>
      <c r="AE66" s="477">
        <f t="shared" si="34"/>
        <v>0</v>
      </c>
      <c r="AF66" s="477">
        <f t="shared" si="34"/>
        <v>0</v>
      </c>
      <c r="AG66" s="477">
        <f t="shared" si="34"/>
        <v>0</v>
      </c>
      <c r="AH66" s="477">
        <f t="shared" si="34"/>
        <v>0</v>
      </c>
      <c r="AI66" s="477">
        <f t="shared" si="34"/>
        <v>0</v>
      </c>
      <c r="AJ66" s="477">
        <f t="shared" si="34"/>
        <v>0</v>
      </c>
      <c r="AK66" s="477">
        <f t="shared" si="34"/>
        <v>0</v>
      </c>
      <c r="AL66" s="477">
        <f t="shared" si="34"/>
        <v>0</v>
      </c>
      <c r="AM66" s="477">
        <f t="shared" si="34"/>
        <v>0</v>
      </c>
      <c r="AN66" s="477">
        <f t="shared" si="34"/>
        <v>0</v>
      </c>
      <c r="AO66" s="477">
        <f t="shared" si="34"/>
        <v>0</v>
      </c>
      <c r="AP66" s="478">
        <f t="shared" si="34"/>
        <v>0</v>
      </c>
      <c r="AQ66" s="477">
        <f t="shared" si="34"/>
        <v>0</v>
      </c>
      <c r="AR66" s="477">
        <f t="shared" si="34"/>
        <v>0</v>
      </c>
      <c r="AS66" s="477">
        <f t="shared" si="34"/>
        <v>0</v>
      </c>
      <c r="AT66" s="477">
        <f t="shared" si="34"/>
        <v>0</v>
      </c>
      <c r="AU66" s="477">
        <f t="shared" si="34"/>
        <v>0</v>
      </c>
      <c r="AV66" s="477">
        <f t="shared" si="34"/>
        <v>0</v>
      </c>
      <c r="AW66" s="477">
        <f t="shared" si="2"/>
        <v>0</v>
      </c>
      <c r="AX66" s="477">
        <f t="shared" si="3"/>
        <v>0</v>
      </c>
      <c r="AY66" s="556">
        <f t="shared" si="4"/>
        <v>0</v>
      </c>
    </row>
    <row r="67" spans="1:51" hidden="1" x14ac:dyDescent="0.25">
      <c r="A67" s="439"/>
      <c r="B67" s="439"/>
      <c r="C67" s="439"/>
      <c r="D67" s="439"/>
      <c r="E67" s="861"/>
      <c r="F67" s="861"/>
      <c r="G67" s="861"/>
      <c r="H67" s="861"/>
      <c r="I67" s="862"/>
      <c r="J67" s="863"/>
      <c r="K67" s="863"/>
      <c r="L67" s="863"/>
      <c r="M67" s="864"/>
      <c r="N67" s="479"/>
      <c r="O67" s="479"/>
      <c r="P67" s="479"/>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row>
    <row r="68" spans="1:51" hidden="1" x14ac:dyDescent="0.25">
      <c r="A68" s="439"/>
      <c r="B68" s="439"/>
      <c r="C68" s="439"/>
      <c r="D68" s="439"/>
    </row>
    <row r="69" spans="1:51" hidden="1" x14ac:dyDescent="0.25">
      <c r="C69" s="448" t="s">
        <v>286</v>
      </c>
      <c r="N69" s="232">
        <f>+IFERROR(VLOOKUP(B68,Sheet1!B:D,2,FALSE),0)</f>
        <v>0</v>
      </c>
      <c r="O69" s="217">
        <f>+IFERROR(VLOOKUP(B68,Sheet1!B:D,3,FALSE)+VLOOKUP(B68,Sheet1!B:E,4,FALSE),0)</f>
        <v>0</v>
      </c>
    </row>
    <row r="70" spans="1:51" ht="15.75" hidden="1" thickBot="1" x14ac:dyDescent="0.3">
      <c r="C70" s="448" t="s">
        <v>54</v>
      </c>
      <c r="E70" s="558"/>
      <c r="F70" s="558"/>
      <c r="G70" s="558"/>
      <c r="H70" s="482">
        <f>+H66*0.2</f>
        <v>0</v>
      </c>
      <c r="I70" s="558"/>
      <c r="J70" s="558"/>
      <c r="K70" s="558"/>
      <c r="L70" s="558"/>
      <c r="M70" s="558"/>
      <c r="N70" s="482">
        <f t="shared" ref="N70:AV70" si="35">+N66*0.2</f>
        <v>0</v>
      </c>
      <c r="O70" s="482">
        <f t="shared" si="35"/>
        <v>0</v>
      </c>
      <c r="P70" s="482">
        <f t="shared" si="35"/>
        <v>0</v>
      </c>
      <c r="Q70" s="482">
        <f t="shared" si="35"/>
        <v>0</v>
      </c>
      <c r="R70" s="482">
        <f t="shared" si="35"/>
        <v>0</v>
      </c>
      <c r="S70" s="482">
        <f t="shared" si="35"/>
        <v>0</v>
      </c>
      <c r="T70" s="482">
        <f t="shared" si="35"/>
        <v>0</v>
      </c>
      <c r="U70" s="482">
        <f t="shared" si="35"/>
        <v>0</v>
      </c>
      <c r="V70" s="482">
        <f t="shared" si="35"/>
        <v>0</v>
      </c>
      <c r="W70" s="482">
        <f t="shared" si="35"/>
        <v>0</v>
      </c>
      <c r="X70" s="482">
        <f t="shared" si="35"/>
        <v>0</v>
      </c>
      <c r="Y70" s="482">
        <f t="shared" si="35"/>
        <v>0</v>
      </c>
      <c r="Z70" s="482">
        <f t="shared" si="35"/>
        <v>0</v>
      </c>
      <c r="AA70" s="482">
        <f t="shared" si="35"/>
        <v>0</v>
      </c>
      <c r="AB70" s="482">
        <f t="shared" si="35"/>
        <v>0</v>
      </c>
      <c r="AC70" s="482">
        <f t="shared" si="35"/>
        <v>0</v>
      </c>
      <c r="AD70" s="482">
        <f t="shared" si="35"/>
        <v>0</v>
      </c>
      <c r="AE70" s="482">
        <f t="shared" si="35"/>
        <v>0</v>
      </c>
      <c r="AF70" s="482">
        <f t="shared" si="35"/>
        <v>0</v>
      </c>
      <c r="AG70" s="482">
        <f t="shared" si="35"/>
        <v>0</v>
      </c>
      <c r="AH70" s="482">
        <f t="shared" si="35"/>
        <v>0</v>
      </c>
      <c r="AI70" s="482">
        <f t="shared" si="35"/>
        <v>0</v>
      </c>
      <c r="AJ70" s="482">
        <f t="shared" si="35"/>
        <v>0</v>
      </c>
      <c r="AK70" s="482">
        <f t="shared" si="35"/>
        <v>0</v>
      </c>
      <c r="AL70" s="482">
        <f t="shared" si="35"/>
        <v>0</v>
      </c>
      <c r="AM70" s="482">
        <f t="shared" si="35"/>
        <v>0</v>
      </c>
      <c r="AN70" s="482">
        <f t="shared" si="35"/>
        <v>0</v>
      </c>
      <c r="AO70" s="482">
        <f t="shared" si="35"/>
        <v>0</v>
      </c>
      <c r="AP70" s="482">
        <f t="shared" si="35"/>
        <v>0</v>
      </c>
      <c r="AQ70" s="482">
        <f t="shared" si="35"/>
        <v>0</v>
      </c>
      <c r="AR70" s="482">
        <f t="shared" si="35"/>
        <v>0</v>
      </c>
      <c r="AS70" s="482">
        <f t="shared" si="35"/>
        <v>0</v>
      </c>
      <c r="AT70" s="482">
        <f t="shared" si="35"/>
        <v>0</v>
      </c>
      <c r="AU70" s="482">
        <f t="shared" si="35"/>
        <v>0</v>
      </c>
      <c r="AV70" s="482">
        <f t="shared" si="35"/>
        <v>0</v>
      </c>
      <c r="AW70" s="482">
        <f>+AW66*0.2</f>
        <v>0</v>
      </c>
      <c r="AX70" s="482">
        <f>+AX66*0.2</f>
        <v>0</v>
      </c>
    </row>
    <row r="71" spans="1:51" ht="15.75" hidden="1" thickBot="1" x14ac:dyDescent="0.3">
      <c r="C71" s="448" t="s">
        <v>55</v>
      </c>
      <c r="E71" s="558"/>
      <c r="F71" s="558"/>
      <c r="G71" s="558"/>
      <c r="H71" s="482">
        <f>SUM(H66:H70)</f>
        <v>0</v>
      </c>
      <c r="I71" s="558"/>
      <c r="J71" s="558"/>
      <c r="K71" s="558"/>
      <c r="L71" s="558"/>
      <c r="M71" s="558"/>
      <c r="N71" s="482"/>
      <c r="O71" s="217"/>
      <c r="P71" s="482">
        <f t="shared" ref="P71:AV71" si="36">SUM(P66:P70)</f>
        <v>0</v>
      </c>
      <c r="Q71" s="482">
        <f t="shared" si="36"/>
        <v>0</v>
      </c>
      <c r="R71" s="482">
        <f t="shared" si="36"/>
        <v>0</v>
      </c>
      <c r="S71" s="482">
        <f t="shared" si="36"/>
        <v>0</v>
      </c>
      <c r="T71" s="482">
        <f t="shared" si="36"/>
        <v>0</v>
      </c>
      <c r="U71" s="482">
        <f t="shared" si="36"/>
        <v>0</v>
      </c>
      <c r="V71" s="482">
        <f t="shared" si="36"/>
        <v>0</v>
      </c>
      <c r="W71" s="482">
        <f t="shared" si="36"/>
        <v>0</v>
      </c>
      <c r="X71" s="482">
        <f t="shared" si="36"/>
        <v>0</v>
      </c>
      <c r="Y71" s="482">
        <f t="shared" si="36"/>
        <v>0</v>
      </c>
      <c r="Z71" s="482">
        <f t="shared" si="36"/>
        <v>0</v>
      </c>
      <c r="AA71" s="482">
        <f t="shared" si="36"/>
        <v>0</v>
      </c>
      <c r="AB71" s="482">
        <f t="shared" si="36"/>
        <v>0</v>
      </c>
      <c r="AC71" s="482">
        <f t="shared" si="36"/>
        <v>0</v>
      </c>
      <c r="AD71" s="482">
        <f t="shared" si="36"/>
        <v>0</v>
      </c>
      <c r="AE71" s="482">
        <f t="shared" si="36"/>
        <v>0</v>
      </c>
      <c r="AF71" s="482">
        <f t="shared" si="36"/>
        <v>0</v>
      </c>
      <c r="AG71" s="482">
        <f t="shared" si="36"/>
        <v>0</v>
      </c>
      <c r="AH71" s="482">
        <f t="shared" si="36"/>
        <v>0</v>
      </c>
      <c r="AI71" s="482">
        <f t="shared" si="36"/>
        <v>0</v>
      </c>
      <c r="AJ71" s="482">
        <f t="shared" si="36"/>
        <v>0</v>
      </c>
      <c r="AK71" s="482">
        <f t="shared" si="36"/>
        <v>0</v>
      </c>
      <c r="AL71" s="482">
        <f t="shared" si="36"/>
        <v>0</v>
      </c>
      <c r="AM71" s="482">
        <f t="shared" si="36"/>
        <v>0</v>
      </c>
      <c r="AN71" s="482">
        <f t="shared" si="36"/>
        <v>0</v>
      </c>
      <c r="AO71" s="482">
        <f t="shared" si="36"/>
        <v>0</v>
      </c>
      <c r="AP71" s="482">
        <f t="shared" si="36"/>
        <v>0</v>
      </c>
      <c r="AQ71" s="482">
        <f t="shared" si="36"/>
        <v>0</v>
      </c>
      <c r="AR71" s="482">
        <f t="shared" si="36"/>
        <v>0</v>
      </c>
      <c r="AS71" s="482">
        <f t="shared" si="36"/>
        <v>0</v>
      </c>
      <c r="AT71" s="482">
        <f t="shared" si="36"/>
        <v>0</v>
      </c>
      <c r="AU71" s="482">
        <f t="shared" si="36"/>
        <v>0</v>
      </c>
      <c r="AV71" s="482">
        <f t="shared" si="36"/>
        <v>0</v>
      </c>
      <c r="AW71" s="482">
        <f>SUM(AW66:AW70)</f>
        <v>0</v>
      </c>
      <c r="AX71" s="482">
        <f>SUM(AX66:AX70)</f>
        <v>0</v>
      </c>
    </row>
    <row r="72" spans="1:51" hidden="1" x14ac:dyDescent="0.25"/>
    <row r="73" spans="1:51" hidden="1" x14ac:dyDescent="0.25"/>
    <row r="74" spans="1:51" hidden="1" x14ac:dyDescent="0.25"/>
    <row r="75" spans="1:51" hidden="1" x14ac:dyDescent="0.25"/>
    <row r="76" spans="1:51" ht="15.75" hidden="1" thickBot="1" x14ac:dyDescent="0.3">
      <c r="C76" s="448" t="s">
        <v>286</v>
      </c>
      <c r="N76" s="482">
        <f>SUM(N71:N75)</f>
        <v>0</v>
      </c>
      <c r="O76" s="217">
        <f>+IFERROR(VLOOKUP(B75,Sheet1!B:D,3,FALSE)+VLOOKUP(B75,Sheet1!B:E,4,FALSE),0)</f>
        <v>0</v>
      </c>
    </row>
    <row r="77" spans="1:51" hidden="1" x14ac:dyDescent="0.25"/>
    <row r="78" spans="1:51" hidden="1" x14ac:dyDescent="0.25">
      <c r="O78" s="217">
        <f>+IFERROR(VLOOKUP(B77,Sheet1!B:D,3,FALSE)+VLOOKUP(B77,Sheet1!B:E,4,FALSE),0)</f>
        <v>0</v>
      </c>
    </row>
    <row r="79" spans="1:51" hidden="1" x14ac:dyDescent="0.25">
      <c r="O79" s="217">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7">
        <f>+IFERROR(VLOOKUP(B83,Sheet1!B:D,3,FALSE)+VLOOKUP(B83,Sheet1!B:E,4,FALSE),0)</f>
        <v>0</v>
      </c>
    </row>
    <row r="85" spans="15:15" hidden="1" x14ac:dyDescent="0.25"/>
    <row r="86" spans="15:15" hidden="1" x14ac:dyDescent="0.25"/>
    <row r="87" spans="15:15" hidden="1" x14ac:dyDescent="0.25">
      <c r="O87" s="217">
        <f>+IFERROR(VLOOKUP(B86,Sheet1!B:D,3,FALSE)+VLOOKUP(B86,Sheet1!B:E,4,FALSE),0)</f>
        <v>0</v>
      </c>
    </row>
    <row r="88" spans="15:15" hidden="1" x14ac:dyDescent="0.25"/>
    <row r="89" spans="15:15" hidden="1" x14ac:dyDescent="0.25"/>
    <row r="90" spans="15:15" hidden="1" x14ac:dyDescent="0.25">
      <c r="O90" s="217">
        <f>+IFERROR(VLOOKUP(B89,Sheet1!B:D,3,FALSE)+VLOOKUP(B89,Sheet1!B:E,4,FALSE),0)</f>
        <v>0</v>
      </c>
    </row>
    <row r="91" spans="15:15" hidden="1" x14ac:dyDescent="0.25"/>
    <row r="92" spans="15:15" hidden="1" x14ac:dyDescent="0.25"/>
    <row r="93" spans="15:15" hidden="1" x14ac:dyDescent="0.25">
      <c r="O93" s="217">
        <f>+IFERROR(VLOOKUP(B92,Sheet1!B:D,3,FALSE)+VLOOKUP(B92,Sheet1!B:E,4,FALSE),0)</f>
        <v>0</v>
      </c>
    </row>
    <row r="94" spans="15:15" hidden="1" x14ac:dyDescent="0.25"/>
    <row r="95" spans="15:15" hidden="1" x14ac:dyDescent="0.25"/>
    <row r="96" spans="15:15" hidden="1" x14ac:dyDescent="0.25">
      <c r="O96" s="217">
        <f>+IFERROR(VLOOKUP(B95,Sheet1!B:D,3,FALSE)+VLOOKUP(B95,Sheet1!B:E,4,FALSE),0)</f>
        <v>0</v>
      </c>
    </row>
    <row r="97" spans="15:15" hidden="1" x14ac:dyDescent="0.25"/>
    <row r="98" spans="15:15" hidden="1" x14ac:dyDescent="0.25"/>
    <row r="99" spans="15:15" hidden="1" x14ac:dyDescent="0.25">
      <c r="O99" s="217">
        <f>+IFERROR(VLOOKUP(B98,Sheet1!B:D,3,FALSE)+VLOOKUP(B98,Sheet1!B:E,4,FALSE),0)</f>
        <v>0</v>
      </c>
    </row>
    <row r="100" spans="15:15" hidden="1" x14ac:dyDescent="0.25"/>
    <row r="101" spans="15:15" hidden="1" x14ac:dyDescent="0.25"/>
  </sheetData>
  <mergeCells count="11">
    <mergeCell ref="E67:H67"/>
    <mergeCell ref="I67:M67"/>
    <mergeCell ref="H3:M3"/>
    <mergeCell ref="P3:AV3"/>
    <mergeCell ref="H4:M4"/>
    <mergeCell ref="P5:AV5"/>
    <mergeCell ref="E6:H6"/>
    <mergeCell ref="I6:M6"/>
    <mergeCell ref="P6:AD6"/>
    <mergeCell ref="AE6:AP6"/>
    <mergeCell ref="AQ6:AV6"/>
  </mergeCells>
  <conditionalFormatting sqref="H8">
    <cfRule type="cellIs" dxfId="17" priority="13" operator="greaterThan">
      <formula>G8</formula>
    </cfRule>
  </conditionalFormatting>
  <conditionalFormatting sqref="H35">
    <cfRule type="cellIs" dxfId="16" priority="10" operator="greaterThan">
      <formula>G35</formula>
    </cfRule>
  </conditionalFormatting>
  <conditionalFormatting sqref="H38">
    <cfRule type="cellIs" dxfId="15" priority="9" operator="greaterThan">
      <formula>G38</formula>
    </cfRule>
  </conditionalFormatting>
  <conditionalFormatting sqref="H47">
    <cfRule type="cellIs" dxfId="14" priority="6" operator="greaterThan">
      <formula>G47</formula>
    </cfRule>
  </conditionalFormatting>
  <conditionalFormatting sqref="H50">
    <cfRule type="cellIs" dxfId="13" priority="5" operator="greaterThan">
      <formula>G50</formula>
    </cfRule>
  </conditionalFormatting>
  <conditionalFormatting sqref="H59">
    <cfRule type="cellIs" dxfId="12" priority="2" operator="greaterThan">
      <formula>G59</formula>
    </cfRule>
  </conditionalFormatting>
  <conditionalFormatting sqref="H62">
    <cfRule type="cellIs" dxfId="11" priority="1" operator="greaterThan">
      <formula>G62</formula>
    </cfRule>
  </conditionalFormatting>
  <conditionalFormatting sqref="AY9:AY27 AY31:AY66">
    <cfRule type="cellIs" dxfId="10" priority="18" operator="lessThan">
      <formula>0</formula>
    </cfRule>
  </conditionalFormatting>
  <conditionalFormatting sqref="AY8">
    <cfRule type="cellIs" dxfId="9" priority="17" operator="lessThan">
      <formula>0</formula>
    </cfRule>
  </conditionalFormatting>
  <conditionalFormatting sqref="H3">
    <cfRule type="containsText" dxfId="8" priority="16" operator="containsText" text="Budget">
      <formula>NOT(ISERROR(SEARCH("Budget",H3)))</formula>
    </cfRule>
  </conditionalFormatting>
  <conditionalFormatting sqref="H4">
    <cfRule type="containsText" dxfId="7" priority="15" operator="containsText" text="forecast">
      <formula>NOT(ISERROR(SEARCH("forecast",H4)))</formula>
    </cfRule>
  </conditionalFormatting>
  <conditionalFormatting sqref="AY28:AY30">
    <cfRule type="cellIs" dxfId="6" priority="14" operator="lessThan">
      <formula>0</formula>
    </cfRule>
  </conditionalFormatting>
  <conditionalFormatting sqref="H26">
    <cfRule type="cellIs" dxfId="5" priority="12" operator="greaterThan">
      <formula>G26</formula>
    </cfRule>
  </conditionalFormatting>
  <conditionalFormatting sqref="H32">
    <cfRule type="cellIs" dxfId="4" priority="11" operator="greaterThan">
      <formula>G32</formula>
    </cfRule>
  </conditionalFormatting>
  <conditionalFormatting sqref="H41">
    <cfRule type="cellIs" dxfId="3" priority="8" operator="greaterThan">
      <formula>G41</formula>
    </cfRule>
  </conditionalFormatting>
  <conditionalFormatting sqref="H44">
    <cfRule type="cellIs" dxfId="2" priority="7" operator="greaterThan">
      <formula>G44</formula>
    </cfRule>
  </conditionalFormatting>
  <conditionalFormatting sqref="H53">
    <cfRule type="cellIs" dxfId="1" priority="4" operator="greaterThan">
      <formula>G53</formula>
    </cfRule>
  </conditionalFormatting>
  <conditionalFormatting sqref="H56">
    <cfRule type="cellIs" dxfId="0" priority="3" operator="greaterThan">
      <formula>G56</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C57"/>
  <sheetViews>
    <sheetView zoomScaleNormal="100" workbookViewId="0">
      <pane xSplit="2" ySplit="7" topLeftCell="C26" activePane="bottomRight" state="frozen"/>
      <selection activeCell="A35" sqref="A35"/>
      <selection pane="topRight" activeCell="A35" sqref="A35"/>
      <selection pane="bottomLeft" activeCell="A35" sqref="A35"/>
      <selection pane="bottomRight" activeCell="S45" sqref="S45"/>
    </sheetView>
  </sheetViews>
  <sheetFormatPr defaultColWidth="9.140625" defaultRowHeight="15" x14ac:dyDescent="0.25"/>
  <cols>
    <col min="1" max="1" width="5.28515625" style="139" customWidth="1"/>
    <col min="2" max="3" width="23.28515625" style="139" customWidth="1"/>
    <col min="4" max="23" width="11.7109375" style="139" customWidth="1"/>
    <col min="24" max="24" width="9.140625" style="139"/>
    <col min="25" max="25" width="12.5703125" style="139" customWidth="1"/>
    <col min="26" max="27" width="10.5703125" style="139" bestFit="1" customWidth="1"/>
    <col min="28" max="16384" width="9.140625" style="139"/>
  </cols>
  <sheetData>
    <row r="1" spans="1:25" x14ac:dyDescent="0.25">
      <c r="A1" s="8"/>
      <c r="B1" s="9" t="s">
        <v>11</v>
      </c>
      <c r="C1" s="9"/>
      <c r="D1" s="326" t="str">
        <f>+'Cover Sheet'!C3</f>
        <v>Network Neighbourhood Touring</v>
      </c>
      <c r="E1" s="328"/>
      <c r="F1" s="327"/>
      <c r="G1" s="611" t="s">
        <v>51</v>
      </c>
      <c r="H1" s="611"/>
    </row>
    <row r="2" spans="1:25" x14ac:dyDescent="0.25">
      <c r="A2" s="8"/>
      <c r="B2" s="8"/>
      <c r="C2" s="8"/>
      <c r="D2" s="147"/>
      <c r="E2" s="147"/>
      <c r="F2" s="209"/>
      <c r="G2" s="209"/>
      <c r="H2" s="209"/>
      <c r="I2" s="209"/>
      <c r="J2" s="209"/>
      <c r="K2" s="209"/>
      <c r="L2" s="209"/>
    </row>
    <row r="3" spans="1:25" x14ac:dyDescent="0.25">
      <c r="A3" s="8"/>
      <c r="B3" s="9" t="s">
        <v>6</v>
      </c>
      <c r="C3" s="9"/>
      <c r="D3" s="146" t="str">
        <f>+'Cover Sheet'!C5</f>
        <v>C727</v>
      </c>
      <c r="E3" s="209"/>
      <c r="F3" s="209"/>
      <c r="G3" s="209"/>
      <c r="H3" s="209"/>
      <c r="I3" s="209"/>
      <c r="J3" s="209"/>
      <c r="K3" s="209"/>
      <c r="L3" s="209"/>
    </row>
    <row r="4" spans="1:25" x14ac:dyDescent="0.25">
      <c r="A4" s="8"/>
      <c r="B4" s="9"/>
      <c r="C4" s="9"/>
      <c r="D4" s="145"/>
      <c r="E4" s="209"/>
      <c r="F4" s="209"/>
      <c r="G4" s="209"/>
      <c r="H4" s="209"/>
      <c r="I4" s="209"/>
      <c r="J4" s="209"/>
      <c r="K4" s="209"/>
      <c r="L4" s="209"/>
    </row>
    <row r="5" spans="1:25" x14ac:dyDescent="0.25">
      <c r="A5" s="8"/>
      <c r="B5" s="9" t="s">
        <v>5021</v>
      </c>
      <c r="C5" s="9"/>
      <c r="D5" s="324" t="s">
        <v>5022</v>
      </c>
      <c r="E5" s="329"/>
      <c r="F5" s="323"/>
      <c r="G5" s="612"/>
      <c r="H5" s="612"/>
      <c r="I5" s="612"/>
      <c r="J5" s="612"/>
      <c r="K5" s="612"/>
      <c r="L5" s="612"/>
    </row>
    <row r="6" spans="1:25" x14ac:dyDescent="0.25">
      <c r="A6" s="8"/>
      <c r="B6" s="8"/>
      <c r="C6" s="8"/>
      <c r="D6" s="613"/>
      <c r="E6" s="614"/>
      <c r="F6" s="614"/>
      <c r="G6" s="614"/>
      <c r="H6" s="614"/>
      <c r="I6" s="614"/>
      <c r="J6" s="614"/>
      <c r="K6" s="614"/>
      <c r="L6" s="614"/>
    </row>
    <row r="7" spans="1:25" ht="25.5" thickBot="1" x14ac:dyDescent="0.3">
      <c r="A7" s="142"/>
      <c r="B7" s="141" t="s">
        <v>4</v>
      </c>
      <c r="C7" s="141" t="s">
        <v>31</v>
      </c>
      <c r="D7" s="615" t="s">
        <v>5023</v>
      </c>
      <c r="E7" s="615" t="s">
        <v>5024</v>
      </c>
      <c r="F7" s="314" t="s">
        <v>5025</v>
      </c>
      <c r="G7" s="316" t="s">
        <v>5026</v>
      </c>
      <c r="H7" s="615" t="s">
        <v>5088</v>
      </c>
      <c r="I7" s="314" t="s">
        <v>5089</v>
      </c>
      <c r="J7" s="314" t="s">
        <v>5027</v>
      </c>
      <c r="K7" s="314" t="s">
        <v>5028</v>
      </c>
      <c r="L7" s="314" t="s">
        <v>5029</v>
      </c>
      <c r="M7" s="316" t="s">
        <v>5030</v>
      </c>
      <c r="N7" s="615" t="s">
        <v>5031</v>
      </c>
      <c r="O7" s="314" t="s">
        <v>5032</v>
      </c>
      <c r="P7" s="314" t="s">
        <v>5033</v>
      </c>
      <c r="Q7" s="316" t="s">
        <v>5034</v>
      </c>
      <c r="R7" s="615" t="s">
        <v>5035</v>
      </c>
      <c r="S7" s="314" t="s">
        <v>5036</v>
      </c>
      <c r="T7" s="316" t="s">
        <v>5037</v>
      </c>
      <c r="U7" s="616" t="s">
        <v>5038</v>
      </c>
      <c r="V7" s="617" t="s">
        <v>5039</v>
      </c>
      <c r="W7" s="618" t="s">
        <v>5040</v>
      </c>
      <c r="X7" s="615"/>
      <c r="Y7" s="314"/>
    </row>
    <row r="8" spans="1:25" x14ac:dyDescent="0.25">
      <c r="D8" s="619"/>
      <c r="E8" s="620"/>
      <c r="F8" s="621"/>
      <c r="G8" s="621"/>
      <c r="H8" s="620"/>
      <c r="I8" s="761"/>
      <c r="J8" s="761"/>
      <c r="K8" s="621"/>
      <c r="L8" s="621"/>
      <c r="M8" s="621"/>
      <c r="N8" s="620"/>
      <c r="O8" s="622"/>
      <c r="P8" s="622"/>
      <c r="Q8" s="622"/>
      <c r="R8" s="623"/>
      <c r="S8" s="621"/>
      <c r="T8" s="622"/>
      <c r="U8" s="624"/>
      <c r="V8" s="625"/>
      <c r="W8" s="626"/>
      <c r="X8" s="623"/>
    </row>
    <row r="9" spans="1:25" s="627" customFormat="1" x14ac:dyDescent="0.25">
      <c r="B9" s="769" t="s">
        <v>5041</v>
      </c>
      <c r="D9" s="629"/>
      <c r="E9" s="630"/>
      <c r="F9" s="631"/>
      <c r="G9" s="631"/>
      <c r="H9" s="630"/>
      <c r="I9" s="668"/>
      <c r="J9" s="668"/>
      <c r="K9" s="631"/>
      <c r="L9" s="631"/>
      <c r="M9" s="631"/>
      <c r="N9" s="630"/>
      <c r="O9" s="632"/>
      <c r="P9" s="632"/>
      <c r="Q9" s="632"/>
      <c r="R9" s="633"/>
      <c r="S9" s="631"/>
      <c r="T9" s="632"/>
      <c r="U9" s="757" t="s">
        <v>5086</v>
      </c>
      <c r="V9" s="758"/>
      <c r="W9" s="759"/>
      <c r="X9" s="633"/>
    </row>
    <row r="10" spans="1:25" s="627" customFormat="1" x14ac:dyDescent="0.25">
      <c r="B10" s="797">
        <v>42767</v>
      </c>
      <c r="D10" s="629"/>
      <c r="E10" s="630"/>
      <c r="F10" s="631"/>
      <c r="G10" s="631"/>
      <c r="H10" s="630"/>
      <c r="I10" s="668"/>
      <c r="J10" s="668"/>
      <c r="K10" s="631"/>
      <c r="L10" s="631"/>
      <c r="M10" s="631"/>
      <c r="N10" s="630"/>
      <c r="O10" s="632"/>
      <c r="P10" s="632"/>
      <c r="Q10" s="632"/>
      <c r="R10" s="633"/>
      <c r="S10" s="631"/>
      <c r="T10" s="632"/>
      <c r="U10" s="624"/>
      <c r="V10" s="625"/>
      <c r="W10" s="626"/>
      <c r="X10" s="633"/>
    </row>
    <row r="11" spans="1:25" s="627" customFormat="1" x14ac:dyDescent="0.25">
      <c r="B11" s="627" t="s">
        <v>5042</v>
      </c>
      <c r="C11" s="789"/>
      <c r="D11" s="634">
        <v>0</v>
      </c>
      <c r="E11" s="635">
        <v>0</v>
      </c>
      <c r="F11" s="636">
        <v>1</v>
      </c>
      <c r="G11" s="637">
        <f>E11*F11</f>
        <v>0</v>
      </c>
      <c r="H11" s="635">
        <v>0</v>
      </c>
      <c r="I11" s="636">
        <v>0</v>
      </c>
      <c r="J11" s="636">
        <v>0</v>
      </c>
      <c r="K11" s="636">
        <v>0</v>
      </c>
      <c r="L11" s="636">
        <v>0</v>
      </c>
      <c r="M11" s="631">
        <f>SUM(H11:L11)*F11</f>
        <v>0</v>
      </c>
      <c r="N11" s="630">
        <f>G11-M11</f>
        <v>0</v>
      </c>
      <c r="O11" s="632">
        <f>N11*D11</f>
        <v>0</v>
      </c>
      <c r="P11" s="632">
        <f>O11/6</f>
        <v>0</v>
      </c>
      <c r="Q11" s="632">
        <f>O11-P11</f>
        <v>0</v>
      </c>
      <c r="R11" s="638">
        <v>0.51029999999999998</v>
      </c>
      <c r="S11" s="631">
        <f>$N11*R11</f>
        <v>0</v>
      </c>
      <c r="T11" s="632">
        <f>Q11*R11</f>
        <v>0</v>
      </c>
      <c r="U11" s="639">
        <v>0.45</v>
      </c>
      <c r="V11" s="625">
        <f>$G11*U11</f>
        <v>0</v>
      </c>
      <c r="W11" s="626">
        <f>T11*U11</f>
        <v>0</v>
      </c>
      <c r="X11" s="633"/>
    </row>
    <row r="12" spans="1:25" s="627" customFormat="1" x14ac:dyDescent="0.25">
      <c r="B12" s="627" t="s">
        <v>5043</v>
      </c>
      <c r="C12" s="789"/>
      <c r="D12" s="634">
        <v>0</v>
      </c>
      <c r="E12" s="635">
        <v>0</v>
      </c>
      <c r="F12" s="640">
        <f>+F11</f>
        <v>1</v>
      </c>
      <c r="G12" s="637">
        <f>E12*F12</f>
        <v>0</v>
      </c>
      <c r="H12" s="635">
        <v>0</v>
      </c>
      <c r="I12" s="636">
        <v>0</v>
      </c>
      <c r="J12" s="636">
        <v>0</v>
      </c>
      <c r="K12" s="636">
        <v>0</v>
      </c>
      <c r="L12" s="636">
        <v>0</v>
      </c>
      <c r="M12" s="631">
        <f>SUM(H12:L12)*F12</f>
        <v>0</v>
      </c>
      <c r="N12" s="630">
        <f>G12-M12</f>
        <v>0</v>
      </c>
      <c r="O12" s="632">
        <f>N12*D12</f>
        <v>0</v>
      </c>
      <c r="P12" s="632">
        <f>O12/6</f>
        <v>0</v>
      </c>
      <c r="Q12" s="632">
        <f>O12-P12</f>
        <v>0</v>
      </c>
      <c r="R12" s="638">
        <v>0</v>
      </c>
      <c r="S12" s="631">
        <f>$N12*R12</f>
        <v>0</v>
      </c>
      <c r="T12" s="632">
        <f>Q12*R12</f>
        <v>0</v>
      </c>
      <c r="U12" s="639">
        <v>0</v>
      </c>
      <c r="V12" s="625">
        <f>$G12*U12</f>
        <v>0</v>
      </c>
      <c r="W12" s="626">
        <f>T12*U12</f>
        <v>0</v>
      </c>
      <c r="X12" s="633"/>
    </row>
    <row r="13" spans="1:25" s="627" customFormat="1" x14ac:dyDescent="0.25">
      <c r="B13" s="627" t="s">
        <v>5081</v>
      </c>
      <c r="C13" s="789"/>
      <c r="D13" s="634">
        <v>0</v>
      </c>
      <c r="E13" s="635">
        <v>0</v>
      </c>
      <c r="F13" s="640">
        <f>+F11</f>
        <v>1</v>
      </c>
      <c r="G13" s="637">
        <f>E13*F13</f>
        <v>0</v>
      </c>
      <c r="H13" s="635">
        <v>0</v>
      </c>
      <c r="I13" s="636">
        <v>0</v>
      </c>
      <c r="J13" s="636">
        <v>0</v>
      </c>
      <c r="K13" s="636">
        <v>0</v>
      </c>
      <c r="L13" s="636">
        <v>0</v>
      </c>
      <c r="M13" s="631">
        <f>SUM(H13:L13)*F13</f>
        <v>0</v>
      </c>
      <c r="N13" s="630">
        <f>G13-M13</f>
        <v>0</v>
      </c>
      <c r="O13" s="632">
        <f>N13*D13</f>
        <v>0</v>
      </c>
      <c r="P13" s="632">
        <f>O13/6</f>
        <v>0</v>
      </c>
      <c r="Q13" s="632">
        <f>O13-P13</f>
        <v>0</v>
      </c>
      <c r="R13" s="638">
        <v>0</v>
      </c>
      <c r="S13" s="631">
        <f>$N13*R13</f>
        <v>0</v>
      </c>
      <c r="T13" s="632">
        <f>Q13*R13</f>
        <v>0</v>
      </c>
      <c r="U13" s="639">
        <v>0</v>
      </c>
      <c r="V13" s="625">
        <f>$G13*U13</f>
        <v>0</v>
      </c>
      <c r="W13" s="626">
        <f>T13*U13</f>
        <v>0</v>
      </c>
      <c r="X13" s="633"/>
    </row>
    <row r="14" spans="1:25" s="627" customFormat="1" x14ac:dyDescent="0.25">
      <c r="B14" s="627" t="s">
        <v>5082</v>
      </c>
      <c r="C14" s="789"/>
      <c r="D14" s="634">
        <v>0</v>
      </c>
      <c r="E14" s="641">
        <f>SUM(E11:E13)</f>
        <v>0</v>
      </c>
      <c r="F14" s="640">
        <f>+F11</f>
        <v>1</v>
      </c>
      <c r="G14" s="637"/>
      <c r="H14" s="641"/>
      <c r="I14" s="640"/>
      <c r="J14" s="640"/>
      <c r="K14" s="640"/>
      <c r="L14" s="640"/>
      <c r="M14" s="631"/>
      <c r="N14" s="630">
        <f>SUM(N11:N13)</f>
        <v>0</v>
      </c>
      <c r="O14" s="897" t="s">
        <v>5044</v>
      </c>
      <c r="P14" s="897"/>
      <c r="Q14" s="898"/>
      <c r="R14" s="638">
        <v>0</v>
      </c>
      <c r="S14" s="631">
        <f>+(S11*R14)+(S12*R14)+(S13*R14)</f>
        <v>0</v>
      </c>
      <c r="T14" s="632">
        <f>-(+S14*D14)*(5/6)</f>
        <v>0</v>
      </c>
      <c r="U14" s="639">
        <v>0.1</v>
      </c>
      <c r="V14" s="625">
        <f>$G14*U11*U14</f>
        <v>0</v>
      </c>
      <c r="W14" s="626">
        <f>$D14*$N14*U11*U14*5/6</f>
        <v>0</v>
      </c>
      <c r="X14" s="633"/>
    </row>
    <row r="15" spans="1:25" s="627" customFormat="1" x14ac:dyDescent="0.25">
      <c r="B15" s="627" t="s">
        <v>5083</v>
      </c>
      <c r="C15" s="789"/>
      <c r="D15" s="642"/>
      <c r="E15" s="641"/>
      <c r="F15" s="640"/>
      <c r="G15" s="756">
        <f>SUM(G11:G14)</f>
        <v>0</v>
      </c>
      <c r="H15" s="641"/>
      <c r="I15" s="640"/>
      <c r="J15" s="640"/>
      <c r="K15" s="640"/>
      <c r="L15" s="640"/>
      <c r="M15" s="756">
        <f>SUM(M11:M14)</f>
        <v>0</v>
      </c>
      <c r="N15" s="630"/>
      <c r="O15" s="754"/>
      <c r="P15" s="754"/>
      <c r="Q15" s="755"/>
      <c r="R15" s="633"/>
      <c r="S15" s="631"/>
      <c r="T15" s="760">
        <f>SUM(T11:T14)</f>
        <v>0</v>
      </c>
      <c r="U15" s="639"/>
      <c r="V15" s="625"/>
      <c r="W15" s="626"/>
      <c r="X15" s="633"/>
    </row>
    <row r="16" spans="1:25" s="627" customFormat="1" x14ac:dyDescent="0.25">
      <c r="C16" s="789"/>
      <c r="D16" s="642"/>
      <c r="E16" s="641"/>
      <c r="F16" s="640"/>
      <c r="G16" s="637"/>
      <c r="H16" s="641"/>
      <c r="I16" s="640"/>
      <c r="J16" s="640"/>
      <c r="K16" s="640"/>
      <c r="L16" s="640"/>
      <c r="M16" s="770" t="e">
        <f>+M15/G15</f>
        <v>#DIV/0!</v>
      </c>
      <c r="N16" s="630"/>
      <c r="O16" s="754"/>
      <c r="P16" s="754"/>
      <c r="Q16" s="755"/>
      <c r="R16" s="633"/>
      <c r="S16" s="775"/>
      <c r="T16" s="632"/>
      <c r="U16" s="639"/>
      <c r="V16" s="625"/>
      <c r="W16" s="626"/>
      <c r="X16" s="633"/>
    </row>
    <row r="17" spans="2:24" s="627" customFormat="1" x14ac:dyDescent="0.25">
      <c r="B17" s="797">
        <v>42856</v>
      </c>
      <c r="C17" s="789"/>
      <c r="D17" s="629"/>
      <c r="E17" s="630"/>
      <c r="F17" s="631"/>
      <c r="G17" s="631"/>
      <c r="H17" s="630"/>
      <c r="I17" s="668"/>
      <c r="J17" s="668"/>
      <c r="K17" s="631"/>
      <c r="L17" s="631"/>
      <c r="M17" s="631"/>
      <c r="N17" s="630"/>
      <c r="O17" s="632"/>
      <c r="P17" s="632"/>
      <c r="Q17" s="632"/>
      <c r="R17" s="633"/>
      <c r="S17" s="631"/>
      <c r="T17" s="632"/>
      <c r="U17" s="639"/>
      <c r="V17" s="625"/>
      <c r="W17" s="626"/>
      <c r="X17" s="633"/>
    </row>
    <row r="18" spans="2:24" s="627" customFormat="1" x14ac:dyDescent="0.25">
      <c r="B18" s="627" t="s">
        <v>5042</v>
      </c>
      <c r="C18" s="789"/>
      <c r="D18" s="634">
        <v>0</v>
      </c>
      <c r="E18" s="635">
        <v>0</v>
      </c>
      <c r="F18" s="636">
        <v>1</v>
      </c>
      <c r="G18" s="637">
        <f>E18*F18</f>
        <v>0</v>
      </c>
      <c r="H18" s="635">
        <v>0</v>
      </c>
      <c r="I18" s="636">
        <v>0</v>
      </c>
      <c r="J18" s="636">
        <v>0</v>
      </c>
      <c r="K18" s="636">
        <v>0</v>
      </c>
      <c r="L18" s="636">
        <v>0</v>
      </c>
      <c r="M18" s="631">
        <f>SUM(H18:L18)*F18</f>
        <v>0</v>
      </c>
      <c r="N18" s="630">
        <f>G18-M18</f>
        <v>0</v>
      </c>
      <c r="O18" s="632">
        <f>N18*D18</f>
        <v>0</v>
      </c>
      <c r="P18" s="632">
        <f>O18/6</f>
        <v>0</v>
      </c>
      <c r="Q18" s="632">
        <f>O18-P18</f>
        <v>0</v>
      </c>
      <c r="R18" s="638">
        <v>0.68569999999999998</v>
      </c>
      <c r="S18" s="631">
        <f>$N18*R18</f>
        <v>0</v>
      </c>
      <c r="T18" s="632">
        <f>Q18*R18</f>
        <v>0</v>
      </c>
      <c r="U18" s="639"/>
      <c r="V18" s="625"/>
      <c r="W18" s="626"/>
      <c r="X18" s="633"/>
    </row>
    <row r="19" spans="2:24" s="627" customFormat="1" x14ac:dyDescent="0.25">
      <c r="B19" s="627" t="s">
        <v>5043</v>
      </c>
      <c r="C19" s="789"/>
      <c r="D19" s="634">
        <v>0</v>
      </c>
      <c r="E19" s="635">
        <v>0</v>
      </c>
      <c r="F19" s="640">
        <f>+F18</f>
        <v>1</v>
      </c>
      <c r="G19" s="637">
        <f>E19*F19</f>
        <v>0</v>
      </c>
      <c r="H19" s="635">
        <v>0</v>
      </c>
      <c r="I19" s="636">
        <v>0</v>
      </c>
      <c r="J19" s="636">
        <v>0</v>
      </c>
      <c r="K19" s="636">
        <v>0</v>
      </c>
      <c r="L19" s="636">
        <v>0</v>
      </c>
      <c r="M19" s="631">
        <f>SUM(H19:L19)*F19</f>
        <v>0</v>
      </c>
      <c r="N19" s="630">
        <f>G19-M19</f>
        <v>0</v>
      </c>
      <c r="O19" s="632">
        <f>N19*D19</f>
        <v>0</v>
      </c>
      <c r="P19" s="632">
        <f>O19/6</f>
        <v>0</v>
      </c>
      <c r="Q19" s="632">
        <f>O19-P19</f>
        <v>0</v>
      </c>
      <c r="R19" s="638">
        <v>0</v>
      </c>
      <c r="S19" s="631">
        <f>$N19*R19</f>
        <v>0</v>
      </c>
      <c r="T19" s="632">
        <f>Q19*R19</f>
        <v>0</v>
      </c>
      <c r="U19" s="639"/>
      <c r="V19" s="625"/>
      <c r="W19" s="626"/>
      <c r="X19" s="633"/>
    </row>
    <row r="20" spans="2:24" s="627" customFormat="1" x14ac:dyDescent="0.25">
      <c r="B20" s="627" t="s">
        <v>5081</v>
      </c>
      <c r="C20" s="789"/>
      <c r="D20" s="634">
        <v>0</v>
      </c>
      <c r="E20" s="635">
        <v>0</v>
      </c>
      <c r="F20" s="640">
        <f>+F18</f>
        <v>1</v>
      </c>
      <c r="G20" s="637">
        <f>E20*F20</f>
        <v>0</v>
      </c>
      <c r="H20" s="635">
        <v>0</v>
      </c>
      <c r="I20" s="636">
        <v>0</v>
      </c>
      <c r="J20" s="636">
        <v>0</v>
      </c>
      <c r="K20" s="636">
        <v>0</v>
      </c>
      <c r="L20" s="636">
        <v>0</v>
      </c>
      <c r="M20" s="631">
        <f>SUM(H20:L20)*F20</f>
        <v>0</v>
      </c>
      <c r="N20" s="630">
        <f>G20-M20</f>
        <v>0</v>
      </c>
      <c r="O20" s="632">
        <f>N20*D20</f>
        <v>0</v>
      </c>
      <c r="P20" s="632">
        <f>O20/6</f>
        <v>0</v>
      </c>
      <c r="Q20" s="632">
        <f>O20-P20</f>
        <v>0</v>
      </c>
      <c r="R20" s="638">
        <v>0</v>
      </c>
      <c r="S20" s="631">
        <f>$N20*R20</f>
        <v>0</v>
      </c>
      <c r="T20" s="632">
        <f>Q20*R20</f>
        <v>0</v>
      </c>
      <c r="U20" s="639"/>
      <c r="V20" s="625"/>
      <c r="W20" s="626"/>
      <c r="X20" s="633"/>
    </row>
    <row r="21" spans="2:24" s="627" customFormat="1" x14ac:dyDescent="0.25">
      <c r="B21" s="627" t="s">
        <v>5082</v>
      </c>
      <c r="C21" s="789"/>
      <c r="D21" s="634">
        <v>0</v>
      </c>
      <c r="E21" s="641">
        <f>SUM(E18:E20)</f>
        <v>0</v>
      </c>
      <c r="F21" s="640">
        <f>+F18</f>
        <v>1</v>
      </c>
      <c r="G21" s="637"/>
      <c r="H21" s="641"/>
      <c r="I21" s="640"/>
      <c r="J21" s="640"/>
      <c r="K21" s="640"/>
      <c r="L21" s="640"/>
      <c r="M21" s="631"/>
      <c r="N21" s="630">
        <f>SUM(N18:N20)</f>
        <v>0</v>
      </c>
      <c r="O21" s="897" t="s">
        <v>5044</v>
      </c>
      <c r="P21" s="897"/>
      <c r="Q21" s="898"/>
      <c r="R21" s="638">
        <v>0</v>
      </c>
      <c r="S21" s="631">
        <f>+(S18*R21)+(S19*R21)+(S20*R21)</f>
        <v>0</v>
      </c>
      <c r="T21" s="632">
        <f>-(+S21*D21)*(5/6)</f>
        <v>0</v>
      </c>
      <c r="U21" s="639"/>
      <c r="V21" s="625"/>
      <c r="W21" s="626"/>
      <c r="X21" s="633"/>
    </row>
    <row r="22" spans="2:24" s="627" customFormat="1" x14ac:dyDescent="0.25">
      <c r="B22" s="627" t="s">
        <v>5084</v>
      </c>
      <c r="C22" s="789"/>
      <c r="D22" s="642"/>
      <c r="E22" s="641"/>
      <c r="F22" s="640"/>
      <c r="G22" s="756">
        <f>SUM(G18:G21)</f>
        <v>0</v>
      </c>
      <c r="H22" s="641"/>
      <c r="I22" s="640"/>
      <c r="J22" s="640"/>
      <c r="K22" s="640"/>
      <c r="L22" s="640"/>
      <c r="M22" s="756">
        <f>SUM(M18:M21)</f>
        <v>0</v>
      </c>
      <c r="N22" s="630"/>
      <c r="O22" s="754"/>
      <c r="P22" s="754"/>
      <c r="Q22" s="755"/>
      <c r="R22" s="638"/>
      <c r="S22" s="631"/>
      <c r="T22" s="760">
        <f>SUM(T18:T21)</f>
        <v>0</v>
      </c>
      <c r="U22" s="639"/>
      <c r="V22" s="625"/>
      <c r="W22" s="626"/>
      <c r="X22" s="633"/>
    </row>
    <row r="23" spans="2:24" s="627" customFormat="1" x14ac:dyDescent="0.25">
      <c r="C23" s="789"/>
      <c r="D23" s="642"/>
      <c r="E23" s="641"/>
      <c r="F23" s="640"/>
      <c r="G23" s="643"/>
      <c r="H23" s="641"/>
      <c r="I23" s="640"/>
      <c r="J23" s="640"/>
      <c r="K23" s="640"/>
      <c r="L23" s="640"/>
      <c r="M23" s="770" t="e">
        <f>+M22/G22</f>
        <v>#DIV/0!</v>
      </c>
      <c r="N23" s="645"/>
      <c r="O23" s="646"/>
      <c r="P23" s="646"/>
      <c r="Q23" s="646"/>
      <c r="R23" s="647"/>
      <c r="S23" s="644"/>
      <c r="T23" s="646"/>
      <c r="U23" s="648"/>
      <c r="V23" s="649"/>
      <c r="W23" s="650"/>
      <c r="X23" s="633"/>
    </row>
    <row r="24" spans="2:24" s="627" customFormat="1" x14ac:dyDescent="0.25">
      <c r="B24" s="797">
        <v>43009</v>
      </c>
      <c r="C24" s="789"/>
      <c r="D24" s="629"/>
      <c r="E24" s="630"/>
      <c r="F24" s="631"/>
      <c r="G24" s="631"/>
      <c r="H24" s="630"/>
      <c r="I24" s="668"/>
      <c r="J24" s="668"/>
      <c r="K24" s="631"/>
      <c r="L24" s="631"/>
      <c r="M24" s="631"/>
      <c r="N24" s="630"/>
      <c r="O24" s="632"/>
      <c r="P24" s="632"/>
      <c r="Q24" s="632"/>
      <c r="R24" s="633"/>
      <c r="S24" s="631"/>
      <c r="T24" s="632"/>
      <c r="U24" s="648"/>
      <c r="V24" s="649"/>
      <c r="W24" s="650"/>
      <c r="X24" s="633"/>
    </row>
    <row r="25" spans="2:24" s="627" customFormat="1" x14ac:dyDescent="0.25">
      <c r="B25" s="627" t="s">
        <v>5042</v>
      </c>
      <c r="C25" s="789"/>
      <c r="D25" s="634">
        <v>0</v>
      </c>
      <c r="E25" s="635">
        <v>0</v>
      </c>
      <c r="F25" s="636">
        <v>1</v>
      </c>
      <c r="G25" s="637">
        <f>E25*F25</f>
        <v>0</v>
      </c>
      <c r="H25" s="635">
        <v>0</v>
      </c>
      <c r="I25" s="636">
        <v>0</v>
      </c>
      <c r="J25" s="636">
        <v>0</v>
      </c>
      <c r="K25" s="636">
        <v>0</v>
      </c>
      <c r="L25" s="636">
        <v>0</v>
      </c>
      <c r="M25" s="631">
        <f>SUM(H25:L25)*F25</f>
        <v>0</v>
      </c>
      <c r="N25" s="630">
        <f>G25-M25</f>
        <v>0</v>
      </c>
      <c r="O25" s="632">
        <f>N25*D25</f>
        <v>0</v>
      </c>
      <c r="P25" s="632">
        <f>O25/6</f>
        <v>0</v>
      </c>
      <c r="Q25" s="632">
        <f>O25-P25</f>
        <v>0</v>
      </c>
      <c r="R25" s="638">
        <v>0.68569999999999998</v>
      </c>
      <c r="S25" s="631">
        <f>$N25*R25</f>
        <v>0</v>
      </c>
      <c r="T25" s="632">
        <f>Q25*R25</f>
        <v>0</v>
      </c>
      <c r="U25" s="648"/>
      <c r="V25" s="649"/>
      <c r="W25" s="650"/>
      <c r="X25" s="633"/>
    </row>
    <row r="26" spans="2:24" s="627" customFormat="1" x14ac:dyDescent="0.25">
      <c r="B26" s="627" t="s">
        <v>5043</v>
      </c>
      <c r="C26" s="789"/>
      <c r="D26" s="634">
        <v>0</v>
      </c>
      <c r="E26" s="635">
        <v>0</v>
      </c>
      <c r="F26" s="640">
        <f>+F25</f>
        <v>1</v>
      </c>
      <c r="G26" s="637">
        <f>E26*F26</f>
        <v>0</v>
      </c>
      <c r="H26" s="635">
        <v>0</v>
      </c>
      <c r="I26" s="636">
        <v>0</v>
      </c>
      <c r="J26" s="636">
        <v>0</v>
      </c>
      <c r="K26" s="636">
        <v>0</v>
      </c>
      <c r="L26" s="636">
        <v>0</v>
      </c>
      <c r="M26" s="631">
        <f>SUM(H26:L26)*F26</f>
        <v>0</v>
      </c>
      <c r="N26" s="630">
        <f>G26-M26</f>
        <v>0</v>
      </c>
      <c r="O26" s="632">
        <f>N26*D26</f>
        <v>0</v>
      </c>
      <c r="P26" s="632">
        <f>O26/6</f>
        <v>0</v>
      </c>
      <c r="Q26" s="632">
        <f>O26-P26</f>
        <v>0</v>
      </c>
      <c r="R26" s="638">
        <v>0</v>
      </c>
      <c r="S26" s="631">
        <f>$N26*R26</f>
        <v>0</v>
      </c>
      <c r="T26" s="632">
        <f>Q26*R26</f>
        <v>0</v>
      </c>
      <c r="U26" s="648"/>
      <c r="V26" s="649"/>
      <c r="W26" s="650"/>
      <c r="X26" s="633"/>
    </row>
    <row r="27" spans="2:24" s="627" customFormat="1" x14ac:dyDescent="0.25">
      <c r="B27" s="627" t="s">
        <v>5081</v>
      </c>
      <c r="C27" s="789"/>
      <c r="D27" s="634">
        <v>0</v>
      </c>
      <c r="E27" s="635">
        <v>0</v>
      </c>
      <c r="F27" s="640">
        <f>+F25</f>
        <v>1</v>
      </c>
      <c r="G27" s="637">
        <f>E27*F27</f>
        <v>0</v>
      </c>
      <c r="H27" s="635">
        <v>0</v>
      </c>
      <c r="I27" s="636">
        <v>0</v>
      </c>
      <c r="J27" s="636">
        <v>0</v>
      </c>
      <c r="K27" s="636">
        <v>0</v>
      </c>
      <c r="L27" s="636">
        <v>0</v>
      </c>
      <c r="M27" s="631">
        <f>SUM(H27:L27)*F27</f>
        <v>0</v>
      </c>
      <c r="N27" s="630">
        <f>G27-M27</f>
        <v>0</v>
      </c>
      <c r="O27" s="632">
        <f>N27*D27</f>
        <v>0</v>
      </c>
      <c r="P27" s="632">
        <f>O27/6</f>
        <v>0</v>
      </c>
      <c r="Q27" s="632">
        <f>O27-P27</f>
        <v>0</v>
      </c>
      <c r="R27" s="638">
        <v>0</v>
      </c>
      <c r="S27" s="631">
        <f>$N27*R27</f>
        <v>0</v>
      </c>
      <c r="T27" s="632">
        <f>Q27*R27</f>
        <v>0</v>
      </c>
      <c r="U27" s="648"/>
      <c r="V27" s="649"/>
      <c r="W27" s="650"/>
      <c r="X27" s="633"/>
    </row>
    <row r="28" spans="2:24" s="627" customFormat="1" x14ac:dyDescent="0.25">
      <c r="B28" s="627" t="s">
        <v>5082</v>
      </c>
      <c r="C28" s="789"/>
      <c r="D28" s="634">
        <v>0</v>
      </c>
      <c r="E28" s="641">
        <f>SUM(E25:E27)</f>
        <v>0</v>
      </c>
      <c r="F28" s="640">
        <f>+F25</f>
        <v>1</v>
      </c>
      <c r="G28" s="637"/>
      <c r="H28" s="641"/>
      <c r="I28" s="640"/>
      <c r="J28" s="640"/>
      <c r="K28" s="640"/>
      <c r="L28" s="640"/>
      <c r="M28" s="631"/>
      <c r="N28" s="630">
        <f>SUM(N25:N27)</f>
        <v>0</v>
      </c>
      <c r="O28" s="897" t="s">
        <v>5044</v>
      </c>
      <c r="P28" s="897"/>
      <c r="Q28" s="898"/>
      <c r="R28" s="638">
        <v>0</v>
      </c>
      <c r="S28" s="631">
        <f>+(S25*R28)+(S27*R28)</f>
        <v>0</v>
      </c>
      <c r="T28" s="632">
        <f>-(+S28*D28)*(5/6)</f>
        <v>0</v>
      </c>
      <c r="U28" s="648"/>
      <c r="V28" s="649"/>
      <c r="W28" s="650"/>
      <c r="X28" s="633"/>
    </row>
    <row r="29" spans="2:24" s="627" customFormat="1" x14ac:dyDescent="0.25">
      <c r="B29" s="627" t="s">
        <v>5085</v>
      </c>
      <c r="C29" s="789"/>
      <c r="D29" s="642"/>
      <c r="E29" s="641"/>
      <c r="F29" s="640"/>
      <c r="G29" s="756">
        <f>SUM(G25:G28)</f>
        <v>0</v>
      </c>
      <c r="H29" s="641"/>
      <c r="I29" s="640"/>
      <c r="J29" s="640"/>
      <c r="K29" s="640"/>
      <c r="L29" s="640"/>
      <c r="M29" s="756">
        <f>SUM(M25:M28)</f>
        <v>0</v>
      </c>
      <c r="N29" s="630"/>
      <c r="O29" s="754"/>
      <c r="P29" s="754"/>
      <c r="Q29" s="755"/>
      <c r="R29" s="638"/>
      <c r="S29" s="631"/>
      <c r="T29" s="760">
        <f>SUM(T25:T28)</f>
        <v>0</v>
      </c>
      <c r="U29" s="648"/>
      <c r="V29" s="649"/>
      <c r="W29" s="650"/>
      <c r="X29" s="633"/>
    </row>
    <row r="30" spans="2:24" s="627" customFormat="1" x14ac:dyDescent="0.25">
      <c r="C30" s="789"/>
      <c r="D30" s="642"/>
      <c r="E30" s="641"/>
      <c r="F30" s="640"/>
      <c r="G30" s="643"/>
      <c r="H30" s="641"/>
      <c r="I30" s="640"/>
      <c r="J30" s="640"/>
      <c r="K30" s="640"/>
      <c r="L30" s="640"/>
      <c r="M30" s="770" t="e">
        <f>+M29/G29</f>
        <v>#DIV/0!</v>
      </c>
      <c r="N30" s="645"/>
      <c r="O30" s="646"/>
      <c r="P30" s="646"/>
      <c r="Q30" s="646"/>
      <c r="R30" s="647"/>
      <c r="S30" s="644"/>
      <c r="T30" s="646"/>
      <c r="U30" s="648"/>
      <c r="V30" s="649"/>
      <c r="W30" s="650"/>
      <c r="X30" s="633"/>
    </row>
    <row r="31" spans="2:24" s="627" customFormat="1" x14ac:dyDescent="0.25">
      <c r="B31" s="797">
        <v>43132</v>
      </c>
      <c r="C31" s="789"/>
      <c r="D31" s="642"/>
      <c r="E31" s="641"/>
      <c r="F31" s="640"/>
      <c r="G31" s="643"/>
      <c r="H31" s="641"/>
      <c r="I31" s="640"/>
      <c r="J31" s="640"/>
      <c r="K31" s="640"/>
      <c r="L31" s="640"/>
      <c r="M31" s="644"/>
      <c r="N31" s="645"/>
      <c r="O31" s="646"/>
      <c r="P31" s="646"/>
      <c r="Q31" s="646"/>
      <c r="R31" s="647"/>
      <c r="S31" s="644"/>
      <c r="T31" s="646"/>
      <c r="U31" s="648"/>
      <c r="V31" s="649"/>
      <c r="W31" s="650"/>
      <c r="X31" s="633"/>
    </row>
    <row r="32" spans="2:24" s="627" customFormat="1" x14ac:dyDescent="0.25">
      <c r="B32" s="627" t="s">
        <v>5042</v>
      </c>
      <c r="C32" s="789"/>
      <c r="D32" s="634">
        <v>0</v>
      </c>
      <c r="E32" s="635">
        <v>0</v>
      </c>
      <c r="F32" s="636">
        <v>1</v>
      </c>
      <c r="G32" s="637">
        <f>E32*F32</f>
        <v>0</v>
      </c>
      <c r="H32" s="635">
        <v>0</v>
      </c>
      <c r="I32" s="636">
        <v>0</v>
      </c>
      <c r="J32" s="636">
        <v>0</v>
      </c>
      <c r="K32" s="636">
        <v>0</v>
      </c>
      <c r="L32" s="636">
        <v>0</v>
      </c>
      <c r="M32" s="631">
        <f>SUM(H32:L32)*F32</f>
        <v>0</v>
      </c>
      <c r="N32" s="630">
        <f>G32-M32</f>
        <v>0</v>
      </c>
      <c r="O32" s="632">
        <f>N32*D32</f>
        <v>0</v>
      </c>
      <c r="P32" s="632">
        <f>O32/6</f>
        <v>0</v>
      </c>
      <c r="Q32" s="632">
        <f>O32-P32</f>
        <v>0</v>
      </c>
      <c r="R32" s="638">
        <v>0.68569999999999998</v>
      </c>
      <c r="S32" s="631">
        <f>$N32*R32</f>
        <v>0</v>
      </c>
      <c r="T32" s="632">
        <f>Q32*R32</f>
        <v>0</v>
      </c>
      <c r="U32" s="639">
        <v>0.45</v>
      </c>
      <c r="V32" s="625">
        <f>$G32*U32</f>
        <v>0</v>
      </c>
      <c r="W32" s="626">
        <f>T32*U32</f>
        <v>0</v>
      </c>
      <c r="X32" s="633"/>
    </row>
    <row r="33" spans="1:29" s="627" customFormat="1" x14ac:dyDescent="0.25">
      <c r="B33" s="627" t="s">
        <v>5043</v>
      </c>
      <c r="C33" s="789"/>
      <c r="D33" s="634">
        <v>0</v>
      </c>
      <c r="E33" s="635">
        <v>0</v>
      </c>
      <c r="F33" s="640">
        <f>+F32</f>
        <v>1</v>
      </c>
      <c r="G33" s="637">
        <f>E33*F33</f>
        <v>0</v>
      </c>
      <c r="H33" s="635">
        <v>0</v>
      </c>
      <c r="I33" s="636">
        <v>0</v>
      </c>
      <c r="J33" s="636">
        <v>0</v>
      </c>
      <c r="K33" s="636">
        <v>0</v>
      </c>
      <c r="L33" s="636">
        <v>0</v>
      </c>
      <c r="M33" s="631">
        <f>SUM(H33:L33)*F33</f>
        <v>0</v>
      </c>
      <c r="N33" s="630">
        <f>G33-M33</f>
        <v>0</v>
      </c>
      <c r="O33" s="632">
        <f>N33*D33</f>
        <v>0</v>
      </c>
      <c r="P33" s="632">
        <f>O33/6</f>
        <v>0</v>
      </c>
      <c r="Q33" s="632">
        <f>O33-P33</f>
        <v>0</v>
      </c>
      <c r="R33" s="638">
        <v>0</v>
      </c>
      <c r="S33" s="631">
        <f>$N33*R33</f>
        <v>0</v>
      </c>
      <c r="T33" s="632">
        <f>Q33*R33</f>
        <v>0</v>
      </c>
      <c r="U33" s="639">
        <v>0</v>
      </c>
      <c r="V33" s="625">
        <f>$G33*U33</f>
        <v>0</v>
      </c>
      <c r="W33" s="626">
        <f>T33*U33</f>
        <v>0</v>
      </c>
      <c r="X33" s="633"/>
    </row>
    <row r="34" spans="1:29" s="627" customFormat="1" x14ac:dyDescent="0.25">
      <c r="B34" s="627" t="s">
        <v>5081</v>
      </c>
      <c r="C34" s="789"/>
      <c r="D34" s="634">
        <v>0</v>
      </c>
      <c r="E34" s="635">
        <v>0</v>
      </c>
      <c r="F34" s="640">
        <f>F32</f>
        <v>1</v>
      </c>
      <c r="G34" s="637">
        <f>E34*F34</f>
        <v>0</v>
      </c>
      <c r="H34" s="635">
        <v>0</v>
      </c>
      <c r="I34" s="636">
        <v>0</v>
      </c>
      <c r="J34" s="636">
        <v>0</v>
      </c>
      <c r="K34" s="636">
        <v>0</v>
      </c>
      <c r="L34" s="636">
        <v>0</v>
      </c>
      <c r="M34" s="631">
        <f>SUM(H34:L34)*F34</f>
        <v>0</v>
      </c>
      <c r="N34" s="630">
        <f>G34-M34</f>
        <v>0</v>
      </c>
      <c r="O34" s="632">
        <f>N34*D34</f>
        <v>0</v>
      </c>
      <c r="P34" s="632">
        <f>O34/6</f>
        <v>0</v>
      </c>
      <c r="Q34" s="632">
        <f>O34-P34</f>
        <v>0</v>
      </c>
      <c r="R34" s="638">
        <v>0</v>
      </c>
      <c r="S34" s="631">
        <f>$N34*R34</f>
        <v>0</v>
      </c>
      <c r="T34" s="632">
        <f>Q34*R34</f>
        <v>0</v>
      </c>
      <c r="U34" s="639">
        <v>0</v>
      </c>
      <c r="V34" s="625">
        <f>$G34*U34</f>
        <v>0</v>
      </c>
      <c r="W34" s="626">
        <f>T34*U34</f>
        <v>0</v>
      </c>
      <c r="X34" s="633"/>
    </row>
    <row r="35" spans="1:29" s="627" customFormat="1" x14ac:dyDescent="0.25">
      <c r="B35" s="627" t="s">
        <v>5082</v>
      </c>
      <c r="C35" s="789"/>
      <c r="D35" s="634">
        <v>0</v>
      </c>
      <c r="E35" s="641">
        <f>SUM(E32:E34)</f>
        <v>0</v>
      </c>
      <c r="F35" s="640">
        <f>F32</f>
        <v>1</v>
      </c>
      <c r="G35" s="637"/>
      <c r="H35" s="641"/>
      <c r="I35" s="640"/>
      <c r="J35" s="640"/>
      <c r="K35" s="640"/>
      <c r="L35" s="640"/>
      <c r="M35" s="631">
        <v>0</v>
      </c>
      <c r="N35" s="630">
        <f>SUM(N32:N34)</f>
        <v>0</v>
      </c>
      <c r="O35" s="897" t="s">
        <v>5044</v>
      </c>
      <c r="P35" s="897"/>
      <c r="Q35" s="898"/>
      <c r="R35" s="638">
        <v>0</v>
      </c>
      <c r="S35" s="631">
        <f>+(S32*R35)+(S34*R35)</f>
        <v>0</v>
      </c>
      <c r="T35" s="632">
        <f>-(+S35*D35)*(5/6)</f>
        <v>0</v>
      </c>
      <c r="U35" s="639">
        <v>0.1</v>
      </c>
      <c r="V35" s="625">
        <f>$G35*U32*U35</f>
        <v>0</v>
      </c>
      <c r="W35" s="626">
        <f>$D35*$N35*U32*U35*5/6</f>
        <v>0</v>
      </c>
      <c r="X35" s="633"/>
    </row>
    <row r="36" spans="1:29" s="627" customFormat="1" x14ac:dyDescent="0.25">
      <c r="B36" s="627" t="s">
        <v>5087</v>
      </c>
      <c r="C36" s="789"/>
      <c r="D36" s="629"/>
      <c r="E36" s="641"/>
      <c r="F36" s="640"/>
      <c r="G36" s="756">
        <f>SUM(G32:G35)</f>
        <v>0</v>
      </c>
      <c r="H36" s="641"/>
      <c r="I36" s="640"/>
      <c r="J36" s="640"/>
      <c r="K36" s="640"/>
      <c r="L36" s="640"/>
      <c r="M36" s="756">
        <f>SUM(M32:M35)</f>
        <v>0</v>
      </c>
      <c r="N36" s="630"/>
      <c r="O36" s="754"/>
      <c r="P36" s="754"/>
      <c r="Q36" s="755"/>
      <c r="R36" s="647"/>
      <c r="S36" s="631"/>
      <c r="T36" s="760">
        <f>SUM(T32:T35)</f>
        <v>0</v>
      </c>
      <c r="U36" s="639"/>
      <c r="V36" s="625"/>
      <c r="W36" s="626"/>
      <c r="X36" s="633"/>
    </row>
    <row r="37" spans="1:29" s="627" customFormat="1" x14ac:dyDescent="0.25">
      <c r="D37" s="629"/>
      <c r="E37" s="630"/>
      <c r="F37" s="631"/>
      <c r="G37" s="637"/>
      <c r="H37" s="630"/>
      <c r="I37" s="668"/>
      <c r="J37" s="668"/>
      <c r="K37" s="631"/>
      <c r="L37" s="631"/>
      <c r="M37" s="770" t="e">
        <f>+M36/G36</f>
        <v>#DIV/0!</v>
      </c>
      <c r="N37" s="630"/>
      <c r="O37" s="632"/>
      <c r="P37" s="632"/>
      <c r="Q37" s="632"/>
      <c r="R37" s="633"/>
      <c r="S37" s="631"/>
      <c r="T37" s="632"/>
      <c r="U37" s="624"/>
      <c r="V37" s="625"/>
      <c r="W37" s="626"/>
      <c r="X37" s="633"/>
    </row>
    <row r="38" spans="1:29" s="627" customFormat="1" x14ac:dyDescent="0.25">
      <c r="D38" s="629"/>
      <c r="E38" s="630"/>
      <c r="F38" s="631"/>
      <c r="G38" s="637"/>
      <c r="H38" s="630"/>
      <c r="I38" s="668"/>
      <c r="J38" s="668"/>
      <c r="K38" s="631"/>
      <c r="L38" s="631"/>
      <c r="M38" s="770"/>
      <c r="N38" s="630"/>
      <c r="O38" s="632"/>
      <c r="P38" s="632"/>
      <c r="Q38" s="632"/>
      <c r="R38" s="633"/>
      <c r="S38" s="631"/>
      <c r="T38" s="632"/>
      <c r="U38" s="624"/>
      <c r="V38" s="625"/>
      <c r="W38" s="626"/>
      <c r="X38" s="633"/>
    </row>
    <row r="39" spans="1:29" s="628" customFormat="1" ht="15.75" thickBot="1" x14ac:dyDescent="0.3">
      <c r="A39" s="651"/>
      <c r="B39" s="651" t="s">
        <v>5045</v>
      </c>
      <c r="C39" s="651"/>
      <c r="D39" s="652"/>
      <c r="E39" s="653"/>
      <c r="F39" s="654">
        <f>+F32+F25+F18+F11</f>
        <v>4</v>
      </c>
      <c r="G39" s="655">
        <f>+G36+G29+G22+G15</f>
        <v>0</v>
      </c>
      <c r="H39" s="653"/>
      <c r="I39" s="654"/>
      <c r="J39" s="654"/>
      <c r="K39" s="654"/>
      <c r="L39" s="654"/>
      <c r="M39" s="655">
        <f>+M36+M29+M22+M15</f>
        <v>0</v>
      </c>
      <c r="N39" s="772">
        <f>+N14+N21+N28+N35</f>
        <v>0</v>
      </c>
      <c r="O39" s="656">
        <f>SUM(O8:O37)</f>
        <v>0</v>
      </c>
      <c r="P39" s="656"/>
      <c r="Q39" s="656">
        <f>SUM(Q8:Q37)</f>
        <v>0</v>
      </c>
      <c r="R39" s="657"/>
      <c r="S39" s="654">
        <f>SUM(S8:S37)-S35-S28-S21-S14</f>
        <v>0</v>
      </c>
      <c r="T39" s="656">
        <f>+T36+T29+T22+T15</f>
        <v>0</v>
      </c>
      <c r="U39" s="658"/>
      <c r="V39" s="659">
        <f>SUM(V8:V37)</f>
        <v>0</v>
      </c>
      <c r="W39" s="660">
        <f>SUM(W8:W37)</f>
        <v>0</v>
      </c>
      <c r="X39" s="661"/>
    </row>
    <row r="40" spans="1:29" s="628" customFormat="1" ht="15.75" thickTop="1" x14ac:dyDescent="0.25">
      <c r="A40" s="762"/>
      <c r="B40" s="762"/>
      <c r="C40" s="762"/>
      <c r="D40" s="763"/>
      <c r="E40" s="764"/>
      <c r="F40" s="764"/>
      <c r="G40" s="765"/>
      <c r="H40" s="764"/>
      <c r="I40" s="764" t="s">
        <v>5091</v>
      </c>
      <c r="J40" s="764"/>
      <c r="K40" s="764"/>
      <c r="L40" s="764"/>
      <c r="M40" s="771" t="e">
        <f>+M39/G39</f>
        <v>#DIV/0!</v>
      </c>
      <c r="N40" s="764"/>
      <c r="O40" s="763"/>
      <c r="P40" s="763"/>
      <c r="Q40" s="763"/>
      <c r="R40" s="773" t="s">
        <v>5090</v>
      </c>
      <c r="S40" s="764"/>
      <c r="T40" s="771" t="e">
        <f>+T39/Q39</f>
        <v>#DIV/0!</v>
      </c>
      <c r="U40" s="766"/>
      <c r="V40" s="767"/>
      <c r="W40" s="768"/>
      <c r="X40" s="762"/>
    </row>
    <row r="41" spans="1:29" s="628" customFormat="1" x14ac:dyDescent="0.25">
      <c r="A41" s="762"/>
      <c r="B41" s="762"/>
      <c r="C41" s="762"/>
      <c r="D41" s="763"/>
      <c r="E41" s="764"/>
      <c r="F41" s="764"/>
      <c r="G41" s="765"/>
      <c r="H41" s="764"/>
      <c r="I41" s="764" t="s">
        <v>5095</v>
      </c>
      <c r="J41" s="764"/>
      <c r="K41" s="764"/>
      <c r="L41" s="764"/>
      <c r="M41" s="771" t="e">
        <f>+S39/G39</f>
        <v>#DIV/0!</v>
      </c>
      <c r="N41" s="764"/>
      <c r="O41" s="763"/>
      <c r="P41" s="763"/>
      <c r="Q41" s="763"/>
      <c r="R41" s="773" t="s">
        <v>5092</v>
      </c>
      <c r="S41" s="764"/>
      <c r="T41" s="774" t="e">
        <f>+(T39/S39)*1.2</f>
        <v>#DIV/0!</v>
      </c>
      <c r="U41" s="766"/>
      <c r="V41" s="767"/>
      <c r="W41" s="768"/>
      <c r="X41" s="762"/>
    </row>
    <row r="42" spans="1:29" s="662" customFormat="1" x14ac:dyDescent="0.25">
      <c r="B42" s="663"/>
      <c r="C42" s="663"/>
      <c r="D42" s="663"/>
      <c r="E42" s="663"/>
      <c r="F42" s="663"/>
      <c r="G42" s="663"/>
      <c r="H42" s="663"/>
      <c r="I42" s="663"/>
      <c r="J42" s="663"/>
      <c r="K42" s="663"/>
      <c r="L42" s="663"/>
      <c r="M42" s="663"/>
      <c r="N42" s="663"/>
      <c r="O42" s="663"/>
      <c r="P42" s="663"/>
      <c r="Q42" s="663"/>
      <c r="R42" s="663"/>
      <c r="S42" s="663"/>
      <c r="T42" s="663"/>
      <c r="U42" s="663"/>
      <c r="V42" s="663"/>
      <c r="W42" s="663"/>
    </row>
    <row r="43" spans="1:29" ht="37.5" thickBot="1" x14ac:dyDescent="0.3">
      <c r="A43" s="142"/>
      <c r="B43" s="141"/>
      <c r="C43" s="141"/>
      <c r="D43" s="615" t="s">
        <v>5046</v>
      </c>
      <c r="E43" s="615" t="s">
        <v>5047</v>
      </c>
      <c r="F43" s="314" t="s">
        <v>5048</v>
      </c>
      <c r="G43" s="316" t="s">
        <v>5049</v>
      </c>
      <c r="H43" s="664" t="s">
        <v>5050</v>
      </c>
      <c r="I43" s="665" t="s">
        <v>5051</v>
      </c>
      <c r="J43" s="316" t="s">
        <v>5052</v>
      </c>
      <c r="K43" s="664" t="s">
        <v>5053</v>
      </c>
      <c r="L43" s="665" t="s">
        <v>5054</v>
      </c>
      <c r="M43" s="665" t="s">
        <v>5055</v>
      </c>
      <c r="N43" s="665" t="s">
        <v>5056</v>
      </c>
      <c r="O43" s="665" t="s">
        <v>5057</v>
      </c>
      <c r="P43" s="665" t="s">
        <v>5058</v>
      </c>
      <c r="Q43" s="316" t="s">
        <v>5059</v>
      </c>
      <c r="R43" s="664" t="s">
        <v>5060</v>
      </c>
      <c r="S43" s="316" t="s">
        <v>5061</v>
      </c>
      <c r="T43" s="666" t="s">
        <v>5062</v>
      </c>
      <c r="U43" s="664"/>
      <c r="AB43" s="314"/>
      <c r="AC43" s="314"/>
    </row>
    <row r="44" spans="1:29" x14ac:dyDescent="0.25">
      <c r="B44" s="628"/>
      <c r="C44" s="627"/>
      <c r="D44" s="630"/>
      <c r="E44" s="630"/>
      <c r="F44" s="627"/>
      <c r="G44" s="631"/>
      <c r="H44" s="629"/>
      <c r="I44" s="667"/>
      <c r="J44" s="667"/>
      <c r="K44" s="633"/>
      <c r="L44" s="668"/>
      <c r="M44" s="667"/>
      <c r="N44" s="667"/>
      <c r="O44" s="667"/>
      <c r="P44" s="667"/>
      <c r="Q44" s="667"/>
      <c r="R44" s="633"/>
      <c r="S44" s="667"/>
      <c r="T44" s="667"/>
      <c r="U44" s="633"/>
      <c r="AB44" s="662"/>
      <c r="AC44" s="662"/>
    </row>
    <row r="45" spans="1:29" x14ac:dyDescent="0.25">
      <c r="B45" s="627"/>
      <c r="C45" s="627"/>
      <c r="D45" s="669">
        <f>S39</f>
        <v>0</v>
      </c>
      <c r="E45" s="670">
        <v>2</v>
      </c>
      <c r="F45" s="671">
        <v>1</v>
      </c>
      <c r="G45" s="672">
        <f>IFERROR(D45/E45*F45,0)</f>
        <v>0</v>
      </c>
      <c r="H45" s="673">
        <v>1.5</v>
      </c>
      <c r="I45" s="674">
        <f>H45*5/6</f>
        <v>1.25</v>
      </c>
      <c r="J45" s="674">
        <f>G45*I45</f>
        <v>0</v>
      </c>
      <c r="K45" s="675">
        <v>0.2</v>
      </c>
      <c r="L45" s="672">
        <f>G45*K45</f>
        <v>0</v>
      </c>
      <c r="M45" s="674">
        <v>1</v>
      </c>
      <c r="N45" s="674">
        <f>M45*5/6</f>
        <v>0.83333333333333337</v>
      </c>
      <c r="O45" s="674">
        <v>0.5</v>
      </c>
      <c r="P45" s="674">
        <f>N45-O45</f>
        <v>0.33333333333333337</v>
      </c>
      <c r="Q45" s="674">
        <f>L45*P45</f>
        <v>0</v>
      </c>
      <c r="R45" s="675">
        <v>1</v>
      </c>
      <c r="S45" s="815">
        <v>19810</v>
      </c>
      <c r="T45" s="676">
        <f>J45+Q45+S45</f>
        <v>19810</v>
      </c>
      <c r="U45" s="633"/>
      <c r="AB45" s="662"/>
      <c r="AC45" s="662"/>
    </row>
    <row r="46" spans="1:29" ht="15.75" thickBot="1" x14ac:dyDescent="0.3">
      <c r="B46" s="627"/>
      <c r="C46" s="627"/>
      <c r="D46" s="663"/>
      <c r="E46" s="663"/>
      <c r="F46" s="627"/>
      <c r="G46" s="627"/>
      <c r="H46" s="663"/>
      <c r="I46" s="663"/>
      <c r="J46" s="663"/>
      <c r="K46" s="663"/>
      <c r="L46" s="663"/>
      <c r="M46" s="663"/>
      <c r="N46" s="663"/>
      <c r="O46" s="663"/>
      <c r="P46" s="663"/>
      <c r="Q46" s="663"/>
      <c r="R46" s="663"/>
      <c r="S46" s="663"/>
      <c r="T46" s="663"/>
      <c r="U46" s="663"/>
      <c r="AB46" s="662"/>
      <c r="AC46" s="662"/>
    </row>
    <row r="47" spans="1:29" ht="25.5" thickBot="1" x14ac:dyDescent="0.3">
      <c r="A47" s="142"/>
      <c r="B47" s="141"/>
      <c r="C47" s="141"/>
      <c r="D47" s="665"/>
      <c r="E47" s="665"/>
      <c r="F47" s="665"/>
      <c r="G47" s="665"/>
      <c r="H47" s="665"/>
      <c r="I47" s="665"/>
      <c r="J47" s="665"/>
      <c r="K47" s="665"/>
      <c r="L47" s="665"/>
      <c r="M47" s="665"/>
      <c r="N47" s="665"/>
      <c r="O47" s="665"/>
      <c r="P47" s="615" t="s">
        <v>5063</v>
      </c>
      <c r="Q47" s="665" t="s">
        <v>5064</v>
      </c>
      <c r="R47" s="665" t="s">
        <v>5065</v>
      </c>
      <c r="S47" s="665" t="s">
        <v>5066</v>
      </c>
      <c r="T47" s="666" t="s">
        <v>5067</v>
      </c>
      <c r="U47" s="677" t="s">
        <v>5068</v>
      </c>
      <c r="AB47" s="314"/>
      <c r="AC47" s="314"/>
    </row>
    <row r="48" spans="1:29" x14ac:dyDescent="0.25">
      <c r="A48" s="678"/>
      <c r="B48" s="679"/>
      <c r="C48" s="679"/>
      <c r="D48" s="680"/>
      <c r="E48" s="680"/>
      <c r="F48" s="680"/>
      <c r="G48" s="680"/>
      <c r="H48" s="680"/>
      <c r="I48" s="680"/>
      <c r="J48" s="680"/>
      <c r="K48" s="680"/>
      <c r="L48" s="680"/>
      <c r="M48" s="680"/>
      <c r="N48" s="680"/>
      <c r="O48" s="680"/>
      <c r="P48" s="681"/>
      <c r="Q48" s="682"/>
      <c r="R48" s="680"/>
      <c r="S48" s="682"/>
      <c r="T48" s="682"/>
      <c r="U48" s="683"/>
      <c r="AB48" s="684"/>
      <c r="AC48" s="684"/>
    </row>
    <row r="49" spans="2:29" ht="15.75" thickBot="1" x14ac:dyDescent="0.3">
      <c r="B49" s="627"/>
      <c r="C49" s="627"/>
      <c r="D49" s="663"/>
      <c r="E49" s="663"/>
      <c r="F49" s="663"/>
      <c r="G49" s="663"/>
      <c r="H49" s="663"/>
      <c r="I49" s="663"/>
      <c r="J49" s="663"/>
      <c r="K49" s="663"/>
      <c r="L49" s="663"/>
      <c r="M49" s="663"/>
      <c r="N49" s="663"/>
      <c r="O49" s="663"/>
      <c r="P49" s="685">
        <v>1.9E-2</v>
      </c>
      <c r="Q49" s="674">
        <f>T39*P49</f>
        <v>0</v>
      </c>
      <c r="R49" s="686">
        <v>1.2999999999999999E-2</v>
      </c>
      <c r="S49" s="674">
        <f>T39*R49</f>
        <v>0</v>
      </c>
      <c r="T49" s="674">
        <f>Q49+S49</f>
        <v>0</v>
      </c>
      <c r="U49" s="687">
        <f>T45-T49</f>
        <v>19810</v>
      </c>
      <c r="AB49" s="662"/>
      <c r="AC49" s="662"/>
    </row>
    <row r="50" spans="2:29" ht="15.75" thickBot="1" x14ac:dyDescent="0.3">
      <c r="B50" s="627"/>
      <c r="C50" s="627"/>
      <c r="D50" s="663"/>
      <c r="E50" s="663"/>
      <c r="F50" s="627"/>
      <c r="G50" s="627"/>
      <c r="H50" s="663"/>
      <c r="I50" s="663"/>
      <c r="J50" s="663"/>
      <c r="K50" s="663"/>
      <c r="L50" s="663"/>
      <c r="M50" s="663"/>
      <c r="N50" s="663"/>
      <c r="O50" s="663"/>
      <c r="P50" s="663"/>
      <c r="Q50" s="663"/>
      <c r="R50" s="663"/>
      <c r="S50" s="663"/>
      <c r="T50" s="663"/>
      <c r="U50" s="663"/>
      <c r="V50" s="663"/>
      <c r="W50" s="663"/>
      <c r="X50" s="662"/>
      <c r="Y50" s="662"/>
    </row>
    <row r="51" spans="2:29" x14ac:dyDescent="0.25">
      <c r="B51" s="627"/>
      <c r="C51" s="627"/>
      <c r="D51" s="663"/>
      <c r="E51" s="663"/>
      <c r="F51" s="627"/>
      <c r="G51" s="627"/>
      <c r="H51" s="663"/>
      <c r="I51" s="663"/>
      <c r="J51" s="663"/>
      <c r="K51" s="663"/>
      <c r="L51" s="663"/>
      <c r="M51" s="663"/>
      <c r="N51" s="663"/>
      <c r="O51" s="663"/>
      <c r="P51" s="776" t="s">
        <v>5096</v>
      </c>
      <c r="Q51" s="777"/>
      <c r="R51" s="778"/>
      <c r="S51" s="663"/>
      <c r="T51" s="663"/>
      <c r="U51" s="663"/>
      <c r="V51" s="663"/>
      <c r="W51" s="663"/>
      <c r="X51" s="662"/>
      <c r="Y51" s="662"/>
    </row>
    <row r="52" spans="2:29" x14ac:dyDescent="0.25">
      <c r="P52" s="779" t="s">
        <v>5097</v>
      </c>
      <c r="Q52" s="662"/>
      <c r="R52" s="780">
        <f>+T45</f>
        <v>19810</v>
      </c>
    </row>
    <row r="53" spans="2:29" x14ac:dyDescent="0.25">
      <c r="P53" s="779" t="s">
        <v>5098</v>
      </c>
      <c r="Q53" s="662"/>
      <c r="R53" s="780">
        <f>-T49</f>
        <v>0</v>
      </c>
    </row>
    <row r="54" spans="2:29" x14ac:dyDescent="0.25">
      <c r="P54" s="781" t="s">
        <v>5099</v>
      </c>
      <c r="Q54" s="662"/>
      <c r="R54" s="780">
        <f>-((R52+R53)/6)</f>
        <v>-3301.6666666666665</v>
      </c>
    </row>
    <row r="55" spans="2:29" x14ac:dyDescent="0.25">
      <c r="P55" s="781" t="s">
        <v>5100</v>
      </c>
      <c r="Q55" s="662"/>
      <c r="R55" s="780">
        <f>+R52+R53+R54</f>
        <v>16508.333333333332</v>
      </c>
    </row>
    <row r="56" spans="2:29" x14ac:dyDescent="0.25">
      <c r="P56" s="781" t="s">
        <v>5101</v>
      </c>
      <c r="Q56" s="662"/>
      <c r="R56" s="791">
        <v>0.1</v>
      </c>
    </row>
    <row r="57" spans="2:29" ht="15.75" thickBot="1" x14ac:dyDescent="0.3">
      <c r="P57" s="782" t="s">
        <v>5102</v>
      </c>
      <c r="Q57" s="783"/>
      <c r="R57" s="784">
        <f>+R55*R56</f>
        <v>1650.8333333333333</v>
      </c>
    </row>
  </sheetData>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2" zoomScale="90" zoomScaleNormal="60" zoomScalePageLayoutView="90" workbookViewId="0">
      <selection activeCell="A35" sqref="A35"/>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8" customWidth="1"/>
    <col min="10" max="10" width="6.5703125" style="91" customWidth="1"/>
    <col min="11" max="11" width="6.5703125" style="38" customWidth="1"/>
    <col min="12" max="12" width="10.5703125" style="37" customWidth="1"/>
    <col min="13" max="13" width="1" style="48"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5"/>
      <c r="B1" s="45"/>
      <c r="C1" s="46" t="s">
        <v>11</v>
      </c>
      <c r="D1" s="917" t="str">
        <f>'Cover Sheet'!C3</f>
        <v>Network Neighbourhood Touring</v>
      </c>
      <c r="E1" s="918"/>
      <c r="F1" s="86"/>
      <c r="G1" s="50"/>
      <c r="H1" s="37"/>
    </row>
    <row r="2" spans="1:28" x14ac:dyDescent="0.25">
      <c r="A2" s="45"/>
      <c r="B2" s="45"/>
      <c r="C2" s="45"/>
      <c r="D2" s="45"/>
      <c r="E2" s="45"/>
      <c r="F2" s="87"/>
      <c r="G2" s="50"/>
      <c r="H2" s="37"/>
    </row>
    <row r="3" spans="1:28" x14ac:dyDescent="0.25">
      <c r="A3" s="45"/>
      <c r="B3" s="45"/>
      <c r="C3" s="46" t="s">
        <v>6</v>
      </c>
      <c r="D3" s="919" t="str">
        <f>'Cover Sheet'!C5</f>
        <v>C727</v>
      </c>
      <c r="E3" s="920"/>
      <c r="F3" s="86"/>
      <c r="G3" s="926"/>
      <c r="H3" s="926"/>
      <c r="I3" s="921"/>
      <c r="J3" s="921"/>
      <c r="K3" s="921"/>
      <c r="L3" s="921"/>
      <c r="M3" s="921"/>
      <c r="N3" s="921"/>
    </row>
    <row r="4" spans="1:28" x14ac:dyDescent="0.25">
      <c r="A4" s="45"/>
      <c r="B4" s="45"/>
      <c r="C4" s="46"/>
      <c r="D4" s="49"/>
      <c r="E4" s="49"/>
      <c r="F4" s="86"/>
      <c r="G4" s="50"/>
      <c r="H4" s="47"/>
      <c r="I4" s="51"/>
      <c r="J4" s="92"/>
      <c r="K4" s="41"/>
      <c r="L4" s="39"/>
      <c r="M4" s="51"/>
      <c r="N4" s="96"/>
    </row>
    <row r="5" spans="1:28" x14ac:dyDescent="0.25">
      <c r="A5" s="45"/>
      <c r="B5" s="45"/>
      <c r="C5" s="46"/>
      <c r="D5" s="922" t="str">
        <f>SUMMARY!O11</f>
        <v>Merchandise</v>
      </c>
      <c r="E5" s="923"/>
      <c r="F5" s="927" t="s">
        <v>23</v>
      </c>
      <c r="G5" s="928"/>
      <c r="H5" s="928"/>
      <c r="I5" s="928"/>
      <c r="J5" s="928"/>
      <c r="K5" s="928"/>
      <c r="L5" s="929"/>
      <c r="M5" s="40"/>
      <c r="N5" s="930" t="s">
        <v>24</v>
      </c>
      <c r="O5" s="931"/>
      <c r="P5" s="931"/>
      <c r="Q5" s="931"/>
      <c r="R5" s="931"/>
      <c r="S5" s="931"/>
      <c r="T5" s="932"/>
      <c r="U5" s="77"/>
      <c r="V5" s="901" t="s">
        <v>25</v>
      </c>
      <c r="W5" s="902"/>
      <c r="X5" s="902"/>
      <c r="Y5" s="902"/>
      <c r="Z5" s="902"/>
      <c r="AA5" s="902"/>
      <c r="AB5" s="903"/>
    </row>
    <row r="6" spans="1:28" x14ac:dyDescent="0.25">
      <c r="A6" s="45"/>
      <c r="B6" s="45"/>
      <c r="C6" s="45"/>
      <c r="D6" s="45"/>
      <c r="E6" s="45"/>
      <c r="F6" s="907" t="s">
        <v>13</v>
      </c>
      <c r="G6" s="908"/>
      <c r="H6" s="908"/>
      <c r="I6" s="52"/>
      <c r="J6" s="909" t="s">
        <v>14</v>
      </c>
      <c r="K6" s="909"/>
      <c r="L6" s="910"/>
      <c r="M6" s="53"/>
      <c r="N6" s="907" t="s">
        <v>13</v>
      </c>
      <c r="O6" s="908"/>
      <c r="P6" s="908"/>
      <c r="R6" s="909" t="s">
        <v>14</v>
      </c>
      <c r="S6" s="909"/>
      <c r="T6" s="910"/>
      <c r="U6" s="77"/>
      <c r="V6" s="907" t="s">
        <v>13</v>
      </c>
      <c r="W6" s="908"/>
      <c r="X6" s="908"/>
      <c r="Y6" s="77"/>
      <c r="Z6" s="909" t="s">
        <v>14</v>
      </c>
      <c r="AA6" s="909"/>
      <c r="AB6" s="910"/>
    </row>
    <row r="7" spans="1:28" ht="32.25" customHeight="1" thickBot="1" x14ac:dyDescent="0.3">
      <c r="A7" s="54" t="s">
        <v>0</v>
      </c>
      <c r="B7" s="55"/>
      <c r="C7" s="924" t="s">
        <v>4</v>
      </c>
      <c r="D7" s="924"/>
      <c r="E7" s="924"/>
      <c r="F7" s="88" t="s">
        <v>20</v>
      </c>
      <c r="G7" s="67" t="s">
        <v>26</v>
      </c>
      <c r="H7" s="68" t="s">
        <v>3</v>
      </c>
      <c r="I7" s="69"/>
      <c r="J7" s="93" t="s">
        <v>21</v>
      </c>
      <c r="K7" s="70" t="s">
        <v>26</v>
      </c>
      <c r="L7" s="71" t="s">
        <v>3</v>
      </c>
      <c r="M7" s="72"/>
      <c r="N7" s="88" t="s">
        <v>20</v>
      </c>
      <c r="O7" s="102" t="s">
        <v>26</v>
      </c>
      <c r="P7" s="80" t="s">
        <v>2</v>
      </c>
      <c r="Q7" s="81"/>
      <c r="R7" s="99" t="s">
        <v>21</v>
      </c>
      <c r="S7" s="105" t="s">
        <v>26</v>
      </c>
      <c r="T7" s="71" t="s">
        <v>2</v>
      </c>
      <c r="U7" s="82"/>
      <c r="V7" s="88" t="s">
        <v>20</v>
      </c>
      <c r="W7" s="102" t="s">
        <v>26</v>
      </c>
      <c r="X7" s="80" t="s">
        <v>1</v>
      </c>
      <c r="Y7" s="83"/>
      <c r="Z7" s="99" t="s">
        <v>27</v>
      </c>
      <c r="AA7" s="105" t="s">
        <v>26</v>
      </c>
      <c r="AB7" s="71" t="s">
        <v>1</v>
      </c>
    </row>
    <row r="8" spans="1:28" s="22" customFormat="1" ht="12.75" x14ac:dyDescent="0.2">
      <c r="A8" s="56"/>
      <c r="B8" s="56"/>
      <c r="C8" s="925"/>
      <c r="D8" s="925"/>
      <c r="E8" s="925"/>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2" customFormat="1" ht="12.75" x14ac:dyDescent="0.2">
      <c r="A9" s="57"/>
      <c r="B9" s="57"/>
      <c r="C9" s="915"/>
      <c r="D9" s="915"/>
      <c r="E9" s="915"/>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2" customFormat="1" ht="12.75" x14ac:dyDescent="0.2">
      <c r="A10" s="57"/>
      <c r="B10" s="57"/>
      <c r="C10" s="915"/>
      <c r="D10" s="915"/>
      <c r="E10" s="915"/>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2" customFormat="1" ht="12.75" x14ac:dyDescent="0.2">
      <c r="A11" s="57"/>
      <c r="B11" s="57"/>
      <c r="C11" s="915"/>
      <c r="D11" s="915"/>
      <c r="E11" s="915"/>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2" customFormat="1" ht="12.75" x14ac:dyDescent="0.2">
      <c r="A12" s="57"/>
      <c r="B12" s="57"/>
      <c r="C12" s="915"/>
      <c r="D12" s="915"/>
      <c r="E12" s="915"/>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2" customFormat="1" ht="12.75" x14ac:dyDescent="0.2">
      <c r="A13" s="57"/>
      <c r="B13" s="57"/>
      <c r="C13" s="915"/>
      <c r="D13" s="915"/>
      <c r="E13" s="915"/>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2" customFormat="1" ht="12.75" x14ac:dyDescent="0.2">
      <c r="A14" s="57"/>
      <c r="B14" s="57"/>
      <c r="C14" s="915"/>
      <c r="D14" s="915"/>
      <c r="E14" s="915"/>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2" customFormat="1" ht="12.75" x14ac:dyDescent="0.2">
      <c r="A15" s="57"/>
      <c r="B15" s="57"/>
      <c r="C15" s="915"/>
      <c r="D15" s="915"/>
      <c r="E15" s="915"/>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2" customFormat="1" ht="12.75" x14ac:dyDescent="0.2">
      <c r="A16" s="57"/>
      <c r="B16" s="57"/>
      <c r="C16" s="915"/>
      <c r="D16" s="915"/>
      <c r="E16" s="915"/>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2" customFormat="1" ht="12.75" x14ac:dyDescent="0.2">
      <c r="A17" s="57"/>
      <c r="B17" s="57"/>
      <c r="C17" s="915"/>
      <c r="D17" s="915"/>
      <c r="E17" s="915"/>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2" customFormat="1" ht="12.75" x14ac:dyDescent="0.2">
      <c r="A18" s="57"/>
      <c r="B18" s="57"/>
      <c r="C18" s="915"/>
      <c r="D18" s="915"/>
      <c r="E18" s="915"/>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2" customFormat="1" ht="12.75" x14ac:dyDescent="0.2">
      <c r="A19" s="57"/>
      <c r="B19" s="57"/>
      <c r="C19" s="915"/>
      <c r="D19" s="915"/>
      <c r="E19" s="915"/>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2" customFormat="1" ht="12.75" x14ac:dyDescent="0.2">
      <c r="A20" s="57"/>
      <c r="B20" s="57"/>
      <c r="C20" s="915"/>
      <c r="D20" s="915"/>
      <c r="E20" s="915"/>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2" customFormat="1" ht="12.75" x14ac:dyDescent="0.2">
      <c r="A21" s="57"/>
      <c r="B21" s="57"/>
      <c r="C21" s="915"/>
      <c r="D21" s="915"/>
      <c r="E21" s="915"/>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2" customFormat="1" ht="12.75" x14ac:dyDescent="0.2">
      <c r="A22" s="57"/>
      <c r="B22" s="57"/>
      <c r="C22" s="915"/>
      <c r="D22" s="915"/>
      <c r="E22" s="915"/>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25">
      <c r="A23" s="57"/>
      <c r="B23" s="57"/>
      <c r="C23" s="915"/>
      <c r="D23" s="915"/>
      <c r="E23" s="915"/>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25">
      <c r="A24" s="57"/>
      <c r="B24" s="57"/>
      <c r="C24" s="915"/>
      <c r="D24" s="915"/>
      <c r="E24" s="915"/>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25">
      <c r="A25" s="57"/>
      <c r="B25" s="57"/>
      <c r="C25" s="915"/>
      <c r="D25" s="915"/>
      <c r="E25" s="915"/>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25">
      <c r="A26" s="57"/>
      <c r="B26" s="57"/>
      <c r="C26" s="915"/>
      <c r="D26" s="915"/>
      <c r="E26" s="915"/>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25">
      <c r="A27" s="57"/>
      <c r="B27" s="57"/>
      <c r="C27" s="915"/>
      <c r="D27" s="915"/>
      <c r="E27" s="915"/>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25">
      <c r="A28" s="57"/>
      <c r="B28" s="57"/>
      <c r="C28" s="915"/>
      <c r="D28" s="915"/>
      <c r="E28" s="915"/>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25">
      <c r="A29" s="57"/>
      <c r="B29" s="57"/>
      <c r="C29" s="915"/>
      <c r="D29" s="915"/>
      <c r="E29" s="915"/>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25">
      <c r="A30" s="57"/>
      <c r="B30" s="57"/>
      <c r="C30" s="915"/>
      <c r="D30" s="915"/>
      <c r="E30" s="915"/>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25">
      <c r="A31" s="57"/>
      <c r="B31" s="57"/>
      <c r="C31" s="915"/>
      <c r="D31" s="915"/>
      <c r="E31" s="915"/>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25">
      <c r="A32" s="57"/>
      <c r="B32" s="57"/>
      <c r="C32" s="915"/>
      <c r="D32" s="915"/>
      <c r="E32" s="915"/>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75" thickBot="1" x14ac:dyDescent="0.3">
      <c r="A33" s="75"/>
      <c r="B33" s="75"/>
      <c r="C33" s="916"/>
      <c r="D33" s="916"/>
      <c r="E33" s="916"/>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899" t="s">
        <v>22</v>
      </c>
      <c r="G34" s="900"/>
      <c r="H34" s="73">
        <f>SUM(H8:H33)</f>
        <v>0</v>
      </c>
      <c r="I34" s="60"/>
      <c r="J34" s="94"/>
      <c r="K34" s="42"/>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25">
      <c r="A35" s="45"/>
      <c r="B35" s="45"/>
      <c r="C35" s="45"/>
      <c r="D35" s="45"/>
      <c r="E35" s="45"/>
      <c r="F35" s="89"/>
      <c r="G35" s="62"/>
      <c r="H35" s="62"/>
    </row>
    <row r="36" spans="1:28" x14ac:dyDescent="0.25">
      <c r="F36" s="87"/>
      <c r="G36" s="64"/>
    </row>
    <row r="37" spans="1:28" ht="15.75" thickBot="1" x14ac:dyDescent="0.3">
      <c r="F37" s="87"/>
      <c r="G37" s="64"/>
    </row>
    <row r="38" spans="1:28" ht="22.5" customHeight="1" thickBot="1" x14ac:dyDescent="0.3">
      <c r="H38" s="904" t="s">
        <v>28</v>
      </c>
      <c r="I38" s="904"/>
      <c r="J38" s="904"/>
      <c r="K38" s="905"/>
      <c r="L38" s="911">
        <f>SUM(L34-H34)</f>
        <v>0</v>
      </c>
      <c r="M38" s="912"/>
      <c r="P38" s="904" t="s">
        <v>29</v>
      </c>
      <c r="Q38" s="904"/>
      <c r="R38" s="904"/>
      <c r="S38" s="905"/>
      <c r="T38" s="913">
        <f>T34-P34</f>
        <v>0</v>
      </c>
      <c r="U38" s="914"/>
      <c r="X38" s="904" t="s">
        <v>30</v>
      </c>
      <c r="Y38" s="904"/>
      <c r="Z38" s="904"/>
      <c r="AA38" s="906"/>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7" zoomScale="90" zoomScaleNormal="60" zoomScalePageLayoutView="90" workbookViewId="0">
      <selection activeCell="A35" sqref="A35"/>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8" customWidth="1"/>
    <col min="10" max="10" width="6.5703125" style="91" customWidth="1"/>
    <col min="11" max="11" width="6.5703125" style="38" customWidth="1"/>
    <col min="12" max="12" width="10.5703125" style="37" customWidth="1"/>
    <col min="13" max="13" width="1" style="48"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5"/>
      <c r="B1" s="45"/>
      <c r="C1" s="46" t="s">
        <v>11</v>
      </c>
      <c r="D1" s="917" t="str">
        <f>'Cover Sheet'!C3</f>
        <v>Network Neighbourhood Touring</v>
      </c>
      <c r="E1" s="918"/>
      <c r="F1" s="86"/>
      <c r="G1" s="50"/>
      <c r="H1" s="37"/>
    </row>
    <row r="2" spans="1:28" x14ac:dyDescent="0.25">
      <c r="A2" s="45"/>
      <c r="B2" s="45"/>
      <c r="C2" s="45"/>
      <c r="D2" s="45"/>
      <c r="E2" s="45"/>
      <c r="F2" s="87"/>
      <c r="G2" s="50"/>
      <c r="H2" s="37"/>
    </row>
    <row r="3" spans="1:28" x14ac:dyDescent="0.25">
      <c r="A3" s="45"/>
      <c r="B3" s="45"/>
      <c r="C3" s="46" t="s">
        <v>6</v>
      </c>
      <c r="D3" s="919" t="str">
        <f>'Cover Sheet'!C5</f>
        <v>C727</v>
      </c>
      <c r="E3" s="920"/>
      <c r="F3" s="86"/>
      <c r="G3" s="926"/>
      <c r="H3" s="926"/>
      <c r="I3" s="921"/>
      <c r="J3" s="921"/>
      <c r="K3" s="921"/>
      <c r="L3" s="921"/>
      <c r="M3" s="921"/>
      <c r="N3" s="921"/>
    </row>
    <row r="4" spans="1:28" x14ac:dyDescent="0.25">
      <c r="A4" s="45"/>
      <c r="B4" s="45"/>
      <c r="C4" s="46"/>
      <c r="D4" s="49"/>
      <c r="E4" s="49"/>
      <c r="F4" s="86"/>
      <c r="G4" s="50"/>
      <c r="H4" s="47"/>
      <c r="I4" s="51"/>
      <c r="J4" s="92"/>
      <c r="K4" s="41"/>
      <c r="L4" s="39"/>
      <c r="M4" s="51"/>
      <c r="N4" s="96"/>
    </row>
    <row r="5" spans="1:28" x14ac:dyDescent="0.25">
      <c r="A5" s="45"/>
      <c r="B5" s="45"/>
      <c r="C5" s="46"/>
      <c r="D5" s="922" t="str">
        <f>SUMMARY!O12</f>
        <v>Miscellaneous</v>
      </c>
      <c r="E5" s="923"/>
      <c r="F5" s="927" t="s">
        <v>23</v>
      </c>
      <c r="G5" s="928"/>
      <c r="H5" s="928"/>
      <c r="I5" s="928"/>
      <c r="J5" s="928"/>
      <c r="K5" s="928"/>
      <c r="L5" s="929"/>
      <c r="M5" s="40"/>
      <c r="N5" s="930" t="s">
        <v>24</v>
      </c>
      <c r="O5" s="931"/>
      <c r="P5" s="931"/>
      <c r="Q5" s="931"/>
      <c r="R5" s="931"/>
      <c r="S5" s="931"/>
      <c r="T5" s="932"/>
      <c r="U5" s="77"/>
      <c r="V5" s="901" t="s">
        <v>25</v>
      </c>
      <c r="W5" s="902"/>
      <c r="X5" s="902"/>
      <c r="Y5" s="902"/>
      <c r="Z5" s="902"/>
      <c r="AA5" s="902"/>
      <c r="AB5" s="903"/>
    </row>
    <row r="6" spans="1:28" x14ac:dyDescent="0.25">
      <c r="A6" s="45"/>
      <c r="B6" s="45"/>
      <c r="C6" s="45"/>
      <c r="D6" s="45"/>
      <c r="E6" s="45"/>
      <c r="F6" s="907" t="s">
        <v>13</v>
      </c>
      <c r="G6" s="908"/>
      <c r="H6" s="908"/>
      <c r="I6" s="52"/>
      <c r="J6" s="909" t="s">
        <v>14</v>
      </c>
      <c r="K6" s="909"/>
      <c r="L6" s="910"/>
      <c r="M6" s="53"/>
      <c r="N6" s="907" t="s">
        <v>13</v>
      </c>
      <c r="O6" s="908"/>
      <c r="P6" s="908"/>
      <c r="R6" s="909" t="s">
        <v>14</v>
      </c>
      <c r="S6" s="909"/>
      <c r="T6" s="910"/>
      <c r="U6" s="77"/>
      <c r="V6" s="907" t="s">
        <v>13</v>
      </c>
      <c r="W6" s="908"/>
      <c r="X6" s="908"/>
      <c r="Y6" s="77"/>
      <c r="Z6" s="909" t="s">
        <v>14</v>
      </c>
      <c r="AA6" s="909"/>
      <c r="AB6" s="910"/>
    </row>
    <row r="7" spans="1:28" ht="32.25" customHeight="1" thickBot="1" x14ac:dyDescent="0.3">
      <c r="A7" s="54" t="s">
        <v>0</v>
      </c>
      <c r="B7" s="55"/>
      <c r="C7" s="924" t="s">
        <v>4</v>
      </c>
      <c r="D7" s="924"/>
      <c r="E7" s="924"/>
      <c r="F7" s="88" t="s">
        <v>20</v>
      </c>
      <c r="G7" s="67" t="s">
        <v>26</v>
      </c>
      <c r="H7" s="68" t="s">
        <v>3</v>
      </c>
      <c r="I7" s="69"/>
      <c r="J7" s="93" t="s">
        <v>21</v>
      </c>
      <c r="K7" s="70" t="s">
        <v>26</v>
      </c>
      <c r="L7" s="71" t="s">
        <v>3</v>
      </c>
      <c r="M7" s="72"/>
      <c r="N7" s="88" t="s">
        <v>20</v>
      </c>
      <c r="O7" s="102" t="s">
        <v>26</v>
      </c>
      <c r="P7" s="80" t="s">
        <v>2</v>
      </c>
      <c r="Q7" s="81"/>
      <c r="R7" s="99" t="s">
        <v>21</v>
      </c>
      <c r="S7" s="105" t="s">
        <v>26</v>
      </c>
      <c r="T7" s="71" t="s">
        <v>2</v>
      </c>
      <c r="U7" s="82"/>
      <c r="V7" s="88" t="s">
        <v>20</v>
      </c>
      <c r="W7" s="102" t="s">
        <v>26</v>
      </c>
      <c r="X7" s="80" t="s">
        <v>1</v>
      </c>
      <c r="Y7" s="83"/>
      <c r="Z7" s="99" t="s">
        <v>27</v>
      </c>
      <c r="AA7" s="105" t="s">
        <v>26</v>
      </c>
      <c r="AB7" s="71" t="s">
        <v>1</v>
      </c>
    </row>
    <row r="8" spans="1:28" x14ac:dyDescent="0.25">
      <c r="A8" s="56"/>
      <c r="B8" s="56"/>
      <c r="C8" s="925"/>
      <c r="D8" s="925"/>
      <c r="E8" s="925"/>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25">
      <c r="A9" s="57"/>
      <c r="B9" s="57"/>
      <c r="C9" s="915"/>
      <c r="D9" s="915"/>
      <c r="E9" s="915"/>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25">
      <c r="A10" s="57"/>
      <c r="B10" s="57"/>
      <c r="C10" s="915"/>
      <c r="D10" s="915"/>
      <c r="E10" s="915"/>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25">
      <c r="A11" s="57"/>
      <c r="B11" s="57"/>
      <c r="C11" s="915"/>
      <c r="D11" s="915"/>
      <c r="E11" s="915"/>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25">
      <c r="A12" s="57"/>
      <c r="B12" s="57"/>
      <c r="C12" s="915"/>
      <c r="D12" s="915"/>
      <c r="E12" s="915"/>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25">
      <c r="A13" s="57"/>
      <c r="B13" s="57"/>
      <c r="C13" s="915"/>
      <c r="D13" s="915"/>
      <c r="E13" s="915"/>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25">
      <c r="A14" s="57"/>
      <c r="B14" s="57"/>
      <c r="C14" s="915"/>
      <c r="D14" s="915"/>
      <c r="E14" s="915"/>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25">
      <c r="A15" s="57"/>
      <c r="B15" s="57"/>
      <c r="C15" s="915"/>
      <c r="D15" s="915"/>
      <c r="E15" s="915"/>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25">
      <c r="A16" s="57"/>
      <c r="B16" s="57"/>
      <c r="C16" s="915"/>
      <c r="D16" s="915"/>
      <c r="E16" s="915"/>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25">
      <c r="A17" s="57"/>
      <c r="B17" s="57"/>
      <c r="C17" s="915"/>
      <c r="D17" s="915"/>
      <c r="E17" s="915"/>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25">
      <c r="A18" s="57"/>
      <c r="B18" s="57"/>
      <c r="C18" s="915"/>
      <c r="D18" s="915"/>
      <c r="E18" s="915"/>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25">
      <c r="A19" s="57"/>
      <c r="B19" s="57"/>
      <c r="C19" s="915"/>
      <c r="D19" s="915"/>
      <c r="E19" s="915"/>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25">
      <c r="A20" s="57"/>
      <c r="B20" s="57"/>
      <c r="C20" s="915"/>
      <c r="D20" s="915"/>
      <c r="E20" s="915"/>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25">
      <c r="A21" s="57"/>
      <c r="B21" s="57"/>
      <c r="C21" s="915"/>
      <c r="D21" s="915"/>
      <c r="E21" s="915"/>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25">
      <c r="A22" s="57"/>
      <c r="B22" s="57"/>
      <c r="C22" s="915"/>
      <c r="D22" s="915"/>
      <c r="E22" s="915"/>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25">
      <c r="A23" s="57"/>
      <c r="B23" s="57"/>
      <c r="C23" s="915"/>
      <c r="D23" s="915"/>
      <c r="E23" s="915"/>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25">
      <c r="A24" s="57"/>
      <c r="B24" s="57"/>
      <c r="C24" s="915"/>
      <c r="D24" s="915"/>
      <c r="E24" s="915"/>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25">
      <c r="A25" s="57"/>
      <c r="B25" s="57"/>
      <c r="C25" s="915"/>
      <c r="D25" s="915"/>
      <c r="E25" s="915"/>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25">
      <c r="A26" s="57"/>
      <c r="B26" s="57"/>
      <c r="C26" s="915"/>
      <c r="D26" s="915"/>
      <c r="E26" s="915"/>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25">
      <c r="A27" s="57"/>
      <c r="B27" s="57"/>
      <c r="C27" s="915"/>
      <c r="D27" s="915"/>
      <c r="E27" s="915"/>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25">
      <c r="A28" s="57"/>
      <c r="B28" s="57"/>
      <c r="C28" s="915"/>
      <c r="D28" s="915"/>
      <c r="E28" s="915"/>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25">
      <c r="A29" s="57"/>
      <c r="B29" s="57"/>
      <c r="C29" s="915"/>
      <c r="D29" s="915"/>
      <c r="E29" s="915"/>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25">
      <c r="A30" s="57"/>
      <c r="B30" s="57"/>
      <c r="C30" s="915"/>
      <c r="D30" s="915"/>
      <c r="E30" s="915"/>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25">
      <c r="A31" s="57"/>
      <c r="B31" s="57"/>
      <c r="C31" s="915"/>
      <c r="D31" s="915"/>
      <c r="E31" s="915"/>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25">
      <c r="A32" s="57"/>
      <c r="B32" s="57"/>
      <c r="C32" s="915"/>
      <c r="D32" s="915"/>
      <c r="E32" s="915"/>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75" thickBot="1" x14ac:dyDescent="0.3">
      <c r="A33" s="75"/>
      <c r="B33" s="75"/>
      <c r="C33" s="916"/>
      <c r="D33" s="916"/>
      <c r="E33" s="916"/>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899" t="s">
        <v>22</v>
      </c>
      <c r="G34" s="900"/>
      <c r="H34" s="59">
        <f>SUM(H8:H33)</f>
        <v>0</v>
      </c>
      <c r="I34" s="60"/>
      <c r="J34" s="94"/>
      <c r="K34" s="42"/>
      <c r="L34" s="43">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25">
      <c r="A35" s="45"/>
      <c r="B35" s="45"/>
      <c r="C35" s="45"/>
      <c r="D35" s="45"/>
      <c r="E35" s="45"/>
      <c r="F35" s="89"/>
      <c r="G35" s="62"/>
      <c r="H35" s="62"/>
    </row>
    <row r="36" spans="1:28" x14ac:dyDescent="0.25">
      <c r="F36" s="87"/>
      <c r="G36" s="64"/>
    </row>
    <row r="37" spans="1:28" ht="15.75" thickBot="1" x14ac:dyDescent="0.3">
      <c r="F37" s="87"/>
      <c r="G37" s="64"/>
    </row>
    <row r="38" spans="1:28" ht="22.5" customHeight="1" thickBot="1" x14ac:dyDescent="0.3">
      <c r="H38" s="904" t="s">
        <v>28</v>
      </c>
      <c r="I38" s="904"/>
      <c r="J38" s="904"/>
      <c r="K38" s="905"/>
      <c r="L38" s="911">
        <f>SUM(L34-H34)</f>
        <v>0</v>
      </c>
      <c r="M38" s="912"/>
      <c r="P38" s="904" t="s">
        <v>29</v>
      </c>
      <c r="Q38" s="904"/>
      <c r="R38" s="904"/>
      <c r="S38" s="905"/>
      <c r="T38" s="913">
        <f>T34-P34</f>
        <v>0</v>
      </c>
      <c r="U38" s="914"/>
      <c r="X38" s="904" t="s">
        <v>30</v>
      </c>
      <c r="Y38" s="904"/>
      <c r="Z38" s="904"/>
      <c r="AA38" s="906"/>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16"/>
  <sheetViews>
    <sheetView workbookViewId="0">
      <selection activeCell="A35" sqref="A35"/>
    </sheetView>
  </sheetViews>
  <sheetFormatPr defaultColWidth="9.140625" defaultRowHeight="15" x14ac:dyDescent="0.25"/>
  <cols>
    <col min="1" max="16384" width="9.140625" style="139"/>
  </cols>
  <sheetData>
    <row r="1" spans="1:10" x14ac:dyDescent="0.25">
      <c r="A1" s="689"/>
      <c r="B1" s="689" t="s">
        <v>5076</v>
      </c>
      <c r="C1" s="689"/>
      <c r="D1" s="689"/>
      <c r="E1" s="689" t="s">
        <v>5077</v>
      </c>
      <c r="F1" s="689"/>
      <c r="G1" s="689"/>
      <c r="H1" s="689"/>
      <c r="I1" s="689"/>
      <c r="J1" s="689"/>
    </row>
    <row r="2" spans="1:10" x14ac:dyDescent="0.25">
      <c r="A2" s="689" t="s">
        <v>288</v>
      </c>
      <c r="B2" s="689">
        <f>+SUMIF(Sheet1!$R:$R,'COL IJ'!$A2,Sheet1!S:S)</f>
        <v>0</v>
      </c>
      <c r="C2" s="689">
        <f>+SUMIF(Sheet1!$R:$R,'COL IJ'!$A2,Sheet1!T:T)</f>
        <v>0</v>
      </c>
      <c r="D2" s="689">
        <f>+SUMIF(Sheet1!$R:$R,'COL IJ'!$A2,Sheet1!U:U)</f>
        <v>0</v>
      </c>
      <c r="E2" s="689">
        <f>+C2+D2</f>
        <v>0</v>
      </c>
      <c r="F2" s="689"/>
      <c r="G2" s="689">
        <f>+'Programme &amp; Delivery'!N65</f>
        <v>0</v>
      </c>
      <c r="H2" s="689">
        <f>+'Programme &amp; Delivery'!O65</f>
        <v>0</v>
      </c>
      <c r="I2" s="689">
        <f>+B2-G2</f>
        <v>0</v>
      </c>
      <c r="J2" s="689">
        <f>+E2-H2</f>
        <v>0</v>
      </c>
    </row>
    <row r="3" spans="1:10" x14ac:dyDescent="0.25">
      <c r="A3" s="689" t="s">
        <v>508</v>
      </c>
      <c r="B3" s="689">
        <f>+SUMIF(Sheet1!$R:$R,'COL IJ'!$A3,Sheet1!S:S)</f>
        <v>0</v>
      </c>
      <c r="C3" s="689">
        <f>+SUMIF(Sheet1!$R:$R,'COL IJ'!$A3,Sheet1!T:T)</f>
        <v>0</v>
      </c>
      <c r="D3" s="689">
        <f>+SUMIF(Sheet1!$R:$R,'COL IJ'!$A3,Sheet1!U:U)</f>
        <v>0</v>
      </c>
      <c r="E3" s="689">
        <f t="shared" ref="E3:E16" si="0">+C3+D3</f>
        <v>0</v>
      </c>
      <c r="F3" s="689"/>
      <c r="G3" s="689">
        <f>+'Commissioning &amp; Fees'!N66</f>
        <v>0</v>
      </c>
      <c r="H3" s="689">
        <f>+'Commissioning &amp; Fees'!O66</f>
        <v>0</v>
      </c>
      <c r="I3" s="689">
        <f>+B3-G3</f>
        <v>0</v>
      </c>
      <c r="J3" s="689">
        <f>+E3-H3</f>
        <v>0</v>
      </c>
    </row>
    <row r="4" spans="1:10" x14ac:dyDescent="0.25">
      <c r="A4" s="689" t="s">
        <v>509</v>
      </c>
      <c r="B4" s="689">
        <f>+SUMIF(Sheet1!$R:$R,'COL IJ'!$A4,Sheet1!S:S)</f>
        <v>0</v>
      </c>
      <c r="C4" s="689">
        <f>+SUMIF(Sheet1!$R:$R,'COL IJ'!$A4,Sheet1!T:T)</f>
        <v>0</v>
      </c>
      <c r="D4" s="689">
        <f>+SUMIF(Sheet1!$R:$R,'COL IJ'!$A4,Sheet1!U:U)</f>
        <v>0</v>
      </c>
      <c r="E4" s="689">
        <f t="shared" si="0"/>
        <v>0</v>
      </c>
      <c r="F4" s="689"/>
      <c r="G4" s="689">
        <f>+'Development R&amp;D'!N79</f>
        <v>0</v>
      </c>
      <c r="H4" s="689">
        <f>+'Development R&amp;D'!O79</f>
        <v>0</v>
      </c>
      <c r="I4" s="689">
        <f t="shared" ref="I4:I16" si="1">+B4-G4</f>
        <v>0</v>
      </c>
      <c r="J4" s="689">
        <f t="shared" ref="J4:J16" si="2">+E4-H4</f>
        <v>0</v>
      </c>
    </row>
    <row r="5" spans="1:10" x14ac:dyDescent="0.25">
      <c r="A5" s="689" t="s">
        <v>510</v>
      </c>
      <c r="B5" s="689">
        <f>+SUMIF(Sheet1!$R:$R,'COL IJ'!$A5,Sheet1!S:S)</f>
        <v>0</v>
      </c>
      <c r="C5" s="689">
        <f>+SUMIF(Sheet1!$R:$R,'COL IJ'!$A5,Sheet1!T:T)</f>
        <v>0</v>
      </c>
      <c r="D5" s="689">
        <f>+SUMIF(Sheet1!$R:$R,'COL IJ'!$A5,Sheet1!U:U)</f>
        <v>0</v>
      </c>
      <c r="E5" s="689">
        <f t="shared" si="0"/>
        <v>0</v>
      </c>
      <c r="F5" s="689"/>
      <c r="G5" s="689">
        <f>+'Creative &amp; Production'!N102</f>
        <v>0</v>
      </c>
      <c r="H5" s="689">
        <f>+'Creative &amp; Production'!O102</f>
        <v>0</v>
      </c>
      <c r="I5" s="689">
        <f t="shared" si="1"/>
        <v>0</v>
      </c>
      <c r="J5" s="689">
        <f t="shared" si="2"/>
        <v>0</v>
      </c>
    </row>
    <row r="6" spans="1:10" x14ac:dyDescent="0.25">
      <c r="A6" s="689" t="s">
        <v>511</v>
      </c>
      <c r="B6" s="689">
        <f>+SUMIF(Sheet1!$R:$R,'COL IJ'!$A6,Sheet1!S:S)</f>
        <v>0</v>
      </c>
      <c r="C6" s="689">
        <f>+SUMIF(Sheet1!$R:$R,'COL IJ'!$A6,Sheet1!T:T)</f>
        <v>0</v>
      </c>
      <c r="D6" s="689">
        <f>+SUMIF(Sheet1!$R:$R,'COL IJ'!$A6,Sheet1!U:U)</f>
        <v>40541.67</v>
      </c>
      <c r="E6" s="689">
        <f t="shared" si="0"/>
        <v>40541.67</v>
      </c>
      <c r="F6" s="689"/>
      <c r="G6" s="689">
        <f>+Performers!N63</f>
        <v>0</v>
      </c>
      <c r="H6" s="689">
        <f>+Performers!O63</f>
        <v>0</v>
      </c>
      <c r="I6" s="689">
        <f t="shared" si="1"/>
        <v>0</v>
      </c>
      <c r="J6" s="689">
        <f t="shared" si="2"/>
        <v>40541.67</v>
      </c>
    </row>
    <row r="7" spans="1:10" x14ac:dyDescent="0.25">
      <c r="A7" s="689" t="s">
        <v>512</v>
      </c>
      <c r="B7" s="689">
        <f>+SUMIF(Sheet1!$R:$R,'COL IJ'!$A7,Sheet1!S:S)</f>
        <v>0</v>
      </c>
      <c r="C7" s="689">
        <f>+SUMIF(Sheet1!$R:$R,'COL IJ'!$A7,Sheet1!T:T)</f>
        <v>0</v>
      </c>
      <c r="D7" s="689">
        <f>+SUMIF(Sheet1!$R:$R,'COL IJ'!$A7,Sheet1!U:U)</f>
        <v>0</v>
      </c>
      <c r="E7" s="689">
        <f t="shared" si="0"/>
        <v>0</v>
      </c>
      <c r="F7" s="689"/>
      <c r="G7" s="689">
        <f>+'Rehearsal Costs'!N70</f>
        <v>0</v>
      </c>
      <c r="H7" s="689">
        <f>+'Rehearsal Costs'!O70</f>
        <v>0</v>
      </c>
      <c r="I7" s="689">
        <f t="shared" si="1"/>
        <v>0</v>
      </c>
      <c r="J7" s="689">
        <f t="shared" si="2"/>
        <v>0</v>
      </c>
    </row>
    <row r="8" spans="1:10" x14ac:dyDescent="0.25">
      <c r="A8" s="689" t="s">
        <v>513</v>
      </c>
      <c r="B8" s="689">
        <f>+SUMIF(Sheet1!$R:$R,'COL IJ'!$A8,Sheet1!S:S)</f>
        <v>0</v>
      </c>
      <c r="C8" s="689">
        <f>+SUMIF(Sheet1!$R:$R,'COL IJ'!$A8,Sheet1!T:T)</f>
        <v>0</v>
      </c>
      <c r="D8" s="689">
        <f>+SUMIF(Sheet1!$R:$R,'COL IJ'!$A8,Sheet1!U:U)</f>
        <v>20121.03</v>
      </c>
      <c r="E8" s="689">
        <f t="shared" si="0"/>
        <v>20121.03</v>
      </c>
      <c r="F8" s="689"/>
      <c r="G8" s="689">
        <f>+'Technical &amp; Production'!N121</f>
        <v>0</v>
      </c>
      <c r="H8" s="689">
        <f>+'Technical &amp; Production'!O121</f>
        <v>0</v>
      </c>
      <c r="I8" s="689">
        <f t="shared" si="1"/>
        <v>0</v>
      </c>
      <c r="J8" s="689">
        <f t="shared" si="2"/>
        <v>20121.03</v>
      </c>
    </row>
    <row r="9" spans="1:10" x14ac:dyDescent="0.25">
      <c r="A9" s="689" t="s">
        <v>514</v>
      </c>
      <c r="B9" s="689">
        <f>+SUMIF(Sheet1!$R:$R,'COL IJ'!$A9,Sheet1!S:S)</f>
        <v>0</v>
      </c>
      <c r="C9" s="689">
        <f>+SUMIF(Sheet1!$R:$R,'COL IJ'!$A9,Sheet1!T:T)</f>
        <v>0</v>
      </c>
      <c r="D9" s="689">
        <f>+SUMIF(Sheet1!$R:$R,'COL IJ'!$A9,Sheet1!U:U)</f>
        <v>5468.41</v>
      </c>
      <c r="E9" s="689">
        <f t="shared" si="0"/>
        <v>5468.41</v>
      </c>
      <c r="F9" s="689"/>
      <c r="G9" s="689">
        <f>+Venue_Logistics!N93</f>
        <v>0</v>
      </c>
      <c r="H9" s="689">
        <f>+Venue_Logistics!O93</f>
        <v>0</v>
      </c>
      <c r="I9" s="689">
        <f t="shared" si="1"/>
        <v>0</v>
      </c>
      <c r="J9" s="689">
        <f t="shared" si="2"/>
        <v>5468.41</v>
      </c>
    </row>
    <row r="10" spans="1:10" x14ac:dyDescent="0.25">
      <c r="A10" s="689" t="s">
        <v>515</v>
      </c>
      <c r="B10" s="689">
        <f>+SUMIF(Sheet1!$R:$R,'COL IJ'!$A10,Sheet1!S:S)</f>
        <v>0</v>
      </c>
      <c r="C10" s="689">
        <f>+SUMIF(Sheet1!$R:$R,'COL IJ'!$A10,Sheet1!T:T)</f>
        <v>0</v>
      </c>
      <c r="D10" s="689">
        <f>+SUMIF(Sheet1!$R:$R,'COL IJ'!$A10,Sheet1!U:U)</f>
        <v>0</v>
      </c>
      <c r="E10" s="689">
        <f t="shared" si="0"/>
        <v>0</v>
      </c>
      <c r="F10" s="689"/>
      <c r="G10" s="689">
        <f>+'Legal &amp; Documentation'!N64</f>
        <v>0</v>
      </c>
      <c r="H10" s="689">
        <f>+'Legal &amp; Documentation'!O64</f>
        <v>0</v>
      </c>
      <c r="I10" s="689">
        <f t="shared" si="1"/>
        <v>0</v>
      </c>
      <c r="J10" s="689">
        <f t="shared" si="2"/>
        <v>0</v>
      </c>
    </row>
    <row r="11" spans="1:10" x14ac:dyDescent="0.25">
      <c r="A11" s="689" t="s">
        <v>516</v>
      </c>
      <c r="B11" s="689">
        <f>+SUMIF(Sheet1!$R:$R,'COL IJ'!$A11,Sheet1!S:S)</f>
        <v>0</v>
      </c>
      <c r="C11" s="689">
        <f>+SUMIF(Sheet1!$R:$R,'COL IJ'!$A11,Sheet1!T:T)</f>
        <v>0</v>
      </c>
      <c r="D11" s="689">
        <f>+SUMIF(Sheet1!$R:$R,'COL IJ'!$A11,Sheet1!U:U)</f>
        <v>7751.68</v>
      </c>
      <c r="E11" s="689">
        <f t="shared" si="0"/>
        <v>7751.68</v>
      </c>
      <c r="F11" s="689"/>
      <c r="G11" s="689">
        <f>+'Marketing Digital Comms'!N66</f>
        <v>0</v>
      </c>
      <c r="H11" s="689">
        <f>+'Marketing Digital Comms'!O66</f>
        <v>0</v>
      </c>
      <c r="I11" s="689">
        <f t="shared" si="1"/>
        <v>0</v>
      </c>
      <c r="J11" s="689">
        <f t="shared" si="2"/>
        <v>7751.68</v>
      </c>
    </row>
    <row r="12" spans="1:10" x14ac:dyDescent="0.25">
      <c r="A12" s="689" t="s">
        <v>517</v>
      </c>
      <c r="B12" s="689">
        <f>+SUMIF(Sheet1!$R:$R,'COL IJ'!$A12,Sheet1!S:S)</f>
        <v>0</v>
      </c>
      <c r="C12" s="689">
        <f>+SUMIF(Sheet1!$R:$R,'COL IJ'!$A12,Sheet1!T:T)</f>
        <v>0</v>
      </c>
      <c r="D12" s="689">
        <f>+SUMIF(Sheet1!$R:$R,'COL IJ'!$A12,Sheet1!U:U)</f>
        <v>0</v>
      </c>
      <c r="E12" s="689">
        <f t="shared" si="0"/>
        <v>0</v>
      </c>
      <c r="F12" s="689"/>
      <c r="G12" s="689">
        <f>+'Education &amp; Community'!N69</f>
        <v>0</v>
      </c>
      <c r="H12" s="689">
        <f>+'Education &amp; Community'!O69</f>
        <v>0</v>
      </c>
      <c r="I12" s="689">
        <f t="shared" si="1"/>
        <v>0</v>
      </c>
      <c r="J12" s="689">
        <f t="shared" si="2"/>
        <v>0</v>
      </c>
    </row>
    <row r="13" spans="1:10" x14ac:dyDescent="0.25">
      <c r="A13" s="689" t="s">
        <v>518</v>
      </c>
      <c r="B13" s="689">
        <f>+SUMIF(Sheet1!$R:$R,'COL IJ'!$A13,Sheet1!S:S)</f>
        <v>0</v>
      </c>
      <c r="C13" s="689">
        <f>+SUMIF(Sheet1!$R:$R,'COL IJ'!$A13,Sheet1!T:T)</f>
        <v>0</v>
      </c>
      <c r="D13" s="689">
        <f>+SUMIF(Sheet1!$R:$R,'COL IJ'!$A13,Sheet1!U:U)</f>
        <v>0</v>
      </c>
      <c r="E13" s="689">
        <f t="shared" si="0"/>
        <v>0</v>
      </c>
      <c r="F13" s="689"/>
      <c r="G13" s="689">
        <f>+Volunteering!N57</f>
        <v>0</v>
      </c>
      <c r="H13" s="689">
        <f>+Volunteering!O57</f>
        <v>0</v>
      </c>
      <c r="I13" s="689">
        <f t="shared" si="1"/>
        <v>0</v>
      </c>
      <c r="J13" s="689">
        <f t="shared" si="2"/>
        <v>0</v>
      </c>
    </row>
    <row r="14" spans="1:10" x14ac:dyDescent="0.25">
      <c r="A14" s="689" t="s">
        <v>519</v>
      </c>
      <c r="B14" s="689">
        <f>+SUMIF(Sheet1!$R:$R,'COL IJ'!$A14,Sheet1!S:S)</f>
        <v>0</v>
      </c>
      <c r="C14" s="689">
        <f>+SUMIF(Sheet1!$R:$R,'COL IJ'!$A14,Sheet1!T:T)</f>
        <v>0</v>
      </c>
      <c r="D14" s="689">
        <f>+SUMIF(Sheet1!$R:$R,'COL IJ'!$A14,Sheet1!U:U)</f>
        <v>0</v>
      </c>
      <c r="E14" s="689">
        <f t="shared" si="0"/>
        <v>0</v>
      </c>
      <c r="F14" s="689"/>
      <c r="G14" s="689">
        <f>+'Artist &amp; Guest Liaison'!N74</f>
        <v>0</v>
      </c>
      <c r="H14" s="689">
        <f>+'Artist &amp; Guest Liaison'!O74</f>
        <v>0</v>
      </c>
      <c r="I14" s="689">
        <f t="shared" si="1"/>
        <v>0</v>
      </c>
      <c r="J14" s="689">
        <f t="shared" si="2"/>
        <v>0</v>
      </c>
    </row>
    <row r="15" spans="1:10" x14ac:dyDescent="0.25">
      <c r="A15" s="689" t="s">
        <v>520</v>
      </c>
      <c r="B15" s="689">
        <f>+SUMIF(Sheet1!$R:$R,'COL IJ'!$A15,Sheet1!S:S)</f>
        <v>0</v>
      </c>
      <c r="C15" s="689">
        <f>+SUMIF(Sheet1!$R:$R,'COL IJ'!$A15,Sheet1!T:T)</f>
        <v>0</v>
      </c>
      <c r="D15" s="689">
        <f>+SUMIF(Sheet1!$R:$R,'COL IJ'!$A15,Sheet1!U:U)</f>
        <v>0</v>
      </c>
      <c r="E15" s="689">
        <f t="shared" si="0"/>
        <v>0</v>
      </c>
      <c r="F15" s="689"/>
      <c r="G15" s="689">
        <f>+'Running Costs'!N84</f>
        <v>0</v>
      </c>
      <c r="H15" s="689">
        <f>+'Running Costs'!O84</f>
        <v>0</v>
      </c>
      <c r="I15" s="689">
        <f t="shared" si="1"/>
        <v>0</v>
      </c>
      <c r="J15" s="689">
        <f t="shared" si="2"/>
        <v>0</v>
      </c>
    </row>
    <row r="16" spans="1:10" x14ac:dyDescent="0.25">
      <c r="A16" s="689" t="s">
        <v>521</v>
      </c>
      <c r="B16" s="689">
        <f>+SUMIF(Sheet1!$R:$R,'COL IJ'!$A16,Sheet1!S:S)</f>
        <v>0</v>
      </c>
      <c r="C16" s="689">
        <f>+SUMIF(Sheet1!$R:$R,'COL IJ'!$A16,Sheet1!T:T)</f>
        <v>0</v>
      </c>
      <c r="D16" s="689">
        <f>+SUMIF(Sheet1!$R:$R,'COL IJ'!$A16,Sheet1!U:U)</f>
        <v>0</v>
      </c>
      <c r="E16" s="689">
        <f t="shared" si="0"/>
        <v>0</v>
      </c>
      <c r="F16" s="689"/>
      <c r="G16" s="689">
        <f>+'Admin &amp; Misc'!N66</f>
        <v>0</v>
      </c>
      <c r="H16" s="689">
        <f>+'Admin &amp; Misc'!O66</f>
        <v>0</v>
      </c>
      <c r="I16" s="689">
        <f t="shared" si="1"/>
        <v>0</v>
      </c>
      <c r="J16" s="689">
        <f t="shared" si="2"/>
        <v>0</v>
      </c>
    </row>
  </sheetData>
  <sheetProtection password="C7A4" sheet="1" objects="1" scenarios="1"/>
  <conditionalFormatting sqref="J2">
    <cfRule type="expression" dxfId="126" priority="5">
      <formula>J2&gt;0</formula>
    </cfRule>
  </conditionalFormatting>
  <conditionalFormatting sqref="I2">
    <cfRule type="expression" dxfId="125" priority="4">
      <formula>I2&gt;0</formula>
    </cfRule>
  </conditionalFormatting>
  <conditionalFormatting sqref="I3:J16">
    <cfRule type="expression" dxfId="124"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4" sqref="C14"/>
    </sheetView>
  </sheetViews>
  <sheetFormatPr defaultColWidth="9.140625" defaultRowHeight="15" x14ac:dyDescent="0.25"/>
  <cols>
    <col min="1" max="1" width="12.140625" style="154" customWidth="1"/>
    <col min="2" max="2" width="20.85546875" style="139" customWidth="1"/>
    <col min="3" max="3" width="39.28515625" style="139" customWidth="1"/>
    <col min="4" max="4" width="14.7109375" style="139" customWidth="1"/>
    <col min="5" max="6" width="9.140625" style="139"/>
  </cols>
  <sheetData>
    <row r="2" spans="1:6" ht="8.4499999999999993" customHeight="1" x14ac:dyDescent="0.25">
      <c r="A2" s="152"/>
      <c r="B2" s="22"/>
      <c r="C2" s="22"/>
    </row>
    <row r="3" spans="1:6" s="3" customFormat="1" ht="21.2" customHeight="1" x14ac:dyDescent="0.25">
      <c r="A3" s="153" t="s">
        <v>7</v>
      </c>
      <c r="B3" s="27"/>
      <c r="C3" s="150" t="s">
        <v>5106</v>
      </c>
      <c r="D3" s="157"/>
      <c r="E3" s="157"/>
      <c r="F3" s="144"/>
    </row>
    <row r="4" spans="1:6" ht="8.4499999999999993" customHeight="1" x14ac:dyDescent="0.25">
      <c r="A4" s="152"/>
      <c r="B4" s="22"/>
      <c r="C4" s="22"/>
      <c r="D4" s="158"/>
      <c r="E4" s="158"/>
    </row>
    <row r="5" spans="1:6" s="3" customFormat="1" ht="21.2" customHeight="1" x14ac:dyDescent="0.25">
      <c r="A5" s="153" t="s">
        <v>6</v>
      </c>
      <c r="B5" s="27"/>
      <c r="C5" s="150" t="s">
        <v>5160</v>
      </c>
      <c r="D5" s="159"/>
      <c r="E5" s="159"/>
      <c r="F5" s="144"/>
    </row>
    <row r="6" spans="1:6" ht="8.4499999999999993" customHeight="1" x14ac:dyDescent="0.25">
      <c r="A6" s="152"/>
      <c r="B6" s="22"/>
      <c r="C6" s="22"/>
      <c r="D6" s="158"/>
      <c r="E6" s="158"/>
    </row>
    <row r="7" spans="1:6" s="3" customFormat="1" ht="21.2" customHeight="1" x14ac:dyDescent="0.25">
      <c r="A7" s="153" t="s">
        <v>8</v>
      </c>
      <c r="B7" s="27"/>
      <c r="C7" s="151" t="s">
        <v>5159</v>
      </c>
      <c r="D7" s="159"/>
      <c r="E7" s="159"/>
      <c r="F7" s="144"/>
    </row>
    <row r="8" spans="1:6" ht="8.4499999999999993" customHeight="1" x14ac:dyDescent="0.25">
      <c r="A8" s="152"/>
      <c r="B8" s="22"/>
      <c r="C8" s="22"/>
      <c r="D8" s="158"/>
      <c r="E8" s="158"/>
    </row>
    <row r="9" spans="1:6" s="2" customFormat="1" ht="21.2" customHeight="1" x14ac:dyDescent="0.25">
      <c r="A9" s="153" t="s">
        <v>9</v>
      </c>
      <c r="B9" s="33"/>
      <c r="C9" s="151" t="s">
        <v>35</v>
      </c>
      <c r="D9" s="159"/>
      <c r="E9" s="159"/>
      <c r="F9" s="143"/>
    </row>
    <row r="10" spans="1:6" ht="8.1" customHeight="1" x14ac:dyDescent="0.25">
      <c r="A10" s="152"/>
      <c r="B10" s="22"/>
      <c r="C10" s="22"/>
      <c r="D10" s="158"/>
      <c r="E10" s="158"/>
    </row>
    <row r="11" spans="1:6" s="2" customFormat="1" ht="20.85" customHeight="1" x14ac:dyDescent="0.25">
      <c r="A11" s="153" t="s">
        <v>10</v>
      </c>
      <c r="B11" s="33"/>
      <c r="C11" s="151" t="s">
        <v>35</v>
      </c>
      <c r="D11" s="159"/>
      <c r="E11" s="159"/>
      <c r="F11" s="143"/>
    </row>
    <row r="12" spans="1:6" s="2" customFormat="1" ht="8.1" customHeight="1" x14ac:dyDescent="0.25">
      <c r="A12" s="153"/>
      <c r="B12" s="33"/>
      <c r="C12" s="159"/>
      <c r="D12" s="159"/>
      <c r="E12" s="159"/>
      <c r="F12" s="143"/>
    </row>
    <row r="13" spans="1:6" s="2" customFormat="1" ht="20.25" customHeight="1" x14ac:dyDescent="0.25">
      <c r="A13" s="153" t="s">
        <v>3</v>
      </c>
      <c r="B13" s="33"/>
      <c r="C13" s="792">
        <v>99571</v>
      </c>
      <c r="D13" s="159"/>
      <c r="E13" s="159"/>
      <c r="F13" s="143"/>
    </row>
    <row r="14" spans="1:6" s="2" customFormat="1" ht="8.1" customHeight="1" x14ac:dyDescent="0.25">
      <c r="A14" s="153"/>
      <c r="B14" s="33"/>
      <c r="C14" s="159"/>
      <c r="D14" s="159"/>
      <c r="E14" s="159"/>
      <c r="F14" s="143"/>
    </row>
    <row r="15" spans="1:6" s="2" customFormat="1" ht="20.85" customHeight="1" x14ac:dyDescent="0.25">
      <c r="A15" s="153" t="s">
        <v>39</v>
      </c>
      <c r="B15" s="33"/>
      <c r="C15" s="151" t="s">
        <v>35</v>
      </c>
      <c r="D15" s="159"/>
      <c r="E15" s="159"/>
      <c r="F15" s="143"/>
    </row>
    <row r="16" spans="1:6" ht="7.5" customHeight="1" x14ac:dyDescent="0.25">
      <c r="E16" s="158"/>
      <c r="F16" s="158"/>
    </row>
    <row r="17" spans="1:9" ht="22.5" customHeight="1" x14ac:dyDescent="0.25">
      <c r="A17" s="153" t="s">
        <v>260</v>
      </c>
      <c r="B17" s="33"/>
      <c r="C17" s="429" t="s">
        <v>31</v>
      </c>
      <c r="E17" s="158"/>
      <c r="F17" s="158"/>
    </row>
    <row r="18" spans="1:9" ht="22.5" customHeight="1" x14ac:dyDescent="0.25">
      <c r="C18" s="430"/>
      <c r="E18" s="158"/>
      <c r="F18" s="158"/>
    </row>
    <row r="19" spans="1:9" ht="22.5" customHeight="1" x14ac:dyDescent="0.25">
      <c r="C19" s="430"/>
      <c r="E19" s="158"/>
      <c r="F19" s="158"/>
    </row>
    <row r="20" spans="1:9" ht="22.5" customHeight="1" x14ac:dyDescent="0.25">
      <c r="C20" s="431"/>
      <c r="E20" s="158"/>
      <c r="F20" s="158"/>
    </row>
    <row r="21" spans="1:9" ht="22.5" customHeight="1" x14ac:dyDescent="0.25">
      <c r="E21" s="158"/>
      <c r="F21" s="158"/>
    </row>
    <row r="22" spans="1:9" ht="22.5" customHeight="1" x14ac:dyDescent="0.25">
      <c r="A22" s="162"/>
      <c r="B22" s="163"/>
      <c r="C22" s="163" t="s">
        <v>33</v>
      </c>
      <c r="D22" s="163"/>
      <c r="E22" s="160"/>
      <c r="F22" s="160"/>
      <c r="G22" s="1"/>
      <c r="H22" s="1"/>
      <c r="I22" s="1"/>
    </row>
    <row r="23" spans="1:9" ht="15" customHeight="1" x14ac:dyDescent="0.25">
      <c r="A23" s="155" t="s">
        <v>34</v>
      </c>
      <c r="B23" s="156" t="s">
        <v>35</v>
      </c>
      <c r="C23" s="156" t="s">
        <v>31</v>
      </c>
      <c r="D23" s="156" t="s">
        <v>36</v>
      </c>
      <c r="E23" s="161"/>
      <c r="F23" s="161"/>
      <c r="G23" s="1"/>
      <c r="H23" s="1"/>
      <c r="I23" s="1"/>
    </row>
    <row r="24" spans="1:9" ht="15" customHeight="1" x14ac:dyDescent="0.25">
      <c r="A24" s="152"/>
      <c r="B24" s="22"/>
      <c r="C24" s="22"/>
      <c r="D24" s="22"/>
      <c r="E24" s="22"/>
      <c r="F24" s="22"/>
      <c r="G24" s="1"/>
      <c r="H24" s="1"/>
      <c r="I24" s="1"/>
    </row>
    <row r="25" spans="1:9" ht="15" customHeight="1" x14ac:dyDescent="0.25">
      <c r="A25" s="152"/>
      <c r="B25" s="22"/>
      <c r="C25" s="22"/>
      <c r="D25" s="744"/>
      <c r="E25" s="22"/>
      <c r="F25" s="22"/>
      <c r="G25" s="1"/>
      <c r="H25" s="1"/>
      <c r="I25" s="1"/>
    </row>
    <row r="26" spans="1:9" ht="15" customHeight="1" x14ac:dyDescent="0.25">
      <c r="A26" s="152"/>
      <c r="B26" s="22"/>
      <c r="C26" s="22"/>
      <c r="D26" s="22"/>
      <c r="E26" s="22"/>
      <c r="F26" s="22"/>
      <c r="G26" s="1"/>
      <c r="H26" s="1"/>
      <c r="I26" s="1"/>
    </row>
    <row r="27" spans="1:9" ht="15" customHeight="1" x14ac:dyDescent="0.25">
      <c r="A27" s="152"/>
      <c r="B27" s="22"/>
      <c r="C27" s="22"/>
      <c r="D27" s="22"/>
      <c r="E27" s="22"/>
      <c r="F27" s="22"/>
      <c r="G27" s="1"/>
      <c r="H27" s="1"/>
      <c r="I27" s="1"/>
    </row>
    <row r="28" spans="1:9" ht="15" customHeight="1" x14ac:dyDescent="0.25">
      <c r="A28" s="152"/>
      <c r="B28" s="22"/>
      <c r="C28" s="22"/>
      <c r="D28" s="22"/>
      <c r="E28" s="22"/>
      <c r="F28" s="22"/>
      <c r="G28" s="1"/>
      <c r="H28" s="1"/>
      <c r="I28" s="1"/>
    </row>
    <row r="29" spans="1:9" ht="15" customHeight="1" x14ac:dyDescent="0.25">
      <c r="A29" s="152"/>
      <c r="B29" s="22"/>
      <c r="C29" s="22"/>
      <c r="D29" s="22"/>
      <c r="E29" s="22"/>
      <c r="F29" s="22"/>
      <c r="G29" s="1"/>
      <c r="H29" s="1"/>
      <c r="I29" s="1"/>
    </row>
    <row r="30" spans="1:9" ht="15" customHeight="1" x14ac:dyDescent="0.25">
      <c r="A30" s="152"/>
      <c r="B30" s="22"/>
      <c r="C30" s="22"/>
      <c r="D30" s="22"/>
      <c r="E30" s="22"/>
      <c r="F30" s="22"/>
      <c r="G30" s="1"/>
      <c r="H30" s="1"/>
      <c r="I30" s="1"/>
    </row>
    <row r="31" spans="1:9" ht="15" customHeight="1" x14ac:dyDescent="0.25">
      <c r="A31" s="152"/>
      <c r="B31" s="22"/>
      <c r="C31" s="22"/>
      <c r="D31" s="22"/>
      <c r="E31" s="22"/>
      <c r="F31" s="22"/>
      <c r="G31" s="1"/>
      <c r="H31" s="1"/>
      <c r="I31" s="1"/>
    </row>
    <row r="32" spans="1:9" ht="15" customHeight="1" x14ac:dyDescent="0.25">
      <c r="A32" s="152"/>
      <c r="B32" s="22"/>
      <c r="C32" s="22"/>
      <c r="D32" s="22"/>
      <c r="E32" s="22"/>
      <c r="F32" s="22"/>
      <c r="G32" s="1"/>
      <c r="H32" s="1"/>
      <c r="I32" s="1"/>
    </row>
    <row r="33" spans="1:9" ht="15" customHeight="1" x14ac:dyDescent="0.25">
      <c r="A33" s="152"/>
      <c r="B33" s="22"/>
      <c r="C33" s="22"/>
      <c r="D33" s="22"/>
      <c r="E33" s="22"/>
      <c r="F33" s="22"/>
      <c r="G33" s="1"/>
      <c r="H33" s="1"/>
      <c r="I33" s="1"/>
    </row>
    <row r="34" spans="1:9" ht="15" customHeight="1" x14ac:dyDescent="0.25">
      <c r="A34" s="152"/>
      <c r="B34" s="22"/>
      <c r="C34" s="22"/>
      <c r="D34" s="22"/>
      <c r="E34" s="22"/>
      <c r="F34" s="22"/>
      <c r="G34" s="1"/>
      <c r="H34" s="1"/>
      <c r="I34" s="1"/>
    </row>
    <row r="35" spans="1:9" ht="15" customHeight="1" x14ac:dyDescent="0.25">
      <c r="A35" s="152"/>
      <c r="B35" s="22"/>
      <c r="C35" s="22"/>
      <c r="D35" s="22"/>
      <c r="E35" s="22"/>
      <c r="F35" s="22"/>
      <c r="G35" s="1"/>
      <c r="H35" s="1"/>
      <c r="I35" s="1"/>
    </row>
    <row r="36" spans="1:9" ht="15" customHeight="1" x14ac:dyDescent="0.25">
      <c r="A36" s="152"/>
      <c r="B36" s="22"/>
      <c r="C36" s="22"/>
      <c r="D36" s="22"/>
      <c r="E36" s="22"/>
      <c r="F36" s="22"/>
      <c r="G36" s="1"/>
      <c r="H36" s="1"/>
      <c r="I36" s="1"/>
    </row>
    <row r="37" spans="1:9" ht="15" customHeight="1" x14ac:dyDescent="0.25">
      <c r="A37" s="152"/>
      <c r="B37" s="22"/>
      <c r="C37" s="22"/>
      <c r="D37" s="22"/>
      <c r="E37" s="22"/>
      <c r="F37" s="22"/>
      <c r="G37" s="1"/>
      <c r="H37" s="1"/>
      <c r="I37" s="1"/>
    </row>
    <row r="38" spans="1:9" ht="15" customHeight="1" x14ac:dyDescent="0.25">
      <c r="A38" s="152"/>
      <c r="B38" s="22"/>
      <c r="C38" s="22"/>
      <c r="D38" s="22"/>
      <c r="E38" s="22"/>
      <c r="F38" s="22"/>
      <c r="G38" s="1"/>
      <c r="H38" s="1"/>
      <c r="I38" s="1"/>
    </row>
    <row r="39" spans="1:9" ht="15" customHeight="1" x14ac:dyDescent="0.25">
      <c r="A39" s="152"/>
      <c r="B39" s="22"/>
      <c r="C39" s="22"/>
      <c r="D39" s="22"/>
      <c r="E39" s="22"/>
      <c r="F39" s="22"/>
      <c r="G39" s="1"/>
      <c r="H39" s="1"/>
      <c r="I39" s="1"/>
    </row>
    <row r="40" spans="1:9" ht="15" customHeight="1" x14ac:dyDescent="0.25">
      <c r="A40" s="152"/>
      <c r="B40" s="22"/>
      <c r="C40" s="22"/>
      <c r="D40" s="22"/>
      <c r="E40" s="22"/>
      <c r="F40" s="22"/>
      <c r="G40" s="1"/>
      <c r="H40" s="1"/>
      <c r="I40" s="1"/>
    </row>
    <row r="41" spans="1:9" ht="15" customHeight="1" x14ac:dyDescent="0.25">
      <c r="A41" s="152"/>
      <c r="B41" s="22"/>
      <c r="C41" s="22"/>
      <c r="D41" s="22"/>
      <c r="E41" s="22"/>
      <c r="F41" s="22"/>
      <c r="G41" s="1"/>
      <c r="H41" s="1"/>
      <c r="I41" s="1"/>
    </row>
    <row r="42" spans="1:9" ht="15" customHeight="1" x14ac:dyDescent="0.25">
      <c r="A42" s="152"/>
      <c r="B42" s="22"/>
      <c r="C42" s="22"/>
      <c r="D42" s="22"/>
      <c r="E42" s="22"/>
      <c r="F42" s="22"/>
      <c r="G42" s="1"/>
      <c r="H42" s="1"/>
      <c r="I42" s="1"/>
    </row>
    <row r="43" spans="1:9" ht="15" customHeight="1" x14ac:dyDescent="0.25">
      <c r="A43" s="152"/>
      <c r="B43" s="22"/>
      <c r="C43" s="22"/>
      <c r="D43" s="22"/>
      <c r="E43" s="22"/>
      <c r="F43" s="22"/>
      <c r="G43" s="1"/>
      <c r="H43" s="1"/>
      <c r="I43" s="1"/>
    </row>
    <row r="44" spans="1:9" ht="15" customHeight="1" x14ac:dyDescent="0.25">
      <c r="A44" s="152"/>
      <c r="B44" s="22"/>
      <c r="C44" s="22"/>
      <c r="D44" s="22"/>
      <c r="E44" s="22"/>
      <c r="F44" s="22"/>
      <c r="G44" s="1"/>
      <c r="H44" s="1"/>
      <c r="I44" s="1"/>
    </row>
    <row r="45" spans="1:9" ht="15" customHeight="1" x14ac:dyDescent="0.25">
      <c r="A45" s="152"/>
      <c r="B45" s="22"/>
      <c r="C45" s="22"/>
      <c r="D45" s="22"/>
      <c r="E45" s="22"/>
      <c r="F45" s="22"/>
      <c r="G45" s="1"/>
      <c r="H45" s="1"/>
      <c r="I45" s="1"/>
    </row>
    <row r="46" spans="1:9" ht="15" customHeight="1" x14ac:dyDescent="0.25">
      <c r="A46" s="152"/>
      <c r="B46" s="22"/>
      <c r="C46" s="22"/>
      <c r="D46" s="22"/>
      <c r="E46" s="22"/>
      <c r="F46" s="22"/>
      <c r="G46" s="1"/>
      <c r="H46" s="1"/>
      <c r="I46" s="1"/>
    </row>
    <row r="47" spans="1:9" ht="15" customHeight="1" x14ac:dyDescent="0.25">
      <c r="A47" s="152"/>
      <c r="B47" s="22"/>
      <c r="C47" s="22"/>
      <c r="D47" s="22"/>
      <c r="E47" s="22"/>
      <c r="F47" s="22"/>
      <c r="G47" s="1"/>
      <c r="H47" s="1"/>
      <c r="I47" s="1"/>
    </row>
    <row r="48" spans="1:9" ht="15" customHeight="1" x14ac:dyDescent="0.25">
      <c r="A48" s="152"/>
      <c r="B48" s="22"/>
      <c r="C48" s="22"/>
      <c r="D48" s="22"/>
      <c r="E48" s="22"/>
      <c r="F48" s="22"/>
      <c r="G48" s="1"/>
      <c r="H48" s="1"/>
      <c r="I48" s="1"/>
    </row>
    <row r="49" spans="1:9" ht="15" customHeight="1" x14ac:dyDescent="0.25">
      <c r="A49" s="152"/>
      <c r="B49" s="22"/>
      <c r="C49" s="22"/>
      <c r="D49" s="22"/>
      <c r="E49" s="22"/>
      <c r="F49" s="22"/>
      <c r="G49" s="1"/>
      <c r="H49" s="1"/>
      <c r="I49" s="1"/>
    </row>
    <row r="50" spans="1:9" ht="15" customHeight="1" x14ac:dyDescent="0.25">
      <c r="A50" s="152"/>
      <c r="B50" s="22"/>
      <c r="C50" s="22"/>
      <c r="D50" s="22"/>
      <c r="E50" s="22"/>
      <c r="F50" s="22"/>
      <c r="G50" s="1"/>
      <c r="H50" s="1"/>
      <c r="I50" s="1"/>
    </row>
    <row r="51" spans="1:9" ht="15" customHeight="1" x14ac:dyDescent="0.25">
      <c r="A51" s="152"/>
      <c r="B51" s="22"/>
      <c r="C51" s="22"/>
      <c r="D51" s="22"/>
      <c r="E51" s="22"/>
      <c r="F51" s="22"/>
      <c r="G51" s="1"/>
      <c r="H51" s="1"/>
      <c r="I51" s="1"/>
    </row>
    <row r="52" spans="1:9" x14ac:dyDescent="0.25">
      <c r="A52" s="152"/>
      <c r="B52" s="22"/>
      <c r="C52" s="22"/>
      <c r="D52" s="22"/>
      <c r="E52" s="22"/>
      <c r="F52" s="22"/>
      <c r="G52" s="1"/>
      <c r="H52" s="1"/>
      <c r="I52" s="1"/>
    </row>
    <row r="53" spans="1:9" x14ac:dyDescent="0.25">
      <c r="A53" s="152"/>
      <c r="B53" s="22"/>
      <c r="C53" s="22"/>
      <c r="D53" s="22"/>
      <c r="E53" s="22"/>
      <c r="F53" s="22"/>
      <c r="G53" s="1"/>
      <c r="H53" s="1"/>
      <c r="I53" s="1"/>
    </row>
    <row r="54" spans="1:9" x14ac:dyDescent="0.25">
      <c r="A54" s="152"/>
      <c r="B54" s="22"/>
      <c r="C54" s="22"/>
      <c r="D54" s="22"/>
      <c r="E54" s="22"/>
      <c r="F54" s="22"/>
      <c r="G54" s="1"/>
      <c r="H54" s="1"/>
      <c r="I54" s="1"/>
    </row>
    <row r="55" spans="1:9" x14ac:dyDescent="0.25">
      <c r="A55" s="152"/>
      <c r="B55" s="22"/>
      <c r="C55" s="22"/>
      <c r="D55" s="22"/>
      <c r="E55" s="22"/>
      <c r="F55" s="22"/>
      <c r="G55" s="1"/>
      <c r="H55" s="1"/>
      <c r="I55" s="1"/>
    </row>
    <row r="56" spans="1:9" x14ac:dyDescent="0.25">
      <c r="A56" s="152"/>
      <c r="B56" s="22"/>
      <c r="C56" s="22"/>
      <c r="D56" s="22"/>
      <c r="E56" s="22"/>
      <c r="F56" s="22"/>
      <c r="G56" s="1"/>
      <c r="H56" s="1"/>
      <c r="I56" s="1"/>
    </row>
    <row r="57" spans="1:9" x14ac:dyDescent="0.25">
      <c r="A57" s="152"/>
      <c r="B57" s="22"/>
      <c r="C57" s="22"/>
      <c r="D57" s="22"/>
      <c r="E57" s="22"/>
      <c r="F57" s="22"/>
      <c r="G57" s="1"/>
      <c r="H57" s="1"/>
      <c r="I57" s="1"/>
    </row>
    <row r="58" spans="1:9" x14ac:dyDescent="0.25">
      <c r="A58" s="152"/>
      <c r="B58" s="22"/>
      <c r="C58" s="22"/>
      <c r="D58" s="22"/>
      <c r="E58" s="22"/>
      <c r="F58" s="22"/>
      <c r="G58" s="1"/>
      <c r="H58" s="1"/>
      <c r="I58" s="1"/>
    </row>
    <row r="59" spans="1:9" x14ac:dyDescent="0.25">
      <c r="A59" s="152"/>
      <c r="B59" s="22"/>
      <c r="C59" s="22"/>
      <c r="D59" s="22"/>
      <c r="E59" s="22"/>
      <c r="F59" s="22"/>
      <c r="G59" s="1"/>
      <c r="H59" s="1"/>
      <c r="I59" s="1"/>
    </row>
    <row r="60" spans="1:9" x14ac:dyDescent="0.25">
      <c r="A60" s="152"/>
      <c r="B60" s="22"/>
      <c r="C60" s="22"/>
      <c r="D60" s="22"/>
      <c r="E60" s="22"/>
      <c r="F60" s="22"/>
      <c r="G60" s="1"/>
      <c r="H60" s="1"/>
      <c r="I60" s="1"/>
    </row>
    <row r="61" spans="1:9" x14ac:dyDescent="0.25">
      <c r="A61" s="152"/>
      <c r="B61" s="22"/>
      <c r="C61" s="22"/>
      <c r="D61" s="22"/>
      <c r="E61" s="22"/>
      <c r="F61" s="22"/>
      <c r="G61" s="1"/>
      <c r="H61" s="1"/>
      <c r="I61" s="1"/>
    </row>
    <row r="62" spans="1:9" x14ac:dyDescent="0.25">
      <c r="A62" s="152"/>
      <c r="B62" s="22"/>
      <c r="C62" s="22"/>
      <c r="D62" s="22"/>
      <c r="E62" s="22"/>
      <c r="F62" s="22"/>
      <c r="G62" s="1"/>
      <c r="H62" s="1"/>
      <c r="I62" s="1"/>
    </row>
    <row r="63" spans="1:9" x14ac:dyDescent="0.25">
      <c r="A63" s="152"/>
      <c r="B63" s="22"/>
      <c r="C63" s="22"/>
      <c r="D63" s="22"/>
      <c r="E63" s="22"/>
      <c r="F63" s="22"/>
      <c r="G63" s="1"/>
      <c r="H63" s="1"/>
      <c r="I63" s="1"/>
    </row>
    <row r="64" spans="1:9" x14ac:dyDescent="0.25">
      <c r="A64" s="152"/>
      <c r="B64" s="22"/>
      <c r="C64" s="22"/>
      <c r="D64" s="22"/>
      <c r="E64" s="22"/>
      <c r="F64" s="22"/>
      <c r="G64" s="1"/>
      <c r="H64" s="1"/>
      <c r="I64" s="1"/>
    </row>
    <row r="65" spans="1:9" x14ac:dyDescent="0.25">
      <c r="A65" s="152"/>
      <c r="B65" s="22"/>
      <c r="C65" s="22"/>
      <c r="D65" s="22"/>
      <c r="E65" s="22"/>
      <c r="F65" s="22"/>
      <c r="G65" s="1"/>
      <c r="H65" s="1"/>
      <c r="I65" s="1"/>
    </row>
    <row r="66" spans="1:9" x14ac:dyDescent="0.25">
      <c r="A66" s="152"/>
      <c r="B66" s="22"/>
      <c r="C66" s="22"/>
      <c r="D66" s="22"/>
      <c r="E66" s="22"/>
      <c r="F66" s="22"/>
      <c r="G66" s="1"/>
      <c r="H66" s="1"/>
      <c r="I66" s="1"/>
    </row>
    <row r="67" spans="1:9" x14ac:dyDescent="0.25">
      <c r="A67" s="152"/>
      <c r="B67" s="22"/>
      <c r="C67" s="22"/>
      <c r="D67" s="22"/>
      <c r="E67" s="22"/>
      <c r="F67" s="22"/>
      <c r="G67" s="1"/>
      <c r="H67" s="1"/>
      <c r="I67" s="1"/>
    </row>
    <row r="68" spans="1:9" x14ac:dyDescent="0.25">
      <c r="A68" s="152"/>
      <c r="B68" s="22"/>
      <c r="C68" s="22"/>
      <c r="D68" s="22"/>
      <c r="E68" s="22"/>
      <c r="F68" s="22"/>
      <c r="G68" s="1"/>
      <c r="H68" s="1"/>
      <c r="I68" s="1"/>
    </row>
    <row r="69" spans="1:9" x14ac:dyDescent="0.25">
      <c r="A69" s="152"/>
      <c r="B69" s="22"/>
      <c r="C69" s="22"/>
      <c r="D69" s="22"/>
      <c r="E69" s="22"/>
      <c r="F69" s="22"/>
      <c r="G69" s="1"/>
      <c r="H69" s="1"/>
      <c r="I69" s="1"/>
    </row>
    <row r="70" spans="1:9" x14ac:dyDescent="0.25">
      <c r="A70" s="152"/>
      <c r="B70" s="22"/>
      <c r="C70" s="22"/>
      <c r="D70" s="22"/>
      <c r="E70" s="22"/>
      <c r="F70" s="22"/>
      <c r="G70" s="1"/>
      <c r="H70" s="1"/>
      <c r="I70" s="1"/>
    </row>
    <row r="71" spans="1:9" x14ac:dyDescent="0.25">
      <c r="A71" s="152"/>
      <c r="B71" s="22"/>
      <c r="C71" s="22"/>
      <c r="D71" s="22"/>
      <c r="E71" s="22"/>
      <c r="F71" s="22"/>
      <c r="G71" s="1"/>
      <c r="H71" s="1"/>
      <c r="I71" s="1"/>
    </row>
    <row r="72" spans="1:9" x14ac:dyDescent="0.25">
      <c r="A72" s="152"/>
      <c r="B72" s="22"/>
      <c r="C72" s="22"/>
      <c r="D72" s="22"/>
      <c r="E72" s="22"/>
      <c r="F72" s="22"/>
      <c r="G72" s="1"/>
      <c r="H72" s="1"/>
      <c r="I72" s="1"/>
    </row>
    <row r="73" spans="1:9" x14ac:dyDescent="0.25">
      <c r="A73" s="152"/>
      <c r="B73" s="22"/>
      <c r="C73" s="22"/>
      <c r="D73" s="22"/>
      <c r="E73" s="22"/>
      <c r="F73" s="22"/>
      <c r="G73" s="1"/>
      <c r="H73" s="1"/>
      <c r="I73" s="1"/>
    </row>
    <row r="74" spans="1:9" x14ac:dyDescent="0.25">
      <c r="A74" s="152"/>
      <c r="B74" s="22"/>
      <c r="C74" s="22"/>
      <c r="D74" s="22"/>
      <c r="E74" s="22"/>
      <c r="F74" s="22"/>
      <c r="G74" s="1"/>
      <c r="H74" s="1"/>
      <c r="I74" s="1"/>
    </row>
    <row r="75" spans="1:9" x14ac:dyDescent="0.25">
      <c r="A75" s="152"/>
      <c r="B75" s="22"/>
      <c r="C75" s="22"/>
      <c r="D75" s="22"/>
      <c r="E75" s="22"/>
      <c r="F75" s="22"/>
      <c r="G75" s="1"/>
      <c r="H75" s="1"/>
      <c r="I75" s="1"/>
    </row>
    <row r="76" spans="1:9" x14ac:dyDescent="0.25">
      <c r="A76" s="152"/>
      <c r="B76" s="22"/>
      <c r="C76" s="22"/>
      <c r="D76" s="22"/>
      <c r="E76" s="22"/>
      <c r="F76" s="22"/>
      <c r="G76" s="1"/>
      <c r="H76" s="1"/>
      <c r="I76" s="1"/>
    </row>
    <row r="77" spans="1:9" x14ac:dyDescent="0.25">
      <c r="A77" s="152"/>
      <c r="B77" s="22"/>
      <c r="C77" s="22"/>
      <c r="D77" s="22"/>
      <c r="E77" s="22"/>
      <c r="F77" s="22"/>
      <c r="G77" s="1"/>
      <c r="H77" s="1"/>
      <c r="I77" s="1"/>
    </row>
    <row r="78" spans="1:9" x14ac:dyDescent="0.25">
      <c r="A78" s="152"/>
      <c r="B78" s="22"/>
      <c r="C78" s="22"/>
      <c r="D78" s="22"/>
      <c r="E78" s="22"/>
      <c r="F78" s="22"/>
      <c r="G78" s="1"/>
      <c r="H78" s="1"/>
      <c r="I78" s="1"/>
    </row>
    <row r="79" spans="1:9" x14ac:dyDescent="0.25">
      <c r="A79" s="152"/>
      <c r="B79" s="22"/>
      <c r="C79" s="22"/>
      <c r="D79" s="22"/>
      <c r="E79" s="22"/>
      <c r="F79" s="22"/>
      <c r="G79" s="1"/>
      <c r="H79" s="1"/>
      <c r="I79" s="1"/>
    </row>
    <row r="80" spans="1:9" x14ac:dyDescent="0.25">
      <c r="A80" s="152"/>
      <c r="B80" s="22"/>
      <c r="C80" s="22"/>
      <c r="D80" s="22"/>
      <c r="E80" s="22"/>
      <c r="F80" s="22"/>
      <c r="G80" s="1"/>
      <c r="H80" s="1"/>
      <c r="I80" s="1"/>
    </row>
    <row r="81" spans="1:9" x14ac:dyDescent="0.25">
      <c r="A81" s="152"/>
      <c r="B81" s="22"/>
      <c r="C81" s="22"/>
      <c r="D81" s="22"/>
      <c r="E81" s="22"/>
      <c r="F81" s="22"/>
      <c r="G81" s="1"/>
      <c r="H81" s="1"/>
      <c r="I81" s="1"/>
    </row>
    <row r="82" spans="1:9" x14ac:dyDescent="0.25">
      <c r="A82" s="152"/>
      <c r="B82" s="22"/>
      <c r="C82" s="22"/>
      <c r="D82" s="22"/>
      <c r="E82" s="22"/>
      <c r="F82" s="22"/>
      <c r="G82" s="1"/>
      <c r="H82" s="1"/>
      <c r="I82" s="1"/>
    </row>
    <row r="83" spans="1:9" x14ac:dyDescent="0.25">
      <c r="A83" s="152"/>
      <c r="B83" s="22"/>
      <c r="C83" s="22"/>
      <c r="D83" s="22"/>
      <c r="E83" s="22"/>
      <c r="F83" s="22"/>
      <c r="G83" s="1"/>
      <c r="H83" s="1"/>
      <c r="I83" s="1"/>
    </row>
    <row r="84" spans="1:9" x14ac:dyDescent="0.25">
      <c r="A84" s="152"/>
      <c r="B84" s="22"/>
      <c r="C84" s="22"/>
      <c r="D84" s="22"/>
      <c r="E84" s="22"/>
      <c r="F84" s="22"/>
      <c r="G84" s="1"/>
      <c r="H84" s="1"/>
      <c r="I84" s="1"/>
    </row>
    <row r="85" spans="1:9" x14ac:dyDescent="0.25">
      <c r="A85" s="152"/>
      <c r="B85" s="22"/>
      <c r="C85" s="22"/>
      <c r="D85" s="22"/>
      <c r="E85" s="22"/>
      <c r="F85" s="22"/>
      <c r="G85" s="1"/>
      <c r="H85" s="1"/>
      <c r="I85" s="1"/>
    </row>
    <row r="86" spans="1:9" x14ac:dyDescent="0.25">
      <c r="A86" s="152"/>
      <c r="B86" s="22"/>
      <c r="C86" s="22"/>
      <c r="D86" s="22"/>
      <c r="E86" s="22"/>
      <c r="F86" s="22"/>
      <c r="G86" s="1"/>
      <c r="H86" s="1"/>
      <c r="I86" s="1"/>
    </row>
    <row r="87" spans="1:9" x14ac:dyDescent="0.25">
      <c r="A87" s="152"/>
      <c r="B87" s="22"/>
      <c r="C87" s="22"/>
      <c r="D87" s="22"/>
      <c r="E87" s="22"/>
      <c r="F87" s="22"/>
      <c r="G87" s="1"/>
      <c r="H87" s="1"/>
      <c r="I87" s="1"/>
    </row>
    <row r="88" spans="1:9" x14ac:dyDescent="0.25">
      <c r="A88" s="152"/>
      <c r="B88" s="22"/>
      <c r="C88" s="22"/>
      <c r="D88" s="22"/>
      <c r="E88" s="22"/>
      <c r="F88" s="22"/>
      <c r="G88" s="1"/>
      <c r="H88" s="1"/>
      <c r="I88" s="1"/>
    </row>
    <row r="89" spans="1:9" x14ac:dyDescent="0.25">
      <c r="A89" s="152"/>
      <c r="B89" s="22"/>
      <c r="C89" s="22"/>
      <c r="D89" s="22"/>
      <c r="E89" s="22"/>
      <c r="F89" s="22"/>
      <c r="G89" s="1"/>
      <c r="H89" s="1"/>
      <c r="I89" s="1"/>
    </row>
    <row r="90" spans="1:9" x14ac:dyDescent="0.25">
      <c r="A90" s="152"/>
      <c r="B90" s="22"/>
      <c r="C90" s="22"/>
      <c r="D90" s="22"/>
      <c r="E90" s="22"/>
      <c r="F90" s="22"/>
      <c r="G90" s="1"/>
      <c r="H90" s="1"/>
      <c r="I90" s="1"/>
    </row>
    <row r="91" spans="1:9" x14ac:dyDescent="0.25">
      <c r="A91" s="152"/>
      <c r="B91" s="22"/>
      <c r="C91" s="22"/>
      <c r="D91" s="22"/>
      <c r="E91" s="22"/>
      <c r="F91" s="22"/>
      <c r="G91" s="1"/>
      <c r="H91" s="1"/>
      <c r="I91" s="1"/>
    </row>
    <row r="92" spans="1:9" x14ac:dyDescent="0.25">
      <c r="A92" s="152"/>
      <c r="B92" s="22"/>
      <c r="C92" s="22"/>
      <c r="D92" s="22"/>
      <c r="E92" s="22"/>
      <c r="F92" s="22"/>
      <c r="G92" s="1"/>
      <c r="H92" s="1"/>
      <c r="I92" s="1"/>
    </row>
    <row r="93" spans="1:9" x14ac:dyDescent="0.25">
      <c r="A93" s="152"/>
      <c r="B93" s="22"/>
      <c r="C93" s="22"/>
      <c r="D93" s="22"/>
      <c r="E93" s="22"/>
      <c r="F93" s="22"/>
      <c r="G93" s="1"/>
      <c r="H93" s="1"/>
      <c r="I93" s="1"/>
    </row>
    <row r="94" spans="1:9" x14ac:dyDescent="0.25">
      <c r="A94" s="152"/>
      <c r="B94" s="22"/>
      <c r="C94" s="22"/>
      <c r="D94" s="22"/>
      <c r="E94" s="22"/>
      <c r="F94" s="22"/>
      <c r="G94" s="1"/>
      <c r="H94" s="1"/>
      <c r="I94" s="1"/>
    </row>
    <row r="95" spans="1:9" x14ac:dyDescent="0.25">
      <c r="A95" s="152"/>
      <c r="B95" s="22"/>
      <c r="C95" s="22"/>
      <c r="D95" s="22"/>
      <c r="E95" s="22"/>
      <c r="F95" s="22"/>
      <c r="G95" s="1"/>
      <c r="H95" s="1"/>
      <c r="I95" s="1"/>
    </row>
    <row r="96" spans="1:9" x14ac:dyDescent="0.25">
      <c r="A96" s="152"/>
      <c r="B96" s="22"/>
      <c r="C96" s="22"/>
      <c r="D96" s="22"/>
      <c r="E96" s="22"/>
      <c r="F96" s="22"/>
      <c r="G96" s="1"/>
      <c r="H96" s="1"/>
      <c r="I96" s="1"/>
    </row>
    <row r="97" spans="1:9" x14ac:dyDescent="0.25">
      <c r="A97" s="152"/>
      <c r="B97" s="22"/>
      <c r="C97" s="22"/>
      <c r="D97" s="22"/>
      <c r="E97" s="22"/>
      <c r="F97" s="22"/>
      <c r="G97" s="1"/>
      <c r="H97" s="1"/>
      <c r="I97" s="1"/>
    </row>
    <row r="98" spans="1:9" x14ac:dyDescent="0.25">
      <c r="A98" s="152"/>
      <c r="B98" s="22"/>
      <c r="C98" s="22"/>
      <c r="D98" s="22"/>
      <c r="E98" s="22"/>
      <c r="F98" s="22"/>
      <c r="G98" s="1"/>
      <c r="H98" s="1"/>
      <c r="I98" s="1"/>
    </row>
    <row r="99" spans="1:9" x14ac:dyDescent="0.25">
      <c r="A99" s="152"/>
      <c r="B99" s="22"/>
      <c r="C99" s="22"/>
      <c r="D99" s="22"/>
      <c r="E99" s="22"/>
      <c r="F99" s="22"/>
      <c r="G99" s="1"/>
      <c r="H99" s="1"/>
      <c r="I99" s="1"/>
    </row>
    <row r="100" spans="1:9" x14ac:dyDescent="0.25">
      <c r="A100" s="152"/>
      <c r="B100" s="22"/>
      <c r="C100" s="22"/>
      <c r="D100" s="22"/>
      <c r="E100" s="22"/>
      <c r="F100" s="22"/>
      <c r="G100" s="1"/>
      <c r="H100" s="1"/>
      <c r="I100" s="1"/>
    </row>
    <row r="101" spans="1:9" x14ac:dyDescent="0.25">
      <c r="A101" s="152"/>
      <c r="B101" s="22"/>
      <c r="C101" s="22"/>
      <c r="D101" s="22"/>
      <c r="E101" s="22"/>
      <c r="F101" s="22"/>
      <c r="G101" s="1"/>
      <c r="H101" s="1"/>
      <c r="I101" s="1"/>
    </row>
    <row r="102" spans="1:9" x14ac:dyDescent="0.25">
      <c r="A102" s="152"/>
      <c r="B102" s="22"/>
      <c r="C102" s="22"/>
      <c r="D102" s="22"/>
      <c r="E102" s="22"/>
      <c r="F102" s="22"/>
      <c r="G102" s="1"/>
      <c r="H102" s="1"/>
      <c r="I102" s="1"/>
    </row>
    <row r="103" spans="1:9" x14ac:dyDescent="0.25">
      <c r="A103" s="152"/>
      <c r="B103" s="22"/>
      <c r="C103" s="22"/>
      <c r="D103" s="22"/>
      <c r="E103" s="22"/>
      <c r="F103" s="22"/>
      <c r="G103" s="1"/>
      <c r="H103" s="1"/>
      <c r="I103" s="1"/>
    </row>
    <row r="104" spans="1:9" x14ac:dyDescent="0.25">
      <c r="A104" s="152"/>
      <c r="B104" s="22"/>
      <c r="C104" s="22"/>
      <c r="D104" s="22"/>
      <c r="E104" s="22"/>
      <c r="F104" s="22"/>
      <c r="G104" s="1"/>
      <c r="H104" s="1"/>
      <c r="I104" s="1"/>
    </row>
    <row r="105" spans="1:9" x14ac:dyDescent="0.25">
      <c r="A105" s="152"/>
      <c r="B105" s="22"/>
      <c r="C105" s="22"/>
      <c r="D105" s="22"/>
      <c r="E105" s="22"/>
      <c r="F105" s="22"/>
      <c r="G105" s="1"/>
      <c r="H105" s="1"/>
      <c r="I105" s="1"/>
    </row>
    <row r="106" spans="1:9" x14ac:dyDescent="0.25">
      <c r="A106" s="152"/>
      <c r="B106" s="22"/>
      <c r="C106" s="22"/>
      <c r="D106" s="22"/>
      <c r="E106" s="22"/>
      <c r="F106" s="22"/>
      <c r="G106" s="1"/>
      <c r="H106" s="1"/>
      <c r="I106" s="1"/>
    </row>
    <row r="107" spans="1:9" x14ac:dyDescent="0.25">
      <c r="A107" s="152"/>
      <c r="B107" s="22"/>
      <c r="C107" s="22"/>
      <c r="D107" s="22"/>
      <c r="E107" s="22"/>
      <c r="F107" s="22"/>
      <c r="G107" s="1"/>
      <c r="H107" s="1"/>
      <c r="I107" s="1"/>
    </row>
    <row r="108" spans="1:9" x14ac:dyDescent="0.25">
      <c r="A108" s="152"/>
      <c r="B108" s="22"/>
      <c r="C108" s="22"/>
      <c r="D108" s="22"/>
      <c r="E108" s="22"/>
      <c r="F108" s="22"/>
      <c r="G108" s="1"/>
      <c r="H108" s="1"/>
      <c r="I108" s="1"/>
    </row>
    <row r="109" spans="1:9" x14ac:dyDescent="0.25">
      <c r="A109" s="152"/>
      <c r="B109" s="22"/>
      <c r="C109" s="22"/>
      <c r="D109" s="22"/>
      <c r="E109" s="22"/>
      <c r="F109" s="22"/>
      <c r="G109" s="1"/>
      <c r="H109" s="1"/>
      <c r="I109" s="1"/>
    </row>
    <row r="110" spans="1:9" x14ac:dyDescent="0.25">
      <c r="A110" s="152"/>
      <c r="B110" s="22"/>
      <c r="C110" s="22"/>
      <c r="D110" s="22"/>
      <c r="E110" s="22"/>
      <c r="F110" s="22"/>
      <c r="G110" s="1"/>
      <c r="H110" s="1"/>
      <c r="I110" s="1"/>
    </row>
    <row r="111" spans="1:9" x14ac:dyDescent="0.25">
      <c r="A111" s="152"/>
      <c r="B111" s="22"/>
      <c r="C111" s="22"/>
      <c r="D111" s="22"/>
      <c r="E111" s="22"/>
      <c r="F111" s="22"/>
      <c r="G111" s="1"/>
      <c r="H111" s="1"/>
      <c r="I111" s="1"/>
    </row>
    <row r="112" spans="1:9" x14ac:dyDescent="0.25">
      <c r="A112" s="152"/>
      <c r="B112" s="22"/>
      <c r="C112" s="22"/>
      <c r="D112" s="22"/>
      <c r="E112" s="22"/>
      <c r="F112" s="22"/>
      <c r="G112" s="1"/>
      <c r="H112" s="1"/>
      <c r="I112" s="1"/>
    </row>
    <row r="113" spans="1:9" x14ac:dyDescent="0.25">
      <c r="A113" s="152"/>
      <c r="B113" s="22"/>
      <c r="C113" s="22"/>
      <c r="D113" s="22"/>
      <c r="E113" s="22"/>
      <c r="F113" s="22"/>
      <c r="G113" s="1"/>
      <c r="H113" s="1"/>
      <c r="I113" s="1"/>
    </row>
    <row r="114" spans="1:9" x14ac:dyDescent="0.25">
      <c r="A114" s="152"/>
      <c r="B114" s="22"/>
      <c r="C114" s="22"/>
      <c r="D114" s="22"/>
      <c r="E114" s="22"/>
      <c r="F114" s="22"/>
      <c r="G114" s="1"/>
      <c r="H114" s="1"/>
      <c r="I114" s="1"/>
    </row>
    <row r="115" spans="1:9" x14ac:dyDescent="0.25">
      <c r="A115" s="152"/>
      <c r="B115" s="22"/>
      <c r="C115" s="22"/>
      <c r="D115" s="22"/>
      <c r="E115" s="22"/>
      <c r="F115" s="22"/>
      <c r="G115" s="1"/>
      <c r="H115" s="1"/>
      <c r="I115" s="1"/>
    </row>
    <row r="116" spans="1:9" x14ac:dyDescent="0.25">
      <c r="A116" s="152"/>
      <c r="B116" s="22"/>
      <c r="C116" s="22"/>
      <c r="D116" s="22"/>
      <c r="E116" s="22"/>
      <c r="F116" s="22"/>
      <c r="G116" s="1"/>
      <c r="H116" s="1"/>
      <c r="I116" s="1"/>
    </row>
    <row r="117" spans="1:9" x14ac:dyDescent="0.25">
      <c r="A117" s="152"/>
      <c r="B117" s="22"/>
      <c r="C117" s="22"/>
      <c r="D117" s="22"/>
      <c r="E117" s="22"/>
      <c r="F117" s="22"/>
      <c r="G117" s="1"/>
      <c r="H117" s="1"/>
      <c r="I117" s="1"/>
    </row>
    <row r="118" spans="1:9" x14ac:dyDescent="0.25">
      <c r="A118" s="152"/>
      <c r="B118" s="22"/>
      <c r="C118" s="22"/>
      <c r="D118" s="22"/>
      <c r="E118" s="22"/>
      <c r="F118" s="22"/>
      <c r="G118" s="1"/>
      <c r="H118" s="1"/>
      <c r="I118" s="1"/>
    </row>
    <row r="119" spans="1:9" x14ac:dyDescent="0.25">
      <c r="A119" s="152"/>
      <c r="B119" s="22"/>
      <c r="C119" s="22"/>
      <c r="D119" s="22"/>
      <c r="E119" s="22"/>
      <c r="F119" s="22"/>
      <c r="G119" s="1"/>
      <c r="H119" s="1"/>
      <c r="I119" s="1"/>
    </row>
    <row r="120" spans="1:9" x14ac:dyDescent="0.25">
      <c r="A120" s="152"/>
      <c r="B120" s="22"/>
      <c r="C120" s="22"/>
      <c r="D120" s="22"/>
      <c r="E120" s="22"/>
      <c r="F120" s="22"/>
      <c r="G120" s="1"/>
      <c r="H120" s="1"/>
      <c r="I120" s="1"/>
    </row>
    <row r="121" spans="1:9" x14ac:dyDescent="0.25">
      <c r="A121" s="152"/>
      <c r="B121" s="22"/>
      <c r="C121" s="22"/>
      <c r="D121" s="22"/>
      <c r="E121" s="22"/>
      <c r="F121" s="22"/>
      <c r="G121" s="1"/>
      <c r="H121" s="1"/>
      <c r="I121" s="1"/>
    </row>
    <row r="122" spans="1:9" x14ac:dyDescent="0.25">
      <c r="A122" s="152"/>
      <c r="B122" s="22"/>
      <c r="C122" s="22"/>
      <c r="D122" s="22"/>
      <c r="E122" s="22"/>
      <c r="F122" s="22"/>
      <c r="G122" s="1"/>
      <c r="H122" s="1"/>
      <c r="I122" s="1"/>
    </row>
    <row r="123" spans="1:9" x14ac:dyDescent="0.25">
      <c r="A123" s="152"/>
      <c r="B123" s="22"/>
      <c r="C123" s="22"/>
      <c r="D123" s="22"/>
      <c r="E123" s="22"/>
      <c r="F123" s="22"/>
      <c r="G123" s="1"/>
      <c r="H123" s="1"/>
      <c r="I123" s="1"/>
    </row>
    <row r="124" spans="1:9" x14ac:dyDescent="0.25">
      <c r="A124" s="152"/>
      <c r="B124" s="22"/>
      <c r="C124" s="22"/>
      <c r="D124" s="22"/>
      <c r="E124" s="22"/>
      <c r="F124" s="22"/>
      <c r="G124" s="1"/>
      <c r="H124" s="1"/>
      <c r="I124" s="1"/>
    </row>
    <row r="125" spans="1:9" x14ac:dyDescent="0.25">
      <c r="A125" s="152"/>
      <c r="B125" s="22"/>
      <c r="C125" s="22"/>
      <c r="D125" s="22"/>
      <c r="E125" s="22"/>
      <c r="F125" s="22"/>
      <c r="G125" s="1"/>
      <c r="H125" s="1"/>
      <c r="I125" s="1"/>
    </row>
    <row r="126" spans="1:9" x14ac:dyDescent="0.25">
      <c r="A126" s="152"/>
      <c r="B126" s="22"/>
      <c r="C126" s="22"/>
      <c r="D126" s="22"/>
      <c r="E126" s="22"/>
      <c r="F126" s="22"/>
      <c r="G126" s="1"/>
      <c r="H126" s="1"/>
      <c r="I126" s="1"/>
    </row>
    <row r="127" spans="1:9" x14ac:dyDescent="0.25">
      <c r="A127" s="152"/>
      <c r="B127" s="22"/>
      <c r="C127" s="22"/>
      <c r="D127" s="22"/>
      <c r="E127" s="22"/>
      <c r="F127" s="22"/>
      <c r="G127" s="1"/>
      <c r="H127" s="1"/>
      <c r="I127" s="1"/>
    </row>
    <row r="128" spans="1:9" x14ac:dyDescent="0.25">
      <c r="A128" s="152"/>
      <c r="B128" s="22"/>
      <c r="C128" s="22"/>
      <c r="D128" s="22"/>
      <c r="E128" s="22"/>
      <c r="F128" s="22"/>
      <c r="G128" s="1"/>
      <c r="H128" s="1"/>
      <c r="I128" s="1"/>
    </row>
    <row r="129" spans="1:9" x14ac:dyDescent="0.25">
      <c r="A129" s="152"/>
      <c r="B129" s="22"/>
      <c r="C129" s="22"/>
      <c r="D129" s="22"/>
      <c r="E129" s="22"/>
      <c r="F129" s="22"/>
      <c r="G129" s="1"/>
      <c r="H129" s="1"/>
      <c r="I129" s="1"/>
    </row>
    <row r="130" spans="1:9" x14ac:dyDescent="0.25">
      <c r="A130" s="152"/>
      <c r="B130" s="22"/>
      <c r="C130" s="22"/>
      <c r="D130" s="22"/>
      <c r="E130" s="22"/>
      <c r="F130" s="22"/>
      <c r="G130" s="1"/>
      <c r="H130" s="1"/>
      <c r="I130" s="1"/>
    </row>
    <row r="131" spans="1:9" x14ac:dyDescent="0.25">
      <c r="A131" s="152"/>
      <c r="B131" s="22"/>
      <c r="C131" s="22"/>
      <c r="D131" s="22"/>
      <c r="E131" s="22"/>
      <c r="F131" s="22"/>
      <c r="G131" s="1"/>
      <c r="H131" s="1"/>
      <c r="I131" s="1"/>
    </row>
    <row r="132" spans="1:9" x14ac:dyDescent="0.25">
      <c r="A132" s="152"/>
      <c r="B132" s="22"/>
      <c r="C132" s="22"/>
      <c r="D132" s="22"/>
      <c r="E132" s="22"/>
      <c r="F132" s="22"/>
      <c r="G132" s="1"/>
      <c r="H132" s="1"/>
      <c r="I132" s="1"/>
    </row>
    <row r="133" spans="1:9" x14ac:dyDescent="0.25">
      <c r="A133" s="152"/>
      <c r="B133" s="22"/>
      <c r="C133" s="22"/>
      <c r="D133" s="22"/>
      <c r="E133" s="22"/>
      <c r="F133" s="22"/>
      <c r="G133" s="1"/>
      <c r="H133" s="1"/>
      <c r="I133" s="1"/>
    </row>
    <row r="134" spans="1:9" x14ac:dyDescent="0.25">
      <c r="A134" s="152"/>
      <c r="B134" s="22"/>
      <c r="C134" s="22"/>
      <c r="D134" s="22"/>
      <c r="E134" s="22"/>
      <c r="F134" s="22"/>
      <c r="G134" s="1"/>
      <c r="H134" s="1"/>
      <c r="I134" s="1"/>
    </row>
    <row r="135" spans="1:9" x14ac:dyDescent="0.25">
      <c r="A135" s="152"/>
      <c r="B135" s="22"/>
      <c r="C135" s="22"/>
      <c r="D135" s="22"/>
      <c r="E135" s="22"/>
      <c r="F135" s="22"/>
      <c r="G135" s="1"/>
      <c r="H135" s="1"/>
      <c r="I135" s="1"/>
    </row>
    <row r="136" spans="1:9" x14ac:dyDescent="0.25">
      <c r="A136" s="152"/>
      <c r="B136" s="22"/>
      <c r="C136" s="22"/>
      <c r="D136" s="22"/>
      <c r="E136" s="22"/>
      <c r="F136" s="22"/>
      <c r="G136" s="1"/>
      <c r="H136" s="1"/>
      <c r="I136" s="1"/>
    </row>
    <row r="137" spans="1:9" x14ac:dyDescent="0.25">
      <c r="A137" s="152"/>
      <c r="B137" s="22"/>
      <c r="C137" s="22"/>
      <c r="D137" s="22"/>
      <c r="E137" s="22"/>
      <c r="F137" s="22"/>
      <c r="G137" s="1"/>
      <c r="H137" s="1"/>
      <c r="I137" s="1"/>
    </row>
    <row r="138" spans="1:9" x14ac:dyDescent="0.25">
      <c r="A138" s="152"/>
      <c r="B138" s="22"/>
      <c r="C138" s="22"/>
      <c r="D138" s="22"/>
      <c r="E138" s="22"/>
      <c r="F138" s="22"/>
      <c r="G138" s="1"/>
      <c r="H138" s="1"/>
      <c r="I138" s="1"/>
    </row>
    <row r="139" spans="1:9" x14ac:dyDescent="0.25">
      <c r="A139" s="152"/>
      <c r="B139" s="22"/>
      <c r="C139" s="22"/>
      <c r="D139" s="22"/>
      <c r="E139" s="22"/>
      <c r="F139" s="22"/>
      <c r="G139" s="1"/>
      <c r="H139" s="1"/>
      <c r="I139" s="1"/>
    </row>
    <row r="140" spans="1:9" x14ac:dyDescent="0.25">
      <c r="A140" s="152"/>
      <c r="B140" s="22"/>
      <c r="C140" s="22"/>
      <c r="D140" s="22"/>
      <c r="E140" s="22"/>
      <c r="F140" s="22"/>
      <c r="G140" s="1"/>
      <c r="H140" s="1"/>
      <c r="I140" s="1"/>
    </row>
    <row r="141" spans="1:9" x14ac:dyDescent="0.25">
      <c r="A141" s="152"/>
      <c r="B141" s="22"/>
      <c r="C141" s="22"/>
      <c r="D141" s="22"/>
      <c r="E141" s="22"/>
      <c r="F141" s="22"/>
      <c r="G141" s="1"/>
      <c r="H141" s="1"/>
      <c r="I141" s="1"/>
    </row>
    <row r="142" spans="1:9" x14ac:dyDescent="0.25">
      <c r="A142" s="152"/>
      <c r="B142" s="22"/>
      <c r="C142" s="22"/>
      <c r="D142" s="22"/>
      <c r="E142" s="22"/>
      <c r="F142" s="22"/>
      <c r="G142" s="1"/>
      <c r="H142" s="1"/>
      <c r="I142" s="1"/>
    </row>
    <row r="143" spans="1:9" x14ac:dyDescent="0.25">
      <c r="A143" s="152"/>
      <c r="B143" s="22"/>
      <c r="C143" s="22"/>
      <c r="D143" s="22"/>
      <c r="E143" s="22"/>
      <c r="F143" s="22"/>
      <c r="G143" s="1"/>
      <c r="H143" s="1"/>
      <c r="I143" s="1"/>
    </row>
    <row r="144" spans="1:9" x14ac:dyDescent="0.25">
      <c r="A144" s="152"/>
      <c r="B144" s="22"/>
      <c r="C144" s="22"/>
      <c r="D144" s="22"/>
      <c r="E144" s="22"/>
      <c r="F144" s="22"/>
      <c r="G144" s="1"/>
      <c r="H144" s="1"/>
      <c r="I144" s="1"/>
    </row>
    <row r="145" spans="1:9" x14ac:dyDescent="0.25">
      <c r="A145" s="152"/>
      <c r="B145" s="22"/>
      <c r="C145" s="22"/>
      <c r="D145" s="22"/>
      <c r="E145" s="22"/>
      <c r="F145" s="22"/>
      <c r="G145" s="1"/>
      <c r="H145" s="1"/>
      <c r="I145" s="1"/>
    </row>
    <row r="146" spans="1:9" x14ac:dyDescent="0.25">
      <c r="A146" s="152"/>
      <c r="B146" s="22"/>
      <c r="C146" s="22"/>
      <c r="D146" s="22"/>
      <c r="E146" s="22"/>
      <c r="F146" s="22"/>
      <c r="G146" s="1"/>
      <c r="H146" s="1"/>
      <c r="I146" s="1"/>
    </row>
    <row r="147" spans="1:9" x14ac:dyDescent="0.25">
      <c r="A147" s="152"/>
      <c r="B147" s="22"/>
      <c r="C147" s="22"/>
      <c r="D147" s="22"/>
      <c r="E147" s="22"/>
      <c r="F147" s="22"/>
      <c r="G147" s="1"/>
      <c r="H147" s="1"/>
      <c r="I147" s="1"/>
    </row>
    <row r="148" spans="1:9" x14ac:dyDescent="0.25">
      <c r="A148" s="152"/>
      <c r="B148" s="22"/>
      <c r="C148" s="22"/>
      <c r="D148" s="22"/>
      <c r="E148" s="22"/>
      <c r="F148" s="22"/>
      <c r="G148" s="1"/>
      <c r="H148" s="1"/>
      <c r="I148" s="1"/>
    </row>
    <row r="149" spans="1:9" x14ac:dyDescent="0.25">
      <c r="A149" s="152"/>
      <c r="B149" s="22"/>
      <c r="C149" s="22"/>
      <c r="D149" s="22"/>
      <c r="E149" s="22"/>
      <c r="F149" s="22"/>
      <c r="G149" s="1"/>
      <c r="H149" s="1"/>
      <c r="I149" s="1"/>
    </row>
    <row r="150" spans="1:9" x14ac:dyDescent="0.25">
      <c r="A150" s="152"/>
      <c r="B150" s="22"/>
      <c r="C150" s="22"/>
      <c r="D150" s="22"/>
      <c r="E150" s="22"/>
      <c r="F150" s="22"/>
      <c r="G150" s="1"/>
      <c r="H150" s="1"/>
      <c r="I150" s="1"/>
    </row>
    <row r="151" spans="1:9" x14ac:dyDescent="0.25">
      <c r="A151" s="152"/>
      <c r="B151" s="22"/>
      <c r="C151" s="22"/>
      <c r="D151" s="22"/>
      <c r="E151" s="22"/>
      <c r="F151" s="22"/>
      <c r="G151" s="1"/>
      <c r="H151" s="1"/>
      <c r="I151" s="1"/>
    </row>
    <row r="152" spans="1:9" x14ac:dyDescent="0.25">
      <c r="A152" s="152"/>
      <c r="B152" s="22"/>
      <c r="C152" s="22"/>
      <c r="D152" s="22"/>
      <c r="E152" s="22"/>
      <c r="F152" s="22"/>
      <c r="G152" s="1"/>
      <c r="H152" s="1"/>
      <c r="I152" s="1"/>
    </row>
    <row r="153" spans="1:9" x14ac:dyDescent="0.25">
      <c r="A153" s="152"/>
      <c r="B153" s="22"/>
      <c r="C153" s="22"/>
      <c r="D153" s="22"/>
      <c r="E153" s="22"/>
      <c r="F153" s="22"/>
      <c r="G153" s="1"/>
      <c r="H153" s="1"/>
      <c r="I153" s="1"/>
    </row>
    <row r="154" spans="1:9" x14ac:dyDescent="0.25">
      <c r="A154" s="152"/>
      <c r="B154" s="22"/>
      <c r="C154" s="22"/>
      <c r="D154" s="22"/>
      <c r="E154" s="22"/>
      <c r="F154" s="22"/>
      <c r="G154" s="1"/>
      <c r="H154" s="1"/>
      <c r="I154" s="1"/>
    </row>
    <row r="155" spans="1:9" x14ac:dyDescent="0.25">
      <c r="A155" s="152"/>
      <c r="B155" s="22"/>
      <c r="C155" s="22"/>
      <c r="D155" s="22"/>
      <c r="E155" s="22"/>
      <c r="F155" s="22"/>
      <c r="G155" s="1"/>
      <c r="H155" s="1"/>
      <c r="I155" s="1"/>
    </row>
    <row r="156" spans="1:9" x14ac:dyDescent="0.25">
      <c r="A156" s="152"/>
      <c r="B156" s="22"/>
      <c r="C156" s="22"/>
      <c r="D156" s="22"/>
      <c r="E156" s="22"/>
      <c r="F156" s="22"/>
      <c r="G156" s="1"/>
      <c r="H156" s="1"/>
      <c r="I156" s="1"/>
    </row>
    <row r="157" spans="1:9" x14ac:dyDescent="0.25">
      <c r="A157" s="152"/>
      <c r="B157" s="22"/>
      <c r="C157" s="22"/>
      <c r="D157" s="22"/>
      <c r="E157" s="22"/>
      <c r="F157" s="22"/>
      <c r="G157" s="1"/>
      <c r="H157" s="1"/>
      <c r="I157" s="1"/>
    </row>
    <row r="158" spans="1:9" x14ac:dyDescent="0.25">
      <c r="A158" s="152"/>
      <c r="B158" s="22"/>
      <c r="C158" s="22"/>
      <c r="D158" s="22"/>
      <c r="E158" s="22"/>
      <c r="F158" s="22"/>
      <c r="G158" s="1"/>
      <c r="H158" s="1"/>
      <c r="I158" s="1"/>
    </row>
    <row r="159" spans="1:9" x14ac:dyDescent="0.25">
      <c r="A159" s="152"/>
      <c r="B159" s="22"/>
      <c r="C159" s="22"/>
      <c r="D159" s="22"/>
      <c r="E159" s="22"/>
      <c r="F159" s="22"/>
      <c r="G159" s="1"/>
      <c r="H159" s="1"/>
      <c r="I159" s="1"/>
    </row>
    <row r="160" spans="1:9" x14ac:dyDescent="0.25">
      <c r="A160" s="152"/>
      <c r="B160" s="22"/>
      <c r="C160" s="22"/>
      <c r="D160" s="22"/>
      <c r="E160" s="22"/>
      <c r="F160" s="22"/>
      <c r="G160" s="1"/>
      <c r="H160" s="1"/>
      <c r="I160" s="1"/>
    </row>
    <row r="161" spans="1:9" x14ac:dyDescent="0.25">
      <c r="A161" s="152"/>
      <c r="B161" s="22"/>
      <c r="C161" s="22"/>
      <c r="D161" s="22"/>
      <c r="E161" s="22"/>
      <c r="F161" s="22"/>
      <c r="G161" s="1"/>
      <c r="H161" s="1"/>
      <c r="I161" s="1"/>
    </row>
    <row r="162" spans="1:9" x14ac:dyDescent="0.25">
      <c r="A162" s="152"/>
      <c r="B162" s="22"/>
      <c r="C162" s="22"/>
      <c r="D162" s="22"/>
      <c r="E162" s="22"/>
      <c r="F162" s="22"/>
      <c r="G162" s="1"/>
      <c r="H162" s="1"/>
      <c r="I162" s="1"/>
    </row>
    <row r="163" spans="1:9" x14ac:dyDescent="0.25">
      <c r="A163" s="152"/>
      <c r="B163" s="22"/>
      <c r="C163" s="22"/>
      <c r="D163" s="22"/>
      <c r="E163" s="22"/>
      <c r="F163" s="22"/>
      <c r="G163" s="1"/>
      <c r="H163" s="1"/>
      <c r="I163" s="1"/>
    </row>
    <row r="164" spans="1:9" x14ac:dyDescent="0.25">
      <c r="A164" s="152"/>
      <c r="B164" s="22"/>
      <c r="C164" s="22"/>
      <c r="D164" s="22"/>
      <c r="E164" s="22"/>
      <c r="F164" s="22"/>
      <c r="G164" s="1"/>
      <c r="H164" s="1"/>
      <c r="I164" s="1"/>
    </row>
    <row r="165" spans="1:9" x14ac:dyDescent="0.25">
      <c r="A165" s="152"/>
      <c r="B165" s="22"/>
      <c r="C165" s="22"/>
      <c r="D165" s="22"/>
      <c r="E165" s="22"/>
      <c r="F165" s="22"/>
      <c r="G165" s="1"/>
      <c r="H165" s="1"/>
      <c r="I165" s="1"/>
    </row>
    <row r="166" spans="1:9" x14ac:dyDescent="0.25">
      <c r="A166" s="152"/>
      <c r="B166" s="22"/>
      <c r="C166" s="22"/>
      <c r="D166" s="22"/>
      <c r="E166" s="22"/>
      <c r="F166" s="22"/>
      <c r="G166" s="1"/>
      <c r="H166" s="1"/>
      <c r="I166" s="1"/>
    </row>
    <row r="167" spans="1:9" x14ac:dyDescent="0.25">
      <c r="A167" s="152"/>
      <c r="B167" s="22"/>
      <c r="C167" s="22"/>
      <c r="D167" s="22"/>
      <c r="E167" s="22"/>
      <c r="F167" s="22"/>
      <c r="G167" s="1"/>
      <c r="H167" s="1"/>
      <c r="I167" s="1"/>
    </row>
    <row r="168" spans="1:9" x14ac:dyDescent="0.25">
      <c r="A168" s="152"/>
      <c r="B168" s="22"/>
      <c r="C168" s="22"/>
      <c r="D168" s="22"/>
      <c r="E168" s="22"/>
      <c r="F168" s="22"/>
      <c r="G168" s="1"/>
      <c r="H168" s="1"/>
      <c r="I168" s="1"/>
    </row>
    <row r="169" spans="1:9" x14ac:dyDescent="0.25">
      <c r="A169" s="152"/>
      <c r="B169" s="22"/>
      <c r="C169" s="22"/>
      <c r="D169" s="22"/>
      <c r="E169" s="22"/>
      <c r="F169" s="22"/>
      <c r="G169" s="1"/>
      <c r="H169" s="1"/>
      <c r="I169" s="1"/>
    </row>
    <row r="170" spans="1:9" x14ac:dyDescent="0.25">
      <c r="A170" s="152"/>
      <c r="B170" s="22"/>
      <c r="C170" s="22"/>
      <c r="D170" s="22"/>
      <c r="E170" s="22"/>
      <c r="F170" s="22"/>
      <c r="G170" s="1"/>
      <c r="H170" s="1"/>
      <c r="I170" s="1"/>
    </row>
    <row r="171" spans="1:9" x14ac:dyDescent="0.25">
      <c r="A171" s="152"/>
      <c r="B171" s="22"/>
      <c r="C171" s="22"/>
      <c r="D171" s="22"/>
      <c r="E171" s="22"/>
      <c r="F171" s="22"/>
      <c r="G171" s="1"/>
      <c r="H171" s="1"/>
      <c r="I171" s="1"/>
    </row>
    <row r="172" spans="1:9" x14ac:dyDescent="0.25">
      <c r="A172" s="152"/>
      <c r="B172" s="22"/>
      <c r="C172" s="22"/>
      <c r="D172" s="22"/>
      <c r="E172" s="22"/>
      <c r="F172" s="22"/>
      <c r="G172" s="1"/>
      <c r="H172" s="1"/>
      <c r="I172" s="1"/>
    </row>
    <row r="173" spans="1:9" x14ac:dyDescent="0.25">
      <c r="A173" s="152"/>
      <c r="B173" s="22"/>
      <c r="C173" s="22"/>
      <c r="D173" s="22"/>
      <c r="E173" s="22"/>
      <c r="F173" s="22"/>
      <c r="G173" s="1"/>
      <c r="H173" s="1"/>
      <c r="I173" s="1"/>
    </row>
    <row r="174" spans="1:9" x14ac:dyDescent="0.25">
      <c r="A174" s="152"/>
      <c r="B174" s="22"/>
      <c r="C174" s="22"/>
      <c r="D174" s="22"/>
      <c r="E174" s="22"/>
      <c r="F174" s="22"/>
      <c r="G174" s="1"/>
      <c r="H174" s="1"/>
      <c r="I174" s="1"/>
    </row>
    <row r="175" spans="1:9" x14ac:dyDescent="0.25">
      <c r="A175" s="152"/>
      <c r="B175" s="22"/>
      <c r="C175" s="22"/>
      <c r="D175" s="22"/>
      <c r="E175" s="22"/>
      <c r="F175" s="22"/>
      <c r="G175" s="1"/>
      <c r="H175" s="1"/>
      <c r="I175" s="1"/>
    </row>
    <row r="176" spans="1:9" x14ac:dyDescent="0.25">
      <c r="A176" s="152"/>
      <c r="B176" s="22"/>
      <c r="C176" s="22"/>
      <c r="D176" s="22"/>
      <c r="E176" s="22"/>
      <c r="F176" s="22"/>
      <c r="G176" s="1"/>
      <c r="H176" s="1"/>
      <c r="I176" s="1"/>
    </row>
    <row r="177" spans="1:9" x14ac:dyDescent="0.25">
      <c r="A177" s="152"/>
      <c r="B177" s="22"/>
      <c r="C177" s="22"/>
      <c r="D177" s="22"/>
      <c r="E177" s="22"/>
      <c r="F177" s="22"/>
      <c r="G177" s="1"/>
      <c r="H177" s="1"/>
      <c r="I177" s="1"/>
    </row>
    <row r="178" spans="1:9" x14ac:dyDescent="0.25">
      <c r="A178" s="152"/>
      <c r="B178" s="22"/>
      <c r="C178" s="22"/>
      <c r="D178" s="22"/>
      <c r="E178" s="22"/>
      <c r="F178" s="22"/>
      <c r="G178" s="1"/>
      <c r="H178" s="1"/>
      <c r="I178" s="1"/>
    </row>
    <row r="179" spans="1:9" x14ac:dyDescent="0.25">
      <c r="A179" s="152"/>
      <c r="B179" s="22"/>
      <c r="C179" s="22"/>
      <c r="D179" s="22"/>
      <c r="E179" s="22"/>
      <c r="F179" s="22"/>
      <c r="G179" s="1"/>
      <c r="H179" s="1"/>
      <c r="I179" s="1"/>
    </row>
    <row r="180" spans="1:9" x14ac:dyDescent="0.25">
      <c r="A180" s="152"/>
      <c r="B180" s="22"/>
      <c r="C180" s="22"/>
      <c r="D180" s="22"/>
      <c r="E180" s="22"/>
      <c r="F180" s="22"/>
      <c r="G180" s="1"/>
      <c r="H180" s="1"/>
      <c r="I180" s="1"/>
    </row>
    <row r="181" spans="1:9" x14ac:dyDescent="0.25">
      <c r="A181" s="152"/>
      <c r="B181" s="22"/>
      <c r="C181" s="22"/>
      <c r="D181" s="22"/>
      <c r="E181" s="22"/>
      <c r="F181" s="22"/>
      <c r="G181" s="1"/>
      <c r="H181" s="1"/>
      <c r="I181" s="1"/>
    </row>
    <row r="182" spans="1:9" x14ac:dyDescent="0.25">
      <c r="A182" s="152"/>
      <c r="B182" s="22"/>
      <c r="C182" s="22"/>
      <c r="D182" s="22"/>
      <c r="E182" s="22"/>
      <c r="F182" s="22"/>
      <c r="G182" s="1"/>
      <c r="H182" s="1"/>
      <c r="I182" s="1"/>
    </row>
    <row r="183" spans="1:9" x14ac:dyDescent="0.25">
      <c r="A183" s="152"/>
      <c r="B183" s="22"/>
      <c r="C183" s="22"/>
      <c r="D183" s="22"/>
      <c r="E183" s="22"/>
      <c r="F183" s="22"/>
      <c r="G183" s="1"/>
      <c r="H183" s="1"/>
      <c r="I183" s="1"/>
    </row>
    <row r="184" spans="1:9" x14ac:dyDescent="0.25">
      <c r="A184" s="152"/>
      <c r="B184" s="22"/>
      <c r="C184" s="22"/>
      <c r="D184" s="22"/>
      <c r="E184" s="22"/>
      <c r="F184" s="22"/>
      <c r="G184" s="1"/>
      <c r="H184" s="1"/>
      <c r="I184" s="1"/>
    </row>
    <row r="185" spans="1:9" x14ac:dyDescent="0.25">
      <c r="A185" s="152"/>
      <c r="B185" s="22"/>
      <c r="C185" s="22"/>
      <c r="D185" s="22"/>
      <c r="E185" s="22"/>
      <c r="F185" s="22"/>
      <c r="G185" s="1"/>
      <c r="H185" s="1"/>
      <c r="I185" s="1"/>
    </row>
    <row r="186" spans="1:9" x14ac:dyDescent="0.25">
      <c r="A186" s="152"/>
      <c r="B186" s="22"/>
      <c r="C186" s="22"/>
      <c r="D186" s="22"/>
      <c r="E186" s="22"/>
      <c r="F186" s="22"/>
      <c r="G186" s="1"/>
      <c r="H186" s="1"/>
      <c r="I186" s="1"/>
    </row>
    <row r="187" spans="1:9" x14ac:dyDescent="0.25">
      <c r="A187" s="152"/>
      <c r="B187" s="22"/>
      <c r="C187" s="22"/>
      <c r="D187" s="22"/>
      <c r="E187" s="22"/>
      <c r="F187" s="22"/>
      <c r="G187" s="1"/>
      <c r="H187" s="1"/>
      <c r="I187" s="1"/>
    </row>
    <row r="188" spans="1:9" x14ac:dyDescent="0.25">
      <c r="A188" s="152"/>
      <c r="B188" s="22"/>
      <c r="C188" s="22"/>
      <c r="D188" s="22"/>
      <c r="E188" s="22"/>
      <c r="F188" s="22"/>
      <c r="G188" s="1"/>
      <c r="H188" s="1"/>
      <c r="I188" s="1"/>
    </row>
    <row r="189" spans="1:9" x14ac:dyDescent="0.25">
      <c r="A189" s="152"/>
      <c r="B189" s="22"/>
      <c r="C189" s="22"/>
      <c r="D189" s="22"/>
      <c r="E189" s="22"/>
      <c r="F189" s="22"/>
      <c r="G189" s="1"/>
      <c r="H189" s="1"/>
      <c r="I189" s="1"/>
    </row>
    <row r="190" spans="1:9" x14ac:dyDescent="0.25">
      <c r="A190" s="152"/>
      <c r="B190" s="22"/>
      <c r="C190" s="22"/>
      <c r="D190" s="22"/>
      <c r="E190" s="22"/>
      <c r="F190" s="22"/>
      <c r="G190" s="1"/>
      <c r="H190" s="1"/>
      <c r="I190" s="1"/>
    </row>
    <row r="191" spans="1:9" x14ac:dyDescent="0.25">
      <c r="A191" s="152"/>
      <c r="B191" s="22"/>
      <c r="C191" s="22"/>
      <c r="D191" s="22"/>
      <c r="E191" s="22"/>
      <c r="F191" s="22"/>
      <c r="G191" s="1"/>
      <c r="H191" s="1"/>
      <c r="I191" s="1"/>
    </row>
    <row r="192" spans="1:9" x14ac:dyDescent="0.25">
      <c r="A192" s="152"/>
      <c r="B192" s="22"/>
      <c r="C192" s="22"/>
      <c r="D192" s="22"/>
      <c r="E192" s="22"/>
      <c r="F192" s="22"/>
      <c r="G192" s="1"/>
      <c r="H192" s="1"/>
      <c r="I192" s="1"/>
    </row>
    <row r="193" spans="1:9" x14ac:dyDescent="0.25">
      <c r="A193" s="152"/>
      <c r="B193" s="22"/>
      <c r="C193" s="22"/>
      <c r="D193" s="22"/>
      <c r="E193" s="22"/>
      <c r="F193" s="22"/>
      <c r="G193" s="1"/>
      <c r="H193" s="1"/>
      <c r="I193" s="1"/>
    </row>
    <row r="194" spans="1:9" x14ac:dyDescent="0.25">
      <c r="A194" s="152"/>
      <c r="B194" s="22"/>
      <c r="C194" s="22"/>
      <c r="D194" s="22"/>
      <c r="E194" s="22"/>
      <c r="F194" s="22"/>
      <c r="G194" s="1"/>
      <c r="H194" s="1"/>
      <c r="I194" s="1"/>
    </row>
    <row r="195" spans="1:9" x14ac:dyDescent="0.25">
      <c r="A195" s="152"/>
      <c r="B195" s="22"/>
      <c r="C195" s="22"/>
      <c r="D195" s="22"/>
      <c r="E195" s="22"/>
      <c r="F195" s="22"/>
      <c r="G195" s="1"/>
      <c r="H195" s="1"/>
      <c r="I195" s="1"/>
    </row>
    <row r="196" spans="1:9" x14ac:dyDescent="0.25">
      <c r="A196" s="152"/>
      <c r="B196" s="22"/>
      <c r="C196" s="22"/>
      <c r="D196" s="22"/>
      <c r="E196" s="22"/>
      <c r="F196" s="22"/>
      <c r="G196" s="1"/>
      <c r="H196" s="1"/>
      <c r="I196" s="1"/>
    </row>
    <row r="197" spans="1:9" x14ac:dyDescent="0.25">
      <c r="A197" s="152"/>
      <c r="B197" s="22"/>
      <c r="C197" s="22"/>
      <c r="D197" s="22"/>
      <c r="E197" s="22"/>
      <c r="F197" s="22"/>
      <c r="G197" s="1"/>
      <c r="H197" s="1"/>
      <c r="I197" s="1"/>
    </row>
    <row r="198" spans="1:9" x14ac:dyDescent="0.25">
      <c r="A198" s="152"/>
      <c r="B198" s="22"/>
      <c r="C198" s="22"/>
      <c r="D198" s="22"/>
      <c r="E198" s="22"/>
      <c r="F198" s="22"/>
      <c r="G198" s="1"/>
      <c r="H198" s="1"/>
      <c r="I198" s="1"/>
    </row>
    <row r="199" spans="1:9" x14ac:dyDescent="0.25">
      <c r="A199" s="152"/>
      <c r="B199" s="22"/>
      <c r="C199" s="22"/>
      <c r="D199" s="22"/>
      <c r="E199" s="22"/>
      <c r="F199" s="22"/>
      <c r="G199" s="1"/>
      <c r="H199" s="1"/>
      <c r="I199" s="1"/>
    </row>
    <row r="200" spans="1:9" x14ac:dyDescent="0.25">
      <c r="A200" s="152"/>
      <c r="B200" s="22"/>
      <c r="C200" s="22"/>
      <c r="D200" s="22"/>
      <c r="E200" s="22"/>
      <c r="F200" s="22"/>
      <c r="G200" s="1"/>
      <c r="H200" s="1"/>
      <c r="I200" s="1"/>
    </row>
    <row r="201" spans="1:9" x14ac:dyDescent="0.25">
      <c r="A201" s="152"/>
      <c r="B201" s="22"/>
      <c r="C201" s="22"/>
      <c r="D201" s="22"/>
      <c r="E201" s="22"/>
      <c r="F201" s="22"/>
      <c r="G201" s="1"/>
      <c r="H201" s="1"/>
      <c r="I201" s="1"/>
    </row>
    <row r="202" spans="1:9" x14ac:dyDescent="0.25">
      <c r="A202" s="152"/>
      <c r="B202" s="22"/>
      <c r="C202" s="22"/>
      <c r="D202" s="22"/>
      <c r="E202" s="22"/>
      <c r="F202" s="22"/>
      <c r="G202" s="1"/>
      <c r="H202" s="1"/>
      <c r="I202" s="1"/>
    </row>
    <row r="203" spans="1:9" x14ac:dyDescent="0.25">
      <c r="A203" s="152"/>
      <c r="B203" s="22"/>
      <c r="C203" s="22"/>
      <c r="D203" s="22"/>
      <c r="E203" s="22"/>
      <c r="F203" s="22"/>
      <c r="G203" s="1"/>
      <c r="H203" s="1"/>
      <c r="I203" s="1"/>
    </row>
    <row r="204" spans="1:9" x14ac:dyDescent="0.25">
      <c r="A204" s="152"/>
      <c r="B204" s="22"/>
      <c r="C204" s="22"/>
      <c r="D204" s="22"/>
      <c r="E204" s="22"/>
      <c r="F204" s="22"/>
      <c r="G204" s="1"/>
      <c r="H204" s="1"/>
      <c r="I204" s="1"/>
    </row>
    <row r="205" spans="1:9" x14ac:dyDescent="0.25">
      <c r="A205" s="152"/>
      <c r="B205" s="22"/>
      <c r="C205" s="22"/>
      <c r="D205" s="22"/>
      <c r="E205" s="22"/>
      <c r="F205" s="22"/>
      <c r="G205" s="1"/>
      <c r="H205" s="1"/>
      <c r="I205" s="1"/>
    </row>
    <row r="206" spans="1:9" x14ac:dyDescent="0.25">
      <c r="A206" s="152"/>
      <c r="B206" s="22"/>
      <c r="C206" s="22"/>
      <c r="D206" s="22"/>
      <c r="E206" s="22"/>
      <c r="F206" s="22"/>
      <c r="G206" s="1"/>
      <c r="H206" s="1"/>
      <c r="I206" s="1"/>
    </row>
    <row r="207" spans="1:9" x14ac:dyDescent="0.25">
      <c r="A207" s="152"/>
      <c r="B207" s="22"/>
      <c r="C207" s="22"/>
      <c r="D207" s="22"/>
      <c r="E207" s="22"/>
      <c r="F207" s="22"/>
      <c r="G207" s="1"/>
      <c r="H207" s="1"/>
      <c r="I207" s="1"/>
    </row>
    <row r="208" spans="1:9" x14ac:dyDescent="0.25">
      <c r="A208" s="152"/>
      <c r="B208" s="22"/>
      <c r="C208" s="22"/>
      <c r="D208" s="22"/>
      <c r="E208" s="22"/>
      <c r="F208" s="22"/>
      <c r="G208" s="1"/>
      <c r="H208" s="1"/>
      <c r="I208" s="1"/>
    </row>
    <row r="209" spans="1:9" x14ac:dyDescent="0.25">
      <c r="A209" s="152"/>
      <c r="B209" s="22"/>
      <c r="C209" s="22"/>
      <c r="D209" s="22"/>
      <c r="E209" s="22"/>
      <c r="F209" s="22"/>
      <c r="G209" s="1"/>
      <c r="H209" s="1"/>
      <c r="I209" s="1"/>
    </row>
    <row r="210" spans="1:9" x14ac:dyDescent="0.25">
      <c r="A210" s="152"/>
      <c r="B210" s="22"/>
      <c r="C210" s="22"/>
      <c r="D210" s="22"/>
      <c r="E210" s="22"/>
      <c r="F210" s="22"/>
      <c r="G210" s="1"/>
      <c r="H210" s="1"/>
      <c r="I210" s="1"/>
    </row>
    <row r="211" spans="1:9" x14ac:dyDescent="0.25">
      <c r="A211" s="152"/>
      <c r="B211" s="22"/>
      <c r="C211" s="22"/>
      <c r="D211" s="22"/>
      <c r="E211" s="22"/>
      <c r="F211" s="22"/>
      <c r="G211" s="1"/>
      <c r="H211" s="1"/>
      <c r="I211" s="1"/>
    </row>
    <row r="212" spans="1:9" x14ac:dyDescent="0.25">
      <c r="A212" s="152"/>
      <c r="B212" s="22"/>
      <c r="C212" s="22"/>
      <c r="D212" s="22"/>
      <c r="E212" s="22"/>
      <c r="F212" s="22"/>
      <c r="G212" s="1"/>
      <c r="H212" s="1"/>
      <c r="I212" s="1"/>
    </row>
    <row r="213" spans="1:9" x14ac:dyDescent="0.25">
      <c r="A213" s="152"/>
      <c r="B213" s="22"/>
      <c r="C213" s="22"/>
      <c r="D213" s="22"/>
      <c r="E213" s="22"/>
      <c r="F213" s="22"/>
      <c r="G213" s="1"/>
      <c r="H213" s="1"/>
      <c r="I213" s="1"/>
    </row>
    <row r="214" spans="1:9" x14ac:dyDescent="0.25">
      <c r="A214" s="152"/>
      <c r="B214" s="22"/>
      <c r="C214" s="22"/>
      <c r="D214" s="22"/>
      <c r="E214" s="22"/>
      <c r="F214" s="22"/>
      <c r="G214" s="1"/>
      <c r="H214" s="1"/>
      <c r="I214" s="1"/>
    </row>
    <row r="215" spans="1:9" x14ac:dyDescent="0.25">
      <c r="A215" s="152"/>
      <c r="B215" s="22"/>
      <c r="C215" s="22"/>
      <c r="D215" s="22"/>
      <c r="E215" s="22"/>
      <c r="F215" s="22"/>
      <c r="G215" s="1"/>
      <c r="H215" s="1"/>
      <c r="I215" s="1"/>
    </row>
    <row r="216" spans="1:9" x14ac:dyDescent="0.25">
      <c r="A216" s="152"/>
      <c r="B216" s="22"/>
      <c r="C216" s="22"/>
      <c r="D216" s="22"/>
      <c r="E216" s="22"/>
      <c r="F216" s="22"/>
      <c r="G216" s="1"/>
      <c r="H216" s="1"/>
      <c r="I216" s="1"/>
    </row>
    <row r="217" spans="1:9" x14ac:dyDescent="0.25">
      <c r="A217" s="152"/>
      <c r="B217" s="22"/>
      <c r="C217" s="22"/>
      <c r="D217" s="22"/>
      <c r="E217" s="22"/>
      <c r="F217" s="22"/>
      <c r="G217" s="1"/>
      <c r="H217" s="1"/>
      <c r="I217" s="1"/>
    </row>
    <row r="218" spans="1:9" x14ac:dyDescent="0.25">
      <c r="A218" s="152"/>
      <c r="B218" s="22"/>
      <c r="C218" s="22"/>
      <c r="D218" s="22"/>
      <c r="E218" s="22"/>
      <c r="F218" s="22"/>
      <c r="G218" s="1"/>
      <c r="H218" s="1"/>
      <c r="I218" s="1"/>
    </row>
    <row r="219" spans="1:9" x14ac:dyDescent="0.25">
      <c r="A219" s="152"/>
      <c r="B219" s="22"/>
      <c r="C219" s="22"/>
      <c r="D219" s="22"/>
      <c r="E219" s="22"/>
      <c r="F219" s="22"/>
      <c r="G219" s="1"/>
      <c r="H219" s="1"/>
      <c r="I219" s="1"/>
    </row>
    <row r="220" spans="1:9" x14ac:dyDescent="0.25">
      <c r="A220" s="152"/>
      <c r="B220" s="22"/>
      <c r="C220" s="22"/>
      <c r="D220" s="22"/>
      <c r="E220" s="22"/>
      <c r="F220" s="22"/>
      <c r="G220" s="1"/>
      <c r="H220" s="1"/>
      <c r="I220" s="1"/>
    </row>
    <row r="221" spans="1:9" x14ac:dyDescent="0.25">
      <c r="A221" s="152"/>
      <c r="B221" s="22"/>
      <c r="C221" s="22"/>
      <c r="D221" s="22"/>
      <c r="E221" s="22"/>
      <c r="F221" s="22"/>
      <c r="G221" s="1"/>
      <c r="H221" s="1"/>
      <c r="I221" s="1"/>
    </row>
    <row r="222" spans="1:9" x14ac:dyDescent="0.25">
      <c r="A222" s="152"/>
      <c r="B222" s="22"/>
      <c r="C222" s="22"/>
      <c r="D222" s="22"/>
      <c r="E222" s="22"/>
      <c r="F222" s="22"/>
      <c r="G222" s="1"/>
      <c r="H222" s="1"/>
      <c r="I222" s="1"/>
    </row>
    <row r="223" spans="1:9" x14ac:dyDescent="0.25">
      <c r="A223" s="152"/>
      <c r="B223" s="22"/>
      <c r="C223" s="22"/>
      <c r="D223" s="22"/>
      <c r="E223" s="22"/>
      <c r="F223" s="22"/>
      <c r="G223" s="1"/>
      <c r="H223" s="1"/>
      <c r="I223" s="1"/>
    </row>
    <row r="224" spans="1:9" x14ac:dyDescent="0.25">
      <c r="A224" s="152"/>
      <c r="B224" s="22"/>
      <c r="C224" s="22"/>
      <c r="D224" s="22"/>
      <c r="E224" s="22"/>
      <c r="F224" s="22"/>
      <c r="G224" s="1"/>
      <c r="H224" s="1"/>
      <c r="I224" s="1"/>
    </row>
    <row r="225" spans="1:9" x14ac:dyDescent="0.25">
      <c r="A225" s="152"/>
      <c r="B225" s="22"/>
      <c r="C225" s="22"/>
      <c r="D225" s="22"/>
      <c r="E225" s="22"/>
      <c r="F225" s="22"/>
      <c r="G225" s="1"/>
      <c r="H225" s="1"/>
      <c r="I225" s="1"/>
    </row>
    <row r="226" spans="1:9" x14ac:dyDescent="0.25">
      <c r="A226" s="152"/>
      <c r="B226" s="22"/>
      <c r="C226" s="22"/>
      <c r="D226" s="22"/>
      <c r="E226" s="22"/>
      <c r="F226" s="22"/>
      <c r="G226" s="1"/>
      <c r="H226" s="1"/>
      <c r="I226" s="1"/>
    </row>
    <row r="227" spans="1:9" x14ac:dyDescent="0.25">
      <c r="A227" s="152"/>
      <c r="B227" s="22"/>
      <c r="C227" s="22"/>
      <c r="D227" s="22"/>
      <c r="E227" s="22"/>
      <c r="F227" s="22"/>
      <c r="G227" s="1"/>
      <c r="H227" s="1"/>
      <c r="I227" s="1"/>
    </row>
    <row r="228" spans="1:9" x14ac:dyDescent="0.25">
      <c r="A228" s="152"/>
      <c r="B228" s="22"/>
      <c r="C228" s="22"/>
      <c r="D228" s="22"/>
      <c r="E228" s="22"/>
      <c r="F228" s="22"/>
      <c r="G228" s="1"/>
      <c r="H228" s="1"/>
      <c r="I228" s="1"/>
    </row>
    <row r="229" spans="1:9" x14ac:dyDescent="0.25">
      <c r="A229" s="152"/>
      <c r="B229" s="22"/>
      <c r="C229" s="22"/>
      <c r="D229" s="22"/>
      <c r="E229" s="22"/>
      <c r="F229" s="22"/>
      <c r="G229" s="1"/>
      <c r="H229" s="1"/>
      <c r="I229" s="1"/>
    </row>
    <row r="230" spans="1:9" x14ac:dyDescent="0.25">
      <c r="A230" s="152"/>
      <c r="B230" s="22"/>
      <c r="C230" s="22"/>
      <c r="D230" s="22"/>
      <c r="E230" s="22"/>
      <c r="F230" s="22"/>
      <c r="G230" s="1"/>
      <c r="H230" s="1"/>
      <c r="I230" s="1"/>
    </row>
    <row r="231" spans="1:9" x14ac:dyDescent="0.25">
      <c r="A231" s="152"/>
      <c r="B231" s="22"/>
      <c r="C231" s="22"/>
      <c r="D231" s="22"/>
      <c r="E231" s="22"/>
      <c r="F231" s="22"/>
      <c r="G231" s="1"/>
      <c r="H231" s="1"/>
      <c r="I231" s="1"/>
    </row>
    <row r="232" spans="1:9" x14ac:dyDescent="0.25">
      <c r="A232" s="152"/>
      <c r="B232" s="22"/>
      <c r="C232" s="22"/>
      <c r="D232" s="22"/>
      <c r="E232" s="22"/>
      <c r="F232" s="22"/>
      <c r="G232" s="1"/>
      <c r="H232" s="1"/>
      <c r="I232" s="1"/>
    </row>
    <row r="233" spans="1:9" x14ac:dyDescent="0.25">
      <c r="A233" s="152"/>
      <c r="B233" s="22"/>
      <c r="C233" s="22"/>
      <c r="D233" s="22"/>
      <c r="E233" s="22"/>
      <c r="F233" s="22"/>
      <c r="G233" s="1"/>
      <c r="H233" s="1"/>
      <c r="I233" s="1"/>
    </row>
    <row r="234" spans="1:9" x14ac:dyDescent="0.25">
      <c r="A234" s="152"/>
      <c r="B234" s="22"/>
      <c r="C234" s="22"/>
      <c r="D234" s="22"/>
      <c r="E234" s="22"/>
      <c r="F234" s="22"/>
      <c r="G234" s="1"/>
      <c r="H234" s="1"/>
      <c r="I234" s="1"/>
    </row>
    <row r="235" spans="1:9" x14ac:dyDescent="0.25">
      <c r="A235" s="152"/>
      <c r="B235" s="22"/>
      <c r="C235" s="22"/>
      <c r="D235" s="22"/>
      <c r="E235" s="22"/>
      <c r="F235" s="22"/>
      <c r="G235" s="1"/>
      <c r="H235" s="1"/>
      <c r="I235" s="1"/>
    </row>
    <row r="236" spans="1:9" x14ac:dyDescent="0.25">
      <c r="A236" s="152"/>
      <c r="B236" s="22"/>
      <c r="C236" s="22"/>
      <c r="D236" s="22"/>
      <c r="E236" s="22"/>
      <c r="F236" s="22"/>
      <c r="G236" s="1"/>
      <c r="H236" s="1"/>
      <c r="I236" s="1"/>
    </row>
    <row r="237" spans="1:9" x14ac:dyDescent="0.25">
      <c r="A237" s="152"/>
      <c r="B237" s="22"/>
      <c r="C237" s="22"/>
      <c r="D237" s="22"/>
      <c r="E237" s="22"/>
      <c r="F237" s="22"/>
      <c r="G237" s="1"/>
      <c r="H237" s="1"/>
      <c r="I237" s="1"/>
    </row>
    <row r="238" spans="1:9" x14ac:dyDescent="0.25">
      <c r="A238" s="152"/>
      <c r="B238" s="22"/>
      <c r="C238" s="22"/>
      <c r="D238" s="22"/>
      <c r="E238" s="22"/>
      <c r="F238" s="22"/>
      <c r="G238" s="1"/>
      <c r="H238" s="1"/>
      <c r="I238" s="1"/>
    </row>
    <row r="239" spans="1:9" x14ac:dyDescent="0.25">
      <c r="A239" s="152"/>
      <c r="B239" s="22"/>
      <c r="C239" s="22"/>
      <c r="D239" s="22"/>
      <c r="E239" s="22"/>
      <c r="F239" s="22"/>
      <c r="G239" s="1"/>
      <c r="H239" s="1"/>
      <c r="I239" s="1"/>
    </row>
    <row r="240" spans="1:9" x14ac:dyDescent="0.25">
      <c r="A240" s="152"/>
      <c r="B240" s="22"/>
      <c r="C240" s="22"/>
      <c r="D240" s="22"/>
      <c r="E240" s="22"/>
      <c r="F240" s="22"/>
      <c r="G240" s="1"/>
      <c r="H240" s="1"/>
      <c r="I240" s="1"/>
    </row>
    <row r="241" spans="1:9" x14ac:dyDescent="0.25">
      <c r="A241" s="152"/>
      <c r="B241" s="22"/>
      <c r="C241" s="22"/>
      <c r="D241" s="22"/>
      <c r="E241" s="22"/>
      <c r="F241" s="22"/>
      <c r="G241" s="1"/>
      <c r="H241" s="1"/>
      <c r="I241" s="1"/>
    </row>
    <row r="242" spans="1:9" x14ac:dyDescent="0.25">
      <c r="A242" s="152"/>
      <c r="B242" s="22"/>
      <c r="C242" s="22"/>
      <c r="D242" s="22"/>
      <c r="E242" s="22"/>
      <c r="F242" s="22"/>
      <c r="G242" s="1"/>
      <c r="H242" s="1"/>
      <c r="I242" s="1"/>
    </row>
    <row r="243" spans="1:9" x14ac:dyDescent="0.25">
      <c r="A243" s="152"/>
      <c r="B243" s="22"/>
      <c r="C243" s="22"/>
      <c r="D243" s="22"/>
      <c r="E243" s="22"/>
      <c r="F243" s="22"/>
      <c r="G243" s="1"/>
      <c r="H243" s="1"/>
      <c r="I243" s="1"/>
    </row>
    <row r="244" spans="1:9" x14ac:dyDescent="0.25">
      <c r="A244" s="152"/>
      <c r="B244" s="22"/>
      <c r="C244" s="22"/>
      <c r="D244" s="22"/>
      <c r="E244" s="22"/>
      <c r="F244" s="22"/>
      <c r="G244" s="1"/>
      <c r="H244" s="1"/>
      <c r="I244" s="1"/>
    </row>
    <row r="245" spans="1:9" x14ac:dyDescent="0.25">
      <c r="A245" s="152"/>
      <c r="B245" s="22"/>
      <c r="C245" s="22"/>
      <c r="D245" s="22"/>
      <c r="E245" s="22"/>
      <c r="F245" s="22"/>
      <c r="G245" s="1"/>
      <c r="H245" s="1"/>
      <c r="I245" s="1"/>
    </row>
    <row r="246" spans="1:9" x14ac:dyDescent="0.25">
      <c r="A246" s="152"/>
      <c r="B246" s="22"/>
      <c r="C246" s="22"/>
      <c r="D246" s="22"/>
      <c r="E246" s="22"/>
      <c r="F246" s="22"/>
      <c r="G246" s="1"/>
      <c r="H246" s="1"/>
      <c r="I246" s="1"/>
    </row>
    <row r="247" spans="1:9" x14ac:dyDescent="0.25">
      <c r="A247" s="152"/>
      <c r="B247" s="22"/>
      <c r="C247" s="22"/>
      <c r="D247" s="22"/>
      <c r="E247" s="22"/>
      <c r="F247" s="22"/>
      <c r="G247" s="1"/>
      <c r="H247" s="1"/>
      <c r="I247" s="1"/>
    </row>
    <row r="248" spans="1:9" x14ac:dyDescent="0.25">
      <c r="A248" s="152"/>
      <c r="B248" s="22"/>
      <c r="C248" s="22"/>
      <c r="D248" s="22"/>
      <c r="E248" s="22"/>
      <c r="F248" s="22"/>
      <c r="G248" s="1"/>
      <c r="H248" s="1"/>
      <c r="I248" s="1"/>
    </row>
    <row r="249" spans="1:9" x14ac:dyDescent="0.25">
      <c r="A249" s="152"/>
      <c r="B249" s="22"/>
      <c r="C249" s="22"/>
      <c r="D249" s="22"/>
      <c r="E249" s="22"/>
      <c r="F249" s="22"/>
      <c r="G249" s="1"/>
      <c r="H249" s="1"/>
      <c r="I249" s="1"/>
    </row>
    <row r="250" spans="1:9" x14ac:dyDescent="0.25">
      <c r="A250" s="152"/>
      <c r="B250" s="22"/>
      <c r="C250" s="22"/>
      <c r="D250" s="22"/>
      <c r="E250" s="22"/>
      <c r="F250" s="22"/>
      <c r="G250" s="1"/>
      <c r="H250" s="1"/>
      <c r="I250" s="1"/>
    </row>
    <row r="251" spans="1:9" x14ac:dyDescent="0.25">
      <c r="A251" s="152"/>
      <c r="B251" s="22"/>
      <c r="C251" s="22"/>
      <c r="D251" s="22"/>
      <c r="E251" s="22"/>
      <c r="F251" s="22"/>
      <c r="G251" s="1"/>
      <c r="H251" s="1"/>
      <c r="I251" s="1"/>
    </row>
    <row r="252" spans="1:9" x14ac:dyDescent="0.25">
      <c r="A252" s="152"/>
      <c r="B252" s="22"/>
      <c r="C252" s="22"/>
      <c r="D252" s="22"/>
      <c r="E252" s="22"/>
      <c r="F252" s="22"/>
      <c r="G252" s="1"/>
      <c r="H252" s="1"/>
      <c r="I252" s="1"/>
    </row>
    <row r="253" spans="1:9" x14ac:dyDescent="0.25">
      <c r="A253" s="152"/>
      <c r="B253" s="22"/>
      <c r="C253" s="22"/>
      <c r="D253" s="22"/>
      <c r="E253" s="22"/>
      <c r="F253" s="22"/>
      <c r="G253" s="1"/>
      <c r="H253" s="1"/>
      <c r="I253" s="1"/>
    </row>
    <row r="254" spans="1:9" x14ac:dyDescent="0.25">
      <c r="A254" s="152"/>
      <c r="B254" s="22"/>
      <c r="C254" s="22"/>
      <c r="D254" s="22"/>
      <c r="E254" s="22"/>
      <c r="F254" s="22"/>
      <c r="G254" s="1"/>
      <c r="H254" s="1"/>
      <c r="I254" s="1"/>
    </row>
    <row r="255" spans="1:9" x14ac:dyDescent="0.25">
      <c r="A255" s="152"/>
      <c r="B255" s="22"/>
      <c r="C255" s="22"/>
      <c r="D255" s="22"/>
      <c r="E255" s="22"/>
      <c r="F255" s="22"/>
      <c r="G255" s="1"/>
      <c r="H255" s="1"/>
      <c r="I255" s="1"/>
    </row>
    <row r="256" spans="1:9" x14ac:dyDescent="0.25">
      <c r="A256" s="152"/>
      <c r="B256" s="22"/>
      <c r="C256" s="22"/>
      <c r="D256" s="22"/>
      <c r="E256" s="22"/>
      <c r="F256" s="22"/>
      <c r="G256" s="1"/>
      <c r="H256" s="1"/>
      <c r="I256" s="1"/>
    </row>
    <row r="257" spans="1:9" x14ac:dyDescent="0.25">
      <c r="A257" s="152"/>
      <c r="B257" s="22"/>
      <c r="C257" s="22"/>
      <c r="D257" s="22"/>
      <c r="E257" s="22"/>
      <c r="F257" s="22"/>
      <c r="G257" s="1"/>
      <c r="H257" s="1"/>
      <c r="I257" s="1"/>
    </row>
    <row r="258" spans="1:9" x14ac:dyDescent="0.25">
      <c r="A258" s="152"/>
      <c r="B258" s="22"/>
      <c r="C258" s="22"/>
      <c r="D258" s="22"/>
      <c r="E258" s="22"/>
      <c r="F258" s="22"/>
      <c r="G258" s="1"/>
      <c r="H258" s="1"/>
      <c r="I258" s="1"/>
    </row>
    <row r="259" spans="1:9" x14ac:dyDescent="0.25">
      <c r="A259" s="152"/>
      <c r="B259" s="22"/>
      <c r="C259" s="22"/>
      <c r="D259" s="22"/>
      <c r="E259" s="22"/>
      <c r="F259" s="22"/>
      <c r="G259" s="1"/>
      <c r="H259" s="1"/>
      <c r="I259" s="1"/>
    </row>
    <row r="260" spans="1:9" x14ac:dyDescent="0.25">
      <c r="A260" s="152"/>
      <c r="B260" s="22"/>
      <c r="C260" s="22"/>
      <c r="D260" s="22"/>
      <c r="E260" s="22"/>
      <c r="F260" s="22"/>
      <c r="G260" s="1"/>
      <c r="H260" s="1"/>
      <c r="I260" s="1"/>
    </row>
    <row r="261" spans="1:9" x14ac:dyDescent="0.25">
      <c r="A261" s="152"/>
      <c r="B261" s="22"/>
      <c r="C261" s="22"/>
      <c r="D261" s="22"/>
      <c r="E261" s="22"/>
      <c r="F261" s="22"/>
      <c r="G261" s="1"/>
      <c r="H261" s="1"/>
      <c r="I261" s="1"/>
    </row>
    <row r="262" spans="1:9" x14ac:dyDescent="0.25">
      <c r="A262" s="152"/>
      <c r="B262" s="22"/>
      <c r="C262" s="22"/>
      <c r="D262" s="22"/>
      <c r="E262" s="22"/>
      <c r="F262" s="22"/>
      <c r="G262" s="1"/>
      <c r="H262" s="1"/>
      <c r="I262" s="1"/>
    </row>
    <row r="263" spans="1:9" x14ac:dyDescent="0.25">
      <c r="A263" s="152"/>
      <c r="B263" s="22"/>
      <c r="C263" s="22"/>
      <c r="D263" s="22"/>
      <c r="E263" s="22"/>
      <c r="F263" s="22"/>
      <c r="G263" s="1"/>
      <c r="H263" s="1"/>
      <c r="I263" s="1"/>
    </row>
    <row r="264" spans="1:9" x14ac:dyDescent="0.25">
      <c r="A264" s="152"/>
      <c r="B264" s="22"/>
      <c r="C264" s="22"/>
      <c r="D264" s="22"/>
      <c r="E264" s="22"/>
      <c r="F264" s="22"/>
      <c r="G264" s="1"/>
      <c r="H264" s="1"/>
      <c r="I264" s="1"/>
    </row>
    <row r="265" spans="1:9" x14ac:dyDescent="0.25">
      <c r="A265" s="152"/>
      <c r="B265" s="22"/>
      <c r="C265" s="22"/>
      <c r="D265" s="22"/>
      <c r="E265" s="22"/>
      <c r="F265" s="22"/>
      <c r="G265" s="1"/>
      <c r="H265" s="1"/>
      <c r="I265" s="1"/>
    </row>
    <row r="266" spans="1:9" x14ac:dyDescent="0.25">
      <c r="A266" s="152"/>
      <c r="B266" s="22"/>
      <c r="C266" s="22"/>
      <c r="D266" s="22"/>
      <c r="E266" s="22"/>
      <c r="F266" s="22"/>
      <c r="G266" s="1"/>
      <c r="H266" s="1"/>
      <c r="I266" s="1"/>
    </row>
    <row r="267" spans="1:9" x14ac:dyDescent="0.25">
      <c r="A267" s="152"/>
      <c r="B267" s="22"/>
      <c r="C267" s="22"/>
      <c r="D267" s="22"/>
      <c r="E267" s="22"/>
      <c r="F267" s="22"/>
      <c r="G267" s="1"/>
      <c r="H267" s="1"/>
      <c r="I267" s="1"/>
    </row>
    <row r="268" spans="1:9" x14ac:dyDescent="0.25">
      <c r="A268" s="152"/>
      <c r="B268" s="22"/>
      <c r="C268" s="22"/>
      <c r="D268" s="22"/>
      <c r="E268" s="22"/>
      <c r="F268" s="22"/>
      <c r="G268" s="1"/>
      <c r="H268" s="1"/>
      <c r="I268" s="1"/>
    </row>
    <row r="269" spans="1:9" x14ac:dyDescent="0.25">
      <c r="A269" s="152"/>
      <c r="B269" s="22"/>
      <c r="C269" s="22"/>
      <c r="D269" s="22"/>
      <c r="E269" s="22"/>
      <c r="F269" s="22"/>
      <c r="G269" s="1"/>
      <c r="H269" s="1"/>
      <c r="I269" s="1"/>
    </row>
    <row r="270" spans="1:9" x14ac:dyDescent="0.25">
      <c r="A270" s="152"/>
      <c r="B270" s="22"/>
      <c r="C270" s="22"/>
      <c r="D270" s="22"/>
      <c r="E270" s="22"/>
      <c r="F270" s="22"/>
      <c r="G270" s="1"/>
      <c r="H270" s="1"/>
      <c r="I270" s="1"/>
    </row>
    <row r="271" spans="1:9" x14ac:dyDescent="0.25">
      <c r="A271" s="152"/>
      <c r="B271" s="22"/>
      <c r="C271" s="22"/>
      <c r="D271" s="22"/>
      <c r="E271" s="22"/>
      <c r="F271" s="22"/>
      <c r="G271" s="1"/>
      <c r="H271" s="1"/>
      <c r="I271" s="1"/>
    </row>
    <row r="272" spans="1:9" x14ac:dyDescent="0.25">
      <c r="A272" s="152"/>
      <c r="B272" s="22"/>
      <c r="C272" s="22"/>
      <c r="D272" s="22"/>
      <c r="E272" s="22"/>
      <c r="F272" s="22"/>
      <c r="G272" s="1"/>
      <c r="H272" s="1"/>
      <c r="I272" s="1"/>
    </row>
    <row r="273" spans="1:9" x14ac:dyDescent="0.25">
      <c r="A273" s="152"/>
      <c r="B273" s="22"/>
      <c r="C273" s="22"/>
      <c r="D273" s="22"/>
      <c r="E273" s="22"/>
      <c r="F273" s="22"/>
      <c r="G273" s="1"/>
      <c r="H273" s="1"/>
      <c r="I273" s="1"/>
    </row>
    <row r="274" spans="1:9" x14ac:dyDescent="0.25">
      <c r="A274" s="152"/>
      <c r="B274" s="22"/>
      <c r="C274" s="22"/>
      <c r="D274" s="22"/>
      <c r="E274" s="22"/>
      <c r="F274" s="22"/>
      <c r="G274" s="1"/>
      <c r="H274" s="1"/>
      <c r="I274" s="1"/>
    </row>
    <row r="275" spans="1:9" x14ac:dyDescent="0.25">
      <c r="A275" s="152"/>
      <c r="B275" s="22"/>
      <c r="C275" s="22"/>
      <c r="D275" s="22"/>
      <c r="E275" s="22"/>
      <c r="F275" s="22"/>
      <c r="G275" s="1"/>
      <c r="H275" s="1"/>
      <c r="I275" s="1"/>
    </row>
    <row r="276" spans="1:9" x14ac:dyDescent="0.25">
      <c r="A276" s="152"/>
      <c r="B276" s="22"/>
      <c r="C276" s="22"/>
      <c r="D276" s="22"/>
      <c r="E276" s="22"/>
      <c r="F276" s="22"/>
      <c r="G276" s="1"/>
      <c r="H276" s="1"/>
      <c r="I276" s="1"/>
    </row>
    <row r="277" spans="1:9" x14ac:dyDescent="0.25">
      <c r="A277" s="152"/>
      <c r="B277" s="22"/>
      <c r="C277" s="22"/>
      <c r="D277" s="22"/>
      <c r="E277" s="22"/>
      <c r="F277" s="22"/>
      <c r="G277" s="1"/>
      <c r="H277" s="1"/>
      <c r="I277" s="1"/>
    </row>
    <row r="278" spans="1:9" x14ac:dyDescent="0.25">
      <c r="A278" s="152"/>
      <c r="B278" s="22"/>
      <c r="C278" s="22"/>
      <c r="D278" s="22"/>
      <c r="E278" s="22"/>
      <c r="F278" s="22"/>
      <c r="G278" s="1"/>
      <c r="H278" s="1"/>
      <c r="I278" s="1"/>
    </row>
    <row r="279" spans="1:9" x14ac:dyDescent="0.25">
      <c r="A279" s="152"/>
      <c r="B279" s="22"/>
      <c r="C279" s="22"/>
      <c r="D279" s="22"/>
      <c r="E279" s="22"/>
      <c r="F279" s="22"/>
      <c r="G279" s="1"/>
      <c r="H279" s="1"/>
      <c r="I279" s="1"/>
    </row>
    <row r="280" spans="1:9" x14ac:dyDescent="0.25">
      <c r="A280" s="152"/>
      <c r="B280" s="22"/>
      <c r="C280" s="22"/>
      <c r="D280" s="22"/>
      <c r="E280" s="22"/>
      <c r="F280" s="22"/>
      <c r="G280" s="1"/>
      <c r="H280" s="1"/>
      <c r="I280" s="1"/>
    </row>
    <row r="281" spans="1:9" x14ac:dyDescent="0.25">
      <c r="A281" s="152"/>
      <c r="B281" s="22"/>
      <c r="C281" s="22"/>
      <c r="D281" s="22"/>
      <c r="E281" s="22"/>
      <c r="F281" s="22"/>
      <c r="G281" s="1"/>
      <c r="H281" s="1"/>
      <c r="I281" s="1"/>
    </row>
    <row r="282" spans="1:9" x14ac:dyDescent="0.25">
      <c r="A282" s="152"/>
      <c r="B282" s="22"/>
      <c r="C282" s="22"/>
      <c r="D282" s="22"/>
      <c r="E282" s="22"/>
      <c r="F282" s="22"/>
      <c r="G282" s="1"/>
      <c r="H282" s="1"/>
      <c r="I282" s="1"/>
    </row>
    <row r="283" spans="1:9" x14ac:dyDescent="0.25">
      <c r="A283" s="152"/>
      <c r="B283" s="22"/>
      <c r="C283" s="22"/>
      <c r="D283" s="22"/>
      <c r="E283" s="22"/>
      <c r="F283" s="22"/>
      <c r="G283" s="1"/>
      <c r="H283" s="1"/>
      <c r="I283" s="1"/>
    </row>
    <row r="284" spans="1:9" x14ac:dyDescent="0.25">
      <c r="A284" s="152"/>
      <c r="B284" s="22"/>
      <c r="C284" s="22"/>
      <c r="D284" s="22"/>
      <c r="E284" s="22"/>
      <c r="F284" s="22"/>
      <c r="G284" s="1"/>
      <c r="H284" s="1"/>
      <c r="I284" s="1"/>
    </row>
    <row r="285" spans="1:9" x14ac:dyDescent="0.25">
      <c r="A285" s="152"/>
      <c r="B285" s="22"/>
      <c r="C285" s="22"/>
      <c r="D285" s="22"/>
      <c r="E285" s="22"/>
      <c r="F285" s="22"/>
      <c r="G285" s="1"/>
      <c r="H285" s="1"/>
      <c r="I285" s="1"/>
    </row>
    <row r="286" spans="1:9" x14ac:dyDescent="0.25">
      <c r="A286" s="152"/>
      <c r="B286" s="22"/>
      <c r="C286" s="22"/>
      <c r="D286" s="22"/>
      <c r="E286" s="22"/>
      <c r="F286" s="22"/>
      <c r="G286" s="1"/>
      <c r="H286" s="1"/>
      <c r="I286" s="1"/>
    </row>
    <row r="287" spans="1:9" x14ac:dyDescent="0.25">
      <c r="A287" s="152"/>
      <c r="B287" s="22"/>
      <c r="C287" s="22"/>
      <c r="D287" s="22"/>
      <c r="E287" s="22"/>
      <c r="F287" s="22"/>
      <c r="G287" s="1"/>
      <c r="H287" s="1"/>
      <c r="I287" s="1"/>
    </row>
    <row r="288" spans="1:9" x14ac:dyDescent="0.25">
      <c r="A288" s="152"/>
      <c r="B288" s="22"/>
      <c r="C288" s="22"/>
      <c r="D288" s="22"/>
      <c r="E288" s="22"/>
      <c r="F288" s="22"/>
      <c r="G288" s="1"/>
      <c r="H288" s="1"/>
      <c r="I288" s="1"/>
    </row>
    <row r="289" spans="1:9" x14ac:dyDescent="0.25">
      <c r="A289" s="152"/>
      <c r="B289" s="22"/>
      <c r="C289" s="22"/>
      <c r="D289" s="22"/>
      <c r="E289" s="22"/>
      <c r="F289" s="22"/>
      <c r="G289" s="1"/>
      <c r="H289" s="1"/>
      <c r="I289" s="1"/>
    </row>
    <row r="290" spans="1:9" x14ac:dyDescent="0.25">
      <c r="A290" s="152"/>
      <c r="B290" s="22"/>
      <c r="C290" s="22"/>
      <c r="D290" s="22"/>
      <c r="E290" s="22"/>
      <c r="F290" s="22"/>
      <c r="G290" s="1"/>
      <c r="H290" s="1"/>
      <c r="I290" s="1"/>
    </row>
    <row r="291" spans="1:9" x14ac:dyDescent="0.25">
      <c r="A291" s="152"/>
      <c r="B291" s="22"/>
      <c r="C291" s="22"/>
      <c r="D291" s="22"/>
      <c r="E291" s="22"/>
      <c r="F291" s="22"/>
      <c r="G291" s="1"/>
      <c r="H291" s="1"/>
      <c r="I291" s="1"/>
    </row>
    <row r="292" spans="1:9" x14ac:dyDescent="0.25">
      <c r="A292" s="152"/>
      <c r="B292" s="22"/>
      <c r="C292" s="22"/>
      <c r="D292" s="22"/>
      <c r="E292" s="22"/>
      <c r="F292" s="22"/>
      <c r="G292" s="1"/>
      <c r="H292" s="1"/>
      <c r="I292" s="1"/>
    </row>
    <row r="293" spans="1:9" x14ac:dyDescent="0.25">
      <c r="A293" s="152"/>
      <c r="B293" s="22"/>
      <c r="C293" s="22"/>
      <c r="D293" s="22"/>
      <c r="E293" s="22"/>
      <c r="F293" s="22"/>
      <c r="G293" s="1"/>
      <c r="H293" s="1"/>
      <c r="I293" s="1"/>
    </row>
    <row r="294" spans="1:9" x14ac:dyDescent="0.25">
      <c r="A294" s="152"/>
      <c r="B294" s="22"/>
      <c r="C294" s="22"/>
      <c r="D294" s="22"/>
      <c r="E294" s="22"/>
      <c r="F294" s="22"/>
      <c r="G294" s="1"/>
      <c r="H294" s="1"/>
      <c r="I294" s="1"/>
    </row>
    <row r="295" spans="1:9" x14ac:dyDescent="0.25">
      <c r="A295" s="152"/>
      <c r="B295" s="22"/>
      <c r="C295" s="22"/>
      <c r="D295" s="22"/>
      <c r="E295" s="22"/>
      <c r="F295" s="22"/>
      <c r="G295" s="1"/>
      <c r="H295" s="1"/>
      <c r="I295" s="1"/>
    </row>
    <row r="296" spans="1:9" x14ac:dyDescent="0.25">
      <c r="A296" s="152"/>
      <c r="B296" s="22"/>
      <c r="C296" s="22"/>
      <c r="D296" s="22"/>
      <c r="E296" s="22"/>
      <c r="F296" s="22"/>
      <c r="G296" s="1"/>
      <c r="H296" s="1"/>
      <c r="I296" s="1"/>
    </row>
    <row r="297" spans="1:9" x14ac:dyDescent="0.25">
      <c r="A297" s="152"/>
      <c r="B297" s="22"/>
      <c r="C297" s="22"/>
      <c r="D297" s="22"/>
      <c r="E297" s="22"/>
      <c r="F297" s="22"/>
      <c r="G297" s="1"/>
      <c r="H297" s="1"/>
      <c r="I297" s="1"/>
    </row>
    <row r="298" spans="1:9" x14ac:dyDescent="0.25">
      <c r="A298" s="152"/>
      <c r="B298" s="22"/>
      <c r="C298" s="22"/>
      <c r="D298" s="22"/>
      <c r="E298" s="22"/>
      <c r="F298" s="22"/>
      <c r="G298" s="1"/>
      <c r="H298" s="1"/>
      <c r="I298" s="1"/>
    </row>
    <row r="299" spans="1:9" x14ac:dyDescent="0.25">
      <c r="A299" s="152"/>
      <c r="B299" s="22"/>
      <c r="C299" s="22"/>
      <c r="D299" s="22"/>
      <c r="E299" s="22"/>
      <c r="F299" s="22"/>
      <c r="G299" s="1"/>
      <c r="H299" s="1"/>
      <c r="I299" s="1"/>
    </row>
    <row r="300" spans="1:9" x14ac:dyDescent="0.25">
      <c r="A300" s="152"/>
      <c r="B300" s="22"/>
      <c r="C300" s="22"/>
      <c r="D300" s="22"/>
      <c r="E300" s="22"/>
      <c r="F300" s="22"/>
      <c r="G300" s="1"/>
      <c r="H300" s="1"/>
      <c r="I300" s="1"/>
    </row>
    <row r="301" spans="1:9" x14ac:dyDescent="0.25">
      <c r="A301" s="152"/>
      <c r="B301" s="22"/>
      <c r="C301" s="22"/>
      <c r="D301" s="22"/>
      <c r="E301" s="22"/>
      <c r="F301" s="22"/>
      <c r="G301" s="1"/>
      <c r="H301" s="1"/>
      <c r="I301" s="1"/>
    </row>
    <row r="302" spans="1:9" x14ac:dyDescent="0.25">
      <c r="A302" s="152"/>
      <c r="B302" s="22"/>
      <c r="C302" s="22"/>
      <c r="D302" s="22"/>
      <c r="E302" s="22"/>
      <c r="F302" s="22"/>
      <c r="G302" s="1"/>
      <c r="H302" s="1"/>
      <c r="I302" s="1"/>
    </row>
    <row r="303" spans="1:9" x14ac:dyDescent="0.25">
      <c r="A303" s="152"/>
      <c r="B303" s="22"/>
      <c r="C303" s="22"/>
      <c r="D303" s="22"/>
      <c r="E303" s="22"/>
      <c r="F303" s="22"/>
      <c r="G303" s="1"/>
      <c r="H303" s="1"/>
      <c r="I303" s="1"/>
    </row>
    <row r="304" spans="1:9" x14ac:dyDescent="0.25">
      <c r="A304" s="152"/>
      <c r="B304" s="22"/>
      <c r="C304" s="22"/>
      <c r="D304" s="22"/>
      <c r="E304" s="22"/>
      <c r="F304" s="22"/>
      <c r="G304" s="1"/>
      <c r="H304" s="1"/>
      <c r="I304" s="1"/>
    </row>
    <row r="305" spans="1:9" x14ac:dyDescent="0.25">
      <c r="A305" s="152"/>
      <c r="B305" s="22"/>
      <c r="C305" s="22"/>
      <c r="D305" s="22"/>
      <c r="E305" s="22"/>
      <c r="F305" s="22"/>
      <c r="G305" s="1"/>
      <c r="H305" s="1"/>
      <c r="I305" s="1"/>
    </row>
    <row r="306" spans="1:9" x14ac:dyDescent="0.25">
      <c r="A306" s="152"/>
      <c r="B306" s="22"/>
      <c r="C306" s="22"/>
      <c r="D306" s="22"/>
      <c r="E306" s="22"/>
      <c r="F306" s="22"/>
      <c r="G306" s="1"/>
      <c r="H306" s="1"/>
      <c r="I306" s="1"/>
    </row>
    <row r="307" spans="1:9" x14ac:dyDescent="0.25">
      <c r="A307" s="152"/>
      <c r="B307" s="22"/>
      <c r="C307" s="22"/>
      <c r="D307" s="22"/>
      <c r="E307" s="22"/>
      <c r="F307" s="22"/>
      <c r="G307" s="1"/>
      <c r="H307" s="1"/>
      <c r="I307" s="1"/>
    </row>
    <row r="308" spans="1:9" x14ac:dyDescent="0.25">
      <c r="A308" s="152"/>
      <c r="B308" s="22"/>
      <c r="C308" s="22"/>
      <c r="D308" s="22"/>
      <c r="E308" s="22"/>
      <c r="F308" s="22"/>
      <c r="G308" s="1"/>
      <c r="H308" s="1"/>
      <c r="I308" s="1"/>
    </row>
    <row r="309" spans="1:9" x14ac:dyDescent="0.25">
      <c r="A309" s="152"/>
      <c r="B309" s="22"/>
      <c r="C309" s="22"/>
      <c r="D309" s="22"/>
      <c r="E309" s="22"/>
      <c r="F309" s="22"/>
      <c r="G309" s="1"/>
      <c r="H309" s="1"/>
      <c r="I309" s="1"/>
    </row>
    <row r="310" spans="1:9" x14ac:dyDescent="0.25">
      <c r="A310" s="152"/>
      <c r="B310" s="22"/>
      <c r="C310" s="22"/>
      <c r="D310" s="22"/>
      <c r="E310" s="22"/>
      <c r="F310" s="22"/>
      <c r="G310" s="1"/>
      <c r="H310" s="1"/>
      <c r="I310" s="1"/>
    </row>
    <row r="311" spans="1:9" x14ac:dyDescent="0.25">
      <c r="A311" s="152"/>
      <c r="B311" s="22"/>
      <c r="C311" s="22"/>
      <c r="D311" s="22"/>
      <c r="E311" s="22"/>
      <c r="F311" s="22"/>
      <c r="G311" s="1"/>
      <c r="H311" s="1"/>
      <c r="I311" s="1"/>
    </row>
    <row r="312" spans="1:9" x14ac:dyDescent="0.25">
      <c r="A312" s="152"/>
      <c r="B312" s="22"/>
      <c r="C312" s="22"/>
      <c r="D312" s="22"/>
      <c r="E312" s="22"/>
      <c r="F312" s="22"/>
      <c r="G312" s="1"/>
      <c r="H312" s="1"/>
      <c r="I312" s="1"/>
    </row>
    <row r="313" spans="1:9" x14ac:dyDescent="0.25">
      <c r="A313" s="152"/>
      <c r="B313" s="22"/>
      <c r="C313" s="22"/>
      <c r="D313" s="22"/>
      <c r="E313" s="22"/>
      <c r="F313" s="22"/>
      <c r="G313" s="1"/>
      <c r="H313" s="1"/>
      <c r="I313" s="1"/>
    </row>
    <row r="314" spans="1:9" x14ac:dyDescent="0.25">
      <c r="A314" s="152"/>
      <c r="B314" s="22"/>
      <c r="C314" s="22"/>
      <c r="D314" s="22"/>
      <c r="E314" s="22"/>
      <c r="F314" s="22"/>
      <c r="G314" s="1"/>
      <c r="H314" s="1"/>
      <c r="I314" s="1"/>
    </row>
    <row r="315" spans="1:9" x14ac:dyDescent="0.25">
      <c r="A315" s="152"/>
      <c r="B315" s="22"/>
      <c r="C315" s="22"/>
      <c r="D315" s="22"/>
      <c r="E315" s="22"/>
      <c r="F315" s="22"/>
      <c r="G315" s="1"/>
      <c r="H315" s="1"/>
      <c r="I315" s="1"/>
    </row>
    <row r="316" spans="1:9" x14ac:dyDescent="0.25">
      <c r="A316" s="152"/>
      <c r="B316" s="22"/>
      <c r="C316" s="22"/>
      <c r="D316" s="22"/>
      <c r="E316" s="22"/>
      <c r="F316" s="22"/>
      <c r="G316" s="1"/>
      <c r="H316" s="1"/>
      <c r="I316" s="1"/>
    </row>
    <row r="317" spans="1:9" x14ac:dyDescent="0.25">
      <c r="A317" s="152"/>
      <c r="B317" s="22"/>
      <c r="C317" s="22"/>
      <c r="D317" s="22"/>
      <c r="E317" s="22"/>
      <c r="F317" s="22"/>
      <c r="G317" s="1"/>
      <c r="H317" s="1"/>
      <c r="I317" s="1"/>
    </row>
    <row r="318" spans="1:9" x14ac:dyDescent="0.25">
      <c r="A318" s="152"/>
      <c r="B318" s="22"/>
      <c r="C318" s="22"/>
      <c r="D318" s="22"/>
      <c r="E318" s="22"/>
      <c r="F318" s="22"/>
      <c r="G318" s="1"/>
      <c r="H318" s="1"/>
      <c r="I318" s="1"/>
    </row>
    <row r="319" spans="1:9" x14ac:dyDescent="0.25">
      <c r="A319" s="152"/>
      <c r="B319" s="22"/>
      <c r="C319" s="22"/>
      <c r="D319" s="22"/>
      <c r="E319" s="22"/>
      <c r="F319" s="22"/>
      <c r="G319" s="1"/>
      <c r="H319" s="1"/>
      <c r="I319" s="1"/>
    </row>
    <row r="320" spans="1:9" x14ac:dyDescent="0.25">
      <c r="A320" s="152"/>
      <c r="B320" s="22"/>
      <c r="C320" s="22"/>
      <c r="D320" s="22"/>
      <c r="E320" s="22"/>
      <c r="F320" s="22"/>
      <c r="G320" s="1"/>
      <c r="H320" s="1"/>
      <c r="I320" s="1"/>
    </row>
    <row r="321" spans="1:9" x14ac:dyDescent="0.25">
      <c r="A321" s="152"/>
      <c r="B321" s="22"/>
      <c r="C321" s="22"/>
      <c r="D321" s="22"/>
      <c r="E321" s="22"/>
      <c r="F321" s="22"/>
      <c r="G321" s="1"/>
      <c r="H321" s="1"/>
      <c r="I321" s="1"/>
    </row>
    <row r="322" spans="1:9" x14ac:dyDescent="0.25">
      <c r="A322" s="152"/>
      <c r="B322" s="22"/>
      <c r="C322" s="22"/>
      <c r="D322" s="22"/>
      <c r="E322" s="22"/>
      <c r="F322" s="22"/>
      <c r="G322" s="1"/>
      <c r="H322" s="1"/>
      <c r="I322" s="1"/>
    </row>
    <row r="323" spans="1:9" x14ac:dyDescent="0.25">
      <c r="A323" s="152"/>
      <c r="B323" s="22"/>
      <c r="C323" s="22"/>
      <c r="D323" s="22"/>
      <c r="E323" s="22"/>
      <c r="F323" s="22"/>
      <c r="G323" s="1"/>
      <c r="H323" s="1"/>
      <c r="I323" s="1"/>
    </row>
    <row r="324" spans="1:9" x14ac:dyDescent="0.25">
      <c r="A324" s="152"/>
      <c r="B324" s="22"/>
      <c r="C324" s="22"/>
      <c r="D324" s="22"/>
      <c r="E324" s="22"/>
      <c r="F324" s="22"/>
      <c r="G324" s="1"/>
      <c r="H324" s="1"/>
      <c r="I324" s="1"/>
    </row>
    <row r="325" spans="1:9" x14ac:dyDescent="0.25">
      <c r="A325" s="152"/>
      <c r="B325" s="22"/>
      <c r="C325" s="22"/>
      <c r="D325" s="22"/>
      <c r="E325" s="22"/>
      <c r="F325" s="22"/>
      <c r="G325" s="1"/>
      <c r="H325" s="1"/>
      <c r="I325" s="1"/>
    </row>
    <row r="326" spans="1:9" x14ac:dyDescent="0.25">
      <c r="A326" s="152"/>
      <c r="B326" s="22"/>
      <c r="C326" s="22"/>
      <c r="D326" s="22"/>
      <c r="E326" s="22"/>
      <c r="F326" s="22"/>
      <c r="G326" s="1"/>
      <c r="H326" s="1"/>
      <c r="I326" s="1"/>
    </row>
    <row r="327" spans="1:9" x14ac:dyDescent="0.25">
      <c r="A327" s="152"/>
      <c r="B327" s="22"/>
      <c r="C327" s="22"/>
      <c r="D327" s="22"/>
      <c r="E327" s="22"/>
      <c r="F327" s="22"/>
      <c r="G327" s="1"/>
      <c r="H327" s="1"/>
      <c r="I327" s="1"/>
    </row>
    <row r="328" spans="1:9" x14ac:dyDescent="0.25">
      <c r="A328" s="152"/>
      <c r="B328" s="22"/>
      <c r="C328" s="22"/>
      <c r="D328" s="22"/>
      <c r="E328" s="22"/>
      <c r="F328" s="22"/>
      <c r="G328" s="1"/>
      <c r="H328" s="1"/>
      <c r="I328" s="1"/>
    </row>
    <row r="329" spans="1:9" x14ac:dyDescent="0.25">
      <c r="A329" s="152"/>
      <c r="B329" s="22"/>
      <c r="C329" s="22"/>
      <c r="D329" s="22"/>
      <c r="E329" s="22"/>
      <c r="F329" s="22"/>
      <c r="G329" s="1"/>
      <c r="H329" s="1"/>
      <c r="I329" s="1"/>
    </row>
    <row r="330" spans="1:9" x14ac:dyDescent="0.25">
      <c r="A330" s="152"/>
      <c r="B330" s="22"/>
      <c r="C330" s="22"/>
      <c r="D330" s="22"/>
      <c r="E330" s="22"/>
      <c r="F330" s="22"/>
      <c r="G330" s="1"/>
      <c r="H330" s="1"/>
      <c r="I330" s="1"/>
    </row>
    <row r="331" spans="1:9" x14ac:dyDescent="0.25">
      <c r="A331" s="152"/>
      <c r="B331" s="22"/>
      <c r="C331" s="22"/>
      <c r="D331" s="22"/>
      <c r="E331" s="22"/>
      <c r="F331" s="22"/>
      <c r="G331" s="1"/>
      <c r="H331" s="1"/>
      <c r="I331" s="1"/>
    </row>
    <row r="332" spans="1:9" x14ac:dyDescent="0.25">
      <c r="A332" s="152"/>
      <c r="B332" s="22"/>
      <c r="C332" s="22"/>
      <c r="D332" s="22"/>
      <c r="E332" s="22"/>
      <c r="F332" s="22"/>
      <c r="G332" s="1"/>
      <c r="H332" s="1"/>
      <c r="I332" s="1"/>
    </row>
    <row r="333" spans="1:9" x14ac:dyDescent="0.25">
      <c r="A333" s="152"/>
      <c r="B333" s="22"/>
      <c r="C333" s="22"/>
      <c r="D333" s="22"/>
      <c r="E333" s="22"/>
      <c r="F333" s="22"/>
      <c r="G333" s="1"/>
      <c r="H333" s="1"/>
      <c r="I333" s="1"/>
    </row>
    <row r="334" spans="1:9" x14ac:dyDescent="0.25">
      <c r="A334" s="152"/>
      <c r="B334" s="22"/>
      <c r="C334" s="22"/>
      <c r="D334" s="22"/>
      <c r="E334" s="22"/>
      <c r="F334" s="22"/>
      <c r="G334" s="1"/>
      <c r="H334" s="1"/>
      <c r="I334" s="1"/>
    </row>
    <row r="335" spans="1:9" x14ac:dyDescent="0.25">
      <c r="A335" s="152"/>
      <c r="B335" s="22"/>
      <c r="C335" s="22"/>
      <c r="D335" s="22"/>
      <c r="E335" s="22"/>
      <c r="F335" s="22"/>
      <c r="G335" s="1"/>
      <c r="H335" s="1"/>
      <c r="I335" s="1"/>
    </row>
    <row r="336" spans="1:9" x14ac:dyDescent="0.25">
      <c r="A336" s="152"/>
      <c r="B336" s="22"/>
      <c r="C336" s="22"/>
      <c r="D336" s="22"/>
      <c r="E336" s="22"/>
      <c r="F336" s="22"/>
      <c r="G336" s="1"/>
      <c r="H336" s="1"/>
      <c r="I336" s="1"/>
    </row>
    <row r="337" spans="1:9" x14ac:dyDescent="0.25">
      <c r="A337" s="152"/>
      <c r="B337" s="22"/>
      <c r="C337" s="22"/>
      <c r="D337" s="22"/>
      <c r="E337" s="22"/>
      <c r="F337" s="22"/>
      <c r="G337" s="1"/>
      <c r="H337" s="1"/>
      <c r="I337" s="1"/>
    </row>
    <row r="338" spans="1:9" x14ac:dyDescent="0.25">
      <c r="A338" s="152"/>
      <c r="B338" s="22"/>
      <c r="C338" s="22"/>
      <c r="D338" s="22"/>
      <c r="E338" s="22"/>
      <c r="F338" s="22"/>
      <c r="G338" s="1"/>
      <c r="H338" s="1"/>
      <c r="I338" s="1"/>
    </row>
    <row r="339" spans="1:9" x14ac:dyDescent="0.25">
      <c r="A339" s="152"/>
      <c r="B339" s="22"/>
      <c r="C339" s="22"/>
      <c r="D339" s="22"/>
      <c r="E339" s="22"/>
      <c r="F339" s="22"/>
      <c r="G339" s="1"/>
      <c r="H339" s="1"/>
      <c r="I339" s="1"/>
    </row>
    <row r="340" spans="1:9" x14ac:dyDescent="0.25">
      <c r="A340" s="152"/>
      <c r="B340" s="22"/>
      <c r="C340" s="22"/>
      <c r="D340" s="22"/>
      <c r="E340" s="22"/>
      <c r="F340" s="22"/>
      <c r="G340" s="1"/>
      <c r="H340" s="1"/>
      <c r="I340" s="1"/>
    </row>
    <row r="341" spans="1:9" x14ac:dyDescent="0.25">
      <c r="A341" s="152"/>
      <c r="B341" s="22"/>
      <c r="C341" s="22"/>
      <c r="D341" s="22"/>
      <c r="E341" s="22"/>
      <c r="F341" s="22"/>
      <c r="G341" s="1"/>
      <c r="H341" s="1"/>
      <c r="I341" s="1"/>
    </row>
    <row r="342" spans="1:9" x14ac:dyDescent="0.25">
      <c r="A342" s="152"/>
      <c r="B342" s="22"/>
      <c r="C342" s="22"/>
      <c r="D342" s="22"/>
      <c r="E342" s="22"/>
      <c r="F342" s="22"/>
      <c r="G342" s="1"/>
      <c r="H342" s="1"/>
      <c r="I342" s="1"/>
    </row>
    <row r="343" spans="1:9" x14ac:dyDescent="0.25">
      <c r="A343" s="152"/>
      <c r="B343" s="22"/>
      <c r="C343" s="22"/>
      <c r="D343" s="22"/>
      <c r="E343" s="22"/>
      <c r="F343" s="22"/>
      <c r="G343" s="1"/>
      <c r="H343" s="1"/>
      <c r="I343" s="1"/>
    </row>
    <row r="344" spans="1:9" x14ac:dyDescent="0.25">
      <c r="A344" s="152"/>
      <c r="B344" s="22"/>
      <c r="C344" s="22"/>
      <c r="D344" s="22"/>
      <c r="E344" s="22"/>
      <c r="F344" s="22"/>
      <c r="G344" s="1"/>
      <c r="H344" s="1"/>
      <c r="I344" s="1"/>
    </row>
    <row r="345" spans="1:9" x14ac:dyDescent="0.25">
      <c r="A345" s="152"/>
      <c r="B345" s="22"/>
      <c r="C345" s="22"/>
      <c r="D345" s="22"/>
      <c r="E345" s="22"/>
      <c r="F345" s="22"/>
      <c r="G345" s="1"/>
      <c r="H345" s="1"/>
      <c r="I345" s="1"/>
    </row>
    <row r="346" spans="1:9" x14ac:dyDescent="0.25">
      <c r="A346" s="152"/>
      <c r="B346" s="22"/>
      <c r="C346" s="22"/>
      <c r="D346" s="22"/>
      <c r="E346" s="22"/>
      <c r="F346" s="22"/>
      <c r="G346" s="1"/>
      <c r="H346" s="1"/>
      <c r="I346" s="1"/>
    </row>
    <row r="347" spans="1:9" x14ac:dyDescent="0.25">
      <c r="A347" s="152"/>
      <c r="B347" s="22"/>
      <c r="C347" s="22"/>
      <c r="D347" s="22"/>
      <c r="E347" s="22"/>
      <c r="F347" s="22"/>
      <c r="G347" s="1"/>
      <c r="H347" s="1"/>
      <c r="I347" s="1"/>
    </row>
    <row r="348" spans="1:9" x14ac:dyDescent="0.25">
      <c r="A348" s="152"/>
      <c r="B348" s="22"/>
      <c r="C348" s="22"/>
      <c r="D348" s="22"/>
      <c r="E348" s="22"/>
      <c r="F348" s="22"/>
      <c r="G348" s="1"/>
      <c r="H348" s="1"/>
      <c r="I348" s="1"/>
    </row>
    <row r="349" spans="1:9" x14ac:dyDescent="0.25">
      <c r="A349" s="152"/>
      <c r="B349" s="22"/>
      <c r="C349" s="22"/>
      <c r="D349" s="22"/>
      <c r="E349" s="22"/>
      <c r="F349" s="22"/>
      <c r="G349" s="1"/>
      <c r="H349" s="1"/>
      <c r="I349" s="1"/>
    </row>
    <row r="350" spans="1:9" x14ac:dyDescent="0.25">
      <c r="A350" s="152"/>
      <c r="B350" s="22"/>
      <c r="C350" s="22"/>
      <c r="D350" s="22"/>
      <c r="E350" s="22"/>
      <c r="F350" s="22"/>
      <c r="G350" s="1"/>
      <c r="H350" s="1"/>
      <c r="I350" s="1"/>
    </row>
    <row r="351" spans="1:9" x14ac:dyDescent="0.25">
      <c r="A351" s="152"/>
      <c r="B351" s="22"/>
      <c r="C351" s="22"/>
      <c r="D351" s="22"/>
      <c r="E351" s="22"/>
      <c r="F351" s="22"/>
      <c r="G351" s="1"/>
      <c r="H351" s="1"/>
      <c r="I351" s="1"/>
    </row>
    <row r="352" spans="1:9" x14ac:dyDescent="0.25">
      <c r="A352" s="152"/>
      <c r="B352" s="22"/>
      <c r="C352" s="22"/>
      <c r="D352" s="22"/>
      <c r="E352" s="22"/>
      <c r="F352" s="22"/>
      <c r="G352" s="1"/>
      <c r="H352" s="1"/>
      <c r="I352" s="1"/>
    </row>
    <row r="353" spans="1:9" x14ac:dyDescent="0.25">
      <c r="A353" s="152"/>
      <c r="B353" s="22"/>
      <c r="C353" s="22"/>
      <c r="D353" s="22"/>
      <c r="E353" s="22"/>
      <c r="F353" s="22"/>
      <c r="G353" s="1"/>
      <c r="H353" s="1"/>
      <c r="I353" s="1"/>
    </row>
    <row r="354" spans="1:9" x14ac:dyDescent="0.25">
      <c r="A354" s="152"/>
      <c r="B354" s="22"/>
      <c r="C354" s="22"/>
      <c r="D354" s="22"/>
      <c r="E354" s="22"/>
      <c r="F354" s="22"/>
      <c r="G354" s="1"/>
      <c r="H354" s="1"/>
      <c r="I354" s="1"/>
    </row>
    <row r="355" spans="1:9" x14ac:dyDescent="0.25">
      <c r="A355" s="152"/>
      <c r="B355" s="22"/>
      <c r="C355" s="22"/>
      <c r="D355" s="22"/>
      <c r="E355" s="22"/>
      <c r="F355" s="22"/>
      <c r="G355" s="1"/>
      <c r="H355" s="1"/>
      <c r="I355" s="1"/>
    </row>
    <row r="356" spans="1:9" x14ac:dyDescent="0.25">
      <c r="A356" s="152"/>
      <c r="B356" s="22"/>
      <c r="C356" s="22"/>
      <c r="D356" s="22"/>
      <c r="E356" s="22"/>
      <c r="F356" s="22"/>
      <c r="G356" s="1"/>
      <c r="H356" s="1"/>
      <c r="I356" s="1"/>
    </row>
    <row r="357" spans="1:9" x14ac:dyDescent="0.25">
      <c r="A357" s="152"/>
      <c r="B357" s="22"/>
      <c r="C357" s="22"/>
      <c r="D357" s="22"/>
      <c r="E357" s="22"/>
      <c r="F357" s="22"/>
      <c r="G357" s="1"/>
      <c r="H357" s="1"/>
      <c r="I357" s="1"/>
    </row>
    <row r="358" spans="1:9" x14ac:dyDescent="0.25">
      <c r="A358" s="152"/>
      <c r="B358" s="22"/>
      <c r="C358" s="22"/>
      <c r="D358" s="22"/>
      <c r="E358" s="22"/>
      <c r="F358" s="22"/>
      <c r="G358" s="1"/>
      <c r="H358" s="1"/>
      <c r="I358" s="1"/>
    </row>
    <row r="359" spans="1:9" x14ac:dyDescent="0.25">
      <c r="A359" s="152"/>
      <c r="B359" s="22"/>
      <c r="C359" s="22"/>
      <c r="D359" s="22"/>
      <c r="E359" s="22"/>
      <c r="F359" s="22"/>
      <c r="G359" s="1"/>
      <c r="H359" s="1"/>
      <c r="I359" s="1"/>
    </row>
    <row r="360" spans="1:9" x14ac:dyDescent="0.25">
      <c r="A360" s="152"/>
      <c r="B360" s="22"/>
      <c r="C360" s="22"/>
      <c r="D360" s="22"/>
      <c r="E360" s="22"/>
      <c r="F360" s="22"/>
      <c r="G360" s="1"/>
      <c r="H360" s="1"/>
      <c r="I360" s="1"/>
    </row>
    <row r="361" spans="1:9" x14ac:dyDescent="0.25">
      <c r="A361" s="152"/>
      <c r="B361" s="22"/>
      <c r="C361" s="22"/>
      <c r="D361" s="22"/>
      <c r="E361" s="22"/>
      <c r="F361" s="22"/>
      <c r="G361" s="1"/>
      <c r="H361" s="1"/>
      <c r="I361" s="1"/>
    </row>
    <row r="362" spans="1:9" x14ac:dyDescent="0.25">
      <c r="A362" s="152"/>
      <c r="B362" s="22"/>
      <c r="C362" s="22"/>
      <c r="D362" s="22"/>
      <c r="E362" s="22"/>
      <c r="F362" s="22"/>
      <c r="G362" s="1"/>
      <c r="H362" s="1"/>
      <c r="I362" s="1"/>
    </row>
    <row r="363" spans="1:9" x14ac:dyDescent="0.25">
      <c r="A363" s="152"/>
      <c r="B363" s="22"/>
      <c r="C363" s="22"/>
      <c r="D363" s="22"/>
      <c r="E363" s="22"/>
      <c r="F363" s="22"/>
      <c r="G363" s="1"/>
      <c r="H363" s="1"/>
      <c r="I363" s="1"/>
    </row>
    <row r="364" spans="1:9" x14ac:dyDescent="0.25">
      <c r="A364" s="152"/>
      <c r="B364" s="22"/>
      <c r="C364" s="22"/>
      <c r="D364" s="22"/>
      <c r="E364" s="22"/>
      <c r="F364" s="22"/>
      <c r="G364" s="1"/>
      <c r="H364" s="1"/>
      <c r="I364" s="1"/>
    </row>
    <row r="365" spans="1:9" x14ac:dyDescent="0.25">
      <c r="A365" s="152"/>
      <c r="B365" s="22"/>
      <c r="C365" s="22"/>
      <c r="D365" s="22"/>
      <c r="E365" s="22"/>
      <c r="F365" s="22"/>
      <c r="G365" s="1"/>
      <c r="H365" s="1"/>
      <c r="I365" s="1"/>
    </row>
    <row r="366" spans="1:9" x14ac:dyDescent="0.25">
      <c r="A366" s="152"/>
      <c r="B366" s="22"/>
      <c r="C366" s="22"/>
      <c r="D366" s="22"/>
      <c r="E366" s="22"/>
      <c r="F366" s="22"/>
      <c r="G366" s="1"/>
      <c r="H366" s="1"/>
      <c r="I366" s="1"/>
    </row>
    <row r="367" spans="1:9" x14ac:dyDescent="0.25">
      <c r="A367" s="152"/>
      <c r="B367" s="22"/>
      <c r="C367" s="22"/>
      <c r="D367" s="22"/>
      <c r="E367" s="22"/>
      <c r="F367" s="22"/>
      <c r="G367" s="1"/>
      <c r="H367" s="1"/>
      <c r="I367" s="1"/>
    </row>
    <row r="368" spans="1:9" x14ac:dyDescent="0.25">
      <c r="A368" s="152"/>
      <c r="B368" s="22"/>
      <c r="C368" s="22"/>
      <c r="D368" s="22"/>
      <c r="E368" s="22"/>
      <c r="F368" s="22"/>
      <c r="G368" s="1"/>
      <c r="H368" s="1"/>
      <c r="I368" s="1"/>
    </row>
    <row r="369" spans="1:9" x14ac:dyDescent="0.25">
      <c r="A369" s="152"/>
      <c r="B369" s="22"/>
      <c r="C369" s="22"/>
      <c r="D369" s="22"/>
      <c r="E369" s="22"/>
      <c r="F369" s="22"/>
      <c r="G369" s="1"/>
      <c r="H369" s="1"/>
      <c r="I369" s="1"/>
    </row>
    <row r="370" spans="1:9" x14ac:dyDescent="0.25">
      <c r="A370" s="152"/>
      <c r="B370" s="22"/>
      <c r="C370" s="22"/>
      <c r="D370" s="22"/>
      <c r="E370" s="22"/>
      <c r="F370" s="22"/>
      <c r="G370" s="1"/>
      <c r="H370" s="1"/>
      <c r="I370" s="1"/>
    </row>
    <row r="371" spans="1:9" x14ac:dyDescent="0.25">
      <c r="A371" s="152"/>
      <c r="B371" s="22"/>
      <c r="C371" s="22"/>
      <c r="D371" s="22"/>
      <c r="E371" s="22"/>
      <c r="F371" s="22"/>
      <c r="G371" s="1"/>
      <c r="H371" s="1"/>
      <c r="I371" s="1"/>
    </row>
    <row r="372" spans="1:9" x14ac:dyDescent="0.25">
      <c r="A372" s="152"/>
      <c r="B372" s="22"/>
      <c r="C372" s="22"/>
      <c r="D372" s="22"/>
      <c r="E372" s="22"/>
      <c r="F372" s="22"/>
      <c r="G372" s="1"/>
      <c r="H372" s="1"/>
      <c r="I372" s="1"/>
    </row>
    <row r="373" spans="1:9" x14ac:dyDescent="0.25">
      <c r="A373" s="152"/>
      <c r="B373" s="22"/>
      <c r="C373" s="22"/>
      <c r="D373" s="22"/>
      <c r="E373" s="22"/>
      <c r="F373" s="22"/>
      <c r="G373" s="1"/>
      <c r="H373" s="1"/>
      <c r="I373" s="1"/>
    </row>
    <row r="374" spans="1:9" x14ac:dyDescent="0.25">
      <c r="A374" s="152"/>
      <c r="B374" s="22"/>
      <c r="C374" s="22"/>
      <c r="D374" s="22"/>
      <c r="E374" s="22"/>
      <c r="F374" s="22"/>
      <c r="G374" s="1"/>
      <c r="H374" s="1"/>
      <c r="I374" s="1"/>
    </row>
    <row r="375" spans="1:9" x14ac:dyDescent="0.25">
      <c r="A375" s="152"/>
      <c r="B375" s="22"/>
      <c r="C375" s="22"/>
      <c r="D375" s="22"/>
      <c r="E375" s="22"/>
      <c r="F375" s="22"/>
      <c r="G375" s="1"/>
      <c r="H375" s="1"/>
      <c r="I375" s="1"/>
    </row>
    <row r="376" spans="1:9" x14ac:dyDescent="0.25">
      <c r="A376" s="152"/>
      <c r="B376" s="22"/>
      <c r="C376" s="22"/>
      <c r="D376" s="22"/>
      <c r="E376" s="22"/>
      <c r="F376" s="22"/>
      <c r="G376" s="1"/>
      <c r="H376" s="1"/>
      <c r="I376" s="1"/>
    </row>
    <row r="377" spans="1:9" x14ac:dyDescent="0.25">
      <c r="A377" s="152"/>
      <c r="B377" s="22"/>
      <c r="C377" s="22"/>
      <c r="D377" s="22"/>
      <c r="E377" s="22"/>
      <c r="F377" s="22"/>
      <c r="G377" s="1"/>
      <c r="H377" s="1"/>
      <c r="I377" s="1"/>
    </row>
    <row r="378" spans="1:9" x14ac:dyDescent="0.25">
      <c r="A378" s="152"/>
      <c r="B378" s="22"/>
      <c r="C378" s="22"/>
      <c r="D378" s="22"/>
      <c r="E378" s="22"/>
      <c r="F378" s="22"/>
      <c r="G378" s="1"/>
      <c r="H378" s="1"/>
      <c r="I378" s="1"/>
    </row>
    <row r="379" spans="1:9" x14ac:dyDescent="0.25">
      <c r="A379" s="152"/>
      <c r="B379" s="22"/>
      <c r="C379" s="22"/>
      <c r="D379" s="22"/>
      <c r="E379" s="22"/>
      <c r="F379" s="22"/>
      <c r="G379" s="1"/>
      <c r="H379" s="1"/>
      <c r="I379" s="1"/>
    </row>
    <row r="380" spans="1:9" x14ac:dyDescent="0.25">
      <c r="A380" s="152"/>
      <c r="B380" s="22"/>
      <c r="C380" s="22"/>
      <c r="D380" s="22"/>
      <c r="E380" s="22"/>
      <c r="F380" s="22"/>
      <c r="G380" s="1"/>
      <c r="H380" s="1"/>
      <c r="I380" s="1"/>
    </row>
    <row r="381" spans="1:9" x14ac:dyDescent="0.25">
      <c r="A381" s="152"/>
      <c r="B381" s="22"/>
      <c r="C381" s="22"/>
      <c r="D381" s="22"/>
      <c r="E381" s="22"/>
      <c r="F381" s="22"/>
      <c r="G381" s="1"/>
      <c r="H381" s="1"/>
      <c r="I381" s="1"/>
    </row>
    <row r="382" spans="1:9" x14ac:dyDescent="0.25">
      <c r="A382" s="152"/>
      <c r="B382" s="22"/>
      <c r="C382" s="22"/>
      <c r="D382" s="22"/>
      <c r="E382" s="22"/>
      <c r="F382" s="22"/>
      <c r="G382" s="1"/>
      <c r="H382" s="1"/>
      <c r="I382" s="1"/>
    </row>
    <row r="383" spans="1:9" x14ac:dyDescent="0.25">
      <c r="A383" s="152"/>
      <c r="B383" s="22"/>
      <c r="C383" s="22"/>
      <c r="D383" s="22"/>
      <c r="E383" s="22"/>
      <c r="F383" s="22"/>
      <c r="G383" s="1"/>
      <c r="H383" s="1"/>
      <c r="I383" s="1"/>
    </row>
    <row r="384" spans="1:9" x14ac:dyDescent="0.25">
      <c r="A384" s="152"/>
      <c r="B384" s="22"/>
      <c r="C384" s="22"/>
      <c r="D384" s="22"/>
      <c r="E384" s="22"/>
      <c r="F384" s="22"/>
      <c r="G384" s="1"/>
      <c r="H384" s="1"/>
      <c r="I384" s="1"/>
    </row>
    <row r="385" spans="1:9" x14ac:dyDescent="0.25">
      <c r="A385" s="152"/>
      <c r="B385" s="22"/>
      <c r="C385" s="22"/>
      <c r="D385" s="22"/>
      <c r="E385" s="22"/>
      <c r="F385" s="22"/>
      <c r="G385" s="1"/>
      <c r="H385" s="1"/>
      <c r="I385" s="1"/>
    </row>
    <row r="386" spans="1:9" x14ac:dyDescent="0.25">
      <c r="A386" s="152"/>
      <c r="B386" s="22"/>
      <c r="C386" s="22"/>
      <c r="D386" s="22"/>
      <c r="E386" s="22"/>
      <c r="F386" s="22"/>
      <c r="G386" s="1"/>
      <c r="H386" s="1"/>
      <c r="I386" s="1"/>
    </row>
    <row r="387" spans="1:9" x14ac:dyDescent="0.25">
      <c r="A387" s="152"/>
      <c r="B387" s="22"/>
      <c r="C387" s="22"/>
      <c r="D387" s="22"/>
      <c r="E387" s="22"/>
      <c r="F387" s="22"/>
      <c r="G387" s="1"/>
      <c r="H387" s="1"/>
      <c r="I387" s="1"/>
    </row>
    <row r="388" spans="1:9" x14ac:dyDescent="0.25">
      <c r="A388" s="152"/>
      <c r="B388" s="22"/>
      <c r="C388" s="22"/>
      <c r="D388" s="22"/>
      <c r="E388" s="22"/>
      <c r="F388" s="22"/>
      <c r="G388" s="1"/>
      <c r="H388" s="1"/>
      <c r="I388" s="1"/>
    </row>
    <row r="389" spans="1:9" x14ac:dyDescent="0.25">
      <c r="A389" s="152"/>
      <c r="B389" s="22"/>
      <c r="C389" s="22"/>
      <c r="D389" s="22"/>
      <c r="E389" s="22"/>
      <c r="F389" s="22"/>
      <c r="G389" s="1"/>
      <c r="H389" s="1"/>
      <c r="I389" s="1"/>
    </row>
    <row r="390" spans="1:9" x14ac:dyDescent="0.25">
      <c r="A390" s="152"/>
      <c r="B390" s="22"/>
      <c r="C390" s="22"/>
      <c r="D390" s="22"/>
      <c r="E390" s="22"/>
      <c r="F390" s="22"/>
      <c r="G390" s="1"/>
      <c r="H390" s="1"/>
      <c r="I390" s="1"/>
    </row>
    <row r="391" spans="1:9" x14ac:dyDescent="0.25">
      <c r="A391" s="152"/>
      <c r="B391" s="22"/>
      <c r="C391" s="22"/>
      <c r="D391" s="22"/>
      <c r="E391" s="22"/>
      <c r="F391" s="22"/>
      <c r="G391" s="1"/>
      <c r="H391" s="1"/>
      <c r="I391" s="1"/>
    </row>
    <row r="392" spans="1:9" x14ac:dyDescent="0.25">
      <c r="A392" s="152"/>
      <c r="B392" s="22"/>
      <c r="C392" s="22"/>
      <c r="D392" s="22"/>
      <c r="E392" s="22"/>
      <c r="F392" s="22"/>
      <c r="G392" s="1"/>
      <c r="H392" s="1"/>
      <c r="I392" s="1"/>
    </row>
    <row r="393" spans="1:9" x14ac:dyDescent="0.25">
      <c r="A393" s="152"/>
      <c r="B393" s="22"/>
      <c r="C393" s="22"/>
      <c r="D393" s="22"/>
      <c r="E393" s="22"/>
      <c r="F393" s="22"/>
      <c r="G393" s="1"/>
      <c r="H393" s="1"/>
      <c r="I393" s="1"/>
    </row>
    <row r="394" spans="1:9" x14ac:dyDescent="0.25">
      <c r="A394" s="152"/>
      <c r="B394" s="22"/>
      <c r="C394" s="22"/>
      <c r="D394" s="22"/>
      <c r="E394" s="22"/>
      <c r="F394" s="22"/>
      <c r="G394" s="1"/>
      <c r="H394" s="1"/>
      <c r="I394" s="1"/>
    </row>
    <row r="395" spans="1:9" x14ac:dyDescent="0.25">
      <c r="A395" s="152"/>
      <c r="B395" s="22"/>
      <c r="C395" s="22"/>
      <c r="D395" s="22"/>
      <c r="E395" s="22"/>
      <c r="F395" s="22"/>
      <c r="G395" s="1"/>
      <c r="H395" s="1"/>
      <c r="I395" s="1"/>
    </row>
    <row r="396" spans="1:9" x14ac:dyDescent="0.25">
      <c r="A396" s="152"/>
      <c r="B396" s="22"/>
      <c r="C396" s="22"/>
      <c r="D396" s="22"/>
      <c r="E396" s="22"/>
      <c r="F396" s="22"/>
      <c r="G396" s="1"/>
      <c r="H396" s="1"/>
      <c r="I396" s="1"/>
    </row>
    <row r="397" spans="1:9" x14ac:dyDescent="0.25">
      <c r="A397" s="152"/>
      <c r="B397" s="22"/>
      <c r="C397" s="22"/>
      <c r="D397" s="22"/>
      <c r="E397" s="22"/>
      <c r="F397" s="22"/>
      <c r="G397" s="1"/>
      <c r="H397" s="1"/>
      <c r="I397" s="1"/>
    </row>
    <row r="398" spans="1:9" x14ac:dyDescent="0.25">
      <c r="A398" s="152"/>
      <c r="B398" s="22"/>
      <c r="C398" s="22"/>
      <c r="D398" s="22"/>
      <c r="E398" s="22"/>
      <c r="F398" s="22"/>
      <c r="G398" s="1"/>
      <c r="H398" s="1"/>
      <c r="I398" s="1"/>
    </row>
    <row r="399" spans="1:9" x14ac:dyDescent="0.25">
      <c r="A399" s="152"/>
      <c r="B399" s="22"/>
      <c r="C399" s="22"/>
      <c r="D399" s="22"/>
      <c r="E399" s="22"/>
      <c r="F399" s="22"/>
      <c r="G399" s="1"/>
      <c r="H399" s="1"/>
      <c r="I399" s="1"/>
    </row>
    <row r="400" spans="1:9" x14ac:dyDescent="0.25">
      <c r="A400" s="152"/>
      <c r="B400" s="22"/>
      <c r="C400" s="22"/>
      <c r="D400" s="22"/>
      <c r="E400" s="22"/>
      <c r="F400" s="22"/>
      <c r="G400" s="1"/>
      <c r="H400" s="1"/>
      <c r="I400" s="1"/>
    </row>
    <row r="401" spans="1:9" x14ac:dyDescent="0.25">
      <c r="A401" s="152"/>
      <c r="B401" s="22"/>
      <c r="C401" s="22"/>
      <c r="D401" s="22"/>
      <c r="E401" s="22"/>
      <c r="F401" s="22"/>
      <c r="G401" s="1"/>
      <c r="H401" s="1"/>
      <c r="I401" s="1"/>
    </row>
    <row r="402" spans="1:9" x14ac:dyDescent="0.25">
      <c r="A402" s="152"/>
      <c r="B402" s="22"/>
      <c r="C402" s="22"/>
      <c r="D402" s="22"/>
      <c r="E402" s="22"/>
      <c r="F402" s="22"/>
      <c r="G402" s="1"/>
      <c r="H402" s="1"/>
      <c r="I402" s="1"/>
    </row>
    <row r="403" spans="1:9" x14ac:dyDescent="0.25">
      <c r="A403" s="152"/>
      <c r="B403" s="22"/>
      <c r="C403" s="22"/>
      <c r="D403" s="22"/>
      <c r="E403" s="22"/>
      <c r="F403" s="22"/>
      <c r="G403" s="1"/>
      <c r="H403" s="1"/>
      <c r="I403" s="1"/>
    </row>
    <row r="404" spans="1:9" x14ac:dyDescent="0.25">
      <c r="A404" s="152"/>
      <c r="B404" s="22"/>
      <c r="C404" s="22"/>
      <c r="D404" s="22"/>
      <c r="E404" s="22"/>
      <c r="F404" s="22"/>
      <c r="G404" s="1"/>
      <c r="H404" s="1"/>
      <c r="I404" s="1"/>
    </row>
    <row r="405" spans="1:9" x14ac:dyDescent="0.25">
      <c r="A405" s="152"/>
      <c r="B405" s="22"/>
      <c r="C405" s="22"/>
      <c r="D405" s="22"/>
      <c r="E405" s="22"/>
      <c r="F405" s="22"/>
      <c r="G405" s="1"/>
      <c r="H405" s="1"/>
      <c r="I405" s="1"/>
    </row>
    <row r="406" spans="1:9" x14ac:dyDescent="0.25">
      <c r="A406" s="152"/>
      <c r="B406" s="22"/>
      <c r="C406" s="22"/>
      <c r="D406" s="22"/>
      <c r="E406" s="22"/>
      <c r="F406" s="22"/>
      <c r="G406" s="1"/>
      <c r="H406" s="1"/>
      <c r="I406" s="1"/>
    </row>
    <row r="407" spans="1:9" x14ac:dyDescent="0.25">
      <c r="A407" s="152"/>
      <c r="B407" s="22"/>
      <c r="C407" s="22"/>
      <c r="D407" s="22"/>
      <c r="E407" s="22"/>
      <c r="F407" s="22"/>
      <c r="G407" s="1"/>
      <c r="H407" s="1"/>
      <c r="I407" s="1"/>
    </row>
    <row r="408" spans="1:9" x14ac:dyDescent="0.25">
      <c r="A408" s="152"/>
      <c r="B408" s="22"/>
      <c r="C408" s="22"/>
      <c r="D408" s="22"/>
      <c r="E408" s="22"/>
      <c r="F408" s="22"/>
      <c r="G408" s="1"/>
      <c r="H408" s="1"/>
      <c r="I408" s="1"/>
    </row>
    <row r="409" spans="1:9" x14ac:dyDescent="0.25">
      <c r="A409" s="152"/>
      <c r="B409" s="22"/>
      <c r="C409" s="22"/>
      <c r="D409" s="22"/>
      <c r="E409" s="22"/>
      <c r="F409" s="22"/>
      <c r="G409" s="1"/>
      <c r="H409" s="1"/>
      <c r="I409" s="1"/>
    </row>
    <row r="410" spans="1:9" x14ac:dyDescent="0.25">
      <c r="A410" s="152"/>
      <c r="B410" s="22"/>
      <c r="C410" s="22"/>
      <c r="D410" s="22"/>
      <c r="E410" s="22"/>
      <c r="F410" s="22"/>
      <c r="G410" s="1"/>
      <c r="H410" s="1"/>
      <c r="I410" s="1"/>
    </row>
    <row r="411" spans="1:9" x14ac:dyDescent="0.25">
      <c r="A411" s="152"/>
      <c r="B411" s="22"/>
      <c r="C411" s="22"/>
      <c r="D411" s="22"/>
      <c r="E411" s="22"/>
      <c r="F411" s="22"/>
      <c r="G411" s="1"/>
      <c r="H411" s="1"/>
      <c r="I411" s="1"/>
    </row>
    <row r="412" spans="1:9" x14ac:dyDescent="0.25">
      <c r="A412" s="152"/>
      <c r="B412" s="22"/>
      <c r="C412" s="22"/>
      <c r="D412" s="22"/>
      <c r="E412" s="22"/>
      <c r="F412" s="22"/>
      <c r="G412" s="1"/>
      <c r="H412" s="1"/>
      <c r="I412" s="1"/>
    </row>
    <row r="413" spans="1:9" x14ac:dyDescent="0.25">
      <c r="A413" s="152"/>
      <c r="B413" s="22"/>
      <c r="C413" s="22"/>
      <c r="D413" s="22"/>
      <c r="E413" s="22"/>
      <c r="F413" s="22"/>
      <c r="G413" s="1"/>
      <c r="H413" s="1"/>
      <c r="I413" s="1"/>
    </row>
    <row r="414" spans="1:9" x14ac:dyDescent="0.25">
      <c r="A414" s="152"/>
      <c r="B414" s="22"/>
      <c r="C414" s="22"/>
      <c r="D414" s="22"/>
      <c r="E414" s="22"/>
      <c r="F414" s="22"/>
      <c r="G414" s="1"/>
      <c r="H414" s="1"/>
      <c r="I414" s="1"/>
    </row>
    <row r="415" spans="1:9" x14ac:dyDescent="0.25">
      <c r="A415" s="152"/>
      <c r="B415" s="22"/>
      <c r="C415" s="22"/>
      <c r="D415" s="22"/>
      <c r="E415" s="22"/>
      <c r="F415" s="22"/>
      <c r="G415" s="1"/>
      <c r="H415" s="1"/>
      <c r="I415" s="1"/>
    </row>
    <row r="416" spans="1:9" x14ac:dyDescent="0.25">
      <c r="A416" s="152"/>
      <c r="B416" s="22"/>
      <c r="C416" s="22"/>
      <c r="D416" s="22"/>
      <c r="E416" s="22"/>
      <c r="F416" s="22"/>
      <c r="G416" s="1"/>
      <c r="H416" s="1"/>
      <c r="I416" s="1"/>
    </row>
    <row r="417" spans="1:9" x14ac:dyDescent="0.25">
      <c r="A417" s="152"/>
      <c r="B417" s="22"/>
      <c r="C417" s="22"/>
      <c r="D417" s="22"/>
      <c r="E417" s="22"/>
      <c r="F417" s="22"/>
      <c r="G417" s="1"/>
      <c r="H417" s="1"/>
      <c r="I417" s="1"/>
    </row>
    <row r="418" spans="1:9" x14ac:dyDescent="0.25">
      <c r="A418" s="152"/>
      <c r="B418" s="22"/>
      <c r="C418" s="22"/>
      <c r="D418" s="22"/>
      <c r="E418" s="22"/>
      <c r="F418" s="22"/>
      <c r="G418" s="1"/>
      <c r="H418" s="1"/>
      <c r="I418" s="1"/>
    </row>
    <row r="419" spans="1:9" x14ac:dyDescent="0.25">
      <c r="A419" s="152"/>
      <c r="B419" s="22"/>
      <c r="C419" s="22"/>
      <c r="D419" s="22"/>
      <c r="E419" s="22"/>
      <c r="F419" s="22"/>
      <c r="G419" s="1"/>
      <c r="H419" s="1"/>
      <c r="I419" s="1"/>
    </row>
    <row r="420" spans="1:9" x14ac:dyDescent="0.25">
      <c r="A420" s="152"/>
      <c r="B420" s="22"/>
      <c r="C420" s="22"/>
      <c r="D420" s="22"/>
      <c r="E420" s="22"/>
      <c r="F420" s="22"/>
      <c r="G420" s="1"/>
      <c r="H420" s="1"/>
      <c r="I420" s="1"/>
    </row>
    <row r="421" spans="1:9" x14ac:dyDescent="0.25">
      <c r="A421" s="152"/>
      <c r="B421" s="22"/>
      <c r="C421" s="22"/>
      <c r="D421" s="22"/>
      <c r="E421" s="22"/>
      <c r="F421" s="22"/>
      <c r="G421" s="1"/>
      <c r="H421" s="1"/>
      <c r="I421" s="1"/>
    </row>
    <row r="422" spans="1:9" x14ac:dyDescent="0.25">
      <c r="A422" s="152"/>
      <c r="B422" s="22"/>
      <c r="C422" s="22"/>
      <c r="D422" s="22"/>
      <c r="E422" s="22"/>
      <c r="F422" s="22"/>
      <c r="G422" s="1"/>
      <c r="H422" s="1"/>
      <c r="I422" s="1"/>
    </row>
    <row r="423" spans="1:9" x14ac:dyDescent="0.25">
      <c r="A423" s="152"/>
      <c r="B423" s="22"/>
      <c r="C423" s="22"/>
      <c r="D423" s="22"/>
      <c r="E423" s="22"/>
      <c r="F423" s="22"/>
      <c r="G423" s="1"/>
      <c r="H423" s="1"/>
      <c r="I423" s="1"/>
    </row>
    <row r="424" spans="1:9" x14ac:dyDescent="0.25">
      <c r="A424" s="152"/>
      <c r="B424" s="22"/>
      <c r="C424" s="22"/>
      <c r="D424" s="22"/>
      <c r="E424" s="22"/>
      <c r="F424" s="22"/>
      <c r="G424" s="1"/>
      <c r="H424" s="1"/>
      <c r="I424" s="1"/>
    </row>
    <row r="425" spans="1:9" x14ac:dyDescent="0.25">
      <c r="A425" s="152"/>
      <c r="B425" s="22"/>
      <c r="C425" s="22"/>
      <c r="D425" s="22"/>
      <c r="E425" s="22"/>
      <c r="F425" s="22"/>
      <c r="G425" s="1"/>
      <c r="H425" s="1"/>
      <c r="I425" s="1"/>
    </row>
    <row r="426" spans="1:9" x14ac:dyDescent="0.25">
      <c r="A426" s="152"/>
      <c r="B426" s="22"/>
      <c r="C426" s="22"/>
      <c r="D426" s="22"/>
      <c r="E426" s="22"/>
      <c r="F426" s="22"/>
      <c r="G426" s="1"/>
      <c r="H426" s="1"/>
      <c r="I426" s="1"/>
    </row>
    <row r="427" spans="1:9" x14ac:dyDescent="0.25">
      <c r="A427" s="152"/>
      <c r="B427" s="22"/>
      <c r="C427" s="22"/>
      <c r="D427" s="22"/>
      <c r="E427" s="22"/>
      <c r="F427" s="22"/>
      <c r="G427" s="1"/>
      <c r="H427" s="1"/>
      <c r="I427" s="1"/>
    </row>
    <row r="428" spans="1:9" x14ac:dyDescent="0.25">
      <c r="A428" s="152"/>
      <c r="B428" s="22"/>
      <c r="C428" s="22"/>
      <c r="D428" s="22"/>
      <c r="E428" s="22"/>
      <c r="F428" s="22"/>
      <c r="G428" s="1"/>
      <c r="H428" s="1"/>
      <c r="I428" s="1"/>
    </row>
    <row r="429" spans="1:9" x14ac:dyDescent="0.25">
      <c r="A429" s="152"/>
      <c r="B429" s="22"/>
      <c r="C429" s="22"/>
      <c r="D429" s="22"/>
      <c r="E429" s="22"/>
      <c r="F429" s="22"/>
      <c r="G429" s="1"/>
      <c r="H429" s="1"/>
      <c r="I429" s="1"/>
    </row>
    <row r="430" spans="1:9" x14ac:dyDescent="0.25">
      <c r="A430" s="152"/>
      <c r="B430" s="22"/>
      <c r="C430" s="22"/>
      <c r="D430" s="22"/>
      <c r="E430" s="22"/>
      <c r="F430" s="22"/>
      <c r="G430" s="1"/>
      <c r="H430" s="1"/>
      <c r="I430" s="1"/>
    </row>
    <row r="431" spans="1:9" x14ac:dyDescent="0.25">
      <c r="A431" s="152"/>
      <c r="B431" s="22"/>
      <c r="C431" s="22"/>
      <c r="D431" s="22"/>
      <c r="E431" s="22"/>
      <c r="F431" s="22"/>
      <c r="G431" s="1"/>
      <c r="H431" s="1"/>
      <c r="I431" s="1"/>
    </row>
    <row r="432" spans="1:9" x14ac:dyDescent="0.25">
      <c r="A432" s="152"/>
      <c r="B432" s="22"/>
      <c r="C432" s="22"/>
      <c r="D432" s="22"/>
      <c r="E432" s="22"/>
      <c r="F432" s="22"/>
      <c r="G432" s="1"/>
      <c r="H432" s="1"/>
      <c r="I432" s="1"/>
    </row>
    <row r="433" spans="1:9" x14ac:dyDescent="0.25">
      <c r="A433" s="152"/>
      <c r="B433" s="22"/>
      <c r="C433" s="22"/>
      <c r="D433" s="22"/>
      <c r="E433" s="22"/>
      <c r="F433" s="22"/>
      <c r="G433" s="1"/>
      <c r="H433" s="1"/>
      <c r="I433" s="1"/>
    </row>
    <row r="434" spans="1:9" x14ac:dyDescent="0.25">
      <c r="A434" s="152"/>
      <c r="B434" s="22"/>
      <c r="C434" s="22"/>
      <c r="D434" s="22"/>
      <c r="E434" s="22"/>
      <c r="F434" s="22"/>
      <c r="G434" s="1"/>
      <c r="H434" s="1"/>
      <c r="I434" s="1"/>
    </row>
    <row r="435" spans="1:9" x14ac:dyDescent="0.25">
      <c r="A435" s="152"/>
      <c r="B435" s="22"/>
      <c r="C435" s="22"/>
      <c r="D435" s="22"/>
      <c r="E435" s="22"/>
      <c r="F435" s="22"/>
      <c r="G435" s="1"/>
      <c r="H435" s="1"/>
      <c r="I435" s="1"/>
    </row>
    <row r="436" spans="1:9" x14ac:dyDescent="0.25">
      <c r="A436" s="152"/>
      <c r="B436" s="22"/>
      <c r="C436" s="22"/>
      <c r="D436" s="22"/>
      <c r="E436" s="22"/>
      <c r="F436" s="22"/>
      <c r="G436" s="1"/>
      <c r="H436" s="1"/>
      <c r="I436" s="1"/>
    </row>
    <row r="437" spans="1:9" x14ac:dyDescent="0.25">
      <c r="A437" s="152"/>
      <c r="B437" s="22"/>
      <c r="C437" s="22"/>
      <c r="D437" s="22"/>
      <c r="E437" s="22"/>
      <c r="F437" s="22"/>
      <c r="G437" s="1"/>
      <c r="H437" s="1"/>
      <c r="I437" s="1"/>
    </row>
    <row r="438" spans="1:9" x14ac:dyDescent="0.25">
      <c r="A438" s="152"/>
      <c r="B438" s="22"/>
      <c r="C438" s="22"/>
      <c r="D438" s="22"/>
      <c r="E438" s="22"/>
      <c r="F438" s="22"/>
      <c r="G438" s="1"/>
      <c r="H438" s="1"/>
      <c r="I438" s="1"/>
    </row>
    <row r="439" spans="1:9" x14ac:dyDescent="0.25">
      <c r="A439" s="152"/>
      <c r="B439" s="22"/>
      <c r="C439" s="22"/>
      <c r="D439" s="22"/>
      <c r="E439" s="22"/>
      <c r="F439" s="22"/>
      <c r="G439" s="1"/>
      <c r="H439" s="1"/>
      <c r="I439" s="1"/>
    </row>
    <row r="440" spans="1:9" x14ac:dyDescent="0.25">
      <c r="A440" s="152"/>
      <c r="B440" s="22"/>
      <c r="C440" s="22"/>
      <c r="D440" s="22"/>
      <c r="E440" s="22"/>
      <c r="F440" s="22"/>
      <c r="G440" s="1"/>
      <c r="H440" s="1"/>
      <c r="I440" s="1"/>
    </row>
    <row r="441" spans="1:9" x14ac:dyDescent="0.25">
      <c r="A441" s="152"/>
      <c r="B441" s="22"/>
      <c r="C441" s="22"/>
      <c r="D441" s="22"/>
      <c r="E441" s="22"/>
      <c r="F441" s="22"/>
      <c r="G441" s="1"/>
      <c r="H441" s="1"/>
      <c r="I441" s="1"/>
    </row>
    <row r="442" spans="1:9" x14ac:dyDescent="0.25">
      <c r="A442" s="152"/>
      <c r="B442" s="22"/>
      <c r="C442" s="22"/>
      <c r="D442" s="22"/>
      <c r="E442" s="22"/>
      <c r="F442" s="22"/>
      <c r="G442" s="1"/>
      <c r="H442" s="1"/>
      <c r="I442" s="1"/>
    </row>
    <row r="443" spans="1:9" x14ac:dyDescent="0.25">
      <c r="A443" s="152"/>
      <c r="B443" s="22"/>
      <c r="C443" s="22"/>
      <c r="D443" s="22"/>
      <c r="E443" s="22"/>
      <c r="F443" s="22"/>
      <c r="G443" s="1"/>
      <c r="H443" s="1"/>
      <c r="I443" s="1"/>
    </row>
    <row r="444" spans="1:9" x14ac:dyDescent="0.25">
      <c r="A444" s="152"/>
      <c r="B444" s="22"/>
      <c r="C444" s="22"/>
      <c r="D444" s="22"/>
      <c r="E444" s="22"/>
      <c r="F444" s="22"/>
      <c r="G444" s="1"/>
      <c r="H444" s="1"/>
      <c r="I444" s="1"/>
    </row>
    <row r="445" spans="1:9" x14ac:dyDescent="0.25">
      <c r="A445" s="152"/>
      <c r="B445" s="22"/>
      <c r="C445" s="22"/>
      <c r="D445" s="22"/>
      <c r="E445" s="22"/>
      <c r="F445" s="22"/>
      <c r="G445" s="1"/>
      <c r="H445" s="1"/>
      <c r="I445" s="1"/>
    </row>
    <row r="446" spans="1:9" x14ac:dyDescent="0.25">
      <c r="A446" s="152"/>
      <c r="B446" s="22"/>
      <c r="C446" s="22"/>
      <c r="D446" s="22"/>
      <c r="E446" s="22"/>
      <c r="F446" s="22"/>
      <c r="G446" s="1"/>
      <c r="H446" s="1"/>
      <c r="I446" s="1"/>
    </row>
    <row r="447" spans="1:9" x14ac:dyDescent="0.25">
      <c r="A447" s="152"/>
      <c r="B447" s="22"/>
      <c r="C447" s="22"/>
      <c r="D447" s="22"/>
      <c r="E447" s="22"/>
      <c r="F447" s="22"/>
      <c r="G447" s="1"/>
      <c r="H447" s="1"/>
      <c r="I447" s="1"/>
    </row>
    <row r="448" spans="1:9" x14ac:dyDescent="0.25">
      <c r="A448" s="152"/>
      <c r="B448" s="22"/>
      <c r="C448" s="22"/>
      <c r="D448" s="22"/>
      <c r="E448" s="22"/>
      <c r="F448" s="22"/>
      <c r="G448" s="1"/>
      <c r="H448" s="1"/>
      <c r="I448" s="1"/>
    </row>
    <row r="449" spans="1:9" x14ac:dyDescent="0.25">
      <c r="A449" s="152"/>
      <c r="B449" s="22"/>
      <c r="C449" s="22"/>
      <c r="D449" s="22"/>
      <c r="E449" s="22"/>
      <c r="F449" s="22"/>
      <c r="G449" s="1"/>
      <c r="H449" s="1"/>
      <c r="I449" s="1"/>
    </row>
    <row r="450" spans="1:9" x14ac:dyDescent="0.25">
      <c r="A450" s="152"/>
      <c r="B450" s="22"/>
      <c r="C450" s="22"/>
      <c r="D450" s="22"/>
      <c r="E450" s="22"/>
      <c r="F450" s="22"/>
      <c r="G450" s="1"/>
      <c r="H450" s="1"/>
      <c r="I450" s="1"/>
    </row>
    <row r="451" spans="1:9" x14ac:dyDescent="0.25">
      <c r="A451" s="152"/>
      <c r="B451" s="22"/>
      <c r="C451" s="22"/>
      <c r="D451" s="22"/>
      <c r="E451" s="22"/>
      <c r="F451" s="22"/>
      <c r="G451" s="1"/>
      <c r="H451" s="1"/>
      <c r="I451" s="1"/>
    </row>
    <row r="452" spans="1:9" x14ac:dyDescent="0.25">
      <c r="A452" s="152"/>
      <c r="B452" s="22"/>
      <c r="C452" s="22"/>
      <c r="D452" s="22"/>
      <c r="E452" s="22"/>
      <c r="F452" s="22"/>
      <c r="G452" s="1"/>
      <c r="H452" s="1"/>
      <c r="I452" s="1"/>
    </row>
    <row r="453" spans="1:9" x14ac:dyDescent="0.25">
      <c r="A453" s="152"/>
      <c r="B453" s="22"/>
      <c r="C453" s="22"/>
      <c r="D453" s="22"/>
      <c r="E453" s="22"/>
      <c r="F453" s="22"/>
      <c r="G453" s="1"/>
      <c r="H453" s="1"/>
      <c r="I453" s="1"/>
    </row>
    <row r="454" spans="1:9" x14ac:dyDescent="0.25">
      <c r="A454" s="152"/>
      <c r="B454" s="22"/>
      <c r="C454" s="22"/>
      <c r="D454" s="22"/>
      <c r="E454" s="22"/>
      <c r="F454" s="22"/>
      <c r="G454" s="1"/>
      <c r="H454" s="1"/>
      <c r="I454" s="1"/>
    </row>
    <row r="455" spans="1:9" x14ac:dyDescent="0.25">
      <c r="A455" s="152"/>
      <c r="B455" s="22"/>
      <c r="C455" s="22"/>
      <c r="D455" s="22"/>
      <c r="E455" s="22"/>
      <c r="F455" s="22"/>
      <c r="G455" s="1"/>
      <c r="H455" s="1"/>
      <c r="I455" s="1"/>
    </row>
    <row r="456" spans="1:9" x14ac:dyDescent="0.25">
      <c r="A456" s="152"/>
      <c r="B456" s="22"/>
      <c r="C456" s="22"/>
      <c r="D456" s="22"/>
      <c r="E456" s="22"/>
      <c r="F456" s="22"/>
      <c r="G456" s="1"/>
      <c r="H456" s="1"/>
      <c r="I456" s="1"/>
    </row>
    <row r="457" spans="1:9" x14ac:dyDescent="0.25">
      <c r="A457" s="152"/>
      <c r="B457" s="22"/>
      <c r="C457" s="22"/>
      <c r="D457" s="22"/>
      <c r="E457" s="22"/>
      <c r="F457" s="22"/>
      <c r="G457" s="1"/>
      <c r="H457" s="1"/>
      <c r="I457" s="1"/>
    </row>
    <row r="458" spans="1:9" x14ac:dyDescent="0.25">
      <c r="A458" s="152"/>
      <c r="B458" s="22"/>
      <c r="C458" s="22"/>
      <c r="D458" s="22"/>
      <c r="E458" s="22"/>
      <c r="F458" s="22"/>
      <c r="G458" s="1"/>
      <c r="H458" s="1"/>
      <c r="I458" s="1"/>
    </row>
    <row r="459" spans="1:9" x14ac:dyDescent="0.25">
      <c r="A459" s="152"/>
      <c r="B459" s="22"/>
      <c r="C459" s="22"/>
      <c r="D459" s="22"/>
      <c r="E459" s="22"/>
      <c r="F459" s="22"/>
      <c r="G459" s="1"/>
      <c r="H459" s="1"/>
      <c r="I459" s="1"/>
    </row>
    <row r="460" spans="1:9" x14ac:dyDescent="0.25">
      <c r="A460" s="152"/>
      <c r="B460" s="22"/>
      <c r="C460" s="22"/>
      <c r="D460" s="22"/>
      <c r="E460" s="22"/>
      <c r="F460" s="22"/>
      <c r="G460" s="1"/>
      <c r="H460" s="1"/>
      <c r="I460" s="1"/>
    </row>
    <row r="461" spans="1:9" x14ac:dyDescent="0.25">
      <c r="A461" s="152"/>
      <c r="B461" s="22"/>
      <c r="C461" s="22"/>
      <c r="D461" s="22"/>
      <c r="E461" s="22"/>
      <c r="F461" s="22"/>
      <c r="G461" s="1"/>
      <c r="H461" s="1"/>
      <c r="I461" s="1"/>
    </row>
    <row r="462" spans="1:9" x14ac:dyDescent="0.25">
      <c r="A462" s="152"/>
      <c r="B462" s="22"/>
      <c r="C462" s="22"/>
      <c r="D462" s="22"/>
      <c r="E462" s="22"/>
      <c r="F462" s="22"/>
      <c r="G462" s="1"/>
      <c r="H462" s="1"/>
      <c r="I462" s="1"/>
    </row>
    <row r="463" spans="1:9" x14ac:dyDescent="0.25">
      <c r="A463" s="152"/>
      <c r="B463" s="22"/>
      <c r="C463" s="22"/>
      <c r="D463" s="22"/>
      <c r="E463" s="22"/>
      <c r="F463" s="22"/>
      <c r="G463" s="1"/>
      <c r="H463" s="1"/>
      <c r="I463" s="1"/>
    </row>
    <row r="464" spans="1:9" x14ac:dyDescent="0.25">
      <c r="A464" s="152"/>
      <c r="B464" s="22"/>
      <c r="C464" s="22"/>
      <c r="D464" s="22"/>
      <c r="E464" s="22"/>
      <c r="F464" s="22"/>
      <c r="G464" s="1"/>
      <c r="H464" s="1"/>
      <c r="I464" s="1"/>
    </row>
    <row r="465" spans="1:9" x14ac:dyDescent="0.25">
      <c r="A465" s="152"/>
      <c r="B465" s="22"/>
      <c r="C465" s="22"/>
      <c r="D465" s="22"/>
      <c r="E465" s="22"/>
      <c r="F465" s="22"/>
      <c r="G465" s="1"/>
      <c r="H465" s="1"/>
      <c r="I465" s="1"/>
    </row>
    <row r="466" spans="1:9" x14ac:dyDescent="0.25">
      <c r="A466" s="152"/>
      <c r="B466" s="22"/>
      <c r="C466" s="22"/>
      <c r="D466" s="22"/>
      <c r="E466" s="22"/>
      <c r="F466" s="22"/>
      <c r="G466" s="1"/>
      <c r="H466" s="1"/>
      <c r="I466" s="1"/>
    </row>
    <row r="467" spans="1:9" x14ac:dyDescent="0.25">
      <c r="A467" s="152"/>
      <c r="B467" s="22"/>
      <c r="C467" s="22"/>
      <c r="D467" s="22"/>
      <c r="E467" s="22"/>
      <c r="F467" s="22"/>
      <c r="G467" s="1"/>
      <c r="H467" s="1"/>
      <c r="I467" s="1"/>
    </row>
    <row r="468" spans="1:9" x14ac:dyDescent="0.25">
      <c r="A468" s="152"/>
      <c r="B468" s="22"/>
      <c r="C468" s="22"/>
      <c r="D468" s="22"/>
      <c r="E468" s="22"/>
      <c r="F468" s="22"/>
      <c r="G468" s="1"/>
      <c r="H468" s="1"/>
      <c r="I468" s="1"/>
    </row>
    <row r="469" spans="1:9" x14ac:dyDescent="0.25">
      <c r="A469" s="152"/>
      <c r="B469" s="22"/>
      <c r="C469" s="22"/>
      <c r="D469" s="22"/>
      <c r="E469" s="22"/>
      <c r="F469" s="22"/>
      <c r="G469" s="1"/>
      <c r="H469" s="1"/>
      <c r="I469" s="1"/>
    </row>
    <row r="470" spans="1:9" x14ac:dyDescent="0.25">
      <c r="A470" s="152"/>
      <c r="B470" s="22"/>
      <c r="C470" s="22"/>
      <c r="D470" s="22"/>
      <c r="E470" s="22"/>
      <c r="F470" s="22"/>
      <c r="G470" s="1"/>
      <c r="H470" s="1"/>
      <c r="I470" s="1"/>
    </row>
    <row r="471" spans="1:9" x14ac:dyDescent="0.25">
      <c r="A471" s="152"/>
      <c r="B471" s="22"/>
      <c r="C471" s="22"/>
      <c r="D471" s="22"/>
      <c r="E471" s="22"/>
      <c r="F471" s="22"/>
      <c r="G471" s="1"/>
      <c r="H471" s="1"/>
      <c r="I471" s="1"/>
    </row>
    <row r="472" spans="1:9" x14ac:dyDescent="0.25">
      <c r="A472" s="152"/>
      <c r="B472" s="22"/>
      <c r="C472" s="22"/>
      <c r="D472" s="22"/>
      <c r="E472" s="22"/>
      <c r="F472" s="22"/>
      <c r="G472" s="1"/>
      <c r="H472" s="1"/>
      <c r="I472" s="1"/>
    </row>
    <row r="473" spans="1:9" x14ac:dyDescent="0.25">
      <c r="A473" s="152"/>
      <c r="B473" s="22"/>
      <c r="C473" s="22"/>
      <c r="D473" s="22"/>
      <c r="E473" s="22"/>
      <c r="F473" s="22"/>
      <c r="G473" s="1"/>
      <c r="H473" s="1"/>
      <c r="I473" s="1"/>
    </row>
    <row r="474" spans="1:9" x14ac:dyDescent="0.25">
      <c r="A474" s="152"/>
      <c r="B474" s="22"/>
      <c r="C474" s="22"/>
      <c r="D474" s="22"/>
      <c r="E474" s="22"/>
      <c r="F474" s="22"/>
      <c r="G474" s="1"/>
      <c r="H474" s="1"/>
      <c r="I474" s="1"/>
    </row>
    <row r="475" spans="1:9" x14ac:dyDescent="0.25">
      <c r="A475" s="152"/>
      <c r="B475" s="22"/>
      <c r="C475" s="22"/>
      <c r="D475" s="22"/>
      <c r="E475" s="22"/>
      <c r="F475" s="22"/>
      <c r="G475" s="1"/>
      <c r="H475" s="1"/>
      <c r="I475" s="1"/>
    </row>
    <row r="476" spans="1:9" x14ac:dyDescent="0.25">
      <c r="A476" s="152"/>
      <c r="B476" s="22"/>
      <c r="C476" s="22"/>
      <c r="D476" s="22"/>
      <c r="E476" s="22"/>
      <c r="F476" s="22"/>
      <c r="G476" s="1"/>
      <c r="H476" s="1"/>
      <c r="I476" s="1"/>
    </row>
    <row r="477" spans="1:9" x14ac:dyDescent="0.25">
      <c r="A477" s="152"/>
      <c r="B477" s="22"/>
      <c r="C477" s="22"/>
      <c r="D477" s="22"/>
      <c r="E477" s="22"/>
      <c r="F477" s="22"/>
      <c r="G477" s="1"/>
      <c r="H477" s="1"/>
      <c r="I477" s="1"/>
    </row>
    <row r="478" spans="1:9" x14ac:dyDescent="0.25">
      <c r="A478" s="152"/>
      <c r="B478" s="22"/>
      <c r="C478" s="22"/>
      <c r="D478" s="22"/>
      <c r="E478" s="22"/>
      <c r="F478" s="22"/>
      <c r="G478" s="1"/>
      <c r="H478" s="1"/>
      <c r="I478" s="1"/>
    </row>
    <row r="479" spans="1:9" x14ac:dyDescent="0.25">
      <c r="A479" s="152"/>
      <c r="B479" s="22"/>
      <c r="C479" s="22"/>
      <c r="D479" s="22"/>
      <c r="E479" s="22"/>
      <c r="F479" s="22"/>
      <c r="G479" s="1"/>
      <c r="H479" s="1"/>
      <c r="I479" s="1"/>
    </row>
    <row r="480" spans="1:9" x14ac:dyDescent="0.25">
      <c r="A480" s="152"/>
      <c r="B480" s="22"/>
      <c r="C480" s="22"/>
      <c r="D480" s="22"/>
      <c r="E480" s="22"/>
      <c r="F480" s="22"/>
      <c r="G480" s="1"/>
      <c r="H480" s="1"/>
      <c r="I480" s="1"/>
    </row>
    <row r="481" spans="1:9" x14ac:dyDescent="0.25">
      <c r="A481" s="152"/>
      <c r="B481" s="22"/>
      <c r="C481" s="22"/>
      <c r="D481" s="22"/>
      <c r="E481" s="22"/>
      <c r="F481" s="22"/>
      <c r="G481" s="1"/>
      <c r="H481" s="1"/>
      <c r="I481" s="1"/>
    </row>
    <row r="482" spans="1:9" x14ac:dyDescent="0.25">
      <c r="A482" s="152"/>
      <c r="B482" s="22"/>
      <c r="C482" s="22"/>
      <c r="D482" s="22"/>
      <c r="E482" s="22"/>
      <c r="F482" s="22"/>
      <c r="G482" s="1"/>
      <c r="H482" s="1"/>
      <c r="I482" s="1"/>
    </row>
    <row r="483" spans="1:9" x14ac:dyDescent="0.25">
      <c r="A483" s="152"/>
      <c r="B483" s="22"/>
      <c r="C483" s="22"/>
      <c r="D483" s="22"/>
      <c r="E483" s="22"/>
      <c r="F483" s="22"/>
      <c r="G483" s="1"/>
      <c r="H483" s="1"/>
      <c r="I483" s="1"/>
    </row>
    <row r="484" spans="1:9" x14ac:dyDescent="0.25">
      <c r="A484" s="152"/>
      <c r="B484" s="22"/>
      <c r="C484" s="22"/>
      <c r="D484" s="22"/>
      <c r="E484" s="22"/>
      <c r="F484" s="22"/>
      <c r="G484" s="1"/>
      <c r="H484" s="1"/>
      <c r="I484" s="1"/>
    </row>
    <row r="485" spans="1:9" x14ac:dyDescent="0.25">
      <c r="A485" s="152"/>
      <c r="B485" s="22"/>
      <c r="C485" s="22"/>
      <c r="D485" s="22"/>
      <c r="E485" s="22"/>
      <c r="F485" s="22"/>
      <c r="G485" s="1"/>
      <c r="H485" s="1"/>
      <c r="I485" s="1"/>
    </row>
    <row r="486" spans="1:9" x14ac:dyDescent="0.25">
      <c r="A486" s="152"/>
      <c r="B486" s="22"/>
      <c r="C486" s="22"/>
      <c r="D486" s="22"/>
      <c r="E486" s="22"/>
      <c r="F486" s="22"/>
      <c r="G486" s="1"/>
      <c r="H486" s="1"/>
      <c r="I486" s="1"/>
    </row>
    <row r="487" spans="1:9" x14ac:dyDescent="0.25">
      <c r="A487" s="152"/>
      <c r="B487" s="22"/>
      <c r="C487" s="22"/>
      <c r="D487" s="22"/>
      <c r="E487" s="22"/>
      <c r="F487" s="22"/>
      <c r="G487" s="1"/>
      <c r="H487" s="1"/>
      <c r="I487" s="1"/>
    </row>
    <row r="488" spans="1:9" x14ac:dyDescent="0.25">
      <c r="A488" s="152"/>
      <c r="B488" s="22"/>
      <c r="C488" s="22"/>
      <c r="D488" s="22"/>
      <c r="E488" s="22"/>
      <c r="F488" s="22"/>
      <c r="G488" s="1"/>
      <c r="H488" s="1"/>
      <c r="I488" s="1"/>
    </row>
    <row r="489" spans="1:9" x14ac:dyDescent="0.25">
      <c r="A489" s="152"/>
      <c r="B489" s="22"/>
      <c r="C489" s="22"/>
      <c r="D489" s="22"/>
      <c r="E489" s="22"/>
      <c r="F489" s="22"/>
      <c r="G489" s="1"/>
      <c r="H489" s="1"/>
      <c r="I489" s="1"/>
    </row>
    <row r="490" spans="1:9" x14ac:dyDescent="0.25">
      <c r="A490" s="152"/>
      <c r="B490" s="22"/>
      <c r="C490" s="22"/>
      <c r="D490" s="22"/>
      <c r="E490" s="22"/>
      <c r="F490" s="22"/>
      <c r="G490" s="1"/>
      <c r="H490" s="1"/>
      <c r="I490" s="1"/>
    </row>
    <row r="491" spans="1:9" x14ac:dyDescent="0.25">
      <c r="A491" s="152"/>
      <c r="B491" s="22"/>
      <c r="C491" s="22"/>
      <c r="D491" s="22"/>
      <c r="E491" s="22"/>
      <c r="F491" s="22"/>
      <c r="G491" s="1"/>
      <c r="H491" s="1"/>
      <c r="I491" s="1"/>
    </row>
    <row r="492" spans="1:9" x14ac:dyDescent="0.25">
      <c r="A492" s="152"/>
      <c r="B492" s="22"/>
      <c r="C492" s="22"/>
      <c r="D492" s="22"/>
      <c r="E492" s="22"/>
      <c r="F492" s="22"/>
      <c r="G492" s="1"/>
      <c r="H492" s="1"/>
      <c r="I492" s="1"/>
    </row>
    <row r="493" spans="1:9" x14ac:dyDescent="0.25">
      <c r="A493" s="152"/>
      <c r="B493" s="22"/>
      <c r="C493" s="22"/>
      <c r="D493" s="22"/>
      <c r="E493" s="22"/>
      <c r="F493" s="22"/>
      <c r="G493" s="1"/>
      <c r="H493" s="1"/>
      <c r="I493" s="1"/>
    </row>
    <row r="494" spans="1:9" x14ac:dyDescent="0.25">
      <c r="A494" s="152"/>
      <c r="B494" s="22"/>
      <c r="C494" s="22"/>
      <c r="D494" s="22"/>
      <c r="E494" s="22"/>
      <c r="F494" s="22"/>
      <c r="G494" s="1"/>
      <c r="H494" s="1"/>
      <c r="I494" s="1"/>
    </row>
    <row r="495" spans="1:9" x14ac:dyDescent="0.25">
      <c r="A495" s="152"/>
      <c r="B495" s="22"/>
      <c r="C495" s="22"/>
      <c r="D495" s="22"/>
      <c r="E495" s="22"/>
      <c r="F495" s="22"/>
      <c r="G495" s="1"/>
      <c r="H495" s="1"/>
      <c r="I495" s="1"/>
    </row>
    <row r="496" spans="1:9" x14ac:dyDescent="0.25">
      <c r="A496" s="152"/>
      <c r="B496" s="22"/>
      <c r="C496" s="22"/>
      <c r="D496" s="22"/>
      <c r="E496" s="22"/>
      <c r="F496" s="22"/>
      <c r="G496" s="1"/>
      <c r="H496" s="1"/>
      <c r="I496" s="1"/>
    </row>
    <row r="497" spans="1:9" x14ac:dyDescent="0.25">
      <c r="A497" s="152"/>
      <c r="B497" s="22"/>
      <c r="C497" s="22"/>
      <c r="D497" s="22"/>
      <c r="E497" s="22"/>
      <c r="F497" s="22"/>
      <c r="G497" s="1"/>
      <c r="H497" s="1"/>
      <c r="I497" s="1"/>
    </row>
    <row r="498" spans="1:9" x14ac:dyDescent="0.25">
      <c r="A498" s="152"/>
      <c r="B498" s="22"/>
      <c r="C498" s="22"/>
      <c r="D498" s="22"/>
      <c r="E498" s="22"/>
      <c r="F498" s="22"/>
      <c r="G498" s="1"/>
      <c r="H498" s="1"/>
      <c r="I498" s="1"/>
    </row>
    <row r="499" spans="1:9" x14ac:dyDescent="0.25">
      <c r="A499" s="152"/>
      <c r="B499" s="22"/>
      <c r="C499" s="22"/>
      <c r="D499" s="22"/>
      <c r="E499" s="22"/>
      <c r="F499" s="22"/>
      <c r="G499" s="1"/>
      <c r="H499" s="1"/>
      <c r="I499" s="1"/>
    </row>
    <row r="500" spans="1:9" x14ac:dyDescent="0.25">
      <c r="A500" s="152"/>
      <c r="B500" s="22"/>
      <c r="C500" s="22"/>
      <c r="D500" s="22"/>
      <c r="E500" s="22"/>
      <c r="F500" s="22"/>
      <c r="G500" s="1"/>
      <c r="H500" s="1"/>
      <c r="I500" s="1"/>
    </row>
    <row r="501" spans="1:9" x14ac:dyDescent="0.25">
      <c r="A501" s="152"/>
      <c r="B501" s="22"/>
      <c r="C501" s="22"/>
      <c r="D501" s="22"/>
      <c r="E501" s="22"/>
      <c r="F501" s="22"/>
      <c r="G501" s="1"/>
      <c r="H501" s="1"/>
      <c r="I501" s="1"/>
    </row>
    <row r="502" spans="1:9" x14ac:dyDescent="0.25">
      <c r="A502" s="152"/>
      <c r="B502" s="22"/>
      <c r="C502" s="22"/>
      <c r="D502" s="22"/>
      <c r="E502" s="22"/>
      <c r="F502" s="22"/>
      <c r="G502" s="1"/>
      <c r="H502" s="1"/>
      <c r="I502" s="1"/>
    </row>
    <row r="503" spans="1:9" x14ac:dyDescent="0.25">
      <c r="A503" s="152"/>
      <c r="B503" s="22"/>
      <c r="C503" s="22"/>
      <c r="D503" s="22"/>
      <c r="E503" s="22"/>
      <c r="F503" s="22"/>
      <c r="G503" s="1"/>
      <c r="H503" s="1"/>
      <c r="I503" s="1"/>
    </row>
    <row r="504" spans="1:9" x14ac:dyDescent="0.25">
      <c r="A504" s="152"/>
      <c r="B504" s="22"/>
      <c r="C504" s="22"/>
      <c r="D504" s="22"/>
      <c r="E504" s="22"/>
      <c r="F504" s="22"/>
      <c r="G504" s="1"/>
      <c r="H504" s="1"/>
      <c r="I504" s="1"/>
    </row>
    <row r="505" spans="1:9" x14ac:dyDescent="0.25">
      <c r="A505" s="152"/>
      <c r="B505" s="22"/>
      <c r="C505" s="22"/>
      <c r="D505" s="22"/>
      <c r="E505" s="22"/>
      <c r="F505" s="22"/>
      <c r="G505" s="1"/>
      <c r="H505" s="1"/>
      <c r="I505" s="1"/>
    </row>
    <row r="506" spans="1:9" x14ac:dyDescent="0.25">
      <c r="A506" s="152"/>
      <c r="B506" s="22"/>
      <c r="C506" s="22"/>
      <c r="D506" s="22"/>
      <c r="E506" s="22"/>
      <c r="F506" s="22"/>
      <c r="G506" s="1"/>
      <c r="H506" s="1"/>
      <c r="I506" s="1"/>
    </row>
    <row r="507" spans="1:9" x14ac:dyDescent="0.25">
      <c r="A507" s="152"/>
      <c r="B507" s="22"/>
      <c r="C507" s="22"/>
      <c r="D507" s="22"/>
      <c r="E507" s="22"/>
      <c r="F507" s="22"/>
      <c r="G507" s="1"/>
      <c r="H507" s="1"/>
      <c r="I507" s="1"/>
    </row>
    <row r="508" spans="1:9" x14ac:dyDescent="0.25">
      <c r="A508" s="152"/>
      <c r="B508" s="22"/>
      <c r="C508" s="22"/>
      <c r="D508" s="22"/>
      <c r="E508" s="22"/>
      <c r="F508" s="22"/>
      <c r="G508" s="1"/>
      <c r="H508" s="1"/>
      <c r="I508" s="1"/>
    </row>
    <row r="509" spans="1:9" x14ac:dyDescent="0.25">
      <c r="A509" s="152"/>
      <c r="B509" s="22"/>
      <c r="C509" s="22"/>
      <c r="D509" s="22"/>
      <c r="E509" s="22"/>
      <c r="F509" s="22"/>
      <c r="G509" s="1"/>
      <c r="H509" s="1"/>
      <c r="I509" s="1"/>
    </row>
    <row r="510" spans="1:9" x14ac:dyDescent="0.25">
      <c r="A510" s="152"/>
      <c r="B510" s="22"/>
      <c r="C510" s="22"/>
      <c r="D510" s="22"/>
      <c r="E510" s="22"/>
      <c r="F510" s="22"/>
      <c r="G510" s="1"/>
      <c r="H510" s="1"/>
      <c r="I510" s="1"/>
    </row>
    <row r="511" spans="1:9" x14ac:dyDescent="0.25">
      <c r="A511" s="152"/>
      <c r="B511" s="22"/>
      <c r="C511" s="22"/>
      <c r="D511" s="22"/>
      <c r="E511" s="22"/>
      <c r="F511" s="22"/>
      <c r="G511" s="1"/>
      <c r="H511" s="1"/>
      <c r="I511" s="1"/>
    </row>
    <row r="512" spans="1:9" x14ac:dyDescent="0.25">
      <c r="A512" s="152"/>
      <c r="B512" s="22"/>
      <c r="C512" s="22"/>
      <c r="D512" s="22"/>
      <c r="E512" s="22"/>
      <c r="F512" s="22"/>
      <c r="G512" s="1"/>
      <c r="H512" s="1"/>
      <c r="I512" s="1"/>
    </row>
    <row r="513" spans="1:9" x14ac:dyDescent="0.25">
      <c r="A513" s="152"/>
      <c r="B513" s="22"/>
      <c r="C513" s="22"/>
      <c r="D513" s="22"/>
      <c r="E513" s="22"/>
      <c r="F513" s="22"/>
      <c r="G513" s="1"/>
      <c r="H513" s="1"/>
      <c r="I513" s="1"/>
    </row>
    <row r="514" spans="1:9" x14ac:dyDescent="0.25">
      <c r="A514" s="152"/>
      <c r="B514" s="22"/>
      <c r="C514" s="22"/>
      <c r="D514" s="22"/>
      <c r="E514" s="22"/>
      <c r="F514" s="22"/>
      <c r="G514" s="1"/>
      <c r="H514" s="1"/>
      <c r="I514" s="1"/>
    </row>
    <row r="515" spans="1:9" x14ac:dyDescent="0.25">
      <c r="A515" s="152"/>
      <c r="B515" s="22"/>
      <c r="C515" s="22"/>
      <c r="D515" s="22"/>
      <c r="E515" s="22"/>
      <c r="F515" s="22"/>
      <c r="G515" s="1"/>
      <c r="H515" s="1"/>
      <c r="I515" s="1"/>
    </row>
    <row r="516" spans="1:9" x14ac:dyDescent="0.25">
      <c r="A516" s="152"/>
      <c r="B516" s="22"/>
      <c r="C516" s="22"/>
      <c r="D516" s="22"/>
      <c r="E516" s="22"/>
      <c r="F516" s="22"/>
      <c r="G516" s="1"/>
      <c r="H516" s="1"/>
      <c r="I516" s="1"/>
    </row>
    <row r="517" spans="1:9" x14ac:dyDescent="0.25">
      <c r="A517" s="152"/>
      <c r="B517" s="22"/>
      <c r="C517" s="22"/>
      <c r="D517" s="22"/>
      <c r="E517" s="22"/>
      <c r="F517" s="22"/>
      <c r="G517" s="1"/>
      <c r="H517" s="1"/>
      <c r="I517" s="1"/>
    </row>
    <row r="518" spans="1:9" x14ac:dyDescent="0.25">
      <c r="A518" s="152"/>
      <c r="B518" s="22"/>
      <c r="C518" s="22"/>
      <c r="D518" s="22"/>
      <c r="E518" s="22"/>
      <c r="F518" s="22"/>
      <c r="G518" s="1"/>
      <c r="H518" s="1"/>
      <c r="I518" s="1"/>
    </row>
    <row r="519" spans="1:9" x14ac:dyDescent="0.25">
      <c r="A519" s="152"/>
      <c r="B519" s="22"/>
      <c r="C519" s="22"/>
      <c r="D519" s="22"/>
      <c r="E519" s="22"/>
      <c r="F519" s="22"/>
      <c r="G519" s="1"/>
      <c r="H519" s="1"/>
      <c r="I519" s="1"/>
    </row>
    <row r="520" spans="1:9" x14ac:dyDescent="0.25">
      <c r="A520" s="152"/>
      <c r="B520" s="22"/>
      <c r="C520" s="22"/>
      <c r="D520" s="22"/>
      <c r="E520" s="22"/>
      <c r="F520" s="22"/>
      <c r="G520" s="1"/>
      <c r="H520" s="1"/>
      <c r="I520" s="1"/>
    </row>
    <row r="521" spans="1:9" x14ac:dyDescent="0.25">
      <c r="A521" s="152"/>
      <c r="B521" s="22"/>
      <c r="C521" s="22"/>
      <c r="D521" s="22"/>
      <c r="E521" s="22"/>
      <c r="F521" s="22"/>
      <c r="G521" s="1"/>
      <c r="H521" s="1"/>
      <c r="I521" s="1"/>
    </row>
    <row r="522" spans="1:9" x14ac:dyDescent="0.25">
      <c r="A522" s="152"/>
      <c r="B522" s="22"/>
      <c r="C522" s="22"/>
      <c r="D522" s="22"/>
      <c r="E522" s="22"/>
      <c r="F522" s="22"/>
      <c r="G522" s="1"/>
      <c r="H522" s="1"/>
      <c r="I522" s="1"/>
    </row>
    <row r="523" spans="1:9" x14ac:dyDescent="0.25">
      <c r="A523" s="152"/>
      <c r="B523" s="22"/>
      <c r="C523" s="22"/>
      <c r="D523" s="22"/>
      <c r="E523" s="22"/>
      <c r="F523" s="22"/>
      <c r="G523" s="1"/>
      <c r="H523" s="1"/>
      <c r="I523" s="1"/>
    </row>
    <row r="524" spans="1:9" x14ac:dyDescent="0.25">
      <c r="A524" s="152"/>
      <c r="B524" s="22"/>
      <c r="C524" s="22"/>
      <c r="D524" s="22"/>
      <c r="E524" s="22"/>
      <c r="F524" s="22"/>
      <c r="G524" s="1"/>
      <c r="H524" s="1"/>
      <c r="I524" s="1"/>
    </row>
    <row r="525" spans="1:9" x14ac:dyDescent="0.25">
      <c r="A525" s="152"/>
      <c r="B525" s="22"/>
      <c r="C525" s="22"/>
      <c r="D525" s="22"/>
      <c r="E525" s="22"/>
      <c r="F525" s="22"/>
      <c r="G525" s="1"/>
      <c r="H525" s="1"/>
      <c r="I525" s="1"/>
    </row>
    <row r="526" spans="1:9" x14ac:dyDescent="0.25">
      <c r="A526" s="152"/>
      <c r="B526" s="22"/>
      <c r="C526" s="22"/>
      <c r="D526" s="22"/>
      <c r="E526" s="22"/>
      <c r="F526" s="22"/>
      <c r="G526" s="1"/>
      <c r="H526" s="1"/>
      <c r="I526" s="1"/>
    </row>
    <row r="527" spans="1:9" x14ac:dyDescent="0.25">
      <c r="A527" s="152"/>
      <c r="B527" s="22"/>
      <c r="C527" s="22"/>
      <c r="D527" s="22"/>
      <c r="E527" s="22"/>
      <c r="F527" s="22"/>
      <c r="G527" s="1"/>
      <c r="H527" s="1"/>
      <c r="I527" s="1"/>
    </row>
    <row r="528" spans="1:9" x14ac:dyDescent="0.25">
      <c r="A528" s="152"/>
      <c r="B528" s="22"/>
      <c r="C528" s="22"/>
      <c r="D528" s="22"/>
      <c r="E528" s="22"/>
      <c r="F528" s="22"/>
      <c r="G528" s="1"/>
      <c r="H528" s="1"/>
      <c r="I528" s="1"/>
    </row>
    <row r="529" spans="1:9" x14ac:dyDescent="0.25">
      <c r="A529" s="152"/>
      <c r="B529" s="22"/>
      <c r="C529" s="22"/>
      <c r="D529" s="22"/>
      <c r="E529" s="22"/>
      <c r="F529" s="22"/>
      <c r="G529" s="1"/>
      <c r="H529" s="1"/>
      <c r="I529" s="1"/>
    </row>
    <row r="530" spans="1:9" x14ac:dyDescent="0.25">
      <c r="A530" s="152"/>
      <c r="B530" s="22"/>
      <c r="C530" s="22"/>
      <c r="D530" s="22"/>
      <c r="E530" s="22"/>
      <c r="F530" s="22"/>
      <c r="G530" s="1"/>
      <c r="H530" s="1"/>
      <c r="I530" s="1"/>
    </row>
    <row r="531" spans="1:9" x14ac:dyDescent="0.25">
      <c r="A531" s="152"/>
      <c r="B531" s="22"/>
      <c r="C531" s="22"/>
      <c r="D531" s="22"/>
      <c r="E531" s="22"/>
      <c r="F531" s="22"/>
      <c r="G531" s="1"/>
      <c r="H531" s="1"/>
      <c r="I531" s="1"/>
    </row>
    <row r="532" spans="1:9" x14ac:dyDescent="0.25">
      <c r="A532" s="152"/>
      <c r="B532" s="22"/>
      <c r="C532" s="22"/>
      <c r="D532" s="22"/>
      <c r="E532" s="22"/>
      <c r="F532" s="22"/>
      <c r="G532" s="1"/>
      <c r="H532" s="1"/>
      <c r="I532" s="1"/>
    </row>
    <row r="533" spans="1:9" x14ac:dyDescent="0.25">
      <c r="A533" s="152"/>
      <c r="B533" s="22"/>
      <c r="C533" s="22"/>
      <c r="D533" s="22"/>
      <c r="E533" s="22"/>
      <c r="F533" s="22"/>
      <c r="G533" s="1"/>
      <c r="H533" s="1"/>
      <c r="I533" s="1"/>
    </row>
    <row r="534" spans="1:9" x14ac:dyDescent="0.25">
      <c r="A534" s="152"/>
      <c r="B534" s="22"/>
      <c r="C534" s="22"/>
      <c r="D534" s="22"/>
      <c r="E534" s="22"/>
      <c r="F534" s="22"/>
      <c r="G534" s="1"/>
      <c r="H534" s="1"/>
      <c r="I534" s="1"/>
    </row>
    <row r="535" spans="1:9" x14ac:dyDescent="0.25">
      <c r="A535" s="152"/>
      <c r="B535" s="22"/>
      <c r="C535" s="22"/>
      <c r="D535" s="22"/>
      <c r="E535" s="22"/>
      <c r="F535" s="22"/>
      <c r="G535" s="1"/>
      <c r="H535" s="1"/>
      <c r="I535" s="1"/>
    </row>
    <row r="536" spans="1:9" x14ac:dyDescent="0.25">
      <c r="A536" s="152"/>
      <c r="B536" s="22"/>
      <c r="C536" s="22"/>
      <c r="D536" s="22"/>
      <c r="E536" s="22"/>
      <c r="F536" s="22"/>
      <c r="G536" s="1"/>
      <c r="H536" s="1"/>
      <c r="I536" s="1"/>
    </row>
    <row r="537" spans="1:9" x14ac:dyDescent="0.25">
      <c r="A537" s="152"/>
      <c r="B537" s="22"/>
      <c r="C537" s="22"/>
      <c r="D537" s="22"/>
      <c r="E537" s="22"/>
      <c r="F537" s="22"/>
      <c r="G537" s="1"/>
      <c r="H537" s="1"/>
      <c r="I537" s="1"/>
    </row>
    <row r="538" spans="1:9" x14ac:dyDescent="0.25">
      <c r="A538" s="152"/>
      <c r="B538" s="22"/>
      <c r="C538" s="22"/>
      <c r="D538" s="22"/>
      <c r="E538" s="22"/>
      <c r="F538" s="22"/>
      <c r="G538" s="1"/>
      <c r="H538" s="1"/>
      <c r="I538" s="1"/>
    </row>
    <row r="539" spans="1:9" x14ac:dyDescent="0.25">
      <c r="A539" s="152"/>
      <c r="B539" s="22"/>
      <c r="C539" s="22"/>
      <c r="D539" s="22"/>
      <c r="E539" s="22"/>
      <c r="F539" s="22"/>
      <c r="G539" s="1"/>
      <c r="H539" s="1"/>
      <c r="I539" s="1"/>
    </row>
    <row r="540" spans="1:9" x14ac:dyDescent="0.25">
      <c r="A540" s="152"/>
      <c r="B540" s="22"/>
      <c r="C540" s="22"/>
      <c r="D540" s="22"/>
      <c r="E540" s="22"/>
      <c r="F540" s="22"/>
      <c r="G540" s="1"/>
      <c r="H540" s="1"/>
      <c r="I540" s="1"/>
    </row>
    <row r="541" spans="1:9" x14ac:dyDescent="0.25">
      <c r="A541" s="152"/>
      <c r="B541" s="22"/>
      <c r="C541" s="22"/>
      <c r="D541" s="22"/>
      <c r="E541" s="22"/>
      <c r="F541" s="22"/>
      <c r="G541" s="1"/>
      <c r="H541" s="1"/>
      <c r="I541" s="1"/>
    </row>
    <row r="542" spans="1:9" x14ac:dyDescent="0.25">
      <c r="A542" s="152"/>
      <c r="B542" s="22"/>
      <c r="C542" s="22"/>
      <c r="D542" s="22"/>
      <c r="E542" s="22"/>
      <c r="F542" s="22"/>
      <c r="G542" s="1"/>
      <c r="H542" s="1"/>
      <c r="I542" s="1"/>
    </row>
    <row r="543" spans="1:9" x14ac:dyDescent="0.25">
      <c r="A543" s="152"/>
      <c r="B543" s="22"/>
      <c r="C543" s="22"/>
      <c r="D543" s="22"/>
      <c r="E543" s="22"/>
      <c r="F543" s="22"/>
      <c r="G543" s="1"/>
      <c r="H543" s="1"/>
      <c r="I543" s="1"/>
    </row>
    <row r="544" spans="1:9" x14ac:dyDescent="0.25">
      <c r="A544" s="152"/>
      <c r="B544" s="22"/>
      <c r="C544" s="22"/>
      <c r="D544" s="22"/>
      <c r="E544" s="22"/>
      <c r="F544" s="22"/>
      <c r="G544" s="1"/>
      <c r="H544" s="1"/>
      <c r="I544" s="1"/>
    </row>
    <row r="545" spans="1:9" x14ac:dyDescent="0.25">
      <c r="A545" s="152"/>
      <c r="B545" s="22"/>
      <c r="C545" s="22"/>
      <c r="D545" s="22"/>
      <c r="E545" s="22"/>
      <c r="F545" s="22"/>
      <c r="G545" s="1"/>
      <c r="H545" s="1"/>
      <c r="I545" s="1"/>
    </row>
    <row r="546" spans="1:9" x14ac:dyDescent="0.25">
      <c r="A546" s="152"/>
      <c r="B546" s="22"/>
      <c r="C546" s="22"/>
      <c r="D546" s="22"/>
      <c r="E546" s="22"/>
      <c r="F546" s="22"/>
      <c r="G546" s="1"/>
      <c r="H546" s="1"/>
      <c r="I546" s="1"/>
    </row>
    <row r="547" spans="1:9" x14ac:dyDescent="0.25">
      <c r="A547" s="152"/>
      <c r="B547" s="22"/>
      <c r="C547" s="22"/>
      <c r="D547" s="22"/>
      <c r="E547" s="22"/>
      <c r="F547" s="22"/>
      <c r="G547" s="1"/>
      <c r="H547" s="1"/>
      <c r="I547" s="1"/>
    </row>
    <row r="548" spans="1:9" x14ac:dyDescent="0.25">
      <c r="A548" s="152"/>
      <c r="B548" s="22"/>
      <c r="C548" s="22"/>
      <c r="D548" s="22"/>
      <c r="E548" s="22"/>
      <c r="F548" s="22"/>
      <c r="G548" s="1"/>
      <c r="H548" s="1"/>
      <c r="I548" s="1"/>
    </row>
    <row r="549" spans="1:9" x14ac:dyDescent="0.25">
      <c r="A549" s="152"/>
      <c r="B549" s="22"/>
      <c r="C549" s="22"/>
      <c r="D549" s="22"/>
      <c r="E549" s="22"/>
      <c r="F549" s="22"/>
      <c r="G549" s="1"/>
      <c r="H549" s="1"/>
      <c r="I549" s="1"/>
    </row>
    <row r="550" spans="1:9" x14ac:dyDescent="0.25">
      <c r="A550" s="152"/>
      <c r="B550" s="22"/>
      <c r="C550" s="22"/>
      <c r="D550" s="22"/>
      <c r="E550" s="22"/>
      <c r="F550" s="22"/>
      <c r="G550" s="1"/>
      <c r="H550" s="1"/>
      <c r="I550" s="1"/>
    </row>
    <row r="551" spans="1:9" x14ac:dyDescent="0.25">
      <c r="A551" s="152"/>
      <c r="B551" s="22"/>
      <c r="C551" s="22"/>
      <c r="D551" s="22"/>
      <c r="E551" s="22"/>
      <c r="F551" s="22"/>
      <c r="G551" s="1"/>
      <c r="H551" s="1"/>
      <c r="I551" s="1"/>
    </row>
    <row r="552" spans="1:9" x14ac:dyDescent="0.25">
      <c r="A552" s="152"/>
      <c r="B552" s="22"/>
      <c r="C552" s="22"/>
      <c r="D552" s="22"/>
      <c r="E552" s="22"/>
      <c r="F552" s="22"/>
      <c r="G552" s="1"/>
      <c r="H552" s="1"/>
      <c r="I552" s="1"/>
    </row>
    <row r="553" spans="1:9" x14ac:dyDescent="0.25">
      <c r="A553" s="152"/>
      <c r="B553" s="22"/>
      <c r="C553" s="22"/>
      <c r="D553" s="22"/>
      <c r="E553" s="22"/>
      <c r="F553" s="22"/>
      <c r="G553" s="1"/>
      <c r="H553" s="1"/>
      <c r="I553" s="1"/>
    </row>
    <row r="554" spans="1:9" x14ac:dyDescent="0.25">
      <c r="A554" s="152"/>
      <c r="B554" s="22"/>
      <c r="C554" s="22"/>
      <c r="D554" s="22"/>
      <c r="E554" s="22"/>
      <c r="F554" s="22"/>
      <c r="G554" s="1"/>
      <c r="H554" s="1"/>
      <c r="I554" s="1"/>
    </row>
    <row r="555" spans="1:9" x14ac:dyDescent="0.25">
      <c r="A555" s="152"/>
      <c r="B555" s="22"/>
      <c r="C555" s="22"/>
      <c r="D555" s="22"/>
      <c r="E555" s="22"/>
      <c r="F555" s="22"/>
      <c r="G555" s="1"/>
      <c r="H555" s="1"/>
      <c r="I555" s="1"/>
    </row>
    <row r="556" spans="1:9" x14ac:dyDescent="0.25">
      <c r="A556" s="152"/>
      <c r="B556" s="22"/>
      <c r="C556" s="22"/>
      <c r="D556" s="22"/>
      <c r="E556" s="22"/>
      <c r="F556" s="22"/>
      <c r="G556" s="1"/>
      <c r="H556" s="1"/>
      <c r="I556" s="1"/>
    </row>
    <row r="557" spans="1:9" x14ac:dyDescent="0.25">
      <c r="A557" s="152"/>
      <c r="B557" s="22"/>
      <c r="C557" s="22"/>
      <c r="D557" s="22"/>
      <c r="E557" s="22"/>
      <c r="F557" s="22"/>
      <c r="G557" s="1"/>
      <c r="H557" s="1"/>
      <c r="I557" s="1"/>
    </row>
    <row r="558" spans="1:9" x14ac:dyDescent="0.25">
      <c r="A558" s="152"/>
      <c r="B558" s="22"/>
      <c r="C558" s="22"/>
      <c r="D558" s="22"/>
      <c r="E558" s="22"/>
      <c r="F558" s="22"/>
      <c r="G558" s="1"/>
      <c r="H558" s="1"/>
      <c r="I558" s="1"/>
    </row>
    <row r="559" spans="1:9" x14ac:dyDescent="0.25">
      <c r="A559" s="152"/>
      <c r="B559" s="22"/>
      <c r="C559" s="22"/>
      <c r="D559" s="22"/>
      <c r="E559" s="22"/>
      <c r="F559" s="22"/>
      <c r="G559" s="1"/>
      <c r="H559" s="1"/>
      <c r="I559" s="1"/>
    </row>
    <row r="560" spans="1:9" x14ac:dyDescent="0.25">
      <c r="A560" s="152"/>
      <c r="B560" s="22"/>
      <c r="C560" s="22"/>
      <c r="D560" s="22"/>
      <c r="E560" s="22"/>
      <c r="F560" s="22"/>
      <c r="G560" s="1"/>
      <c r="H560" s="1"/>
      <c r="I560" s="1"/>
    </row>
    <row r="561" spans="1:9" x14ac:dyDescent="0.25">
      <c r="A561" s="152"/>
      <c r="B561" s="22"/>
      <c r="C561" s="22"/>
      <c r="D561" s="22"/>
      <c r="E561" s="22"/>
      <c r="F561" s="22"/>
      <c r="G561" s="1"/>
      <c r="H561" s="1"/>
      <c r="I561" s="1"/>
    </row>
    <row r="562" spans="1:9" x14ac:dyDescent="0.25">
      <c r="A562" s="152"/>
      <c r="B562" s="22"/>
      <c r="C562" s="22"/>
      <c r="D562" s="22"/>
      <c r="E562" s="22"/>
      <c r="F562" s="22"/>
      <c r="G562" s="1"/>
      <c r="H562" s="1"/>
      <c r="I562" s="1"/>
    </row>
    <row r="563" spans="1:9" x14ac:dyDescent="0.25">
      <c r="A563" s="152"/>
      <c r="B563" s="22"/>
      <c r="C563" s="22"/>
      <c r="D563" s="22"/>
      <c r="E563" s="22"/>
      <c r="F563" s="22"/>
      <c r="G563" s="1"/>
      <c r="H563" s="1"/>
      <c r="I563" s="1"/>
    </row>
    <row r="564" spans="1:9" x14ac:dyDescent="0.25">
      <c r="A564" s="152"/>
      <c r="B564" s="22"/>
      <c r="C564" s="22"/>
      <c r="D564" s="22"/>
      <c r="E564" s="22"/>
      <c r="F564" s="22"/>
      <c r="G564" s="1"/>
      <c r="H564" s="1"/>
      <c r="I564" s="1"/>
    </row>
    <row r="565" spans="1:9" x14ac:dyDescent="0.25">
      <c r="A565" s="152"/>
      <c r="B565" s="22"/>
      <c r="C565" s="22"/>
      <c r="D565" s="22"/>
      <c r="E565" s="22"/>
      <c r="F565" s="22"/>
      <c r="G565" s="1"/>
      <c r="H565" s="1"/>
      <c r="I565" s="1"/>
    </row>
    <row r="566" spans="1:9" x14ac:dyDescent="0.25">
      <c r="A566" s="152"/>
      <c r="B566" s="22"/>
      <c r="C566" s="22"/>
      <c r="D566" s="22"/>
      <c r="E566" s="22"/>
      <c r="F566" s="22"/>
      <c r="G566" s="1"/>
      <c r="H566" s="1"/>
      <c r="I566" s="1"/>
    </row>
    <row r="567" spans="1:9" x14ac:dyDescent="0.25">
      <c r="A567" s="152"/>
      <c r="B567" s="22"/>
      <c r="C567" s="22"/>
      <c r="D567" s="22"/>
      <c r="E567" s="22"/>
      <c r="F567" s="22"/>
      <c r="G567" s="1"/>
      <c r="H567" s="1"/>
      <c r="I567" s="1"/>
    </row>
    <row r="568" spans="1:9" x14ac:dyDescent="0.25">
      <c r="A568" s="152"/>
      <c r="B568" s="22"/>
      <c r="C568" s="22"/>
      <c r="D568" s="22"/>
      <c r="E568" s="22"/>
      <c r="F568" s="22"/>
      <c r="G568" s="1"/>
      <c r="H568" s="1"/>
      <c r="I568" s="1"/>
    </row>
    <row r="569" spans="1:9" x14ac:dyDescent="0.25">
      <c r="A569" s="152"/>
      <c r="B569" s="22"/>
      <c r="C569" s="22"/>
      <c r="D569" s="22"/>
      <c r="E569" s="22"/>
      <c r="F569" s="22"/>
      <c r="G569" s="1"/>
      <c r="H569" s="1"/>
      <c r="I569" s="1"/>
    </row>
    <row r="570" spans="1:9" x14ac:dyDescent="0.25">
      <c r="A570" s="152"/>
      <c r="B570" s="22"/>
      <c r="C570" s="22"/>
      <c r="D570" s="22"/>
      <c r="E570" s="22"/>
      <c r="F570" s="22"/>
      <c r="G570" s="1"/>
      <c r="H570" s="1"/>
      <c r="I570" s="1"/>
    </row>
    <row r="571" spans="1:9" x14ac:dyDescent="0.25">
      <c r="A571" s="152"/>
      <c r="B571" s="22"/>
      <c r="C571" s="22"/>
      <c r="D571" s="22"/>
      <c r="E571" s="22"/>
      <c r="F571" s="22"/>
      <c r="G571" s="1"/>
      <c r="H571" s="1"/>
      <c r="I571" s="1"/>
    </row>
    <row r="572" spans="1:9" x14ac:dyDescent="0.25">
      <c r="A572" s="152"/>
      <c r="B572" s="22"/>
      <c r="C572" s="22"/>
      <c r="D572" s="22"/>
      <c r="E572" s="22"/>
      <c r="F572" s="22"/>
      <c r="G572" s="1"/>
      <c r="H572" s="1"/>
      <c r="I572" s="1"/>
    </row>
    <row r="573" spans="1:9" x14ac:dyDescent="0.25">
      <c r="A573" s="152"/>
      <c r="B573" s="22"/>
      <c r="C573" s="22"/>
      <c r="D573" s="22"/>
      <c r="E573" s="22"/>
      <c r="F573" s="22"/>
      <c r="G573" s="1"/>
      <c r="H573" s="1"/>
      <c r="I573" s="1"/>
    </row>
    <row r="574" spans="1:9" x14ac:dyDescent="0.25">
      <c r="A574" s="152"/>
      <c r="B574" s="22"/>
      <c r="C574" s="22"/>
      <c r="D574" s="22"/>
      <c r="E574" s="22"/>
      <c r="F574" s="22"/>
      <c r="G574" s="1"/>
      <c r="H574" s="1"/>
      <c r="I574" s="1"/>
    </row>
    <row r="575" spans="1:9" x14ac:dyDescent="0.25">
      <c r="A575" s="152"/>
      <c r="B575" s="22"/>
      <c r="C575" s="22"/>
      <c r="D575" s="22"/>
      <c r="E575" s="22"/>
      <c r="F575" s="22"/>
      <c r="G575" s="1"/>
      <c r="H575" s="1"/>
      <c r="I575" s="1"/>
    </row>
    <row r="576" spans="1:9" x14ac:dyDescent="0.25">
      <c r="A576" s="152"/>
      <c r="B576" s="22"/>
      <c r="C576" s="22"/>
      <c r="D576" s="22"/>
      <c r="E576" s="22"/>
      <c r="F576" s="22"/>
      <c r="G576" s="1"/>
      <c r="H576" s="1"/>
      <c r="I576" s="1"/>
    </row>
    <row r="577" spans="1:9" x14ac:dyDescent="0.25">
      <c r="A577" s="152"/>
      <c r="B577" s="22"/>
      <c r="C577" s="22"/>
      <c r="D577" s="22"/>
      <c r="E577" s="22"/>
      <c r="F577" s="22"/>
      <c r="G577" s="1"/>
      <c r="H577" s="1"/>
      <c r="I577" s="1"/>
    </row>
    <row r="578" spans="1:9" x14ac:dyDescent="0.25">
      <c r="A578" s="152"/>
      <c r="B578" s="22"/>
      <c r="C578" s="22"/>
      <c r="D578" s="22"/>
      <c r="E578" s="22"/>
      <c r="F578" s="22"/>
      <c r="G578" s="1"/>
      <c r="H578" s="1"/>
      <c r="I578" s="1"/>
    </row>
    <row r="579" spans="1:9" x14ac:dyDescent="0.25">
      <c r="A579" s="152"/>
      <c r="B579" s="22"/>
      <c r="C579" s="22"/>
      <c r="D579" s="22"/>
      <c r="E579" s="22"/>
      <c r="F579" s="22"/>
      <c r="G579" s="1"/>
      <c r="H579" s="1"/>
      <c r="I579" s="1"/>
    </row>
    <row r="580" spans="1:9" x14ac:dyDescent="0.25">
      <c r="A580" s="152"/>
      <c r="B580" s="22"/>
      <c r="C580" s="22"/>
      <c r="D580" s="22"/>
      <c r="E580" s="22"/>
      <c r="F580" s="22"/>
      <c r="G580" s="1"/>
      <c r="H580" s="1"/>
      <c r="I580" s="1"/>
    </row>
    <row r="581" spans="1:9" x14ac:dyDescent="0.25">
      <c r="A581" s="152"/>
      <c r="B581" s="22"/>
      <c r="C581" s="22"/>
      <c r="D581" s="22"/>
      <c r="E581" s="22"/>
      <c r="F581" s="22"/>
      <c r="G581" s="1"/>
      <c r="H581" s="1"/>
      <c r="I581" s="1"/>
    </row>
    <row r="582" spans="1:9" x14ac:dyDescent="0.25">
      <c r="A582" s="152"/>
      <c r="B582" s="22"/>
      <c r="C582" s="22"/>
      <c r="D582" s="22"/>
      <c r="E582" s="22"/>
      <c r="F582" s="22"/>
      <c r="G582" s="1"/>
      <c r="H582" s="1"/>
      <c r="I582" s="1"/>
    </row>
    <row r="583" spans="1:9" x14ac:dyDescent="0.25">
      <c r="A583" s="152"/>
      <c r="B583" s="22"/>
      <c r="C583" s="22"/>
      <c r="D583" s="22"/>
      <c r="E583" s="22"/>
      <c r="F583" s="22"/>
      <c r="G583" s="1"/>
      <c r="H583" s="1"/>
      <c r="I583" s="1"/>
    </row>
    <row r="584" spans="1:9" x14ac:dyDescent="0.25">
      <c r="A584" s="152"/>
      <c r="B584" s="22"/>
      <c r="C584" s="22"/>
      <c r="D584" s="22"/>
      <c r="E584" s="22"/>
      <c r="F584" s="22"/>
      <c r="G584" s="1"/>
      <c r="H584" s="1"/>
      <c r="I584" s="1"/>
    </row>
    <row r="585" spans="1:9" x14ac:dyDescent="0.25">
      <c r="A585" s="152"/>
      <c r="B585" s="22"/>
      <c r="C585" s="22"/>
      <c r="D585" s="22"/>
      <c r="E585" s="22"/>
      <c r="F585" s="22"/>
      <c r="G585" s="1"/>
      <c r="H585" s="1"/>
      <c r="I585" s="1"/>
    </row>
    <row r="586" spans="1:9" x14ac:dyDescent="0.25">
      <c r="A586" s="152"/>
      <c r="B586" s="22"/>
      <c r="C586" s="22"/>
      <c r="D586" s="22"/>
      <c r="E586" s="22"/>
      <c r="F586" s="22"/>
      <c r="G586" s="1"/>
      <c r="H586" s="1"/>
      <c r="I586" s="1"/>
    </row>
    <row r="587" spans="1:9" x14ac:dyDescent="0.25">
      <c r="A587" s="152"/>
      <c r="B587" s="22"/>
      <c r="C587" s="22"/>
      <c r="D587" s="22"/>
      <c r="E587" s="22"/>
      <c r="F587" s="22"/>
      <c r="G587" s="1"/>
      <c r="H587" s="1"/>
      <c r="I587" s="1"/>
    </row>
    <row r="588" spans="1:9" x14ac:dyDescent="0.25">
      <c r="A588" s="152"/>
      <c r="B588" s="22"/>
      <c r="C588" s="22"/>
      <c r="D588" s="22"/>
      <c r="E588" s="22"/>
      <c r="F588" s="22"/>
      <c r="G588" s="1"/>
      <c r="H588" s="1"/>
      <c r="I588" s="1"/>
    </row>
    <row r="589" spans="1:9" x14ac:dyDescent="0.25">
      <c r="A589" s="152"/>
      <c r="B589" s="22"/>
      <c r="C589" s="22"/>
      <c r="D589" s="22"/>
      <c r="E589" s="22"/>
      <c r="F589" s="22"/>
      <c r="G589" s="1"/>
      <c r="H589" s="1"/>
      <c r="I589" s="1"/>
    </row>
    <row r="590" spans="1:9" x14ac:dyDescent="0.25">
      <c r="A590" s="152"/>
      <c r="B590" s="22"/>
      <c r="C590" s="22"/>
      <c r="D590" s="22"/>
      <c r="E590" s="22"/>
      <c r="F590" s="22"/>
      <c r="G590" s="1"/>
      <c r="H590" s="1"/>
      <c r="I590" s="1"/>
    </row>
    <row r="591" spans="1:9" x14ac:dyDescent="0.25">
      <c r="A591" s="152"/>
      <c r="B591" s="22"/>
      <c r="C591" s="22"/>
      <c r="D591" s="22"/>
      <c r="E591" s="22"/>
      <c r="F591" s="22"/>
      <c r="G591" s="1"/>
      <c r="H591" s="1"/>
      <c r="I591" s="1"/>
    </row>
    <row r="592" spans="1:9" x14ac:dyDescent="0.25">
      <c r="A592" s="152"/>
      <c r="B592" s="22"/>
      <c r="C592" s="22"/>
      <c r="D592" s="22"/>
      <c r="E592" s="22"/>
      <c r="F592" s="22"/>
      <c r="G592" s="1"/>
      <c r="H592" s="1"/>
      <c r="I592" s="1"/>
    </row>
    <row r="593" spans="1:9" x14ac:dyDescent="0.25">
      <c r="A593" s="152"/>
      <c r="B593" s="22"/>
      <c r="C593" s="22"/>
      <c r="D593" s="22"/>
      <c r="E593" s="22"/>
      <c r="F593" s="22"/>
      <c r="G593" s="1"/>
      <c r="H593" s="1"/>
      <c r="I593" s="1"/>
    </row>
    <row r="594" spans="1:9" x14ac:dyDescent="0.25">
      <c r="A594" s="152"/>
      <c r="B594" s="22"/>
      <c r="C594" s="22"/>
      <c r="D594" s="22"/>
      <c r="E594" s="22"/>
      <c r="F594" s="22"/>
      <c r="G594" s="1"/>
      <c r="H594" s="1"/>
      <c r="I594" s="1"/>
    </row>
    <row r="595" spans="1:9" x14ac:dyDescent="0.25">
      <c r="A595" s="152"/>
      <c r="B595" s="22"/>
      <c r="C595" s="22"/>
      <c r="D595" s="22"/>
      <c r="E595" s="22"/>
      <c r="F595" s="22"/>
      <c r="G595" s="1"/>
      <c r="H595" s="1"/>
      <c r="I595" s="1"/>
    </row>
    <row r="596" spans="1:9" x14ac:dyDescent="0.25">
      <c r="A596" s="152"/>
      <c r="B596" s="22"/>
      <c r="C596" s="22"/>
      <c r="D596" s="22"/>
      <c r="E596" s="22"/>
      <c r="F596" s="22"/>
      <c r="G596" s="1"/>
      <c r="H596" s="1"/>
      <c r="I596" s="1"/>
    </row>
    <row r="597" spans="1:9" x14ac:dyDescent="0.25">
      <c r="A597" s="152"/>
      <c r="B597" s="22"/>
      <c r="C597" s="22"/>
      <c r="D597" s="22"/>
      <c r="E597" s="22"/>
      <c r="F597" s="22"/>
      <c r="G597" s="1"/>
      <c r="H597" s="1"/>
      <c r="I597" s="1"/>
    </row>
    <row r="598" spans="1:9" x14ac:dyDescent="0.25">
      <c r="A598" s="152"/>
      <c r="B598" s="22"/>
      <c r="C598" s="22"/>
      <c r="D598" s="22"/>
      <c r="E598" s="22"/>
      <c r="F598" s="22"/>
      <c r="G598" s="1"/>
      <c r="H598" s="1"/>
      <c r="I598" s="1"/>
    </row>
    <row r="599" spans="1:9" x14ac:dyDescent="0.25">
      <c r="A599" s="152"/>
      <c r="B599" s="22"/>
      <c r="C599" s="22"/>
      <c r="D599" s="22"/>
      <c r="E599" s="22"/>
      <c r="F599" s="22"/>
      <c r="G599" s="1"/>
      <c r="H599" s="1"/>
      <c r="I599" s="1"/>
    </row>
    <row r="600" spans="1:9" x14ac:dyDescent="0.25">
      <c r="A600" s="152"/>
      <c r="B600" s="22"/>
      <c r="C600" s="22"/>
      <c r="D600" s="22"/>
      <c r="E600" s="22"/>
      <c r="F600" s="22"/>
      <c r="G600" s="1"/>
      <c r="H600" s="1"/>
      <c r="I600" s="1"/>
    </row>
    <row r="601" spans="1:9" x14ac:dyDescent="0.25">
      <c r="A601" s="152"/>
      <c r="B601" s="22"/>
      <c r="C601" s="22"/>
      <c r="D601" s="22"/>
      <c r="E601" s="22"/>
      <c r="F601" s="22"/>
      <c r="G601" s="1"/>
      <c r="H601" s="1"/>
      <c r="I601" s="1"/>
    </row>
    <row r="602" spans="1:9" x14ac:dyDescent="0.25">
      <c r="A602" s="152"/>
      <c r="B602" s="22"/>
      <c r="C602" s="22"/>
      <c r="D602" s="22"/>
      <c r="E602" s="22"/>
      <c r="F602" s="22"/>
      <c r="G602" s="1"/>
      <c r="H602" s="1"/>
      <c r="I602" s="1"/>
    </row>
    <row r="603" spans="1:9" x14ac:dyDescent="0.25">
      <c r="A603" s="152"/>
      <c r="B603" s="22"/>
      <c r="C603" s="22"/>
      <c r="D603" s="22"/>
      <c r="E603" s="22"/>
      <c r="F603" s="22"/>
      <c r="G603" s="1"/>
      <c r="H603" s="1"/>
      <c r="I603" s="1"/>
    </row>
    <row r="604" spans="1:9" x14ac:dyDescent="0.25">
      <c r="A604" s="152"/>
      <c r="B604" s="22"/>
      <c r="C604" s="22"/>
      <c r="D604" s="22"/>
      <c r="E604" s="22"/>
      <c r="F604" s="22"/>
      <c r="G604" s="1"/>
      <c r="H604" s="1"/>
      <c r="I604" s="1"/>
    </row>
    <row r="605" spans="1:9" x14ac:dyDescent="0.25">
      <c r="A605" s="152"/>
      <c r="B605" s="22"/>
      <c r="C605" s="22"/>
      <c r="D605" s="22"/>
      <c r="E605" s="22"/>
      <c r="F605" s="22"/>
      <c r="G605" s="1"/>
      <c r="H605" s="1"/>
      <c r="I605" s="1"/>
    </row>
    <row r="606" spans="1:9" x14ac:dyDescent="0.25">
      <c r="A606" s="152"/>
      <c r="B606" s="22"/>
      <c r="C606" s="22"/>
      <c r="D606" s="22"/>
      <c r="E606" s="22"/>
      <c r="F606" s="22"/>
      <c r="G606" s="1"/>
      <c r="H606" s="1"/>
      <c r="I606" s="1"/>
    </row>
    <row r="607" spans="1:9" x14ac:dyDescent="0.25">
      <c r="A607" s="152"/>
      <c r="B607" s="22"/>
      <c r="C607" s="22"/>
      <c r="D607" s="22"/>
      <c r="E607" s="22"/>
      <c r="F607" s="22"/>
      <c r="G607" s="1"/>
      <c r="H607" s="1"/>
      <c r="I607" s="1"/>
    </row>
    <row r="608" spans="1:9" x14ac:dyDescent="0.25">
      <c r="A608" s="152"/>
      <c r="B608" s="22"/>
      <c r="C608" s="22"/>
      <c r="D608" s="22"/>
      <c r="E608" s="22"/>
      <c r="F608" s="22"/>
      <c r="G608" s="1"/>
      <c r="H608" s="1"/>
      <c r="I608" s="1"/>
    </row>
    <row r="609" spans="1:9" x14ac:dyDescent="0.25">
      <c r="A609" s="152"/>
      <c r="B609" s="22"/>
      <c r="C609" s="22"/>
      <c r="D609" s="22"/>
      <c r="E609" s="22"/>
      <c r="F609" s="22"/>
      <c r="G609" s="1"/>
      <c r="H609" s="1"/>
      <c r="I609" s="1"/>
    </row>
    <row r="610" spans="1:9" x14ac:dyDescent="0.25">
      <c r="A610" s="152"/>
      <c r="B610" s="22"/>
      <c r="C610" s="22"/>
      <c r="D610" s="22"/>
      <c r="E610" s="22"/>
      <c r="F610" s="22"/>
      <c r="G610" s="1"/>
      <c r="H610" s="1"/>
      <c r="I610" s="1"/>
    </row>
    <row r="611" spans="1:9" x14ac:dyDescent="0.25">
      <c r="A611" s="152"/>
      <c r="B611" s="22"/>
      <c r="C611" s="22"/>
      <c r="D611" s="22"/>
      <c r="E611" s="22"/>
      <c r="F611" s="22"/>
      <c r="G611" s="1"/>
      <c r="H611" s="1"/>
      <c r="I611" s="1"/>
    </row>
    <row r="612" spans="1:9" x14ac:dyDescent="0.25">
      <c r="A612" s="152"/>
      <c r="B612" s="22"/>
      <c r="C612" s="22"/>
      <c r="D612" s="22"/>
      <c r="E612" s="22"/>
      <c r="F612" s="22"/>
      <c r="G612" s="1"/>
      <c r="H612" s="1"/>
      <c r="I612" s="1"/>
    </row>
    <row r="613" spans="1:9" x14ac:dyDescent="0.25">
      <c r="A613" s="152"/>
      <c r="B613" s="22"/>
      <c r="C613" s="22"/>
      <c r="D613" s="22"/>
      <c r="E613" s="22"/>
      <c r="F613" s="22"/>
      <c r="G613" s="1"/>
      <c r="H613" s="1"/>
      <c r="I613" s="1"/>
    </row>
    <row r="614" spans="1:9" x14ac:dyDescent="0.25">
      <c r="A614" s="152"/>
      <c r="B614" s="22"/>
      <c r="C614" s="22"/>
      <c r="D614" s="22"/>
      <c r="E614" s="22"/>
      <c r="F614" s="22"/>
      <c r="G614" s="1"/>
      <c r="H614" s="1"/>
      <c r="I614" s="1"/>
    </row>
    <row r="615" spans="1:9" x14ac:dyDescent="0.25">
      <c r="A615" s="152"/>
      <c r="B615" s="22"/>
      <c r="C615" s="22"/>
      <c r="D615" s="22"/>
      <c r="E615" s="22"/>
      <c r="F615" s="22"/>
      <c r="G615" s="1"/>
      <c r="H615" s="1"/>
      <c r="I615" s="1"/>
    </row>
    <row r="616" spans="1:9" x14ac:dyDescent="0.25">
      <c r="A616" s="152"/>
      <c r="B616" s="22"/>
      <c r="C616" s="22"/>
      <c r="D616" s="22"/>
      <c r="E616" s="22"/>
      <c r="F616" s="22"/>
      <c r="G616" s="1"/>
      <c r="H616" s="1"/>
      <c r="I616" s="1"/>
    </row>
    <row r="617" spans="1:9" x14ac:dyDescent="0.25">
      <c r="A617" s="152"/>
      <c r="B617" s="22"/>
      <c r="C617" s="22"/>
      <c r="D617" s="22"/>
      <c r="E617" s="22"/>
      <c r="F617" s="22"/>
      <c r="G617" s="1"/>
      <c r="H617" s="1"/>
      <c r="I617" s="1"/>
    </row>
    <row r="618" spans="1:9" x14ac:dyDescent="0.25">
      <c r="A618" s="152"/>
      <c r="B618" s="22"/>
      <c r="C618" s="22"/>
      <c r="D618" s="22"/>
      <c r="E618" s="22"/>
      <c r="F618" s="22"/>
      <c r="G618" s="1"/>
      <c r="H618" s="1"/>
      <c r="I618" s="1"/>
    </row>
    <row r="619" spans="1:9" x14ac:dyDescent="0.25">
      <c r="A619" s="152"/>
      <c r="B619" s="22"/>
      <c r="C619" s="22"/>
      <c r="D619" s="22"/>
      <c r="E619" s="22"/>
      <c r="F619" s="22"/>
      <c r="G619" s="1"/>
      <c r="H619" s="1"/>
      <c r="I619" s="1"/>
    </row>
    <row r="620" spans="1:9" x14ac:dyDescent="0.25">
      <c r="A620" s="152"/>
      <c r="B620" s="22"/>
      <c r="C620" s="22"/>
      <c r="D620" s="22"/>
      <c r="E620" s="22"/>
      <c r="F620" s="22"/>
      <c r="G620" s="1"/>
      <c r="H620" s="1"/>
      <c r="I620" s="1"/>
    </row>
    <row r="621" spans="1:9" x14ac:dyDescent="0.25">
      <c r="A621" s="152"/>
      <c r="B621" s="22"/>
      <c r="C621" s="22"/>
      <c r="D621" s="22"/>
      <c r="E621" s="22"/>
      <c r="F621" s="22"/>
      <c r="G621" s="1"/>
      <c r="H621" s="1"/>
      <c r="I621" s="1"/>
    </row>
    <row r="622" spans="1:9" x14ac:dyDescent="0.25">
      <c r="A622" s="152"/>
      <c r="B622" s="22"/>
      <c r="C622" s="22"/>
      <c r="D622" s="22"/>
      <c r="E622" s="22"/>
      <c r="F622" s="22"/>
      <c r="G622" s="1"/>
      <c r="H622" s="1"/>
      <c r="I622" s="1"/>
    </row>
    <row r="623" spans="1:9" x14ac:dyDescent="0.25">
      <c r="A623" s="152"/>
      <c r="B623" s="22"/>
      <c r="C623" s="22"/>
      <c r="D623" s="22"/>
      <c r="E623" s="22"/>
      <c r="F623" s="22"/>
      <c r="G623" s="1"/>
      <c r="H623" s="1"/>
      <c r="I623" s="1"/>
    </row>
    <row r="624" spans="1:9" x14ac:dyDescent="0.25">
      <c r="A624" s="152"/>
      <c r="B624" s="22"/>
      <c r="C624" s="22"/>
      <c r="D624" s="22"/>
      <c r="E624" s="22"/>
      <c r="F624" s="22"/>
      <c r="G624" s="1"/>
      <c r="H624" s="1"/>
      <c r="I624" s="1"/>
    </row>
    <row r="625" spans="1:9" x14ac:dyDescent="0.25">
      <c r="A625" s="152"/>
      <c r="B625" s="22"/>
      <c r="C625" s="22"/>
      <c r="D625" s="22"/>
      <c r="E625" s="22"/>
      <c r="F625" s="22"/>
      <c r="G625" s="1"/>
      <c r="H625" s="1"/>
      <c r="I625" s="1"/>
    </row>
    <row r="626" spans="1:9" x14ac:dyDescent="0.25">
      <c r="A626" s="152"/>
      <c r="B626" s="22"/>
      <c r="C626" s="22"/>
      <c r="D626" s="22"/>
      <c r="E626" s="22"/>
      <c r="F626" s="22"/>
      <c r="G626" s="1"/>
      <c r="H626" s="1"/>
      <c r="I626" s="1"/>
    </row>
    <row r="627" spans="1:9" x14ac:dyDescent="0.25">
      <c r="A627" s="152"/>
      <c r="B627" s="22"/>
      <c r="C627" s="22"/>
      <c r="D627" s="22"/>
      <c r="E627" s="22"/>
      <c r="F627" s="22"/>
      <c r="G627" s="1"/>
      <c r="H627" s="1"/>
      <c r="I627" s="1"/>
    </row>
    <row r="628" spans="1:9" x14ac:dyDescent="0.25">
      <c r="A628" s="152"/>
      <c r="B628" s="22"/>
      <c r="C628" s="22"/>
      <c r="D628" s="22"/>
      <c r="E628" s="22"/>
      <c r="F628" s="22"/>
      <c r="G628" s="1"/>
      <c r="H628" s="1"/>
      <c r="I628" s="1"/>
    </row>
    <row r="629" spans="1:9" x14ac:dyDescent="0.25">
      <c r="A629" s="152"/>
      <c r="B629" s="22"/>
      <c r="C629" s="22"/>
      <c r="D629" s="22"/>
      <c r="E629" s="22"/>
      <c r="F629" s="22"/>
      <c r="G629" s="1"/>
      <c r="H629" s="1"/>
      <c r="I629" s="1"/>
    </row>
    <row r="630" spans="1:9" x14ac:dyDescent="0.25">
      <c r="A630" s="152"/>
      <c r="B630" s="22"/>
      <c r="C630" s="22"/>
      <c r="D630" s="22"/>
      <c r="E630" s="22"/>
      <c r="F630" s="22"/>
      <c r="G630" s="1"/>
      <c r="H630" s="1"/>
      <c r="I630" s="1"/>
    </row>
    <row r="631" spans="1:9" x14ac:dyDescent="0.25">
      <c r="A631" s="152"/>
      <c r="B631" s="22"/>
      <c r="C631" s="22"/>
      <c r="D631" s="22"/>
      <c r="E631" s="22"/>
      <c r="F631" s="22"/>
      <c r="G631" s="1"/>
      <c r="H631" s="1"/>
      <c r="I631" s="1"/>
    </row>
    <row r="632" spans="1:9" x14ac:dyDescent="0.25">
      <c r="A632" s="152"/>
      <c r="B632" s="22"/>
      <c r="C632" s="22"/>
      <c r="D632" s="22"/>
      <c r="E632" s="22"/>
      <c r="F632" s="22"/>
      <c r="G632" s="1"/>
      <c r="H632" s="1"/>
      <c r="I632" s="1"/>
    </row>
    <row r="633" spans="1:9" x14ac:dyDescent="0.25">
      <c r="A633" s="152"/>
      <c r="B633" s="22"/>
      <c r="C633" s="22"/>
      <c r="D633" s="22"/>
      <c r="E633" s="22"/>
      <c r="F633" s="22"/>
      <c r="G633" s="1"/>
      <c r="H633" s="1"/>
      <c r="I633" s="1"/>
    </row>
    <row r="634" spans="1:9" x14ac:dyDescent="0.25">
      <c r="A634" s="152"/>
      <c r="B634" s="22"/>
      <c r="C634" s="22"/>
      <c r="D634" s="22"/>
      <c r="E634" s="22"/>
      <c r="F634" s="22"/>
      <c r="G634" s="1"/>
      <c r="H634" s="1"/>
      <c r="I634" s="1"/>
    </row>
    <row r="635" spans="1:9" x14ac:dyDescent="0.25">
      <c r="A635" s="152"/>
      <c r="B635" s="22"/>
      <c r="C635" s="22"/>
      <c r="D635" s="22"/>
      <c r="E635" s="22"/>
      <c r="F635" s="22"/>
      <c r="G635" s="1"/>
      <c r="H635" s="1"/>
      <c r="I635" s="1"/>
    </row>
    <row r="636" spans="1:9" x14ac:dyDescent="0.25">
      <c r="A636" s="152"/>
      <c r="B636" s="22"/>
      <c r="C636" s="22"/>
      <c r="D636" s="22"/>
      <c r="E636" s="22"/>
      <c r="F636" s="22"/>
      <c r="G636" s="1"/>
      <c r="H636" s="1"/>
      <c r="I636" s="1"/>
    </row>
    <row r="637" spans="1:9" x14ac:dyDescent="0.25">
      <c r="A637" s="152"/>
      <c r="B637" s="22"/>
      <c r="C637" s="22"/>
      <c r="D637" s="22"/>
      <c r="E637" s="22"/>
      <c r="F637" s="22"/>
      <c r="G637" s="1"/>
      <c r="H637" s="1"/>
      <c r="I637" s="1"/>
    </row>
    <row r="638" spans="1:9" x14ac:dyDescent="0.25">
      <c r="A638" s="152"/>
      <c r="B638" s="22"/>
      <c r="C638" s="22"/>
      <c r="D638" s="22"/>
      <c r="E638" s="22"/>
      <c r="F638" s="22"/>
      <c r="G638" s="1"/>
      <c r="H638" s="1"/>
      <c r="I638" s="1"/>
    </row>
    <row r="639" spans="1:9" x14ac:dyDescent="0.25">
      <c r="A639" s="152"/>
      <c r="B639" s="22"/>
      <c r="C639" s="22"/>
      <c r="D639" s="22"/>
      <c r="E639" s="22"/>
      <c r="F639" s="22"/>
      <c r="G639" s="1"/>
      <c r="H639" s="1"/>
      <c r="I639" s="1"/>
    </row>
    <row r="640" spans="1:9" x14ac:dyDescent="0.25">
      <c r="A640" s="152"/>
      <c r="B640" s="22"/>
      <c r="C640" s="22"/>
      <c r="D640" s="22"/>
      <c r="E640" s="22"/>
      <c r="F640" s="22"/>
      <c r="G640" s="1"/>
      <c r="H640" s="1"/>
      <c r="I640" s="1"/>
    </row>
    <row r="641" spans="1:9" x14ac:dyDescent="0.25">
      <c r="A641" s="152"/>
      <c r="B641" s="22"/>
      <c r="C641" s="22"/>
      <c r="D641" s="22"/>
      <c r="E641" s="22"/>
      <c r="F641" s="22"/>
      <c r="G641" s="1"/>
      <c r="H641" s="1"/>
      <c r="I641" s="1"/>
    </row>
    <row r="642" spans="1:9" x14ac:dyDescent="0.25">
      <c r="A642" s="152"/>
      <c r="B642" s="22"/>
      <c r="C642" s="22"/>
      <c r="D642" s="22"/>
      <c r="E642" s="22"/>
      <c r="F642" s="22"/>
      <c r="G642" s="1"/>
      <c r="H642" s="1"/>
      <c r="I642" s="1"/>
    </row>
    <row r="643" spans="1:9" x14ac:dyDescent="0.25">
      <c r="A643" s="152"/>
      <c r="B643" s="22"/>
      <c r="C643" s="22"/>
      <c r="D643" s="22"/>
      <c r="E643" s="22"/>
      <c r="F643" s="22"/>
      <c r="G643" s="1"/>
      <c r="H643" s="1"/>
      <c r="I643" s="1"/>
    </row>
    <row r="644" spans="1:9" x14ac:dyDescent="0.25">
      <c r="A644" s="152"/>
      <c r="B644" s="22"/>
      <c r="C644" s="22"/>
      <c r="D644" s="22"/>
      <c r="E644" s="22"/>
      <c r="F644" s="22"/>
      <c r="G644" s="1"/>
      <c r="H644" s="1"/>
      <c r="I644" s="1"/>
    </row>
    <row r="645" spans="1:9" x14ac:dyDescent="0.25">
      <c r="A645" s="152"/>
      <c r="B645" s="22"/>
      <c r="C645" s="22"/>
      <c r="D645" s="22"/>
      <c r="E645" s="22"/>
      <c r="F645" s="22"/>
      <c r="G645" s="1"/>
      <c r="H645" s="1"/>
      <c r="I645" s="1"/>
    </row>
    <row r="646" spans="1:9" x14ac:dyDescent="0.25">
      <c r="A646" s="152"/>
      <c r="B646" s="22"/>
      <c r="C646" s="22"/>
      <c r="D646" s="22"/>
      <c r="E646" s="22"/>
      <c r="F646" s="22"/>
      <c r="G646" s="1"/>
      <c r="H646" s="1"/>
      <c r="I646" s="1"/>
    </row>
    <row r="647" spans="1:9" x14ac:dyDescent="0.25">
      <c r="A647" s="152"/>
      <c r="B647" s="22"/>
      <c r="C647" s="22"/>
      <c r="D647" s="22"/>
      <c r="E647" s="22"/>
      <c r="F647" s="22"/>
      <c r="G647" s="1"/>
      <c r="H647" s="1"/>
      <c r="I647" s="1"/>
    </row>
    <row r="648" spans="1:9" x14ac:dyDescent="0.25">
      <c r="A648" s="152"/>
      <c r="B648" s="22"/>
      <c r="C648" s="22"/>
      <c r="D648" s="22"/>
      <c r="E648" s="22"/>
      <c r="F648" s="22"/>
      <c r="G648" s="1"/>
      <c r="H648" s="1"/>
      <c r="I648" s="1"/>
    </row>
    <row r="649" spans="1:9" x14ac:dyDescent="0.25">
      <c r="A649" s="152"/>
      <c r="B649" s="22"/>
      <c r="C649" s="22"/>
      <c r="D649" s="22"/>
      <c r="E649" s="22"/>
      <c r="F649" s="22"/>
      <c r="G649" s="1"/>
      <c r="H649" s="1"/>
      <c r="I649" s="1"/>
    </row>
    <row r="650" spans="1:9" x14ac:dyDescent="0.25">
      <c r="A650" s="152"/>
      <c r="B650" s="22"/>
      <c r="C650" s="22"/>
      <c r="D650" s="22"/>
      <c r="E650" s="22"/>
      <c r="F650" s="22"/>
      <c r="G650" s="1"/>
      <c r="H650" s="1"/>
      <c r="I650" s="1"/>
    </row>
    <row r="651" spans="1:9" x14ac:dyDescent="0.25">
      <c r="A651" s="152"/>
      <c r="B651" s="22"/>
      <c r="C651" s="22"/>
      <c r="D651" s="22"/>
      <c r="E651" s="22"/>
      <c r="F651" s="22"/>
      <c r="G651" s="1"/>
      <c r="H651" s="1"/>
      <c r="I651" s="1"/>
    </row>
    <row r="652" spans="1:9" x14ac:dyDescent="0.25">
      <c r="A652" s="152"/>
      <c r="B652" s="22"/>
      <c r="C652" s="22"/>
      <c r="D652" s="22"/>
      <c r="E652" s="22"/>
      <c r="F652" s="22"/>
      <c r="G652" s="1"/>
      <c r="H652" s="1"/>
      <c r="I652" s="1"/>
    </row>
    <row r="653" spans="1:9" x14ac:dyDescent="0.25">
      <c r="A653" s="152"/>
      <c r="B653" s="22"/>
      <c r="C653" s="22"/>
      <c r="D653" s="22"/>
      <c r="E653" s="22"/>
      <c r="F653" s="22"/>
      <c r="G653" s="1"/>
      <c r="H653" s="1"/>
      <c r="I653" s="1"/>
    </row>
    <row r="654" spans="1:9" x14ac:dyDescent="0.25">
      <c r="A654" s="152"/>
      <c r="B654" s="22"/>
      <c r="C654" s="22"/>
      <c r="D654" s="22"/>
      <c r="E654" s="22"/>
      <c r="F654" s="22"/>
      <c r="G654" s="1"/>
      <c r="H654" s="1"/>
      <c r="I654" s="1"/>
    </row>
    <row r="655" spans="1:9" x14ac:dyDescent="0.25">
      <c r="A655" s="152"/>
      <c r="B655" s="22"/>
      <c r="C655" s="22"/>
      <c r="D655" s="22"/>
      <c r="E655" s="22"/>
      <c r="F655" s="22"/>
      <c r="G655" s="1"/>
      <c r="H655" s="1"/>
      <c r="I655" s="1"/>
    </row>
    <row r="656" spans="1:9" x14ac:dyDescent="0.25">
      <c r="A656" s="152"/>
      <c r="B656" s="22"/>
      <c r="C656" s="22"/>
      <c r="D656" s="22"/>
      <c r="E656" s="22"/>
      <c r="F656" s="22"/>
      <c r="G656" s="1"/>
      <c r="H656" s="1"/>
      <c r="I656" s="1"/>
    </row>
    <row r="657" spans="1:9" x14ac:dyDescent="0.25">
      <c r="A657" s="152"/>
      <c r="B657" s="22"/>
      <c r="C657" s="22"/>
      <c r="D657" s="22"/>
      <c r="E657" s="22"/>
      <c r="F657" s="22"/>
      <c r="G657" s="1"/>
      <c r="H657" s="1"/>
      <c r="I657" s="1"/>
    </row>
    <row r="658" spans="1:9" x14ac:dyDescent="0.25">
      <c r="A658" s="152"/>
      <c r="B658" s="22"/>
      <c r="C658" s="22"/>
      <c r="D658" s="22"/>
      <c r="E658" s="22"/>
      <c r="F658" s="22"/>
      <c r="G658" s="1"/>
      <c r="H658" s="1"/>
      <c r="I658" s="1"/>
    </row>
    <row r="659" spans="1:9" x14ac:dyDescent="0.25">
      <c r="A659" s="152"/>
      <c r="B659" s="22"/>
      <c r="C659" s="22"/>
      <c r="D659" s="22"/>
      <c r="E659" s="22"/>
      <c r="F659" s="22"/>
      <c r="G659" s="1"/>
      <c r="H659" s="1"/>
      <c r="I659" s="1"/>
    </row>
    <row r="660" spans="1:9" x14ac:dyDescent="0.25">
      <c r="A660" s="152"/>
      <c r="B660" s="22"/>
      <c r="C660" s="22"/>
      <c r="D660" s="22"/>
      <c r="E660" s="22"/>
      <c r="F660" s="22"/>
      <c r="G660" s="1"/>
      <c r="H660" s="1"/>
      <c r="I660" s="1"/>
    </row>
    <row r="661" spans="1:9" x14ac:dyDescent="0.25">
      <c r="A661" s="152"/>
      <c r="B661" s="22"/>
      <c r="C661" s="22"/>
      <c r="D661" s="22"/>
      <c r="E661" s="22"/>
      <c r="F661" s="22"/>
      <c r="G661" s="1"/>
      <c r="H661" s="1"/>
      <c r="I661" s="1"/>
    </row>
    <row r="662" spans="1:9" x14ac:dyDescent="0.25">
      <c r="A662" s="152"/>
      <c r="B662" s="22"/>
      <c r="C662" s="22"/>
      <c r="D662" s="22"/>
      <c r="E662" s="22"/>
      <c r="F662" s="22"/>
      <c r="G662" s="1"/>
      <c r="H662" s="1"/>
      <c r="I662" s="1"/>
    </row>
    <row r="663" spans="1:9" x14ac:dyDescent="0.25">
      <c r="A663" s="152"/>
      <c r="B663" s="22"/>
      <c r="C663" s="22"/>
      <c r="D663" s="22"/>
      <c r="E663" s="22"/>
      <c r="F663" s="22"/>
      <c r="G663" s="1"/>
      <c r="H663" s="1"/>
      <c r="I663" s="1"/>
    </row>
    <row r="664" spans="1:9" x14ac:dyDescent="0.25">
      <c r="A664" s="152"/>
      <c r="B664" s="22"/>
      <c r="C664" s="22"/>
      <c r="D664" s="22"/>
      <c r="E664" s="22"/>
      <c r="F664" s="22"/>
      <c r="G664" s="1"/>
      <c r="H664" s="1"/>
      <c r="I664" s="1"/>
    </row>
    <row r="665" spans="1:9" x14ac:dyDescent="0.25">
      <c r="A665" s="152"/>
      <c r="B665" s="22"/>
      <c r="C665" s="22"/>
      <c r="D665" s="22"/>
      <c r="E665" s="22"/>
      <c r="F665" s="22"/>
      <c r="G665" s="1"/>
      <c r="H665" s="1"/>
      <c r="I665" s="1"/>
    </row>
    <row r="666" spans="1:9" x14ac:dyDescent="0.25">
      <c r="A666" s="152"/>
      <c r="B666" s="22"/>
      <c r="C666" s="22"/>
      <c r="D666" s="22"/>
      <c r="E666" s="22"/>
      <c r="F666" s="22"/>
      <c r="G666" s="1"/>
      <c r="H666" s="1"/>
      <c r="I666" s="1"/>
    </row>
    <row r="667" spans="1:9" x14ac:dyDescent="0.25">
      <c r="A667" s="152"/>
      <c r="B667" s="22"/>
      <c r="C667" s="22"/>
      <c r="D667" s="22"/>
      <c r="E667" s="22"/>
      <c r="F667" s="22"/>
      <c r="G667" s="1"/>
      <c r="H667" s="1"/>
      <c r="I667" s="1"/>
    </row>
    <row r="668" spans="1:9" x14ac:dyDescent="0.25">
      <c r="A668" s="152"/>
      <c r="B668" s="22"/>
      <c r="C668" s="22"/>
      <c r="D668" s="22"/>
      <c r="E668" s="22"/>
      <c r="F668" s="22"/>
      <c r="G668" s="1"/>
      <c r="H668" s="1"/>
      <c r="I668" s="1"/>
    </row>
    <row r="669" spans="1:9" x14ac:dyDescent="0.25">
      <c r="A669" s="152"/>
      <c r="B669" s="22"/>
      <c r="C669" s="22"/>
      <c r="D669" s="22"/>
      <c r="E669" s="22"/>
      <c r="F669" s="22"/>
      <c r="G669" s="1"/>
      <c r="H669" s="1"/>
      <c r="I669" s="1"/>
    </row>
    <row r="670" spans="1:9" x14ac:dyDescent="0.25">
      <c r="A670" s="152"/>
      <c r="B670" s="22"/>
      <c r="C670" s="22"/>
      <c r="D670" s="22"/>
      <c r="E670" s="22"/>
      <c r="F670" s="22"/>
      <c r="G670" s="1"/>
      <c r="H670" s="1"/>
      <c r="I670" s="1"/>
    </row>
    <row r="671" spans="1:9" x14ac:dyDescent="0.25">
      <c r="A671" s="152"/>
      <c r="B671" s="22"/>
      <c r="C671" s="22"/>
      <c r="D671" s="22"/>
      <c r="E671" s="22"/>
      <c r="F671" s="22"/>
      <c r="G671" s="1"/>
      <c r="H671" s="1"/>
      <c r="I671" s="1"/>
    </row>
    <row r="672" spans="1:9" x14ac:dyDescent="0.25">
      <c r="A672" s="152"/>
      <c r="B672" s="22"/>
      <c r="C672" s="22"/>
      <c r="D672" s="22"/>
      <c r="E672" s="22"/>
      <c r="F672" s="22"/>
      <c r="G672" s="1"/>
      <c r="H672" s="1"/>
      <c r="I672" s="1"/>
    </row>
    <row r="673" spans="1:9" x14ac:dyDescent="0.25">
      <c r="A673" s="152"/>
      <c r="B673" s="22"/>
      <c r="C673" s="22"/>
      <c r="D673" s="22"/>
      <c r="E673" s="22"/>
      <c r="F673" s="22"/>
      <c r="G673" s="1"/>
      <c r="H673" s="1"/>
      <c r="I673" s="1"/>
    </row>
    <row r="674" spans="1:9" x14ac:dyDescent="0.25">
      <c r="A674" s="152"/>
      <c r="B674" s="22"/>
      <c r="C674" s="22"/>
      <c r="D674" s="22"/>
      <c r="E674" s="22"/>
      <c r="F674" s="22"/>
      <c r="G674" s="1"/>
      <c r="H674" s="1"/>
      <c r="I674" s="1"/>
    </row>
    <row r="675" spans="1:9" x14ac:dyDescent="0.25">
      <c r="A675" s="152"/>
      <c r="B675" s="22"/>
      <c r="C675" s="22"/>
      <c r="D675" s="22"/>
      <c r="E675" s="22"/>
      <c r="F675" s="22"/>
      <c r="G675" s="1"/>
      <c r="H675" s="1"/>
      <c r="I675" s="1"/>
    </row>
    <row r="676" spans="1:9" x14ac:dyDescent="0.25">
      <c r="A676" s="152"/>
      <c r="B676" s="22"/>
      <c r="C676" s="22"/>
      <c r="D676" s="22"/>
      <c r="E676" s="22"/>
      <c r="F676" s="22"/>
      <c r="G676" s="1"/>
      <c r="H676" s="1"/>
      <c r="I676" s="1"/>
    </row>
    <row r="677" spans="1:9" x14ac:dyDescent="0.25">
      <c r="A677" s="152"/>
      <c r="B677" s="22"/>
      <c r="C677" s="22"/>
      <c r="D677" s="22"/>
      <c r="E677" s="22"/>
      <c r="F677" s="22"/>
      <c r="G677" s="1"/>
      <c r="H677" s="1"/>
      <c r="I677" s="1"/>
    </row>
    <row r="678" spans="1:9" x14ac:dyDescent="0.25">
      <c r="A678" s="152"/>
      <c r="B678" s="22"/>
      <c r="C678" s="22"/>
      <c r="D678" s="22"/>
      <c r="E678" s="22"/>
      <c r="F678" s="22"/>
      <c r="G678" s="1"/>
      <c r="H678" s="1"/>
      <c r="I678" s="1"/>
    </row>
    <row r="679" spans="1:9" x14ac:dyDescent="0.25">
      <c r="A679" s="152"/>
      <c r="B679" s="22"/>
      <c r="C679" s="22"/>
      <c r="D679" s="22"/>
      <c r="E679" s="22"/>
      <c r="F679" s="22"/>
      <c r="G679" s="1"/>
      <c r="H679" s="1"/>
      <c r="I679" s="1"/>
    </row>
    <row r="680" spans="1:9" x14ac:dyDescent="0.25">
      <c r="A680" s="152"/>
      <c r="B680" s="22"/>
      <c r="C680" s="22"/>
      <c r="D680" s="22"/>
      <c r="E680" s="22"/>
      <c r="F680" s="22"/>
      <c r="G680" s="1"/>
      <c r="H680" s="1"/>
      <c r="I680" s="1"/>
    </row>
    <row r="681" spans="1:9" x14ac:dyDescent="0.25">
      <c r="A681" s="152"/>
      <c r="B681" s="22"/>
      <c r="C681" s="22"/>
      <c r="D681" s="22"/>
      <c r="E681" s="22"/>
      <c r="F681" s="22"/>
      <c r="G681" s="1"/>
      <c r="H681" s="1"/>
      <c r="I681" s="1"/>
    </row>
    <row r="682" spans="1:9" x14ac:dyDescent="0.25">
      <c r="A682" s="152"/>
      <c r="B682" s="22"/>
      <c r="C682" s="22"/>
      <c r="D682" s="22"/>
      <c r="E682" s="22"/>
      <c r="F682" s="22"/>
      <c r="G682" s="1"/>
      <c r="H682" s="1"/>
      <c r="I682" s="1"/>
    </row>
    <row r="683" spans="1:9" x14ac:dyDescent="0.25">
      <c r="A683" s="152"/>
      <c r="B683" s="22"/>
      <c r="C683" s="22"/>
      <c r="D683" s="22"/>
      <c r="E683" s="22"/>
      <c r="F683" s="22"/>
      <c r="G683" s="1"/>
      <c r="H683" s="1"/>
      <c r="I683" s="1"/>
    </row>
    <row r="684" spans="1:9" x14ac:dyDescent="0.25">
      <c r="A684" s="152"/>
      <c r="B684" s="22"/>
      <c r="C684" s="22"/>
      <c r="D684" s="22"/>
      <c r="E684" s="22"/>
      <c r="F684" s="22"/>
      <c r="G684" s="1"/>
      <c r="H684" s="1"/>
      <c r="I684" s="1"/>
    </row>
    <row r="685" spans="1:9" x14ac:dyDescent="0.25">
      <c r="A685" s="152"/>
      <c r="B685" s="22"/>
      <c r="C685" s="22"/>
      <c r="D685" s="22"/>
      <c r="E685" s="22"/>
      <c r="F685" s="22"/>
      <c r="G685" s="1"/>
      <c r="H685" s="1"/>
      <c r="I685" s="1"/>
    </row>
    <row r="686" spans="1:9" x14ac:dyDescent="0.25">
      <c r="A686" s="152"/>
      <c r="B686" s="22"/>
      <c r="C686" s="22"/>
      <c r="D686" s="22"/>
      <c r="E686" s="22"/>
      <c r="F686" s="22"/>
      <c r="G686" s="1"/>
      <c r="H686" s="1"/>
      <c r="I686" s="1"/>
    </row>
    <row r="687" spans="1:9" x14ac:dyDescent="0.25">
      <c r="A687" s="152"/>
      <c r="B687" s="22"/>
      <c r="C687" s="22"/>
      <c r="D687" s="22"/>
      <c r="E687" s="22"/>
      <c r="F687" s="22"/>
      <c r="G687" s="1"/>
      <c r="H687" s="1"/>
      <c r="I687" s="1"/>
    </row>
    <row r="688" spans="1:9" x14ac:dyDescent="0.25">
      <c r="A688" s="152"/>
      <c r="B688" s="22"/>
      <c r="C688" s="22"/>
      <c r="D688" s="22"/>
      <c r="E688" s="22"/>
      <c r="F688" s="22"/>
      <c r="G688" s="1"/>
      <c r="H688" s="1"/>
      <c r="I688" s="1"/>
    </row>
    <row r="689" spans="1:9" x14ac:dyDescent="0.25">
      <c r="A689" s="152"/>
      <c r="B689" s="22"/>
      <c r="C689" s="22"/>
      <c r="D689" s="22"/>
      <c r="E689" s="22"/>
      <c r="F689" s="22"/>
      <c r="G689" s="1"/>
      <c r="H689" s="1"/>
      <c r="I689" s="1"/>
    </row>
    <row r="690" spans="1:9" x14ac:dyDescent="0.25">
      <c r="A690" s="152"/>
      <c r="B690" s="22"/>
      <c r="C690" s="22"/>
      <c r="D690" s="22"/>
      <c r="E690" s="22"/>
      <c r="F690" s="22"/>
      <c r="G690" s="1"/>
      <c r="H690" s="1"/>
      <c r="I690" s="1"/>
    </row>
    <row r="691" spans="1:9" x14ac:dyDescent="0.25">
      <c r="A691" s="152"/>
      <c r="B691" s="22"/>
      <c r="C691" s="22"/>
      <c r="D691" s="22"/>
      <c r="E691" s="22"/>
      <c r="F691" s="22"/>
      <c r="G691" s="1"/>
      <c r="H691" s="1"/>
      <c r="I691" s="1"/>
    </row>
    <row r="692" spans="1:9" x14ac:dyDescent="0.25">
      <c r="A692" s="152"/>
      <c r="B692" s="22"/>
      <c r="C692" s="22"/>
      <c r="D692" s="22"/>
      <c r="E692" s="22"/>
      <c r="F692" s="22"/>
      <c r="G692" s="1"/>
      <c r="H692" s="1"/>
      <c r="I692" s="1"/>
    </row>
    <row r="693" spans="1:9" x14ac:dyDescent="0.25">
      <c r="A693" s="152"/>
      <c r="B693" s="22"/>
      <c r="C693" s="22"/>
      <c r="D693" s="22"/>
      <c r="E693" s="22"/>
      <c r="F693" s="22"/>
      <c r="G693" s="1"/>
      <c r="H693" s="1"/>
      <c r="I693" s="1"/>
    </row>
    <row r="694" spans="1:9" x14ac:dyDescent="0.25">
      <c r="A694" s="152"/>
      <c r="B694" s="22"/>
      <c r="C694" s="22"/>
      <c r="D694" s="22"/>
      <c r="E694" s="22"/>
      <c r="F694" s="22"/>
      <c r="G694" s="1"/>
      <c r="H694" s="1"/>
      <c r="I694" s="1"/>
    </row>
    <row r="695" spans="1:9" x14ac:dyDescent="0.25">
      <c r="A695" s="152"/>
      <c r="B695" s="22"/>
      <c r="C695" s="22"/>
      <c r="D695" s="22"/>
      <c r="E695" s="22"/>
      <c r="F695" s="22"/>
      <c r="G695" s="1"/>
      <c r="H695" s="1"/>
      <c r="I695" s="1"/>
    </row>
    <row r="696" spans="1:9" x14ac:dyDescent="0.25">
      <c r="A696" s="152"/>
      <c r="B696" s="22"/>
      <c r="C696" s="22"/>
      <c r="D696" s="22"/>
      <c r="E696" s="22"/>
      <c r="F696" s="22"/>
      <c r="G696" s="1"/>
      <c r="H696" s="1"/>
      <c r="I696" s="1"/>
    </row>
    <row r="697" spans="1:9" x14ac:dyDescent="0.25">
      <c r="A697" s="152"/>
      <c r="B697" s="22"/>
      <c r="C697" s="22"/>
      <c r="D697" s="22"/>
      <c r="E697" s="22"/>
      <c r="F697" s="22"/>
      <c r="G697" s="1"/>
      <c r="H697" s="1"/>
      <c r="I697" s="1"/>
    </row>
    <row r="698" spans="1:9" x14ac:dyDescent="0.25">
      <c r="A698" s="152"/>
      <c r="B698" s="22"/>
      <c r="C698" s="22"/>
      <c r="D698" s="22"/>
      <c r="E698" s="22"/>
      <c r="F698" s="22"/>
      <c r="G698" s="1"/>
      <c r="H698" s="1"/>
      <c r="I698" s="1"/>
    </row>
    <row r="699" spans="1:9" x14ac:dyDescent="0.25">
      <c r="A699" s="152"/>
      <c r="B699" s="22"/>
      <c r="C699" s="22"/>
      <c r="D699" s="22"/>
      <c r="E699" s="22"/>
      <c r="F699" s="22"/>
      <c r="G699" s="1"/>
      <c r="H699" s="1"/>
      <c r="I699" s="1"/>
    </row>
    <row r="700" spans="1:9" x14ac:dyDescent="0.25">
      <c r="A700" s="152"/>
      <c r="B700" s="22"/>
      <c r="C700" s="22"/>
      <c r="D700" s="22"/>
      <c r="E700" s="22"/>
      <c r="F700" s="22"/>
      <c r="G700" s="1"/>
      <c r="H700" s="1"/>
      <c r="I700" s="1"/>
    </row>
    <row r="701" spans="1:9" x14ac:dyDescent="0.25">
      <c r="A701" s="152"/>
      <c r="B701" s="22"/>
      <c r="C701" s="22"/>
      <c r="D701" s="22"/>
      <c r="E701" s="22"/>
      <c r="F701" s="22"/>
      <c r="G701" s="1"/>
      <c r="H701" s="1"/>
      <c r="I701" s="1"/>
    </row>
    <row r="702" spans="1:9" x14ac:dyDescent="0.25">
      <c r="A702" s="152"/>
      <c r="B702" s="22"/>
      <c r="C702" s="22"/>
      <c r="D702" s="22"/>
      <c r="E702" s="22"/>
      <c r="F702" s="22"/>
      <c r="G702" s="1"/>
      <c r="H702" s="1"/>
      <c r="I702" s="1"/>
    </row>
    <row r="703" spans="1:9" x14ac:dyDescent="0.25">
      <c r="A703" s="152"/>
      <c r="B703" s="22"/>
      <c r="C703" s="22"/>
      <c r="D703" s="22"/>
      <c r="E703" s="22"/>
      <c r="F703" s="22"/>
      <c r="G703" s="1"/>
      <c r="H703" s="1"/>
      <c r="I703" s="1"/>
    </row>
    <row r="704" spans="1:9" x14ac:dyDescent="0.25">
      <c r="A704" s="152"/>
      <c r="B704" s="22"/>
      <c r="C704" s="22"/>
      <c r="D704" s="22"/>
      <c r="E704" s="22"/>
      <c r="F704" s="22"/>
      <c r="G704" s="1"/>
      <c r="H704" s="1"/>
      <c r="I704" s="1"/>
    </row>
    <row r="705" spans="1:9" x14ac:dyDescent="0.25">
      <c r="A705" s="152"/>
      <c r="B705" s="22"/>
      <c r="C705" s="22"/>
      <c r="D705" s="22"/>
      <c r="E705" s="22"/>
      <c r="F705" s="22"/>
      <c r="G705" s="1"/>
      <c r="H705" s="1"/>
      <c r="I705" s="1"/>
    </row>
    <row r="706" spans="1:9" x14ac:dyDescent="0.25">
      <c r="A706" s="152"/>
      <c r="B706" s="22"/>
      <c r="C706" s="22"/>
      <c r="D706" s="22"/>
      <c r="E706" s="22"/>
      <c r="F706" s="22"/>
      <c r="G706" s="1"/>
      <c r="H706" s="1"/>
      <c r="I706" s="1"/>
    </row>
    <row r="707" spans="1:9" x14ac:dyDescent="0.25">
      <c r="A707" s="152"/>
      <c r="B707" s="22"/>
      <c r="C707" s="22"/>
      <c r="D707" s="22"/>
      <c r="E707" s="22"/>
      <c r="F707" s="22"/>
      <c r="G707" s="1"/>
      <c r="H707" s="1"/>
      <c r="I707" s="1"/>
    </row>
    <row r="708" spans="1:9" x14ac:dyDescent="0.25">
      <c r="A708" s="152"/>
      <c r="B708" s="22"/>
      <c r="C708" s="22"/>
      <c r="D708" s="22"/>
      <c r="E708" s="22"/>
      <c r="F708" s="22"/>
      <c r="G708" s="1"/>
      <c r="H708" s="1"/>
      <c r="I708" s="1"/>
    </row>
    <row r="709" spans="1:9" x14ac:dyDescent="0.25">
      <c r="A709" s="152"/>
      <c r="B709" s="22"/>
      <c r="C709" s="22"/>
      <c r="D709" s="22"/>
      <c r="E709" s="22"/>
      <c r="F709" s="22"/>
      <c r="G709" s="1"/>
      <c r="H709" s="1"/>
      <c r="I709" s="1"/>
    </row>
    <row r="710" spans="1:9" x14ac:dyDescent="0.25">
      <c r="A710" s="152"/>
      <c r="B710" s="22"/>
      <c r="C710" s="22"/>
      <c r="D710" s="22"/>
      <c r="E710" s="22"/>
      <c r="F710" s="22"/>
      <c r="G710" s="1"/>
      <c r="H710" s="1"/>
      <c r="I710" s="1"/>
    </row>
    <row r="711" spans="1:9" x14ac:dyDescent="0.25">
      <c r="A711" s="152"/>
      <c r="B711" s="22"/>
      <c r="C711" s="22"/>
      <c r="D711" s="22"/>
      <c r="E711" s="22"/>
      <c r="F711" s="22"/>
      <c r="G711" s="1"/>
      <c r="H711" s="1"/>
      <c r="I711" s="1"/>
    </row>
    <row r="712" spans="1:9" x14ac:dyDescent="0.25">
      <c r="A712" s="152"/>
      <c r="B712" s="22"/>
      <c r="C712" s="22"/>
      <c r="D712" s="22"/>
      <c r="E712" s="22"/>
      <c r="F712" s="22"/>
      <c r="G712" s="1"/>
      <c r="H712" s="1"/>
      <c r="I712" s="1"/>
    </row>
    <row r="713" spans="1:9" x14ac:dyDescent="0.25">
      <c r="A713" s="152"/>
      <c r="B713" s="22"/>
      <c r="C713" s="22"/>
      <c r="D713" s="22"/>
      <c r="E713" s="22"/>
      <c r="F713" s="22"/>
      <c r="G713" s="1"/>
      <c r="H713" s="1"/>
      <c r="I713" s="1"/>
    </row>
    <row r="714" spans="1:9" x14ac:dyDescent="0.25">
      <c r="A714" s="152"/>
      <c r="B714" s="22"/>
      <c r="C714" s="22"/>
      <c r="D714" s="22"/>
      <c r="E714" s="22"/>
      <c r="F714" s="22"/>
      <c r="G714" s="1"/>
      <c r="H714" s="1"/>
      <c r="I714" s="1"/>
    </row>
    <row r="715" spans="1:9" x14ac:dyDescent="0.25">
      <c r="A715" s="152"/>
      <c r="B715" s="22"/>
      <c r="C715" s="22"/>
      <c r="D715" s="22"/>
      <c r="E715" s="22"/>
      <c r="F715" s="22"/>
      <c r="G715" s="1"/>
      <c r="H715" s="1"/>
      <c r="I715" s="1"/>
    </row>
    <row r="716" spans="1:9" x14ac:dyDescent="0.25">
      <c r="A716" s="152"/>
      <c r="B716" s="22"/>
      <c r="C716" s="22"/>
      <c r="D716" s="22"/>
      <c r="E716" s="22"/>
      <c r="F716" s="22"/>
      <c r="G716" s="1"/>
      <c r="H716" s="1"/>
      <c r="I716" s="1"/>
    </row>
    <row r="717" spans="1:9" x14ac:dyDescent="0.25">
      <c r="A717" s="152"/>
      <c r="B717" s="22"/>
      <c r="C717" s="22"/>
      <c r="D717" s="22"/>
      <c r="E717" s="22"/>
      <c r="F717" s="22"/>
      <c r="G717" s="1"/>
      <c r="H717" s="1"/>
      <c r="I717" s="1"/>
    </row>
    <row r="718" spans="1:9" x14ac:dyDescent="0.25">
      <c r="A718" s="152"/>
      <c r="B718" s="22"/>
      <c r="C718" s="22"/>
      <c r="D718" s="22"/>
      <c r="E718" s="22"/>
      <c r="F718" s="22"/>
      <c r="G718" s="1"/>
      <c r="H718" s="1"/>
      <c r="I718" s="1"/>
    </row>
    <row r="719" spans="1:9" x14ac:dyDescent="0.25">
      <c r="A719" s="152"/>
      <c r="B719" s="22"/>
      <c r="C719" s="22"/>
      <c r="D719" s="22"/>
      <c r="E719" s="22"/>
      <c r="F719" s="22"/>
      <c r="G719" s="1"/>
      <c r="H719" s="1"/>
      <c r="I719" s="1"/>
    </row>
    <row r="720" spans="1:9" x14ac:dyDescent="0.25">
      <c r="A720" s="152"/>
      <c r="B720" s="22"/>
      <c r="C720" s="22"/>
      <c r="D720" s="22"/>
      <c r="E720" s="22"/>
      <c r="F720" s="22"/>
      <c r="G720" s="1"/>
      <c r="H720" s="1"/>
      <c r="I720" s="1"/>
    </row>
    <row r="721" spans="1:9" x14ac:dyDescent="0.25">
      <c r="A721" s="152"/>
      <c r="B721" s="22"/>
      <c r="C721" s="22"/>
      <c r="D721" s="22"/>
      <c r="E721" s="22"/>
      <c r="F721" s="22"/>
      <c r="G721" s="1"/>
      <c r="H721" s="1"/>
      <c r="I721" s="1"/>
    </row>
    <row r="722" spans="1:9" x14ac:dyDescent="0.25">
      <c r="A722" s="152"/>
      <c r="B722" s="22"/>
      <c r="C722" s="22"/>
      <c r="D722" s="22"/>
      <c r="E722" s="22"/>
      <c r="F722" s="22"/>
      <c r="G722" s="1"/>
      <c r="H722" s="1"/>
      <c r="I722" s="1"/>
    </row>
    <row r="723" spans="1:9" x14ac:dyDescent="0.25">
      <c r="A723" s="152"/>
      <c r="B723" s="22"/>
      <c r="C723" s="22"/>
      <c r="D723" s="22"/>
      <c r="E723" s="22"/>
      <c r="F723" s="22"/>
      <c r="G723" s="1"/>
      <c r="H723" s="1"/>
      <c r="I723" s="1"/>
    </row>
    <row r="724" spans="1:9" x14ac:dyDescent="0.25">
      <c r="A724" s="152"/>
      <c r="B724" s="22"/>
      <c r="C724" s="22"/>
      <c r="D724" s="22"/>
      <c r="E724" s="22"/>
      <c r="F724" s="22"/>
      <c r="G724" s="1"/>
      <c r="H724" s="1"/>
      <c r="I724" s="1"/>
    </row>
    <row r="725" spans="1:9" x14ac:dyDescent="0.25">
      <c r="A725" s="152"/>
      <c r="B725" s="22"/>
      <c r="C725" s="22"/>
      <c r="D725" s="22"/>
      <c r="E725" s="22"/>
      <c r="F725" s="22"/>
      <c r="G725" s="1"/>
      <c r="H725" s="1"/>
      <c r="I725" s="1"/>
    </row>
    <row r="726" spans="1:9" x14ac:dyDescent="0.25">
      <c r="A726" s="152"/>
      <c r="B726" s="22"/>
      <c r="C726" s="22"/>
      <c r="D726" s="22"/>
      <c r="E726" s="22"/>
      <c r="F726" s="22"/>
      <c r="G726" s="1"/>
      <c r="H726" s="1"/>
      <c r="I726" s="1"/>
    </row>
    <row r="727" spans="1:9" x14ac:dyDescent="0.25">
      <c r="A727" s="152"/>
      <c r="B727" s="22"/>
      <c r="C727" s="22"/>
      <c r="D727" s="22"/>
      <c r="E727" s="22"/>
      <c r="F727" s="22"/>
      <c r="G727" s="1"/>
      <c r="H727" s="1"/>
      <c r="I727" s="1"/>
    </row>
    <row r="728" spans="1:9" x14ac:dyDescent="0.25">
      <c r="A728" s="152"/>
      <c r="B728" s="22"/>
      <c r="C728" s="22"/>
      <c r="D728" s="22"/>
      <c r="E728" s="22"/>
      <c r="F728" s="22"/>
      <c r="G728" s="1"/>
      <c r="H728" s="1"/>
      <c r="I728" s="1"/>
    </row>
    <row r="729" spans="1:9" x14ac:dyDescent="0.25">
      <c r="A729" s="152"/>
      <c r="B729" s="22"/>
      <c r="C729" s="22"/>
      <c r="D729" s="22"/>
      <c r="E729" s="22"/>
      <c r="F729" s="22"/>
      <c r="G729" s="1"/>
      <c r="H729" s="1"/>
      <c r="I729" s="1"/>
    </row>
    <row r="730" spans="1:9" x14ac:dyDescent="0.25">
      <c r="A730" s="152"/>
      <c r="B730" s="22"/>
      <c r="C730" s="22"/>
      <c r="D730" s="22"/>
      <c r="E730" s="22"/>
      <c r="F730" s="22"/>
      <c r="G730" s="1"/>
      <c r="H730" s="1"/>
      <c r="I730" s="1"/>
    </row>
    <row r="731" spans="1:9" x14ac:dyDescent="0.25">
      <c r="A731" s="152"/>
      <c r="B731" s="22"/>
      <c r="C731" s="22"/>
      <c r="D731" s="22"/>
      <c r="E731" s="22"/>
      <c r="F731" s="22"/>
      <c r="G731" s="1"/>
      <c r="H731" s="1"/>
      <c r="I731" s="1"/>
    </row>
    <row r="732" spans="1:9" x14ac:dyDescent="0.25">
      <c r="A732" s="152"/>
      <c r="B732" s="22"/>
      <c r="C732" s="22"/>
      <c r="D732" s="22"/>
      <c r="E732" s="22"/>
      <c r="F732" s="22"/>
      <c r="G732" s="1"/>
      <c r="H732" s="1"/>
      <c r="I732" s="1"/>
    </row>
    <row r="733" spans="1:9" x14ac:dyDescent="0.25">
      <c r="A733" s="152"/>
      <c r="B733" s="22"/>
      <c r="C733" s="22"/>
      <c r="D733" s="22"/>
      <c r="E733" s="22"/>
      <c r="F733" s="22"/>
      <c r="G733" s="1"/>
      <c r="H733" s="1"/>
      <c r="I733" s="1"/>
    </row>
    <row r="734" spans="1:9" x14ac:dyDescent="0.25">
      <c r="A734" s="152"/>
      <c r="B734" s="22"/>
      <c r="C734" s="22"/>
      <c r="D734" s="22"/>
      <c r="E734" s="22"/>
      <c r="F734" s="22"/>
      <c r="G734" s="1"/>
      <c r="H734" s="1"/>
      <c r="I734" s="1"/>
    </row>
    <row r="735" spans="1:9" x14ac:dyDescent="0.25">
      <c r="A735" s="152"/>
      <c r="B735" s="22"/>
      <c r="C735" s="22"/>
      <c r="D735" s="22"/>
      <c r="E735" s="22"/>
      <c r="F735" s="22"/>
      <c r="G735" s="1"/>
      <c r="H735" s="1"/>
      <c r="I735" s="1"/>
    </row>
    <row r="736" spans="1:9" x14ac:dyDescent="0.25">
      <c r="A736" s="152"/>
      <c r="B736" s="22"/>
      <c r="C736" s="22"/>
      <c r="D736" s="22"/>
      <c r="E736" s="22"/>
      <c r="F736" s="22"/>
      <c r="G736" s="1"/>
      <c r="H736" s="1"/>
      <c r="I736" s="1"/>
    </row>
    <row r="737" spans="1:9" x14ac:dyDescent="0.25">
      <c r="A737" s="152"/>
      <c r="B737" s="22"/>
      <c r="C737" s="22"/>
      <c r="D737" s="22"/>
      <c r="E737" s="22"/>
      <c r="F737" s="22"/>
      <c r="G737" s="1"/>
      <c r="H737" s="1"/>
      <c r="I737" s="1"/>
    </row>
    <row r="738" spans="1:9" x14ac:dyDescent="0.25">
      <c r="A738" s="152"/>
      <c r="B738" s="22"/>
      <c r="C738" s="22"/>
      <c r="D738" s="22"/>
      <c r="E738" s="22"/>
      <c r="F738" s="22"/>
      <c r="G738" s="1"/>
      <c r="H738" s="1"/>
      <c r="I738" s="1"/>
    </row>
    <row r="739" spans="1:9" x14ac:dyDescent="0.25">
      <c r="A739" s="152"/>
      <c r="B739" s="22"/>
      <c r="C739" s="22"/>
      <c r="D739" s="22"/>
      <c r="E739" s="22"/>
      <c r="F739" s="22"/>
      <c r="G739" s="1"/>
      <c r="H739" s="1"/>
      <c r="I739" s="1"/>
    </row>
    <row r="740" spans="1:9" x14ac:dyDescent="0.25">
      <c r="A740" s="152"/>
      <c r="B740" s="22"/>
      <c r="C740" s="22"/>
      <c r="D740" s="22"/>
      <c r="E740" s="22"/>
      <c r="F740" s="22"/>
      <c r="G740" s="1"/>
      <c r="H740" s="1"/>
      <c r="I740" s="1"/>
    </row>
    <row r="741" spans="1:9" x14ac:dyDescent="0.25">
      <c r="A741" s="152"/>
      <c r="B741" s="22"/>
      <c r="C741" s="22"/>
      <c r="D741" s="22"/>
      <c r="E741" s="22"/>
      <c r="F741" s="22"/>
      <c r="G741" s="1"/>
      <c r="H741" s="1"/>
      <c r="I741" s="1"/>
    </row>
    <row r="742" spans="1:9" x14ac:dyDescent="0.25">
      <c r="A742" s="152"/>
      <c r="B742" s="22"/>
      <c r="C742" s="22"/>
      <c r="D742" s="22"/>
      <c r="E742" s="22"/>
      <c r="F742" s="22"/>
      <c r="G742" s="1"/>
      <c r="H742" s="1"/>
      <c r="I742" s="1"/>
    </row>
    <row r="743" spans="1:9" x14ac:dyDescent="0.25">
      <c r="A743" s="152"/>
      <c r="B743" s="22"/>
      <c r="C743" s="22"/>
      <c r="D743" s="22"/>
      <c r="E743" s="22"/>
      <c r="F743" s="22"/>
      <c r="G743" s="1"/>
      <c r="H743" s="1"/>
      <c r="I743" s="1"/>
    </row>
    <row r="744" spans="1:9" x14ac:dyDescent="0.25">
      <c r="A744" s="152"/>
      <c r="B744" s="22"/>
      <c r="C744" s="22"/>
      <c r="D744" s="22"/>
      <c r="E744" s="22"/>
      <c r="F744" s="22"/>
      <c r="G744" s="1"/>
      <c r="H744" s="1"/>
      <c r="I744" s="1"/>
    </row>
    <row r="745" spans="1:9" x14ac:dyDescent="0.25">
      <c r="A745" s="152"/>
      <c r="B745" s="22"/>
      <c r="C745" s="22"/>
      <c r="D745" s="22"/>
      <c r="E745" s="22"/>
      <c r="F745" s="22"/>
      <c r="G745" s="1"/>
      <c r="H745" s="1"/>
      <c r="I745" s="1"/>
    </row>
    <row r="746" spans="1:9" x14ac:dyDescent="0.25">
      <c r="A746" s="152"/>
      <c r="B746" s="22"/>
      <c r="C746" s="22"/>
      <c r="D746" s="22"/>
      <c r="E746" s="22"/>
      <c r="F746" s="22"/>
      <c r="G746" s="1"/>
      <c r="H746" s="1"/>
      <c r="I746" s="1"/>
    </row>
    <row r="747" spans="1:9" x14ac:dyDescent="0.25">
      <c r="A747" s="152"/>
      <c r="B747" s="22"/>
      <c r="C747" s="22"/>
      <c r="D747" s="22"/>
      <c r="E747" s="22"/>
      <c r="F747" s="22"/>
      <c r="G747" s="1"/>
      <c r="H747" s="1"/>
      <c r="I747" s="1"/>
    </row>
    <row r="748" spans="1:9" x14ac:dyDescent="0.25">
      <c r="A748" s="152"/>
      <c r="B748" s="22"/>
      <c r="C748" s="22"/>
      <c r="D748" s="22"/>
      <c r="E748" s="22"/>
      <c r="F748" s="22"/>
      <c r="G748" s="1"/>
      <c r="H748" s="1"/>
      <c r="I748" s="1"/>
    </row>
    <row r="749" spans="1:9" x14ac:dyDescent="0.25">
      <c r="A749" s="152"/>
      <c r="B749" s="22"/>
      <c r="C749" s="22"/>
      <c r="D749" s="22"/>
      <c r="E749" s="22"/>
      <c r="F749" s="22"/>
      <c r="G749" s="1"/>
      <c r="H749" s="1"/>
      <c r="I749" s="1"/>
    </row>
    <row r="750" spans="1:9" x14ac:dyDescent="0.25">
      <c r="A750" s="152"/>
      <c r="B750" s="22"/>
      <c r="C750" s="22"/>
      <c r="D750" s="22"/>
      <c r="E750" s="22"/>
      <c r="F750" s="22"/>
      <c r="G750" s="1"/>
      <c r="H750" s="1"/>
      <c r="I750" s="1"/>
    </row>
    <row r="751" spans="1:9" x14ac:dyDescent="0.25">
      <c r="A751" s="152"/>
      <c r="B751" s="22"/>
      <c r="C751" s="22"/>
      <c r="D751" s="22"/>
      <c r="E751" s="22"/>
      <c r="F751" s="22"/>
      <c r="G751" s="1"/>
      <c r="H751" s="1"/>
      <c r="I751" s="1"/>
    </row>
    <row r="752" spans="1:9" x14ac:dyDescent="0.25">
      <c r="A752" s="152"/>
      <c r="B752" s="22"/>
      <c r="C752" s="22"/>
      <c r="D752" s="22"/>
      <c r="E752" s="22"/>
      <c r="F752" s="22"/>
      <c r="G752" s="1"/>
      <c r="H752" s="1"/>
      <c r="I752" s="1"/>
    </row>
    <row r="753" spans="1:9" x14ac:dyDescent="0.25">
      <c r="A753" s="152"/>
      <c r="B753" s="22"/>
      <c r="C753" s="22"/>
      <c r="D753" s="22"/>
      <c r="E753" s="22"/>
      <c r="F753" s="22"/>
      <c r="G753" s="1"/>
      <c r="H753" s="1"/>
      <c r="I753" s="1"/>
    </row>
    <row r="754" spans="1:9" x14ac:dyDescent="0.25">
      <c r="A754" s="152"/>
      <c r="B754" s="22"/>
      <c r="C754" s="22"/>
      <c r="D754" s="22"/>
      <c r="E754" s="22"/>
      <c r="F754" s="22"/>
      <c r="G754" s="1"/>
      <c r="H754" s="1"/>
      <c r="I754" s="1"/>
    </row>
    <row r="755" spans="1:9" x14ac:dyDescent="0.25">
      <c r="A755" s="152"/>
      <c r="B755" s="22"/>
      <c r="C755" s="22"/>
      <c r="D755" s="22"/>
      <c r="E755" s="22"/>
      <c r="F755" s="22"/>
      <c r="G755" s="1"/>
      <c r="H755" s="1"/>
      <c r="I755" s="1"/>
    </row>
    <row r="756" spans="1:9" x14ac:dyDescent="0.25">
      <c r="A756" s="152"/>
      <c r="B756" s="22"/>
      <c r="C756" s="22"/>
      <c r="D756" s="22"/>
      <c r="E756" s="22"/>
      <c r="F756" s="22"/>
      <c r="G756" s="1"/>
      <c r="H756" s="1"/>
      <c r="I756" s="1"/>
    </row>
    <row r="757" spans="1:9" x14ac:dyDescent="0.25">
      <c r="A757" s="152"/>
      <c r="B757" s="22"/>
      <c r="C757" s="22"/>
      <c r="D757" s="22"/>
      <c r="E757" s="22"/>
      <c r="F757" s="22"/>
      <c r="G757" s="1"/>
      <c r="H757" s="1"/>
      <c r="I757" s="1"/>
    </row>
    <row r="758" spans="1:9" x14ac:dyDescent="0.25">
      <c r="A758" s="152"/>
      <c r="B758" s="22"/>
      <c r="C758" s="22"/>
      <c r="D758" s="22"/>
      <c r="E758" s="22"/>
      <c r="F758" s="22"/>
      <c r="G758" s="1"/>
      <c r="H758" s="1"/>
      <c r="I758" s="1"/>
    </row>
    <row r="759" spans="1:9" x14ac:dyDescent="0.25">
      <c r="A759" s="152"/>
      <c r="B759" s="22"/>
      <c r="C759" s="22"/>
      <c r="D759" s="22"/>
      <c r="E759" s="22"/>
      <c r="F759" s="22"/>
      <c r="G759" s="1"/>
      <c r="H759" s="1"/>
      <c r="I759" s="1"/>
    </row>
    <row r="760" spans="1:9" x14ac:dyDescent="0.25">
      <c r="A760" s="152"/>
      <c r="B760" s="22"/>
      <c r="C760" s="22"/>
      <c r="D760" s="22"/>
      <c r="E760" s="22"/>
      <c r="F760" s="22"/>
      <c r="G760" s="1"/>
      <c r="H760" s="1"/>
      <c r="I760" s="1"/>
    </row>
    <row r="761" spans="1:9" x14ac:dyDescent="0.25">
      <c r="A761" s="152"/>
      <c r="B761" s="22"/>
      <c r="C761" s="22"/>
      <c r="D761" s="22"/>
      <c r="E761" s="22"/>
      <c r="F761" s="22"/>
      <c r="G761" s="1"/>
      <c r="H761" s="1"/>
      <c r="I761" s="1"/>
    </row>
    <row r="762" spans="1:9" x14ac:dyDescent="0.25">
      <c r="A762" s="152"/>
      <c r="B762" s="22"/>
      <c r="C762" s="22"/>
      <c r="D762" s="22"/>
      <c r="E762" s="22"/>
      <c r="F762" s="22"/>
      <c r="G762" s="1"/>
      <c r="H762" s="1"/>
      <c r="I762" s="1"/>
    </row>
    <row r="763" spans="1:9" x14ac:dyDescent="0.25">
      <c r="A763" s="152"/>
      <c r="B763" s="22"/>
      <c r="C763" s="22"/>
      <c r="D763" s="22"/>
      <c r="E763" s="22"/>
      <c r="F763" s="22"/>
      <c r="G763" s="1"/>
      <c r="H763" s="1"/>
      <c r="I763" s="1"/>
    </row>
    <row r="764" spans="1:9" x14ac:dyDescent="0.25">
      <c r="A764" s="152"/>
      <c r="B764" s="22"/>
      <c r="C764" s="22"/>
      <c r="D764" s="22"/>
      <c r="E764" s="22"/>
      <c r="F764" s="22"/>
      <c r="G764" s="1"/>
      <c r="H764" s="1"/>
      <c r="I764" s="1"/>
    </row>
    <row r="765" spans="1:9" x14ac:dyDescent="0.25">
      <c r="A765" s="152"/>
      <c r="B765" s="22"/>
      <c r="C765" s="22"/>
      <c r="D765" s="22"/>
      <c r="E765" s="22"/>
      <c r="F765" s="22"/>
      <c r="G765" s="1"/>
      <c r="H765" s="1"/>
      <c r="I765" s="1"/>
    </row>
    <row r="766" spans="1:9" x14ac:dyDescent="0.25">
      <c r="A766" s="152"/>
      <c r="B766" s="22"/>
      <c r="C766" s="22"/>
      <c r="D766" s="22"/>
      <c r="E766" s="22"/>
      <c r="F766" s="22"/>
      <c r="G766" s="1"/>
      <c r="H766" s="1"/>
      <c r="I766" s="1"/>
    </row>
    <row r="767" spans="1:9" x14ac:dyDescent="0.25">
      <c r="A767" s="152"/>
      <c r="B767" s="22"/>
      <c r="C767" s="22"/>
      <c r="D767" s="22"/>
      <c r="E767" s="22"/>
      <c r="F767" s="22"/>
      <c r="G767" s="1"/>
      <c r="H767" s="1"/>
      <c r="I767" s="1"/>
    </row>
    <row r="768" spans="1:9" x14ac:dyDescent="0.25">
      <c r="A768" s="152"/>
      <c r="B768" s="22"/>
      <c r="C768" s="22"/>
      <c r="D768" s="22"/>
      <c r="E768" s="22"/>
      <c r="F768" s="22"/>
      <c r="G768" s="1"/>
      <c r="H768" s="1"/>
      <c r="I768" s="1"/>
    </row>
    <row r="769" spans="1:9" x14ac:dyDescent="0.25">
      <c r="A769" s="152"/>
      <c r="B769" s="22"/>
      <c r="C769" s="22"/>
      <c r="D769" s="22"/>
      <c r="E769" s="22"/>
      <c r="F769" s="22"/>
      <c r="G769" s="1"/>
      <c r="H769" s="1"/>
      <c r="I769" s="1"/>
    </row>
    <row r="770" spans="1:9" x14ac:dyDescent="0.25">
      <c r="A770" s="152"/>
      <c r="B770" s="22"/>
      <c r="C770" s="22"/>
      <c r="D770" s="22"/>
      <c r="E770" s="22"/>
      <c r="F770" s="22"/>
      <c r="G770" s="1"/>
      <c r="H770" s="1"/>
      <c r="I770" s="1"/>
    </row>
    <row r="771" spans="1:9" x14ac:dyDescent="0.25">
      <c r="A771" s="152"/>
      <c r="B771" s="22"/>
      <c r="C771" s="22"/>
      <c r="D771" s="22"/>
      <c r="E771" s="22"/>
      <c r="F771" s="22"/>
      <c r="G771" s="1"/>
      <c r="H771" s="1"/>
      <c r="I771" s="1"/>
    </row>
    <row r="772" spans="1:9" x14ac:dyDescent="0.25">
      <c r="A772" s="152"/>
      <c r="B772" s="22"/>
      <c r="C772" s="22"/>
      <c r="D772" s="22"/>
      <c r="E772" s="22"/>
      <c r="F772" s="22"/>
      <c r="G772" s="1"/>
      <c r="H772" s="1"/>
      <c r="I772" s="1"/>
    </row>
    <row r="773" spans="1:9" x14ac:dyDescent="0.25">
      <c r="A773" s="152"/>
      <c r="B773" s="22"/>
      <c r="C773" s="22"/>
      <c r="D773" s="22"/>
      <c r="E773" s="22"/>
      <c r="F773" s="22"/>
      <c r="G773" s="1"/>
      <c r="H773" s="1"/>
      <c r="I773" s="1"/>
    </row>
    <row r="774" spans="1:9" x14ac:dyDescent="0.25">
      <c r="A774" s="152"/>
      <c r="B774" s="22"/>
      <c r="C774" s="22"/>
      <c r="D774" s="22"/>
      <c r="E774" s="22"/>
      <c r="F774" s="22"/>
      <c r="G774" s="1"/>
      <c r="H774" s="1"/>
      <c r="I774" s="1"/>
    </row>
    <row r="775" spans="1:9" x14ac:dyDescent="0.25">
      <c r="A775" s="152"/>
      <c r="B775" s="22"/>
      <c r="C775" s="22"/>
      <c r="D775" s="22"/>
      <c r="E775" s="22"/>
      <c r="F775" s="22"/>
      <c r="G775" s="1"/>
      <c r="H775" s="1"/>
      <c r="I775" s="1"/>
    </row>
    <row r="776" spans="1:9" x14ac:dyDescent="0.25">
      <c r="A776" s="152"/>
      <c r="B776" s="22"/>
      <c r="C776" s="22"/>
      <c r="D776" s="22"/>
      <c r="E776" s="22"/>
      <c r="F776" s="22"/>
      <c r="G776" s="1"/>
      <c r="H776" s="1"/>
      <c r="I776" s="1"/>
    </row>
    <row r="777" spans="1:9" x14ac:dyDescent="0.25">
      <c r="A777" s="152"/>
      <c r="B777" s="22"/>
      <c r="C777" s="22"/>
      <c r="D777" s="22"/>
      <c r="E777" s="22"/>
      <c r="F777" s="22"/>
      <c r="G777" s="1"/>
      <c r="H777" s="1"/>
      <c r="I777" s="1"/>
    </row>
    <row r="778" spans="1:9" x14ac:dyDescent="0.25">
      <c r="A778" s="152"/>
      <c r="B778" s="22"/>
      <c r="C778" s="22"/>
      <c r="D778" s="22"/>
      <c r="E778" s="22"/>
      <c r="F778" s="22"/>
      <c r="G778" s="1"/>
      <c r="H778" s="1"/>
      <c r="I778" s="1"/>
    </row>
    <row r="779" spans="1:9" x14ac:dyDescent="0.25">
      <c r="A779" s="152"/>
      <c r="B779" s="22"/>
      <c r="C779" s="22"/>
      <c r="D779" s="22"/>
      <c r="E779" s="22"/>
      <c r="F779" s="22"/>
      <c r="G779" s="1"/>
      <c r="H779" s="1"/>
      <c r="I779" s="1"/>
    </row>
    <row r="780" spans="1:9" x14ac:dyDescent="0.25">
      <c r="A780" s="152"/>
      <c r="B780" s="22"/>
      <c r="C780" s="22"/>
      <c r="D780" s="22"/>
      <c r="E780" s="22"/>
      <c r="F780" s="22"/>
      <c r="G780" s="1"/>
      <c r="H780" s="1"/>
      <c r="I780" s="1"/>
    </row>
    <row r="781" spans="1:9" x14ac:dyDescent="0.25">
      <c r="A781" s="152"/>
      <c r="B781" s="22"/>
      <c r="C781" s="22"/>
      <c r="D781" s="22"/>
      <c r="E781" s="22"/>
      <c r="F781" s="22"/>
      <c r="G781" s="1"/>
      <c r="H781" s="1"/>
      <c r="I781" s="1"/>
    </row>
    <row r="782" spans="1:9" x14ac:dyDescent="0.25">
      <c r="A782" s="152"/>
      <c r="B782" s="22"/>
      <c r="C782" s="22"/>
      <c r="D782" s="22"/>
      <c r="E782" s="22"/>
      <c r="F782" s="22"/>
      <c r="G782" s="1"/>
      <c r="H782" s="1"/>
      <c r="I782" s="1"/>
    </row>
    <row r="783" spans="1:9" x14ac:dyDescent="0.25">
      <c r="A783" s="152"/>
      <c r="B783" s="22"/>
      <c r="C783" s="22"/>
      <c r="D783" s="22"/>
      <c r="E783" s="22"/>
      <c r="F783" s="22"/>
      <c r="G783" s="1"/>
      <c r="H783" s="1"/>
      <c r="I783" s="1"/>
    </row>
    <row r="784" spans="1:9" x14ac:dyDescent="0.25">
      <c r="A784" s="152"/>
      <c r="B784" s="22"/>
      <c r="C784" s="22"/>
      <c r="D784" s="22"/>
      <c r="E784" s="22"/>
      <c r="F784" s="22"/>
      <c r="G784" s="1"/>
      <c r="H784" s="1"/>
      <c r="I784" s="1"/>
    </row>
    <row r="785" spans="1:9" x14ac:dyDescent="0.25">
      <c r="A785" s="152"/>
      <c r="B785" s="22"/>
      <c r="C785" s="22"/>
      <c r="D785" s="22"/>
      <c r="E785" s="22"/>
      <c r="F785" s="22"/>
      <c r="G785" s="1"/>
      <c r="H785" s="1"/>
      <c r="I785" s="1"/>
    </row>
    <row r="786" spans="1:9" x14ac:dyDescent="0.25">
      <c r="A786" s="152"/>
      <c r="B786" s="22"/>
      <c r="C786" s="22"/>
      <c r="D786" s="22"/>
      <c r="E786" s="22"/>
      <c r="F786" s="22"/>
      <c r="G786" s="1"/>
      <c r="H786" s="1"/>
      <c r="I786" s="1"/>
    </row>
    <row r="787" spans="1:9" x14ac:dyDescent="0.25">
      <c r="A787" s="152"/>
      <c r="B787" s="22"/>
      <c r="C787" s="22"/>
      <c r="D787" s="22"/>
      <c r="E787" s="22"/>
      <c r="F787" s="22"/>
      <c r="G787" s="1"/>
      <c r="H787" s="1"/>
      <c r="I787" s="1"/>
    </row>
    <row r="788" spans="1:9" x14ac:dyDescent="0.25">
      <c r="A788" s="152"/>
      <c r="B788" s="22"/>
      <c r="C788" s="22"/>
      <c r="D788" s="22"/>
      <c r="E788" s="22"/>
      <c r="F788" s="22"/>
      <c r="G788" s="1"/>
      <c r="H788" s="1"/>
      <c r="I788" s="1"/>
    </row>
    <row r="789" spans="1:9" x14ac:dyDescent="0.25">
      <c r="A789" s="152"/>
      <c r="B789" s="22"/>
      <c r="C789" s="22"/>
      <c r="D789" s="22"/>
      <c r="E789" s="22"/>
      <c r="F789" s="22"/>
      <c r="G789" s="1"/>
      <c r="H789" s="1"/>
      <c r="I789" s="1"/>
    </row>
    <row r="790" spans="1:9" x14ac:dyDescent="0.25">
      <c r="A790" s="152"/>
      <c r="B790" s="22"/>
      <c r="C790" s="22"/>
      <c r="D790" s="22"/>
      <c r="E790" s="22"/>
      <c r="F790" s="22"/>
      <c r="G790" s="1"/>
      <c r="H790" s="1"/>
      <c r="I790" s="1"/>
    </row>
    <row r="791" spans="1:9" x14ac:dyDescent="0.25">
      <c r="A791" s="152"/>
      <c r="B791" s="22"/>
      <c r="C791" s="22"/>
      <c r="D791" s="22"/>
      <c r="E791" s="22"/>
      <c r="F791" s="22"/>
      <c r="G791" s="1"/>
      <c r="H791" s="1"/>
      <c r="I791" s="1"/>
    </row>
    <row r="792" spans="1:9" x14ac:dyDescent="0.25">
      <c r="A792" s="152"/>
      <c r="B792" s="22"/>
      <c r="C792" s="22"/>
      <c r="D792" s="22"/>
      <c r="E792" s="22"/>
      <c r="F792" s="22"/>
      <c r="G792" s="1"/>
      <c r="H792" s="1"/>
      <c r="I792" s="1"/>
    </row>
    <row r="793" spans="1:9" x14ac:dyDescent="0.25">
      <c r="A793" s="152"/>
      <c r="B793" s="22"/>
      <c r="C793" s="22"/>
      <c r="D793" s="22"/>
      <c r="E793" s="22"/>
      <c r="F793" s="22"/>
      <c r="G793" s="1"/>
      <c r="H793" s="1"/>
      <c r="I793" s="1"/>
    </row>
    <row r="794" spans="1:9" x14ac:dyDescent="0.25">
      <c r="A794" s="152"/>
      <c r="B794" s="22"/>
      <c r="C794" s="22"/>
      <c r="D794" s="22"/>
      <c r="E794" s="22"/>
      <c r="F794" s="22"/>
      <c r="G794" s="1"/>
      <c r="H794" s="1"/>
      <c r="I794" s="1"/>
    </row>
    <row r="795" spans="1:9" x14ac:dyDescent="0.25">
      <c r="A795" s="152"/>
      <c r="B795" s="22"/>
      <c r="C795" s="22"/>
      <c r="D795" s="22"/>
      <c r="E795" s="22"/>
      <c r="F795" s="22"/>
      <c r="G795" s="1"/>
      <c r="H795" s="1"/>
      <c r="I795" s="1"/>
    </row>
    <row r="796" spans="1:9" x14ac:dyDescent="0.25">
      <c r="A796" s="152"/>
      <c r="B796" s="22"/>
      <c r="C796" s="22"/>
      <c r="D796" s="22"/>
      <c r="E796" s="22"/>
      <c r="F796" s="22"/>
      <c r="G796" s="1"/>
      <c r="H796" s="1"/>
      <c r="I796" s="1"/>
    </row>
    <row r="797" spans="1:9" x14ac:dyDescent="0.25">
      <c r="A797" s="152"/>
      <c r="B797" s="22"/>
      <c r="C797" s="22"/>
      <c r="D797" s="22"/>
      <c r="E797" s="22"/>
      <c r="F797" s="22"/>
      <c r="G797" s="1"/>
      <c r="H797" s="1"/>
      <c r="I797" s="1"/>
    </row>
    <row r="798" spans="1:9" x14ac:dyDescent="0.25">
      <c r="A798" s="152"/>
      <c r="B798" s="22"/>
      <c r="C798" s="22"/>
      <c r="D798" s="22"/>
      <c r="E798" s="22"/>
      <c r="F798" s="22"/>
      <c r="G798" s="1"/>
      <c r="H798" s="1"/>
      <c r="I798" s="1"/>
    </row>
    <row r="799" spans="1:9" x14ac:dyDescent="0.25">
      <c r="A799" s="152"/>
      <c r="B799" s="22"/>
      <c r="C799" s="22"/>
      <c r="D799" s="22"/>
      <c r="E799" s="22"/>
      <c r="F799" s="22"/>
      <c r="G799" s="1"/>
      <c r="H799" s="1"/>
      <c r="I799" s="1"/>
    </row>
    <row r="800" spans="1:9" x14ac:dyDescent="0.25">
      <c r="A800" s="152"/>
      <c r="B800" s="22"/>
      <c r="C800" s="22"/>
      <c r="D800" s="22"/>
      <c r="E800" s="22"/>
      <c r="F800" s="22"/>
      <c r="G800" s="1"/>
      <c r="H800" s="1"/>
      <c r="I800" s="1"/>
    </row>
    <row r="801" spans="1:9" x14ac:dyDescent="0.25">
      <c r="A801" s="152"/>
      <c r="B801" s="22"/>
      <c r="C801" s="22"/>
      <c r="D801" s="22"/>
      <c r="E801" s="22"/>
      <c r="F801" s="22"/>
      <c r="G801" s="1"/>
      <c r="H801" s="1"/>
      <c r="I801" s="1"/>
    </row>
    <row r="802" spans="1:9" x14ac:dyDescent="0.25">
      <c r="A802" s="152"/>
      <c r="B802" s="22"/>
      <c r="C802" s="22"/>
      <c r="D802" s="22"/>
      <c r="E802" s="22"/>
      <c r="F802" s="22"/>
      <c r="G802" s="1"/>
      <c r="H802" s="1"/>
      <c r="I802" s="1"/>
    </row>
    <row r="803" spans="1:9" x14ac:dyDescent="0.25">
      <c r="A803" s="152"/>
      <c r="B803" s="22"/>
      <c r="C803" s="22"/>
      <c r="D803" s="22"/>
      <c r="E803" s="22"/>
      <c r="F803" s="22"/>
      <c r="G803" s="1"/>
      <c r="H803" s="1"/>
      <c r="I803" s="1"/>
    </row>
    <row r="804" spans="1:9" x14ac:dyDescent="0.25">
      <c r="A804" s="152"/>
      <c r="B804" s="22"/>
      <c r="C804" s="22"/>
      <c r="D804" s="22"/>
      <c r="E804" s="22"/>
      <c r="F804" s="22"/>
      <c r="G804" s="1"/>
      <c r="H804" s="1"/>
      <c r="I804" s="1"/>
    </row>
    <row r="805" spans="1:9" x14ac:dyDescent="0.25">
      <c r="A805" s="152"/>
      <c r="B805" s="22"/>
      <c r="C805" s="22"/>
      <c r="D805" s="22"/>
      <c r="E805" s="22"/>
      <c r="F805" s="22"/>
      <c r="G805" s="1"/>
      <c r="H805" s="1"/>
      <c r="I805" s="1"/>
    </row>
    <row r="806" spans="1:9" x14ac:dyDescent="0.25">
      <c r="A806" s="152"/>
      <c r="B806" s="22"/>
      <c r="C806" s="22"/>
      <c r="D806" s="22"/>
      <c r="E806" s="22"/>
      <c r="F806" s="22"/>
      <c r="G806" s="1"/>
      <c r="H806" s="1"/>
      <c r="I806" s="1"/>
    </row>
    <row r="807" spans="1:9" x14ac:dyDescent="0.25">
      <c r="A807" s="152"/>
      <c r="B807" s="22"/>
      <c r="C807" s="22"/>
      <c r="D807" s="22"/>
      <c r="E807" s="22"/>
      <c r="F807" s="22"/>
      <c r="G807" s="1"/>
      <c r="H807" s="1"/>
      <c r="I807" s="1"/>
    </row>
    <row r="808" spans="1:9" x14ac:dyDescent="0.25">
      <c r="A808" s="152"/>
      <c r="B808" s="22"/>
      <c r="C808" s="22"/>
      <c r="D808" s="22"/>
      <c r="E808" s="22"/>
      <c r="F808" s="22"/>
      <c r="G808" s="1"/>
      <c r="H808" s="1"/>
      <c r="I808" s="1"/>
    </row>
    <row r="809" spans="1:9" x14ac:dyDescent="0.25">
      <c r="A809" s="152"/>
      <c r="B809" s="22"/>
      <c r="C809" s="22"/>
      <c r="D809" s="22"/>
      <c r="E809" s="22"/>
      <c r="F809" s="22"/>
      <c r="G809" s="1"/>
      <c r="H809" s="1"/>
      <c r="I809" s="1"/>
    </row>
    <row r="810" spans="1:9" x14ac:dyDescent="0.25">
      <c r="A810" s="152"/>
      <c r="B810" s="22"/>
      <c r="C810" s="22"/>
      <c r="D810" s="22"/>
      <c r="E810" s="22"/>
      <c r="F810" s="22"/>
      <c r="G810" s="1"/>
      <c r="H810" s="1"/>
      <c r="I810" s="1"/>
    </row>
    <row r="811" spans="1:9" x14ac:dyDescent="0.25">
      <c r="A811" s="152"/>
      <c r="B811" s="22"/>
      <c r="C811" s="22"/>
      <c r="D811" s="22"/>
      <c r="E811" s="22"/>
      <c r="F811" s="22"/>
      <c r="G811" s="1"/>
      <c r="H811" s="1"/>
      <c r="I811" s="1"/>
    </row>
    <row r="812" spans="1:9" x14ac:dyDescent="0.25">
      <c r="A812" s="152"/>
      <c r="B812" s="22"/>
      <c r="C812" s="22"/>
      <c r="D812" s="22"/>
      <c r="E812" s="22"/>
      <c r="F812" s="22"/>
      <c r="G812" s="1"/>
      <c r="H812" s="1"/>
      <c r="I812" s="1"/>
    </row>
    <row r="813" spans="1:9" x14ac:dyDescent="0.25">
      <c r="A813" s="152"/>
      <c r="B813" s="22"/>
      <c r="C813" s="22"/>
      <c r="D813" s="22"/>
      <c r="E813" s="22"/>
      <c r="F813" s="22"/>
      <c r="G813" s="1"/>
      <c r="H813" s="1"/>
      <c r="I813" s="1"/>
    </row>
    <row r="814" spans="1:9" x14ac:dyDescent="0.25">
      <c r="A814" s="152"/>
      <c r="B814" s="22"/>
      <c r="C814" s="22"/>
      <c r="D814" s="22"/>
      <c r="E814" s="22"/>
      <c r="F814" s="22"/>
      <c r="G814" s="1"/>
      <c r="H814" s="1"/>
      <c r="I814" s="1"/>
    </row>
    <row r="815" spans="1:9" x14ac:dyDescent="0.25">
      <c r="A815" s="152"/>
      <c r="B815" s="22"/>
      <c r="C815" s="22"/>
      <c r="D815" s="22"/>
      <c r="E815" s="22"/>
      <c r="F815" s="22"/>
      <c r="G815" s="1"/>
      <c r="H815" s="1"/>
      <c r="I815" s="1"/>
    </row>
    <row r="816" spans="1:9" x14ac:dyDescent="0.25">
      <c r="A816" s="152"/>
      <c r="B816" s="22"/>
      <c r="C816" s="22"/>
      <c r="D816" s="22"/>
      <c r="E816" s="22"/>
      <c r="F816" s="22"/>
      <c r="G816" s="1"/>
      <c r="H816" s="1"/>
      <c r="I816" s="1"/>
    </row>
    <row r="817" spans="1:9" x14ac:dyDescent="0.25">
      <c r="A817" s="152"/>
      <c r="B817" s="22"/>
      <c r="C817" s="22"/>
      <c r="D817" s="22"/>
      <c r="E817" s="22"/>
      <c r="F817" s="22"/>
      <c r="G817" s="1"/>
      <c r="H817" s="1"/>
      <c r="I817" s="1"/>
    </row>
    <row r="818" spans="1:9" x14ac:dyDescent="0.25">
      <c r="A818" s="152"/>
      <c r="B818" s="22"/>
      <c r="C818" s="22"/>
      <c r="D818" s="22"/>
      <c r="E818" s="22"/>
      <c r="F818" s="22"/>
      <c r="G818" s="1"/>
      <c r="H818" s="1"/>
      <c r="I818" s="1"/>
    </row>
    <row r="819" spans="1:9" x14ac:dyDescent="0.25">
      <c r="A819" s="152"/>
      <c r="B819" s="22"/>
      <c r="C819" s="22"/>
      <c r="D819" s="22"/>
      <c r="E819" s="22"/>
      <c r="F819" s="22"/>
      <c r="G819" s="1"/>
      <c r="H819" s="1"/>
      <c r="I819" s="1"/>
    </row>
    <row r="820" spans="1:9" x14ac:dyDescent="0.25">
      <c r="A820" s="152"/>
      <c r="B820" s="22"/>
      <c r="C820" s="22"/>
      <c r="D820" s="22"/>
      <c r="E820" s="22"/>
      <c r="F820" s="22"/>
      <c r="G820" s="1"/>
      <c r="H820" s="1"/>
      <c r="I820" s="1"/>
    </row>
    <row r="821" spans="1:9" x14ac:dyDescent="0.25">
      <c r="A821" s="152"/>
      <c r="B821" s="22"/>
      <c r="C821" s="22"/>
      <c r="D821" s="22"/>
      <c r="E821" s="22"/>
      <c r="F821" s="22"/>
      <c r="G821" s="1"/>
      <c r="H821" s="1"/>
      <c r="I821" s="1"/>
    </row>
    <row r="822" spans="1:9" x14ac:dyDescent="0.25">
      <c r="A822" s="152"/>
      <c r="B822" s="22"/>
      <c r="C822" s="22"/>
      <c r="D822" s="22"/>
      <c r="E822" s="22"/>
      <c r="F822" s="22"/>
      <c r="G822" s="1"/>
      <c r="H822" s="1"/>
      <c r="I822" s="1"/>
    </row>
    <row r="823" spans="1:9" x14ac:dyDescent="0.25">
      <c r="A823" s="152"/>
      <c r="B823" s="22"/>
      <c r="C823" s="22"/>
      <c r="D823" s="22"/>
      <c r="E823" s="22"/>
      <c r="F823" s="22"/>
      <c r="G823" s="1"/>
      <c r="H823" s="1"/>
      <c r="I823" s="1"/>
    </row>
    <row r="824" spans="1:9" x14ac:dyDescent="0.25">
      <c r="A824" s="152"/>
      <c r="B824" s="22"/>
      <c r="C824" s="22"/>
      <c r="D824" s="22"/>
      <c r="E824" s="22"/>
      <c r="F824" s="22"/>
      <c r="G824" s="1"/>
      <c r="H824" s="1"/>
      <c r="I824" s="1"/>
    </row>
    <row r="825" spans="1:9" x14ac:dyDescent="0.25">
      <c r="A825" s="152"/>
      <c r="B825" s="22"/>
      <c r="C825" s="22"/>
      <c r="D825" s="22"/>
      <c r="E825" s="22"/>
      <c r="F825" s="22"/>
      <c r="G825" s="1"/>
      <c r="H825" s="1"/>
      <c r="I825" s="1"/>
    </row>
    <row r="826" spans="1:9" x14ac:dyDescent="0.25">
      <c r="A826" s="152"/>
      <c r="B826" s="22"/>
      <c r="C826" s="22"/>
      <c r="D826" s="22"/>
      <c r="E826" s="22"/>
      <c r="F826" s="22"/>
      <c r="G826" s="1"/>
      <c r="H826" s="1"/>
      <c r="I826" s="1"/>
    </row>
    <row r="827" spans="1:9" x14ac:dyDescent="0.25">
      <c r="A827" s="152"/>
      <c r="B827" s="22"/>
      <c r="C827" s="22"/>
      <c r="D827" s="22"/>
      <c r="E827" s="22"/>
      <c r="F827" s="22"/>
      <c r="G827" s="1"/>
      <c r="H827" s="1"/>
      <c r="I827" s="1"/>
    </row>
    <row r="828" spans="1:9" x14ac:dyDescent="0.25">
      <c r="A828" s="152"/>
      <c r="B828" s="22"/>
      <c r="C828" s="22"/>
      <c r="D828" s="22"/>
      <c r="E828" s="22"/>
      <c r="F828" s="22"/>
      <c r="G828" s="1"/>
      <c r="H828" s="1"/>
      <c r="I828" s="1"/>
    </row>
    <row r="829" spans="1:9" x14ac:dyDescent="0.25">
      <c r="A829" s="152"/>
      <c r="B829" s="22"/>
      <c r="C829" s="22"/>
      <c r="D829" s="22"/>
      <c r="E829" s="22"/>
      <c r="F829" s="22"/>
      <c r="G829" s="1"/>
      <c r="H829" s="1"/>
      <c r="I829" s="1"/>
    </row>
    <row r="830" spans="1:9" x14ac:dyDescent="0.25">
      <c r="A830" s="152"/>
      <c r="B830" s="22"/>
      <c r="C830" s="22"/>
      <c r="D830" s="22"/>
      <c r="E830" s="22"/>
      <c r="F830" s="22"/>
      <c r="G830" s="1"/>
      <c r="H830" s="1"/>
      <c r="I830" s="1"/>
    </row>
    <row r="831" spans="1:9" x14ac:dyDescent="0.25">
      <c r="A831" s="152"/>
      <c r="B831" s="22"/>
      <c r="C831" s="22"/>
      <c r="D831" s="22"/>
      <c r="E831" s="22"/>
      <c r="F831" s="22"/>
      <c r="G831" s="1"/>
      <c r="H831" s="1"/>
      <c r="I831" s="1"/>
    </row>
    <row r="832" spans="1:9" x14ac:dyDescent="0.25">
      <c r="A832" s="152"/>
      <c r="B832" s="22"/>
      <c r="C832" s="22"/>
      <c r="D832" s="22"/>
      <c r="E832" s="22"/>
      <c r="F832" s="22"/>
      <c r="G832" s="1"/>
      <c r="H832" s="1"/>
      <c r="I832" s="1"/>
    </row>
    <row r="833" spans="1:9" x14ac:dyDescent="0.25">
      <c r="A833" s="152"/>
      <c r="B833" s="22"/>
      <c r="C833" s="22"/>
      <c r="D833" s="22"/>
      <c r="E833" s="22"/>
      <c r="F833" s="22"/>
      <c r="G833" s="1"/>
      <c r="H833" s="1"/>
      <c r="I833" s="1"/>
    </row>
    <row r="834" spans="1:9" x14ac:dyDescent="0.25">
      <c r="A834" s="152"/>
      <c r="B834" s="22"/>
      <c r="C834" s="22"/>
      <c r="D834" s="22"/>
      <c r="E834" s="22"/>
      <c r="F834" s="22"/>
      <c r="G834" s="1"/>
      <c r="H834" s="1"/>
      <c r="I834" s="1"/>
    </row>
    <row r="835" spans="1:9" x14ac:dyDescent="0.25">
      <c r="A835" s="152"/>
      <c r="B835" s="22"/>
      <c r="C835" s="22"/>
      <c r="D835" s="22"/>
      <c r="E835" s="22"/>
      <c r="F835" s="22"/>
      <c r="G835" s="1"/>
      <c r="H835" s="1"/>
      <c r="I835" s="1"/>
    </row>
    <row r="836" spans="1:9" x14ac:dyDescent="0.25">
      <c r="A836" s="152"/>
      <c r="B836" s="22"/>
      <c r="C836" s="22"/>
      <c r="D836" s="22"/>
      <c r="E836" s="22"/>
      <c r="F836" s="22"/>
      <c r="G836" s="1"/>
      <c r="H836" s="1"/>
      <c r="I836" s="1"/>
    </row>
    <row r="837" spans="1:9" x14ac:dyDescent="0.25">
      <c r="A837" s="152"/>
      <c r="B837" s="22"/>
      <c r="C837" s="22"/>
      <c r="D837" s="22"/>
      <c r="E837" s="22"/>
      <c r="F837" s="22"/>
      <c r="G837" s="1"/>
      <c r="H837" s="1"/>
      <c r="I837" s="1"/>
    </row>
    <row r="838" spans="1:9" x14ac:dyDescent="0.25">
      <c r="A838" s="152"/>
      <c r="B838" s="22"/>
      <c r="C838" s="22"/>
      <c r="D838" s="22"/>
      <c r="E838" s="22"/>
      <c r="F838" s="22"/>
      <c r="G838" s="1"/>
      <c r="H838" s="1"/>
      <c r="I838" s="1"/>
    </row>
    <row r="839" spans="1:9" x14ac:dyDescent="0.25">
      <c r="A839" s="152"/>
      <c r="B839" s="22"/>
      <c r="C839" s="22"/>
      <c r="D839" s="22"/>
      <c r="E839" s="22"/>
      <c r="F839" s="22"/>
      <c r="G839" s="1"/>
      <c r="H839" s="1"/>
      <c r="I839" s="1"/>
    </row>
    <row r="840" spans="1:9" x14ac:dyDescent="0.25">
      <c r="A840" s="152"/>
      <c r="B840" s="22"/>
      <c r="C840" s="22"/>
      <c r="D840" s="22"/>
      <c r="E840" s="22"/>
      <c r="F840" s="22"/>
      <c r="G840" s="1"/>
      <c r="H840" s="1"/>
      <c r="I840" s="1"/>
    </row>
    <row r="841" spans="1:9" x14ac:dyDescent="0.25">
      <c r="A841" s="152"/>
      <c r="B841" s="22"/>
      <c r="C841" s="22"/>
      <c r="D841" s="22"/>
      <c r="E841" s="22"/>
      <c r="F841" s="22"/>
      <c r="G841" s="1"/>
      <c r="H841" s="1"/>
      <c r="I841" s="1"/>
    </row>
    <row r="842" spans="1:9" x14ac:dyDescent="0.25">
      <c r="A842" s="152"/>
      <c r="B842" s="22"/>
      <c r="C842" s="22"/>
      <c r="D842" s="22"/>
      <c r="E842" s="22"/>
      <c r="F842" s="22"/>
      <c r="G842" s="1"/>
      <c r="H842" s="1"/>
      <c r="I842" s="1"/>
    </row>
    <row r="843" spans="1:9" x14ac:dyDescent="0.25">
      <c r="A843" s="152"/>
      <c r="B843" s="22"/>
      <c r="C843" s="22"/>
      <c r="D843" s="22"/>
      <c r="E843" s="22"/>
      <c r="F843" s="22"/>
      <c r="G843" s="1"/>
      <c r="H843" s="1"/>
      <c r="I843" s="1"/>
    </row>
    <row r="844" spans="1:9" x14ac:dyDescent="0.25">
      <c r="A844" s="152"/>
      <c r="B844" s="22"/>
      <c r="C844" s="22"/>
      <c r="D844" s="22"/>
      <c r="E844" s="22"/>
      <c r="F844" s="22"/>
      <c r="G844" s="1"/>
      <c r="H844" s="1"/>
      <c r="I844" s="1"/>
    </row>
    <row r="845" spans="1:9" x14ac:dyDescent="0.25">
      <c r="A845" s="152"/>
      <c r="B845" s="22"/>
      <c r="C845" s="22"/>
      <c r="D845" s="22"/>
      <c r="E845" s="22"/>
      <c r="F845" s="22"/>
      <c r="G845" s="1"/>
      <c r="H845" s="1"/>
      <c r="I845" s="1"/>
    </row>
    <row r="846" spans="1:9" x14ac:dyDescent="0.25">
      <c r="A846" s="152"/>
      <c r="B846" s="22"/>
      <c r="C846" s="22"/>
      <c r="D846" s="22"/>
      <c r="E846" s="22"/>
      <c r="F846" s="22"/>
      <c r="G846" s="1"/>
      <c r="H846" s="1"/>
      <c r="I846" s="1"/>
    </row>
    <row r="847" spans="1:9" x14ac:dyDescent="0.25">
      <c r="A847" s="152"/>
      <c r="B847" s="22"/>
      <c r="C847" s="22"/>
      <c r="D847" s="22"/>
      <c r="E847" s="22"/>
      <c r="F847" s="22"/>
      <c r="G847" s="1"/>
      <c r="H847" s="1"/>
      <c r="I847" s="1"/>
    </row>
    <row r="848" spans="1:9" x14ac:dyDescent="0.25">
      <c r="A848" s="152"/>
      <c r="B848" s="22"/>
      <c r="C848" s="22"/>
      <c r="D848" s="22"/>
      <c r="E848" s="22"/>
      <c r="F848" s="22"/>
      <c r="G848" s="1"/>
      <c r="H848" s="1"/>
      <c r="I848" s="1"/>
    </row>
    <row r="849" spans="1:9" x14ac:dyDescent="0.25">
      <c r="A849" s="152"/>
      <c r="B849" s="22"/>
      <c r="C849" s="22"/>
      <c r="D849" s="22"/>
      <c r="E849" s="22"/>
      <c r="F849" s="22"/>
      <c r="G849" s="1"/>
      <c r="H849" s="1"/>
      <c r="I849" s="1"/>
    </row>
    <row r="850" spans="1:9" x14ac:dyDescent="0.25">
      <c r="A850" s="152"/>
      <c r="B850" s="22"/>
      <c r="C850" s="22"/>
      <c r="D850" s="22"/>
      <c r="E850" s="22"/>
      <c r="F850" s="22"/>
      <c r="G850" s="1"/>
      <c r="H850" s="1"/>
      <c r="I850" s="1"/>
    </row>
    <row r="851" spans="1:9" x14ac:dyDescent="0.25">
      <c r="A851" s="152"/>
      <c r="B851" s="22"/>
      <c r="C851" s="22"/>
      <c r="D851" s="22"/>
      <c r="E851" s="22"/>
      <c r="F851" s="22"/>
      <c r="G851" s="1"/>
      <c r="H851" s="1"/>
      <c r="I851" s="1"/>
    </row>
    <row r="852" spans="1:9" x14ac:dyDescent="0.25">
      <c r="A852" s="152"/>
      <c r="B852" s="22"/>
      <c r="C852" s="22"/>
      <c r="D852" s="22"/>
      <c r="E852" s="22"/>
      <c r="F852" s="22"/>
      <c r="G852" s="1"/>
      <c r="H852" s="1"/>
      <c r="I852" s="1"/>
    </row>
    <row r="853" spans="1:9" x14ac:dyDescent="0.25">
      <c r="A853" s="152"/>
      <c r="B853" s="22"/>
      <c r="C853" s="22"/>
      <c r="D853" s="22"/>
      <c r="E853" s="22"/>
      <c r="F853" s="22"/>
      <c r="G853" s="1"/>
      <c r="H853" s="1"/>
      <c r="I853" s="1"/>
    </row>
    <row r="854" spans="1:9" x14ac:dyDescent="0.25">
      <c r="A854" s="152"/>
      <c r="B854" s="22"/>
      <c r="C854" s="22"/>
      <c r="D854" s="22"/>
      <c r="E854" s="22"/>
      <c r="F854" s="22"/>
      <c r="G854" s="1"/>
      <c r="H854" s="1"/>
      <c r="I854" s="1"/>
    </row>
    <row r="855" spans="1:9" x14ac:dyDescent="0.25">
      <c r="A855" s="152"/>
      <c r="B855" s="22"/>
      <c r="C855" s="22"/>
      <c r="D855" s="22"/>
      <c r="E855" s="22"/>
      <c r="F855" s="22"/>
      <c r="G855" s="1"/>
      <c r="H855" s="1"/>
      <c r="I855" s="1"/>
    </row>
    <row r="856" spans="1:9" x14ac:dyDescent="0.25">
      <c r="A856" s="152"/>
      <c r="B856" s="22"/>
      <c r="C856" s="22"/>
      <c r="D856" s="22"/>
      <c r="E856" s="22"/>
      <c r="F856" s="22"/>
      <c r="G856" s="1"/>
      <c r="H856" s="1"/>
      <c r="I856" s="1"/>
    </row>
    <row r="857" spans="1:9" x14ac:dyDescent="0.25">
      <c r="A857" s="152"/>
      <c r="B857" s="22"/>
      <c r="C857" s="22"/>
      <c r="D857" s="22"/>
      <c r="E857" s="22"/>
      <c r="F857" s="22"/>
      <c r="G857" s="1"/>
      <c r="H857" s="1"/>
      <c r="I857" s="1"/>
    </row>
    <row r="858" spans="1:9" x14ac:dyDescent="0.25">
      <c r="A858" s="152"/>
      <c r="B858" s="22"/>
      <c r="C858" s="22"/>
      <c r="D858" s="22"/>
      <c r="E858" s="22"/>
      <c r="F858" s="22"/>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8" activePane="bottomRight" state="frozen"/>
      <selection activeCell="A35" sqref="A35"/>
      <selection pane="topRight" activeCell="A35" sqref="A35"/>
      <selection pane="bottomLeft" activeCell="A35" sqref="A35"/>
      <selection pane="bottomRight" activeCell="V13" sqref="V13"/>
    </sheetView>
  </sheetViews>
  <sheetFormatPr defaultColWidth="9.140625" defaultRowHeight="15" x14ac:dyDescent="0.25"/>
  <cols>
    <col min="1" max="2" width="11.42578125" style="19" customWidth="1"/>
    <col min="3" max="3" width="14.7109375" style="19" customWidth="1"/>
    <col min="4" max="4" width="12.5703125" style="20" customWidth="1"/>
    <col min="5" max="5" width="1" style="20" customWidth="1"/>
    <col min="6" max="6" width="12.5703125" style="20" customWidth="1"/>
    <col min="7" max="7" width="1" style="20" customWidth="1"/>
    <col min="8" max="9" width="12.5703125" style="20" customWidth="1"/>
    <col min="10" max="10" width="1" style="20" customWidth="1"/>
    <col min="11" max="11" width="12.5703125" style="20" customWidth="1"/>
    <col min="12" max="12" width="1" style="20" customWidth="1"/>
    <col min="13" max="13" width="12.5703125" style="20" customWidth="1"/>
    <col min="14" max="14" width="11.140625" style="22" customWidth="1"/>
    <col min="15" max="17" width="11.42578125" style="19" customWidth="1"/>
    <col min="18" max="18" width="12.5703125" style="20" customWidth="1"/>
    <col min="19" max="19" width="1" style="20" customWidth="1"/>
    <col min="20" max="20" width="12.5703125" style="20" customWidth="1"/>
    <col min="21" max="21" width="1" style="20" customWidth="1"/>
    <col min="22" max="22" width="12.5703125" style="20" customWidth="1"/>
  </cols>
  <sheetData>
    <row r="1" spans="1:25" x14ac:dyDescent="0.25">
      <c r="A1" s="9" t="s">
        <v>11</v>
      </c>
      <c r="B1" s="834" t="str">
        <f>'Cover Sheet'!C3</f>
        <v>Network Neighbourhood Touring</v>
      </c>
      <c r="C1" s="835"/>
      <c r="D1" s="10"/>
      <c r="E1" s="11"/>
      <c r="F1" s="7"/>
      <c r="G1" s="11"/>
      <c r="H1" s="11"/>
      <c r="I1" s="34"/>
      <c r="J1" s="11"/>
      <c r="K1" s="34"/>
      <c r="L1" s="11"/>
      <c r="M1" s="11"/>
    </row>
    <row r="2" spans="1:25" x14ac:dyDescent="0.25">
      <c r="A2" s="8"/>
      <c r="B2" s="8"/>
      <c r="C2" s="8"/>
      <c r="D2" s="11"/>
      <c r="E2" s="11"/>
      <c r="F2" s="7"/>
      <c r="G2" s="11"/>
      <c r="H2" s="11"/>
      <c r="I2" s="11"/>
      <c r="J2" s="11"/>
      <c r="K2" s="11"/>
      <c r="L2" s="11"/>
      <c r="M2" s="11"/>
    </row>
    <row r="3" spans="1:25" x14ac:dyDescent="0.25">
      <c r="A3" s="9" t="s">
        <v>6</v>
      </c>
      <c r="B3" s="836" t="str">
        <f>'Cover Sheet'!C5</f>
        <v>C727</v>
      </c>
      <c r="C3" s="837"/>
      <c r="I3" s="11"/>
      <c r="J3" s="11"/>
      <c r="K3" s="11"/>
      <c r="L3" s="11"/>
      <c r="M3" s="11"/>
    </row>
    <row r="4" spans="1:25" x14ac:dyDescent="0.25">
      <c r="A4" s="9"/>
      <c r="B4" s="6"/>
      <c r="C4" s="6"/>
      <c r="I4" s="11"/>
      <c r="J4" s="11"/>
      <c r="K4" s="11"/>
      <c r="L4" s="11"/>
      <c r="M4" s="11"/>
    </row>
    <row r="5" spans="1:25" x14ac:dyDescent="0.25">
      <c r="A5" s="9"/>
      <c r="B5" s="838" t="s">
        <v>12</v>
      </c>
      <c r="C5" s="839"/>
      <c r="D5" s="10"/>
      <c r="E5" s="11"/>
      <c r="F5" s="7"/>
      <c r="G5" s="11"/>
      <c r="H5" s="11"/>
      <c r="I5" s="11"/>
      <c r="J5" s="11"/>
      <c r="K5" s="11"/>
      <c r="L5" s="11"/>
      <c r="M5" s="11"/>
    </row>
    <row r="6" spans="1:25" x14ac:dyDescent="0.25">
      <c r="A6" s="9"/>
      <c r="B6" s="190"/>
      <c r="C6" s="190"/>
      <c r="D6" s="10"/>
      <c r="E6" s="11"/>
      <c r="F6" s="7"/>
      <c r="G6" s="11"/>
      <c r="H6" s="11"/>
      <c r="I6" s="11"/>
      <c r="J6" s="11"/>
      <c r="K6" s="11"/>
      <c r="L6" s="11"/>
      <c r="M6" s="11"/>
    </row>
    <row r="7" spans="1:25" x14ac:dyDescent="0.25">
      <c r="A7" s="8"/>
      <c r="B7" s="8"/>
      <c r="C7" s="8"/>
      <c r="D7" s="840" t="s">
        <v>17</v>
      </c>
      <c r="E7" s="841"/>
      <c r="F7" s="841"/>
      <c r="G7" s="841"/>
      <c r="H7" s="842"/>
      <c r="I7" s="840" t="s">
        <v>18</v>
      </c>
      <c r="J7" s="841"/>
      <c r="K7" s="841"/>
      <c r="L7" s="841"/>
      <c r="M7" s="842"/>
      <c r="O7" s="23"/>
      <c r="R7" s="14"/>
      <c r="T7" s="14"/>
      <c r="V7" s="14"/>
    </row>
    <row r="8" spans="1:25" ht="15.75" thickBot="1" x14ac:dyDescent="0.3">
      <c r="A8" s="844" t="s">
        <v>13</v>
      </c>
      <c r="B8" s="844"/>
      <c r="C8" s="844"/>
      <c r="D8" s="24" t="s">
        <v>3</v>
      </c>
      <c r="E8" s="25"/>
      <c r="F8" s="25" t="s">
        <v>2</v>
      </c>
      <c r="G8" s="25"/>
      <c r="H8" s="26" t="s">
        <v>1</v>
      </c>
      <c r="I8" s="24" t="s">
        <v>3</v>
      </c>
      <c r="J8" s="25"/>
      <c r="K8" s="25" t="s">
        <v>2</v>
      </c>
      <c r="L8" s="25"/>
      <c r="M8" s="26" t="s">
        <v>1</v>
      </c>
      <c r="N8" s="278"/>
      <c r="O8" s="843" t="s">
        <v>14</v>
      </c>
      <c r="P8" s="844"/>
      <c r="Q8" s="844"/>
      <c r="R8" s="24" t="s">
        <v>3</v>
      </c>
      <c r="S8" s="25"/>
      <c r="T8" s="24" t="s">
        <v>2</v>
      </c>
      <c r="U8" s="25"/>
      <c r="V8" s="24" t="s">
        <v>1</v>
      </c>
    </row>
    <row r="9" spans="1:25" s="5" customFormat="1" ht="22.5" customHeight="1" thickBot="1" x14ac:dyDescent="0.3">
      <c r="A9" s="845"/>
      <c r="B9" s="845"/>
      <c r="C9" s="845"/>
      <c r="N9" s="27"/>
      <c r="O9" s="832"/>
      <c r="P9" s="833"/>
      <c r="Q9" s="833"/>
      <c r="R9" s="28"/>
      <c r="S9" s="29"/>
      <c r="T9" s="28"/>
      <c r="U9" s="29"/>
      <c r="V9" s="28"/>
      <c r="W9" s="3"/>
      <c r="X9" s="3"/>
      <c r="Y9" s="3"/>
    </row>
    <row r="10" spans="1:25" s="5" customFormat="1" ht="22.5" customHeight="1" x14ac:dyDescent="0.25">
      <c r="A10" s="819" t="s">
        <v>287</v>
      </c>
      <c r="B10" s="820"/>
      <c r="C10" s="821"/>
      <c r="D10" s="275">
        <f>+'Programme &amp; Delivery'!E65</f>
        <v>0</v>
      </c>
      <c r="E10" s="276"/>
      <c r="F10" s="275">
        <f>+'Programme &amp; Delivery'!G65</f>
        <v>0</v>
      </c>
      <c r="G10" s="276"/>
      <c r="H10" s="275">
        <f>+'Programme &amp; Delivery'!H65</f>
        <v>0</v>
      </c>
      <c r="I10" s="275">
        <f>+'Programme &amp; Delivery'!I65</f>
        <v>0</v>
      </c>
      <c r="J10" s="276"/>
      <c r="K10" s="275">
        <f>+'Programme &amp; Delivery'!K65</f>
        <v>0</v>
      </c>
      <c r="L10" s="276"/>
      <c r="M10" s="277">
        <f>+'Programme &amp; Delivery'!L65</f>
        <v>0</v>
      </c>
      <c r="N10" s="278"/>
      <c r="O10" s="822"/>
      <c r="P10" s="823"/>
      <c r="Q10" s="823"/>
      <c r="R10" s="279"/>
      <c r="S10" s="280"/>
      <c r="T10" s="279"/>
      <c r="U10" s="280"/>
      <c r="V10" s="279"/>
      <c r="W10" s="3"/>
      <c r="X10" s="3"/>
      <c r="Y10" s="3"/>
    </row>
    <row r="11" spans="1:25" s="5" customFormat="1" ht="22.5" customHeight="1" x14ac:dyDescent="0.25">
      <c r="A11" s="828" t="s">
        <v>63</v>
      </c>
      <c r="B11" s="828"/>
      <c r="C11" s="828"/>
      <c r="D11" s="279">
        <f>'Commissioning &amp; Fees'!E66</f>
        <v>0</v>
      </c>
      <c r="E11" s="283"/>
      <c r="F11" s="282">
        <f>'Commissioning &amp; Fees'!G66</f>
        <v>0</v>
      </c>
      <c r="G11" s="283"/>
      <c r="H11" s="284">
        <f>'Commissioning &amp; Fees'!H66</f>
        <v>0</v>
      </c>
      <c r="I11" s="282">
        <f>'Commissioning &amp; Fees'!I66</f>
        <v>0</v>
      </c>
      <c r="J11" s="283"/>
      <c r="K11" s="282">
        <f>'Commissioning &amp; Fees'!K66</f>
        <v>0</v>
      </c>
      <c r="L11" s="283"/>
      <c r="M11" s="285">
        <f>'Commissioning &amp; Fees'!L66</f>
        <v>0</v>
      </c>
      <c r="N11" s="278"/>
      <c r="O11" s="822" t="s">
        <v>16</v>
      </c>
      <c r="P11" s="823"/>
      <c r="Q11" s="823"/>
      <c r="R11" s="279">
        <f>Merchandise!L38</f>
        <v>0</v>
      </c>
      <c r="S11" s="280"/>
      <c r="T11" s="279">
        <f>Merchandise!T38</f>
        <v>0</v>
      </c>
      <c r="U11" s="280"/>
      <c r="V11" s="279">
        <f>Merchandise!AB38</f>
        <v>0</v>
      </c>
      <c r="W11" s="3"/>
      <c r="X11" s="3"/>
      <c r="Y11" s="3"/>
    </row>
    <row r="12" spans="1:25" s="5" customFormat="1" ht="22.5" customHeight="1" x14ac:dyDescent="0.25">
      <c r="A12" s="828" t="s">
        <v>64</v>
      </c>
      <c r="B12" s="828"/>
      <c r="C12" s="828"/>
      <c r="D12" s="279">
        <f>'Development R&amp;D'!E79</f>
        <v>0</v>
      </c>
      <c r="E12" s="280"/>
      <c r="F12" s="282">
        <f>'Development R&amp;D'!G79</f>
        <v>0</v>
      </c>
      <c r="G12" s="280"/>
      <c r="H12" s="284">
        <f>'Development R&amp;D'!H79</f>
        <v>0</v>
      </c>
      <c r="I12" s="279">
        <f>'Development R&amp;D'!I79</f>
        <v>0</v>
      </c>
      <c r="J12" s="280"/>
      <c r="K12" s="282">
        <f>'Development R&amp;D'!K79</f>
        <v>0</v>
      </c>
      <c r="L12" s="280"/>
      <c r="M12" s="285">
        <f>'Development R&amp;D'!L79</f>
        <v>0</v>
      </c>
      <c r="N12" s="278"/>
      <c r="O12" s="822" t="s">
        <v>15</v>
      </c>
      <c r="P12" s="823"/>
      <c r="Q12" s="823"/>
      <c r="R12" s="279">
        <f>' Income Miscellaneous'!L38</f>
        <v>0</v>
      </c>
      <c r="S12" s="280"/>
      <c r="T12" s="279">
        <f>' Income Miscellaneous'!T38</f>
        <v>0</v>
      </c>
      <c r="U12" s="280"/>
      <c r="V12" s="279">
        <f>' Income Miscellaneous'!AB38</f>
        <v>0</v>
      </c>
      <c r="W12" s="3"/>
      <c r="X12" s="3"/>
      <c r="Y12" s="3"/>
    </row>
    <row r="13" spans="1:25" s="5" customFormat="1" ht="22.5" customHeight="1" x14ac:dyDescent="0.25">
      <c r="A13" s="828" t="s">
        <v>65</v>
      </c>
      <c r="B13" s="828"/>
      <c r="C13" s="828"/>
      <c r="D13" s="279">
        <f>'Creative &amp; Production'!E102</f>
        <v>0</v>
      </c>
      <c r="E13" s="280"/>
      <c r="F13" s="282">
        <f>'Creative &amp; Production'!G102</f>
        <v>0</v>
      </c>
      <c r="G13" s="280"/>
      <c r="H13" s="284">
        <f>'Creative &amp; Production'!H102</f>
        <v>0</v>
      </c>
      <c r="I13" s="279">
        <f>'Creative &amp; Production'!I102</f>
        <v>0</v>
      </c>
      <c r="J13" s="280"/>
      <c r="K13" s="282">
        <f>'Creative &amp; Production'!K102</f>
        <v>0</v>
      </c>
      <c r="L13" s="280"/>
      <c r="M13" s="285">
        <f>'Creative &amp; Production'!L102</f>
        <v>0</v>
      </c>
      <c r="N13" s="278"/>
      <c r="O13" s="822" t="s">
        <v>5022</v>
      </c>
      <c r="P13" s="823"/>
      <c r="Q13" s="823"/>
      <c r="R13" s="279">
        <f>+Ticketing!S45</f>
        <v>19810</v>
      </c>
      <c r="S13" s="280"/>
      <c r="T13" s="279">
        <f>+R13</f>
        <v>19810</v>
      </c>
      <c r="U13" s="280"/>
      <c r="V13" s="279">
        <f>-('PROJECT SUMMARY'!G669+'PROJECT SUMMARY'!H669)</f>
        <v>10156.25</v>
      </c>
      <c r="W13" s="3"/>
      <c r="X13" s="3"/>
      <c r="Y13" s="3"/>
    </row>
    <row r="14" spans="1:25" s="5" customFormat="1" ht="22.5" customHeight="1" x14ac:dyDescent="0.25">
      <c r="A14" s="829" t="s">
        <v>66</v>
      </c>
      <c r="B14" s="830"/>
      <c r="C14" s="831"/>
      <c r="D14" s="279">
        <f>Performers!E63</f>
        <v>42100</v>
      </c>
      <c r="E14" s="280"/>
      <c r="F14" s="282">
        <f>Performers!G63</f>
        <v>42100</v>
      </c>
      <c r="G14" s="280"/>
      <c r="H14" s="284">
        <f>Performers!H63</f>
        <v>42099.67</v>
      </c>
      <c r="I14" s="279">
        <f>Performers!I63</f>
        <v>0</v>
      </c>
      <c r="J14" s="280"/>
      <c r="K14" s="282">
        <f>Performers!K63</f>
        <v>0</v>
      </c>
      <c r="L14" s="280"/>
      <c r="M14" s="285">
        <f>Performers!L63</f>
        <v>0</v>
      </c>
      <c r="N14" s="278"/>
      <c r="O14" s="826"/>
      <c r="P14" s="827"/>
      <c r="Q14" s="827"/>
      <c r="R14" s="279"/>
      <c r="S14" s="280"/>
      <c r="T14" s="279"/>
      <c r="U14" s="280"/>
      <c r="V14" s="279"/>
      <c r="W14" s="3"/>
      <c r="X14" s="3"/>
      <c r="Y14" s="3"/>
    </row>
    <row r="15" spans="1:25" s="5" customFormat="1" ht="22.5" customHeight="1" x14ac:dyDescent="0.25">
      <c r="A15" s="828" t="s">
        <v>67</v>
      </c>
      <c r="B15" s="828"/>
      <c r="C15" s="828"/>
      <c r="D15" s="279">
        <f>'Rehearsal Costs'!E70</f>
        <v>0</v>
      </c>
      <c r="E15" s="280"/>
      <c r="F15" s="282">
        <f>'Rehearsal Costs'!G70</f>
        <v>0</v>
      </c>
      <c r="G15" s="280"/>
      <c r="H15" s="284">
        <f>'Rehearsal Costs'!H70</f>
        <v>0</v>
      </c>
      <c r="I15" s="279">
        <f>'Rehearsal Costs'!I70</f>
        <v>0</v>
      </c>
      <c r="J15" s="280"/>
      <c r="K15" s="282">
        <f>'Rehearsal Costs'!K70</f>
        <v>0</v>
      </c>
      <c r="L15" s="280"/>
      <c r="M15" s="285">
        <f>'Rehearsal Costs'!L70</f>
        <v>0</v>
      </c>
      <c r="N15" s="278"/>
      <c r="O15" s="826"/>
      <c r="P15" s="827"/>
      <c r="Q15" s="827"/>
      <c r="R15" s="279"/>
      <c r="S15" s="280"/>
      <c r="T15" s="279"/>
      <c r="U15" s="280"/>
      <c r="V15" s="279"/>
      <c r="W15" s="3"/>
      <c r="X15" s="3"/>
      <c r="Y15" s="3"/>
    </row>
    <row r="16" spans="1:25" s="5" customFormat="1" ht="22.5" customHeight="1" x14ac:dyDescent="0.25">
      <c r="A16" s="828" t="s">
        <v>68</v>
      </c>
      <c r="B16" s="828"/>
      <c r="C16" s="828"/>
      <c r="D16" s="279">
        <f>'Technical &amp; Production'!E121</f>
        <v>32299</v>
      </c>
      <c r="E16" s="280"/>
      <c r="F16" s="282">
        <f>'Technical &amp; Production'!G121</f>
        <v>32299</v>
      </c>
      <c r="G16" s="280"/>
      <c r="H16" s="284">
        <f>'Technical &amp; Production'!H121</f>
        <v>32299.03</v>
      </c>
      <c r="I16" s="279">
        <f>'Technical &amp; Production'!I121</f>
        <v>0</v>
      </c>
      <c r="J16" s="280"/>
      <c r="K16" s="282">
        <f>'Technical &amp; Production'!K121</f>
        <v>0</v>
      </c>
      <c r="L16" s="280"/>
      <c r="M16" s="285">
        <f>'Technical &amp; Production'!L121</f>
        <v>0</v>
      </c>
      <c r="N16" s="278"/>
      <c r="O16" s="826"/>
      <c r="P16" s="827"/>
      <c r="Q16" s="827"/>
      <c r="R16" s="279"/>
      <c r="S16" s="280"/>
      <c r="T16" s="279"/>
      <c r="U16" s="280"/>
      <c r="V16" s="279"/>
      <c r="W16" s="3"/>
      <c r="X16" s="3"/>
      <c r="Y16" s="3"/>
    </row>
    <row r="17" spans="1:25" s="5" customFormat="1" ht="22.5" customHeight="1" x14ac:dyDescent="0.25">
      <c r="A17" s="828" t="s">
        <v>69</v>
      </c>
      <c r="B17" s="828"/>
      <c r="C17" s="828"/>
      <c r="D17" s="282">
        <f>Venue_Logistics!E93</f>
        <v>7322</v>
      </c>
      <c r="E17" s="283"/>
      <c r="F17" s="282">
        <f>Venue_Logistics!G93</f>
        <v>7322</v>
      </c>
      <c r="G17" s="283"/>
      <c r="H17" s="284">
        <f>Venue_Logistics!H93</f>
        <v>7321.41</v>
      </c>
      <c r="I17" s="282">
        <f>Venue_Logistics!I93</f>
        <v>0</v>
      </c>
      <c r="J17" s="283"/>
      <c r="K17" s="282">
        <f>Venue_Logistics!K93</f>
        <v>0</v>
      </c>
      <c r="L17" s="283"/>
      <c r="M17" s="285">
        <f>Venue_Logistics!K93</f>
        <v>0</v>
      </c>
      <c r="N17" s="278"/>
      <c r="O17" s="286"/>
      <c r="P17" s="287"/>
      <c r="Q17" s="287"/>
      <c r="R17" s="282"/>
      <c r="S17" s="280"/>
      <c r="T17" s="282"/>
      <c r="U17" s="280"/>
      <c r="V17" s="282"/>
      <c r="W17" s="3"/>
      <c r="X17" s="3"/>
      <c r="Y17" s="3"/>
    </row>
    <row r="18" spans="1:25" s="5" customFormat="1" ht="22.5" customHeight="1" x14ac:dyDescent="0.25">
      <c r="A18" s="828" t="s">
        <v>70</v>
      </c>
      <c r="B18" s="828"/>
      <c r="C18" s="828"/>
      <c r="D18" s="279">
        <f>'Legal &amp; Documentation'!E64</f>
        <v>0</v>
      </c>
      <c r="E18" s="283"/>
      <c r="F18" s="282">
        <f>'Legal &amp; Documentation'!G64</f>
        <v>0</v>
      </c>
      <c r="G18" s="283"/>
      <c r="H18" s="284">
        <f>'Legal &amp; Documentation'!H64</f>
        <v>0</v>
      </c>
      <c r="I18" s="282">
        <f>'Legal &amp; Documentation'!I64</f>
        <v>0</v>
      </c>
      <c r="J18" s="283"/>
      <c r="K18" s="282">
        <f>'Legal &amp; Documentation'!K64</f>
        <v>0</v>
      </c>
      <c r="L18" s="283"/>
      <c r="M18" s="285">
        <f>'Legal &amp; Documentation'!K64</f>
        <v>0</v>
      </c>
      <c r="N18" s="278"/>
      <c r="O18" s="317"/>
      <c r="P18" s="318"/>
      <c r="Q18" s="318"/>
      <c r="R18" s="282"/>
      <c r="S18" s="280"/>
      <c r="T18" s="282"/>
      <c r="U18" s="280"/>
      <c r="V18" s="282"/>
      <c r="W18" s="3"/>
      <c r="X18" s="3"/>
      <c r="Y18" s="3"/>
    </row>
    <row r="19" spans="1:25" s="5" customFormat="1" ht="22.5" customHeight="1" x14ac:dyDescent="0.25">
      <c r="A19" s="829" t="s">
        <v>71</v>
      </c>
      <c r="B19" s="830"/>
      <c r="C19" s="831"/>
      <c r="D19" s="279">
        <f>'Marketing Digital Comms'!E66</f>
        <v>17850</v>
      </c>
      <c r="E19" s="283"/>
      <c r="F19" s="282">
        <f>'Marketing Digital Comms'!G66</f>
        <v>17850</v>
      </c>
      <c r="G19" s="283"/>
      <c r="H19" s="284">
        <f>'Marketing Digital Comms'!H66</f>
        <v>17849.68</v>
      </c>
      <c r="I19" s="282">
        <f>'Marketing Digital Comms'!I66</f>
        <v>0</v>
      </c>
      <c r="J19" s="283"/>
      <c r="K19" s="282">
        <f>'Marketing Digital Comms'!K66</f>
        <v>0</v>
      </c>
      <c r="L19" s="283"/>
      <c r="M19" s="285">
        <f>'Marketing Digital Comms'!K66</f>
        <v>0</v>
      </c>
      <c r="N19" s="278"/>
      <c r="O19" s="317"/>
      <c r="P19" s="318"/>
      <c r="Q19" s="318"/>
      <c r="R19" s="282"/>
      <c r="S19" s="280"/>
      <c r="T19" s="282"/>
      <c r="U19" s="280"/>
      <c r="V19" s="282"/>
      <c r="W19" s="3"/>
      <c r="X19" s="3"/>
      <c r="Y19" s="3"/>
    </row>
    <row r="20" spans="1:25" s="5" customFormat="1" ht="22.5" customHeight="1" x14ac:dyDescent="0.25">
      <c r="A20" s="829" t="s">
        <v>72</v>
      </c>
      <c r="B20" s="830"/>
      <c r="C20" s="831"/>
      <c r="D20" s="279">
        <f>'Education &amp; Community'!E69</f>
        <v>0</v>
      </c>
      <c r="E20" s="283"/>
      <c r="F20" s="282">
        <f>'Education &amp; Community'!G69</f>
        <v>0</v>
      </c>
      <c r="G20" s="283"/>
      <c r="H20" s="284">
        <f>'Education &amp; Community'!H69</f>
        <v>0</v>
      </c>
      <c r="I20" s="282">
        <f>'Education &amp; Community'!I69</f>
        <v>0</v>
      </c>
      <c r="J20" s="283"/>
      <c r="K20" s="282">
        <f>'Education &amp; Community'!K69</f>
        <v>0</v>
      </c>
      <c r="L20" s="283"/>
      <c r="M20" s="285">
        <f>'Education &amp; Community'!K69</f>
        <v>0</v>
      </c>
      <c r="N20" s="278"/>
      <c r="O20" s="317"/>
      <c r="P20" s="318"/>
      <c r="Q20" s="318"/>
      <c r="R20" s="282"/>
      <c r="S20" s="280"/>
      <c r="T20" s="282"/>
      <c r="U20" s="280"/>
      <c r="V20" s="282"/>
      <c r="W20" s="3"/>
      <c r="X20" s="3"/>
      <c r="Y20" s="3"/>
    </row>
    <row r="21" spans="1:25" s="5" customFormat="1" ht="22.5" customHeight="1" x14ac:dyDescent="0.25">
      <c r="A21" s="829" t="s">
        <v>73</v>
      </c>
      <c r="B21" s="830"/>
      <c r="C21" s="831"/>
      <c r="D21" s="279">
        <f>Volunteering!E57</f>
        <v>0</v>
      </c>
      <c r="E21" s="283"/>
      <c r="F21" s="282">
        <f>Volunteering!G57</f>
        <v>0</v>
      </c>
      <c r="G21" s="283"/>
      <c r="H21" s="284">
        <f>Volunteering!H57</f>
        <v>0</v>
      </c>
      <c r="I21" s="282">
        <f>Volunteering!I57</f>
        <v>0</v>
      </c>
      <c r="J21" s="283"/>
      <c r="K21" s="282">
        <f>Volunteering!K57</f>
        <v>0</v>
      </c>
      <c r="L21" s="283"/>
      <c r="M21" s="285">
        <f>Volunteering!K57</f>
        <v>0</v>
      </c>
      <c r="N21" s="278"/>
      <c r="O21" s="317"/>
      <c r="P21" s="318"/>
      <c r="Q21" s="318"/>
      <c r="R21" s="282"/>
      <c r="S21" s="280"/>
      <c r="T21" s="282"/>
      <c r="U21" s="280"/>
      <c r="V21" s="282"/>
      <c r="W21" s="3"/>
      <c r="X21" s="3"/>
      <c r="Y21" s="3"/>
    </row>
    <row r="22" spans="1:25" s="5" customFormat="1" ht="22.5" customHeight="1" x14ac:dyDescent="0.25">
      <c r="A22" s="828" t="s">
        <v>74</v>
      </c>
      <c r="B22" s="828"/>
      <c r="C22" s="828"/>
      <c r="D22" s="279">
        <f>'Artist &amp; Guest Liaison'!E74</f>
        <v>0</v>
      </c>
      <c r="E22" s="283"/>
      <c r="F22" s="282">
        <f>'Artist &amp; Guest Liaison'!G74</f>
        <v>0</v>
      </c>
      <c r="G22" s="283"/>
      <c r="H22" s="284">
        <f>'Artist &amp; Guest Liaison'!H74</f>
        <v>0</v>
      </c>
      <c r="I22" s="282">
        <f>'Artist &amp; Guest Liaison'!I74</f>
        <v>0</v>
      </c>
      <c r="J22" s="283"/>
      <c r="K22" s="282">
        <f>'Artist &amp; Guest Liaison'!K74</f>
        <v>0</v>
      </c>
      <c r="L22" s="283"/>
      <c r="M22" s="285">
        <f>'Artist &amp; Guest Liaison'!K74</f>
        <v>0</v>
      </c>
      <c r="N22" s="278"/>
      <c r="O22" s="317"/>
      <c r="P22" s="318"/>
      <c r="Q22" s="318"/>
      <c r="R22" s="282"/>
      <c r="S22" s="280"/>
      <c r="T22" s="282"/>
      <c r="U22" s="280"/>
      <c r="V22" s="282"/>
      <c r="W22" s="3"/>
      <c r="X22" s="3"/>
      <c r="Y22" s="3"/>
    </row>
    <row r="23" spans="1:25" s="5" customFormat="1" ht="22.5" customHeight="1" x14ac:dyDescent="0.25">
      <c r="A23" s="828" t="s">
        <v>75</v>
      </c>
      <c r="B23" s="828"/>
      <c r="C23" s="828"/>
      <c r="D23" s="279">
        <f>'Running Costs'!E84</f>
        <v>0</v>
      </c>
      <c r="E23" s="283"/>
      <c r="F23" s="282">
        <f>'Running Costs'!G84</f>
        <v>0</v>
      </c>
      <c r="G23" s="283"/>
      <c r="H23" s="284">
        <f>'Running Costs'!H84</f>
        <v>0</v>
      </c>
      <c r="I23" s="282">
        <f>'Running Costs'!I84</f>
        <v>0</v>
      </c>
      <c r="J23" s="283"/>
      <c r="K23" s="282">
        <f>'Running Costs'!K84</f>
        <v>0</v>
      </c>
      <c r="L23" s="283"/>
      <c r="M23" s="285">
        <f>'Running Costs'!K84</f>
        <v>0</v>
      </c>
      <c r="N23" s="278"/>
      <c r="O23" s="317"/>
      <c r="P23" s="318"/>
      <c r="Q23" s="318"/>
      <c r="R23" s="282"/>
      <c r="S23" s="280"/>
      <c r="T23" s="282"/>
      <c r="U23" s="280"/>
      <c r="V23" s="282"/>
      <c r="W23" s="3"/>
      <c r="X23" s="3"/>
      <c r="Y23" s="3"/>
    </row>
    <row r="24" spans="1:25" s="5" customFormat="1" ht="22.5" customHeight="1" x14ac:dyDescent="0.25">
      <c r="A24" s="828" t="s">
        <v>76</v>
      </c>
      <c r="B24" s="828"/>
      <c r="C24" s="828"/>
      <c r="D24" s="279">
        <f>'Admin &amp; Misc'!E66</f>
        <v>0</v>
      </c>
      <c r="E24" s="283"/>
      <c r="F24" s="282">
        <f>'Admin &amp; Misc'!G66</f>
        <v>0</v>
      </c>
      <c r="G24" s="283"/>
      <c r="H24" s="284">
        <f>'Admin &amp; Misc'!H66</f>
        <v>0</v>
      </c>
      <c r="I24" s="282">
        <f>'Admin &amp; Misc'!I66</f>
        <v>0</v>
      </c>
      <c r="J24" s="283"/>
      <c r="K24" s="282">
        <f>'Admin &amp; Misc'!K66</f>
        <v>0</v>
      </c>
      <c r="L24" s="283"/>
      <c r="M24" s="285">
        <f>'Admin &amp; Misc'!K66</f>
        <v>0</v>
      </c>
      <c r="N24" s="278"/>
      <c r="O24" s="317"/>
      <c r="P24" s="318"/>
      <c r="Q24" s="318"/>
      <c r="R24" s="282"/>
      <c r="S24" s="280"/>
      <c r="T24" s="282"/>
      <c r="U24" s="280"/>
      <c r="V24" s="282"/>
      <c r="W24" s="3"/>
      <c r="X24" s="3"/>
      <c r="Y24" s="3"/>
    </row>
    <row r="25" spans="1:25" s="5" customFormat="1" ht="22.5" customHeight="1" x14ac:dyDescent="0.25">
      <c r="A25" s="829" t="s">
        <v>5108</v>
      </c>
      <c r="B25" s="830"/>
      <c r="C25" s="831"/>
      <c r="D25" s="279">
        <f>'15'!D79</f>
        <v>0</v>
      </c>
      <c r="E25" s="283"/>
      <c r="F25" s="282">
        <f>'15'!F79</f>
        <v>0</v>
      </c>
      <c r="G25" s="283"/>
      <c r="H25" s="284">
        <f>'15'!G79</f>
        <v>0</v>
      </c>
      <c r="I25" s="282">
        <f>'15'!H79</f>
        <v>0</v>
      </c>
      <c r="J25" s="283"/>
      <c r="K25" s="282">
        <f>'15'!J79</f>
        <v>0</v>
      </c>
      <c r="L25" s="283"/>
      <c r="M25" s="281">
        <f>'15'!J79</f>
        <v>0</v>
      </c>
      <c r="N25" s="278"/>
      <c r="O25" s="317"/>
      <c r="P25" s="318"/>
      <c r="Q25" s="318"/>
      <c r="R25" s="282"/>
      <c r="S25" s="280"/>
      <c r="T25" s="282"/>
      <c r="U25" s="280"/>
      <c r="V25" s="282"/>
      <c r="W25" s="3"/>
      <c r="X25" s="3"/>
      <c r="Y25" s="3"/>
    </row>
    <row r="26" spans="1:25" s="5" customFormat="1" ht="22.5" customHeight="1" x14ac:dyDescent="0.25">
      <c r="A26" s="846"/>
      <c r="B26" s="847"/>
      <c r="C26" s="848"/>
      <c r="D26" s="282"/>
      <c r="E26" s="283"/>
      <c r="F26" s="282"/>
      <c r="G26" s="283"/>
      <c r="H26" s="284"/>
      <c r="I26" s="282"/>
      <c r="J26" s="283"/>
      <c r="K26" s="282"/>
      <c r="L26" s="283"/>
      <c r="M26" s="285"/>
      <c r="N26" s="278"/>
      <c r="O26" s="317"/>
      <c r="P26" s="318"/>
      <c r="Q26" s="318"/>
      <c r="R26" s="282"/>
      <c r="S26" s="280"/>
      <c r="T26" s="282"/>
      <c r="U26" s="280"/>
      <c r="V26" s="282"/>
      <c r="W26" s="3"/>
      <c r="X26" s="3"/>
      <c r="Y26" s="3"/>
    </row>
    <row r="27" spans="1:25" s="5" customFormat="1" ht="22.5" customHeight="1" x14ac:dyDescent="0.25">
      <c r="A27" s="846"/>
      <c r="B27" s="847"/>
      <c r="C27" s="848"/>
      <c r="D27" s="282"/>
      <c r="E27" s="283"/>
      <c r="F27" s="282"/>
      <c r="G27" s="283"/>
      <c r="H27" s="284"/>
      <c r="I27" s="282"/>
      <c r="J27" s="283"/>
      <c r="K27" s="282"/>
      <c r="L27" s="283"/>
      <c r="M27" s="285"/>
      <c r="N27" s="278"/>
      <c r="O27" s="317"/>
      <c r="P27" s="318"/>
      <c r="Q27" s="318"/>
      <c r="R27" s="282"/>
      <c r="S27" s="280"/>
      <c r="T27" s="282"/>
      <c r="U27" s="280"/>
      <c r="V27" s="282"/>
      <c r="W27" s="3"/>
      <c r="X27" s="3"/>
      <c r="Y27" s="3"/>
    </row>
    <row r="28" spans="1:25" ht="15.75" thickBot="1" x14ac:dyDescent="0.3">
      <c r="A28" s="851"/>
      <c r="B28" s="851"/>
      <c r="C28" s="851"/>
      <c r="D28" s="288"/>
      <c r="E28" s="289"/>
      <c r="F28" s="288"/>
      <c r="G28" s="289"/>
      <c r="H28" s="290"/>
      <c r="I28" s="291"/>
      <c r="J28" s="289"/>
      <c r="K28" s="288"/>
      <c r="L28" s="289"/>
      <c r="M28" s="292"/>
      <c r="N28" s="293"/>
      <c r="O28" s="824"/>
      <c r="P28" s="825"/>
      <c r="Q28" s="825"/>
      <c r="R28" s="288"/>
      <c r="S28" s="289"/>
      <c r="T28" s="288"/>
      <c r="U28" s="289"/>
      <c r="V28" s="288"/>
    </row>
    <row r="29" spans="1:25" s="3" customFormat="1" ht="22.35" customHeight="1" thickBot="1" x14ac:dyDescent="0.3">
      <c r="A29" s="849" t="s">
        <v>19</v>
      </c>
      <c r="B29" s="849"/>
      <c r="C29" s="850"/>
      <c r="D29" s="294">
        <f>SUM(D11:D28)</f>
        <v>99571</v>
      </c>
      <c r="E29" s="295"/>
      <c r="F29" s="294">
        <f>SUM(F11:F28)</f>
        <v>99571</v>
      </c>
      <c r="G29" s="295"/>
      <c r="H29" s="296">
        <f>SUM(H10:H28)</f>
        <v>99569.790000000008</v>
      </c>
      <c r="I29" s="294">
        <f>SUM(I11:I28)</f>
        <v>0</v>
      </c>
      <c r="J29" s="297"/>
      <c r="K29" s="294">
        <f>SUM(K11:K28)</f>
        <v>0</v>
      </c>
      <c r="L29" s="297"/>
      <c r="M29" s="294">
        <f>SUM(M11:M28)</f>
        <v>0</v>
      </c>
      <c r="N29" s="278"/>
      <c r="O29" s="298"/>
      <c r="P29" s="299"/>
      <c r="Q29" s="299"/>
      <c r="R29" s="294">
        <f>SUM(R11:R28)</f>
        <v>19810</v>
      </c>
      <c r="S29" s="299"/>
      <c r="T29" s="294">
        <f>SUM(T11:T28)</f>
        <v>19810</v>
      </c>
      <c r="U29" s="299"/>
      <c r="V29" s="294">
        <f>SUM(V11:V28)</f>
        <v>10156.25</v>
      </c>
    </row>
    <row r="30" spans="1:25" s="3" customFormat="1" ht="22.35" customHeight="1" thickBot="1" x14ac:dyDescent="0.3">
      <c r="A30" s="36"/>
      <c r="B30" s="36"/>
      <c r="C30" s="36"/>
      <c r="D30" s="297"/>
      <c r="E30" s="295"/>
      <c r="F30" s="297"/>
      <c r="G30" s="295"/>
      <c r="H30" s="297"/>
      <c r="I30" s="300"/>
      <c r="J30" s="297"/>
      <c r="K30" s="297"/>
      <c r="L30" s="297"/>
      <c r="M30" s="297"/>
      <c r="N30" s="278"/>
      <c r="O30" s="298"/>
      <c r="P30" s="299"/>
      <c r="Q30" s="299"/>
      <c r="R30" s="297"/>
      <c r="S30" s="299"/>
      <c r="T30" s="297"/>
      <c r="U30" s="299"/>
      <c r="V30" s="297"/>
    </row>
    <row r="31" spans="1:25" s="3" customFormat="1" ht="22.35" customHeight="1" thickBot="1" x14ac:dyDescent="0.3">
      <c r="A31" s="817" t="s">
        <v>47</v>
      </c>
      <c r="B31" s="817"/>
      <c r="C31" s="817"/>
      <c r="D31" s="294">
        <f>+I29</f>
        <v>0</v>
      </c>
      <c r="E31" s="295"/>
      <c r="F31" s="294">
        <f>+K29</f>
        <v>0</v>
      </c>
      <c r="G31" s="295"/>
      <c r="H31" s="294">
        <f>+M29</f>
        <v>0</v>
      </c>
      <c r="I31" s="297"/>
      <c r="J31" s="297"/>
      <c r="K31" s="297"/>
      <c r="L31" s="297"/>
      <c r="M31" s="297"/>
      <c r="N31" s="278"/>
      <c r="O31" s="298"/>
      <c r="P31" s="299"/>
      <c r="Q31" s="299"/>
      <c r="R31" s="297"/>
      <c r="S31" s="299"/>
      <c r="T31" s="297"/>
      <c r="U31" s="299"/>
      <c r="V31" s="297"/>
    </row>
    <row r="32" spans="1:25" s="3" customFormat="1" ht="22.35" customHeight="1" thickBot="1" x14ac:dyDescent="0.3">
      <c r="A32" s="36"/>
      <c r="B32" s="36"/>
      <c r="C32" s="36"/>
      <c r="D32" s="297"/>
      <c r="E32" s="295"/>
      <c r="F32" s="297"/>
      <c r="G32" s="295"/>
      <c r="H32" s="297"/>
      <c r="I32" s="301"/>
      <c r="J32" s="297"/>
      <c r="K32" s="297"/>
      <c r="L32" s="297"/>
      <c r="M32" s="297"/>
      <c r="N32" s="278"/>
      <c r="O32" s="298"/>
      <c r="P32" s="299"/>
      <c r="Q32" s="299"/>
      <c r="R32" s="297"/>
      <c r="S32" s="299"/>
      <c r="T32" s="297"/>
      <c r="U32" s="299"/>
      <c r="V32" s="297"/>
    </row>
    <row r="33" spans="1:22" s="3" customFormat="1" ht="22.35" hidden="1" customHeight="1" thickBot="1" x14ac:dyDescent="0.3">
      <c r="A33" s="817" t="s">
        <v>60</v>
      </c>
      <c r="B33" s="817"/>
      <c r="C33" s="818"/>
      <c r="D33" s="294">
        <f>D29+D31</f>
        <v>99571</v>
      </c>
      <c r="E33" s="295"/>
      <c r="F33" s="294">
        <f>F29+F31</f>
        <v>99571</v>
      </c>
      <c r="G33" s="295"/>
      <c r="H33" s="302">
        <f>H29+H31</f>
        <v>99569.790000000008</v>
      </c>
      <c r="I33" s="301"/>
      <c r="J33" s="297"/>
      <c r="K33" s="297"/>
      <c r="L33" s="297"/>
      <c r="M33" s="297"/>
      <c r="N33" s="303"/>
      <c r="O33" s="298"/>
      <c r="P33" s="295"/>
      <c r="Q33" s="295"/>
      <c r="R33" s="297"/>
      <c r="S33" s="295"/>
      <c r="T33" s="297"/>
      <c r="U33" s="295"/>
      <c r="V33" s="297"/>
    </row>
    <row r="34" spans="1:22" s="3" customFormat="1" ht="22.35" hidden="1" customHeight="1" thickBot="1" x14ac:dyDescent="0.3">
      <c r="A34" s="319"/>
      <c r="B34" s="319"/>
      <c r="C34" s="319"/>
      <c r="D34" s="325"/>
      <c r="E34" s="295"/>
      <c r="F34" s="325"/>
      <c r="G34" s="295"/>
      <c r="H34" s="325"/>
      <c r="I34" s="301"/>
      <c r="J34" s="297"/>
      <c r="K34" s="297"/>
      <c r="L34" s="297"/>
      <c r="M34" s="297"/>
      <c r="N34" s="303"/>
      <c r="O34" s="298"/>
      <c r="P34" s="295"/>
      <c r="Q34" s="295"/>
      <c r="R34" s="297"/>
      <c r="S34" s="295"/>
      <c r="T34" s="297"/>
      <c r="U34" s="295"/>
      <c r="V34" s="297"/>
    </row>
    <row r="35" spans="1:22" s="3" customFormat="1" ht="22.35" hidden="1" customHeight="1" thickBot="1" x14ac:dyDescent="0.3">
      <c r="A35" s="817" t="s">
        <v>59</v>
      </c>
      <c r="B35" s="817"/>
      <c r="C35" s="818"/>
      <c r="D35" s="294"/>
      <c r="E35" s="295"/>
      <c r="F35" s="294"/>
      <c r="G35" s="295"/>
      <c r="H35" s="302"/>
      <c r="I35" s="301"/>
      <c r="J35" s="297"/>
      <c r="K35" s="297"/>
      <c r="L35" s="297"/>
      <c r="M35" s="297"/>
      <c r="N35" s="303"/>
      <c r="O35" s="298"/>
      <c r="P35" s="295"/>
      <c r="Q35" s="295"/>
      <c r="R35" s="297"/>
      <c r="S35" s="295"/>
      <c r="T35" s="297"/>
      <c r="U35" s="295"/>
      <c r="V35" s="297"/>
    </row>
    <row r="36" spans="1:22" s="3" customFormat="1" ht="22.35" hidden="1" customHeight="1" thickBot="1" x14ac:dyDescent="0.3">
      <c r="A36" s="319"/>
      <c r="B36" s="319"/>
      <c r="C36" s="319"/>
      <c r="D36" s="325"/>
      <c r="E36" s="295"/>
      <c r="F36" s="325"/>
      <c r="G36" s="295"/>
      <c r="H36" s="325"/>
      <c r="I36" s="301"/>
      <c r="J36" s="297"/>
      <c r="K36" s="297"/>
      <c r="L36" s="297"/>
      <c r="M36" s="297"/>
      <c r="N36" s="303"/>
      <c r="O36" s="298"/>
      <c r="P36" s="295"/>
      <c r="Q36" s="295"/>
      <c r="R36" s="297"/>
      <c r="S36" s="295"/>
      <c r="T36" s="297"/>
      <c r="U36" s="295"/>
      <c r="V36" s="297"/>
    </row>
    <row r="37" spans="1:22" s="3" customFormat="1" ht="22.35" customHeight="1" thickBot="1" x14ac:dyDescent="0.3">
      <c r="A37" s="817" t="s">
        <v>5069</v>
      </c>
      <c r="B37" s="817"/>
      <c r="C37" s="818"/>
      <c r="D37" s="294">
        <f>-R29</f>
        <v>-19810</v>
      </c>
      <c r="E37" s="295"/>
      <c r="F37" s="294">
        <f>-T29</f>
        <v>-19810</v>
      </c>
      <c r="G37" s="295"/>
      <c r="H37" s="302">
        <f>-V29</f>
        <v>-10156.25</v>
      </c>
      <c r="I37" s="301"/>
      <c r="J37" s="297"/>
      <c r="K37" s="297"/>
      <c r="L37" s="297"/>
      <c r="M37" s="297"/>
      <c r="N37" s="303"/>
      <c r="O37" s="298"/>
      <c r="P37" s="295"/>
      <c r="Q37" s="295"/>
      <c r="R37" s="297"/>
      <c r="S37" s="295"/>
      <c r="T37" s="297"/>
      <c r="U37" s="295"/>
      <c r="V37" s="297"/>
    </row>
    <row r="38" spans="1:22" s="3" customFormat="1" ht="22.35" customHeight="1" thickBot="1" x14ac:dyDescent="0.3">
      <c r="A38" s="603"/>
      <c r="B38" s="603"/>
      <c r="C38" s="603"/>
      <c r="D38" s="325"/>
      <c r="E38" s="295"/>
      <c r="F38" s="325"/>
      <c r="G38" s="295"/>
      <c r="H38" s="325"/>
      <c r="I38" s="301"/>
      <c r="J38" s="297"/>
      <c r="K38" s="297"/>
      <c r="L38" s="297"/>
      <c r="M38" s="297"/>
      <c r="N38" s="303"/>
      <c r="O38" s="298"/>
      <c r="P38" s="295"/>
      <c r="Q38" s="295"/>
      <c r="R38" s="297"/>
      <c r="S38" s="295"/>
      <c r="T38" s="297"/>
      <c r="U38" s="295"/>
      <c r="V38" s="297"/>
    </row>
    <row r="39" spans="1:22" s="3" customFormat="1" ht="22.35" customHeight="1" thickBot="1" x14ac:dyDescent="0.3">
      <c r="A39" s="817" t="s">
        <v>61</v>
      </c>
      <c r="B39" s="817"/>
      <c r="C39" s="818"/>
      <c r="D39" s="294">
        <f>+D35+D33+D37</f>
        <v>79761</v>
      </c>
      <c r="E39" s="295"/>
      <c r="F39" s="294">
        <f>+F35+F33+F37</f>
        <v>79761</v>
      </c>
      <c r="G39" s="295"/>
      <c r="H39" s="294">
        <f>+H35+H33+H37</f>
        <v>89413.540000000008</v>
      </c>
      <c r="I39" s="301"/>
      <c r="J39" s="297"/>
      <c r="K39" s="297"/>
      <c r="L39" s="297"/>
      <c r="M39" s="297"/>
      <c r="N39" s="303"/>
      <c r="O39" s="298"/>
      <c r="P39" s="295"/>
      <c r="Q39" s="295"/>
      <c r="R39" s="297"/>
      <c r="S39" s="295"/>
      <c r="T39" s="297"/>
      <c r="U39" s="295"/>
      <c r="V39" s="297"/>
    </row>
    <row r="40" spans="1:22" ht="15.75" thickBot="1" x14ac:dyDescent="0.3">
      <c r="A40" s="30"/>
      <c r="B40" s="30"/>
      <c r="C40" s="30"/>
      <c r="D40" s="304"/>
      <c r="E40" s="304"/>
      <c r="F40" s="304"/>
      <c r="G40" s="304"/>
      <c r="H40" s="304"/>
      <c r="I40" s="305"/>
      <c r="J40" s="304"/>
      <c r="K40" s="304"/>
      <c r="L40" s="304"/>
      <c r="M40" s="304"/>
      <c r="N40" s="306"/>
      <c r="O40" s="307"/>
      <c r="P40" s="308"/>
      <c r="Q40" s="308"/>
      <c r="R40" s="308"/>
      <c r="S40" s="308"/>
      <c r="T40" s="308"/>
      <c r="U40" s="308"/>
      <c r="V40" s="308"/>
    </row>
    <row r="41" spans="1:22" x14ac:dyDescent="0.25">
      <c r="D41" s="309"/>
      <c r="E41" s="309"/>
      <c r="F41" s="309"/>
      <c r="G41" s="309"/>
      <c r="H41" s="309"/>
      <c r="I41" s="309"/>
      <c r="J41" s="309"/>
      <c r="K41" s="309"/>
      <c r="L41" s="309"/>
      <c r="M41" s="309"/>
      <c r="N41" s="293"/>
      <c r="O41" s="309"/>
      <c r="P41" s="309"/>
      <c r="Q41" s="309"/>
      <c r="R41" s="309"/>
      <c r="S41" s="309"/>
      <c r="T41" s="309"/>
      <c r="U41" s="309"/>
      <c r="V41" s="309"/>
    </row>
    <row r="42" spans="1:22" x14ac:dyDescent="0.25">
      <c r="D42" s="309"/>
      <c r="E42" s="309"/>
      <c r="F42" s="309"/>
      <c r="G42" s="309"/>
      <c r="H42" s="309"/>
      <c r="I42" s="309"/>
      <c r="J42" s="309"/>
      <c r="K42" s="309"/>
      <c r="L42" s="309"/>
      <c r="M42" s="309"/>
      <c r="N42" s="293"/>
      <c r="O42" s="309"/>
      <c r="P42" s="309"/>
      <c r="Q42" s="309"/>
      <c r="R42" s="309"/>
      <c r="S42" s="309"/>
      <c r="T42" s="309"/>
      <c r="U42" s="309"/>
      <c r="V42" s="309"/>
    </row>
    <row r="43" spans="1:22" x14ac:dyDescent="0.25">
      <c r="D43" s="309"/>
      <c r="E43" s="309"/>
      <c r="F43" s="309"/>
      <c r="G43" s="309"/>
      <c r="H43" s="309"/>
      <c r="I43" s="309"/>
      <c r="J43" s="309"/>
      <c r="K43" s="309"/>
      <c r="L43" s="309"/>
      <c r="M43" s="309"/>
      <c r="N43" s="293"/>
      <c r="O43" s="309"/>
      <c r="P43" s="309"/>
      <c r="Q43" s="309"/>
      <c r="R43" s="309"/>
      <c r="S43" s="309"/>
      <c r="T43" s="309"/>
      <c r="U43" s="309"/>
      <c r="V43" s="309"/>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23" priority="16">
      <formula>F10&gt;D10+0.49</formula>
    </cfRule>
  </conditionalFormatting>
  <conditionalFormatting sqref="H10">
    <cfRule type="expression" dxfId="122" priority="15">
      <formula>H10&gt;F10+0.49</formula>
    </cfRule>
  </conditionalFormatting>
  <conditionalFormatting sqref="H11">
    <cfRule type="expression" dxfId="121" priority="14">
      <formula>H11&gt;F11</formula>
    </cfRule>
  </conditionalFormatting>
  <conditionalFormatting sqref="H11:H25">
    <cfRule type="expression" dxfId="120" priority="13">
      <formula>H11&gt;F11+0.49</formula>
    </cfRule>
  </conditionalFormatting>
  <conditionalFormatting sqref="F11:F25">
    <cfRule type="expression" dxfId="119" priority="12">
      <formula>F11&gt;D11+0.49</formula>
    </cfRule>
  </conditionalFormatting>
  <conditionalFormatting sqref="F12:F25">
    <cfRule type="expression" dxfId="118" priority="11">
      <formula>F12&gt;D12</formula>
    </cfRule>
  </conditionalFormatting>
  <conditionalFormatting sqref="H29">
    <cfRule type="expression" dxfId="117" priority="10">
      <formula>H29&gt;F29+0.49</formula>
    </cfRule>
  </conditionalFormatting>
  <conditionalFormatting sqref="F29">
    <cfRule type="expression" dxfId="116" priority="9">
      <formula>F29&gt;D29+0.49</formula>
    </cfRule>
  </conditionalFormatting>
  <conditionalFormatting sqref="K10">
    <cfRule type="expression" dxfId="115" priority="8">
      <formula>K10&gt;I10+0.49</formula>
    </cfRule>
  </conditionalFormatting>
  <conditionalFormatting sqref="M10">
    <cfRule type="expression" dxfId="114" priority="7">
      <formula>M10&gt;K10+0.49</formula>
    </cfRule>
  </conditionalFormatting>
  <conditionalFormatting sqref="K11">
    <cfRule type="expression" dxfId="113" priority="4">
      <formula>K11&gt;I11+0.49</formula>
    </cfRule>
  </conditionalFormatting>
  <conditionalFormatting sqref="M11:M25">
    <cfRule type="expression" dxfId="112" priority="2">
      <formula>M11&gt;K11+0.49</formula>
    </cfRule>
  </conditionalFormatting>
  <conditionalFormatting sqref="K12:K25">
    <cfRule type="expression" dxfId="111"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3"/>
  <sheetViews>
    <sheetView showWhiteSpace="0" zoomScaleNormal="100" workbookViewId="0">
      <pane xSplit="3" ySplit="7" topLeftCell="T8" activePane="bottomRight" state="frozen"/>
      <selection activeCell="A35" sqref="A35"/>
      <selection pane="topRight" activeCell="A35" sqref="A35"/>
      <selection pane="bottomLeft" activeCell="A35" sqref="A35"/>
      <selection pane="bottomRight" activeCell="AA16" sqref="AA16"/>
    </sheetView>
  </sheetViews>
  <sheetFormatPr defaultColWidth="9.140625" defaultRowHeight="15" x14ac:dyDescent="0.25"/>
  <cols>
    <col min="1" max="2" width="11.42578125" style="19" customWidth="1"/>
    <col min="3" max="3" width="13.5703125" style="19" customWidth="1"/>
    <col min="4" max="4" width="11.42578125" style="19" customWidth="1"/>
    <col min="5" max="9" width="12.5703125" style="20" hidden="1" customWidth="1"/>
    <col min="10" max="27" width="12.5703125" style="20" customWidth="1"/>
    <col min="28" max="30" width="12.5703125" style="22" customWidth="1"/>
    <col min="31" max="37" width="12.5703125" style="19" customWidth="1"/>
  </cols>
  <sheetData>
    <row r="1" spans="1:39" x14ac:dyDescent="0.25">
      <c r="A1" s="9" t="s">
        <v>11</v>
      </c>
      <c r="B1" s="834" t="str">
        <f>'Cover Sheet'!C3</f>
        <v>Network Neighbourhood Touring</v>
      </c>
      <c r="C1" s="835"/>
      <c r="D1" s="10"/>
      <c r="E1" s="10"/>
      <c r="F1" s="10"/>
      <c r="G1" s="10"/>
      <c r="H1" s="10"/>
      <c r="I1" s="10"/>
      <c r="J1" s="10"/>
      <c r="K1" s="10"/>
      <c r="L1" s="10"/>
      <c r="M1" s="7"/>
      <c r="N1" s="7"/>
      <c r="O1" s="7"/>
      <c r="P1" s="11"/>
      <c r="Q1" s="11"/>
      <c r="R1" s="11"/>
      <c r="S1" s="34"/>
      <c r="T1" s="178" t="s">
        <v>5140</v>
      </c>
      <c r="U1" s="178"/>
      <c r="V1" s="178"/>
      <c r="W1" s="178"/>
      <c r="X1" s="178"/>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6</v>
      </c>
      <c r="B3" s="836" t="str">
        <f>'Cover Sheet'!C5</f>
        <v>C727</v>
      </c>
      <c r="C3" s="837"/>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38" t="s">
        <v>37</v>
      </c>
      <c r="C5" s="853"/>
      <c r="D5" s="13"/>
      <c r="E5" s="10"/>
      <c r="F5" s="10"/>
      <c r="G5" s="10"/>
      <c r="H5" s="10"/>
      <c r="I5" s="10"/>
      <c r="J5" s="10"/>
      <c r="K5" s="10"/>
      <c r="L5" s="10"/>
      <c r="M5" s="7"/>
      <c r="N5" s="7"/>
      <c r="O5" s="7"/>
      <c r="P5" s="11"/>
      <c r="Q5" s="11"/>
      <c r="R5" s="11"/>
      <c r="S5" s="11"/>
      <c r="T5" s="11"/>
      <c r="U5" s="11"/>
      <c r="V5" s="11"/>
      <c r="W5" s="11"/>
      <c r="X5" s="11"/>
      <c r="Y5" s="11"/>
      <c r="Z5" s="11"/>
      <c r="AA5" s="11"/>
      <c r="AB5" s="179"/>
      <c r="AC5" s="179"/>
      <c r="AD5" s="179"/>
      <c r="AE5" s="8"/>
      <c r="AF5" s="8"/>
      <c r="AG5" s="8"/>
      <c r="AH5" s="8"/>
      <c r="AI5" s="8"/>
      <c r="AJ5" s="8"/>
      <c r="AK5" s="8"/>
      <c r="AL5" s="185"/>
    </row>
    <row r="6" spans="1:39" s="189" customFormat="1" x14ac:dyDescent="0.25">
      <c r="A6" s="147"/>
      <c r="B6" s="147"/>
      <c r="C6" s="147"/>
      <c r="D6" s="267"/>
      <c r="E6" s="857">
        <v>2016</v>
      </c>
      <c r="F6" s="857"/>
      <c r="G6" s="857"/>
      <c r="H6" s="857"/>
      <c r="I6" s="857"/>
      <c r="J6" s="857"/>
      <c r="K6" s="857"/>
      <c r="L6" s="857"/>
      <c r="M6" s="857"/>
      <c r="N6" s="857"/>
      <c r="O6" s="857"/>
      <c r="P6" s="857"/>
      <c r="Q6" s="857"/>
      <c r="R6" s="857"/>
      <c r="S6" s="857"/>
      <c r="T6" s="857"/>
      <c r="U6" s="857"/>
      <c r="V6" s="857"/>
      <c r="W6" s="857"/>
      <c r="X6" s="857"/>
      <c r="Y6" s="857"/>
      <c r="Z6" s="857"/>
      <c r="AA6" s="857"/>
      <c r="AB6" s="857"/>
      <c r="AC6" s="857"/>
      <c r="AD6" s="857"/>
      <c r="AE6" s="857"/>
      <c r="AF6" s="856"/>
      <c r="AG6" s="856"/>
      <c r="AH6" s="856"/>
      <c r="AI6" s="856"/>
      <c r="AJ6" s="856"/>
      <c r="AK6" s="856"/>
      <c r="AL6" s="188"/>
    </row>
    <row r="7" spans="1:39" x14ac:dyDescent="0.25">
      <c r="A7" s="854" t="s">
        <v>56</v>
      </c>
      <c r="B7" s="854"/>
      <c r="C7" s="855"/>
      <c r="D7" s="266" t="s">
        <v>286</v>
      </c>
      <c r="E7" s="380" t="s">
        <v>41</v>
      </c>
      <c r="F7" s="187" t="s">
        <v>42</v>
      </c>
      <c r="G7" s="187" t="s">
        <v>43</v>
      </c>
      <c r="H7" s="187" t="s">
        <v>44</v>
      </c>
      <c r="I7" s="187" t="s">
        <v>45</v>
      </c>
      <c r="J7" s="187" t="s">
        <v>46</v>
      </c>
      <c r="K7" s="402" t="s">
        <v>238</v>
      </c>
      <c r="L7" s="402" t="s">
        <v>239</v>
      </c>
      <c r="M7" s="401" t="s">
        <v>240</v>
      </c>
      <c r="N7" s="400" t="s">
        <v>256</v>
      </c>
      <c r="O7" s="400" t="s">
        <v>241</v>
      </c>
      <c r="P7" s="400" t="s">
        <v>5103</v>
      </c>
      <c r="Q7" s="401" t="s">
        <v>242</v>
      </c>
      <c r="R7" s="401" t="s">
        <v>243</v>
      </c>
      <c r="S7" s="401" t="s">
        <v>5104</v>
      </c>
      <c r="T7" s="401" t="s">
        <v>244</v>
      </c>
      <c r="U7" s="401" t="s">
        <v>245</v>
      </c>
      <c r="V7" s="401" t="s">
        <v>5112</v>
      </c>
      <c r="W7" s="401" t="s">
        <v>246</v>
      </c>
      <c r="X7" s="401" t="s">
        <v>247</v>
      </c>
      <c r="Y7" s="401" t="s">
        <v>5113</v>
      </c>
      <c r="Z7" s="401" t="s">
        <v>248</v>
      </c>
      <c r="AA7" s="401" t="s">
        <v>249</v>
      </c>
      <c r="AB7" s="401" t="s">
        <v>5111</v>
      </c>
      <c r="AC7" s="401" t="s">
        <v>250</v>
      </c>
      <c r="AD7" s="401" t="s">
        <v>251</v>
      </c>
      <c r="AE7" s="401" t="s">
        <v>5114</v>
      </c>
      <c r="AF7" s="401" t="s">
        <v>252</v>
      </c>
      <c r="AG7" s="401" t="s">
        <v>253</v>
      </c>
      <c r="AH7" s="401" t="s">
        <v>5115</v>
      </c>
      <c r="AI7" s="401" t="s">
        <v>254</v>
      </c>
      <c r="AJ7" s="401" t="s">
        <v>255</v>
      </c>
      <c r="AK7" s="401" t="s">
        <v>5116</v>
      </c>
      <c r="AL7" s="185"/>
    </row>
    <row r="8" spans="1:39" s="5" customFormat="1" ht="22.5" customHeight="1" x14ac:dyDescent="0.25">
      <c r="A8" s="859"/>
      <c r="B8" s="852"/>
      <c r="C8" s="860"/>
      <c r="D8" s="180"/>
      <c r="AL8" s="186"/>
      <c r="AM8" s="3"/>
    </row>
    <row r="9" spans="1:39" s="5" customFormat="1" ht="22.5" customHeight="1" x14ac:dyDescent="0.25">
      <c r="A9" s="852" t="str">
        <f>+SUMMARY!A10</f>
        <v>ZK100 - Programme &amp; Delivery</v>
      </c>
      <c r="B9" s="852"/>
      <c r="C9" s="852"/>
      <c r="D9" s="310">
        <f>+'Programme &amp; Delivery'!N65+'Programme &amp; Delivery'!O65+'Programme &amp; Delivery'!P65</f>
        <v>0</v>
      </c>
      <c r="E9" s="310">
        <f>+'Programme &amp; Delivery'!P65</f>
        <v>0</v>
      </c>
      <c r="F9" s="310">
        <f>+'Programme &amp; Delivery'!Q65</f>
        <v>0</v>
      </c>
      <c r="G9" s="310">
        <f>+'Programme &amp; Delivery'!R65</f>
        <v>0</v>
      </c>
      <c r="H9" s="310">
        <f>+'Programme &amp; Delivery'!S65</f>
        <v>0</v>
      </c>
      <c r="I9" s="310">
        <f>+'Programme &amp; Delivery'!T65</f>
        <v>0</v>
      </c>
      <c r="J9" s="310">
        <f>+'Programme &amp; Delivery'!U65</f>
        <v>0</v>
      </c>
      <c r="K9" s="310">
        <f>+'Programme &amp; Delivery'!V65</f>
        <v>0</v>
      </c>
      <c r="L9" s="310">
        <f>+'Programme &amp; Delivery'!W65</f>
        <v>0</v>
      </c>
      <c r="M9" s="310">
        <f>+'Programme &amp; Delivery'!X65</f>
        <v>0</v>
      </c>
      <c r="N9" s="310">
        <f>+'Programme &amp; Delivery'!Y65</f>
        <v>0</v>
      </c>
      <c r="O9" s="310">
        <f>+'Programme &amp; Delivery'!Z65</f>
        <v>0</v>
      </c>
      <c r="P9" s="310">
        <f>+'Programme &amp; Delivery'!AA65</f>
        <v>0</v>
      </c>
      <c r="Q9" s="310">
        <f>+'Programme &amp; Delivery'!AB65</f>
        <v>0</v>
      </c>
      <c r="R9" s="310">
        <f>+'Programme &amp; Delivery'!AC65</f>
        <v>0</v>
      </c>
      <c r="S9" s="310">
        <f>+'Programme &amp; Delivery'!AD65</f>
        <v>0</v>
      </c>
      <c r="T9" s="310">
        <f>+'Programme &amp; Delivery'!AE65</f>
        <v>0</v>
      </c>
      <c r="U9" s="310">
        <f>+'Programme &amp; Delivery'!AF65</f>
        <v>0</v>
      </c>
      <c r="V9" s="310">
        <f>+'Programme &amp; Delivery'!AG65</f>
        <v>0</v>
      </c>
      <c r="W9" s="310">
        <f>+'Programme &amp; Delivery'!AH65</f>
        <v>0</v>
      </c>
      <c r="X9" s="310">
        <f>+'Programme &amp; Delivery'!AI65</f>
        <v>0</v>
      </c>
      <c r="Y9" s="310">
        <f>+'Programme &amp; Delivery'!AJ65</f>
        <v>0</v>
      </c>
      <c r="Z9" s="310">
        <f>+'Programme &amp; Delivery'!AK65</f>
        <v>0</v>
      </c>
      <c r="AA9" s="310">
        <f>+'Programme &amp; Delivery'!AL65</f>
        <v>0</v>
      </c>
      <c r="AB9" s="310">
        <f>+'Programme &amp; Delivery'!AM65</f>
        <v>0</v>
      </c>
      <c r="AC9" s="310">
        <f>+'Programme &amp; Delivery'!AN65</f>
        <v>0</v>
      </c>
      <c r="AD9" s="310">
        <f>+'Programme &amp; Delivery'!AO65</f>
        <v>0</v>
      </c>
      <c r="AE9" s="310">
        <f>+'Programme &amp; Delivery'!AP65</f>
        <v>0</v>
      </c>
      <c r="AF9" s="310">
        <f>+'Programme &amp; Delivery'!AQ65</f>
        <v>0</v>
      </c>
      <c r="AG9" s="310">
        <f>+'Programme &amp; Delivery'!AR65</f>
        <v>0</v>
      </c>
      <c r="AH9" s="310">
        <f>+'Programme &amp; Delivery'!AS65</f>
        <v>0</v>
      </c>
      <c r="AI9" s="310">
        <f>+'Programme &amp; Delivery'!AT65</f>
        <v>0</v>
      </c>
      <c r="AJ9" s="310">
        <f>+'Programme &amp; Delivery'!AU65</f>
        <v>0</v>
      </c>
      <c r="AK9" s="310">
        <f>+'Programme &amp; Delivery'!AV65</f>
        <v>0</v>
      </c>
      <c r="AL9" s="311"/>
      <c r="AM9" s="3"/>
    </row>
    <row r="10" spans="1:39" s="5" customFormat="1" ht="22.5" customHeight="1" x14ac:dyDescent="0.25">
      <c r="A10" s="852" t="str">
        <f>SUMMARY!A11</f>
        <v>ZK101 - Commissioning &amp; Fees</v>
      </c>
      <c r="B10" s="852"/>
      <c r="C10" s="852"/>
      <c r="D10" s="310">
        <f>+'Commissioning &amp; Fees'!N66+'Commissioning &amp; Fees'!O66+'Commissioning &amp; Fees'!P66</f>
        <v>0</v>
      </c>
      <c r="E10" s="310">
        <f>'Commissioning &amp; Fees'!P66</f>
        <v>0</v>
      </c>
      <c r="F10" s="310">
        <f>'Commissioning &amp; Fees'!Q66</f>
        <v>0</v>
      </c>
      <c r="G10" s="310">
        <f>'Commissioning &amp; Fees'!R66</f>
        <v>0</v>
      </c>
      <c r="H10" s="310">
        <f>'Commissioning &amp; Fees'!S66</f>
        <v>0</v>
      </c>
      <c r="I10" s="310">
        <f>'Commissioning &amp; Fees'!T66</f>
        <v>0</v>
      </c>
      <c r="J10" s="310">
        <f>'Commissioning &amp; Fees'!U66</f>
        <v>0</v>
      </c>
      <c r="K10" s="310">
        <f>'Commissioning &amp; Fees'!V66</f>
        <v>0</v>
      </c>
      <c r="L10" s="310">
        <f>'Commissioning &amp; Fees'!W66</f>
        <v>0</v>
      </c>
      <c r="M10" s="310">
        <f>'Commissioning &amp; Fees'!X66</f>
        <v>0</v>
      </c>
      <c r="N10" s="310">
        <f>'Commissioning &amp; Fees'!Y66</f>
        <v>0</v>
      </c>
      <c r="O10" s="310">
        <f>'Commissioning &amp; Fees'!Z66</f>
        <v>0</v>
      </c>
      <c r="P10" s="310">
        <f>'Commissioning &amp; Fees'!AA66</f>
        <v>0</v>
      </c>
      <c r="Q10" s="310">
        <f>'Commissioning &amp; Fees'!AB66</f>
        <v>0</v>
      </c>
      <c r="R10" s="310">
        <f>'Commissioning &amp; Fees'!AC66</f>
        <v>0</v>
      </c>
      <c r="S10" s="310">
        <f>'Commissioning &amp; Fees'!AD66</f>
        <v>0</v>
      </c>
      <c r="T10" s="310">
        <f>'Commissioning &amp; Fees'!AE66</f>
        <v>0</v>
      </c>
      <c r="U10" s="310">
        <f>'Commissioning &amp; Fees'!AF66</f>
        <v>0</v>
      </c>
      <c r="V10" s="310">
        <f>'Commissioning &amp; Fees'!AG66</f>
        <v>0</v>
      </c>
      <c r="W10" s="310">
        <f>'Commissioning &amp; Fees'!AH66</f>
        <v>0</v>
      </c>
      <c r="X10" s="310">
        <f>'Commissioning &amp; Fees'!AI66</f>
        <v>0</v>
      </c>
      <c r="Y10" s="310">
        <f>'Commissioning &amp; Fees'!AJ66</f>
        <v>0</v>
      </c>
      <c r="Z10" s="310">
        <f>'Commissioning &amp; Fees'!AK66</f>
        <v>0</v>
      </c>
      <c r="AA10" s="310">
        <f>'Commissioning &amp; Fees'!AL66</f>
        <v>0</v>
      </c>
      <c r="AB10" s="310">
        <f>'Commissioning &amp; Fees'!AM66</f>
        <v>0</v>
      </c>
      <c r="AC10" s="310">
        <f>'Commissioning &amp; Fees'!AN66</f>
        <v>0</v>
      </c>
      <c r="AD10" s="310">
        <f>'Commissioning &amp; Fees'!AO66</f>
        <v>0</v>
      </c>
      <c r="AE10" s="310">
        <f>'Commissioning &amp; Fees'!AP66</f>
        <v>0</v>
      </c>
      <c r="AF10" s="310">
        <f>'Commissioning &amp; Fees'!AQ66</f>
        <v>0</v>
      </c>
      <c r="AG10" s="310">
        <f>'Commissioning &amp; Fees'!AR66</f>
        <v>0</v>
      </c>
      <c r="AH10" s="310">
        <f>'Commissioning &amp; Fees'!AS66</f>
        <v>0</v>
      </c>
      <c r="AI10" s="310">
        <f>'Commissioning &amp; Fees'!AT66</f>
        <v>0</v>
      </c>
      <c r="AJ10" s="310">
        <f>'Commissioning &amp; Fees'!AU66</f>
        <v>0</v>
      </c>
      <c r="AK10" s="310">
        <f>'Commissioning &amp; Fees'!AV66</f>
        <v>0</v>
      </c>
      <c r="AL10" s="311"/>
      <c r="AM10" s="3"/>
    </row>
    <row r="11" spans="1:39" s="5" customFormat="1" ht="22.5" customHeight="1" x14ac:dyDescent="0.25">
      <c r="A11" s="852" t="str">
        <f>SUMMARY!A12</f>
        <v>ZK102 - Development and R&amp;D</v>
      </c>
      <c r="B11" s="852"/>
      <c r="C11" s="852"/>
      <c r="D11" s="310">
        <f>+'Development R&amp;D'!N79+'Development R&amp;D'!O79+'Development R&amp;D'!P79</f>
        <v>0</v>
      </c>
      <c r="E11" s="310">
        <f>+'Development R&amp;D'!R79</f>
        <v>0</v>
      </c>
      <c r="F11" s="310">
        <f>+'Development R&amp;D'!S79</f>
        <v>0</v>
      </c>
      <c r="G11" s="310">
        <f>+'Development R&amp;D'!T79</f>
        <v>0</v>
      </c>
      <c r="H11" s="310">
        <f>+'Development R&amp;D'!U79</f>
        <v>0</v>
      </c>
      <c r="I11" s="310">
        <f>+'Development R&amp;D'!V79</f>
        <v>0</v>
      </c>
      <c r="J11" s="310">
        <f>+'Development R&amp;D'!W79</f>
        <v>0</v>
      </c>
      <c r="K11" s="310">
        <f>+'Development R&amp;D'!X79</f>
        <v>0</v>
      </c>
      <c r="L11" s="310">
        <f>+'Development R&amp;D'!Y79</f>
        <v>0</v>
      </c>
      <c r="M11" s="310">
        <f>+'Development R&amp;D'!Z79</f>
        <v>0</v>
      </c>
      <c r="N11" s="310">
        <f>+'Development R&amp;D'!AA79</f>
        <v>0</v>
      </c>
      <c r="O11" s="310">
        <f>+'Development R&amp;D'!AB79</f>
        <v>0</v>
      </c>
      <c r="P11" s="310">
        <f>+'Development R&amp;D'!AC79</f>
        <v>0</v>
      </c>
      <c r="Q11" s="310">
        <f>+'Development R&amp;D'!AD79</f>
        <v>0</v>
      </c>
      <c r="R11" s="310">
        <f>+'Development R&amp;D'!AE79</f>
        <v>0</v>
      </c>
      <c r="S11" s="310">
        <f>+'Development R&amp;D'!AF79</f>
        <v>0</v>
      </c>
      <c r="T11" s="310">
        <f>+'Development R&amp;D'!AG79</f>
        <v>0</v>
      </c>
      <c r="U11" s="310">
        <f>+'Development R&amp;D'!AH79</f>
        <v>0</v>
      </c>
      <c r="V11" s="310">
        <f>+'Development R&amp;D'!AI79</f>
        <v>0</v>
      </c>
      <c r="W11" s="310">
        <f>+'Development R&amp;D'!AJ79</f>
        <v>0</v>
      </c>
      <c r="X11" s="310">
        <f>+'Development R&amp;D'!AK79</f>
        <v>0</v>
      </c>
      <c r="Y11" s="310">
        <f>+'Development R&amp;D'!AL79</f>
        <v>0</v>
      </c>
      <c r="Z11" s="310">
        <f>+'Development R&amp;D'!AM79</f>
        <v>0</v>
      </c>
      <c r="AA11" s="310">
        <f>+'Development R&amp;D'!AN79</f>
        <v>0</v>
      </c>
      <c r="AB11" s="310">
        <f>+'Development R&amp;D'!AO79</f>
        <v>0</v>
      </c>
      <c r="AC11" s="310">
        <f>+'Development R&amp;D'!AP79</f>
        <v>0</v>
      </c>
      <c r="AD11" s="310">
        <f>+'Development R&amp;D'!AQ79</f>
        <v>0</v>
      </c>
      <c r="AE11" s="310">
        <f>+'Development R&amp;D'!AR79</f>
        <v>0</v>
      </c>
      <c r="AF11" s="310">
        <f>+'Development R&amp;D'!AS79</f>
        <v>0</v>
      </c>
      <c r="AG11" s="310">
        <f>+'Development R&amp;D'!AT79</f>
        <v>0</v>
      </c>
      <c r="AH11" s="310">
        <f>+'Development R&amp;D'!AU79</f>
        <v>0</v>
      </c>
      <c r="AI11" s="310">
        <f>+'Development R&amp;D'!AV79</f>
        <v>0</v>
      </c>
      <c r="AJ11" s="310">
        <f>+'Development R&amp;D'!AW79</f>
        <v>0</v>
      </c>
      <c r="AK11" s="310">
        <f>+'Development R&amp;D'!AX79</f>
        <v>0</v>
      </c>
      <c r="AL11" s="311"/>
      <c r="AM11" s="3"/>
    </row>
    <row r="12" spans="1:39" s="5" customFormat="1" ht="22.5" customHeight="1" x14ac:dyDescent="0.25">
      <c r="A12" s="852" t="str">
        <f>SUMMARY!A13</f>
        <v>ZK103 - Creative &amp; Production teams and Consultants</v>
      </c>
      <c r="B12" s="852"/>
      <c r="C12" s="852"/>
      <c r="D12" s="310">
        <f>+'Creative &amp; Production'!N102+'Creative &amp; Production'!O102+'Creative &amp; Production'!P102</f>
        <v>0</v>
      </c>
      <c r="E12" s="310">
        <f>+'Creative &amp; Production'!R102</f>
        <v>0</v>
      </c>
      <c r="F12" s="310">
        <f>+'Creative &amp; Production'!S102</f>
        <v>0</v>
      </c>
      <c r="G12" s="310">
        <f>+'Creative &amp; Production'!T102</f>
        <v>0</v>
      </c>
      <c r="H12" s="310">
        <f>+'Creative &amp; Production'!U102</f>
        <v>0</v>
      </c>
      <c r="I12" s="310">
        <f>+'Creative &amp; Production'!V102</f>
        <v>0</v>
      </c>
      <c r="J12" s="310">
        <f>+'Creative &amp; Production'!W102</f>
        <v>0</v>
      </c>
      <c r="K12" s="310">
        <f>+'Creative &amp; Production'!X102</f>
        <v>0</v>
      </c>
      <c r="L12" s="310">
        <f>+'Creative &amp; Production'!Y102</f>
        <v>0</v>
      </c>
      <c r="M12" s="310">
        <f>+'Creative &amp; Production'!Z102</f>
        <v>0</v>
      </c>
      <c r="N12" s="310">
        <f>+'Creative &amp; Production'!AA102</f>
        <v>0</v>
      </c>
      <c r="O12" s="310">
        <f>+'Creative &amp; Production'!AB102</f>
        <v>0</v>
      </c>
      <c r="P12" s="310">
        <f>+'Creative &amp; Production'!AC102</f>
        <v>0</v>
      </c>
      <c r="Q12" s="310">
        <f>+'Creative &amp; Production'!AD102</f>
        <v>0</v>
      </c>
      <c r="R12" s="310">
        <f>+'Creative &amp; Production'!AE102</f>
        <v>0</v>
      </c>
      <c r="S12" s="310">
        <f>+'Creative &amp; Production'!AF102</f>
        <v>0</v>
      </c>
      <c r="T12" s="310">
        <f>+'Creative &amp; Production'!AG102</f>
        <v>0</v>
      </c>
      <c r="U12" s="310">
        <f>+'Creative &amp; Production'!AH102</f>
        <v>0</v>
      </c>
      <c r="V12" s="310">
        <f>+'Creative &amp; Production'!AI102</f>
        <v>0</v>
      </c>
      <c r="W12" s="310">
        <f>+'Creative &amp; Production'!AJ102</f>
        <v>0</v>
      </c>
      <c r="X12" s="310">
        <f>+'Creative &amp; Production'!AK102</f>
        <v>0</v>
      </c>
      <c r="Y12" s="310">
        <f>+'Creative &amp; Production'!AL102</f>
        <v>0</v>
      </c>
      <c r="Z12" s="310">
        <f>+'Creative &amp; Production'!AM102</f>
        <v>0</v>
      </c>
      <c r="AA12" s="310">
        <f>+'Creative &amp; Production'!AN102</f>
        <v>0</v>
      </c>
      <c r="AB12" s="310">
        <f>+'Creative &amp; Production'!AO102</f>
        <v>0</v>
      </c>
      <c r="AC12" s="310">
        <f>+'Creative &amp; Production'!AP102</f>
        <v>0</v>
      </c>
      <c r="AD12" s="310">
        <f>+'Creative &amp; Production'!AQ102</f>
        <v>0</v>
      </c>
      <c r="AE12" s="310">
        <f>+'Creative &amp; Production'!AR102</f>
        <v>0</v>
      </c>
      <c r="AF12" s="310">
        <f>+'Creative &amp; Production'!AS102</f>
        <v>0</v>
      </c>
      <c r="AG12" s="310">
        <f>+'Creative &amp; Production'!AT102</f>
        <v>0</v>
      </c>
      <c r="AH12" s="310">
        <f>+'Creative &amp; Production'!AU102</f>
        <v>0</v>
      </c>
      <c r="AI12" s="310">
        <f>+'Creative &amp; Production'!AV102</f>
        <v>0</v>
      </c>
      <c r="AJ12" s="310">
        <f>+'Creative &amp; Production'!AW102</f>
        <v>0</v>
      </c>
      <c r="AK12" s="310">
        <f>+'Creative &amp; Production'!AX102</f>
        <v>0</v>
      </c>
      <c r="AL12" s="311"/>
      <c r="AM12" s="3"/>
    </row>
    <row r="13" spans="1:39" s="5" customFormat="1" ht="22.5" customHeight="1" x14ac:dyDescent="0.25">
      <c r="A13" s="852" t="str">
        <f>SUMMARY!A14</f>
        <v>ZK104 - Performers</v>
      </c>
      <c r="B13" s="852"/>
      <c r="C13" s="852"/>
      <c r="D13" s="310">
        <f>+Performers!N63+Performers!O63+Performers!P63</f>
        <v>40541.67</v>
      </c>
      <c r="E13" s="310">
        <f>+Performers!R63</f>
        <v>0</v>
      </c>
      <c r="F13" s="310">
        <f>+Performers!S63</f>
        <v>0</v>
      </c>
      <c r="G13" s="310">
        <f>+Performers!T63</f>
        <v>0</v>
      </c>
      <c r="H13" s="310">
        <f>+Performers!U63</f>
        <v>0</v>
      </c>
      <c r="I13" s="310">
        <f>+Performers!V63</f>
        <v>0</v>
      </c>
      <c r="J13" s="310">
        <f>+Performers!W63</f>
        <v>0</v>
      </c>
      <c r="K13" s="310">
        <f>+Performers!X63</f>
        <v>0</v>
      </c>
      <c r="L13" s="310">
        <f>+Performers!Y63</f>
        <v>0</v>
      </c>
      <c r="M13" s="310">
        <f>+Performers!Z63</f>
        <v>0</v>
      </c>
      <c r="N13" s="310">
        <f>+Performers!AA63</f>
        <v>0</v>
      </c>
      <c r="O13" s="310">
        <f>+Performers!AB63</f>
        <v>0</v>
      </c>
      <c r="P13" s="310">
        <f>+Performers!AC63</f>
        <v>0</v>
      </c>
      <c r="Q13" s="310">
        <f>+Performers!AD63</f>
        <v>0</v>
      </c>
      <c r="R13" s="310">
        <f>+Performers!AE63</f>
        <v>0</v>
      </c>
      <c r="S13" s="310">
        <f>+Performers!AF63</f>
        <v>0</v>
      </c>
      <c r="T13" s="310">
        <f>+Performers!AG63</f>
        <v>0</v>
      </c>
      <c r="U13" s="310">
        <f>+Performers!AH63</f>
        <v>0</v>
      </c>
      <c r="V13" s="310">
        <f>+Performers!AI63</f>
        <v>0</v>
      </c>
      <c r="W13" s="310">
        <f>+Performers!AJ63</f>
        <v>0</v>
      </c>
      <c r="X13" s="310">
        <f>+Performers!AK63</f>
        <v>0</v>
      </c>
      <c r="Y13" s="310">
        <f>+Performers!AL63</f>
        <v>0</v>
      </c>
      <c r="Z13" s="310">
        <f>+Performers!AM63</f>
        <v>0</v>
      </c>
      <c r="AA13" s="310">
        <f>+Performers!AN63</f>
        <v>0</v>
      </c>
      <c r="AB13" s="310">
        <f>+Performers!AO63</f>
        <v>1558</v>
      </c>
      <c r="AC13" s="310">
        <f>+Performers!AP63</f>
        <v>0</v>
      </c>
      <c r="AD13" s="310">
        <f>+Performers!AQ63</f>
        <v>0</v>
      </c>
      <c r="AE13" s="310">
        <f>+Performers!AR63</f>
        <v>0</v>
      </c>
      <c r="AF13" s="310">
        <f>+Performers!AS63</f>
        <v>0</v>
      </c>
      <c r="AG13" s="310">
        <f>+Performers!AT63</f>
        <v>0</v>
      </c>
      <c r="AH13" s="310">
        <f>+Performers!AU63</f>
        <v>0</v>
      </c>
      <c r="AI13" s="310">
        <f>+Performers!AV63</f>
        <v>0</v>
      </c>
      <c r="AJ13" s="310">
        <f>+Performers!AW63</f>
        <v>0</v>
      </c>
      <c r="AK13" s="310">
        <f>+Performers!AX63</f>
        <v>0</v>
      </c>
      <c r="AL13" s="311"/>
      <c r="AM13" s="3"/>
    </row>
    <row r="14" spans="1:39" s="5" customFormat="1" ht="22.5" customHeight="1" x14ac:dyDescent="0.25">
      <c r="A14" s="852" t="str">
        <f>SUMMARY!A15</f>
        <v>ZK105 - Rehearsal Costs</v>
      </c>
      <c r="B14" s="852"/>
      <c r="C14" s="852"/>
      <c r="D14" s="310">
        <f>+'Rehearsal Costs'!N70+'Rehearsal Costs'!O70+'Rehearsal Costs'!P70</f>
        <v>0</v>
      </c>
      <c r="E14" s="310">
        <f>+'Rehearsal Costs'!P70</f>
        <v>0</v>
      </c>
      <c r="F14" s="310">
        <f>+'Rehearsal Costs'!Q70</f>
        <v>0</v>
      </c>
      <c r="G14" s="310">
        <f>+'Rehearsal Costs'!R70</f>
        <v>0</v>
      </c>
      <c r="H14" s="310">
        <f>+'Rehearsal Costs'!S70</f>
        <v>0</v>
      </c>
      <c r="I14" s="310">
        <f>+'Rehearsal Costs'!T70</f>
        <v>0</v>
      </c>
      <c r="J14" s="310">
        <f>+'Rehearsal Costs'!U70</f>
        <v>0</v>
      </c>
      <c r="K14" s="310">
        <f>+'Rehearsal Costs'!V70</f>
        <v>0</v>
      </c>
      <c r="L14" s="310">
        <f>+'Rehearsal Costs'!W70</f>
        <v>0</v>
      </c>
      <c r="M14" s="310">
        <f>+'Rehearsal Costs'!X70</f>
        <v>0</v>
      </c>
      <c r="N14" s="310">
        <f>+'Rehearsal Costs'!Y70</f>
        <v>0</v>
      </c>
      <c r="O14" s="310">
        <f>+'Rehearsal Costs'!Z70</f>
        <v>0</v>
      </c>
      <c r="P14" s="310">
        <f>+'Rehearsal Costs'!AA70</f>
        <v>0</v>
      </c>
      <c r="Q14" s="310">
        <f>+'Rehearsal Costs'!AB70</f>
        <v>0</v>
      </c>
      <c r="R14" s="310">
        <f>+'Rehearsal Costs'!AC70</f>
        <v>0</v>
      </c>
      <c r="S14" s="310">
        <f>+'Rehearsal Costs'!AD70</f>
        <v>0</v>
      </c>
      <c r="T14" s="310">
        <f>+'Rehearsal Costs'!AE70</f>
        <v>0</v>
      </c>
      <c r="U14" s="310">
        <f>+'Rehearsal Costs'!AF70</f>
        <v>0</v>
      </c>
      <c r="V14" s="310">
        <f>+'Rehearsal Costs'!AG70</f>
        <v>0</v>
      </c>
      <c r="W14" s="310">
        <f>+'Rehearsal Costs'!AH70</f>
        <v>0</v>
      </c>
      <c r="X14" s="310">
        <f>+'Rehearsal Costs'!AI70</f>
        <v>0</v>
      </c>
      <c r="Y14" s="310">
        <f>+'Rehearsal Costs'!AJ70</f>
        <v>0</v>
      </c>
      <c r="Z14" s="310">
        <f>+'Rehearsal Costs'!AK70</f>
        <v>0</v>
      </c>
      <c r="AA14" s="310">
        <f>+'Rehearsal Costs'!AL70</f>
        <v>0</v>
      </c>
      <c r="AB14" s="310">
        <f>+'Rehearsal Costs'!AM70</f>
        <v>0</v>
      </c>
      <c r="AC14" s="310">
        <f>+'Rehearsal Costs'!AN70</f>
        <v>0</v>
      </c>
      <c r="AD14" s="310">
        <f>+'Rehearsal Costs'!AO70</f>
        <v>0</v>
      </c>
      <c r="AE14" s="310">
        <f>+'Rehearsal Costs'!AP70</f>
        <v>0</v>
      </c>
      <c r="AF14" s="310">
        <f>+'Rehearsal Costs'!AQ70</f>
        <v>0</v>
      </c>
      <c r="AG14" s="310">
        <f>+'Rehearsal Costs'!AR70</f>
        <v>0</v>
      </c>
      <c r="AH14" s="310">
        <f>+'Rehearsal Costs'!AS70</f>
        <v>0</v>
      </c>
      <c r="AI14" s="310">
        <f>+'Rehearsal Costs'!AT70</f>
        <v>0</v>
      </c>
      <c r="AJ14" s="310">
        <f>+'Rehearsal Costs'!AU70</f>
        <v>0</v>
      </c>
      <c r="AK14" s="310">
        <f>+'Rehearsal Costs'!AV70</f>
        <v>0</v>
      </c>
      <c r="AL14" s="311"/>
      <c r="AM14" s="3"/>
    </row>
    <row r="15" spans="1:39" s="5" customFormat="1" ht="22.5" customHeight="1" x14ac:dyDescent="0.25">
      <c r="A15" s="852" t="str">
        <f>SUMMARY!A16</f>
        <v>ZK106 - Technical and Production</v>
      </c>
      <c r="B15" s="852"/>
      <c r="C15" s="852"/>
      <c r="D15" s="310">
        <f>+'Technical &amp; Production'!N121+'Technical &amp; Production'!O121+'Technical &amp; Production'!P121</f>
        <v>20121.03</v>
      </c>
      <c r="E15" s="310">
        <f>+'Technical &amp; Production'!R121</f>
        <v>0</v>
      </c>
      <c r="F15" s="310">
        <f>+'Technical &amp; Production'!S121</f>
        <v>0</v>
      </c>
      <c r="G15" s="310">
        <f>+'Technical &amp; Production'!T121</f>
        <v>0</v>
      </c>
      <c r="H15" s="310">
        <f>+'Technical &amp; Production'!U121</f>
        <v>0</v>
      </c>
      <c r="I15" s="310">
        <f>+'Technical &amp; Production'!V121</f>
        <v>0</v>
      </c>
      <c r="J15" s="310">
        <f>+'Technical &amp; Production'!W121</f>
        <v>0</v>
      </c>
      <c r="K15" s="310">
        <f>+'Technical &amp; Production'!X121</f>
        <v>0</v>
      </c>
      <c r="L15" s="310">
        <f>+'Technical &amp; Production'!Y121</f>
        <v>0</v>
      </c>
      <c r="M15" s="310">
        <f>+'Technical &amp; Production'!Z121</f>
        <v>0</v>
      </c>
      <c r="N15" s="310">
        <f>+'Technical &amp; Production'!AA121</f>
        <v>0</v>
      </c>
      <c r="O15" s="310">
        <f>+'Technical &amp; Production'!AB121</f>
        <v>0</v>
      </c>
      <c r="P15" s="310">
        <f>+'Technical &amp; Production'!AC121</f>
        <v>0</v>
      </c>
      <c r="Q15" s="310">
        <f>+'Technical &amp; Production'!AD121</f>
        <v>0</v>
      </c>
      <c r="R15" s="310">
        <f>+'Technical &amp; Production'!AE121</f>
        <v>0</v>
      </c>
      <c r="S15" s="310">
        <f>+'Technical &amp; Production'!AF121</f>
        <v>0</v>
      </c>
      <c r="T15" s="310">
        <f>+'Technical &amp; Production'!AG121</f>
        <v>0</v>
      </c>
      <c r="U15" s="310">
        <f>+'Technical &amp; Production'!AH121</f>
        <v>0</v>
      </c>
      <c r="V15" s="310">
        <f>+'Technical &amp; Production'!AI121</f>
        <v>0</v>
      </c>
      <c r="W15" s="310">
        <f>+'Technical &amp; Production'!AJ121</f>
        <v>0</v>
      </c>
      <c r="X15" s="310">
        <f>+'Technical &amp; Production'!AK121</f>
        <v>0</v>
      </c>
      <c r="Y15" s="310">
        <f>+'Technical &amp; Production'!AL121</f>
        <v>0</v>
      </c>
      <c r="Z15" s="310">
        <f>+'Technical &amp; Production'!AM121</f>
        <v>0</v>
      </c>
      <c r="AA15" s="310">
        <f>+'Technical &amp; Production'!AN121</f>
        <v>483</v>
      </c>
      <c r="AB15" s="310">
        <f>+'Technical &amp; Production'!AO121</f>
        <v>11695</v>
      </c>
      <c r="AC15" s="310">
        <f>+'Technical &amp; Production'!AP121</f>
        <v>0</v>
      </c>
      <c r="AD15" s="310">
        <f>+'Technical &amp; Production'!AQ121</f>
        <v>0</v>
      </c>
      <c r="AE15" s="310">
        <f>+'Technical &amp; Production'!AR121</f>
        <v>0</v>
      </c>
      <c r="AF15" s="310">
        <f>+'Technical &amp; Production'!AS121</f>
        <v>0</v>
      </c>
      <c r="AG15" s="310">
        <f>+'Technical &amp; Production'!AT121</f>
        <v>0</v>
      </c>
      <c r="AH15" s="310">
        <f>+'Technical &amp; Production'!AU121</f>
        <v>0</v>
      </c>
      <c r="AI15" s="310">
        <f>+'Technical &amp; Production'!AV121</f>
        <v>0</v>
      </c>
      <c r="AJ15" s="310">
        <f>+'Technical &amp; Production'!AW121</f>
        <v>0</v>
      </c>
      <c r="AK15" s="310">
        <f>+'Technical &amp; Production'!AX121</f>
        <v>0</v>
      </c>
      <c r="AL15" s="311"/>
      <c r="AM15" s="3"/>
    </row>
    <row r="16" spans="1:39" s="5" customFormat="1" ht="22.5" customHeight="1" x14ac:dyDescent="0.25">
      <c r="A16" s="852" t="str">
        <f>SUMMARY!A17</f>
        <v>ZK107 - Venue &amp; Logistics</v>
      </c>
      <c r="B16" s="852"/>
      <c r="C16" s="852"/>
      <c r="D16" s="310">
        <f>+Venue_Logistics!N93+Venue_Logistics!O93+Venue_Logistics!P93</f>
        <v>5468.41</v>
      </c>
      <c r="E16" s="310">
        <f>+Venue_Logistics!R93</f>
        <v>0</v>
      </c>
      <c r="F16" s="310">
        <f>+Venue_Logistics!S93</f>
        <v>0</v>
      </c>
      <c r="G16" s="310">
        <f>+Venue_Logistics!T93</f>
        <v>0</v>
      </c>
      <c r="H16" s="310">
        <f>+Venue_Logistics!U93</f>
        <v>0</v>
      </c>
      <c r="I16" s="310">
        <f>+Venue_Logistics!V93</f>
        <v>0</v>
      </c>
      <c r="J16" s="310">
        <f>+Venue_Logistics!W93</f>
        <v>0</v>
      </c>
      <c r="K16" s="310">
        <f>+Venue_Logistics!X93</f>
        <v>0</v>
      </c>
      <c r="L16" s="310">
        <f>+Venue_Logistics!Y93</f>
        <v>0</v>
      </c>
      <c r="M16" s="310">
        <f>+Venue_Logistics!Z93</f>
        <v>0</v>
      </c>
      <c r="N16" s="310">
        <f>+Venue_Logistics!AA93</f>
        <v>0</v>
      </c>
      <c r="O16" s="310">
        <f>+Venue_Logistics!AB93</f>
        <v>0</v>
      </c>
      <c r="P16" s="310">
        <f>+Venue_Logistics!AC93</f>
        <v>0</v>
      </c>
      <c r="Q16" s="310">
        <f>+Venue_Logistics!AD93</f>
        <v>0</v>
      </c>
      <c r="R16" s="310">
        <f>+Venue_Logistics!AE93</f>
        <v>0</v>
      </c>
      <c r="S16" s="310">
        <f>+Venue_Logistics!AF93</f>
        <v>0</v>
      </c>
      <c r="T16" s="310">
        <f>+Venue_Logistics!AG93</f>
        <v>0</v>
      </c>
      <c r="U16" s="310">
        <f>+Venue_Logistics!AH93</f>
        <v>0</v>
      </c>
      <c r="V16" s="310">
        <f>+Venue_Logistics!AI93</f>
        <v>0</v>
      </c>
      <c r="W16" s="310">
        <f>+Venue_Logistics!AJ93</f>
        <v>0</v>
      </c>
      <c r="X16" s="310">
        <f>+Venue_Logistics!AK93</f>
        <v>0</v>
      </c>
      <c r="Y16" s="310">
        <f>+Venue_Logistics!AL93</f>
        <v>0</v>
      </c>
      <c r="Z16" s="310">
        <f>+Venue_Logistics!AM93</f>
        <v>0</v>
      </c>
      <c r="AA16" s="310">
        <f>+Venue_Logistics!AN93</f>
        <v>172</v>
      </c>
      <c r="AB16" s="310">
        <f>+Venue_Logistics!AO93</f>
        <v>1581</v>
      </c>
      <c r="AC16" s="310">
        <f>+Venue_Logistics!AP93</f>
        <v>0</v>
      </c>
      <c r="AD16" s="310">
        <f>+Venue_Logistics!AQ93</f>
        <v>0</v>
      </c>
      <c r="AE16" s="310">
        <f>+Venue_Logistics!AR93</f>
        <v>0</v>
      </c>
      <c r="AF16" s="310">
        <f>+Venue_Logistics!AS93</f>
        <v>0</v>
      </c>
      <c r="AG16" s="310">
        <f>+Venue_Logistics!AT93</f>
        <v>0</v>
      </c>
      <c r="AH16" s="310">
        <f>+Venue_Logistics!AU93</f>
        <v>0</v>
      </c>
      <c r="AI16" s="310">
        <f>+Venue_Logistics!AV93</f>
        <v>0</v>
      </c>
      <c r="AJ16" s="310">
        <f>+Venue_Logistics!AW93</f>
        <v>0</v>
      </c>
      <c r="AK16" s="310">
        <f>+Venue_Logistics!AX93</f>
        <v>0</v>
      </c>
      <c r="AL16" s="311"/>
      <c r="AM16" s="3"/>
    </row>
    <row r="17" spans="1:39" s="5" customFormat="1" ht="22.5" customHeight="1" x14ac:dyDescent="0.25">
      <c r="A17" s="852" t="str">
        <f>SUMMARY!A18</f>
        <v xml:space="preserve">ZK108 - Programme Legal &amp; Documentation </v>
      </c>
      <c r="B17" s="852"/>
      <c r="C17" s="852"/>
      <c r="D17" s="310">
        <f>+'Legal &amp; Documentation'!N64+'Legal &amp; Documentation'!O64+'Legal &amp; Documentation'!P64</f>
        <v>0</v>
      </c>
      <c r="E17" s="310">
        <f>+'Legal &amp; Documentation'!R64</f>
        <v>0</v>
      </c>
      <c r="F17" s="310">
        <f>+'Legal &amp; Documentation'!S64</f>
        <v>0</v>
      </c>
      <c r="G17" s="310">
        <f>+'Legal &amp; Documentation'!T64</f>
        <v>0</v>
      </c>
      <c r="H17" s="310">
        <f>+'Legal &amp; Documentation'!U64</f>
        <v>0</v>
      </c>
      <c r="I17" s="310">
        <f>+'Legal &amp; Documentation'!V64</f>
        <v>0</v>
      </c>
      <c r="J17" s="310">
        <f>+'Legal &amp; Documentation'!W64</f>
        <v>0</v>
      </c>
      <c r="K17" s="310">
        <f>+'Legal &amp; Documentation'!X64</f>
        <v>0</v>
      </c>
      <c r="L17" s="310">
        <f>+'Legal &amp; Documentation'!Y64</f>
        <v>0</v>
      </c>
      <c r="M17" s="310">
        <f>+'Legal &amp; Documentation'!Z64</f>
        <v>0</v>
      </c>
      <c r="N17" s="310">
        <f>+'Legal &amp; Documentation'!AA64</f>
        <v>0</v>
      </c>
      <c r="O17" s="310">
        <f>+'Legal &amp; Documentation'!AB64</f>
        <v>0</v>
      </c>
      <c r="P17" s="310">
        <f>+'Legal &amp; Documentation'!AC64</f>
        <v>0</v>
      </c>
      <c r="Q17" s="310">
        <f>+'Legal &amp; Documentation'!AD64</f>
        <v>0</v>
      </c>
      <c r="R17" s="310">
        <f>+'Legal &amp; Documentation'!AE64</f>
        <v>0</v>
      </c>
      <c r="S17" s="310">
        <f>+'Legal &amp; Documentation'!AF64</f>
        <v>0</v>
      </c>
      <c r="T17" s="310">
        <f>+'Legal &amp; Documentation'!AG64</f>
        <v>0</v>
      </c>
      <c r="U17" s="310">
        <f>+'Legal &amp; Documentation'!AH64</f>
        <v>0</v>
      </c>
      <c r="V17" s="310">
        <f>+'Legal &amp; Documentation'!AI64</f>
        <v>0</v>
      </c>
      <c r="W17" s="310">
        <f>+'Legal &amp; Documentation'!AJ64</f>
        <v>0</v>
      </c>
      <c r="X17" s="310">
        <f>+'Legal &amp; Documentation'!AK64</f>
        <v>0</v>
      </c>
      <c r="Y17" s="310">
        <f>+'Legal &amp; Documentation'!AL64</f>
        <v>0</v>
      </c>
      <c r="Z17" s="310">
        <f>+'Legal &amp; Documentation'!AM64</f>
        <v>0</v>
      </c>
      <c r="AA17" s="310">
        <f>+'Legal &amp; Documentation'!AN64</f>
        <v>0</v>
      </c>
      <c r="AB17" s="310">
        <f>+'Legal &amp; Documentation'!AO64</f>
        <v>0</v>
      </c>
      <c r="AC17" s="310">
        <f>+'Legal &amp; Documentation'!AP64</f>
        <v>0</v>
      </c>
      <c r="AD17" s="310">
        <f>+'Legal &amp; Documentation'!AQ64</f>
        <v>0</v>
      </c>
      <c r="AE17" s="310">
        <f>+'Legal &amp; Documentation'!AR64</f>
        <v>0</v>
      </c>
      <c r="AF17" s="310">
        <f>+'Legal &amp; Documentation'!AS64</f>
        <v>0</v>
      </c>
      <c r="AG17" s="310">
        <f>+'Legal &amp; Documentation'!AT64</f>
        <v>0</v>
      </c>
      <c r="AH17" s="310">
        <f>+'Legal &amp; Documentation'!AU64</f>
        <v>0</v>
      </c>
      <c r="AI17" s="310">
        <f>+'Legal &amp; Documentation'!AV64</f>
        <v>0</v>
      </c>
      <c r="AJ17" s="310">
        <f>+'Legal &amp; Documentation'!AW64</f>
        <v>0</v>
      </c>
      <c r="AK17" s="310">
        <f>+'Legal &amp; Documentation'!AX64</f>
        <v>0</v>
      </c>
      <c r="AL17" s="311"/>
      <c r="AM17" s="3"/>
    </row>
    <row r="18" spans="1:39" s="5" customFormat="1" ht="22.5" customHeight="1" x14ac:dyDescent="0.25">
      <c r="A18" s="852" t="str">
        <f>SUMMARY!A19</f>
        <v>ZK109 - Programme Marketing, Digital &amp; Comms</v>
      </c>
      <c r="B18" s="852"/>
      <c r="C18" s="852"/>
      <c r="D18" s="310">
        <f>+'Marketing Digital Comms'!N66+'Marketing Digital Comms'!O66+'Marketing Digital Comms'!P66</f>
        <v>7751.68</v>
      </c>
      <c r="E18" s="310">
        <f>+'Marketing Digital Comms'!R66</f>
        <v>0</v>
      </c>
      <c r="F18" s="310">
        <f>+'Marketing Digital Comms'!S66</f>
        <v>0</v>
      </c>
      <c r="G18" s="310">
        <f>+'Marketing Digital Comms'!T66</f>
        <v>0</v>
      </c>
      <c r="H18" s="310">
        <f>+'Marketing Digital Comms'!U66</f>
        <v>0</v>
      </c>
      <c r="I18" s="310">
        <f>+'Marketing Digital Comms'!V66</f>
        <v>0</v>
      </c>
      <c r="J18" s="310">
        <f>+'Marketing Digital Comms'!W66</f>
        <v>0</v>
      </c>
      <c r="K18" s="310">
        <f>+'Marketing Digital Comms'!X66</f>
        <v>0</v>
      </c>
      <c r="L18" s="310">
        <f>+'Marketing Digital Comms'!Y66</f>
        <v>0</v>
      </c>
      <c r="M18" s="310">
        <f>+'Marketing Digital Comms'!Z66</f>
        <v>0</v>
      </c>
      <c r="N18" s="310">
        <f>+'Marketing Digital Comms'!AA66</f>
        <v>0</v>
      </c>
      <c r="O18" s="310">
        <f>+'Marketing Digital Comms'!AB66</f>
        <v>0</v>
      </c>
      <c r="P18" s="310">
        <f>+'Marketing Digital Comms'!AC66</f>
        <v>0</v>
      </c>
      <c r="Q18" s="310">
        <f>+'Marketing Digital Comms'!AD66</f>
        <v>0</v>
      </c>
      <c r="R18" s="310">
        <f>+'Marketing Digital Comms'!AE66</f>
        <v>0</v>
      </c>
      <c r="S18" s="310">
        <f>+'Marketing Digital Comms'!AF66</f>
        <v>0</v>
      </c>
      <c r="T18" s="310">
        <f>+'Marketing Digital Comms'!AG66</f>
        <v>0</v>
      </c>
      <c r="U18" s="310">
        <f>+'Marketing Digital Comms'!AH66</f>
        <v>0</v>
      </c>
      <c r="V18" s="310">
        <f>+'Marketing Digital Comms'!AI66</f>
        <v>0</v>
      </c>
      <c r="W18" s="310">
        <f>+'Marketing Digital Comms'!AJ66</f>
        <v>0</v>
      </c>
      <c r="X18" s="310">
        <f>+'Marketing Digital Comms'!AK66</f>
        <v>0</v>
      </c>
      <c r="Y18" s="310">
        <f>+'Marketing Digital Comms'!AL66</f>
        <v>0</v>
      </c>
      <c r="Z18" s="310">
        <f>+'Marketing Digital Comms'!AM66</f>
        <v>0</v>
      </c>
      <c r="AA18" s="310">
        <f>+'Marketing Digital Comms'!AN66</f>
        <v>4888</v>
      </c>
      <c r="AB18" s="310">
        <f>+'Marketing Digital Comms'!AO66</f>
        <v>5210</v>
      </c>
      <c r="AC18" s="310">
        <f>+'Marketing Digital Comms'!AP66</f>
        <v>0</v>
      </c>
      <c r="AD18" s="310">
        <f>+'Marketing Digital Comms'!AQ66</f>
        <v>0</v>
      </c>
      <c r="AE18" s="310">
        <f>+'Marketing Digital Comms'!AR66</f>
        <v>0</v>
      </c>
      <c r="AF18" s="310">
        <f>+'Marketing Digital Comms'!AS66</f>
        <v>0</v>
      </c>
      <c r="AG18" s="310">
        <f>+'Marketing Digital Comms'!AT66</f>
        <v>0</v>
      </c>
      <c r="AH18" s="310">
        <f>+'Marketing Digital Comms'!AU66</f>
        <v>0</v>
      </c>
      <c r="AI18" s="310">
        <f>+'Marketing Digital Comms'!AV66</f>
        <v>0</v>
      </c>
      <c r="AJ18" s="310">
        <f>+'Marketing Digital Comms'!AW66</f>
        <v>0</v>
      </c>
      <c r="AK18" s="310">
        <f>+'Marketing Digital Comms'!AX66</f>
        <v>0</v>
      </c>
      <c r="AL18" s="311"/>
      <c r="AM18" s="3"/>
    </row>
    <row r="19" spans="1:39" s="5" customFormat="1" ht="22.5" customHeight="1" x14ac:dyDescent="0.25">
      <c r="A19" s="852" t="str">
        <f>SUMMARY!A20</f>
        <v>ZK110 - Programme Education &amp; Community Engagement</v>
      </c>
      <c r="B19" s="852"/>
      <c r="C19" s="852"/>
      <c r="D19" s="310">
        <f>+'Education &amp; Community'!N69+'Education &amp; Community'!O69+'Education &amp; Community'!P69</f>
        <v>-10156.25</v>
      </c>
      <c r="E19" s="310">
        <f>+'Education &amp; Community'!R69</f>
        <v>0</v>
      </c>
      <c r="F19" s="310">
        <f>+'Education &amp; Community'!S69</f>
        <v>0</v>
      </c>
      <c r="G19" s="310">
        <f>+'Education &amp; Community'!T69</f>
        <v>0</v>
      </c>
      <c r="H19" s="310">
        <f>+'Education &amp; Community'!U69</f>
        <v>0</v>
      </c>
      <c r="I19" s="310">
        <f>+'Education &amp; Community'!V69</f>
        <v>0</v>
      </c>
      <c r="J19" s="310">
        <f>+'Education &amp; Community'!W69</f>
        <v>0</v>
      </c>
      <c r="K19" s="310">
        <f>+'Education &amp; Community'!X69</f>
        <v>0</v>
      </c>
      <c r="L19" s="310">
        <f>+'Education &amp; Community'!Y69</f>
        <v>0</v>
      </c>
      <c r="M19" s="310">
        <f>+'Education &amp; Community'!Z69</f>
        <v>0</v>
      </c>
      <c r="N19" s="310">
        <f>+'Education &amp; Community'!AA69</f>
        <v>0</v>
      </c>
      <c r="O19" s="310">
        <f>+'Education &amp; Community'!AB69</f>
        <v>0</v>
      </c>
      <c r="P19" s="310">
        <f>+'Education &amp; Community'!AC69</f>
        <v>0</v>
      </c>
      <c r="Q19" s="310">
        <f>+'Education &amp; Community'!AD69</f>
        <v>0</v>
      </c>
      <c r="R19" s="310">
        <f>+'Education &amp; Community'!AE69</f>
        <v>0</v>
      </c>
      <c r="S19" s="310">
        <f>+'Education &amp; Community'!AF69</f>
        <v>0</v>
      </c>
      <c r="T19" s="310">
        <f>+'Education &amp; Community'!AG69</f>
        <v>0</v>
      </c>
      <c r="U19" s="310">
        <f>+'Education &amp; Community'!AH69</f>
        <v>0</v>
      </c>
      <c r="V19" s="310">
        <f>+'Education &amp; Community'!AI69</f>
        <v>0</v>
      </c>
      <c r="W19" s="310">
        <f>+'Education &amp; Community'!AJ69</f>
        <v>0</v>
      </c>
      <c r="X19" s="310">
        <f>+'Education &amp; Community'!AK69</f>
        <v>0</v>
      </c>
      <c r="Y19" s="310">
        <f>+'Education &amp; Community'!AL69</f>
        <v>0</v>
      </c>
      <c r="Z19" s="310">
        <f>+'Education &amp; Community'!AM69</f>
        <v>0</v>
      </c>
      <c r="AA19" s="310">
        <f>+'Education &amp; Community'!AN69</f>
        <v>0</v>
      </c>
      <c r="AB19" s="310">
        <f>+'Education &amp; Community'!AO69</f>
        <v>0</v>
      </c>
      <c r="AC19" s="310">
        <f>+'Education &amp; Community'!AP69</f>
        <v>0</v>
      </c>
      <c r="AD19" s="310">
        <f>+'Education &amp; Community'!AQ69</f>
        <v>0</v>
      </c>
      <c r="AE19" s="310">
        <f>+'Education &amp; Community'!AR69</f>
        <v>0</v>
      </c>
      <c r="AF19" s="310">
        <f>+'Education &amp; Community'!AS69</f>
        <v>0</v>
      </c>
      <c r="AG19" s="310">
        <f>+'Education &amp; Community'!AT69</f>
        <v>0</v>
      </c>
      <c r="AH19" s="310">
        <f>+'Education &amp; Community'!AU69</f>
        <v>0</v>
      </c>
      <c r="AI19" s="310">
        <f>+'Education &amp; Community'!AV69</f>
        <v>0</v>
      </c>
      <c r="AJ19" s="310">
        <f>+'Education &amp; Community'!AW69</f>
        <v>0</v>
      </c>
      <c r="AK19" s="310">
        <f>+'Education &amp; Community'!AX69</f>
        <v>0</v>
      </c>
      <c r="AL19" s="311"/>
      <c r="AM19" s="3"/>
    </row>
    <row r="20" spans="1:39" s="5" customFormat="1" ht="22.5" customHeight="1" x14ac:dyDescent="0.25">
      <c r="A20" s="852" t="str">
        <f>SUMMARY!A21</f>
        <v>ZK111 - Programme Volunteering</v>
      </c>
      <c r="B20" s="852"/>
      <c r="C20" s="852"/>
      <c r="D20" s="310">
        <f>+Volunteering!N57+Volunteering!O57+Volunteering!P57</f>
        <v>0</v>
      </c>
      <c r="E20" s="310">
        <f>+Volunteering!P57</f>
        <v>0</v>
      </c>
      <c r="F20" s="310">
        <f>+Volunteering!Q57</f>
        <v>0</v>
      </c>
      <c r="G20" s="310">
        <f>+Volunteering!R57</f>
        <v>0</v>
      </c>
      <c r="H20" s="310">
        <f>+Volunteering!S57</f>
        <v>0</v>
      </c>
      <c r="I20" s="310">
        <f>+Volunteering!T57</f>
        <v>0</v>
      </c>
      <c r="J20" s="310">
        <f>+Volunteering!U57</f>
        <v>0</v>
      </c>
      <c r="K20" s="310">
        <f>+Volunteering!V57</f>
        <v>0</v>
      </c>
      <c r="L20" s="310">
        <f>+Volunteering!W57</f>
        <v>0</v>
      </c>
      <c r="M20" s="310">
        <f>+Volunteering!X57</f>
        <v>0</v>
      </c>
      <c r="N20" s="310">
        <f>+Volunteering!Y57</f>
        <v>0</v>
      </c>
      <c r="O20" s="310">
        <f>+Volunteering!Z57</f>
        <v>0</v>
      </c>
      <c r="P20" s="310">
        <f>+Volunteering!AA57</f>
        <v>0</v>
      </c>
      <c r="Q20" s="310">
        <f>+Volunteering!AB57</f>
        <v>0</v>
      </c>
      <c r="R20" s="310">
        <f>+Volunteering!AC57</f>
        <v>0</v>
      </c>
      <c r="S20" s="310">
        <f>+Volunteering!AD57</f>
        <v>0</v>
      </c>
      <c r="T20" s="310">
        <f>+Volunteering!AE57</f>
        <v>0</v>
      </c>
      <c r="U20" s="310">
        <f>+Volunteering!AF57</f>
        <v>0</v>
      </c>
      <c r="V20" s="310">
        <f>+Volunteering!AG57</f>
        <v>0</v>
      </c>
      <c r="W20" s="310">
        <f>+Volunteering!AH57</f>
        <v>0</v>
      </c>
      <c r="X20" s="310">
        <f>+Volunteering!AI57</f>
        <v>0</v>
      </c>
      <c r="Y20" s="310">
        <f>+Volunteering!AJ57</f>
        <v>0</v>
      </c>
      <c r="Z20" s="310">
        <f>+Volunteering!AK57</f>
        <v>0</v>
      </c>
      <c r="AA20" s="310">
        <f>+Volunteering!AL57</f>
        <v>0</v>
      </c>
      <c r="AB20" s="310">
        <f>+Volunteering!AM57</f>
        <v>0</v>
      </c>
      <c r="AC20" s="310">
        <f>+Volunteering!AN57</f>
        <v>0</v>
      </c>
      <c r="AD20" s="310">
        <f>+Volunteering!AO57</f>
        <v>0</v>
      </c>
      <c r="AE20" s="310">
        <f>+Volunteering!AP57</f>
        <v>0</v>
      </c>
      <c r="AF20" s="310">
        <f>+Volunteering!AQ57</f>
        <v>0</v>
      </c>
      <c r="AG20" s="310">
        <f>+Volunteering!AR57</f>
        <v>0</v>
      </c>
      <c r="AH20" s="310">
        <f>+Volunteering!AS57</f>
        <v>0</v>
      </c>
      <c r="AI20" s="310">
        <f>+Volunteering!AT57</f>
        <v>0</v>
      </c>
      <c r="AJ20" s="310">
        <f>+Volunteering!AU57</f>
        <v>0</v>
      </c>
      <c r="AK20" s="310">
        <f>+Volunteering!AV57</f>
        <v>0</v>
      </c>
      <c r="AL20" s="311"/>
      <c r="AM20" s="3"/>
    </row>
    <row r="21" spans="1:39" s="5" customFormat="1" ht="22.5" customHeight="1" x14ac:dyDescent="0.25">
      <c r="A21" s="852" t="str">
        <f>SUMMARY!A22</f>
        <v>ZK112 - Artist &amp; Guest Liaison</v>
      </c>
      <c r="B21" s="852"/>
      <c r="C21" s="852"/>
      <c r="D21" s="310">
        <f>+'Artist &amp; Guest Liaison'!N74+'Artist &amp; Guest Liaison'!O74+'Artist &amp; Guest Liaison'!P74</f>
        <v>0</v>
      </c>
      <c r="E21" s="310">
        <f>+'Artist &amp; Guest Liaison'!P74</f>
        <v>0</v>
      </c>
      <c r="F21" s="310">
        <f>+'Artist &amp; Guest Liaison'!Q74</f>
        <v>0</v>
      </c>
      <c r="G21" s="310">
        <f>+'Artist &amp; Guest Liaison'!R74</f>
        <v>0</v>
      </c>
      <c r="H21" s="310">
        <f>+'Artist &amp; Guest Liaison'!S74</f>
        <v>0</v>
      </c>
      <c r="I21" s="310">
        <f>+'Artist &amp; Guest Liaison'!T74</f>
        <v>0</v>
      </c>
      <c r="J21" s="310">
        <f>+'Artist &amp; Guest Liaison'!U74</f>
        <v>0</v>
      </c>
      <c r="K21" s="310">
        <f>+'Artist &amp; Guest Liaison'!V74</f>
        <v>0</v>
      </c>
      <c r="L21" s="310">
        <f>+'Artist &amp; Guest Liaison'!W74</f>
        <v>0</v>
      </c>
      <c r="M21" s="310">
        <f>+'Artist &amp; Guest Liaison'!X74</f>
        <v>0</v>
      </c>
      <c r="N21" s="310">
        <f>+'Artist &amp; Guest Liaison'!Y74</f>
        <v>0</v>
      </c>
      <c r="O21" s="310">
        <f>+'Artist &amp; Guest Liaison'!Z74</f>
        <v>0</v>
      </c>
      <c r="P21" s="310">
        <f>+'Artist &amp; Guest Liaison'!AA74</f>
        <v>0</v>
      </c>
      <c r="Q21" s="310">
        <f>+'Artist &amp; Guest Liaison'!AB74</f>
        <v>0</v>
      </c>
      <c r="R21" s="310">
        <f>+'Artist &amp; Guest Liaison'!AC74</f>
        <v>0</v>
      </c>
      <c r="S21" s="310">
        <f>+'Artist &amp; Guest Liaison'!AD74</f>
        <v>0</v>
      </c>
      <c r="T21" s="310">
        <f>+'Artist &amp; Guest Liaison'!AE74</f>
        <v>0</v>
      </c>
      <c r="U21" s="310">
        <f>+'Artist &amp; Guest Liaison'!AF74</f>
        <v>0</v>
      </c>
      <c r="V21" s="310">
        <f>+'Artist &amp; Guest Liaison'!AG74</f>
        <v>0</v>
      </c>
      <c r="W21" s="310">
        <f>+'Artist &amp; Guest Liaison'!AH74</f>
        <v>0</v>
      </c>
      <c r="X21" s="310">
        <f>+'Artist &amp; Guest Liaison'!AI74</f>
        <v>0</v>
      </c>
      <c r="Y21" s="310">
        <f>+'Artist &amp; Guest Liaison'!AJ74</f>
        <v>0</v>
      </c>
      <c r="Z21" s="310">
        <f>+'Artist &amp; Guest Liaison'!AK74</f>
        <v>0</v>
      </c>
      <c r="AA21" s="310">
        <f>+'Artist &amp; Guest Liaison'!AL74</f>
        <v>0</v>
      </c>
      <c r="AB21" s="310">
        <f>+'Artist &amp; Guest Liaison'!AM74</f>
        <v>0</v>
      </c>
      <c r="AC21" s="310">
        <f>+'Artist &amp; Guest Liaison'!AN74</f>
        <v>0</v>
      </c>
      <c r="AD21" s="310">
        <f>+'Artist &amp; Guest Liaison'!AO74</f>
        <v>0</v>
      </c>
      <c r="AE21" s="310">
        <f>+'Artist &amp; Guest Liaison'!AP74</f>
        <v>0</v>
      </c>
      <c r="AF21" s="310">
        <f>+'Artist &amp; Guest Liaison'!AQ74</f>
        <v>0</v>
      </c>
      <c r="AG21" s="310">
        <f>+'Artist &amp; Guest Liaison'!AR74</f>
        <v>0</v>
      </c>
      <c r="AH21" s="310">
        <f>+'Artist &amp; Guest Liaison'!AS74</f>
        <v>0</v>
      </c>
      <c r="AI21" s="310">
        <f>+'Artist &amp; Guest Liaison'!AT74</f>
        <v>0</v>
      </c>
      <c r="AJ21" s="310">
        <f>+'Artist &amp; Guest Liaison'!AU74</f>
        <v>0</v>
      </c>
      <c r="AK21" s="310">
        <f>+'Artist &amp; Guest Liaison'!AV74</f>
        <v>0</v>
      </c>
      <c r="AL21" s="311"/>
      <c r="AM21" s="3"/>
    </row>
    <row r="22" spans="1:39" s="5" customFormat="1" ht="22.5" customHeight="1" x14ac:dyDescent="0.25">
      <c r="A22" s="852" t="str">
        <f>SUMMARY!A23</f>
        <v>ZK113 - Running Costs</v>
      </c>
      <c r="B22" s="852"/>
      <c r="C22" s="852"/>
      <c r="D22" s="310">
        <f>+'Running Costs'!N84+'Running Costs'!O84+'Running Costs'!P84</f>
        <v>0</v>
      </c>
      <c r="E22" s="310">
        <f>+'Running Costs'!P84</f>
        <v>0</v>
      </c>
      <c r="F22" s="310">
        <f>+'Running Costs'!Q84</f>
        <v>0</v>
      </c>
      <c r="G22" s="310">
        <f>+'Running Costs'!R84</f>
        <v>0</v>
      </c>
      <c r="H22" s="310">
        <f>+'Running Costs'!S84</f>
        <v>0</v>
      </c>
      <c r="I22" s="310">
        <f>+'Running Costs'!T84</f>
        <v>0</v>
      </c>
      <c r="J22" s="310">
        <f>+'Running Costs'!U84</f>
        <v>0</v>
      </c>
      <c r="K22" s="310">
        <f>+'Running Costs'!V84</f>
        <v>0</v>
      </c>
      <c r="L22" s="310">
        <f>+'Running Costs'!W84</f>
        <v>0</v>
      </c>
      <c r="M22" s="310">
        <f>+'Running Costs'!X84</f>
        <v>0</v>
      </c>
      <c r="N22" s="310">
        <f>+'Running Costs'!Y84</f>
        <v>0</v>
      </c>
      <c r="O22" s="310">
        <f>+'Running Costs'!Z84</f>
        <v>0</v>
      </c>
      <c r="P22" s="310">
        <f>+'Running Costs'!AA84</f>
        <v>0</v>
      </c>
      <c r="Q22" s="310">
        <f>+'Running Costs'!AB84</f>
        <v>0</v>
      </c>
      <c r="R22" s="310">
        <f>+'Running Costs'!AC84</f>
        <v>0</v>
      </c>
      <c r="S22" s="310">
        <f>+'Running Costs'!AD84</f>
        <v>0</v>
      </c>
      <c r="T22" s="310">
        <f>+'Running Costs'!AE84</f>
        <v>0</v>
      </c>
      <c r="U22" s="310">
        <f>+'Running Costs'!AF84</f>
        <v>0</v>
      </c>
      <c r="V22" s="310">
        <f>+'Running Costs'!AG84</f>
        <v>0</v>
      </c>
      <c r="W22" s="310">
        <f>+'Running Costs'!AH84</f>
        <v>0</v>
      </c>
      <c r="X22" s="310">
        <f>+'Running Costs'!AI84</f>
        <v>0</v>
      </c>
      <c r="Y22" s="310">
        <f>+'Running Costs'!AJ84</f>
        <v>0</v>
      </c>
      <c r="Z22" s="310">
        <f>+'Running Costs'!AK84</f>
        <v>0</v>
      </c>
      <c r="AA22" s="310">
        <f>+'Running Costs'!AL84</f>
        <v>0</v>
      </c>
      <c r="AB22" s="310">
        <f>+'Running Costs'!AM84</f>
        <v>0</v>
      </c>
      <c r="AC22" s="310">
        <f>+'Running Costs'!AN84</f>
        <v>0</v>
      </c>
      <c r="AD22" s="310">
        <f>+'Running Costs'!AO84</f>
        <v>0</v>
      </c>
      <c r="AE22" s="310">
        <f>+'Running Costs'!AP84</f>
        <v>0</v>
      </c>
      <c r="AF22" s="310">
        <f>+'Running Costs'!AQ84</f>
        <v>0</v>
      </c>
      <c r="AG22" s="310">
        <f>+'Running Costs'!AR84</f>
        <v>0</v>
      </c>
      <c r="AH22" s="310">
        <f>+'Running Costs'!AS84</f>
        <v>0</v>
      </c>
      <c r="AI22" s="310">
        <f>+'Running Costs'!AT84</f>
        <v>0</v>
      </c>
      <c r="AJ22" s="310">
        <f>+'Running Costs'!AU84</f>
        <v>0</v>
      </c>
      <c r="AK22" s="310">
        <f>+'Running Costs'!AV84</f>
        <v>0</v>
      </c>
      <c r="AL22" s="311"/>
      <c r="AM22" s="3"/>
    </row>
    <row r="23" spans="1:39" s="5" customFormat="1" ht="22.5" customHeight="1" x14ac:dyDescent="0.25">
      <c r="A23" s="852" t="str">
        <f>SUMMARY!A24</f>
        <v>ZK114 - Admin &amp; Miscellaneous</v>
      </c>
      <c r="B23" s="852"/>
      <c r="C23" s="852"/>
      <c r="D23" s="310">
        <f>+'Admin &amp; Misc'!N66+'Admin &amp; Misc'!O66+'Admin &amp; Misc'!P66</f>
        <v>0</v>
      </c>
      <c r="E23" s="310">
        <f>+'Admin &amp; Misc'!R66</f>
        <v>0</v>
      </c>
      <c r="F23" s="310">
        <f>+'Admin &amp; Misc'!S66</f>
        <v>0</v>
      </c>
      <c r="G23" s="310">
        <f>+'Admin &amp; Misc'!T66</f>
        <v>0</v>
      </c>
      <c r="H23" s="310">
        <f>+'Admin &amp; Misc'!U66</f>
        <v>0</v>
      </c>
      <c r="I23" s="310">
        <f>+'Admin &amp; Misc'!V66</f>
        <v>0</v>
      </c>
      <c r="J23" s="310">
        <f>+'Admin &amp; Misc'!W66</f>
        <v>0</v>
      </c>
      <c r="K23" s="310">
        <f>+'Admin &amp; Misc'!X66</f>
        <v>0</v>
      </c>
      <c r="L23" s="310">
        <f>+'Admin &amp; Misc'!Y66</f>
        <v>0</v>
      </c>
      <c r="M23" s="310">
        <f>+'Admin &amp; Misc'!Z66</f>
        <v>0</v>
      </c>
      <c r="N23" s="310">
        <f>+'Admin &amp; Misc'!AA66</f>
        <v>0</v>
      </c>
      <c r="O23" s="310">
        <f>+'Admin &amp; Misc'!AB66</f>
        <v>0</v>
      </c>
      <c r="P23" s="310">
        <f>+'Admin &amp; Misc'!AC66</f>
        <v>0</v>
      </c>
      <c r="Q23" s="310">
        <f>+'Admin &amp; Misc'!AD66</f>
        <v>0</v>
      </c>
      <c r="R23" s="310">
        <f>+'Admin &amp; Misc'!AE66</f>
        <v>0</v>
      </c>
      <c r="S23" s="310">
        <f>-Ticketing!S13</f>
        <v>0</v>
      </c>
      <c r="T23" s="310">
        <f>+'Admin &amp; Misc'!AG66</f>
        <v>0</v>
      </c>
      <c r="U23" s="310">
        <f>+'Admin &amp; Misc'!AH66</f>
        <v>0</v>
      </c>
      <c r="V23" s="310">
        <f>+'Admin &amp; Misc'!AI66</f>
        <v>0</v>
      </c>
      <c r="W23" s="310">
        <f>+'Admin &amp; Misc'!AJ66</f>
        <v>0</v>
      </c>
      <c r="X23" s="310">
        <f>+'Admin &amp; Misc'!AK66</f>
        <v>0</v>
      </c>
      <c r="Y23" s="310">
        <f>+'Admin &amp; Misc'!AL66</f>
        <v>0</v>
      </c>
      <c r="Z23" s="310">
        <f>+'Admin &amp; Misc'!AM66</f>
        <v>0</v>
      </c>
      <c r="AA23" s="310">
        <f>+'Admin &amp; Misc'!AN66</f>
        <v>0</v>
      </c>
      <c r="AB23" s="310">
        <f>+'Admin &amp; Misc'!AO66</f>
        <v>0</v>
      </c>
      <c r="AC23" s="310">
        <f>+'Admin &amp; Misc'!AP66</f>
        <v>0</v>
      </c>
      <c r="AD23" s="310">
        <f>+'Admin &amp; Misc'!AQ66</f>
        <v>0</v>
      </c>
      <c r="AE23" s="310">
        <f>+'Admin &amp; Misc'!AR66</f>
        <v>0</v>
      </c>
      <c r="AF23" s="310">
        <f>+'Admin &amp; Misc'!AS66</f>
        <v>0</v>
      </c>
      <c r="AG23" s="310">
        <f>+'Admin &amp; Misc'!AT66</f>
        <v>0</v>
      </c>
      <c r="AH23" s="310">
        <f>+'Admin &amp; Misc'!AU66</f>
        <v>0</v>
      </c>
      <c r="AI23" s="310">
        <f>+'Admin &amp; Misc'!AV66</f>
        <v>0</v>
      </c>
      <c r="AJ23" s="310">
        <f>+'Admin &amp; Misc'!AW66</f>
        <v>0</v>
      </c>
      <c r="AK23" s="310">
        <f>+'Admin &amp; Misc'!AX66</f>
        <v>0</v>
      </c>
      <c r="AL23" s="311"/>
      <c r="AM23" s="3"/>
    </row>
    <row r="24" spans="1:39" s="5" customFormat="1" ht="22.5" customHeight="1" x14ac:dyDescent="0.25">
      <c r="A24" s="852" t="str">
        <f>SUMMARY!A25</f>
        <v>ZK015 - Income</v>
      </c>
      <c r="B24" s="852"/>
      <c r="C24" s="852"/>
      <c r="D24" s="310">
        <f>+'Admin &amp; Misc'!N67+'Admin &amp; Misc'!O67</f>
        <v>0</v>
      </c>
      <c r="E24" s="310">
        <f>+'Admin &amp; Misc'!R67</f>
        <v>0</v>
      </c>
      <c r="F24" s="310">
        <f>+'Admin &amp; Misc'!S67</f>
        <v>0</v>
      </c>
      <c r="G24" s="310">
        <f>+'Admin &amp; Misc'!T67</f>
        <v>0</v>
      </c>
      <c r="H24" s="310">
        <f>+'Admin &amp; Misc'!U67</f>
        <v>0</v>
      </c>
      <c r="I24" s="310">
        <f>+'Admin &amp; Misc'!V67</f>
        <v>0</v>
      </c>
      <c r="J24" s="310">
        <f>+'Admin &amp; Misc'!W67</f>
        <v>0</v>
      </c>
      <c r="K24" s="310">
        <f>+'Admin &amp; Misc'!X67</f>
        <v>0</v>
      </c>
      <c r="L24" s="310">
        <f>+'Admin &amp; Misc'!Y67</f>
        <v>0</v>
      </c>
      <c r="M24" s="310">
        <f>+'Admin &amp; Misc'!Z67</f>
        <v>0</v>
      </c>
      <c r="N24" s="310">
        <f>+'Admin &amp; Misc'!AA67</f>
        <v>0</v>
      </c>
      <c r="O24" s="310">
        <f>+'Admin &amp; Misc'!AB67</f>
        <v>0</v>
      </c>
      <c r="P24" s="310">
        <f>+'Admin &amp; Misc'!AC67</f>
        <v>0</v>
      </c>
      <c r="Q24" s="310">
        <f>+'Admin &amp; Misc'!AD67</f>
        <v>0</v>
      </c>
      <c r="R24" s="310">
        <f>+'Admin &amp; Misc'!AE67</f>
        <v>0</v>
      </c>
      <c r="S24" s="310">
        <f>+'Admin &amp; Misc'!AF67</f>
        <v>0</v>
      </c>
      <c r="T24" s="310">
        <f>+'Admin &amp; Misc'!AG67</f>
        <v>0</v>
      </c>
      <c r="U24" s="310">
        <f>+'Admin &amp; Misc'!AH67</f>
        <v>0</v>
      </c>
      <c r="V24" s="310">
        <f>+'Admin &amp; Misc'!AI67</f>
        <v>0</v>
      </c>
      <c r="W24" s="310">
        <f>+'Admin &amp; Misc'!AJ67</f>
        <v>0</v>
      </c>
      <c r="X24" s="310">
        <f>+'Admin &amp; Misc'!AK67</f>
        <v>0</v>
      </c>
      <c r="Y24" s="310">
        <f>+'Admin &amp; Misc'!AL67</f>
        <v>0</v>
      </c>
      <c r="Z24" s="310">
        <f>+'Admin &amp; Misc'!AM67</f>
        <v>0</v>
      </c>
      <c r="AA24" s="310">
        <f>+'Admin &amp; Misc'!AN67</f>
        <v>0</v>
      </c>
      <c r="AB24" s="310">
        <f>+'Admin &amp; Misc'!AO67</f>
        <v>0</v>
      </c>
      <c r="AC24" s="310">
        <f>+'Admin &amp; Misc'!AP67</f>
        <v>0</v>
      </c>
      <c r="AD24" s="310">
        <f>+'Admin &amp; Misc'!AQ67</f>
        <v>0</v>
      </c>
      <c r="AE24" s="310">
        <f>+'Admin &amp; Misc'!AR67</f>
        <v>0</v>
      </c>
      <c r="AF24" s="310">
        <f>+'Admin &amp; Misc'!AS67</f>
        <v>0</v>
      </c>
      <c r="AG24" s="310">
        <f>+'Admin &amp; Misc'!AT67</f>
        <v>0</v>
      </c>
      <c r="AH24" s="310">
        <f>+'Admin &amp; Misc'!AU67</f>
        <v>0</v>
      </c>
      <c r="AI24" s="310">
        <f>+'Admin &amp; Misc'!AV67</f>
        <v>0</v>
      </c>
      <c r="AJ24" s="310">
        <f>+'Admin &amp; Misc'!AW67</f>
        <v>0</v>
      </c>
      <c r="AK24" s="310">
        <f>+'Admin &amp; Misc'!AX67</f>
        <v>0</v>
      </c>
      <c r="AL24" s="311"/>
      <c r="AM24" s="3"/>
    </row>
    <row r="25" spans="1:39" s="5" customFormat="1" ht="22.5" customHeight="1" x14ac:dyDescent="0.25">
      <c r="A25" s="852" t="s">
        <v>5022</v>
      </c>
      <c r="B25" s="852"/>
      <c r="C25" s="852"/>
      <c r="D25" s="310">
        <f>+'15'!M84</f>
        <v>0</v>
      </c>
      <c r="E25" s="310">
        <f>+'15'!N84</f>
        <v>0</v>
      </c>
      <c r="F25" s="310">
        <f>+'15'!O84</f>
        <v>0</v>
      </c>
      <c r="G25" s="310">
        <f>+'15'!P84</f>
        <v>0</v>
      </c>
      <c r="H25" s="310">
        <f>+'15'!Q84</f>
        <v>0</v>
      </c>
      <c r="I25" s="310">
        <f>+'15'!R84</f>
        <v>0</v>
      </c>
      <c r="J25" s="310">
        <f>+'15'!S84</f>
        <v>0</v>
      </c>
      <c r="K25" s="310"/>
      <c r="L25" s="310"/>
      <c r="M25" s="310">
        <f>+'15'!T84</f>
        <v>0</v>
      </c>
      <c r="N25" s="310"/>
      <c r="O25" s="310"/>
      <c r="P25" s="310">
        <f>+'15'!U84</f>
        <v>0</v>
      </c>
      <c r="Q25" s="310"/>
      <c r="R25" s="5">
        <v>0</v>
      </c>
      <c r="S25" s="310">
        <v>0</v>
      </c>
      <c r="T25" s="310"/>
      <c r="U25" s="310">
        <v>0</v>
      </c>
      <c r="W25" s="310"/>
      <c r="X25" s="310">
        <v>0</v>
      </c>
      <c r="Y25" s="310">
        <f>+'15'!X84</f>
        <v>0</v>
      </c>
      <c r="AA25" s="310">
        <v>0</v>
      </c>
      <c r="AB25" s="310">
        <f>+'15'!Y84</f>
        <v>0</v>
      </c>
      <c r="AC25" s="310"/>
      <c r="AE25" s="310">
        <v>0</v>
      </c>
      <c r="AF25" s="310"/>
      <c r="AG25" s="310"/>
      <c r="AH25" s="310"/>
      <c r="AI25" s="310"/>
      <c r="AJ25" s="310"/>
      <c r="AK25" s="310">
        <f>+'15'!AB84</f>
        <v>0</v>
      </c>
      <c r="AL25" s="311"/>
      <c r="AM25" s="3"/>
    </row>
    <row r="26" spans="1:39" s="5" customFormat="1" ht="22.5" customHeight="1" x14ac:dyDescent="0.25">
      <c r="A26" s="852">
        <f>SUMMARY!A26</f>
        <v>0</v>
      </c>
      <c r="B26" s="852"/>
      <c r="C26" s="852"/>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1"/>
      <c r="AM26" s="3"/>
    </row>
    <row r="27" spans="1:39" s="5" customFormat="1" ht="22.5" customHeight="1" x14ac:dyDescent="0.25">
      <c r="A27" s="852"/>
      <c r="B27" s="852"/>
      <c r="C27" s="852"/>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1"/>
      <c r="AM27" s="3"/>
    </row>
    <row r="28" spans="1:39" s="3" customFormat="1" ht="22.5" customHeight="1" x14ac:dyDescent="0.25">
      <c r="A28" s="169"/>
      <c r="B28" s="169"/>
      <c r="C28" s="169" t="s">
        <v>38</v>
      </c>
      <c r="D28" s="312">
        <f>SUM(D9:D27)</f>
        <v>63726.540000000008</v>
      </c>
      <c r="E28" s="312">
        <f t="shared" ref="E28:AK28" si="0">SUM(E10:E27)</f>
        <v>0</v>
      </c>
      <c r="F28" s="312">
        <f t="shared" si="0"/>
        <v>0</v>
      </c>
      <c r="G28" s="312">
        <f t="shared" si="0"/>
        <v>0</v>
      </c>
      <c r="H28" s="312">
        <f t="shared" si="0"/>
        <v>0</v>
      </c>
      <c r="I28" s="312">
        <f t="shared" si="0"/>
        <v>0</v>
      </c>
      <c r="J28" s="312">
        <f t="shared" si="0"/>
        <v>0</v>
      </c>
      <c r="K28" s="312">
        <f t="shared" si="0"/>
        <v>0</v>
      </c>
      <c r="L28" s="312">
        <f t="shared" si="0"/>
        <v>0</v>
      </c>
      <c r="M28" s="312">
        <f t="shared" si="0"/>
        <v>0</v>
      </c>
      <c r="N28" s="312">
        <f t="shared" si="0"/>
        <v>0</v>
      </c>
      <c r="O28" s="312">
        <f t="shared" si="0"/>
        <v>0</v>
      </c>
      <c r="P28" s="312">
        <f t="shared" si="0"/>
        <v>0</v>
      </c>
      <c r="Q28" s="312">
        <f t="shared" si="0"/>
        <v>0</v>
      </c>
      <c r="R28" s="312">
        <f t="shared" si="0"/>
        <v>0</v>
      </c>
      <c r="S28" s="312">
        <f t="shared" si="0"/>
        <v>0</v>
      </c>
      <c r="T28" s="312">
        <f t="shared" si="0"/>
        <v>0</v>
      </c>
      <c r="U28" s="312">
        <f t="shared" si="0"/>
        <v>0</v>
      </c>
      <c r="V28" s="312">
        <f t="shared" si="0"/>
        <v>0</v>
      </c>
      <c r="W28" s="312">
        <f t="shared" si="0"/>
        <v>0</v>
      </c>
      <c r="X28" s="312">
        <f t="shared" si="0"/>
        <v>0</v>
      </c>
      <c r="Y28" s="312">
        <f t="shared" si="0"/>
        <v>0</v>
      </c>
      <c r="Z28" s="312">
        <f t="shared" si="0"/>
        <v>0</v>
      </c>
      <c r="AA28" s="312">
        <f t="shared" si="0"/>
        <v>5543</v>
      </c>
      <c r="AB28" s="312">
        <f t="shared" si="0"/>
        <v>20044</v>
      </c>
      <c r="AC28" s="312">
        <f t="shared" si="0"/>
        <v>0</v>
      </c>
      <c r="AD28" s="312">
        <f t="shared" si="0"/>
        <v>0</v>
      </c>
      <c r="AE28" s="312">
        <f t="shared" si="0"/>
        <v>0</v>
      </c>
      <c r="AF28" s="312">
        <f t="shared" si="0"/>
        <v>0</v>
      </c>
      <c r="AG28" s="312">
        <f t="shared" si="0"/>
        <v>0</v>
      </c>
      <c r="AH28" s="312">
        <f t="shared" si="0"/>
        <v>0</v>
      </c>
      <c r="AI28" s="312">
        <f t="shared" si="0"/>
        <v>0</v>
      </c>
      <c r="AJ28" s="312">
        <f t="shared" si="0"/>
        <v>0</v>
      </c>
      <c r="AK28" s="312">
        <f t="shared" si="0"/>
        <v>0</v>
      </c>
      <c r="AL28" s="311"/>
    </row>
    <row r="29" spans="1:39" s="3" customFormat="1" ht="22.5" customHeight="1" x14ac:dyDescent="0.25">
      <c r="A29" s="170"/>
      <c r="B29" s="170"/>
      <c r="C29" s="170"/>
      <c r="D29" s="313"/>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303"/>
      <c r="AC29" s="303"/>
      <c r="AD29" s="303"/>
      <c r="AE29" s="295"/>
      <c r="AF29" s="295"/>
      <c r="AG29" s="295"/>
      <c r="AH29" s="295"/>
      <c r="AI29" s="295"/>
      <c r="AJ29" s="295"/>
      <c r="AK29" s="295"/>
      <c r="AL29" s="311"/>
    </row>
    <row r="30" spans="1:39" s="3" customFormat="1" ht="22.5" customHeight="1" x14ac:dyDescent="0.25">
      <c r="A30" s="170"/>
      <c r="B30" s="170"/>
      <c r="C30" s="170"/>
      <c r="D30" s="258"/>
      <c r="E30" s="16"/>
      <c r="F30" s="16"/>
      <c r="G30" s="16"/>
      <c r="H30" s="16"/>
      <c r="I30" s="16"/>
      <c r="J30" s="16"/>
      <c r="K30" s="16"/>
      <c r="L30" s="16"/>
      <c r="M30" s="16"/>
      <c r="N30" s="16"/>
      <c r="O30" s="16"/>
      <c r="P30" s="16"/>
      <c r="Q30" s="16"/>
      <c r="R30" s="16"/>
      <c r="S30" s="16"/>
      <c r="T30" s="16"/>
      <c r="U30" s="16"/>
      <c r="V30" s="16"/>
      <c r="W30" s="16"/>
      <c r="X30" s="16"/>
      <c r="Y30" s="16"/>
      <c r="Z30" s="16"/>
      <c r="AA30" s="16"/>
      <c r="AB30" s="35"/>
      <c r="AC30" s="35"/>
      <c r="AD30" s="35"/>
      <c r="AE30" s="15"/>
      <c r="AF30" s="15"/>
      <c r="AG30" s="15"/>
      <c r="AH30" s="15"/>
      <c r="AI30" s="15"/>
      <c r="AJ30" s="15"/>
      <c r="AK30" s="15"/>
      <c r="AL30" s="186"/>
    </row>
    <row r="31" spans="1:39" s="3" customFormat="1" ht="22.5" customHeight="1" x14ac:dyDescent="0.25">
      <c r="A31" s="170"/>
      <c r="B31" s="170"/>
      <c r="C31" s="170"/>
      <c r="D31" s="258"/>
      <c r="E31" s="16"/>
      <c r="F31" s="16"/>
      <c r="G31" s="16"/>
      <c r="H31" s="16"/>
      <c r="I31" s="16"/>
      <c r="J31" s="16"/>
      <c r="K31" s="16"/>
      <c r="L31" s="16"/>
      <c r="M31" s="16"/>
      <c r="N31" s="16"/>
      <c r="O31" s="16"/>
      <c r="P31" s="16"/>
      <c r="Q31" s="16"/>
      <c r="R31" s="16"/>
      <c r="S31" s="16"/>
      <c r="T31" s="16"/>
      <c r="U31" s="16"/>
      <c r="V31" s="16"/>
      <c r="W31" s="16"/>
      <c r="X31" s="16"/>
      <c r="Y31" s="16"/>
      <c r="Z31" s="16"/>
      <c r="AA31" s="16"/>
      <c r="AB31" s="35"/>
      <c r="AC31" s="35"/>
      <c r="AD31" s="35"/>
      <c r="AE31" s="15"/>
      <c r="AF31" s="15"/>
      <c r="AG31" s="15"/>
      <c r="AH31" s="15"/>
      <c r="AI31" s="15"/>
      <c r="AJ31" s="15"/>
      <c r="AK31" s="15"/>
      <c r="AL31" s="186"/>
    </row>
    <row r="32" spans="1:39" s="3" customFormat="1" ht="22.5" customHeight="1" x14ac:dyDescent="0.25">
      <c r="A32" s="170"/>
      <c r="B32" s="170"/>
      <c r="C32" s="170"/>
      <c r="D32" s="258"/>
      <c r="E32" s="16"/>
      <c r="F32" s="16"/>
      <c r="G32" s="16"/>
      <c r="H32" s="16"/>
      <c r="I32" s="16"/>
      <c r="J32" s="16"/>
      <c r="K32" s="16"/>
      <c r="L32" s="16"/>
      <c r="M32" s="16"/>
      <c r="N32" s="16"/>
      <c r="O32" s="16"/>
      <c r="P32" s="16"/>
      <c r="Q32" s="16"/>
      <c r="R32" s="16"/>
      <c r="S32" s="16"/>
      <c r="T32" s="16"/>
      <c r="U32" s="16"/>
      <c r="V32" s="16"/>
      <c r="W32" s="16"/>
      <c r="X32" s="16"/>
      <c r="Y32" s="16"/>
      <c r="Z32" s="16"/>
      <c r="AA32" s="16"/>
      <c r="AB32" s="35"/>
      <c r="AC32" s="35"/>
      <c r="AD32" s="35"/>
      <c r="AE32" s="15"/>
      <c r="AF32" s="15"/>
      <c r="AG32" s="15"/>
      <c r="AH32" s="15"/>
      <c r="AI32" s="15"/>
      <c r="AJ32" s="15"/>
      <c r="AK32" s="15"/>
      <c r="AL32" s="186"/>
    </row>
    <row r="33" spans="1:49" ht="22.5" customHeight="1" x14ac:dyDescent="0.25">
      <c r="A33" s="8"/>
      <c r="B33" s="8"/>
      <c r="C33" s="8"/>
      <c r="D33" s="8"/>
      <c r="E33" s="171"/>
      <c r="F33" s="253"/>
      <c r="G33" s="253"/>
      <c r="H33" s="253"/>
      <c r="I33" s="253"/>
      <c r="J33" s="253"/>
      <c r="K33" s="381"/>
      <c r="L33" s="381"/>
      <c r="M33" s="171"/>
      <c r="N33" s="381"/>
      <c r="O33" s="381"/>
      <c r="P33" s="171"/>
      <c r="Q33" s="381"/>
      <c r="R33" s="381"/>
      <c r="S33" s="171"/>
      <c r="T33" s="381"/>
      <c r="U33" s="381"/>
      <c r="V33" s="381"/>
      <c r="W33" s="381"/>
      <c r="X33" s="381"/>
      <c r="Y33" s="171"/>
      <c r="Z33" s="381"/>
      <c r="AA33" s="381"/>
      <c r="AB33" s="179"/>
      <c r="AC33" s="179"/>
      <c r="AD33" s="179"/>
      <c r="AE33" s="8"/>
      <c r="AF33" s="8"/>
      <c r="AG33" s="8"/>
      <c r="AH33" s="8"/>
      <c r="AI33" s="8"/>
      <c r="AJ33" s="8"/>
      <c r="AK33" s="8"/>
      <c r="AL33" s="185"/>
    </row>
    <row r="34" spans="1:49" ht="22.5" customHeight="1" x14ac:dyDescent="0.25">
      <c r="A34" s="8"/>
      <c r="B34" s="8"/>
      <c r="C34" s="8"/>
      <c r="D34" s="8"/>
      <c r="E34" s="11"/>
      <c r="F34" s="11"/>
      <c r="G34" s="11"/>
      <c r="H34" s="11"/>
      <c r="I34" s="11"/>
      <c r="J34" s="11"/>
      <c r="K34" s="11"/>
      <c r="L34" s="11"/>
      <c r="M34" s="11"/>
      <c r="N34" s="11"/>
      <c r="O34" s="11"/>
      <c r="P34" s="11"/>
      <c r="Q34" s="11"/>
      <c r="R34" s="11"/>
      <c r="S34" s="11"/>
      <c r="T34" s="11"/>
      <c r="U34" s="11"/>
      <c r="V34" s="11"/>
      <c r="W34" s="11"/>
      <c r="X34" s="11"/>
      <c r="Y34" s="11"/>
      <c r="Z34" s="11"/>
      <c r="AA34" s="11"/>
      <c r="AB34" s="179"/>
      <c r="AC34" s="179"/>
      <c r="AD34" s="179"/>
      <c r="AE34" s="8"/>
      <c r="AF34" s="8"/>
      <c r="AG34" s="8"/>
      <c r="AH34" s="8"/>
      <c r="AI34" s="8"/>
      <c r="AJ34" s="8"/>
      <c r="AK34" s="8"/>
      <c r="AL34" s="185"/>
    </row>
    <row r="35" spans="1:49" ht="22.5" customHeight="1" x14ac:dyDescent="0.25">
      <c r="A35" s="8"/>
      <c r="B35" s="8"/>
      <c r="C35" s="8"/>
      <c r="D35" s="8"/>
      <c r="E35" s="44"/>
      <c r="F35" s="44"/>
      <c r="G35" s="44"/>
      <c r="H35" s="44"/>
      <c r="I35" s="44"/>
      <c r="J35" s="44"/>
      <c r="K35" s="44"/>
      <c r="L35" s="44"/>
      <c r="M35" s="44"/>
      <c r="N35" s="44"/>
      <c r="O35" s="44"/>
      <c r="P35" s="44"/>
      <c r="Q35" s="44"/>
      <c r="R35" s="44"/>
    </row>
    <row r="36" spans="1:49" ht="22.5" customHeight="1" x14ac:dyDescent="0.25">
      <c r="A36" s="8"/>
      <c r="B36" s="8"/>
      <c r="C36" s="8"/>
      <c r="D36" s="8"/>
      <c r="E36" s="11"/>
      <c r="F36" s="11"/>
      <c r="G36" s="11"/>
      <c r="H36" s="11"/>
      <c r="I36" s="11"/>
      <c r="J36" s="11"/>
      <c r="K36" s="11"/>
      <c r="L36" s="11"/>
      <c r="M36" s="11"/>
      <c r="N36" s="11"/>
      <c r="O36" s="11"/>
      <c r="P36" s="11"/>
      <c r="Q36" s="11"/>
      <c r="R36" s="11"/>
      <c r="S36" s="11"/>
      <c r="T36" s="11"/>
      <c r="U36" s="11"/>
      <c r="V36" s="11"/>
      <c r="W36" s="11"/>
      <c r="X36" s="11"/>
      <c r="Y36" s="11"/>
      <c r="Z36" s="11"/>
      <c r="AA36" s="11"/>
      <c r="AB36" s="179"/>
      <c r="AC36" s="179"/>
      <c r="AD36" s="179"/>
      <c r="AE36" s="8"/>
      <c r="AF36" s="8"/>
      <c r="AG36" s="8"/>
      <c r="AH36" s="8"/>
      <c r="AI36" s="8"/>
      <c r="AJ36" s="8"/>
      <c r="AK36" s="8"/>
    </row>
    <row r="37" spans="1:49" ht="22.5" customHeight="1" x14ac:dyDescent="0.25">
      <c r="A37" s="858"/>
      <c r="B37" s="858"/>
      <c r="C37" s="180"/>
      <c r="D37" s="180"/>
      <c r="E37" s="31"/>
      <c r="F37" s="31"/>
      <c r="G37" s="31"/>
      <c r="H37" s="31"/>
      <c r="I37" s="31"/>
      <c r="J37" s="31"/>
      <c r="K37" s="31"/>
      <c r="L37" s="31"/>
      <c r="M37" s="31"/>
      <c r="N37" s="31"/>
      <c r="O37" s="31"/>
      <c r="P37" s="31"/>
      <c r="Q37" s="31"/>
      <c r="R37" s="31"/>
      <c r="S37" s="32"/>
      <c r="T37" s="11"/>
      <c r="U37" s="11"/>
      <c r="V37" s="11"/>
      <c r="W37" s="11"/>
      <c r="X37" s="11"/>
      <c r="Y37" s="11"/>
      <c r="Z37" s="11"/>
      <c r="AA37" s="11"/>
      <c r="AB37" s="179"/>
      <c r="AC37" s="179"/>
      <c r="AD37" s="179"/>
      <c r="AE37" s="8"/>
      <c r="AF37" s="8"/>
      <c r="AG37" s="8"/>
      <c r="AH37" s="8"/>
      <c r="AI37" s="8"/>
      <c r="AJ37" s="8"/>
      <c r="AK37" s="8"/>
    </row>
    <row r="38" spans="1:49" ht="22.5" customHeight="1" x14ac:dyDescent="0.25">
      <c r="A38" s="182"/>
      <c r="B38" s="182"/>
      <c r="C38" s="183"/>
      <c r="D38" s="183"/>
      <c r="E38" s="181"/>
      <c r="F38" s="181"/>
      <c r="G38" s="181"/>
      <c r="H38" s="181"/>
      <c r="I38" s="181"/>
      <c r="J38" s="181"/>
      <c r="K38" s="181"/>
      <c r="L38" s="181"/>
      <c r="M38" s="181"/>
      <c r="N38" s="181"/>
      <c r="O38" s="181"/>
      <c r="P38" s="181"/>
      <c r="Q38" s="181"/>
      <c r="R38" s="181"/>
      <c r="S38" s="184"/>
      <c r="T38" s="11"/>
      <c r="U38" s="11"/>
      <c r="V38" s="11"/>
      <c r="W38" s="11"/>
      <c r="X38" s="11"/>
      <c r="Y38" s="11"/>
      <c r="Z38" s="11"/>
      <c r="AA38" s="11"/>
      <c r="AB38" s="179"/>
      <c r="AC38" s="179"/>
      <c r="AD38" s="179"/>
      <c r="AE38" s="8"/>
      <c r="AF38" s="8"/>
      <c r="AG38" s="8"/>
      <c r="AH38" s="8"/>
      <c r="AI38" s="8"/>
      <c r="AJ38" s="8"/>
      <c r="AK38" s="8"/>
    </row>
    <row r="39" spans="1:49" s="20" customFormat="1" ht="22.5" customHeight="1" x14ac:dyDescent="0.25">
      <c r="A39" s="858"/>
      <c r="B39" s="858"/>
      <c r="C39" s="180"/>
      <c r="D39" s="180"/>
      <c r="E39" s="31"/>
      <c r="F39" s="31"/>
      <c r="G39" s="31"/>
      <c r="H39" s="31"/>
      <c r="I39" s="31"/>
      <c r="J39" s="31"/>
      <c r="K39" s="31"/>
      <c r="L39" s="31"/>
      <c r="M39" s="31"/>
      <c r="N39" s="31"/>
      <c r="O39" s="31"/>
      <c r="P39" s="31"/>
      <c r="Q39" s="31"/>
      <c r="R39" s="31"/>
      <c r="S39" s="32"/>
      <c r="T39" s="11"/>
      <c r="U39" s="11"/>
      <c r="V39" s="11"/>
      <c r="W39" s="11"/>
      <c r="X39" s="11"/>
      <c r="Y39" s="11"/>
      <c r="Z39" s="11"/>
      <c r="AA39" s="11"/>
      <c r="AB39" s="179"/>
      <c r="AC39" s="179"/>
      <c r="AD39" s="179"/>
      <c r="AE39" s="8"/>
      <c r="AF39" s="8"/>
      <c r="AG39" s="8"/>
      <c r="AH39" s="8"/>
      <c r="AI39" s="8"/>
      <c r="AJ39" s="8"/>
      <c r="AK39" s="8"/>
      <c r="AL39"/>
      <c r="AM39"/>
      <c r="AN39"/>
      <c r="AO39"/>
      <c r="AP39"/>
      <c r="AQ39"/>
      <c r="AR39"/>
      <c r="AS39"/>
      <c r="AT39"/>
      <c r="AU39"/>
      <c r="AV39"/>
      <c r="AW39"/>
    </row>
    <row r="40" spans="1:49" s="20" customFormat="1" x14ac:dyDescent="0.25">
      <c r="A40" s="182"/>
      <c r="B40" s="182"/>
      <c r="C40" s="183"/>
      <c r="D40" s="183"/>
      <c r="E40" s="181"/>
      <c r="F40" s="181"/>
      <c r="G40" s="181"/>
      <c r="H40" s="181"/>
      <c r="I40" s="181"/>
      <c r="J40" s="181"/>
      <c r="K40" s="181"/>
      <c r="L40" s="181"/>
      <c r="M40" s="181"/>
      <c r="N40" s="181"/>
      <c r="O40" s="181"/>
      <c r="P40" s="181"/>
      <c r="Q40" s="181"/>
      <c r="R40" s="181"/>
      <c r="S40" s="184"/>
      <c r="T40" s="11"/>
      <c r="U40" s="11"/>
      <c r="V40" s="11"/>
      <c r="W40" s="11"/>
      <c r="X40" s="11"/>
      <c r="Y40" s="11"/>
      <c r="Z40" s="11"/>
      <c r="AA40" s="11"/>
      <c r="AB40" s="179"/>
      <c r="AC40" s="179"/>
      <c r="AD40" s="179"/>
      <c r="AE40" s="8"/>
      <c r="AF40" s="8"/>
      <c r="AG40" s="8"/>
      <c r="AH40" s="8"/>
      <c r="AI40" s="8"/>
      <c r="AJ40" s="8"/>
      <c r="AK40" s="8"/>
      <c r="AL40"/>
      <c r="AM40"/>
      <c r="AN40"/>
      <c r="AO40"/>
      <c r="AP40"/>
      <c r="AQ40"/>
      <c r="AR40"/>
      <c r="AS40"/>
      <c r="AT40"/>
      <c r="AU40"/>
      <c r="AV40"/>
      <c r="AW40"/>
    </row>
    <row r="41" spans="1:49" s="20" customFormat="1" ht="22.5" customHeight="1" x14ac:dyDescent="0.25">
      <c r="A41" s="858"/>
      <c r="B41" s="858"/>
      <c r="C41" s="180"/>
      <c r="D41" s="180"/>
      <c r="E41" s="31"/>
      <c r="F41" s="31"/>
      <c r="G41" s="31"/>
      <c r="H41" s="31"/>
      <c r="I41" s="31"/>
      <c r="J41" s="31"/>
      <c r="K41" s="31"/>
      <c r="L41" s="31"/>
      <c r="M41" s="31"/>
      <c r="N41" s="31"/>
      <c r="O41" s="31"/>
      <c r="P41" s="31"/>
      <c r="Q41" s="31"/>
      <c r="R41" s="31"/>
      <c r="S41" s="32"/>
      <c r="T41" s="11"/>
      <c r="U41" s="11"/>
      <c r="V41" s="11"/>
      <c r="W41" s="11"/>
      <c r="X41" s="11"/>
      <c r="Y41" s="11"/>
      <c r="Z41" s="11"/>
      <c r="AA41" s="11"/>
      <c r="AB41" s="179"/>
      <c r="AC41" s="179"/>
      <c r="AD41" s="179"/>
      <c r="AE41" s="8"/>
      <c r="AF41" s="8"/>
      <c r="AG41" s="8"/>
      <c r="AH41" s="8"/>
      <c r="AI41" s="8"/>
      <c r="AJ41" s="8"/>
      <c r="AK41" s="8"/>
      <c r="AL41"/>
      <c r="AM41"/>
      <c r="AN41"/>
      <c r="AO41"/>
      <c r="AP41"/>
      <c r="AQ41"/>
      <c r="AR41"/>
      <c r="AS41"/>
      <c r="AT41"/>
      <c r="AU41"/>
      <c r="AV41"/>
      <c r="AW41"/>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9"/>
      <c r="AC42" s="179"/>
      <c r="AD42" s="179"/>
      <c r="AE42" s="8"/>
      <c r="AF42" s="8"/>
      <c r="AG42" s="8"/>
      <c r="AH42" s="8"/>
      <c r="AI42" s="8"/>
      <c r="AJ42" s="8"/>
      <c r="AK42" s="8"/>
    </row>
    <row r="43" spans="1:49" x14ac:dyDescent="0.25">
      <c r="A43" s="8"/>
      <c r="B43" s="8"/>
      <c r="C43" s="8"/>
      <c r="D43" s="8"/>
      <c r="E43" s="11"/>
      <c r="F43" s="11"/>
      <c r="G43" s="11"/>
      <c r="H43" s="11"/>
      <c r="I43" s="11"/>
      <c r="J43" s="11"/>
      <c r="K43" s="11"/>
      <c r="L43" s="11"/>
      <c r="M43" s="11"/>
      <c r="N43" s="11"/>
      <c r="O43" s="11"/>
      <c r="P43" s="11"/>
      <c r="Q43" s="11"/>
      <c r="R43" s="11"/>
      <c r="S43" s="11"/>
      <c r="T43" s="11"/>
      <c r="U43" s="11"/>
      <c r="V43" s="11"/>
      <c r="W43" s="11"/>
      <c r="X43" s="11"/>
      <c r="Y43" s="11"/>
      <c r="Z43" s="11"/>
      <c r="AA43" s="11"/>
      <c r="AB43" s="179"/>
      <c r="AC43" s="179"/>
      <c r="AD43" s="179"/>
      <c r="AE43" s="8"/>
      <c r="AF43" s="8"/>
      <c r="AG43" s="8"/>
      <c r="AH43" s="8"/>
      <c r="AI43" s="8"/>
      <c r="AJ43" s="8"/>
      <c r="AK43" s="8"/>
    </row>
  </sheetData>
  <sheetProtection selectLockedCells="1"/>
  <mergeCells count="30">
    <mergeCell ref="A18:C18"/>
    <mergeCell ref="A19:C19"/>
    <mergeCell ref="A26:C26"/>
    <mergeCell ref="A20:C20"/>
    <mergeCell ref="A21:C21"/>
    <mergeCell ref="A22:C22"/>
    <mergeCell ref="A23:C23"/>
    <mergeCell ref="A25:C25"/>
    <mergeCell ref="A24:C24"/>
    <mergeCell ref="AF6:AK6"/>
    <mergeCell ref="T6:AE6"/>
    <mergeCell ref="A37:B37"/>
    <mergeCell ref="A39:B39"/>
    <mergeCell ref="A41:B41"/>
    <mergeCell ref="E6:S6"/>
    <mergeCell ref="A8:C8"/>
    <mergeCell ref="A13:C13"/>
    <mergeCell ref="A14:C14"/>
    <mergeCell ref="A15:C15"/>
    <mergeCell ref="A10:C10"/>
    <mergeCell ref="A11:C11"/>
    <mergeCell ref="A12:C12"/>
    <mergeCell ref="A16:C16"/>
    <mergeCell ref="A27:C27"/>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48" customWidth="1"/>
    <col min="2" max="2" width="15.710937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bestFit="1" customWidth="1"/>
    <col min="17" max="24" width="7.42578125" style="481" customWidth="1"/>
    <col min="25" max="26" width="7.42578125" style="481" hidden="1" customWidth="1"/>
    <col min="27" max="27" width="7.42578125" style="481" customWidth="1"/>
    <col min="28" max="29" width="7.42578125" style="481" hidden="1" customWidth="1"/>
    <col min="30" max="30" width="7.42578125" style="481" customWidth="1" collapsed="1"/>
    <col min="31" max="32" width="7.42578125" style="481" hidden="1" customWidth="1"/>
    <col min="33" max="33" width="7.42578125" style="481" customWidth="1" collapsed="1"/>
    <col min="34" max="35" width="7.42578125" style="481" hidden="1" customWidth="1"/>
    <col min="36" max="36" width="7.42578125" style="481" customWidth="1" collapsed="1"/>
    <col min="37" max="38" width="7.42578125" style="481" hidden="1" customWidth="1"/>
    <col min="39" max="39" width="7.42578125" style="481" customWidth="1" collapsed="1"/>
    <col min="40" max="41" width="7.42578125" style="481" hidden="1" customWidth="1"/>
    <col min="42" max="42" width="7.42578125" style="481" customWidth="1" collapsed="1"/>
    <col min="43" max="44" width="7.42578125" style="481" hidden="1" customWidth="1"/>
    <col min="45" max="45" width="7.42578125" style="481" customWidth="1" collapsed="1"/>
    <col min="46" max="47" width="7.42578125" style="481" hidden="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C727</v>
      </c>
      <c r="F3" s="513"/>
      <c r="G3" s="513"/>
      <c r="H3" s="865" t="str">
        <f>IF(G65&gt;E65,"Budget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IF(AY65&lt;0,"Actual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
        <v>280</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32" t="str">
        <f>+'Cash flow summary'!E7</f>
        <v>Jan 16</v>
      </c>
      <c r="Q7" s="533" t="str">
        <f>+'Cash flow summary'!F7</f>
        <v>Feb 16</v>
      </c>
      <c r="R7" s="534" t="str">
        <f>+'Cash flow summary'!G7</f>
        <v>Mar 16</v>
      </c>
      <c r="S7" s="533" t="str">
        <f>+'Cash flow summary'!H7</f>
        <v>Apr 16</v>
      </c>
      <c r="T7" s="533" t="str">
        <f>+'Cash flow summary'!I7</f>
        <v>May 16</v>
      </c>
      <c r="U7" s="533" t="str">
        <f>+'Cash flow summary'!J7</f>
        <v>Jun 16</v>
      </c>
      <c r="V7" s="533" t="str">
        <f>+'Cash flow summary'!K7</f>
        <v>Jul 16</v>
      </c>
      <c r="W7" s="533" t="str">
        <f>+'Cash flow summary'!L7</f>
        <v>Aug 16</v>
      </c>
      <c r="X7" s="533" t="str">
        <f>+'Cash flow summary'!M7</f>
        <v>Sep 16</v>
      </c>
      <c r="Y7" s="533" t="str">
        <f>+'Cash flow summary'!N7</f>
        <v>Oct 16</v>
      </c>
      <c r="Z7" s="533" t="str">
        <f>+'Cash flow summary'!O7</f>
        <v>Nov 16</v>
      </c>
      <c r="AA7" s="535" t="str">
        <f>+'Cash flow summary'!P7</f>
        <v>Dec 16</v>
      </c>
      <c r="AB7" s="533" t="str">
        <f>+'Cash flow summary'!Q7</f>
        <v>Jan 17</v>
      </c>
      <c r="AC7" s="533" t="str">
        <f>+'Cash flow summary'!R7</f>
        <v>Feb 17</v>
      </c>
      <c r="AD7" s="536" t="str">
        <f>+'Cash flow summary'!S7</f>
        <v>Mar 17</v>
      </c>
      <c r="AE7" s="533" t="str">
        <f>+'Cash flow summary'!T7</f>
        <v>Apr 17</v>
      </c>
      <c r="AF7" s="533" t="str">
        <f>+'Cash flow summary'!U7</f>
        <v>May 17</v>
      </c>
      <c r="AG7" s="535" t="str">
        <f>+'Cash flow summary'!V7</f>
        <v>June 17</v>
      </c>
      <c r="AH7" s="533" t="str">
        <f>+'Cash flow summary'!W7</f>
        <v>Jul 17</v>
      </c>
      <c r="AI7" s="533" t="str">
        <f>+'Cash flow summary'!X7</f>
        <v>Aug 17</v>
      </c>
      <c r="AJ7" s="535" t="str">
        <f>+'Cash flow summary'!Y7</f>
        <v>Sept 17</v>
      </c>
      <c r="AK7" s="533" t="str">
        <f>+'Cash flow summary'!Z7</f>
        <v>Oct 17</v>
      </c>
      <c r="AL7" s="533" t="str">
        <f>+'Cash flow summary'!AA7</f>
        <v>Nov 17</v>
      </c>
      <c r="AM7" s="535" t="str">
        <f>+'Cash flow summary'!AB7</f>
        <v>Dec 17</v>
      </c>
      <c r="AN7" s="533" t="str">
        <f>+'Cash flow summary'!AC7</f>
        <v>Jan 18</v>
      </c>
      <c r="AO7" s="533" t="str">
        <f>+'Cash flow summary'!AD7</f>
        <v>Feb 18</v>
      </c>
      <c r="AP7" s="536" t="str">
        <f>+'Cash flow summary'!AE7</f>
        <v>Mar 18</v>
      </c>
      <c r="AQ7" s="533" t="str">
        <f>+'Cash flow summary'!AF7</f>
        <v>Apr 18</v>
      </c>
      <c r="AR7" s="533" t="str">
        <f>+'Cash flow summary'!AG7</f>
        <v>May 18</v>
      </c>
      <c r="AS7" s="535" t="str">
        <f>+'Cash flow summary'!AH7</f>
        <v>June 18</v>
      </c>
      <c r="AT7" s="533" t="str">
        <f>+'Cash flow summary'!AI7</f>
        <v>Jul 18</v>
      </c>
      <c r="AU7" s="533" t="str">
        <f>+'Cash flow summary'!AJ7</f>
        <v>Aug 18</v>
      </c>
      <c r="AV7" s="535" t="str">
        <f>+'Cash flow summary'!AK7</f>
        <v>Sept 18</v>
      </c>
      <c r="AW7" s="537" t="s">
        <v>48</v>
      </c>
      <c r="AX7" s="538" t="s">
        <v>49</v>
      </c>
      <c r="AY7" s="539" t="s">
        <v>50</v>
      </c>
      <c r="AZ7" s="538" t="s">
        <v>31</v>
      </c>
    </row>
    <row r="8" spans="1:52" s="4" customFormat="1" ht="15" customHeight="1" x14ac:dyDescent="0.2">
      <c r="A8" s="191" t="s">
        <v>105</v>
      </c>
      <c r="B8" s="540" t="str">
        <f>+LEFT($E$5,5)&amp;"."&amp;A8&amp;"."&amp;$E$3</f>
        <v>ZK100.K116.C727</v>
      </c>
      <c r="C8" s="441" t="s">
        <v>78</v>
      </c>
      <c r="D8" s="442"/>
      <c r="E8" s="315">
        <f t="shared" ref="E8:L8" si="0">SUM(E9:E24)</f>
        <v>0</v>
      </c>
      <c r="F8" s="315">
        <f t="shared" si="0"/>
        <v>0</v>
      </c>
      <c r="G8" s="200">
        <f t="shared" si="0"/>
        <v>0</v>
      </c>
      <c r="H8" s="226">
        <f t="shared" si="0"/>
        <v>0</v>
      </c>
      <c r="I8" s="200">
        <f t="shared" si="0"/>
        <v>0</v>
      </c>
      <c r="J8" s="315">
        <f>SUM(J9:J24)</f>
        <v>0</v>
      </c>
      <c r="K8" s="200">
        <f t="shared" si="0"/>
        <v>0</v>
      </c>
      <c r="L8" s="216">
        <f t="shared" si="0"/>
        <v>0</v>
      </c>
      <c r="M8" s="216"/>
      <c r="N8" s="195">
        <f t="shared" ref="N8:AV8" si="1">SUM(N9:N24)</f>
        <v>0</v>
      </c>
      <c r="O8" s="195">
        <f t="shared" si="1"/>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si="1"/>
        <v>0</v>
      </c>
      <c r="AE8" s="197">
        <f t="shared" si="1"/>
        <v>0</v>
      </c>
      <c r="AF8" s="197">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392">
        <f t="shared" si="1"/>
        <v>0</v>
      </c>
      <c r="AQ8" s="197">
        <f t="shared" si="1"/>
        <v>0</v>
      </c>
      <c r="AR8" s="197">
        <f t="shared" si="1"/>
        <v>0</v>
      </c>
      <c r="AS8" s="197">
        <f t="shared" si="1"/>
        <v>0</v>
      </c>
      <c r="AT8" s="197">
        <f t="shared" si="1"/>
        <v>0</v>
      </c>
      <c r="AU8" s="197">
        <f t="shared" si="1"/>
        <v>0</v>
      </c>
      <c r="AV8" s="197">
        <f t="shared" si="1"/>
        <v>0</v>
      </c>
      <c r="AW8" s="195">
        <f t="shared" ref="AW8:AW39" si="2">SUM(P8:AV8)</f>
        <v>0</v>
      </c>
      <c r="AX8" s="197">
        <f t="shared" ref="AX8:AX39" si="3">+AW8+N8</f>
        <v>0</v>
      </c>
      <c r="AY8" s="432">
        <f t="shared" ref="AY8:AY39" si="4">+G8-AX8</f>
        <v>0</v>
      </c>
    </row>
    <row r="9" spans="1:52" s="4" customFormat="1" ht="15" customHeight="1" x14ac:dyDescent="0.2">
      <c r="A9" s="148"/>
      <c r="B9" s="451"/>
      <c r="C9" s="443"/>
      <c r="D9" s="443"/>
      <c r="E9" s="201"/>
      <c r="F9" s="364">
        <f t="shared" ref="F9:F60" si="5">-E9+G9</f>
        <v>0</v>
      </c>
      <c r="G9" s="245"/>
      <c r="H9" s="564">
        <f t="shared" ref="H9:H24" si="6">SUM(N9:AV9)</f>
        <v>0</v>
      </c>
      <c r="I9" s="218"/>
      <c r="J9" s="364">
        <f t="shared" ref="J9:J60" si="7">-I9+K9</f>
        <v>0</v>
      </c>
      <c r="K9" s="245">
        <v>0</v>
      </c>
      <c r="L9" s="219"/>
      <c r="M9" s="245"/>
      <c r="N9" s="560"/>
      <c r="O9" s="564"/>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244">
        <f t="shared" si="2"/>
        <v>0</v>
      </c>
      <c r="AX9" s="240">
        <f t="shared" si="3"/>
        <v>0</v>
      </c>
      <c r="AY9" s="545">
        <f t="shared" si="4"/>
        <v>0</v>
      </c>
    </row>
    <row r="10" spans="1:52" s="4" customFormat="1" ht="15" customHeight="1" x14ac:dyDescent="0.2">
      <c r="A10" s="148"/>
      <c r="B10" s="451"/>
      <c r="C10" s="492"/>
      <c r="D10" s="490"/>
      <c r="E10" s="201"/>
      <c r="F10" s="364">
        <f t="shared" si="5"/>
        <v>0</v>
      </c>
      <c r="G10" s="251"/>
      <c r="H10" s="564">
        <f t="shared" si="6"/>
        <v>0</v>
      </c>
      <c r="I10" s="221"/>
      <c r="J10" s="364">
        <f t="shared" si="7"/>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244">
        <f t="shared" si="2"/>
        <v>0</v>
      </c>
      <c r="AX10" s="240">
        <f t="shared" si="3"/>
        <v>0</v>
      </c>
      <c r="AY10" s="545">
        <f t="shared" si="4"/>
        <v>0</v>
      </c>
    </row>
    <row r="11" spans="1:52" s="4" customFormat="1" ht="15" customHeight="1" x14ac:dyDescent="0.2">
      <c r="A11" s="148"/>
      <c r="B11" s="451"/>
      <c r="C11" s="492"/>
      <c r="D11" s="490"/>
      <c r="E11" s="201"/>
      <c r="F11" s="364">
        <f t="shared" si="5"/>
        <v>0</v>
      </c>
      <c r="G11" s="251"/>
      <c r="H11" s="564">
        <f t="shared" si="6"/>
        <v>0</v>
      </c>
      <c r="I11" s="221"/>
      <c r="J11" s="364">
        <f t="shared" si="7"/>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244">
        <f t="shared" si="2"/>
        <v>0</v>
      </c>
      <c r="AX11" s="240">
        <f t="shared" si="3"/>
        <v>0</v>
      </c>
      <c r="AY11" s="545">
        <f t="shared" si="4"/>
        <v>0</v>
      </c>
    </row>
    <row r="12" spans="1:52" s="4" customFormat="1" ht="15" customHeight="1" x14ac:dyDescent="0.2">
      <c r="A12" s="148"/>
      <c r="B12" s="451"/>
      <c r="C12" s="492"/>
      <c r="D12" s="490"/>
      <c r="E12" s="201"/>
      <c r="F12" s="364">
        <f t="shared" si="5"/>
        <v>0</v>
      </c>
      <c r="G12" s="251"/>
      <c r="H12" s="564">
        <f t="shared" si="6"/>
        <v>0</v>
      </c>
      <c r="I12" s="221"/>
      <c r="J12" s="364">
        <f t="shared" si="7"/>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244">
        <f t="shared" si="2"/>
        <v>0</v>
      </c>
      <c r="AX12" s="240">
        <f t="shared" si="3"/>
        <v>0</v>
      </c>
      <c r="AY12" s="545">
        <f t="shared" si="4"/>
        <v>0</v>
      </c>
    </row>
    <row r="13" spans="1:52" s="4" customFormat="1" ht="15" customHeight="1" x14ac:dyDescent="0.2">
      <c r="A13" s="148"/>
      <c r="B13" s="451"/>
      <c r="C13" s="492"/>
      <c r="D13" s="490"/>
      <c r="E13" s="201"/>
      <c r="F13" s="364">
        <f t="shared" si="5"/>
        <v>0</v>
      </c>
      <c r="G13" s="251"/>
      <c r="H13" s="564">
        <f t="shared" si="6"/>
        <v>0</v>
      </c>
      <c r="I13" s="221"/>
      <c r="J13" s="364">
        <f t="shared" si="7"/>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244">
        <f t="shared" si="2"/>
        <v>0</v>
      </c>
      <c r="AX13" s="240">
        <f t="shared" si="3"/>
        <v>0</v>
      </c>
      <c r="AY13" s="545">
        <f t="shared" si="4"/>
        <v>0</v>
      </c>
    </row>
    <row r="14" spans="1:52" s="4" customFormat="1" ht="15" customHeight="1" x14ac:dyDescent="0.2">
      <c r="A14" s="148"/>
      <c r="B14" s="451"/>
      <c r="C14" s="492"/>
      <c r="D14" s="490"/>
      <c r="E14" s="201"/>
      <c r="F14" s="364">
        <f t="shared" si="5"/>
        <v>0</v>
      </c>
      <c r="G14" s="251"/>
      <c r="H14" s="564">
        <f t="shared" si="6"/>
        <v>0</v>
      </c>
      <c r="I14" s="221"/>
      <c r="J14" s="364">
        <f t="shared" si="7"/>
        <v>0</v>
      </c>
      <c r="K14" s="245">
        <v>0</v>
      </c>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244">
        <f t="shared" si="2"/>
        <v>0</v>
      </c>
      <c r="AX14" s="240">
        <f t="shared" si="3"/>
        <v>0</v>
      </c>
      <c r="AY14" s="545">
        <f t="shared" si="4"/>
        <v>0</v>
      </c>
    </row>
    <row r="15" spans="1:52" s="4" customFormat="1" ht="15" hidden="1" customHeight="1" x14ac:dyDescent="0.2">
      <c r="A15" s="148"/>
      <c r="B15" s="451"/>
      <c r="C15" s="443"/>
      <c r="D15" s="443"/>
      <c r="E15" s="201"/>
      <c r="F15" s="364">
        <f t="shared" si="5"/>
        <v>0</v>
      </c>
      <c r="G15" s="251"/>
      <c r="H15" s="564">
        <f t="shared" si="6"/>
        <v>0</v>
      </c>
      <c r="I15" s="221"/>
      <c r="J15" s="364">
        <f t="shared" si="7"/>
        <v>0</v>
      </c>
      <c r="K15" s="245">
        <v>0</v>
      </c>
      <c r="L15" s="222"/>
      <c r="M15" s="245"/>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244">
        <f t="shared" si="2"/>
        <v>0</v>
      </c>
      <c r="AX15" s="240">
        <f t="shared" si="3"/>
        <v>0</v>
      </c>
      <c r="AY15" s="545">
        <f t="shared" si="4"/>
        <v>0</v>
      </c>
    </row>
    <row r="16" spans="1:52" s="4" customFormat="1" ht="15" hidden="1" customHeight="1" x14ac:dyDescent="0.2">
      <c r="A16" s="148"/>
      <c r="B16" s="451"/>
      <c r="C16" s="492"/>
      <c r="D16" s="490"/>
      <c r="E16" s="201"/>
      <c r="F16" s="364">
        <f t="shared" si="5"/>
        <v>0</v>
      </c>
      <c r="G16" s="251"/>
      <c r="H16" s="564">
        <f t="shared" si="6"/>
        <v>0</v>
      </c>
      <c r="I16" s="221"/>
      <c r="J16" s="364">
        <f t="shared" si="7"/>
        <v>0</v>
      </c>
      <c r="K16" s="245"/>
      <c r="L16" s="222"/>
      <c r="M16" s="245"/>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244">
        <f t="shared" si="2"/>
        <v>0</v>
      </c>
      <c r="AX16" s="240">
        <f t="shared" si="3"/>
        <v>0</v>
      </c>
      <c r="AY16" s="545">
        <f t="shared" si="4"/>
        <v>0</v>
      </c>
    </row>
    <row r="17" spans="1:51" s="4" customFormat="1" ht="15" hidden="1" customHeight="1" x14ac:dyDescent="0.2">
      <c r="A17" s="148"/>
      <c r="B17" s="451"/>
      <c r="C17" s="492"/>
      <c r="D17" s="490"/>
      <c r="E17" s="201"/>
      <c r="F17" s="364">
        <f t="shared" si="5"/>
        <v>0</v>
      </c>
      <c r="G17" s="251"/>
      <c r="H17" s="564">
        <f t="shared" si="6"/>
        <v>0</v>
      </c>
      <c r="I17" s="221"/>
      <c r="J17" s="364">
        <f t="shared" si="7"/>
        <v>0</v>
      </c>
      <c r="K17" s="251"/>
      <c r="L17" s="222"/>
      <c r="M17" s="245"/>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244">
        <f t="shared" si="2"/>
        <v>0</v>
      </c>
      <c r="AX17" s="240">
        <f t="shared" si="3"/>
        <v>0</v>
      </c>
      <c r="AY17" s="545">
        <f t="shared" si="4"/>
        <v>0</v>
      </c>
    </row>
    <row r="18" spans="1:51" s="4" customFormat="1" ht="15" hidden="1" customHeight="1" x14ac:dyDescent="0.2">
      <c r="A18" s="148"/>
      <c r="B18" s="451"/>
      <c r="C18" s="492"/>
      <c r="D18" s="490"/>
      <c r="E18" s="201"/>
      <c r="F18" s="364">
        <f t="shared" si="5"/>
        <v>0</v>
      </c>
      <c r="G18" s="251"/>
      <c r="H18" s="564">
        <f t="shared" si="6"/>
        <v>0</v>
      </c>
      <c r="I18" s="221"/>
      <c r="J18" s="364">
        <f t="shared" si="7"/>
        <v>0</v>
      </c>
      <c r="K18" s="251"/>
      <c r="L18" s="222"/>
      <c r="M18" s="245"/>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244">
        <f t="shared" si="2"/>
        <v>0</v>
      </c>
      <c r="AX18" s="240">
        <f t="shared" si="3"/>
        <v>0</v>
      </c>
      <c r="AY18" s="545">
        <f t="shared" si="4"/>
        <v>0</v>
      </c>
    </row>
    <row r="19" spans="1:51" s="4" customFormat="1" ht="15" hidden="1" customHeight="1" x14ac:dyDescent="0.2">
      <c r="A19" s="148"/>
      <c r="B19" s="451"/>
      <c r="C19" s="492"/>
      <c r="D19" s="490"/>
      <c r="E19" s="201"/>
      <c r="F19" s="364">
        <f t="shared" si="5"/>
        <v>0</v>
      </c>
      <c r="G19" s="251"/>
      <c r="H19" s="564">
        <f t="shared" si="6"/>
        <v>0</v>
      </c>
      <c r="I19" s="221"/>
      <c r="J19" s="364">
        <f t="shared" si="7"/>
        <v>0</v>
      </c>
      <c r="K19" s="251"/>
      <c r="L19" s="222"/>
      <c r="M19" s="245"/>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244">
        <f t="shared" si="2"/>
        <v>0</v>
      </c>
      <c r="AX19" s="240">
        <f t="shared" si="3"/>
        <v>0</v>
      </c>
      <c r="AY19" s="545">
        <f t="shared" si="4"/>
        <v>0</v>
      </c>
    </row>
    <row r="20" spans="1:51" s="4" customFormat="1" ht="15" hidden="1" customHeight="1" x14ac:dyDescent="0.2">
      <c r="A20" s="148"/>
      <c r="B20" s="451"/>
      <c r="C20" s="492"/>
      <c r="D20" s="490"/>
      <c r="E20" s="201"/>
      <c r="F20" s="364">
        <f t="shared" si="5"/>
        <v>0</v>
      </c>
      <c r="G20" s="251"/>
      <c r="H20" s="564">
        <f t="shared" si="6"/>
        <v>0</v>
      </c>
      <c r="I20" s="221"/>
      <c r="J20" s="364">
        <f t="shared" si="7"/>
        <v>0</v>
      </c>
      <c r="K20" s="251"/>
      <c r="L20" s="222"/>
      <c r="M20" s="245"/>
      <c r="N20" s="220"/>
      <c r="O20" s="220"/>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244">
        <f t="shared" si="2"/>
        <v>0</v>
      </c>
      <c r="AX20" s="240">
        <f t="shared" si="3"/>
        <v>0</v>
      </c>
      <c r="AY20" s="545">
        <f t="shared" si="4"/>
        <v>0</v>
      </c>
    </row>
    <row r="21" spans="1:51" s="4" customFormat="1" ht="15" hidden="1" customHeight="1" x14ac:dyDescent="0.2">
      <c r="A21" s="148"/>
      <c r="B21" s="451"/>
      <c r="C21" s="492"/>
      <c r="D21" s="490"/>
      <c r="E21" s="201"/>
      <c r="F21" s="364">
        <f t="shared" si="5"/>
        <v>0</v>
      </c>
      <c r="G21" s="251"/>
      <c r="H21" s="564">
        <f t="shared" si="6"/>
        <v>0</v>
      </c>
      <c r="I21" s="221"/>
      <c r="J21" s="364">
        <f t="shared" si="7"/>
        <v>0</v>
      </c>
      <c r="K21" s="251"/>
      <c r="L21" s="222"/>
      <c r="M21" s="245"/>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244">
        <f t="shared" si="2"/>
        <v>0</v>
      </c>
      <c r="AX21" s="240">
        <f t="shared" si="3"/>
        <v>0</v>
      </c>
      <c r="AY21" s="545">
        <f t="shared" si="4"/>
        <v>0</v>
      </c>
    </row>
    <row r="22" spans="1:51" s="4" customFormat="1" ht="15" customHeight="1" x14ac:dyDescent="0.2">
      <c r="A22" s="148"/>
      <c r="B22" s="451"/>
      <c r="C22" s="492"/>
      <c r="D22" s="491"/>
      <c r="E22" s="201"/>
      <c r="F22" s="364">
        <f t="shared" si="5"/>
        <v>0</v>
      </c>
      <c r="G22" s="251"/>
      <c r="H22" s="564">
        <f t="shared" si="6"/>
        <v>0</v>
      </c>
      <c r="I22" s="221"/>
      <c r="J22" s="364">
        <f t="shared" si="7"/>
        <v>0</v>
      </c>
      <c r="K22" s="251"/>
      <c r="L22" s="222"/>
      <c r="M22" s="245"/>
      <c r="N22" s="220"/>
      <c r="O22" s="220"/>
      <c r="P22" s="24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244">
        <f t="shared" si="2"/>
        <v>0</v>
      </c>
      <c r="AX22" s="240">
        <f t="shared" si="3"/>
        <v>0</v>
      </c>
      <c r="AY22" s="545">
        <f t="shared" si="4"/>
        <v>0</v>
      </c>
    </row>
    <row r="23" spans="1:51" s="4" customFormat="1" ht="15" customHeight="1" x14ac:dyDescent="0.2">
      <c r="A23" s="148"/>
      <c r="B23" s="451" t="str">
        <f>+B8</f>
        <v>ZK100.K116.C727</v>
      </c>
      <c r="C23" s="492"/>
      <c r="D23" s="491"/>
      <c r="E23" s="201"/>
      <c r="F23" s="364">
        <f t="shared" si="5"/>
        <v>0</v>
      </c>
      <c r="G23" s="251"/>
      <c r="H23" s="564">
        <f t="shared" si="6"/>
        <v>0</v>
      </c>
      <c r="I23" s="221"/>
      <c r="J23" s="364">
        <f t="shared" si="7"/>
        <v>0</v>
      </c>
      <c r="K23" s="251"/>
      <c r="L23" s="222"/>
      <c r="M23" s="245"/>
      <c r="N23" s="220"/>
      <c r="O23" s="220"/>
      <c r="P23" s="249"/>
      <c r="Q23" s="246"/>
      <c r="R23" s="394"/>
      <c r="S23" s="38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244">
        <f t="shared" si="2"/>
        <v>0</v>
      </c>
      <c r="AX23" s="240">
        <f t="shared" si="3"/>
        <v>0</v>
      </c>
      <c r="AY23" s="545">
        <f t="shared" si="4"/>
        <v>0</v>
      </c>
    </row>
    <row r="24" spans="1:51" s="4" customFormat="1" ht="15" customHeight="1" thickBot="1" x14ac:dyDescent="0.3">
      <c r="A24" s="168"/>
      <c r="B24" s="452" t="str">
        <f>+B8</f>
        <v>ZK100.K116.C727</v>
      </c>
      <c r="C24" s="271" t="s">
        <v>286</v>
      </c>
      <c r="D24" s="274"/>
      <c r="E24" s="256"/>
      <c r="F24" s="364">
        <f t="shared" si="5"/>
        <v>0</v>
      </c>
      <c r="G24" s="272"/>
      <c r="H24" s="571">
        <f t="shared" si="6"/>
        <v>0</v>
      </c>
      <c r="I24" s="224"/>
      <c r="J24" s="364">
        <f t="shared" si="7"/>
        <v>0</v>
      </c>
      <c r="K24" s="272">
        <v>0</v>
      </c>
      <c r="L24" s="225"/>
      <c r="M24" s="272"/>
      <c r="N24" s="562">
        <f>+IFERROR(VLOOKUP(B23,Sheet1!B:D,2,FALSE),0)</f>
        <v>0</v>
      </c>
      <c r="O24" s="563">
        <f>+IFERROR(VLOOKUP(B23,Sheet1!B:D,3,FALSE)+VLOOKUP(B23,Sheet1!B:E,4,FALSE),0)</f>
        <v>0</v>
      </c>
      <c r="P24" s="390"/>
      <c r="Q24" s="246"/>
      <c r="R24" s="394"/>
      <c r="S24" s="389"/>
      <c r="T24" s="246"/>
      <c r="U24" s="246"/>
      <c r="V24" s="246"/>
      <c r="W24" s="246"/>
      <c r="X24" s="246"/>
      <c r="Y24" s="246"/>
      <c r="Z24" s="246"/>
      <c r="AA24" s="246"/>
      <c r="AB24" s="246"/>
      <c r="AC24" s="246"/>
      <c r="AD24" s="394"/>
      <c r="AE24" s="389"/>
      <c r="AF24" s="246"/>
      <c r="AG24" s="246"/>
      <c r="AH24" s="246"/>
      <c r="AI24" s="246"/>
      <c r="AJ24" s="246"/>
      <c r="AK24" s="246"/>
      <c r="AL24" s="246"/>
      <c r="AM24" s="246"/>
      <c r="AN24" s="246"/>
      <c r="AO24" s="246"/>
      <c r="AP24" s="394"/>
      <c r="AQ24" s="389"/>
      <c r="AR24" s="246"/>
      <c r="AS24" s="246"/>
      <c r="AT24" s="246"/>
      <c r="AU24" s="246"/>
      <c r="AV24" s="246"/>
      <c r="AW24" s="244">
        <f t="shared" si="2"/>
        <v>0</v>
      </c>
      <c r="AX24" s="240">
        <f t="shared" si="3"/>
        <v>0</v>
      </c>
      <c r="AY24" s="545">
        <f t="shared" si="4"/>
        <v>0</v>
      </c>
    </row>
    <row r="25" spans="1:51" s="4" customFormat="1" ht="15" customHeight="1" x14ac:dyDescent="0.2">
      <c r="A25" s="192" t="s">
        <v>79</v>
      </c>
      <c r="B25" s="540" t="str">
        <f>+LEFT($E$5,5)&amp;"."&amp;A25&amp;"."&amp;$E$3</f>
        <v>ZK100.K208.C727</v>
      </c>
      <c r="C25" s="166" t="s">
        <v>80</v>
      </c>
      <c r="D25" s="166"/>
      <c r="E25" s="203">
        <f t="shared" ref="E25:L25" si="8">SUM(E26:E27)</f>
        <v>0</v>
      </c>
      <c r="F25" s="315">
        <f t="shared" si="8"/>
        <v>0</v>
      </c>
      <c r="G25" s="203">
        <f t="shared" si="8"/>
        <v>0</v>
      </c>
      <c r="H25" s="315">
        <f t="shared" si="8"/>
        <v>0</v>
      </c>
      <c r="I25" s="226">
        <f t="shared" si="8"/>
        <v>0</v>
      </c>
      <c r="J25" s="315">
        <f t="shared" si="8"/>
        <v>0</v>
      </c>
      <c r="K25" s="203">
        <f t="shared" si="8"/>
        <v>0</v>
      </c>
      <c r="L25" s="226">
        <f t="shared" si="8"/>
        <v>0</v>
      </c>
      <c r="M25" s="226"/>
      <c r="N25" s="226">
        <f>SUM(N26:N27)</f>
        <v>0</v>
      </c>
      <c r="O25" s="226"/>
      <c r="P25" s="260">
        <f>SUM(P26:P27)</f>
        <v>0</v>
      </c>
      <c r="Q25" s="264">
        <f>SUM(Q26:Q27)</f>
        <v>0</v>
      </c>
      <c r="R25" s="395">
        <f t="shared" ref="R25:AV25" si="9">SUM(R26:R27)</f>
        <v>0</v>
      </c>
      <c r="S25" s="405">
        <f t="shared" si="9"/>
        <v>0</v>
      </c>
      <c r="T25" s="264">
        <f t="shared" si="9"/>
        <v>0</v>
      </c>
      <c r="U25" s="264">
        <f t="shared" si="9"/>
        <v>0</v>
      </c>
      <c r="V25" s="264">
        <f t="shared" si="9"/>
        <v>0</v>
      </c>
      <c r="W25" s="264">
        <f t="shared" si="9"/>
        <v>0</v>
      </c>
      <c r="X25" s="264">
        <f t="shared" si="9"/>
        <v>0</v>
      </c>
      <c r="Y25" s="264">
        <f t="shared" si="9"/>
        <v>0</v>
      </c>
      <c r="Z25" s="264">
        <f t="shared" si="9"/>
        <v>0</v>
      </c>
      <c r="AA25" s="264">
        <f t="shared" si="9"/>
        <v>0</v>
      </c>
      <c r="AB25" s="264">
        <f t="shared" si="9"/>
        <v>0</v>
      </c>
      <c r="AC25" s="264">
        <f t="shared" si="9"/>
        <v>0</v>
      </c>
      <c r="AD25" s="395">
        <f t="shared" si="9"/>
        <v>0</v>
      </c>
      <c r="AE25" s="405">
        <f t="shared" si="9"/>
        <v>0</v>
      </c>
      <c r="AF25" s="264">
        <f t="shared" si="9"/>
        <v>0</v>
      </c>
      <c r="AG25" s="264">
        <f t="shared" si="9"/>
        <v>0</v>
      </c>
      <c r="AH25" s="264">
        <f t="shared" si="9"/>
        <v>0</v>
      </c>
      <c r="AI25" s="264">
        <f t="shared" si="9"/>
        <v>0</v>
      </c>
      <c r="AJ25" s="264">
        <f t="shared" si="9"/>
        <v>0</v>
      </c>
      <c r="AK25" s="264">
        <f t="shared" si="9"/>
        <v>0</v>
      </c>
      <c r="AL25" s="264">
        <f t="shared" si="9"/>
        <v>0</v>
      </c>
      <c r="AM25" s="264">
        <f t="shared" si="9"/>
        <v>0</v>
      </c>
      <c r="AN25" s="264">
        <f t="shared" si="9"/>
        <v>0</v>
      </c>
      <c r="AO25" s="264">
        <f t="shared" si="9"/>
        <v>0</v>
      </c>
      <c r="AP25" s="395">
        <f t="shared" si="9"/>
        <v>0</v>
      </c>
      <c r="AQ25" s="405">
        <f t="shared" si="9"/>
        <v>0</v>
      </c>
      <c r="AR25" s="264">
        <f t="shared" si="9"/>
        <v>0</v>
      </c>
      <c r="AS25" s="264">
        <f t="shared" si="9"/>
        <v>0</v>
      </c>
      <c r="AT25" s="264">
        <f t="shared" si="9"/>
        <v>0</v>
      </c>
      <c r="AU25" s="264">
        <f t="shared" si="9"/>
        <v>0</v>
      </c>
      <c r="AV25" s="264">
        <f t="shared" si="9"/>
        <v>0</v>
      </c>
      <c r="AW25" s="433">
        <f t="shared" si="2"/>
        <v>0</v>
      </c>
      <c r="AX25" s="434">
        <f t="shared" si="3"/>
        <v>0</v>
      </c>
      <c r="AY25" s="435">
        <f t="shared" si="4"/>
        <v>0</v>
      </c>
    </row>
    <row r="26" spans="1:51" s="4" customFormat="1" ht="15" customHeight="1" x14ac:dyDescent="0.2">
      <c r="A26" s="148"/>
      <c r="B26" s="451" t="str">
        <f>+B25</f>
        <v>ZK100.K208.C727</v>
      </c>
      <c r="C26" s="270" t="s">
        <v>286</v>
      </c>
      <c r="D26" s="268"/>
      <c r="E26" s="204"/>
      <c r="F26" s="364">
        <f t="shared" si="5"/>
        <v>0</v>
      </c>
      <c r="G26" s="245">
        <v>0</v>
      </c>
      <c r="H26" s="364">
        <f>SUM(N26:AV26)</f>
        <v>0</v>
      </c>
      <c r="I26" s="228"/>
      <c r="J26" s="364">
        <f t="shared" si="7"/>
        <v>0</v>
      </c>
      <c r="K26" s="245">
        <v>0</v>
      </c>
      <c r="L26" s="229"/>
      <c r="M26" s="245"/>
      <c r="N26" s="560">
        <f>+IFERROR(VLOOKUP(B25,Sheet1!B:D,2,FALSE),0)</f>
        <v>0</v>
      </c>
      <c r="O26" s="561">
        <f>+IFERROR(VLOOKUP(B25,Sheet1!B:D,3,FALSE)+VLOOKUP(B25,Sheet1!B:E,4,FALSE),0)</f>
        <v>0</v>
      </c>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244">
        <f t="shared" si="2"/>
        <v>0</v>
      </c>
      <c r="AX26" s="240">
        <f t="shared" si="3"/>
        <v>0</v>
      </c>
      <c r="AY26" s="545">
        <f t="shared" si="4"/>
        <v>0</v>
      </c>
    </row>
    <row r="27" spans="1:51" s="4" customFormat="1" ht="15" customHeight="1" thickBot="1" x14ac:dyDescent="0.25">
      <c r="A27" s="168"/>
      <c r="B27" s="452"/>
      <c r="C27" s="269"/>
      <c r="D27" s="269"/>
      <c r="E27" s="202"/>
      <c r="F27" s="364">
        <f t="shared" si="5"/>
        <v>0</v>
      </c>
      <c r="G27" s="272">
        <v>0</v>
      </c>
      <c r="H27" s="364">
        <f>SUM(N27:AV27)</f>
        <v>0</v>
      </c>
      <c r="I27" s="224"/>
      <c r="J27" s="364">
        <f t="shared" si="7"/>
        <v>0</v>
      </c>
      <c r="K27" s="272">
        <v>0</v>
      </c>
      <c r="L27" s="225"/>
      <c r="M27" s="272"/>
      <c r="N27" s="223"/>
      <c r="O27" s="223"/>
      <c r="P27" s="358"/>
      <c r="Q27" s="359"/>
      <c r="R27" s="397"/>
      <c r="S27" s="407"/>
      <c r="T27" s="359"/>
      <c r="U27" s="359"/>
      <c r="V27" s="359"/>
      <c r="W27" s="359"/>
      <c r="X27" s="359"/>
      <c r="Y27" s="359"/>
      <c r="Z27" s="359"/>
      <c r="AA27" s="359"/>
      <c r="AB27" s="359"/>
      <c r="AC27" s="359"/>
      <c r="AD27" s="397"/>
      <c r="AE27" s="407"/>
      <c r="AF27" s="359"/>
      <c r="AG27" s="359"/>
      <c r="AH27" s="359"/>
      <c r="AI27" s="359"/>
      <c r="AJ27" s="359"/>
      <c r="AK27" s="359"/>
      <c r="AL27" s="359"/>
      <c r="AM27" s="359"/>
      <c r="AN27" s="359"/>
      <c r="AO27" s="359"/>
      <c r="AP27" s="397"/>
      <c r="AQ27" s="407"/>
      <c r="AR27" s="359"/>
      <c r="AS27" s="359"/>
      <c r="AT27" s="359"/>
      <c r="AU27" s="359"/>
      <c r="AV27" s="359"/>
      <c r="AW27" s="244">
        <f t="shared" si="2"/>
        <v>0</v>
      </c>
      <c r="AX27" s="240">
        <f t="shared" si="3"/>
        <v>0</v>
      </c>
      <c r="AY27" s="545">
        <f t="shared" si="4"/>
        <v>0</v>
      </c>
    </row>
    <row r="28" spans="1:51" s="4" customFormat="1" ht="15" customHeight="1" x14ac:dyDescent="0.2">
      <c r="A28" s="192" t="s">
        <v>81</v>
      </c>
      <c r="B28" s="540" t="str">
        <f>+LEFT($E$5,5)&amp;"."&amp;A28&amp;"."&amp;$E$3</f>
        <v>ZK100.K209.C727</v>
      </c>
      <c r="C28" s="166" t="s">
        <v>82</v>
      </c>
      <c r="D28" s="166"/>
      <c r="E28" s="203">
        <f t="shared" ref="E28:L28" si="10">SUM(E29:E30)</f>
        <v>0</v>
      </c>
      <c r="F28" s="315">
        <f t="shared" si="10"/>
        <v>0</v>
      </c>
      <c r="G28" s="203">
        <f t="shared" si="10"/>
        <v>0</v>
      </c>
      <c r="H28" s="315">
        <f t="shared" si="10"/>
        <v>0</v>
      </c>
      <c r="I28" s="203">
        <f t="shared" si="10"/>
        <v>0</v>
      </c>
      <c r="J28" s="315">
        <f t="shared" si="10"/>
        <v>0</v>
      </c>
      <c r="K28" s="203">
        <f t="shared" si="10"/>
        <v>0</v>
      </c>
      <c r="L28" s="203">
        <f t="shared" si="10"/>
        <v>0</v>
      </c>
      <c r="M28" s="203"/>
      <c r="N28" s="260">
        <f>SUM(N29:N30)</f>
        <v>0</v>
      </c>
      <c r="O28" s="260"/>
      <c r="P28" s="260">
        <f>SUM(P29:P30)</f>
        <v>0</v>
      </c>
      <c r="Q28" s="264">
        <f>SUM(Q29:Q30)</f>
        <v>0</v>
      </c>
      <c r="R28" s="395">
        <f t="shared" ref="R28:AV28" si="11">SUM(R29:R30)</f>
        <v>0</v>
      </c>
      <c r="S28" s="405">
        <f t="shared" si="11"/>
        <v>0</v>
      </c>
      <c r="T28" s="264">
        <f t="shared" si="11"/>
        <v>0</v>
      </c>
      <c r="U28" s="264">
        <f t="shared" si="11"/>
        <v>0</v>
      </c>
      <c r="V28" s="264">
        <f t="shared" si="11"/>
        <v>0</v>
      </c>
      <c r="W28" s="264">
        <f t="shared" si="11"/>
        <v>0</v>
      </c>
      <c r="X28" s="264">
        <f t="shared" si="11"/>
        <v>0</v>
      </c>
      <c r="Y28" s="264">
        <f t="shared" si="11"/>
        <v>0</v>
      </c>
      <c r="Z28" s="264">
        <f t="shared" si="11"/>
        <v>0</v>
      </c>
      <c r="AA28" s="264">
        <f t="shared" si="11"/>
        <v>0</v>
      </c>
      <c r="AB28" s="264">
        <f t="shared" si="11"/>
        <v>0</v>
      </c>
      <c r="AC28" s="264">
        <f t="shared" si="11"/>
        <v>0</v>
      </c>
      <c r="AD28" s="395">
        <f t="shared" si="11"/>
        <v>0</v>
      </c>
      <c r="AE28" s="405">
        <f t="shared" si="11"/>
        <v>0</v>
      </c>
      <c r="AF28" s="264">
        <f t="shared" si="11"/>
        <v>0</v>
      </c>
      <c r="AG28" s="264">
        <f t="shared" si="11"/>
        <v>0</v>
      </c>
      <c r="AH28" s="264">
        <f t="shared" si="11"/>
        <v>0</v>
      </c>
      <c r="AI28" s="264">
        <f t="shared" si="11"/>
        <v>0</v>
      </c>
      <c r="AJ28" s="264">
        <f t="shared" si="11"/>
        <v>0</v>
      </c>
      <c r="AK28" s="264">
        <f t="shared" si="11"/>
        <v>0</v>
      </c>
      <c r="AL28" s="264">
        <f t="shared" si="11"/>
        <v>0</v>
      </c>
      <c r="AM28" s="264">
        <f t="shared" si="11"/>
        <v>0</v>
      </c>
      <c r="AN28" s="264">
        <f t="shared" si="11"/>
        <v>0</v>
      </c>
      <c r="AO28" s="264">
        <f t="shared" si="11"/>
        <v>0</v>
      </c>
      <c r="AP28" s="395">
        <f t="shared" si="11"/>
        <v>0</v>
      </c>
      <c r="AQ28" s="405">
        <f t="shared" si="11"/>
        <v>0</v>
      </c>
      <c r="AR28" s="264">
        <f t="shared" si="11"/>
        <v>0</v>
      </c>
      <c r="AS28" s="264">
        <f t="shared" si="11"/>
        <v>0</v>
      </c>
      <c r="AT28" s="264">
        <f t="shared" si="11"/>
        <v>0</v>
      </c>
      <c r="AU28" s="264">
        <f t="shared" si="11"/>
        <v>0</v>
      </c>
      <c r="AV28" s="264">
        <f t="shared" si="11"/>
        <v>0</v>
      </c>
      <c r="AW28" s="433">
        <f t="shared" si="2"/>
        <v>0</v>
      </c>
      <c r="AX28" s="434">
        <f t="shared" si="3"/>
        <v>0</v>
      </c>
      <c r="AY28" s="435">
        <f t="shared" si="4"/>
        <v>0</v>
      </c>
    </row>
    <row r="29" spans="1:51" s="4" customFormat="1" ht="15" customHeight="1" x14ac:dyDescent="0.2">
      <c r="A29" s="148"/>
      <c r="B29" s="451" t="str">
        <f>+B28</f>
        <v>ZK100.K209.C727</v>
      </c>
      <c r="C29" s="270" t="s">
        <v>286</v>
      </c>
      <c r="D29" s="268"/>
      <c r="E29" s="204"/>
      <c r="F29" s="364">
        <f t="shared" si="5"/>
        <v>0</v>
      </c>
      <c r="G29" s="245">
        <v>0</v>
      </c>
      <c r="H29" s="364">
        <f>SUM(N29:AV29)</f>
        <v>0</v>
      </c>
      <c r="I29" s="228"/>
      <c r="J29" s="364">
        <f t="shared" si="7"/>
        <v>0</v>
      </c>
      <c r="K29" s="245">
        <v>0</v>
      </c>
      <c r="L29" s="229"/>
      <c r="M29" s="245"/>
      <c r="N29" s="560">
        <f>+IFERROR(VLOOKUP(B28,Sheet1!B:D,2,FALSE),0)</f>
        <v>0</v>
      </c>
      <c r="O29" s="561">
        <f>+IFERROR(VLOOKUP(B28,Sheet1!B:D,3,FALSE)+VLOOKUP(B28,Sheet1!B:E,4,FALSE),0)</f>
        <v>0</v>
      </c>
      <c r="P29" s="361"/>
      <c r="Q29" s="357"/>
      <c r="R29" s="396"/>
      <c r="S29" s="406"/>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244">
        <f t="shared" si="2"/>
        <v>0</v>
      </c>
      <c r="AX29" s="240">
        <f t="shared" si="3"/>
        <v>0</v>
      </c>
      <c r="AY29" s="545">
        <f t="shared" si="4"/>
        <v>0</v>
      </c>
    </row>
    <row r="30" spans="1:51" s="4" customFormat="1" ht="15" customHeight="1" thickBot="1" x14ac:dyDescent="0.25">
      <c r="A30" s="168"/>
      <c r="B30" s="452"/>
      <c r="C30" s="269"/>
      <c r="D30" s="269"/>
      <c r="E30" s="202"/>
      <c r="F30" s="364">
        <f t="shared" si="5"/>
        <v>0</v>
      </c>
      <c r="G30" s="272">
        <v>0</v>
      </c>
      <c r="H30" s="571">
        <f>SUM(N30:AV30)</f>
        <v>0</v>
      </c>
      <c r="I30" s="224"/>
      <c r="J30" s="364">
        <f t="shared" si="7"/>
        <v>0</v>
      </c>
      <c r="K30" s="272">
        <v>0</v>
      </c>
      <c r="L30" s="225"/>
      <c r="M30" s="272"/>
      <c r="N30" s="360"/>
      <c r="O30" s="360"/>
      <c r="P30" s="362"/>
      <c r="Q30" s="359"/>
      <c r="R30" s="397"/>
      <c r="S30" s="407"/>
      <c r="T30" s="359"/>
      <c r="U30" s="359"/>
      <c r="V30" s="359"/>
      <c r="W30" s="359"/>
      <c r="X30" s="359"/>
      <c r="Y30" s="359"/>
      <c r="Z30" s="359"/>
      <c r="AA30" s="359"/>
      <c r="AB30" s="359"/>
      <c r="AC30" s="359"/>
      <c r="AD30" s="397"/>
      <c r="AE30" s="407"/>
      <c r="AF30" s="359"/>
      <c r="AG30" s="359"/>
      <c r="AH30" s="359"/>
      <c r="AI30" s="359"/>
      <c r="AJ30" s="359"/>
      <c r="AK30" s="359"/>
      <c r="AL30" s="359"/>
      <c r="AM30" s="359"/>
      <c r="AN30" s="359"/>
      <c r="AO30" s="359"/>
      <c r="AP30" s="397"/>
      <c r="AQ30" s="407"/>
      <c r="AR30" s="359"/>
      <c r="AS30" s="359"/>
      <c r="AT30" s="359"/>
      <c r="AU30" s="359"/>
      <c r="AV30" s="359"/>
      <c r="AW30" s="244">
        <f t="shared" si="2"/>
        <v>0</v>
      </c>
      <c r="AX30" s="240">
        <f t="shared" si="3"/>
        <v>0</v>
      </c>
      <c r="AY30" s="545">
        <f t="shared" si="4"/>
        <v>0</v>
      </c>
    </row>
    <row r="31" spans="1:51" s="4" customFormat="1" ht="15" customHeight="1" x14ac:dyDescent="0.2">
      <c r="A31" s="192" t="s">
        <v>83</v>
      </c>
      <c r="B31" s="540" t="str">
        <f>+LEFT($E$5,5)&amp;"."&amp;A31&amp;"."&amp;$E$3</f>
        <v>ZK100.K210.C727</v>
      </c>
      <c r="C31" s="166" t="s">
        <v>84</v>
      </c>
      <c r="D31" s="166"/>
      <c r="E31" s="203">
        <f t="shared" ref="E31:L31" si="12">SUM(E32:E33)</f>
        <v>0</v>
      </c>
      <c r="F31" s="315">
        <f>SUM(F32:F33)</f>
        <v>0</v>
      </c>
      <c r="G31" s="203">
        <f>SUM(G32:G33)</f>
        <v>0</v>
      </c>
      <c r="H31" s="436">
        <f t="shared" si="12"/>
        <v>0</v>
      </c>
      <c r="I31" s="203">
        <f t="shared" si="12"/>
        <v>0</v>
      </c>
      <c r="J31" s="315">
        <f>SUM(J32:J33)</f>
        <v>0</v>
      </c>
      <c r="K31" s="203">
        <f t="shared" si="12"/>
        <v>0</v>
      </c>
      <c r="L31" s="203">
        <f t="shared" si="12"/>
        <v>0</v>
      </c>
      <c r="M31" s="203"/>
      <c r="N31" s="260">
        <f>SUM(N32:N33)</f>
        <v>0</v>
      </c>
      <c r="O31" s="260"/>
      <c r="P31" s="363">
        <f>SUM(P32:P33)</f>
        <v>0</v>
      </c>
      <c r="Q31" s="264">
        <f>SUM(Q32:Q33)</f>
        <v>0</v>
      </c>
      <c r="R31" s="395">
        <f t="shared" ref="R31:AV31" si="13">SUM(R32:R33)</f>
        <v>0</v>
      </c>
      <c r="S31" s="405">
        <f t="shared" si="13"/>
        <v>0</v>
      </c>
      <c r="T31" s="264">
        <f t="shared" si="13"/>
        <v>0</v>
      </c>
      <c r="U31" s="264">
        <f t="shared" si="13"/>
        <v>0</v>
      </c>
      <c r="V31" s="264">
        <f t="shared" si="13"/>
        <v>0</v>
      </c>
      <c r="W31" s="264">
        <f t="shared" si="13"/>
        <v>0</v>
      </c>
      <c r="X31" s="264">
        <f t="shared" si="13"/>
        <v>0</v>
      </c>
      <c r="Y31" s="264">
        <f t="shared" si="13"/>
        <v>0</v>
      </c>
      <c r="Z31" s="264">
        <f t="shared" si="13"/>
        <v>0</v>
      </c>
      <c r="AA31" s="264">
        <f t="shared" si="13"/>
        <v>0</v>
      </c>
      <c r="AB31" s="264">
        <f t="shared" si="13"/>
        <v>0</v>
      </c>
      <c r="AC31" s="264">
        <f t="shared" si="13"/>
        <v>0</v>
      </c>
      <c r="AD31" s="395">
        <f t="shared" si="13"/>
        <v>0</v>
      </c>
      <c r="AE31" s="405">
        <f t="shared" si="13"/>
        <v>0</v>
      </c>
      <c r="AF31" s="264">
        <f t="shared" si="13"/>
        <v>0</v>
      </c>
      <c r="AG31" s="264">
        <f t="shared" si="13"/>
        <v>0</v>
      </c>
      <c r="AH31" s="264">
        <f t="shared" si="13"/>
        <v>0</v>
      </c>
      <c r="AI31" s="264">
        <f t="shared" si="13"/>
        <v>0</v>
      </c>
      <c r="AJ31" s="264">
        <f t="shared" si="13"/>
        <v>0</v>
      </c>
      <c r="AK31" s="264">
        <f t="shared" si="13"/>
        <v>0</v>
      </c>
      <c r="AL31" s="264">
        <f t="shared" si="13"/>
        <v>0</v>
      </c>
      <c r="AM31" s="264">
        <f t="shared" si="13"/>
        <v>0</v>
      </c>
      <c r="AN31" s="264">
        <f t="shared" si="13"/>
        <v>0</v>
      </c>
      <c r="AO31" s="264">
        <f t="shared" si="13"/>
        <v>0</v>
      </c>
      <c r="AP31" s="395">
        <f t="shared" si="13"/>
        <v>0</v>
      </c>
      <c r="AQ31" s="405">
        <f t="shared" si="13"/>
        <v>0</v>
      </c>
      <c r="AR31" s="264">
        <f t="shared" si="13"/>
        <v>0</v>
      </c>
      <c r="AS31" s="264">
        <f t="shared" si="13"/>
        <v>0</v>
      </c>
      <c r="AT31" s="264">
        <f t="shared" si="13"/>
        <v>0</v>
      </c>
      <c r="AU31" s="264">
        <f t="shared" si="13"/>
        <v>0</v>
      </c>
      <c r="AV31" s="264">
        <f t="shared" si="13"/>
        <v>0</v>
      </c>
      <c r="AW31" s="433">
        <f t="shared" si="2"/>
        <v>0</v>
      </c>
      <c r="AX31" s="434">
        <f t="shared" si="3"/>
        <v>0</v>
      </c>
      <c r="AY31" s="435">
        <f t="shared" si="4"/>
        <v>0</v>
      </c>
    </row>
    <row r="32" spans="1:51" s="4" customFormat="1" ht="15" customHeight="1" x14ac:dyDescent="0.2">
      <c r="A32" s="148"/>
      <c r="B32" s="451" t="str">
        <f>+B31</f>
        <v>ZK100.K210.C727</v>
      </c>
      <c r="C32" s="270" t="s">
        <v>286</v>
      </c>
      <c r="D32" s="268"/>
      <c r="E32" s="204"/>
      <c r="F32" s="364">
        <f t="shared" si="5"/>
        <v>0</v>
      </c>
      <c r="G32" s="245">
        <v>0</v>
      </c>
      <c r="H32" s="564">
        <f>SUM(N32:AV32)</f>
        <v>0</v>
      </c>
      <c r="I32" s="228"/>
      <c r="J32" s="364">
        <f t="shared" si="7"/>
        <v>0</v>
      </c>
      <c r="K32" s="245">
        <v>0</v>
      </c>
      <c r="L32" s="229"/>
      <c r="M32" s="245"/>
      <c r="N32" s="560">
        <f>+IFERROR(VLOOKUP(B31,Sheet1!B:D,2,FALSE),0)</f>
        <v>0</v>
      </c>
      <c r="O32" s="561">
        <f>+IFERROR(VLOOKUP(B31,Sheet1!B:D,3,FALSE)+VLOOKUP(B31,Sheet1!B:E,4,FALSE),0)</f>
        <v>0</v>
      </c>
      <c r="P32" s="361"/>
      <c r="Q32" s="357"/>
      <c r="R32" s="396"/>
      <c r="S32" s="406"/>
      <c r="T32" s="357"/>
      <c r="U32" s="357"/>
      <c r="V32" s="357"/>
      <c r="W32" s="357"/>
      <c r="X32" s="357"/>
      <c r="Y32" s="357"/>
      <c r="Z32" s="357"/>
      <c r="AA32" s="357"/>
      <c r="AB32" s="357"/>
      <c r="AC32" s="357"/>
      <c r="AD32" s="396"/>
      <c r="AE32" s="406"/>
      <c r="AF32" s="357"/>
      <c r="AG32" s="357"/>
      <c r="AH32" s="357"/>
      <c r="AI32" s="357"/>
      <c r="AJ32" s="357"/>
      <c r="AK32" s="357"/>
      <c r="AL32" s="357"/>
      <c r="AM32" s="357"/>
      <c r="AN32" s="357"/>
      <c r="AO32" s="357"/>
      <c r="AP32" s="396"/>
      <c r="AQ32" s="406"/>
      <c r="AR32" s="357"/>
      <c r="AS32" s="357"/>
      <c r="AT32" s="357"/>
      <c r="AU32" s="357"/>
      <c r="AV32" s="357"/>
      <c r="AW32" s="244">
        <f t="shared" si="2"/>
        <v>0</v>
      </c>
      <c r="AX32" s="240">
        <f t="shared" si="3"/>
        <v>0</v>
      </c>
      <c r="AY32" s="545">
        <f t="shared" si="4"/>
        <v>0</v>
      </c>
    </row>
    <row r="33" spans="1:51" s="4" customFormat="1" ht="15" customHeight="1" thickBot="1" x14ac:dyDescent="0.25">
      <c r="A33" s="167"/>
      <c r="B33" s="453"/>
      <c r="C33" s="269"/>
      <c r="D33" s="269"/>
      <c r="E33" s="202"/>
      <c r="F33" s="364">
        <f t="shared" si="5"/>
        <v>0</v>
      </c>
      <c r="G33" s="272">
        <v>0</v>
      </c>
      <c r="H33" s="571">
        <f>SUM(N33:AV33)</f>
        <v>0</v>
      </c>
      <c r="I33" s="224"/>
      <c r="J33" s="364">
        <f t="shared" si="7"/>
        <v>0</v>
      </c>
      <c r="K33" s="272">
        <v>0</v>
      </c>
      <c r="L33" s="225"/>
      <c r="M33" s="272"/>
      <c r="N33" s="360"/>
      <c r="O33" s="360"/>
      <c r="P33" s="362"/>
      <c r="Q33" s="359"/>
      <c r="R33" s="397"/>
      <c r="S33" s="407"/>
      <c r="T33" s="359"/>
      <c r="U33" s="359"/>
      <c r="V33" s="359"/>
      <c r="W33" s="359"/>
      <c r="X33" s="359"/>
      <c r="Y33" s="359"/>
      <c r="Z33" s="359"/>
      <c r="AA33" s="359"/>
      <c r="AB33" s="359"/>
      <c r="AC33" s="359"/>
      <c r="AD33" s="397"/>
      <c r="AE33" s="407"/>
      <c r="AF33" s="359"/>
      <c r="AG33" s="359"/>
      <c r="AH33" s="359"/>
      <c r="AI33" s="359"/>
      <c r="AJ33" s="359"/>
      <c r="AK33" s="359"/>
      <c r="AL33" s="359"/>
      <c r="AM33" s="359"/>
      <c r="AN33" s="359"/>
      <c r="AO33" s="359"/>
      <c r="AP33" s="397"/>
      <c r="AQ33" s="407"/>
      <c r="AR33" s="359"/>
      <c r="AS33" s="359"/>
      <c r="AT33" s="359"/>
      <c r="AU33" s="359"/>
      <c r="AV33" s="359"/>
      <c r="AW33" s="244">
        <f t="shared" si="2"/>
        <v>0</v>
      </c>
      <c r="AX33" s="240">
        <f t="shared" si="3"/>
        <v>0</v>
      </c>
      <c r="AY33" s="545">
        <f t="shared" si="4"/>
        <v>0</v>
      </c>
    </row>
    <row r="34" spans="1:51" s="4" customFormat="1" ht="15" customHeight="1" x14ac:dyDescent="0.2">
      <c r="A34" s="192" t="s">
        <v>85</v>
      </c>
      <c r="B34" s="540" t="str">
        <f>+LEFT($E$5,5)&amp;"."&amp;A34&amp;"."&amp;$E$3</f>
        <v>ZK100.K211.C727</v>
      </c>
      <c r="C34" s="166" t="s">
        <v>86</v>
      </c>
      <c r="D34" s="166"/>
      <c r="E34" s="203">
        <f t="shared" ref="E34:L34" si="14">SUM(E35:E36)</f>
        <v>0</v>
      </c>
      <c r="F34" s="315">
        <f>SUM(F35:F36)</f>
        <v>0</v>
      </c>
      <c r="G34" s="203">
        <f>SUM(G35:G36)</f>
        <v>0</v>
      </c>
      <c r="H34" s="436">
        <f t="shared" si="14"/>
        <v>0</v>
      </c>
      <c r="I34" s="203">
        <f t="shared" si="14"/>
        <v>0</v>
      </c>
      <c r="J34" s="315">
        <f>SUM(J35:J36)</f>
        <v>0</v>
      </c>
      <c r="K34" s="203">
        <f t="shared" si="14"/>
        <v>0</v>
      </c>
      <c r="L34" s="203">
        <f t="shared" si="14"/>
        <v>0</v>
      </c>
      <c r="M34" s="203"/>
      <c r="N34" s="260">
        <f>SUM(N35:N36)</f>
        <v>0</v>
      </c>
      <c r="O34" s="260"/>
      <c r="P34" s="363">
        <f>SUM(P35:P36)</f>
        <v>0</v>
      </c>
      <c r="Q34" s="264">
        <f>SUM(Q35:Q36)</f>
        <v>0</v>
      </c>
      <c r="R34" s="395">
        <f t="shared" ref="R34:AV34" si="15">SUM(R35:R36)</f>
        <v>0</v>
      </c>
      <c r="S34" s="405">
        <f t="shared" si="15"/>
        <v>0</v>
      </c>
      <c r="T34" s="264">
        <f t="shared" si="15"/>
        <v>0</v>
      </c>
      <c r="U34" s="264">
        <f t="shared" si="15"/>
        <v>0</v>
      </c>
      <c r="V34" s="264">
        <f t="shared" si="15"/>
        <v>0</v>
      </c>
      <c r="W34" s="264">
        <f t="shared" si="15"/>
        <v>0</v>
      </c>
      <c r="X34" s="264">
        <f t="shared" si="15"/>
        <v>0</v>
      </c>
      <c r="Y34" s="264">
        <f t="shared" si="15"/>
        <v>0</v>
      </c>
      <c r="Z34" s="264">
        <f t="shared" si="15"/>
        <v>0</v>
      </c>
      <c r="AA34" s="264">
        <f t="shared" si="15"/>
        <v>0</v>
      </c>
      <c r="AB34" s="264">
        <f t="shared" si="15"/>
        <v>0</v>
      </c>
      <c r="AC34" s="264">
        <f t="shared" si="15"/>
        <v>0</v>
      </c>
      <c r="AD34" s="395">
        <f t="shared" si="15"/>
        <v>0</v>
      </c>
      <c r="AE34" s="405">
        <f t="shared" si="15"/>
        <v>0</v>
      </c>
      <c r="AF34" s="264">
        <f t="shared" si="15"/>
        <v>0</v>
      </c>
      <c r="AG34" s="264">
        <f t="shared" si="15"/>
        <v>0</v>
      </c>
      <c r="AH34" s="264">
        <f t="shared" si="15"/>
        <v>0</v>
      </c>
      <c r="AI34" s="264">
        <f t="shared" si="15"/>
        <v>0</v>
      </c>
      <c r="AJ34" s="264">
        <f t="shared" si="15"/>
        <v>0</v>
      </c>
      <c r="AK34" s="264">
        <f t="shared" si="15"/>
        <v>0</v>
      </c>
      <c r="AL34" s="264">
        <f t="shared" si="15"/>
        <v>0</v>
      </c>
      <c r="AM34" s="264">
        <f t="shared" si="15"/>
        <v>0</v>
      </c>
      <c r="AN34" s="264">
        <f t="shared" si="15"/>
        <v>0</v>
      </c>
      <c r="AO34" s="264">
        <f t="shared" si="15"/>
        <v>0</v>
      </c>
      <c r="AP34" s="395">
        <f t="shared" si="15"/>
        <v>0</v>
      </c>
      <c r="AQ34" s="405">
        <f t="shared" si="15"/>
        <v>0</v>
      </c>
      <c r="AR34" s="264">
        <f t="shared" si="15"/>
        <v>0</v>
      </c>
      <c r="AS34" s="264">
        <f t="shared" si="15"/>
        <v>0</v>
      </c>
      <c r="AT34" s="264">
        <f t="shared" si="15"/>
        <v>0</v>
      </c>
      <c r="AU34" s="264">
        <f t="shared" si="15"/>
        <v>0</v>
      </c>
      <c r="AV34" s="264">
        <f t="shared" si="15"/>
        <v>0</v>
      </c>
      <c r="AW34" s="433">
        <f t="shared" si="2"/>
        <v>0</v>
      </c>
      <c r="AX34" s="434">
        <f t="shared" si="3"/>
        <v>0</v>
      </c>
      <c r="AY34" s="435">
        <f t="shared" si="4"/>
        <v>0</v>
      </c>
    </row>
    <row r="35" spans="1:51" s="4" customFormat="1" ht="15" customHeight="1" x14ac:dyDescent="0.2">
      <c r="A35" s="148"/>
      <c r="B35" s="451" t="str">
        <f>+B34</f>
        <v>ZK100.K211.C727</v>
      </c>
      <c r="C35" s="270" t="s">
        <v>286</v>
      </c>
      <c r="D35" s="268"/>
      <c r="E35" s="204"/>
      <c r="F35" s="364">
        <f t="shared" si="5"/>
        <v>0</v>
      </c>
      <c r="G35" s="245">
        <v>0</v>
      </c>
      <c r="H35" s="564">
        <f>SUM(N35:AV35)</f>
        <v>0</v>
      </c>
      <c r="I35" s="228"/>
      <c r="J35" s="364">
        <f t="shared" si="7"/>
        <v>0</v>
      </c>
      <c r="K35" s="245">
        <v>0</v>
      </c>
      <c r="L35" s="229"/>
      <c r="M35" s="245"/>
      <c r="N35" s="560">
        <f>+IFERROR(VLOOKUP(B34,Sheet1!B:D,2,FALSE),0)</f>
        <v>0</v>
      </c>
      <c r="O35" s="561">
        <f>+IFERROR(VLOOKUP(B34,Sheet1!B:D,3,FALSE)+VLOOKUP(B34,Sheet1!B:E,4,FALSE),0)</f>
        <v>0</v>
      </c>
      <c r="P35" s="361"/>
      <c r="Q35" s="357"/>
      <c r="R35" s="396"/>
      <c r="S35" s="406"/>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244">
        <f t="shared" si="2"/>
        <v>0</v>
      </c>
      <c r="AX35" s="240">
        <f t="shared" si="3"/>
        <v>0</v>
      </c>
      <c r="AY35" s="545">
        <f t="shared" si="4"/>
        <v>0</v>
      </c>
    </row>
    <row r="36" spans="1:51" s="4" customFormat="1" ht="15" customHeight="1" thickBot="1" x14ac:dyDescent="0.25">
      <c r="A36" s="167"/>
      <c r="B36" s="453"/>
      <c r="C36" s="269"/>
      <c r="D36" s="269"/>
      <c r="E36" s="202"/>
      <c r="F36" s="364">
        <f t="shared" si="5"/>
        <v>0</v>
      </c>
      <c r="G36" s="272">
        <v>0</v>
      </c>
      <c r="H36" s="571">
        <f>SUM(N36:AV36)</f>
        <v>0</v>
      </c>
      <c r="I36" s="224"/>
      <c r="J36" s="364">
        <f t="shared" si="7"/>
        <v>0</v>
      </c>
      <c r="K36" s="272">
        <v>0</v>
      </c>
      <c r="L36" s="225"/>
      <c r="M36" s="272"/>
      <c r="N36" s="360"/>
      <c r="O36" s="360"/>
      <c r="P36" s="362"/>
      <c r="Q36" s="359"/>
      <c r="R36" s="397"/>
      <c r="S36" s="407"/>
      <c r="T36" s="359"/>
      <c r="U36" s="359"/>
      <c r="V36" s="359"/>
      <c r="W36" s="359"/>
      <c r="X36" s="359"/>
      <c r="Y36" s="359"/>
      <c r="Z36" s="359"/>
      <c r="AA36" s="359"/>
      <c r="AB36" s="359"/>
      <c r="AC36" s="359"/>
      <c r="AD36" s="397"/>
      <c r="AE36" s="407"/>
      <c r="AF36" s="359"/>
      <c r="AG36" s="359"/>
      <c r="AH36" s="359"/>
      <c r="AI36" s="359"/>
      <c r="AJ36" s="359"/>
      <c r="AK36" s="359"/>
      <c r="AL36" s="359"/>
      <c r="AM36" s="359"/>
      <c r="AN36" s="359"/>
      <c r="AO36" s="359"/>
      <c r="AP36" s="397"/>
      <c r="AQ36" s="407"/>
      <c r="AR36" s="359"/>
      <c r="AS36" s="359"/>
      <c r="AT36" s="359"/>
      <c r="AU36" s="359"/>
      <c r="AV36" s="359"/>
      <c r="AW36" s="244">
        <f t="shared" si="2"/>
        <v>0</v>
      </c>
      <c r="AX36" s="240">
        <f t="shared" si="3"/>
        <v>0</v>
      </c>
      <c r="AY36" s="545">
        <f t="shared" si="4"/>
        <v>0</v>
      </c>
    </row>
    <row r="37" spans="1:51" s="4" customFormat="1" ht="15" customHeight="1" x14ac:dyDescent="0.2">
      <c r="A37" s="193" t="s">
        <v>87</v>
      </c>
      <c r="B37" s="540" t="str">
        <f>+LEFT($E$5,5)&amp;"."&amp;A37&amp;"."&amp;$E$3</f>
        <v>ZK100.K212.C727</v>
      </c>
      <c r="C37" s="166" t="s">
        <v>88</v>
      </c>
      <c r="D37" s="166"/>
      <c r="E37" s="203">
        <f t="shared" ref="E37:L37" si="16">SUM(E38:E39)</f>
        <v>0</v>
      </c>
      <c r="F37" s="315">
        <f>SUM(F38:F39)</f>
        <v>0</v>
      </c>
      <c r="G37" s="203">
        <f>SUM(G38:G39)</f>
        <v>0</v>
      </c>
      <c r="H37" s="436">
        <f t="shared" si="16"/>
        <v>0</v>
      </c>
      <c r="I37" s="203">
        <f t="shared" si="16"/>
        <v>0</v>
      </c>
      <c r="J37" s="315">
        <f>SUM(J38:J39)</f>
        <v>0</v>
      </c>
      <c r="K37" s="203">
        <f t="shared" si="16"/>
        <v>0</v>
      </c>
      <c r="L37" s="203">
        <f t="shared" si="16"/>
        <v>0</v>
      </c>
      <c r="M37" s="203"/>
      <c r="N37" s="260">
        <f>SUM(N38:N39)</f>
        <v>0</v>
      </c>
      <c r="O37" s="260"/>
      <c r="P37" s="363">
        <f>SUM(P38:P39)</f>
        <v>0</v>
      </c>
      <c r="Q37" s="264">
        <f>SUM(Q38:Q39)</f>
        <v>0</v>
      </c>
      <c r="R37" s="395">
        <f t="shared" ref="R37:AV37" si="17">SUM(R38:R39)</f>
        <v>0</v>
      </c>
      <c r="S37" s="405">
        <f t="shared" si="17"/>
        <v>0</v>
      </c>
      <c r="T37" s="264">
        <f t="shared" si="17"/>
        <v>0</v>
      </c>
      <c r="U37" s="264">
        <f t="shared" si="17"/>
        <v>0</v>
      </c>
      <c r="V37" s="264">
        <f t="shared" si="17"/>
        <v>0</v>
      </c>
      <c r="W37" s="264">
        <f t="shared" si="17"/>
        <v>0</v>
      </c>
      <c r="X37" s="264">
        <f t="shared" si="17"/>
        <v>0</v>
      </c>
      <c r="Y37" s="264">
        <f t="shared" si="17"/>
        <v>0</v>
      </c>
      <c r="Z37" s="264">
        <f t="shared" si="17"/>
        <v>0</v>
      </c>
      <c r="AA37" s="264">
        <f t="shared" si="17"/>
        <v>0</v>
      </c>
      <c r="AB37" s="264">
        <f t="shared" si="17"/>
        <v>0</v>
      </c>
      <c r="AC37" s="264">
        <f t="shared" si="17"/>
        <v>0</v>
      </c>
      <c r="AD37" s="395">
        <f t="shared" si="17"/>
        <v>0</v>
      </c>
      <c r="AE37" s="405">
        <f t="shared" si="17"/>
        <v>0</v>
      </c>
      <c r="AF37" s="264">
        <f t="shared" si="17"/>
        <v>0</v>
      </c>
      <c r="AG37" s="264">
        <f t="shared" si="17"/>
        <v>0</v>
      </c>
      <c r="AH37" s="264">
        <f t="shared" si="17"/>
        <v>0</v>
      </c>
      <c r="AI37" s="264">
        <f t="shared" si="17"/>
        <v>0</v>
      </c>
      <c r="AJ37" s="264">
        <f t="shared" si="17"/>
        <v>0</v>
      </c>
      <c r="AK37" s="264">
        <f t="shared" si="17"/>
        <v>0</v>
      </c>
      <c r="AL37" s="264">
        <f t="shared" si="17"/>
        <v>0</v>
      </c>
      <c r="AM37" s="264">
        <f t="shared" si="17"/>
        <v>0</v>
      </c>
      <c r="AN37" s="264">
        <f t="shared" si="17"/>
        <v>0</v>
      </c>
      <c r="AO37" s="264">
        <f t="shared" si="17"/>
        <v>0</v>
      </c>
      <c r="AP37" s="395">
        <f t="shared" si="17"/>
        <v>0</v>
      </c>
      <c r="AQ37" s="405">
        <f t="shared" si="17"/>
        <v>0</v>
      </c>
      <c r="AR37" s="264">
        <f t="shared" si="17"/>
        <v>0</v>
      </c>
      <c r="AS37" s="264">
        <f t="shared" si="17"/>
        <v>0</v>
      </c>
      <c r="AT37" s="264">
        <f t="shared" si="17"/>
        <v>0</v>
      </c>
      <c r="AU37" s="264">
        <f t="shared" si="17"/>
        <v>0</v>
      </c>
      <c r="AV37" s="264">
        <f t="shared" si="17"/>
        <v>0</v>
      </c>
      <c r="AW37" s="433">
        <f t="shared" si="2"/>
        <v>0</v>
      </c>
      <c r="AX37" s="434">
        <f t="shared" si="3"/>
        <v>0</v>
      </c>
      <c r="AY37" s="435">
        <f t="shared" si="4"/>
        <v>0</v>
      </c>
    </row>
    <row r="38" spans="1:51" s="4" customFormat="1" ht="15" customHeight="1" x14ac:dyDescent="0.2">
      <c r="A38" s="149"/>
      <c r="B38" s="455" t="str">
        <f>+B37</f>
        <v>ZK100.K212.C727</v>
      </c>
      <c r="C38" s="270" t="s">
        <v>286</v>
      </c>
      <c r="D38" s="268"/>
      <c r="E38" s="204"/>
      <c r="F38" s="364">
        <f t="shared" si="5"/>
        <v>0</v>
      </c>
      <c r="G38" s="245">
        <v>0</v>
      </c>
      <c r="H38" s="564">
        <f>SUM(N38:AV38)</f>
        <v>0</v>
      </c>
      <c r="I38" s="228"/>
      <c r="J38" s="364">
        <f t="shared" si="7"/>
        <v>0</v>
      </c>
      <c r="K38" s="245">
        <v>0</v>
      </c>
      <c r="L38" s="229"/>
      <c r="M38" s="245"/>
      <c r="N38" s="560">
        <f>+IFERROR(VLOOKUP(B37,Sheet1!B:D,2,FALSE),0)</f>
        <v>0</v>
      </c>
      <c r="O38" s="561">
        <f>+IFERROR(VLOOKUP(B37,Sheet1!B:D,3,FALSE)+VLOOKUP(B37,Sheet1!B:E,4,FALSE),0)</f>
        <v>0</v>
      </c>
      <c r="P38" s="361"/>
      <c r="Q38" s="357"/>
      <c r="R38" s="396"/>
      <c r="S38" s="406"/>
      <c r="T38" s="357"/>
      <c r="U38" s="357"/>
      <c r="V38" s="357"/>
      <c r="W38" s="357"/>
      <c r="X38" s="357"/>
      <c r="Y38" s="357"/>
      <c r="Z38" s="357"/>
      <c r="AA38" s="357"/>
      <c r="AB38" s="357"/>
      <c r="AC38" s="357"/>
      <c r="AD38" s="396"/>
      <c r="AE38" s="406"/>
      <c r="AF38" s="357"/>
      <c r="AG38" s="357"/>
      <c r="AH38" s="357"/>
      <c r="AI38" s="357"/>
      <c r="AJ38" s="357"/>
      <c r="AK38" s="357"/>
      <c r="AL38" s="357"/>
      <c r="AM38" s="357"/>
      <c r="AN38" s="357"/>
      <c r="AO38" s="357"/>
      <c r="AP38" s="396"/>
      <c r="AQ38" s="406"/>
      <c r="AR38" s="357"/>
      <c r="AS38" s="357"/>
      <c r="AT38" s="357"/>
      <c r="AU38" s="357"/>
      <c r="AV38" s="357"/>
      <c r="AW38" s="244">
        <f t="shared" si="2"/>
        <v>0</v>
      </c>
      <c r="AX38" s="240">
        <f t="shared" si="3"/>
        <v>0</v>
      </c>
      <c r="AY38" s="545">
        <f t="shared" si="4"/>
        <v>0</v>
      </c>
    </row>
    <row r="39" spans="1:51" s="4" customFormat="1" ht="15" customHeight="1" thickBot="1" x14ac:dyDescent="0.25">
      <c r="A39" s="167"/>
      <c r="B39" s="453"/>
      <c r="C39" s="269"/>
      <c r="D39" s="269"/>
      <c r="E39" s="202"/>
      <c r="F39" s="364">
        <f t="shared" si="5"/>
        <v>0</v>
      </c>
      <c r="G39" s="272">
        <v>0</v>
      </c>
      <c r="H39" s="571">
        <f>SUM(N39:AV39)</f>
        <v>0</v>
      </c>
      <c r="I39" s="224"/>
      <c r="J39" s="364">
        <f t="shared" si="7"/>
        <v>0</v>
      </c>
      <c r="K39" s="272">
        <v>0</v>
      </c>
      <c r="L39" s="225"/>
      <c r="M39" s="272"/>
      <c r="N39" s="360"/>
      <c r="O39" s="360"/>
      <c r="P39" s="362"/>
      <c r="Q39" s="359"/>
      <c r="R39" s="397"/>
      <c r="S39" s="407"/>
      <c r="T39" s="359"/>
      <c r="U39" s="359"/>
      <c r="V39" s="359"/>
      <c r="W39" s="359"/>
      <c r="X39" s="359"/>
      <c r="Y39" s="359"/>
      <c r="Z39" s="359"/>
      <c r="AA39" s="359"/>
      <c r="AB39" s="359"/>
      <c r="AC39" s="359"/>
      <c r="AD39" s="397"/>
      <c r="AE39" s="407"/>
      <c r="AF39" s="359"/>
      <c r="AG39" s="359"/>
      <c r="AH39" s="359"/>
      <c r="AI39" s="359"/>
      <c r="AJ39" s="359"/>
      <c r="AK39" s="359"/>
      <c r="AL39" s="359"/>
      <c r="AM39" s="359"/>
      <c r="AN39" s="359"/>
      <c r="AO39" s="359"/>
      <c r="AP39" s="397"/>
      <c r="AQ39" s="407"/>
      <c r="AR39" s="359"/>
      <c r="AS39" s="359"/>
      <c r="AT39" s="359"/>
      <c r="AU39" s="359"/>
      <c r="AV39" s="359"/>
      <c r="AW39" s="244">
        <f t="shared" si="2"/>
        <v>0</v>
      </c>
      <c r="AX39" s="240">
        <f t="shared" si="3"/>
        <v>0</v>
      </c>
      <c r="AY39" s="545">
        <f t="shared" si="4"/>
        <v>0</v>
      </c>
    </row>
    <row r="40" spans="1:51" s="4" customFormat="1" ht="15" customHeight="1" x14ac:dyDescent="0.2">
      <c r="A40" s="193" t="s">
        <v>89</v>
      </c>
      <c r="B40" s="540" t="str">
        <f>+LEFT($E$5,5)&amp;"."&amp;A40&amp;"."&amp;$E$3</f>
        <v>ZK100.K213.C727</v>
      </c>
      <c r="C40" s="166" t="s">
        <v>90</v>
      </c>
      <c r="D40" s="166"/>
      <c r="E40" s="203">
        <f t="shared" ref="E40:L40" si="18">SUM(E41:E42)</f>
        <v>0</v>
      </c>
      <c r="F40" s="315">
        <f t="shared" si="18"/>
        <v>0</v>
      </c>
      <c r="G40" s="203">
        <f t="shared" si="18"/>
        <v>0</v>
      </c>
      <c r="H40" s="436">
        <f t="shared" si="18"/>
        <v>0</v>
      </c>
      <c r="I40" s="203">
        <f t="shared" si="18"/>
        <v>0</v>
      </c>
      <c r="J40" s="315">
        <f t="shared" si="18"/>
        <v>0</v>
      </c>
      <c r="K40" s="203">
        <f t="shared" si="18"/>
        <v>0</v>
      </c>
      <c r="L40" s="203">
        <f t="shared" si="18"/>
        <v>0</v>
      </c>
      <c r="M40" s="203"/>
      <c r="N40" s="260">
        <f>SUM(N41:N42)</f>
        <v>0</v>
      </c>
      <c r="O40" s="260"/>
      <c r="P40" s="363">
        <f>SUM(P41:P42)</f>
        <v>0</v>
      </c>
      <c r="Q40" s="264">
        <f>SUM(Q41:Q42)</f>
        <v>0</v>
      </c>
      <c r="R40" s="395">
        <f t="shared" ref="R40:AV40" si="19">SUM(R41:R42)</f>
        <v>0</v>
      </c>
      <c r="S40" s="405">
        <f t="shared" si="19"/>
        <v>0</v>
      </c>
      <c r="T40" s="264">
        <f t="shared" si="19"/>
        <v>0</v>
      </c>
      <c r="U40" s="264">
        <f t="shared" si="19"/>
        <v>0</v>
      </c>
      <c r="V40" s="264">
        <f t="shared" si="19"/>
        <v>0</v>
      </c>
      <c r="W40" s="264">
        <f t="shared" si="19"/>
        <v>0</v>
      </c>
      <c r="X40" s="264">
        <f t="shared" si="19"/>
        <v>0</v>
      </c>
      <c r="Y40" s="264">
        <f t="shared" si="19"/>
        <v>0</v>
      </c>
      <c r="Z40" s="264">
        <f t="shared" si="19"/>
        <v>0</v>
      </c>
      <c r="AA40" s="264">
        <f t="shared" si="19"/>
        <v>0</v>
      </c>
      <c r="AB40" s="264">
        <f t="shared" si="19"/>
        <v>0</v>
      </c>
      <c r="AC40" s="264">
        <f t="shared" si="19"/>
        <v>0</v>
      </c>
      <c r="AD40" s="395">
        <f t="shared" si="19"/>
        <v>0</v>
      </c>
      <c r="AE40" s="405">
        <f t="shared" si="19"/>
        <v>0</v>
      </c>
      <c r="AF40" s="264">
        <f t="shared" si="19"/>
        <v>0</v>
      </c>
      <c r="AG40" s="264">
        <f t="shared" si="19"/>
        <v>0</v>
      </c>
      <c r="AH40" s="264">
        <f t="shared" si="19"/>
        <v>0</v>
      </c>
      <c r="AI40" s="264">
        <f t="shared" si="19"/>
        <v>0</v>
      </c>
      <c r="AJ40" s="264">
        <f t="shared" si="19"/>
        <v>0</v>
      </c>
      <c r="AK40" s="264">
        <f t="shared" si="19"/>
        <v>0</v>
      </c>
      <c r="AL40" s="264">
        <f t="shared" si="19"/>
        <v>0</v>
      </c>
      <c r="AM40" s="264">
        <f t="shared" si="19"/>
        <v>0</v>
      </c>
      <c r="AN40" s="264">
        <f t="shared" si="19"/>
        <v>0</v>
      </c>
      <c r="AO40" s="264">
        <f t="shared" si="19"/>
        <v>0</v>
      </c>
      <c r="AP40" s="395">
        <f t="shared" si="19"/>
        <v>0</v>
      </c>
      <c r="AQ40" s="405">
        <f t="shared" si="19"/>
        <v>0</v>
      </c>
      <c r="AR40" s="264">
        <f t="shared" si="19"/>
        <v>0</v>
      </c>
      <c r="AS40" s="264">
        <f t="shared" si="19"/>
        <v>0</v>
      </c>
      <c r="AT40" s="264">
        <f t="shared" si="19"/>
        <v>0</v>
      </c>
      <c r="AU40" s="264">
        <f t="shared" si="19"/>
        <v>0</v>
      </c>
      <c r="AV40" s="264">
        <f t="shared" si="19"/>
        <v>0</v>
      </c>
      <c r="AW40" s="433">
        <f t="shared" ref="AW40:AW65" si="20">SUM(P40:AV40)</f>
        <v>0</v>
      </c>
      <c r="AX40" s="434">
        <f t="shared" ref="AX40:AX65" si="21">+AW40+N40</f>
        <v>0</v>
      </c>
      <c r="AY40" s="435">
        <f t="shared" ref="AY40:AY65" si="22">+G40-AX40</f>
        <v>0</v>
      </c>
    </row>
    <row r="41" spans="1:51" s="4" customFormat="1" ht="15" customHeight="1" x14ac:dyDescent="0.2">
      <c r="A41" s="149"/>
      <c r="B41" s="455" t="str">
        <f>+B40</f>
        <v>ZK100.K213.C727</v>
      </c>
      <c r="C41" s="270" t="s">
        <v>286</v>
      </c>
      <c r="D41" s="268"/>
      <c r="E41" s="204"/>
      <c r="F41" s="364">
        <f t="shared" si="5"/>
        <v>0</v>
      </c>
      <c r="G41" s="245"/>
      <c r="H41" s="564">
        <f>SUM(N41:AV41)</f>
        <v>0</v>
      </c>
      <c r="I41" s="228"/>
      <c r="J41" s="364">
        <f t="shared" si="7"/>
        <v>0</v>
      </c>
      <c r="K41" s="245">
        <v>0</v>
      </c>
      <c r="L41" s="229"/>
      <c r="M41" s="245"/>
      <c r="N41" s="560">
        <f>+IFERROR(VLOOKUP(B40,Sheet1!B:D,2,FALSE),0)</f>
        <v>0</v>
      </c>
      <c r="O41" s="561">
        <f>+IFERROR(VLOOKUP(B40,Sheet1!B:D,3,FALSE)+VLOOKUP(B40,Sheet1!B:E,4,FALSE),0)</f>
        <v>0</v>
      </c>
      <c r="P41" s="361"/>
      <c r="Q41" s="357"/>
      <c r="R41" s="396"/>
      <c r="S41" s="406"/>
      <c r="T41" s="357"/>
      <c r="U41" s="357"/>
      <c r="V41" s="357"/>
      <c r="W41" s="357"/>
      <c r="X41" s="357"/>
      <c r="Y41" s="357"/>
      <c r="Z41" s="357"/>
      <c r="AA41" s="357"/>
      <c r="AB41" s="357"/>
      <c r="AC41" s="357"/>
      <c r="AD41" s="396"/>
      <c r="AE41" s="406"/>
      <c r="AF41" s="357"/>
      <c r="AG41" s="357"/>
      <c r="AH41" s="357"/>
      <c r="AI41" s="357"/>
      <c r="AJ41" s="357"/>
      <c r="AK41" s="357"/>
      <c r="AL41" s="357"/>
      <c r="AM41" s="357"/>
      <c r="AN41" s="357"/>
      <c r="AO41" s="357"/>
      <c r="AP41" s="396"/>
      <c r="AQ41" s="406"/>
      <c r="AR41" s="357"/>
      <c r="AS41" s="357"/>
      <c r="AT41" s="357"/>
      <c r="AU41" s="357"/>
      <c r="AV41" s="357"/>
      <c r="AW41" s="244">
        <f t="shared" si="20"/>
        <v>0</v>
      </c>
      <c r="AX41" s="240">
        <f t="shared" si="21"/>
        <v>0</v>
      </c>
      <c r="AY41" s="545">
        <f t="shared" si="22"/>
        <v>0</v>
      </c>
    </row>
    <row r="42" spans="1:51" s="4" customFormat="1" ht="15" customHeight="1" thickBot="1" x14ac:dyDescent="0.25">
      <c r="A42" s="167"/>
      <c r="B42" s="453"/>
      <c r="C42" s="269"/>
      <c r="D42" s="269"/>
      <c r="E42" s="202"/>
      <c r="F42" s="364">
        <f t="shared" si="5"/>
        <v>0</v>
      </c>
      <c r="G42" s="272">
        <v>0</v>
      </c>
      <c r="H42" s="571">
        <f>SUM(N42:AV42)</f>
        <v>0</v>
      </c>
      <c r="I42" s="224"/>
      <c r="J42" s="364">
        <f t="shared" si="7"/>
        <v>0</v>
      </c>
      <c r="K42" s="272">
        <v>0</v>
      </c>
      <c r="L42" s="225"/>
      <c r="M42" s="272"/>
      <c r="N42" s="360"/>
      <c r="O42" s="360"/>
      <c r="P42" s="362"/>
      <c r="Q42" s="359"/>
      <c r="R42" s="397"/>
      <c r="S42" s="407"/>
      <c r="T42" s="359"/>
      <c r="U42" s="359"/>
      <c r="V42" s="359"/>
      <c r="W42" s="359"/>
      <c r="X42" s="359"/>
      <c r="Y42" s="359"/>
      <c r="Z42" s="359"/>
      <c r="AA42" s="359"/>
      <c r="AB42" s="359"/>
      <c r="AC42" s="359"/>
      <c r="AD42" s="397"/>
      <c r="AE42" s="407"/>
      <c r="AF42" s="359"/>
      <c r="AG42" s="359"/>
      <c r="AH42" s="359"/>
      <c r="AI42" s="359"/>
      <c r="AJ42" s="359"/>
      <c r="AK42" s="359"/>
      <c r="AL42" s="359"/>
      <c r="AM42" s="359"/>
      <c r="AN42" s="359"/>
      <c r="AO42" s="359"/>
      <c r="AP42" s="397"/>
      <c r="AQ42" s="407"/>
      <c r="AR42" s="359"/>
      <c r="AS42" s="359"/>
      <c r="AT42" s="359"/>
      <c r="AU42" s="359"/>
      <c r="AV42" s="359"/>
      <c r="AW42" s="244">
        <f t="shared" si="20"/>
        <v>0</v>
      </c>
      <c r="AX42" s="240">
        <f t="shared" si="21"/>
        <v>0</v>
      </c>
      <c r="AY42" s="545">
        <f t="shared" si="22"/>
        <v>0</v>
      </c>
    </row>
    <row r="43" spans="1:51" s="4" customFormat="1" ht="15" customHeight="1" x14ac:dyDescent="0.2">
      <c r="A43" s="193" t="s">
        <v>91</v>
      </c>
      <c r="B43" s="540" t="str">
        <f>+LEFT($E$5,5)&amp;"."&amp;A43&amp;"."&amp;$E$3</f>
        <v>ZK100.K214.C727</v>
      </c>
      <c r="C43" s="166" t="s">
        <v>92</v>
      </c>
      <c r="D43" s="166"/>
      <c r="E43" s="203">
        <f t="shared" ref="E43:L43" si="23">SUM(E44:E45)</f>
        <v>0</v>
      </c>
      <c r="F43" s="315">
        <f t="shared" si="23"/>
        <v>0</v>
      </c>
      <c r="G43" s="203">
        <f t="shared" si="23"/>
        <v>0</v>
      </c>
      <c r="H43" s="436">
        <f t="shared" si="23"/>
        <v>0</v>
      </c>
      <c r="I43" s="203">
        <f t="shared" si="23"/>
        <v>0</v>
      </c>
      <c r="J43" s="315">
        <f t="shared" si="23"/>
        <v>0</v>
      </c>
      <c r="K43" s="203">
        <f t="shared" si="23"/>
        <v>0</v>
      </c>
      <c r="L43" s="203">
        <f t="shared" si="23"/>
        <v>0</v>
      </c>
      <c r="M43" s="203"/>
      <c r="N43" s="260">
        <f>SUM(N44:N45)</f>
        <v>0</v>
      </c>
      <c r="O43" s="260"/>
      <c r="P43" s="363">
        <f>SUM(P44:P45)</f>
        <v>0</v>
      </c>
      <c r="Q43" s="264">
        <f>SUM(Q44:Q45)</f>
        <v>0</v>
      </c>
      <c r="R43" s="395">
        <f t="shared" ref="R43:AV43" si="24">SUM(R44:R45)</f>
        <v>0</v>
      </c>
      <c r="S43" s="405">
        <f t="shared" si="24"/>
        <v>0</v>
      </c>
      <c r="T43" s="264">
        <f t="shared" si="24"/>
        <v>0</v>
      </c>
      <c r="U43" s="264">
        <f t="shared" si="24"/>
        <v>0</v>
      </c>
      <c r="V43" s="264">
        <f t="shared" si="24"/>
        <v>0</v>
      </c>
      <c r="W43" s="264">
        <f t="shared" si="24"/>
        <v>0</v>
      </c>
      <c r="X43" s="264">
        <f t="shared" si="24"/>
        <v>0</v>
      </c>
      <c r="Y43" s="264">
        <f t="shared" si="24"/>
        <v>0</v>
      </c>
      <c r="Z43" s="264">
        <f t="shared" si="24"/>
        <v>0</v>
      </c>
      <c r="AA43" s="264">
        <f t="shared" si="24"/>
        <v>0</v>
      </c>
      <c r="AB43" s="264">
        <f t="shared" si="24"/>
        <v>0</v>
      </c>
      <c r="AC43" s="264">
        <f t="shared" si="24"/>
        <v>0</v>
      </c>
      <c r="AD43" s="395">
        <f t="shared" si="24"/>
        <v>0</v>
      </c>
      <c r="AE43" s="405">
        <f t="shared" si="24"/>
        <v>0</v>
      </c>
      <c r="AF43" s="264">
        <f t="shared" si="24"/>
        <v>0</v>
      </c>
      <c r="AG43" s="264">
        <f t="shared" si="24"/>
        <v>0</v>
      </c>
      <c r="AH43" s="264">
        <f t="shared" si="24"/>
        <v>0</v>
      </c>
      <c r="AI43" s="264">
        <f t="shared" si="24"/>
        <v>0</v>
      </c>
      <c r="AJ43" s="264">
        <f t="shared" si="24"/>
        <v>0</v>
      </c>
      <c r="AK43" s="264">
        <f t="shared" si="24"/>
        <v>0</v>
      </c>
      <c r="AL43" s="264">
        <f t="shared" si="24"/>
        <v>0</v>
      </c>
      <c r="AM43" s="264">
        <f t="shared" si="24"/>
        <v>0</v>
      </c>
      <c r="AN43" s="264">
        <f t="shared" si="24"/>
        <v>0</v>
      </c>
      <c r="AO43" s="264">
        <f t="shared" si="24"/>
        <v>0</v>
      </c>
      <c r="AP43" s="395">
        <f t="shared" si="24"/>
        <v>0</v>
      </c>
      <c r="AQ43" s="405">
        <f t="shared" si="24"/>
        <v>0</v>
      </c>
      <c r="AR43" s="264">
        <f t="shared" si="24"/>
        <v>0</v>
      </c>
      <c r="AS43" s="264">
        <f t="shared" si="24"/>
        <v>0</v>
      </c>
      <c r="AT43" s="264">
        <f t="shared" si="24"/>
        <v>0</v>
      </c>
      <c r="AU43" s="264">
        <f t="shared" si="24"/>
        <v>0</v>
      </c>
      <c r="AV43" s="264">
        <f t="shared" si="24"/>
        <v>0</v>
      </c>
      <c r="AW43" s="433">
        <f t="shared" si="20"/>
        <v>0</v>
      </c>
      <c r="AX43" s="434">
        <f t="shared" si="21"/>
        <v>0</v>
      </c>
      <c r="AY43" s="435">
        <f t="shared" si="22"/>
        <v>0</v>
      </c>
    </row>
    <row r="44" spans="1:51" s="4" customFormat="1" ht="15" customHeight="1" x14ac:dyDescent="0.2">
      <c r="A44" s="149"/>
      <c r="B44" s="455" t="str">
        <f>+B43</f>
        <v>ZK100.K214.C727</v>
      </c>
      <c r="C44" s="270" t="s">
        <v>286</v>
      </c>
      <c r="D44" s="268"/>
      <c r="E44" s="204"/>
      <c r="F44" s="364">
        <f t="shared" si="5"/>
        <v>0</v>
      </c>
      <c r="G44" s="245">
        <v>0</v>
      </c>
      <c r="H44" s="564">
        <f>SUM(N44:AV44)</f>
        <v>0</v>
      </c>
      <c r="I44" s="228"/>
      <c r="J44" s="364">
        <f t="shared" si="7"/>
        <v>0</v>
      </c>
      <c r="K44" s="245">
        <v>0</v>
      </c>
      <c r="L44" s="229"/>
      <c r="M44" s="245"/>
      <c r="N44" s="560">
        <f>+IFERROR(VLOOKUP(B43,Sheet1!B:D,2,FALSE),0)</f>
        <v>0</v>
      </c>
      <c r="O44" s="561">
        <f>+IFERROR(VLOOKUP(B43,Sheet1!B:D,3,FALSE)+VLOOKUP(B43,Sheet1!B:E,4,FALSE),0)</f>
        <v>0</v>
      </c>
      <c r="P44" s="361"/>
      <c r="Q44" s="357"/>
      <c r="R44" s="396"/>
      <c r="S44" s="406"/>
      <c r="T44" s="357"/>
      <c r="U44" s="357"/>
      <c r="V44" s="357"/>
      <c r="W44" s="357"/>
      <c r="X44" s="357"/>
      <c r="Y44" s="357"/>
      <c r="Z44" s="357"/>
      <c r="AA44" s="357"/>
      <c r="AB44" s="357"/>
      <c r="AC44" s="357"/>
      <c r="AD44" s="396"/>
      <c r="AE44" s="406"/>
      <c r="AF44" s="357"/>
      <c r="AG44" s="357"/>
      <c r="AH44" s="357"/>
      <c r="AI44" s="357"/>
      <c r="AJ44" s="357"/>
      <c r="AK44" s="357"/>
      <c r="AL44" s="357"/>
      <c r="AM44" s="357"/>
      <c r="AN44" s="357"/>
      <c r="AO44" s="357"/>
      <c r="AP44" s="396"/>
      <c r="AQ44" s="406"/>
      <c r="AR44" s="357"/>
      <c r="AS44" s="357"/>
      <c r="AT44" s="357"/>
      <c r="AU44" s="357"/>
      <c r="AV44" s="357"/>
      <c r="AW44" s="244">
        <f t="shared" si="20"/>
        <v>0</v>
      </c>
      <c r="AX44" s="240">
        <f t="shared" si="21"/>
        <v>0</v>
      </c>
      <c r="AY44" s="545">
        <f t="shared" si="22"/>
        <v>0</v>
      </c>
    </row>
    <row r="45" spans="1:51" s="4" customFormat="1" ht="15" customHeight="1" thickBot="1" x14ac:dyDescent="0.25">
      <c r="A45" s="167"/>
      <c r="B45" s="453"/>
      <c r="C45" s="269"/>
      <c r="D45" s="269"/>
      <c r="E45" s="202"/>
      <c r="F45" s="364">
        <f t="shared" si="5"/>
        <v>0</v>
      </c>
      <c r="G45" s="272">
        <v>0</v>
      </c>
      <c r="H45" s="571">
        <f>SUM(N45:AV45)</f>
        <v>0</v>
      </c>
      <c r="I45" s="224"/>
      <c r="J45" s="364">
        <f t="shared" si="7"/>
        <v>0</v>
      </c>
      <c r="K45" s="272">
        <v>0</v>
      </c>
      <c r="L45" s="225"/>
      <c r="M45" s="272"/>
      <c r="N45" s="360"/>
      <c r="O45" s="360"/>
      <c r="P45" s="362"/>
      <c r="Q45" s="359"/>
      <c r="R45" s="397"/>
      <c r="S45" s="407"/>
      <c r="T45" s="359"/>
      <c r="U45" s="359"/>
      <c r="V45" s="359"/>
      <c r="W45" s="359"/>
      <c r="X45" s="359"/>
      <c r="Y45" s="359"/>
      <c r="Z45" s="359"/>
      <c r="AA45" s="359"/>
      <c r="AB45" s="359"/>
      <c r="AC45" s="359"/>
      <c r="AD45" s="397"/>
      <c r="AE45" s="407"/>
      <c r="AF45" s="359"/>
      <c r="AG45" s="359"/>
      <c r="AH45" s="359"/>
      <c r="AI45" s="359"/>
      <c r="AJ45" s="359"/>
      <c r="AK45" s="359"/>
      <c r="AL45" s="359"/>
      <c r="AM45" s="359"/>
      <c r="AN45" s="359"/>
      <c r="AO45" s="359"/>
      <c r="AP45" s="397"/>
      <c r="AQ45" s="407"/>
      <c r="AR45" s="359"/>
      <c r="AS45" s="359"/>
      <c r="AT45" s="359"/>
      <c r="AU45" s="359"/>
      <c r="AV45" s="359"/>
      <c r="AW45" s="244">
        <f t="shared" si="20"/>
        <v>0</v>
      </c>
      <c r="AX45" s="240">
        <f t="shared" si="21"/>
        <v>0</v>
      </c>
      <c r="AY45" s="545">
        <f t="shared" si="22"/>
        <v>0</v>
      </c>
    </row>
    <row r="46" spans="1:51" s="4" customFormat="1" ht="15" customHeight="1" x14ac:dyDescent="0.2">
      <c r="A46" s="193" t="s">
        <v>93</v>
      </c>
      <c r="B46" s="450" t="str">
        <f>+LEFT($E$5,5)&amp;"."&amp;A46&amp;"."&amp;$E$3</f>
        <v>ZK100.K215.C727</v>
      </c>
      <c r="C46" s="166" t="s">
        <v>94</v>
      </c>
      <c r="D46" s="166"/>
      <c r="E46" s="203">
        <f t="shared" ref="E46:L46" si="25">SUM(E47:E48)</f>
        <v>0</v>
      </c>
      <c r="F46" s="315">
        <f t="shared" si="25"/>
        <v>0</v>
      </c>
      <c r="G46" s="203">
        <f t="shared" si="25"/>
        <v>0</v>
      </c>
      <c r="H46" s="436">
        <f t="shared" si="25"/>
        <v>0</v>
      </c>
      <c r="I46" s="203">
        <f t="shared" si="25"/>
        <v>0</v>
      </c>
      <c r="J46" s="315">
        <f t="shared" si="25"/>
        <v>0</v>
      </c>
      <c r="K46" s="203">
        <f t="shared" si="25"/>
        <v>0</v>
      </c>
      <c r="L46" s="203">
        <f t="shared" si="25"/>
        <v>0</v>
      </c>
      <c r="M46" s="203"/>
      <c r="N46" s="260">
        <f>SUM(N47:N48)</f>
        <v>0</v>
      </c>
      <c r="O46" s="260"/>
      <c r="P46" s="363">
        <f>SUM(P47:P48)</f>
        <v>0</v>
      </c>
      <c r="Q46" s="264">
        <f>SUM(Q47:Q48)</f>
        <v>0</v>
      </c>
      <c r="R46" s="395">
        <f t="shared" ref="R46:AV46" si="26">SUM(R47:R48)</f>
        <v>0</v>
      </c>
      <c r="S46" s="405">
        <f t="shared" si="26"/>
        <v>0</v>
      </c>
      <c r="T46" s="264">
        <f t="shared" si="26"/>
        <v>0</v>
      </c>
      <c r="U46" s="264">
        <f t="shared" si="26"/>
        <v>0</v>
      </c>
      <c r="V46" s="264">
        <f t="shared" si="26"/>
        <v>0</v>
      </c>
      <c r="W46" s="264">
        <f t="shared" si="26"/>
        <v>0</v>
      </c>
      <c r="X46" s="264">
        <f t="shared" si="26"/>
        <v>0</v>
      </c>
      <c r="Y46" s="264">
        <f t="shared" si="26"/>
        <v>0</v>
      </c>
      <c r="Z46" s="264">
        <f t="shared" si="26"/>
        <v>0</v>
      </c>
      <c r="AA46" s="264">
        <f t="shared" si="26"/>
        <v>0</v>
      </c>
      <c r="AB46" s="264">
        <f t="shared" si="26"/>
        <v>0</v>
      </c>
      <c r="AC46" s="264">
        <f t="shared" si="26"/>
        <v>0</v>
      </c>
      <c r="AD46" s="395">
        <f t="shared" si="26"/>
        <v>0</v>
      </c>
      <c r="AE46" s="405">
        <f t="shared" si="26"/>
        <v>0</v>
      </c>
      <c r="AF46" s="264">
        <f t="shared" si="26"/>
        <v>0</v>
      </c>
      <c r="AG46" s="264">
        <f t="shared" si="26"/>
        <v>0</v>
      </c>
      <c r="AH46" s="264">
        <f t="shared" si="26"/>
        <v>0</v>
      </c>
      <c r="AI46" s="264">
        <f t="shared" si="26"/>
        <v>0</v>
      </c>
      <c r="AJ46" s="264">
        <f t="shared" si="26"/>
        <v>0</v>
      </c>
      <c r="AK46" s="264">
        <f t="shared" si="26"/>
        <v>0</v>
      </c>
      <c r="AL46" s="264">
        <f t="shared" si="26"/>
        <v>0</v>
      </c>
      <c r="AM46" s="264">
        <f t="shared" si="26"/>
        <v>0</v>
      </c>
      <c r="AN46" s="264">
        <f t="shared" si="26"/>
        <v>0</v>
      </c>
      <c r="AO46" s="264">
        <f t="shared" si="26"/>
        <v>0</v>
      </c>
      <c r="AP46" s="395">
        <f t="shared" si="26"/>
        <v>0</v>
      </c>
      <c r="AQ46" s="405">
        <f t="shared" si="26"/>
        <v>0</v>
      </c>
      <c r="AR46" s="264">
        <f t="shared" si="26"/>
        <v>0</v>
      </c>
      <c r="AS46" s="264">
        <f t="shared" si="26"/>
        <v>0</v>
      </c>
      <c r="AT46" s="264">
        <f t="shared" si="26"/>
        <v>0</v>
      </c>
      <c r="AU46" s="264">
        <f t="shared" si="26"/>
        <v>0</v>
      </c>
      <c r="AV46" s="264">
        <f t="shared" si="26"/>
        <v>0</v>
      </c>
      <c r="AW46" s="433">
        <f t="shared" si="20"/>
        <v>0</v>
      </c>
      <c r="AX46" s="434">
        <f t="shared" si="21"/>
        <v>0</v>
      </c>
      <c r="AY46" s="435">
        <f t="shared" si="22"/>
        <v>0</v>
      </c>
    </row>
    <row r="47" spans="1:51" s="4" customFormat="1" ht="15" customHeight="1" x14ac:dyDescent="0.2">
      <c r="A47" s="149"/>
      <c r="B47" s="455" t="str">
        <f>+B46</f>
        <v>ZK100.K215.C727</v>
      </c>
      <c r="C47" s="270" t="s">
        <v>286</v>
      </c>
      <c r="D47" s="268"/>
      <c r="E47" s="204"/>
      <c r="F47" s="364">
        <f t="shared" si="5"/>
        <v>0</v>
      </c>
      <c r="G47" s="245">
        <v>0</v>
      </c>
      <c r="H47" s="564">
        <f>SUM(N47:AV47)</f>
        <v>0</v>
      </c>
      <c r="I47" s="228"/>
      <c r="J47" s="364">
        <f t="shared" si="7"/>
        <v>0</v>
      </c>
      <c r="K47" s="245">
        <v>0</v>
      </c>
      <c r="L47" s="229"/>
      <c r="M47" s="245"/>
      <c r="N47" s="560">
        <f>+IFERROR(VLOOKUP(B46,Sheet1!B:D,2,FALSE),0)</f>
        <v>0</v>
      </c>
      <c r="O47" s="561">
        <f>+IFERROR(VLOOKUP(B46,Sheet1!B:D,3,FALSE)+VLOOKUP(B46,Sheet1!B:E,4,FALSE),0)</f>
        <v>0</v>
      </c>
      <c r="P47" s="361"/>
      <c r="Q47" s="357"/>
      <c r="R47" s="396"/>
      <c r="S47" s="406"/>
      <c r="T47" s="357"/>
      <c r="U47" s="357"/>
      <c r="V47" s="357"/>
      <c r="W47" s="357"/>
      <c r="X47" s="357"/>
      <c r="Y47" s="357"/>
      <c r="Z47" s="357"/>
      <c r="AA47" s="357"/>
      <c r="AB47" s="357"/>
      <c r="AC47" s="357"/>
      <c r="AD47" s="396"/>
      <c r="AE47" s="406"/>
      <c r="AF47" s="357"/>
      <c r="AG47" s="357"/>
      <c r="AH47" s="357"/>
      <c r="AI47" s="357"/>
      <c r="AJ47" s="357"/>
      <c r="AK47" s="357"/>
      <c r="AL47" s="357"/>
      <c r="AM47" s="357"/>
      <c r="AN47" s="357"/>
      <c r="AO47" s="357"/>
      <c r="AP47" s="396"/>
      <c r="AQ47" s="406"/>
      <c r="AR47" s="357"/>
      <c r="AS47" s="357"/>
      <c r="AT47" s="357"/>
      <c r="AU47" s="357"/>
      <c r="AV47" s="357"/>
      <c r="AW47" s="244">
        <f t="shared" si="20"/>
        <v>0</v>
      </c>
      <c r="AX47" s="240">
        <f t="shared" si="21"/>
        <v>0</v>
      </c>
      <c r="AY47" s="545">
        <f t="shared" si="22"/>
        <v>0</v>
      </c>
    </row>
    <row r="48" spans="1:51" s="4" customFormat="1" ht="15" customHeight="1" thickBot="1" x14ac:dyDescent="0.25">
      <c r="A48" s="167"/>
      <c r="B48" s="453"/>
      <c r="C48" s="269"/>
      <c r="D48" s="269"/>
      <c r="E48" s="202"/>
      <c r="F48" s="364">
        <f t="shared" si="5"/>
        <v>0</v>
      </c>
      <c r="G48" s="272">
        <v>0</v>
      </c>
      <c r="H48" s="571">
        <f>SUM(N48:AV48)</f>
        <v>0</v>
      </c>
      <c r="I48" s="224"/>
      <c r="J48" s="364">
        <f t="shared" si="7"/>
        <v>0</v>
      </c>
      <c r="K48" s="272">
        <v>0</v>
      </c>
      <c r="L48" s="225"/>
      <c r="M48" s="272"/>
      <c r="N48" s="360"/>
      <c r="O48" s="360"/>
      <c r="P48" s="362"/>
      <c r="Q48" s="359"/>
      <c r="R48" s="397"/>
      <c r="S48" s="407"/>
      <c r="T48" s="359"/>
      <c r="U48" s="359"/>
      <c r="V48" s="359"/>
      <c r="W48" s="359"/>
      <c r="X48" s="359"/>
      <c r="Y48" s="359"/>
      <c r="Z48" s="359"/>
      <c r="AA48" s="359"/>
      <c r="AB48" s="359"/>
      <c r="AC48" s="359"/>
      <c r="AD48" s="397"/>
      <c r="AE48" s="407"/>
      <c r="AF48" s="359"/>
      <c r="AG48" s="359"/>
      <c r="AH48" s="359"/>
      <c r="AI48" s="359"/>
      <c r="AJ48" s="359"/>
      <c r="AK48" s="359"/>
      <c r="AL48" s="359"/>
      <c r="AM48" s="359"/>
      <c r="AN48" s="359"/>
      <c r="AO48" s="359"/>
      <c r="AP48" s="397"/>
      <c r="AQ48" s="407"/>
      <c r="AR48" s="359"/>
      <c r="AS48" s="359"/>
      <c r="AT48" s="359"/>
      <c r="AU48" s="359"/>
      <c r="AV48" s="359"/>
      <c r="AW48" s="244">
        <f t="shared" si="20"/>
        <v>0</v>
      </c>
      <c r="AX48" s="240">
        <f t="shared" si="21"/>
        <v>0</v>
      </c>
      <c r="AY48" s="545">
        <f t="shared" si="22"/>
        <v>0</v>
      </c>
    </row>
    <row r="49" spans="1:51" s="4" customFormat="1" ht="15" customHeight="1" x14ac:dyDescent="0.2">
      <c r="A49" s="192" t="s">
        <v>95</v>
      </c>
      <c r="B49" s="450" t="str">
        <f>+LEFT($E$5,5)&amp;"."&amp;A49&amp;"."&amp;$E$3</f>
        <v>ZK100.K216.C727</v>
      </c>
      <c r="C49" s="166" t="s">
        <v>96</v>
      </c>
      <c r="D49" s="166"/>
      <c r="E49" s="203">
        <f t="shared" ref="E49:L49" si="27">SUM(E50:E51)</f>
        <v>0</v>
      </c>
      <c r="F49" s="315">
        <f t="shared" si="27"/>
        <v>0</v>
      </c>
      <c r="G49" s="203">
        <f t="shared" si="27"/>
        <v>0</v>
      </c>
      <c r="H49" s="436">
        <f t="shared" si="27"/>
        <v>0</v>
      </c>
      <c r="I49" s="203">
        <f t="shared" si="27"/>
        <v>0</v>
      </c>
      <c r="J49" s="315">
        <f t="shared" si="27"/>
        <v>0</v>
      </c>
      <c r="K49" s="203">
        <f t="shared" si="27"/>
        <v>0</v>
      </c>
      <c r="L49" s="203">
        <f t="shared" si="27"/>
        <v>0</v>
      </c>
      <c r="M49" s="203"/>
      <c r="N49" s="260">
        <f>SUM(N50:N51)</f>
        <v>0</v>
      </c>
      <c r="O49" s="260"/>
      <c r="P49" s="363">
        <f>SUM(P50:P51)</f>
        <v>0</v>
      </c>
      <c r="Q49" s="264">
        <f>SUM(Q50:Q51)</f>
        <v>0</v>
      </c>
      <c r="R49" s="395">
        <f t="shared" ref="R49:AV49" si="28">SUM(R50:R51)</f>
        <v>0</v>
      </c>
      <c r="S49" s="405">
        <f t="shared" si="28"/>
        <v>0</v>
      </c>
      <c r="T49" s="264">
        <f t="shared" si="28"/>
        <v>0</v>
      </c>
      <c r="U49" s="264">
        <f t="shared" si="28"/>
        <v>0</v>
      </c>
      <c r="V49" s="264">
        <f t="shared" si="28"/>
        <v>0</v>
      </c>
      <c r="W49" s="264">
        <f t="shared" si="28"/>
        <v>0</v>
      </c>
      <c r="X49" s="264">
        <f t="shared" si="28"/>
        <v>0</v>
      </c>
      <c r="Y49" s="264">
        <f t="shared" si="28"/>
        <v>0</v>
      </c>
      <c r="Z49" s="264">
        <f t="shared" si="28"/>
        <v>0</v>
      </c>
      <c r="AA49" s="264">
        <f t="shared" si="28"/>
        <v>0</v>
      </c>
      <c r="AB49" s="264">
        <f t="shared" si="28"/>
        <v>0</v>
      </c>
      <c r="AC49" s="264">
        <f t="shared" si="28"/>
        <v>0</v>
      </c>
      <c r="AD49" s="395">
        <f t="shared" si="28"/>
        <v>0</v>
      </c>
      <c r="AE49" s="405">
        <f t="shared" si="28"/>
        <v>0</v>
      </c>
      <c r="AF49" s="264">
        <f t="shared" si="28"/>
        <v>0</v>
      </c>
      <c r="AG49" s="264">
        <f t="shared" si="28"/>
        <v>0</v>
      </c>
      <c r="AH49" s="264">
        <f t="shared" si="28"/>
        <v>0</v>
      </c>
      <c r="AI49" s="264">
        <f t="shared" si="28"/>
        <v>0</v>
      </c>
      <c r="AJ49" s="264">
        <f t="shared" si="28"/>
        <v>0</v>
      </c>
      <c r="AK49" s="264">
        <f t="shared" si="28"/>
        <v>0</v>
      </c>
      <c r="AL49" s="264">
        <f t="shared" si="28"/>
        <v>0</v>
      </c>
      <c r="AM49" s="264">
        <f t="shared" si="28"/>
        <v>0</v>
      </c>
      <c r="AN49" s="264">
        <f t="shared" si="28"/>
        <v>0</v>
      </c>
      <c r="AO49" s="264">
        <f t="shared" si="28"/>
        <v>0</v>
      </c>
      <c r="AP49" s="395">
        <f t="shared" si="28"/>
        <v>0</v>
      </c>
      <c r="AQ49" s="405">
        <f t="shared" si="28"/>
        <v>0</v>
      </c>
      <c r="AR49" s="264">
        <f t="shared" si="28"/>
        <v>0</v>
      </c>
      <c r="AS49" s="264">
        <f t="shared" si="28"/>
        <v>0</v>
      </c>
      <c r="AT49" s="264">
        <f t="shared" si="28"/>
        <v>0</v>
      </c>
      <c r="AU49" s="264">
        <f t="shared" si="28"/>
        <v>0</v>
      </c>
      <c r="AV49" s="264">
        <f t="shared" si="28"/>
        <v>0</v>
      </c>
      <c r="AW49" s="433">
        <f t="shared" si="20"/>
        <v>0</v>
      </c>
      <c r="AX49" s="434">
        <f t="shared" si="21"/>
        <v>0</v>
      </c>
      <c r="AY49" s="435">
        <f t="shared" si="22"/>
        <v>0</v>
      </c>
    </row>
    <row r="50" spans="1:51" s="4" customFormat="1" ht="15" customHeight="1" x14ac:dyDescent="0.2">
      <c r="A50" s="148"/>
      <c r="B50" s="451" t="str">
        <f>+B49</f>
        <v>ZK100.K216.C727</v>
      </c>
      <c r="C50" s="270" t="s">
        <v>286</v>
      </c>
      <c r="D50" s="268"/>
      <c r="E50" s="204"/>
      <c r="F50" s="364">
        <f t="shared" si="5"/>
        <v>0</v>
      </c>
      <c r="G50" s="245"/>
      <c r="H50" s="564">
        <f>SUM(N50:AV50)</f>
        <v>0</v>
      </c>
      <c r="I50" s="228"/>
      <c r="J50" s="364">
        <f t="shared" si="7"/>
        <v>0</v>
      </c>
      <c r="K50" s="245">
        <v>0</v>
      </c>
      <c r="L50" s="229"/>
      <c r="M50" s="245"/>
      <c r="N50" s="560">
        <f>+IFERROR(VLOOKUP(B49,Sheet1!B:D,2,FALSE),0)</f>
        <v>0</v>
      </c>
      <c r="O50" s="561">
        <f>+IFERROR(VLOOKUP(B49,Sheet1!B:D,3,FALSE)+VLOOKUP(B49,Sheet1!B:E,4,FALSE),0)</f>
        <v>0</v>
      </c>
      <c r="P50" s="361"/>
      <c r="Q50" s="357"/>
      <c r="R50" s="396"/>
      <c r="S50" s="406"/>
      <c r="T50" s="357"/>
      <c r="U50" s="357"/>
      <c r="V50" s="357"/>
      <c r="W50" s="357"/>
      <c r="X50" s="357"/>
      <c r="Y50" s="357"/>
      <c r="Z50" s="357"/>
      <c r="AA50" s="357"/>
      <c r="AB50" s="357"/>
      <c r="AC50" s="357"/>
      <c r="AD50" s="396"/>
      <c r="AE50" s="406"/>
      <c r="AF50" s="357"/>
      <c r="AG50" s="357"/>
      <c r="AH50" s="357"/>
      <c r="AI50" s="357"/>
      <c r="AJ50" s="357"/>
      <c r="AK50" s="357"/>
      <c r="AL50" s="357"/>
      <c r="AM50" s="357"/>
      <c r="AN50" s="357"/>
      <c r="AO50" s="357"/>
      <c r="AP50" s="396"/>
      <c r="AQ50" s="406"/>
      <c r="AR50" s="357"/>
      <c r="AS50" s="357"/>
      <c r="AT50" s="357"/>
      <c r="AU50" s="357"/>
      <c r="AV50" s="357"/>
      <c r="AW50" s="244">
        <f t="shared" si="20"/>
        <v>0</v>
      </c>
      <c r="AX50" s="240">
        <f t="shared" si="21"/>
        <v>0</v>
      </c>
      <c r="AY50" s="545">
        <f t="shared" si="22"/>
        <v>0</v>
      </c>
    </row>
    <row r="51" spans="1:51" s="4" customFormat="1" ht="15" customHeight="1" thickBot="1" x14ac:dyDescent="0.25">
      <c r="A51" s="167"/>
      <c r="B51" s="453"/>
      <c r="C51" s="269"/>
      <c r="D51" s="269"/>
      <c r="E51" s="202"/>
      <c r="F51" s="364">
        <f t="shared" si="5"/>
        <v>0</v>
      </c>
      <c r="G51" s="272">
        <v>0</v>
      </c>
      <c r="H51" s="571">
        <f>SUM(N51:AV51)</f>
        <v>0</v>
      </c>
      <c r="I51" s="224"/>
      <c r="J51" s="364">
        <f t="shared" si="7"/>
        <v>0</v>
      </c>
      <c r="K51" s="272">
        <v>0</v>
      </c>
      <c r="L51" s="225"/>
      <c r="M51" s="272"/>
      <c r="N51" s="360"/>
      <c r="O51" s="360"/>
      <c r="P51" s="362"/>
      <c r="Q51" s="359"/>
      <c r="R51" s="397"/>
      <c r="S51" s="407"/>
      <c r="T51" s="359"/>
      <c r="U51" s="359"/>
      <c r="V51" s="359"/>
      <c r="W51" s="359"/>
      <c r="X51" s="359"/>
      <c r="Y51" s="359"/>
      <c r="Z51" s="359"/>
      <c r="AA51" s="359"/>
      <c r="AB51" s="359"/>
      <c r="AC51" s="359"/>
      <c r="AD51" s="397"/>
      <c r="AE51" s="407"/>
      <c r="AF51" s="359"/>
      <c r="AG51" s="359"/>
      <c r="AH51" s="359"/>
      <c r="AI51" s="359"/>
      <c r="AJ51" s="359"/>
      <c r="AK51" s="359"/>
      <c r="AL51" s="359"/>
      <c r="AM51" s="359"/>
      <c r="AN51" s="359"/>
      <c r="AO51" s="359"/>
      <c r="AP51" s="397"/>
      <c r="AQ51" s="407"/>
      <c r="AR51" s="359"/>
      <c r="AS51" s="359"/>
      <c r="AT51" s="359"/>
      <c r="AU51" s="359"/>
      <c r="AV51" s="359"/>
      <c r="AW51" s="244">
        <f t="shared" si="20"/>
        <v>0</v>
      </c>
      <c r="AX51" s="240">
        <f t="shared" si="21"/>
        <v>0</v>
      </c>
      <c r="AY51" s="545">
        <f t="shared" si="22"/>
        <v>0</v>
      </c>
    </row>
    <row r="52" spans="1:51" s="4" customFormat="1" ht="15" customHeight="1" x14ac:dyDescent="0.2">
      <c r="A52" s="192" t="s">
        <v>97</v>
      </c>
      <c r="B52" s="450" t="str">
        <f>+LEFT($E$5,5)&amp;"."&amp;A52&amp;"."&amp;$E$3</f>
        <v>ZK100.K217.C727</v>
      </c>
      <c r="C52" s="166" t="s">
        <v>98</v>
      </c>
      <c r="D52" s="166"/>
      <c r="E52" s="203">
        <f t="shared" ref="E52:L52" si="29">SUM(E53:E54)</f>
        <v>0</v>
      </c>
      <c r="F52" s="315">
        <f t="shared" si="29"/>
        <v>0</v>
      </c>
      <c r="G52" s="203">
        <f t="shared" si="29"/>
        <v>0</v>
      </c>
      <c r="H52" s="436">
        <f t="shared" si="29"/>
        <v>0</v>
      </c>
      <c r="I52" s="203">
        <f t="shared" si="29"/>
        <v>0</v>
      </c>
      <c r="J52" s="315">
        <f t="shared" si="29"/>
        <v>0</v>
      </c>
      <c r="K52" s="203">
        <f t="shared" si="29"/>
        <v>0</v>
      </c>
      <c r="L52" s="203">
        <f t="shared" si="29"/>
        <v>0</v>
      </c>
      <c r="M52" s="203"/>
      <c r="N52" s="260">
        <f>SUM(N53:N54)</f>
        <v>0</v>
      </c>
      <c r="O52" s="260"/>
      <c r="P52" s="363">
        <f>SUM(P53:P54)</f>
        <v>0</v>
      </c>
      <c r="Q52" s="264">
        <f>SUM(Q53:Q54)</f>
        <v>0</v>
      </c>
      <c r="R52" s="395">
        <f t="shared" ref="R52:AV52" si="30">SUM(R53:R54)</f>
        <v>0</v>
      </c>
      <c r="S52" s="405">
        <f t="shared" si="30"/>
        <v>0</v>
      </c>
      <c r="T52" s="264">
        <f t="shared" si="30"/>
        <v>0</v>
      </c>
      <c r="U52" s="264">
        <f t="shared" si="30"/>
        <v>0</v>
      </c>
      <c r="V52" s="264">
        <f t="shared" si="30"/>
        <v>0</v>
      </c>
      <c r="W52" s="264">
        <f t="shared" si="30"/>
        <v>0</v>
      </c>
      <c r="X52" s="264">
        <f t="shared" si="30"/>
        <v>0</v>
      </c>
      <c r="Y52" s="264">
        <f t="shared" si="30"/>
        <v>0</v>
      </c>
      <c r="Z52" s="264">
        <f t="shared" si="30"/>
        <v>0</v>
      </c>
      <c r="AA52" s="264">
        <f t="shared" si="30"/>
        <v>0</v>
      </c>
      <c r="AB52" s="264">
        <f t="shared" si="30"/>
        <v>0</v>
      </c>
      <c r="AC52" s="264">
        <f t="shared" si="30"/>
        <v>0</v>
      </c>
      <c r="AD52" s="395">
        <f t="shared" si="30"/>
        <v>0</v>
      </c>
      <c r="AE52" s="405">
        <f t="shared" si="30"/>
        <v>0</v>
      </c>
      <c r="AF52" s="264">
        <f t="shared" si="30"/>
        <v>0</v>
      </c>
      <c r="AG52" s="264">
        <f t="shared" si="30"/>
        <v>0</v>
      </c>
      <c r="AH52" s="264">
        <f t="shared" si="30"/>
        <v>0</v>
      </c>
      <c r="AI52" s="264">
        <f t="shared" si="30"/>
        <v>0</v>
      </c>
      <c r="AJ52" s="264">
        <f t="shared" si="30"/>
        <v>0</v>
      </c>
      <c r="AK52" s="264">
        <f t="shared" si="30"/>
        <v>0</v>
      </c>
      <c r="AL52" s="264">
        <f t="shared" si="30"/>
        <v>0</v>
      </c>
      <c r="AM52" s="264">
        <f t="shared" si="30"/>
        <v>0</v>
      </c>
      <c r="AN52" s="264">
        <f t="shared" si="30"/>
        <v>0</v>
      </c>
      <c r="AO52" s="264">
        <f t="shared" si="30"/>
        <v>0</v>
      </c>
      <c r="AP52" s="395">
        <f t="shared" si="30"/>
        <v>0</v>
      </c>
      <c r="AQ52" s="405">
        <f t="shared" si="30"/>
        <v>0</v>
      </c>
      <c r="AR52" s="264">
        <f t="shared" si="30"/>
        <v>0</v>
      </c>
      <c r="AS52" s="264">
        <f t="shared" si="30"/>
        <v>0</v>
      </c>
      <c r="AT52" s="264">
        <f t="shared" si="30"/>
        <v>0</v>
      </c>
      <c r="AU52" s="264">
        <f t="shared" si="30"/>
        <v>0</v>
      </c>
      <c r="AV52" s="264">
        <f t="shared" si="30"/>
        <v>0</v>
      </c>
      <c r="AW52" s="433">
        <f t="shared" si="20"/>
        <v>0</v>
      </c>
      <c r="AX52" s="434">
        <f t="shared" si="21"/>
        <v>0</v>
      </c>
      <c r="AY52" s="435">
        <f t="shared" si="22"/>
        <v>0</v>
      </c>
    </row>
    <row r="53" spans="1:51" s="4" customFormat="1" ht="15" customHeight="1" x14ac:dyDescent="0.2">
      <c r="A53" s="148"/>
      <c r="B53" s="451" t="str">
        <f>+B52</f>
        <v>ZK100.K217.C727</v>
      </c>
      <c r="C53" s="270" t="s">
        <v>286</v>
      </c>
      <c r="D53" s="268"/>
      <c r="E53" s="204"/>
      <c r="F53" s="364">
        <f t="shared" si="5"/>
        <v>0</v>
      </c>
      <c r="G53" s="245">
        <v>0</v>
      </c>
      <c r="H53" s="564">
        <f>SUM(N53:AV53)</f>
        <v>0</v>
      </c>
      <c r="I53" s="228"/>
      <c r="J53" s="364">
        <f t="shared" si="7"/>
        <v>0</v>
      </c>
      <c r="K53" s="245">
        <v>0</v>
      </c>
      <c r="L53" s="229"/>
      <c r="M53" s="245"/>
      <c r="N53" s="560">
        <f>+IFERROR(VLOOKUP(B52,Sheet1!B:D,2,FALSE),0)</f>
        <v>0</v>
      </c>
      <c r="O53" s="561">
        <f>+IFERROR(VLOOKUP(B52,Sheet1!B:D,3,FALSE)+VLOOKUP(B52,Sheet1!B:E,4,FALSE),0)</f>
        <v>0</v>
      </c>
      <c r="P53" s="361"/>
      <c r="Q53" s="357"/>
      <c r="R53" s="396"/>
      <c r="S53" s="406"/>
      <c r="T53" s="357"/>
      <c r="U53" s="357"/>
      <c r="V53" s="357"/>
      <c r="W53" s="357"/>
      <c r="X53" s="357"/>
      <c r="Y53" s="357"/>
      <c r="Z53" s="357"/>
      <c r="AA53" s="357"/>
      <c r="AB53" s="357"/>
      <c r="AC53" s="357"/>
      <c r="AD53" s="396"/>
      <c r="AE53" s="406"/>
      <c r="AF53" s="357"/>
      <c r="AG53" s="357"/>
      <c r="AH53" s="357"/>
      <c r="AI53" s="357"/>
      <c r="AJ53" s="357"/>
      <c r="AK53" s="357"/>
      <c r="AL53" s="357"/>
      <c r="AM53" s="357"/>
      <c r="AN53" s="357"/>
      <c r="AO53" s="357"/>
      <c r="AP53" s="396"/>
      <c r="AQ53" s="406"/>
      <c r="AR53" s="357"/>
      <c r="AS53" s="357"/>
      <c r="AT53" s="357"/>
      <c r="AU53" s="357"/>
      <c r="AV53" s="357"/>
      <c r="AW53" s="244">
        <f t="shared" si="20"/>
        <v>0</v>
      </c>
      <c r="AX53" s="240">
        <f t="shared" si="21"/>
        <v>0</v>
      </c>
      <c r="AY53" s="545">
        <f t="shared" si="22"/>
        <v>0</v>
      </c>
    </row>
    <row r="54" spans="1:51" s="4" customFormat="1" ht="15" customHeight="1" thickBot="1" x14ac:dyDescent="0.25">
      <c r="A54" s="167"/>
      <c r="B54" s="453"/>
      <c r="C54" s="269"/>
      <c r="D54" s="269"/>
      <c r="E54" s="202"/>
      <c r="F54" s="364">
        <f t="shared" si="5"/>
        <v>0</v>
      </c>
      <c r="G54" s="272">
        <v>0</v>
      </c>
      <c r="H54" s="571">
        <f>SUM(N54:AV54)</f>
        <v>0</v>
      </c>
      <c r="I54" s="224"/>
      <c r="J54" s="364">
        <f t="shared" si="7"/>
        <v>0</v>
      </c>
      <c r="K54" s="272">
        <v>0</v>
      </c>
      <c r="L54" s="225"/>
      <c r="M54" s="272"/>
      <c r="N54" s="360"/>
      <c r="O54" s="360"/>
      <c r="P54" s="362"/>
      <c r="Q54" s="359"/>
      <c r="R54" s="397"/>
      <c r="S54" s="407"/>
      <c r="T54" s="359"/>
      <c r="U54" s="359"/>
      <c r="V54" s="359"/>
      <c r="W54" s="359"/>
      <c r="X54" s="359"/>
      <c r="Y54" s="359"/>
      <c r="Z54" s="359"/>
      <c r="AA54" s="359"/>
      <c r="AB54" s="359"/>
      <c r="AC54" s="359"/>
      <c r="AD54" s="397"/>
      <c r="AE54" s="407"/>
      <c r="AF54" s="359"/>
      <c r="AG54" s="359"/>
      <c r="AH54" s="359"/>
      <c r="AI54" s="359"/>
      <c r="AJ54" s="359"/>
      <c r="AK54" s="359"/>
      <c r="AL54" s="359"/>
      <c r="AM54" s="359"/>
      <c r="AN54" s="359"/>
      <c r="AO54" s="359"/>
      <c r="AP54" s="397"/>
      <c r="AQ54" s="407"/>
      <c r="AR54" s="359"/>
      <c r="AS54" s="359"/>
      <c r="AT54" s="359"/>
      <c r="AU54" s="359"/>
      <c r="AV54" s="359"/>
      <c r="AW54" s="244">
        <f t="shared" si="20"/>
        <v>0</v>
      </c>
      <c r="AX54" s="240">
        <f t="shared" si="21"/>
        <v>0</v>
      </c>
      <c r="AY54" s="545">
        <f t="shared" si="22"/>
        <v>0</v>
      </c>
    </row>
    <row r="55" spans="1:51" s="4" customFormat="1" ht="15" customHeight="1" x14ac:dyDescent="0.2">
      <c r="A55" s="192" t="s">
        <v>99</v>
      </c>
      <c r="B55" s="450" t="str">
        <f>+LEFT($E$5,5)&amp;"."&amp;A55&amp;"."&amp;$E$3</f>
        <v>ZK100.K218.C727</v>
      </c>
      <c r="C55" s="166" t="s">
        <v>100</v>
      </c>
      <c r="D55" s="166"/>
      <c r="E55" s="203">
        <f t="shared" ref="E55:L55" si="31">SUM(E56:E57)</f>
        <v>0</v>
      </c>
      <c r="F55" s="315">
        <f t="shared" si="31"/>
        <v>0</v>
      </c>
      <c r="G55" s="203">
        <f t="shared" si="31"/>
        <v>0</v>
      </c>
      <c r="H55" s="436">
        <f t="shared" si="31"/>
        <v>0</v>
      </c>
      <c r="I55" s="203">
        <f t="shared" si="31"/>
        <v>0</v>
      </c>
      <c r="J55" s="315">
        <f t="shared" si="31"/>
        <v>0</v>
      </c>
      <c r="K55" s="203">
        <f t="shared" si="31"/>
        <v>0</v>
      </c>
      <c r="L55" s="203">
        <f t="shared" si="31"/>
        <v>0</v>
      </c>
      <c r="M55" s="203"/>
      <c r="N55" s="260">
        <f>SUM(N56:N57)</f>
        <v>0</v>
      </c>
      <c r="O55" s="260">
        <f>+IFERROR(VLOOKUP(B54,Sheet1!B:D,3,FALSE)+VLOOKUP(B54,Sheet1!B:E,4,FALSE),0)</f>
        <v>0</v>
      </c>
      <c r="P55" s="363">
        <f>SUM(P56:P57)</f>
        <v>0</v>
      </c>
      <c r="Q55" s="264">
        <f>SUM(Q56:Q57)</f>
        <v>0</v>
      </c>
      <c r="R55" s="395">
        <f t="shared" ref="R55:AV55" si="32">SUM(R56:R57)</f>
        <v>0</v>
      </c>
      <c r="S55" s="405">
        <f t="shared" si="32"/>
        <v>0</v>
      </c>
      <c r="T55" s="264">
        <f t="shared" si="32"/>
        <v>0</v>
      </c>
      <c r="U55" s="264">
        <f t="shared" si="32"/>
        <v>0</v>
      </c>
      <c r="V55" s="264">
        <f t="shared" si="32"/>
        <v>0</v>
      </c>
      <c r="W55" s="264">
        <f t="shared" si="32"/>
        <v>0</v>
      </c>
      <c r="X55" s="264">
        <f t="shared" si="32"/>
        <v>0</v>
      </c>
      <c r="Y55" s="264">
        <f t="shared" si="32"/>
        <v>0</v>
      </c>
      <c r="Z55" s="264">
        <f t="shared" si="32"/>
        <v>0</v>
      </c>
      <c r="AA55" s="264">
        <f t="shared" si="32"/>
        <v>0</v>
      </c>
      <c r="AB55" s="264">
        <f t="shared" si="32"/>
        <v>0</v>
      </c>
      <c r="AC55" s="264">
        <f t="shared" si="32"/>
        <v>0</v>
      </c>
      <c r="AD55" s="395">
        <f t="shared" si="32"/>
        <v>0</v>
      </c>
      <c r="AE55" s="405">
        <f t="shared" si="32"/>
        <v>0</v>
      </c>
      <c r="AF55" s="264">
        <f t="shared" si="32"/>
        <v>0</v>
      </c>
      <c r="AG55" s="264">
        <f t="shared" si="32"/>
        <v>0</v>
      </c>
      <c r="AH55" s="264">
        <f t="shared" si="32"/>
        <v>0</v>
      </c>
      <c r="AI55" s="264">
        <f t="shared" si="32"/>
        <v>0</v>
      </c>
      <c r="AJ55" s="264">
        <f t="shared" si="32"/>
        <v>0</v>
      </c>
      <c r="AK55" s="264">
        <f t="shared" si="32"/>
        <v>0</v>
      </c>
      <c r="AL55" s="264">
        <f t="shared" si="32"/>
        <v>0</v>
      </c>
      <c r="AM55" s="264">
        <f t="shared" si="32"/>
        <v>0</v>
      </c>
      <c r="AN55" s="264">
        <f t="shared" si="32"/>
        <v>0</v>
      </c>
      <c r="AO55" s="264">
        <f t="shared" si="32"/>
        <v>0</v>
      </c>
      <c r="AP55" s="395">
        <f t="shared" si="32"/>
        <v>0</v>
      </c>
      <c r="AQ55" s="405">
        <f t="shared" si="32"/>
        <v>0</v>
      </c>
      <c r="AR55" s="264">
        <f t="shared" si="32"/>
        <v>0</v>
      </c>
      <c r="AS55" s="264">
        <f t="shared" si="32"/>
        <v>0</v>
      </c>
      <c r="AT55" s="264">
        <f t="shared" si="32"/>
        <v>0</v>
      </c>
      <c r="AU55" s="264">
        <f t="shared" si="32"/>
        <v>0</v>
      </c>
      <c r="AV55" s="264">
        <f t="shared" si="32"/>
        <v>0</v>
      </c>
      <c r="AW55" s="433">
        <f t="shared" si="20"/>
        <v>0</v>
      </c>
      <c r="AX55" s="434">
        <f t="shared" si="21"/>
        <v>0</v>
      </c>
      <c r="AY55" s="435">
        <f t="shared" si="22"/>
        <v>0</v>
      </c>
    </row>
    <row r="56" spans="1:51" s="4" customFormat="1" ht="15" customHeight="1" x14ac:dyDescent="0.2">
      <c r="A56" s="148"/>
      <c r="B56" s="451" t="str">
        <f>+B55</f>
        <v>ZK100.K218.C727</v>
      </c>
      <c r="C56" s="270" t="s">
        <v>286</v>
      </c>
      <c r="D56" s="268"/>
      <c r="E56" s="204"/>
      <c r="F56" s="364">
        <f t="shared" si="5"/>
        <v>0</v>
      </c>
      <c r="G56" s="245">
        <v>0</v>
      </c>
      <c r="H56" s="564">
        <f>SUM(N56:AV56)</f>
        <v>0</v>
      </c>
      <c r="I56" s="228"/>
      <c r="J56" s="364">
        <f t="shared" si="7"/>
        <v>0</v>
      </c>
      <c r="K56" s="245">
        <v>0</v>
      </c>
      <c r="L56" s="229"/>
      <c r="M56" s="245"/>
      <c r="N56" s="560">
        <f>+IFERROR(VLOOKUP(B55,Sheet1!B:D,2,FALSE),0)</f>
        <v>0</v>
      </c>
      <c r="O56" s="561">
        <f>+IFERROR(VLOOKUP(B55,Sheet1!B:D,3,FALSE)+VLOOKUP(B55,Sheet1!B:E,4,FALSE),0)</f>
        <v>0</v>
      </c>
      <c r="P56" s="361"/>
      <c r="Q56" s="357"/>
      <c r="R56" s="396"/>
      <c r="S56" s="406"/>
      <c r="T56" s="357"/>
      <c r="U56" s="357"/>
      <c r="V56" s="357"/>
      <c r="W56" s="357"/>
      <c r="X56" s="357"/>
      <c r="Y56" s="357"/>
      <c r="Z56" s="357"/>
      <c r="AA56" s="357"/>
      <c r="AB56" s="357"/>
      <c r="AC56" s="357"/>
      <c r="AD56" s="396"/>
      <c r="AE56" s="406"/>
      <c r="AF56" s="357"/>
      <c r="AG56" s="357"/>
      <c r="AH56" s="357"/>
      <c r="AI56" s="357"/>
      <c r="AJ56" s="357"/>
      <c r="AK56" s="357"/>
      <c r="AL56" s="357"/>
      <c r="AM56" s="357"/>
      <c r="AN56" s="357"/>
      <c r="AO56" s="357"/>
      <c r="AP56" s="396"/>
      <c r="AQ56" s="406"/>
      <c r="AR56" s="357"/>
      <c r="AS56" s="357"/>
      <c r="AT56" s="357"/>
      <c r="AU56" s="357"/>
      <c r="AV56" s="357"/>
      <c r="AW56" s="244">
        <f t="shared" si="20"/>
        <v>0</v>
      </c>
      <c r="AX56" s="240">
        <f t="shared" si="21"/>
        <v>0</v>
      </c>
      <c r="AY56" s="545">
        <f t="shared" si="22"/>
        <v>0</v>
      </c>
    </row>
    <row r="57" spans="1:51" s="4" customFormat="1" ht="15" customHeight="1" thickBot="1" x14ac:dyDescent="0.25">
      <c r="A57" s="168"/>
      <c r="B57" s="452"/>
      <c r="C57" s="269"/>
      <c r="D57" s="269"/>
      <c r="E57" s="202"/>
      <c r="F57" s="364">
        <f t="shared" si="5"/>
        <v>0</v>
      </c>
      <c r="G57" s="272">
        <v>0</v>
      </c>
      <c r="H57" s="571">
        <f>SUM(N57:AV57)</f>
        <v>0</v>
      </c>
      <c r="I57" s="224"/>
      <c r="J57" s="364">
        <f t="shared" si="7"/>
        <v>0</v>
      </c>
      <c r="K57" s="272">
        <v>0</v>
      </c>
      <c r="L57" s="225"/>
      <c r="M57" s="272"/>
      <c r="N57" s="360"/>
      <c r="O57" s="360"/>
      <c r="P57" s="362"/>
      <c r="Q57" s="359"/>
      <c r="R57" s="397"/>
      <c r="S57" s="407"/>
      <c r="T57" s="359"/>
      <c r="U57" s="359"/>
      <c r="V57" s="359"/>
      <c r="W57" s="359"/>
      <c r="X57" s="359"/>
      <c r="Y57" s="359"/>
      <c r="Z57" s="359"/>
      <c r="AA57" s="359"/>
      <c r="AB57" s="359"/>
      <c r="AC57" s="359"/>
      <c r="AD57" s="397"/>
      <c r="AE57" s="407"/>
      <c r="AF57" s="359"/>
      <c r="AG57" s="359"/>
      <c r="AH57" s="359"/>
      <c r="AI57" s="359"/>
      <c r="AJ57" s="359"/>
      <c r="AK57" s="359"/>
      <c r="AL57" s="359"/>
      <c r="AM57" s="359"/>
      <c r="AN57" s="359"/>
      <c r="AO57" s="359"/>
      <c r="AP57" s="397"/>
      <c r="AQ57" s="407"/>
      <c r="AR57" s="359"/>
      <c r="AS57" s="359"/>
      <c r="AT57" s="359"/>
      <c r="AU57" s="359"/>
      <c r="AV57" s="359"/>
      <c r="AW57" s="244">
        <f t="shared" si="20"/>
        <v>0</v>
      </c>
      <c r="AX57" s="240">
        <f t="shared" si="21"/>
        <v>0</v>
      </c>
      <c r="AY57" s="545">
        <f t="shared" si="22"/>
        <v>0</v>
      </c>
    </row>
    <row r="58" spans="1:51" s="4" customFormat="1" ht="15" customHeight="1" x14ac:dyDescent="0.2">
      <c r="A58" s="194" t="s">
        <v>101</v>
      </c>
      <c r="B58" s="450" t="str">
        <f>+LEFT($E$5,5)&amp;"."&amp;A58&amp;"."&amp;$E$3</f>
        <v>ZK100.K219.C727</v>
      </c>
      <c r="C58" s="559" t="s">
        <v>102</v>
      </c>
      <c r="D58" s="368"/>
      <c r="E58" s="203">
        <f t="shared" ref="E58:L58" si="33">SUM(E59:E60)</f>
        <v>0</v>
      </c>
      <c r="F58" s="315">
        <f t="shared" si="33"/>
        <v>0</v>
      </c>
      <c r="G58" s="203">
        <f t="shared" si="33"/>
        <v>0</v>
      </c>
      <c r="H58" s="436">
        <f t="shared" si="33"/>
        <v>0</v>
      </c>
      <c r="I58" s="205">
        <f t="shared" si="33"/>
        <v>0</v>
      </c>
      <c r="J58" s="315">
        <f t="shared" si="33"/>
        <v>0</v>
      </c>
      <c r="K58" s="203">
        <f t="shared" si="33"/>
        <v>0</v>
      </c>
      <c r="L58" s="205">
        <f t="shared" si="33"/>
        <v>0</v>
      </c>
      <c r="M58" s="205"/>
      <c r="N58" s="260">
        <f>SUM(N59:N60)</f>
        <v>0</v>
      </c>
      <c r="O58" s="260"/>
      <c r="P58" s="363">
        <f>SUM(P59:P60)</f>
        <v>0</v>
      </c>
      <c r="Q58" s="264">
        <f>SUM(Q59:Q60)</f>
        <v>0</v>
      </c>
      <c r="R58" s="395">
        <f t="shared" ref="R58:AV58" si="34">SUM(R59:R60)</f>
        <v>0</v>
      </c>
      <c r="S58" s="405">
        <f t="shared" si="34"/>
        <v>0</v>
      </c>
      <c r="T58" s="264">
        <f t="shared" si="34"/>
        <v>0</v>
      </c>
      <c r="U58" s="264">
        <f t="shared" si="34"/>
        <v>0</v>
      </c>
      <c r="V58" s="264">
        <f t="shared" si="34"/>
        <v>0</v>
      </c>
      <c r="W58" s="264">
        <f t="shared" si="34"/>
        <v>0</v>
      </c>
      <c r="X58" s="264">
        <f t="shared" si="34"/>
        <v>0</v>
      </c>
      <c r="Y58" s="264">
        <f t="shared" si="34"/>
        <v>0</v>
      </c>
      <c r="Z58" s="264">
        <f t="shared" si="34"/>
        <v>0</v>
      </c>
      <c r="AA58" s="264">
        <f t="shared" si="34"/>
        <v>0</v>
      </c>
      <c r="AB58" s="264">
        <f t="shared" si="34"/>
        <v>0</v>
      </c>
      <c r="AC58" s="264">
        <f t="shared" si="34"/>
        <v>0</v>
      </c>
      <c r="AD58" s="395">
        <f t="shared" si="34"/>
        <v>0</v>
      </c>
      <c r="AE58" s="405">
        <f t="shared" si="34"/>
        <v>0</v>
      </c>
      <c r="AF58" s="264">
        <f t="shared" si="34"/>
        <v>0</v>
      </c>
      <c r="AG58" s="264">
        <f t="shared" si="34"/>
        <v>0</v>
      </c>
      <c r="AH58" s="264">
        <f t="shared" si="34"/>
        <v>0</v>
      </c>
      <c r="AI58" s="264">
        <f t="shared" si="34"/>
        <v>0</v>
      </c>
      <c r="AJ58" s="264">
        <f t="shared" si="34"/>
        <v>0</v>
      </c>
      <c r="AK58" s="264">
        <f t="shared" si="34"/>
        <v>0</v>
      </c>
      <c r="AL58" s="264">
        <f t="shared" si="34"/>
        <v>0</v>
      </c>
      <c r="AM58" s="264">
        <f t="shared" si="34"/>
        <v>0</v>
      </c>
      <c r="AN58" s="264">
        <f t="shared" si="34"/>
        <v>0</v>
      </c>
      <c r="AO58" s="264">
        <f t="shared" si="34"/>
        <v>0</v>
      </c>
      <c r="AP58" s="395">
        <f t="shared" si="34"/>
        <v>0</v>
      </c>
      <c r="AQ58" s="405">
        <f t="shared" si="34"/>
        <v>0</v>
      </c>
      <c r="AR58" s="264">
        <f t="shared" si="34"/>
        <v>0</v>
      </c>
      <c r="AS58" s="264">
        <f t="shared" si="34"/>
        <v>0</v>
      </c>
      <c r="AT58" s="264">
        <f t="shared" si="34"/>
        <v>0</v>
      </c>
      <c r="AU58" s="264">
        <f t="shared" si="34"/>
        <v>0</v>
      </c>
      <c r="AV58" s="264">
        <f t="shared" si="34"/>
        <v>0</v>
      </c>
      <c r="AW58" s="433">
        <f t="shared" si="20"/>
        <v>0</v>
      </c>
      <c r="AX58" s="434">
        <f t="shared" si="21"/>
        <v>0</v>
      </c>
      <c r="AY58" s="435">
        <f t="shared" si="22"/>
        <v>0</v>
      </c>
    </row>
    <row r="59" spans="1:51" s="4" customFormat="1" ht="15" customHeight="1" x14ac:dyDescent="0.2">
      <c r="A59" s="172"/>
      <c r="B59" s="457" t="str">
        <f>+B58</f>
        <v>ZK100.K219.C727</v>
      </c>
      <c r="C59" s="493" t="s">
        <v>286</v>
      </c>
      <c r="D59" s="336"/>
      <c r="E59" s="204"/>
      <c r="F59" s="364">
        <f t="shared" si="5"/>
        <v>0</v>
      </c>
      <c r="G59" s="245">
        <v>0</v>
      </c>
      <c r="H59" s="564">
        <f>SUM(N59:AV59)</f>
        <v>0</v>
      </c>
      <c r="I59" s="230"/>
      <c r="J59" s="364"/>
      <c r="K59" s="245">
        <v>0</v>
      </c>
      <c r="L59" s="231"/>
      <c r="M59" s="245"/>
      <c r="N59" s="560">
        <f>+IFERROR(VLOOKUP(B58,Sheet1!B:D,2,FALSE),0)</f>
        <v>0</v>
      </c>
      <c r="O59" s="560">
        <f>+IFERROR(VLOOKUP(B58,Sheet1!B:D,3,FALSE)+VLOOKUP(B58,Sheet1!B:E,4,FALSE),0)</f>
        <v>0</v>
      </c>
      <c r="P59" s="359"/>
      <c r="Q59" s="359"/>
      <c r="R59" s="397"/>
      <c r="S59" s="407"/>
      <c r="T59" s="359"/>
      <c r="U59" s="359"/>
      <c r="V59" s="359"/>
      <c r="W59" s="359"/>
      <c r="X59" s="359"/>
      <c r="Y59" s="359"/>
      <c r="Z59" s="359"/>
      <c r="AA59" s="359"/>
      <c r="AB59" s="359"/>
      <c r="AC59" s="359"/>
      <c r="AD59" s="397"/>
      <c r="AE59" s="407"/>
      <c r="AF59" s="359"/>
      <c r="AG59" s="359"/>
      <c r="AH59" s="359"/>
      <c r="AI59" s="359"/>
      <c r="AJ59" s="359"/>
      <c r="AK59" s="359"/>
      <c r="AL59" s="359"/>
      <c r="AM59" s="359"/>
      <c r="AN59" s="359"/>
      <c r="AO59" s="359"/>
      <c r="AP59" s="397"/>
      <c r="AQ59" s="407"/>
      <c r="AR59" s="359"/>
      <c r="AS59" s="359"/>
      <c r="AT59" s="359"/>
      <c r="AU59" s="359"/>
      <c r="AV59" s="359"/>
      <c r="AW59" s="244">
        <f t="shared" si="20"/>
        <v>0</v>
      </c>
      <c r="AX59" s="240">
        <f t="shared" si="21"/>
        <v>0</v>
      </c>
      <c r="AY59" s="545">
        <f t="shared" si="22"/>
        <v>0</v>
      </c>
    </row>
    <row r="60" spans="1:51" s="4" customFormat="1" ht="15" customHeight="1" thickBot="1" x14ac:dyDescent="0.25">
      <c r="A60" s="177"/>
      <c r="B60" s="452"/>
      <c r="C60" s="271"/>
      <c r="D60" s="269"/>
      <c r="E60" s="202"/>
      <c r="F60" s="365">
        <f t="shared" si="5"/>
        <v>0</v>
      </c>
      <c r="G60" s="272">
        <v>0</v>
      </c>
      <c r="H60" s="571">
        <f>SUM(N60:AV60)</f>
        <v>0</v>
      </c>
      <c r="I60" s="224"/>
      <c r="J60" s="365">
        <f t="shared" si="7"/>
        <v>0</v>
      </c>
      <c r="K60" s="272">
        <v>0</v>
      </c>
      <c r="L60" s="225"/>
      <c r="M60" s="272"/>
      <c r="N60" s="233"/>
      <c r="O60" s="233"/>
      <c r="P60" s="359"/>
      <c r="Q60" s="359"/>
      <c r="R60" s="397"/>
      <c r="S60" s="407"/>
      <c r="T60" s="359"/>
      <c r="U60" s="359"/>
      <c r="V60" s="359"/>
      <c r="W60" s="359"/>
      <c r="X60" s="359"/>
      <c r="Y60" s="359"/>
      <c r="Z60" s="359"/>
      <c r="AA60" s="359"/>
      <c r="AB60" s="359"/>
      <c r="AC60" s="359"/>
      <c r="AD60" s="397"/>
      <c r="AE60" s="407"/>
      <c r="AF60" s="359"/>
      <c r="AG60" s="359"/>
      <c r="AH60" s="359"/>
      <c r="AI60" s="359"/>
      <c r="AJ60" s="359"/>
      <c r="AK60" s="359"/>
      <c r="AL60" s="359"/>
      <c r="AM60" s="359"/>
      <c r="AN60" s="359"/>
      <c r="AO60" s="359"/>
      <c r="AP60" s="397"/>
      <c r="AQ60" s="407"/>
      <c r="AR60" s="359"/>
      <c r="AS60" s="359"/>
      <c r="AT60" s="359"/>
      <c r="AU60" s="359"/>
      <c r="AV60" s="359"/>
      <c r="AW60" s="244">
        <f t="shared" si="20"/>
        <v>0</v>
      </c>
      <c r="AX60" s="240">
        <f t="shared" si="21"/>
        <v>0</v>
      </c>
      <c r="AY60" s="545">
        <f t="shared" si="22"/>
        <v>0</v>
      </c>
    </row>
    <row r="61" spans="1:51" s="4" customFormat="1" ht="15" customHeight="1" x14ac:dyDescent="0.2">
      <c r="A61" s="194" t="s">
        <v>258</v>
      </c>
      <c r="B61" s="450" t="str">
        <f>+LEFT($E$5,5)&amp;"."&amp;A61&amp;"."&amp;$E$3</f>
        <v>ZK100.K200.C727</v>
      </c>
      <c r="C61" s="559" t="s">
        <v>259</v>
      </c>
      <c r="D61" s="368"/>
      <c r="E61" s="203">
        <f t="shared" ref="E61:L61" si="35">SUM(E62:E63)</f>
        <v>0</v>
      </c>
      <c r="F61" s="315">
        <f t="shared" si="35"/>
        <v>0</v>
      </c>
      <c r="G61" s="203">
        <f t="shared" si="35"/>
        <v>0</v>
      </c>
      <c r="H61" s="436">
        <f t="shared" si="35"/>
        <v>0</v>
      </c>
      <c r="I61" s="205">
        <f t="shared" si="35"/>
        <v>0</v>
      </c>
      <c r="J61" s="315">
        <f t="shared" si="35"/>
        <v>0</v>
      </c>
      <c r="K61" s="203">
        <f t="shared" si="35"/>
        <v>0</v>
      </c>
      <c r="L61" s="205">
        <f t="shared" si="35"/>
        <v>0</v>
      </c>
      <c r="M61" s="205"/>
      <c r="N61" s="260">
        <f>SUM(N62:N63)</f>
        <v>0</v>
      </c>
      <c r="O61" s="260"/>
      <c r="P61" s="363">
        <f>SUM(P62:P63)</f>
        <v>0</v>
      </c>
      <c r="Q61" s="264">
        <f>SUM(Q62:Q63)</f>
        <v>0</v>
      </c>
      <c r="R61" s="395">
        <f t="shared" ref="R61:AV61" si="36">SUM(R62:R63)</f>
        <v>0</v>
      </c>
      <c r="S61" s="405">
        <f t="shared" si="36"/>
        <v>0</v>
      </c>
      <c r="T61" s="264">
        <f t="shared" si="36"/>
        <v>0</v>
      </c>
      <c r="U61" s="264">
        <f t="shared" si="36"/>
        <v>0</v>
      </c>
      <c r="V61" s="264">
        <f t="shared" si="36"/>
        <v>0</v>
      </c>
      <c r="W61" s="264">
        <f t="shared" si="36"/>
        <v>0</v>
      </c>
      <c r="X61" s="264">
        <f t="shared" si="36"/>
        <v>0</v>
      </c>
      <c r="Y61" s="264">
        <f t="shared" si="36"/>
        <v>0</v>
      </c>
      <c r="Z61" s="264">
        <f t="shared" si="36"/>
        <v>0</v>
      </c>
      <c r="AA61" s="264">
        <f t="shared" si="36"/>
        <v>0</v>
      </c>
      <c r="AB61" s="264">
        <f t="shared" si="36"/>
        <v>0</v>
      </c>
      <c r="AC61" s="264">
        <f t="shared" si="36"/>
        <v>0</v>
      </c>
      <c r="AD61" s="395">
        <f t="shared" si="36"/>
        <v>0</v>
      </c>
      <c r="AE61" s="405">
        <f t="shared" si="36"/>
        <v>0</v>
      </c>
      <c r="AF61" s="264">
        <f t="shared" si="36"/>
        <v>0</v>
      </c>
      <c r="AG61" s="264">
        <f t="shared" si="36"/>
        <v>0</v>
      </c>
      <c r="AH61" s="264">
        <f t="shared" si="36"/>
        <v>0</v>
      </c>
      <c r="AI61" s="264">
        <f t="shared" si="36"/>
        <v>0</v>
      </c>
      <c r="AJ61" s="264">
        <f t="shared" si="36"/>
        <v>0</v>
      </c>
      <c r="AK61" s="264">
        <f t="shared" si="36"/>
        <v>0</v>
      </c>
      <c r="AL61" s="264">
        <f t="shared" si="36"/>
        <v>0</v>
      </c>
      <c r="AM61" s="264">
        <f t="shared" si="36"/>
        <v>0</v>
      </c>
      <c r="AN61" s="264">
        <f t="shared" si="36"/>
        <v>0</v>
      </c>
      <c r="AO61" s="264">
        <f t="shared" si="36"/>
        <v>0</v>
      </c>
      <c r="AP61" s="395">
        <f t="shared" si="36"/>
        <v>0</v>
      </c>
      <c r="AQ61" s="405">
        <f t="shared" si="36"/>
        <v>0</v>
      </c>
      <c r="AR61" s="264">
        <f t="shared" si="36"/>
        <v>0</v>
      </c>
      <c r="AS61" s="264">
        <f t="shared" si="36"/>
        <v>0</v>
      </c>
      <c r="AT61" s="264">
        <f t="shared" si="36"/>
        <v>0</v>
      </c>
      <c r="AU61" s="264">
        <f t="shared" si="36"/>
        <v>0</v>
      </c>
      <c r="AV61" s="264">
        <f t="shared" si="36"/>
        <v>0</v>
      </c>
      <c r="AW61" s="433">
        <f t="shared" si="20"/>
        <v>0</v>
      </c>
      <c r="AX61" s="434">
        <f t="shared" si="21"/>
        <v>0</v>
      </c>
      <c r="AY61" s="435">
        <f t="shared" si="22"/>
        <v>0</v>
      </c>
    </row>
    <row r="62" spans="1:51" s="4" customFormat="1" ht="15" customHeight="1" x14ac:dyDescent="0.2">
      <c r="A62" s="172"/>
      <c r="B62" s="457" t="str">
        <f>+B61</f>
        <v>ZK100.K200.C727</v>
      </c>
      <c r="C62" s="493" t="s">
        <v>286</v>
      </c>
      <c r="D62" s="336"/>
      <c r="E62" s="204"/>
      <c r="F62" s="364">
        <f>-E62+G62</f>
        <v>0</v>
      </c>
      <c r="G62" s="245">
        <v>0</v>
      </c>
      <c r="H62" s="564">
        <f>SUM(N62:AV62)</f>
        <v>0</v>
      </c>
      <c r="I62" s="230"/>
      <c r="J62" s="364"/>
      <c r="K62" s="245">
        <v>0</v>
      </c>
      <c r="L62" s="231"/>
      <c r="M62" s="245"/>
      <c r="N62" s="560">
        <f>+IFERROR(VLOOKUP(B61,Sheet1!B:D,2,FALSE),0)</f>
        <v>0</v>
      </c>
      <c r="O62" s="560">
        <f>+IFERROR(VLOOKUP(B61,Sheet1!B:D,3,FALSE)+VLOOKUP(B61,Sheet1!B:E,4,FALSE),0)</f>
        <v>0</v>
      </c>
      <c r="P62" s="359"/>
      <c r="Q62" s="359"/>
      <c r="R62" s="397"/>
      <c r="S62" s="407"/>
      <c r="T62" s="359"/>
      <c r="U62" s="359"/>
      <c r="V62" s="359"/>
      <c r="W62" s="359"/>
      <c r="X62" s="359"/>
      <c r="Y62" s="359"/>
      <c r="Z62" s="359"/>
      <c r="AA62" s="359"/>
      <c r="AB62" s="359"/>
      <c r="AC62" s="359"/>
      <c r="AD62" s="397"/>
      <c r="AE62" s="407"/>
      <c r="AF62" s="359"/>
      <c r="AG62" s="359"/>
      <c r="AH62" s="359"/>
      <c r="AI62" s="359"/>
      <c r="AJ62" s="359"/>
      <c r="AK62" s="359"/>
      <c r="AL62" s="359"/>
      <c r="AM62" s="359"/>
      <c r="AN62" s="359"/>
      <c r="AO62" s="359"/>
      <c r="AP62" s="397"/>
      <c r="AQ62" s="407"/>
      <c r="AR62" s="359"/>
      <c r="AS62" s="359"/>
      <c r="AT62" s="359"/>
      <c r="AU62" s="359"/>
      <c r="AV62" s="359"/>
      <c r="AW62" s="244">
        <f t="shared" si="20"/>
        <v>0</v>
      </c>
      <c r="AX62" s="240">
        <f t="shared" si="21"/>
        <v>0</v>
      </c>
      <c r="AY62" s="545">
        <f t="shared" si="22"/>
        <v>0</v>
      </c>
    </row>
    <row r="63" spans="1:51" s="4" customFormat="1" ht="15" customHeight="1" thickBot="1" x14ac:dyDescent="0.25">
      <c r="A63" s="177"/>
      <c r="B63" s="452"/>
      <c r="C63" s="271"/>
      <c r="D63" s="269"/>
      <c r="E63" s="202"/>
      <c r="F63" s="365">
        <f>-E63+G63</f>
        <v>0</v>
      </c>
      <c r="G63" s="272">
        <v>0</v>
      </c>
      <c r="H63" s="571">
        <f>SUM(N63:AV63)</f>
        <v>0</v>
      </c>
      <c r="I63" s="224"/>
      <c r="J63" s="365">
        <f>-I63+K63</f>
        <v>0</v>
      </c>
      <c r="K63" s="272">
        <v>0</v>
      </c>
      <c r="L63" s="225"/>
      <c r="M63" s="272"/>
      <c r="N63" s="233"/>
      <c r="O63" s="233"/>
      <c r="P63" s="359"/>
      <c r="Q63" s="359"/>
      <c r="R63" s="397"/>
      <c r="S63" s="407"/>
      <c r="T63" s="359"/>
      <c r="U63" s="359"/>
      <c r="V63" s="359"/>
      <c r="W63" s="359"/>
      <c r="X63" s="359"/>
      <c r="Y63" s="359"/>
      <c r="Z63" s="359"/>
      <c r="AA63" s="359"/>
      <c r="AB63" s="359"/>
      <c r="AC63" s="359"/>
      <c r="AD63" s="397"/>
      <c r="AE63" s="407"/>
      <c r="AF63" s="359"/>
      <c r="AG63" s="359"/>
      <c r="AH63" s="359"/>
      <c r="AI63" s="359"/>
      <c r="AJ63" s="359"/>
      <c r="AK63" s="359"/>
      <c r="AL63" s="359"/>
      <c r="AM63" s="359"/>
      <c r="AN63" s="359"/>
      <c r="AO63" s="359"/>
      <c r="AP63" s="397"/>
      <c r="AQ63" s="407"/>
      <c r="AR63" s="359"/>
      <c r="AS63" s="359"/>
      <c r="AT63" s="359"/>
      <c r="AU63" s="359"/>
      <c r="AV63" s="359"/>
      <c r="AW63" s="244">
        <f t="shared" si="20"/>
        <v>0</v>
      </c>
      <c r="AX63" s="240">
        <f t="shared" si="21"/>
        <v>0</v>
      </c>
      <c r="AY63" s="545">
        <f t="shared" si="22"/>
        <v>0</v>
      </c>
    </row>
    <row r="64" spans="1:51" ht="15.75" thickBot="1" x14ac:dyDescent="0.3">
      <c r="A64" s="175"/>
      <c r="B64" s="458"/>
      <c r="C64" s="176"/>
      <c r="D64" s="369"/>
      <c r="E64" s="206"/>
      <c r="F64" s="206"/>
      <c r="G64" s="206"/>
      <c r="H64" s="234"/>
      <c r="I64" s="221"/>
      <c r="J64" s="206"/>
      <c r="K64" s="235"/>
      <c r="L64" s="236"/>
      <c r="M64" s="236"/>
      <c r="N64" s="234"/>
      <c r="O64" s="234"/>
      <c r="P64" s="263"/>
      <c r="Q64" s="265"/>
      <c r="R64" s="398"/>
      <c r="S64" s="408"/>
      <c r="T64" s="265"/>
      <c r="U64" s="265"/>
      <c r="V64" s="265"/>
      <c r="W64" s="265"/>
      <c r="X64" s="265"/>
      <c r="Y64" s="265"/>
      <c r="Z64" s="265"/>
      <c r="AA64" s="265"/>
      <c r="AB64" s="265"/>
      <c r="AC64" s="265"/>
      <c r="AD64" s="398"/>
      <c r="AE64" s="408"/>
      <c r="AF64" s="265"/>
      <c r="AG64" s="265"/>
      <c r="AH64" s="265"/>
      <c r="AI64" s="265"/>
      <c r="AJ64" s="265"/>
      <c r="AK64" s="265"/>
      <c r="AL64" s="265"/>
      <c r="AM64" s="265"/>
      <c r="AN64" s="265"/>
      <c r="AO64" s="265"/>
      <c r="AP64" s="398"/>
      <c r="AQ64" s="408"/>
      <c r="AR64" s="265"/>
      <c r="AS64" s="265"/>
      <c r="AT64" s="265"/>
      <c r="AU64" s="265"/>
      <c r="AV64" s="265"/>
      <c r="AW64" s="244">
        <f t="shared" si="20"/>
        <v>0</v>
      </c>
      <c r="AX64" s="240">
        <f t="shared" si="21"/>
        <v>0</v>
      </c>
      <c r="AY64" s="545">
        <f t="shared" si="22"/>
        <v>0</v>
      </c>
    </row>
    <row r="65" spans="1:51" s="557" customFormat="1" ht="22.5" customHeight="1" thickBot="1" x14ac:dyDescent="0.3">
      <c r="A65" s="173"/>
      <c r="B65" s="173"/>
      <c r="C65" s="174"/>
      <c r="D65" s="15"/>
      <c r="E65" s="237">
        <f>SUM(E8,E25,E28,E31,E34,E37,E40,E43,E46,E49,E52,E55,E58,E61)</f>
        <v>0</v>
      </c>
      <c r="F65" s="322">
        <f>SUM(F8,F25,F28,F31,F34,F37,F40,F43,F46,F49,F52,F55,F58,F61)</f>
        <v>0</v>
      </c>
      <c r="G65" s="237">
        <f>SUM(G8,G25,G28,G31,G34,G37,G40,G43,G46,G49,G52,G55,G58,G61)</f>
        <v>0</v>
      </c>
      <c r="H65" s="237">
        <f>SUM(H8,H25,H28,H31,H34,H37,H40,H43,H46,H49,H52,H55,H58,H61)</f>
        <v>0</v>
      </c>
      <c r="I65" s="238">
        <f t="shared" ref="I65:AV65" si="37">SUM(I8,I25,I28,I31,I34,I37,I40,I43,I46,I49,I52,I55,I58,I61)</f>
        <v>0</v>
      </c>
      <c r="J65" s="322">
        <f t="shared" si="37"/>
        <v>0</v>
      </c>
      <c r="K65" s="238">
        <f t="shared" si="37"/>
        <v>0</v>
      </c>
      <c r="L65" s="238">
        <f t="shared" si="37"/>
        <v>0</v>
      </c>
      <c r="M65" s="238">
        <f t="shared" si="37"/>
        <v>0</v>
      </c>
      <c r="N65" s="237">
        <f t="shared" si="37"/>
        <v>0</v>
      </c>
      <c r="O65" s="237">
        <f t="shared" si="37"/>
        <v>0</v>
      </c>
      <c r="P65" s="237">
        <f t="shared" si="37"/>
        <v>0</v>
      </c>
      <c r="Q65" s="237">
        <f t="shared" si="37"/>
        <v>0</v>
      </c>
      <c r="R65" s="399">
        <f t="shared" si="37"/>
        <v>0</v>
      </c>
      <c r="S65" s="391">
        <f t="shared" si="37"/>
        <v>0</v>
      </c>
      <c r="T65" s="237">
        <f t="shared" si="37"/>
        <v>0</v>
      </c>
      <c r="U65" s="237">
        <f t="shared" si="37"/>
        <v>0</v>
      </c>
      <c r="V65" s="237">
        <f t="shared" si="37"/>
        <v>0</v>
      </c>
      <c r="W65" s="237">
        <f t="shared" si="37"/>
        <v>0</v>
      </c>
      <c r="X65" s="237">
        <f t="shared" si="37"/>
        <v>0</v>
      </c>
      <c r="Y65" s="237">
        <f t="shared" si="37"/>
        <v>0</v>
      </c>
      <c r="Z65" s="237">
        <f t="shared" si="37"/>
        <v>0</v>
      </c>
      <c r="AA65" s="237">
        <f t="shared" si="37"/>
        <v>0</v>
      </c>
      <c r="AB65" s="237">
        <f t="shared" si="37"/>
        <v>0</v>
      </c>
      <c r="AC65" s="237">
        <f t="shared" si="37"/>
        <v>0</v>
      </c>
      <c r="AD65" s="399">
        <f t="shared" si="37"/>
        <v>0</v>
      </c>
      <c r="AE65" s="391">
        <f t="shared" si="37"/>
        <v>0</v>
      </c>
      <c r="AF65" s="237">
        <f t="shared" si="37"/>
        <v>0</v>
      </c>
      <c r="AG65" s="237">
        <f t="shared" si="37"/>
        <v>0</v>
      </c>
      <c r="AH65" s="237">
        <f t="shared" si="37"/>
        <v>0</v>
      </c>
      <c r="AI65" s="237">
        <f t="shared" si="37"/>
        <v>0</v>
      </c>
      <c r="AJ65" s="237">
        <f t="shared" si="37"/>
        <v>0</v>
      </c>
      <c r="AK65" s="237">
        <f t="shared" si="37"/>
        <v>0</v>
      </c>
      <c r="AL65" s="237">
        <f t="shared" si="37"/>
        <v>0</v>
      </c>
      <c r="AM65" s="237">
        <f t="shared" si="37"/>
        <v>0</v>
      </c>
      <c r="AN65" s="237">
        <f t="shared" si="37"/>
        <v>0</v>
      </c>
      <c r="AO65" s="237">
        <f t="shared" si="37"/>
        <v>0</v>
      </c>
      <c r="AP65" s="399">
        <f t="shared" si="37"/>
        <v>0</v>
      </c>
      <c r="AQ65" s="391">
        <f t="shared" si="37"/>
        <v>0</v>
      </c>
      <c r="AR65" s="237">
        <f t="shared" si="37"/>
        <v>0</v>
      </c>
      <c r="AS65" s="237">
        <f t="shared" si="37"/>
        <v>0</v>
      </c>
      <c r="AT65" s="237">
        <f t="shared" si="37"/>
        <v>0</v>
      </c>
      <c r="AU65" s="237">
        <f t="shared" si="37"/>
        <v>0</v>
      </c>
      <c r="AV65" s="237">
        <f t="shared" si="37"/>
        <v>0</v>
      </c>
      <c r="AW65" s="237">
        <f t="shared" si="20"/>
        <v>0</v>
      </c>
      <c r="AX65" s="237">
        <f t="shared" si="21"/>
        <v>0</v>
      </c>
      <c r="AY65" s="437">
        <f t="shared" si="22"/>
        <v>0</v>
      </c>
    </row>
    <row r="66" spans="1:51" hidden="1" x14ac:dyDescent="0.25">
      <c r="A66" s="439"/>
      <c r="B66" s="439"/>
      <c r="C66" s="439"/>
      <c r="D66" s="439"/>
      <c r="E66" s="861"/>
      <c r="F66" s="861"/>
      <c r="G66" s="861"/>
      <c r="H66" s="861"/>
      <c r="I66" s="862"/>
      <c r="J66" s="863"/>
      <c r="K66" s="863"/>
      <c r="L66" s="863"/>
      <c r="M66" s="864"/>
      <c r="N66" s="479"/>
      <c r="O66" s="479"/>
      <c r="P66" s="479"/>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row>
    <row r="67" spans="1:51" x14ac:dyDescent="0.25">
      <c r="A67" s="439"/>
      <c r="B67" s="439"/>
      <c r="C67" s="439"/>
      <c r="D67" s="439"/>
    </row>
    <row r="69" spans="1:51" ht="15.75" hidden="1" thickBot="1" x14ac:dyDescent="0.3">
      <c r="C69" s="448" t="s">
        <v>54</v>
      </c>
      <c r="E69" s="558"/>
      <c r="F69" s="558"/>
      <c r="G69" s="558"/>
      <c r="H69" s="482">
        <f>+SUM(H58,H55,H52,H49,H46,H43,H40,H37,H31,H28,H25,H8)*0.2</f>
        <v>0</v>
      </c>
      <c r="I69" s="558"/>
      <c r="J69" s="558"/>
      <c r="K69" s="558"/>
      <c r="L69" s="558"/>
      <c r="M69" s="558"/>
      <c r="N69" s="482">
        <f t="shared" ref="N69:AX69" si="38">+SUM(N58,N55,N52,N49,N46,N43,N40,N37,N31,N28,N25,N8)*0.2</f>
        <v>0</v>
      </c>
      <c r="O69" s="482"/>
      <c r="P69" s="482">
        <f t="shared" si="38"/>
        <v>0</v>
      </c>
      <c r="Q69" s="482">
        <f t="shared" si="38"/>
        <v>0</v>
      </c>
      <c r="R69" s="482">
        <f t="shared" si="38"/>
        <v>0</v>
      </c>
      <c r="S69" s="482">
        <f t="shared" si="38"/>
        <v>0</v>
      </c>
      <c r="T69" s="482">
        <f t="shared" si="38"/>
        <v>0</v>
      </c>
      <c r="U69" s="482">
        <f t="shared" si="38"/>
        <v>0</v>
      </c>
      <c r="V69" s="482">
        <f t="shared" si="38"/>
        <v>0</v>
      </c>
      <c r="W69" s="482">
        <f t="shared" si="38"/>
        <v>0</v>
      </c>
      <c r="X69" s="482">
        <f t="shared" si="38"/>
        <v>0</v>
      </c>
      <c r="Y69" s="482">
        <f t="shared" si="38"/>
        <v>0</v>
      </c>
      <c r="Z69" s="482">
        <f t="shared" si="38"/>
        <v>0</v>
      </c>
      <c r="AA69" s="482">
        <f t="shared" si="38"/>
        <v>0</v>
      </c>
      <c r="AB69" s="482">
        <f t="shared" si="38"/>
        <v>0</v>
      </c>
      <c r="AC69" s="482">
        <f t="shared" si="38"/>
        <v>0</v>
      </c>
      <c r="AD69" s="482">
        <f t="shared" si="38"/>
        <v>0</v>
      </c>
      <c r="AE69" s="482">
        <f t="shared" si="38"/>
        <v>0</v>
      </c>
      <c r="AF69" s="482">
        <f t="shared" si="38"/>
        <v>0</v>
      </c>
      <c r="AG69" s="482">
        <f t="shared" si="38"/>
        <v>0</v>
      </c>
      <c r="AH69" s="482">
        <f t="shared" si="38"/>
        <v>0</v>
      </c>
      <c r="AI69" s="482">
        <f t="shared" si="38"/>
        <v>0</v>
      </c>
      <c r="AJ69" s="482">
        <f t="shared" si="38"/>
        <v>0</v>
      </c>
      <c r="AK69" s="482">
        <f t="shared" si="38"/>
        <v>0</v>
      </c>
      <c r="AL69" s="482">
        <f t="shared" si="38"/>
        <v>0</v>
      </c>
      <c r="AM69" s="482">
        <f t="shared" si="38"/>
        <v>0</v>
      </c>
      <c r="AN69" s="482">
        <f t="shared" si="38"/>
        <v>0</v>
      </c>
      <c r="AO69" s="482">
        <f t="shared" si="38"/>
        <v>0</v>
      </c>
      <c r="AP69" s="482">
        <f t="shared" si="38"/>
        <v>0</v>
      </c>
      <c r="AQ69" s="482">
        <f t="shared" si="38"/>
        <v>0</v>
      </c>
      <c r="AR69" s="482">
        <f t="shared" si="38"/>
        <v>0</v>
      </c>
      <c r="AS69" s="482">
        <f t="shared" si="38"/>
        <v>0</v>
      </c>
      <c r="AT69" s="482">
        <f t="shared" si="38"/>
        <v>0</v>
      </c>
      <c r="AU69" s="482">
        <f t="shared" si="38"/>
        <v>0</v>
      </c>
      <c r="AV69" s="482">
        <f t="shared" si="38"/>
        <v>0</v>
      </c>
      <c r="AW69" s="482">
        <f t="shared" si="38"/>
        <v>0</v>
      </c>
      <c r="AX69" s="482">
        <f t="shared" si="38"/>
        <v>0</v>
      </c>
    </row>
    <row r="70" spans="1:51" ht="15.75" hidden="1" thickBot="1" x14ac:dyDescent="0.3">
      <c r="C70" s="448" t="s">
        <v>55</v>
      </c>
      <c r="E70" s="558"/>
      <c r="F70" s="558"/>
      <c r="G70" s="558"/>
      <c r="H70" s="482">
        <f>SUM(H65:H69)</f>
        <v>0</v>
      </c>
      <c r="I70" s="558"/>
      <c r="J70" s="558"/>
      <c r="K70" s="558"/>
      <c r="L70" s="558"/>
      <c r="M70" s="558"/>
      <c r="N70" s="482">
        <f>SUM(N65:N69)</f>
        <v>0</v>
      </c>
      <c r="O70" s="482"/>
      <c r="P70" s="482">
        <f t="shared" ref="P70:AV70" si="39">SUM(P65:P69)</f>
        <v>0</v>
      </c>
      <c r="Q70" s="482">
        <f t="shared" si="39"/>
        <v>0</v>
      </c>
      <c r="R70" s="482">
        <f t="shared" si="39"/>
        <v>0</v>
      </c>
      <c r="S70" s="482">
        <f t="shared" si="39"/>
        <v>0</v>
      </c>
      <c r="T70" s="482">
        <f t="shared" si="39"/>
        <v>0</v>
      </c>
      <c r="U70" s="482">
        <f t="shared" si="39"/>
        <v>0</v>
      </c>
      <c r="V70" s="482">
        <f t="shared" si="39"/>
        <v>0</v>
      </c>
      <c r="W70" s="482">
        <f t="shared" si="39"/>
        <v>0</v>
      </c>
      <c r="X70" s="482">
        <f t="shared" si="39"/>
        <v>0</v>
      </c>
      <c r="Y70" s="482">
        <f t="shared" si="39"/>
        <v>0</v>
      </c>
      <c r="Z70" s="482">
        <f t="shared" si="39"/>
        <v>0</v>
      </c>
      <c r="AA70" s="482">
        <f t="shared" si="39"/>
        <v>0</v>
      </c>
      <c r="AB70" s="482">
        <f t="shared" si="39"/>
        <v>0</v>
      </c>
      <c r="AC70" s="482">
        <f t="shared" si="39"/>
        <v>0</v>
      </c>
      <c r="AD70" s="482">
        <f t="shared" si="39"/>
        <v>0</v>
      </c>
      <c r="AE70" s="482">
        <f t="shared" si="39"/>
        <v>0</v>
      </c>
      <c r="AF70" s="482">
        <f t="shared" si="39"/>
        <v>0</v>
      </c>
      <c r="AG70" s="482">
        <f t="shared" si="39"/>
        <v>0</v>
      </c>
      <c r="AH70" s="482">
        <f t="shared" si="39"/>
        <v>0</v>
      </c>
      <c r="AI70" s="482">
        <f t="shared" si="39"/>
        <v>0</v>
      </c>
      <c r="AJ70" s="482">
        <f t="shared" si="39"/>
        <v>0</v>
      </c>
      <c r="AK70" s="482">
        <f t="shared" si="39"/>
        <v>0</v>
      </c>
      <c r="AL70" s="482">
        <f t="shared" si="39"/>
        <v>0</v>
      </c>
      <c r="AM70" s="482">
        <f t="shared" si="39"/>
        <v>0</v>
      </c>
      <c r="AN70" s="482">
        <f t="shared" si="39"/>
        <v>0</v>
      </c>
      <c r="AO70" s="482">
        <f t="shared" si="39"/>
        <v>0</v>
      </c>
      <c r="AP70" s="482">
        <f t="shared" si="39"/>
        <v>0</v>
      </c>
      <c r="AQ70" s="482">
        <f t="shared" si="39"/>
        <v>0</v>
      </c>
      <c r="AR70" s="482">
        <f t="shared" si="39"/>
        <v>0</v>
      </c>
      <c r="AS70" s="482">
        <f t="shared" si="39"/>
        <v>0</v>
      </c>
      <c r="AT70" s="482">
        <f t="shared" si="39"/>
        <v>0</v>
      </c>
      <c r="AU70" s="482">
        <f t="shared" si="39"/>
        <v>0</v>
      </c>
      <c r="AV70" s="482">
        <f t="shared" si="39"/>
        <v>0</v>
      </c>
      <c r="AW70" s="482">
        <f>SUM(AW65:AW69)</f>
        <v>0</v>
      </c>
      <c r="AX70" s="48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filterMode="1">
    <tabColor rgb="FF0070C0"/>
  </sheetPr>
  <dimension ref="A1:S675"/>
  <sheetViews>
    <sheetView tabSelected="1" topLeftCell="B1" workbookViewId="0">
      <selection activeCell="B668" sqref="B668"/>
    </sheetView>
  </sheetViews>
  <sheetFormatPr defaultColWidth="9.140625" defaultRowHeight="15" x14ac:dyDescent="0.25"/>
  <cols>
    <col min="1" max="1" width="9.42578125" style="139" bestFit="1" customWidth="1"/>
    <col min="2" max="2" width="13.42578125" style="139" bestFit="1" customWidth="1"/>
    <col min="3" max="3" width="28.140625" style="139" bestFit="1" customWidth="1"/>
    <col min="4" max="4" width="10.5703125" style="139" bestFit="1" customWidth="1"/>
    <col min="5" max="5" width="7.140625" style="139" bestFit="1" customWidth="1"/>
    <col min="6" max="16384" width="9.140625" style="139"/>
  </cols>
  <sheetData>
    <row r="1" spans="1:19" x14ac:dyDescent="0.25">
      <c r="A1" s="8"/>
      <c r="B1" s="8"/>
      <c r="C1" s="9" t="s">
        <v>11</v>
      </c>
      <c r="D1" s="326" t="str">
        <f>+'Cover Sheet'!C3</f>
        <v>Network Neighbourhood Touring</v>
      </c>
      <c r="E1" s="328"/>
      <c r="F1" s="327"/>
      <c r="N1" s="688" t="s">
        <v>5071</v>
      </c>
      <c r="O1" s="688"/>
      <c r="P1" s="688"/>
      <c r="Q1" s="688"/>
      <c r="R1" s="688"/>
      <c r="S1" s="688"/>
    </row>
    <row r="2" spans="1:19" x14ac:dyDescent="0.25">
      <c r="A2" s="8"/>
      <c r="B2" s="8"/>
      <c r="C2" s="8"/>
      <c r="D2" s="147"/>
      <c r="E2" s="147"/>
      <c r="F2" s="209"/>
      <c r="N2" s="688" t="s">
        <v>5072</v>
      </c>
      <c r="O2" s="688"/>
      <c r="P2" s="688"/>
      <c r="Q2" s="688"/>
      <c r="R2" s="688"/>
      <c r="S2" s="688"/>
    </row>
    <row r="3" spans="1:19" x14ac:dyDescent="0.25">
      <c r="A3" s="8"/>
      <c r="B3" s="8"/>
      <c r="C3" s="9" t="s">
        <v>6</v>
      </c>
      <c r="D3" s="146" t="str">
        <f>+'Cover Sheet'!C5</f>
        <v>C727</v>
      </c>
      <c r="E3" s="209"/>
      <c r="F3" s="209"/>
      <c r="N3" s="688"/>
      <c r="O3" s="688"/>
      <c r="P3" s="688"/>
      <c r="Q3" s="688"/>
      <c r="R3" s="688"/>
      <c r="S3" s="688"/>
    </row>
    <row r="4" spans="1:19" x14ac:dyDescent="0.25">
      <c r="A4" s="8"/>
      <c r="B4" s="8"/>
      <c r="C4" s="9"/>
      <c r="D4" s="145"/>
      <c r="E4" s="209"/>
      <c r="F4" s="209"/>
      <c r="N4" s="688"/>
      <c r="O4" s="688"/>
      <c r="P4" s="688"/>
      <c r="Q4" s="688"/>
      <c r="R4" s="688"/>
      <c r="S4" s="688"/>
    </row>
    <row r="5" spans="1:19" x14ac:dyDescent="0.25">
      <c r="A5" s="8"/>
      <c r="B5" s="8"/>
      <c r="C5" s="9" t="s">
        <v>62</v>
      </c>
      <c r="D5" s="324"/>
      <c r="E5" s="329"/>
      <c r="F5" s="323"/>
    </row>
    <row r="6" spans="1:19" ht="15.75" thickBot="1" x14ac:dyDescent="0.3">
      <c r="A6" s="8"/>
      <c r="B6" s="8"/>
      <c r="C6" s="8"/>
    </row>
    <row r="7" spans="1:19" ht="36.75" x14ac:dyDescent="0.25">
      <c r="A7" s="699" t="s">
        <v>32</v>
      </c>
      <c r="B7" s="700" t="s">
        <v>5070</v>
      </c>
      <c r="C7" s="701" t="s">
        <v>4</v>
      </c>
      <c r="D7" s="701" t="s">
        <v>31</v>
      </c>
      <c r="E7" s="702" t="s">
        <v>3</v>
      </c>
      <c r="F7" s="703" t="s">
        <v>278</v>
      </c>
      <c r="G7" s="703" t="s">
        <v>279</v>
      </c>
      <c r="H7" s="703" t="s">
        <v>5139</v>
      </c>
      <c r="I7" s="703" t="s">
        <v>5078</v>
      </c>
      <c r="J7" s="703" t="s">
        <v>5073</v>
      </c>
      <c r="K7" s="704" t="s">
        <v>5074</v>
      </c>
      <c r="Q7" s="138" t="s">
        <v>5075</v>
      </c>
    </row>
    <row r="8" spans="1:19" hidden="1" x14ac:dyDescent="0.25">
      <c r="A8" s="705"/>
      <c r="B8" s="706" t="s">
        <v>288</v>
      </c>
      <c r="C8" s="707" t="s">
        <v>5080</v>
      </c>
      <c r="D8" s="707"/>
      <c r="E8" s="708">
        <v>0</v>
      </c>
      <c r="F8" s="709">
        <f>+SUMIF(Sheet1!R:R,'PROJECT SUMMARY'!B8,Sheet1!S:S)</f>
        <v>0</v>
      </c>
      <c r="G8" s="709">
        <f>+SUMIF(Sheet1!O:O,'PROJECT SUMMARY'!B8,Sheet1!T:T)</f>
        <v>0</v>
      </c>
      <c r="H8" s="709"/>
      <c r="I8" s="709">
        <f>+E8-F8-G8</f>
        <v>0</v>
      </c>
      <c r="J8" s="709">
        <f>+SUMIF(Sheet1!O:O,'PROJECT SUMMARY'!B8,Sheet1!U:U)</f>
        <v>0</v>
      </c>
      <c r="K8" s="710">
        <f>+I8-J8</f>
        <v>0</v>
      </c>
      <c r="Q8" s="689">
        <f>+IF(SUM(E8:J8)=0,1,0)</f>
        <v>1</v>
      </c>
    </row>
    <row r="9" spans="1:19" hidden="1" x14ac:dyDescent="0.25">
      <c r="A9" s="705" t="s">
        <v>77</v>
      </c>
      <c r="B9" s="706" t="str">
        <f>+'Commissioning &amp; Fees'!B8</f>
        <v>ZK101.K207.C727</v>
      </c>
      <c r="C9" s="707" t="s">
        <v>78</v>
      </c>
      <c r="D9" s="707"/>
      <c r="E9" s="708">
        <f>SUM(E10:E25)</f>
        <v>0</v>
      </c>
      <c r="F9" s="709">
        <f>SUM(F10:F25)</f>
        <v>0</v>
      </c>
      <c r="G9" s="709">
        <f>SUM(G10:G25)</f>
        <v>0</v>
      </c>
      <c r="H9" s="709">
        <f>SUM(H10:H25)</f>
        <v>0</v>
      </c>
      <c r="I9" s="709">
        <f>+E9-F9-G9-H9</f>
        <v>0</v>
      </c>
      <c r="J9" s="709">
        <f>SUM(J10:J25)</f>
        <v>0</v>
      </c>
      <c r="K9" s="710">
        <f>+I9-J9</f>
        <v>0</v>
      </c>
      <c r="Q9" s="689">
        <f t="shared" ref="Q9:Q27" si="0">+IF(SUM(E9:J9)=0,1,0)</f>
        <v>1</v>
      </c>
    </row>
    <row r="10" spans="1:19" hidden="1" x14ac:dyDescent="0.25">
      <c r="A10" s="690"/>
      <c r="B10" s="691"/>
      <c r="C10" s="715">
        <f>+'Commissioning &amp; Fees'!C9</f>
        <v>0</v>
      </c>
      <c r="D10" s="715">
        <f>+'Commissioning &amp; Fees'!D9</f>
        <v>0</v>
      </c>
      <c r="E10" s="716">
        <f>+'Commissioning &amp; Fees'!G9</f>
        <v>0</v>
      </c>
      <c r="F10" s="711"/>
      <c r="G10" s="711"/>
      <c r="H10" s="711"/>
      <c r="I10" s="711"/>
      <c r="J10" s="711"/>
      <c r="K10" s="712">
        <f t="shared" ref="K10:K74" si="1">+E10-F10-G10-J10</f>
        <v>0</v>
      </c>
      <c r="Q10" s="689">
        <f t="shared" si="0"/>
        <v>1</v>
      </c>
    </row>
    <row r="11" spans="1:19" hidden="1" x14ac:dyDescent="0.25">
      <c r="A11" s="690"/>
      <c r="B11" s="691"/>
      <c r="C11" s="727">
        <f>+'Commissioning &amp; Fees'!C10</f>
        <v>0</v>
      </c>
      <c r="D11" s="727">
        <f>+'Commissioning &amp; Fees'!D10</f>
        <v>0</v>
      </c>
      <c r="E11" s="728">
        <f>+'Commissioning &amp; Fees'!G10</f>
        <v>0</v>
      </c>
      <c r="F11" s="711"/>
      <c r="G11" s="711"/>
      <c r="H11" s="711"/>
      <c r="I11" s="711"/>
      <c r="J11" s="711"/>
      <c r="K11" s="712">
        <f t="shared" si="1"/>
        <v>0</v>
      </c>
      <c r="Q11" s="689">
        <f t="shared" si="0"/>
        <v>1</v>
      </c>
    </row>
    <row r="12" spans="1:19" hidden="1" x14ac:dyDescent="0.25">
      <c r="A12" s="690"/>
      <c r="B12" s="691"/>
      <c r="C12" s="727">
        <f>+'Commissioning &amp; Fees'!C11</f>
        <v>0</v>
      </c>
      <c r="D12" s="727">
        <f>+'Commissioning &amp; Fees'!D11</f>
        <v>0</v>
      </c>
      <c r="E12" s="728">
        <f>+'Commissioning &amp; Fees'!G11</f>
        <v>0</v>
      </c>
      <c r="F12" s="711"/>
      <c r="G12" s="711"/>
      <c r="H12" s="711"/>
      <c r="I12" s="711"/>
      <c r="J12" s="711"/>
      <c r="K12" s="712">
        <f t="shared" si="1"/>
        <v>0</v>
      </c>
      <c r="Q12" s="689">
        <f t="shared" si="0"/>
        <v>1</v>
      </c>
    </row>
    <row r="13" spans="1:19" hidden="1" x14ac:dyDescent="0.25">
      <c r="A13" s="690"/>
      <c r="B13" s="691"/>
      <c r="C13" s="727">
        <f>+'Commissioning &amp; Fees'!C12</f>
        <v>0</v>
      </c>
      <c r="D13" s="727">
        <f>+'Commissioning &amp; Fees'!D12</f>
        <v>0</v>
      </c>
      <c r="E13" s="728">
        <f>+'Commissioning &amp; Fees'!G12</f>
        <v>0</v>
      </c>
      <c r="F13" s="711"/>
      <c r="G13" s="711"/>
      <c r="H13" s="711"/>
      <c r="I13" s="711"/>
      <c r="J13" s="711"/>
      <c r="K13" s="712">
        <f t="shared" si="1"/>
        <v>0</v>
      </c>
      <c r="Q13" s="689">
        <f t="shared" si="0"/>
        <v>1</v>
      </c>
    </row>
    <row r="14" spans="1:19" hidden="1" x14ac:dyDescent="0.25">
      <c r="A14" s="690"/>
      <c r="B14" s="691"/>
      <c r="C14" s="727">
        <f>+'Commissioning &amp; Fees'!C13</f>
        <v>0</v>
      </c>
      <c r="D14" s="727">
        <f>+'Commissioning &amp; Fees'!D13</f>
        <v>0</v>
      </c>
      <c r="E14" s="728">
        <f>+'Commissioning &amp; Fees'!G13</f>
        <v>0</v>
      </c>
      <c r="F14" s="711"/>
      <c r="G14" s="711"/>
      <c r="H14" s="711"/>
      <c r="I14" s="711"/>
      <c r="J14" s="711"/>
      <c r="K14" s="712">
        <f t="shared" si="1"/>
        <v>0</v>
      </c>
      <c r="Q14" s="689">
        <f t="shared" si="0"/>
        <v>1</v>
      </c>
    </row>
    <row r="15" spans="1:19" hidden="1" x14ac:dyDescent="0.25">
      <c r="A15" s="690"/>
      <c r="B15" s="691"/>
      <c r="C15" s="727">
        <f>+'Commissioning &amp; Fees'!C14</f>
        <v>0</v>
      </c>
      <c r="D15" s="727">
        <f>+'Commissioning &amp; Fees'!D14</f>
        <v>0</v>
      </c>
      <c r="E15" s="728">
        <f>+'Commissioning &amp; Fees'!G14</f>
        <v>0</v>
      </c>
      <c r="F15" s="711"/>
      <c r="G15" s="711"/>
      <c r="H15" s="711"/>
      <c r="I15" s="711"/>
      <c r="J15" s="711"/>
      <c r="K15" s="712">
        <f t="shared" si="1"/>
        <v>0</v>
      </c>
      <c r="Q15" s="689">
        <f t="shared" si="0"/>
        <v>1</v>
      </c>
    </row>
    <row r="16" spans="1:19" hidden="1" x14ac:dyDescent="0.25">
      <c r="A16" s="690"/>
      <c r="B16" s="691"/>
      <c r="C16" s="727">
        <f>+'Commissioning &amp; Fees'!C15</f>
        <v>0</v>
      </c>
      <c r="D16" s="727">
        <f>+'Commissioning &amp; Fees'!D15</f>
        <v>0</v>
      </c>
      <c r="E16" s="728">
        <f>+'Commissioning &amp; Fees'!G15</f>
        <v>0</v>
      </c>
      <c r="F16" s="711"/>
      <c r="G16" s="711"/>
      <c r="H16" s="711"/>
      <c r="I16" s="711"/>
      <c r="J16" s="711"/>
      <c r="K16" s="712">
        <f t="shared" si="1"/>
        <v>0</v>
      </c>
      <c r="Q16" s="689">
        <f t="shared" si="0"/>
        <v>1</v>
      </c>
    </row>
    <row r="17" spans="1:17" hidden="1" x14ac:dyDescent="0.25">
      <c r="A17" s="690"/>
      <c r="B17" s="691"/>
      <c r="C17" s="727">
        <f>+'Commissioning &amp; Fees'!C16</f>
        <v>0</v>
      </c>
      <c r="D17" s="727">
        <f>+'Commissioning &amp; Fees'!D16</f>
        <v>0</v>
      </c>
      <c r="E17" s="728">
        <f>+'Commissioning &amp; Fees'!G16</f>
        <v>0</v>
      </c>
      <c r="F17" s="711"/>
      <c r="G17" s="711"/>
      <c r="H17" s="711"/>
      <c r="I17" s="711"/>
      <c r="J17" s="711"/>
      <c r="K17" s="712">
        <f t="shared" si="1"/>
        <v>0</v>
      </c>
      <c r="Q17" s="689">
        <f t="shared" si="0"/>
        <v>1</v>
      </c>
    </row>
    <row r="18" spans="1:17" hidden="1" x14ac:dyDescent="0.25">
      <c r="A18" s="690"/>
      <c r="B18" s="691"/>
      <c r="C18" s="727">
        <f>+'Commissioning &amp; Fees'!C17</f>
        <v>0</v>
      </c>
      <c r="D18" s="727">
        <f>+'Commissioning &amp; Fees'!D17</f>
        <v>0</v>
      </c>
      <c r="E18" s="728">
        <f>+'Commissioning &amp; Fees'!G17</f>
        <v>0</v>
      </c>
      <c r="F18" s="711"/>
      <c r="G18" s="711"/>
      <c r="H18" s="711"/>
      <c r="I18" s="711"/>
      <c r="J18" s="711"/>
      <c r="K18" s="712">
        <f t="shared" si="1"/>
        <v>0</v>
      </c>
      <c r="Q18" s="689">
        <f t="shared" si="0"/>
        <v>1</v>
      </c>
    </row>
    <row r="19" spans="1:17" hidden="1" x14ac:dyDescent="0.25">
      <c r="A19" s="690"/>
      <c r="B19" s="691"/>
      <c r="C19" s="727">
        <f>+'Commissioning &amp; Fees'!C18</f>
        <v>0</v>
      </c>
      <c r="D19" s="727">
        <f>+'Commissioning &amp; Fees'!D18</f>
        <v>0</v>
      </c>
      <c r="E19" s="728">
        <f>+'Commissioning &amp; Fees'!G18</f>
        <v>0</v>
      </c>
      <c r="F19" s="711"/>
      <c r="G19" s="711"/>
      <c r="H19" s="711"/>
      <c r="I19" s="711"/>
      <c r="J19" s="711"/>
      <c r="K19" s="712">
        <f t="shared" si="1"/>
        <v>0</v>
      </c>
      <c r="Q19" s="689">
        <f t="shared" si="0"/>
        <v>1</v>
      </c>
    </row>
    <row r="20" spans="1:17" hidden="1" x14ac:dyDescent="0.25">
      <c r="A20" s="690"/>
      <c r="B20" s="691"/>
      <c r="C20" s="727">
        <f>+'Commissioning &amp; Fees'!C19</f>
        <v>0</v>
      </c>
      <c r="D20" s="727">
        <f>+'Commissioning &amp; Fees'!D19</f>
        <v>0</v>
      </c>
      <c r="E20" s="728">
        <f>+'Commissioning &amp; Fees'!G19</f>
        <v>0</v>
      </c>
      <c r="F20" s="711"/>
      <c r="G20" s="711"/>
      <c r="H20" s="711"/>
      <c r="I20" s="711"/>
      <c r="J20" s="711"/>
      <c r="K20" s="712">
        <f t="shared" si="1"/>
        <v>0</v>
      </c>
      <c r="Q20" s="689">
        <f t="shared" si="0"/>
        <v>1</v>
      </c>
    </row>
    <row r="21" spans="1:17" hidden="1" x14ac:dyDescent="0.25">
      <c r="A21" s="690"/>
      <c r="B21" s="691"/>
      <c r="C21" s="727">
        <f>+'Commissioning &amp; Fees'!C20</f>
        <v>0</v>
      </c>
      <c r="D21" s="727">
        <f>+'Commissioning &amp; Fees'!D20</f>
        <v>0</v>
      </c>
      <c r="E21" s="728">
        <f>+'Commissioning &amp; Fees'!G20</f>
        <v>0</v>
      </c>
      <c r="F21" s="711"/>
      <c r="G21" s="711"/>
      <c r="H21" s="711"/>
      <c r="I21" s="711"/>
      <c r="J21" s="711"/>
      <c r="K21" s="712">
        <f t="shared" si="1"/>
        <v>0</v>
      </c>
      <c r="Q21" s="689">
        <f t="shared" si="0"/>
        <v>1</v>
      </c>
    </row>
    <row r="22" spans="1:17" hidden="1" x14ac:dyDescent="0.25">
      <c r="A22" s="690"/>
      <c r="B22" s="691"/>
      <c r="C22" s="727">
        <f>+'Commissioning &amp; Fees'!C21</f>
        <v>0</v>
      </c>
      <c r="D22" s="727">
        <f>+'Commissioning &amp; Fees'!D21</f>
        <v>0</v>
      </c>
      <c r="E22" s="728">
        <f>+'Commissioning &amp; Fees'!G21</f>
        <v>0</v>
      </c>
      <c r="F22" s="711"/>
      <c r="G22" s="711"/>
      <c r="H22" s="711"/>
      <c r="I22" s="711"/>
      <c r="J22" s="711"/>
      <c r="K22" s="712">
        <f t="shared" si="1"/>
        <v>0</v>
      </c>
      <c r="Q22" s="689">
        <f t="shared" si="0"/>
        <v>1</v>
      </c>
    </row>
    <row r="23" spans="1:17" hidden="1" x14ac:dyDescent="0.25">
      <c r="A23" s="690"/>
      <c r="B23" s="691"/>
      <c r="C23" s="727">
        <f>+'Commissioning &amp; Fees'!C22</f>
        <v>0</v>
      </c>
      <c r="D23" s="727">
        <f>+'Commissioning &amp; Fees'!D22</f>
        <v>0</v>
      </c>
      <c r="E23" s="728">
        <f>+'Commissioning &amp; Fees'!G22</f>
        <v>0</v>
      </c>
      <c r="F23" s="711"/>
      <c r="G23" s="711"/>
      <c r="H23" s="711"/>
      <c r="I23" s="711"/>
      <c r="J23" s="711"/>
      <c r="K23" s="712">
        <f t="shared" si="1"/>
        <v>0</v>
      </c>
      <c r="Q23" s="689">
        <f t="shared" si="0"/>
        <v>1</v>
      </c>
    </row>
    <row r="24" spans="1:17" hidden="1" x14ac:dyDescent="0.25">
      <c r="A24" s="690"/>
      <c r="B24" s="691" t="str">
        <f>+B9</f>
        <v>ZK101.K207.C727</v>
      </c>
      <c r="C24" s="727">
        <f>+'Commissioning &amp; Fees'!C23</f>
        <v>0</v>
      </c>
      <c r="D24" s="727">
        <f>+'Commissioning &amp; Fees'!D23</f>
        <v>0</v>
      </c>
      <c r="E24" s="728">
        <f>+'Commissioning &amp; Fees'!G23</f>
        <v>0</v>
      </c>
      <c r="F24" s="711"/>
      <c r="G24" s="711"/>
      <c r="H24" s="711"/>
      <c r="I24" s="711"/>
      <c r="J24" s="711"/>
      <c r="K24" s="712">
        <f t="shared" si="1"/>
        <v>0</v>
      </c>
      <c r="Q24" s="689">
        <f t="shared" si="0"/>
        <v>1</v>
      </c>
    </row>
    <row r="25" spans="1:17" hidden="1" x14ac:dyDescent="0.25">
      <c r="A25" s="729"/>
      <c r="B25" s="730"/>
      <c r="C25" s="731" t="s">
        <v>286</v>
      </c>
      <c r="D25" s="731"/>
      <c r="E25" s="732"/>
      <c r="F25" s="711">
        <f>+IFERROR(VLOOKUP(B24,Sheet1!$B:$F,2,0),0)</f>
        <v>0</v>
      </c>
      <c r="G25" s="711">
        <f>+IFERROR(VLOOKUP(B24,Sheet1!$B:$F,3,0),0)</f>
        <v>0</v>
      </c>
      <c r="H25" s="711">
        <f>+IFERROR(VLOOKUP(B24,Sheet1!$B:$F,4,0),0)</f>
        <v>0</v>
      </c>
      <c r="I25" s="711"/>
      <c r="J25" s="711">
        <f>+IFERROR(VLOOKUP(B24,Sheet1!$B:$F,5,0),0)</f>
        <v>0</v>
      </c>
      <c r="K25" s="712"/>
      <c r="Q25" s="689">
        <f t="shared" si="0"/>
        <v>1</v>
      </c>
    </row>
    <row r="26" spans="1:17" hidden="1" x14ac:dyDescent="0.25">
      <c r="A26" s="705" t="s">
        <v>79</v>
      </c>
      <c r="B26" s="706" t="str">
        <f>+'Commissioning &amp; Fees'!B25</f>
        <v>ZK101.K208.C727</v>
      </c>
      <c r="C26" s="707" t="s">
        <v>80</v>
      </c>
      <c r="D26" s="707"/>
      <c r="E26" s="709">
        <f>SUM(E27:E29)</f>
        <v>0</v>
      </c>
      <c r="F26" s="709">
        <f>SUM(F27:F29)</f>
        <v>0</v>
      </c>
      <c r="G26" s="709">
        <f>SUM(G27:G29)</f>
        <v>0</v>
      </c>
      <c r="H26" s="709">
        <f>SUM(H27:H29)</f>
        <v>0</v>
      </c>
      <c r="I26" s="709">
        <f>+E26-F26-G26-H26</f>
        <v>0</v>
      </c>
      <c r="J26" s="709">
        <f>SUM(J27:J29)</f>
        <v>0</v>
      </c>
      <c r="K26" s="710">
        <f>+I26-J26</f>
        <v>0</v>
      </c>
      <c r="Q26" s="689">
        <f t="shared" si="0"/>
        <v>1</v>
      </c>
    </row>
    <row r="27" spans="1:17" hidden="1" x14ac:dyDescent="0.25">
      <c r="A27" s="690"/>
      <c r="B27" s="691" t="str">
        <f>+B26</f>
        <v>ZK101.K208.C727</v>
      </c>
      <c r="C27" s="715">
        <f>+'Commissioning &amp; Fees'!C26</f>
        <v>0</v>
      </c>
      <c r="D27" s="715">
        <f>+'Commissioning &amp; Fees'!D26</f>
        <v>0</v>
      </c>
      <c r="E27" s="716">
        <f>+'Commissioning &amp; Fees'!G26</f>
        <v>0</v>
      </c>
      <c r="F27" s="711"/>
      <c r="G27" s="711"/>
      <c r="H27" s="711"/>
      <c r="I27" s="711"/>
      <c r="J27" s="711"/>
      <c r="K27" s="712">
        <f t="shared" si="1"/>
        <v>0</v>
      </c>
      <c r="Q27" s="689">
        <f t="shared" si="0"/>
        <v>1</v>
      </c>
    </row>
    <row r="28" spans="1:17" hidden="1" x14ac:dyDescent="0.25">
      <c r="A28" s="690"/>
      <c r="B28" s="691" t="str">
        <f>B26</f>
        <v>ZK101.K208.C727</v>
      </c>
      <c r="C28" s="715">
        <f>+'Commissioning &amp; Fees'!C27</f>
        <v>0</v>
      </c>
      <c r="D28" s="715">
        <f>+'Commissioning &amp; Fees'!D27</f>
        <v>0</v>
      </c>
      <c r="E28" s="716">
        <f>+'Commissioning &amp; Fees'!G27</f>
        <v>0</v>
      </c>
      <c r="F28" s="711"/>
      <c r="G28" s="711"/>
      <c r="H28" s="711"/>
      <c r="I28" s="711"/>
      <c r="J28" s="711"/>
      <c r="K28" s="712">
        <f>+E28-F28-G28-J28</f>
        <v>0</v>
      </c>
      <c r="Q28" s="689">
        <f>+IF(SUM(E28:J28)=0,1,0)</f>
        <v>1</v>
      </c>
    </row>
    <row r="29" spans="1:17" hidden="1" x14ac:dyDescent="0.25">
      <c r="A29" s="729"/>
      <c r="B29" s="730"/>
      <c r="C29" s="733" t="s">
        <v>286</v>
      </c>
      <c r="D29" s="733"/>
      <c r="E29" s="728"/>
      <c r="F29" s="711">
        <f>+IFERROR(VLOOKUP(B28,Sheet1!$B:$F,2,0),0)</f>
        <v>0</v>
      </c>
      <c r="G29" s="711">
        <f>+IFERROR(VLOOKUP(B28,Sheet1!$B:$F,3,0),0)</f>
        <v>0</v>
      </c>
      <c r="H29" s="711">
        <f>+IFERROR(VLOOKUP(B28,Sheet1!$B:$F,4,0),0)</f>
        <v>0</v>
      </c>
      <c r="I29" s="711"/>
      <c r="J29" s="711">
        <f>+IFERROR(VLOOKUP(B28,Sheet1!$B:$F,5,0),0)</f>
        <v>0</v>
      </c>
      <c r="K29" s="712"/>
      <c r="Q29" s="689">
        <f t="shared" ref="Q29:Q92" si="2">+IF(SUM(E29:J29)=0,1,0)</f>
        <v>1</v>
      </c>
    </row>
    <row r="30" spans="1:17" hidden="1" x14ac:dyDescent="0.25">
      <c r="A30" s="705" t="s">
        <v>81</v>
      </c>
      <c r="B30" s="706" t="str">
        <f>+'Commissioning &amp; Fees'!B29</f>
        <v>ZK101.K209.C727</v>
      </c>
      <c r="C30" s="707" t="s">
        <v>82</v>
      </c>
      <c r="D30" s="707"/>
      <c r="E30" s="709">
        <f>SUM(E31:E32)</f>
        <v>0</v>
      </c>
      <c r="F30" s="709">
        <f>SUM(F31:F32)</f>
        <v>0</v>
      </c>
      <c r="G30" s="709">
        <f>SUM(G31:G32)</f>
        <v>0</v>
      </c>
      <c r="H30" s="709">
        <f>SUM(H31:H32)</f>
        <v>0</v>
      </c>
      <c r="I30" s="709">
        <f>+E30-F30-G30-H30</f>
        <v>0</v>
      </c>
      <c r="J30" s="709">
        <f>SUM(J31:J32)</f>
        <v>0</v>
      </c>
      <c r="K30" s="710">
        <f>+I30-J30</f>
        <v>0</v>
      </c>
      <c r="Q30" s="689">
        <f t="shared" si="2"/>
        <v>1</v>
      </c>
    </row>
    <row r="31" spans="1:17" hidden="1" x14ac:dyDescent="0.25">
      <c r="A31" s="690"/>
      <c r="B31" s="691" t="str">
        <f>+B30</f>
        <v>ZK101.K209.C727</v>
      </c>
      <c r="C31" s="727">
        <f>+'Commissioning &amp; Fees'!C30</f>
        <v>0</v>
      </c>
      <c r="D31" s="727">
        <f>+'Commissioning &amp; Fees'!D30</f>
        <v>0</v>
      </c>
      <c r="E31" s="728">
        <f>+'Commissioning &amp; Fees'!G30</f>
        <v>0</v>
      </c>
      <c r="F31" s="711"/>
      <c r="G31" s="711"/>
      <c r="H31" s="711"/>
      <c r="I31" s="711"/>
      <c r="J31" s="711"/>
      <c r="K31" s="712">
        <f t="shared" si="1"/>
        <v>0</v>
      </c>
      <c r="Q31" s="689">
        <f t="shared" si="2"/>
        <v>1</v>
      </c>
    </row>
    <row r="32" spans="1:17" hidden="1" x14ac:dyDescent="0.25">
      <c r="A32" s="729"/>
      <c r="B32" s="730"/>
      <c r="C32" s="733" t="s">
        <v>286</v>
      </c>
      <c r="D32" s="733"/>
      <c r="E32" s="728"/>
      <c r="F32" s="711">
        <f>+IFERROR(VLOOKUP(B31,Sheet1!$B:$F,2,0),0)</f>
        <v>0</v>
      </c>
      <c r="G32" s="711">
        <f>+IFERROR(VLOOKUP(B31,Sheet1!$B:$F,3,0),0)</f>
        <v>0</v>
      </c>
      <c r="H32" s="711">
        <f>+IFERROR(VLOOKUP(B31,Sheet1!$B:$F,4,0),0)</f>
        <v>0</v>
      </c>
      <c r="I32" s="711"/>
      <c r="J32" s="711">
        <f>+IFERROR(VLOOKUP(B31,Sheet1!$B:$F,5,0),0)</f>
        <v>0</v>
      </c>
      <c r="K32" s="712"/>
      <c r="Q32" s="689">
        <f t="shared" si="2"/>
        <v>1</v>
      </c>
    </row>
    <row r="33" spans="1:17" hidden="1" x14ac:dyDescent="0.25">
      <c r="A33" s="705" t="s">
        <v>83</v>
      </c>
      <c r="B33" s="706" t="str">
        <f>+'Commissioning &amp; Fees'!B32</f>
        <v>ZK101.K210.C727</v>
      </c>
      <c r="C33" s="707" t="s">
        <v>84</v>
      </c>
      <c r="D33" s="707"/>
      <c r="E33" s="709">
        <f>SUM(E34:E35)</f>
        <v>0</v>
      </c>
      <c r="F33" s="709">
        <f>SUM(F34:F35)</f>
        <v>0</v>
      </c>
      <c r="G33" s="709">
        <f>SUM(G34:G35)</f>
        <v>0</v>
      </c>
      <c r="H33" s="709">
        <f>SUM(H34:H35)</f>
        <v>0</v>
      </c>
      <c r="I33" s="709">
        <f>+E33-F33-G33-H33</f>
        <v>0</v>
      </c>
      <c r="J33" s="709">
        <f>SUM(J34:J35)</f>
        <v>0</v>
      </c>
      <c r="K33" s="710">
        <f>+I33-J33</f>
        <v>0</v>
      </c>
      <c r="Q33" s="689">
        <f t="shared" si="2"/>
        <v>1</v>
      </c>
    </row>
    <row r="34" spans="1:17" hidden="1" x14ac:dyDescent="0.25">
      <c r="A34" s="690"/>
      <c r="B34" s="691" t="str">
        <f>+B33</f>
        <v>ZK101.K210.C727</v>
      </c>
      <c r="C34" s="727">
        <f>+'Commissioning &amp; Fees'!C33</f>
        <v>0</v>
      </c>
      <c r="D34" s="727">
        <f>+'Commissioning &amp; Fees'!D33</f>
        <v>0</v>
      </c>
      <c r="E34" s="728">
        <f>+'Commissioning &amp; Fees'!G33</f>
        <v>0</v>
      </c>
      <c r="F34" s="711"/>
      <c r="G34" s="711"/>
      <c r="H34" s="711"/>
      <c r="I34" s="711"/>
      <c r="J34" s="711"/>
      <c r="K34" s="712">
        <f t="shared" si="1"/>
        <v>0</v>
      </c>
      <c r="Q34" s="689">
        <f t="shared" si="2"/>
        <v>1</v>
      </c>
    </row>
    <row r="35" spans="1:17" hidden="1" x14ac:dyDescent="0.25">
      <c r="A35" s="690"/>
      <c r="B35" s="691"/>
      <c r="C35" s="733" t="s">
        <v>286</v>
      </c>
      <c r="D35" s="733"/>
      <c r="E35" s="728"/>
      <c r="F35" s="711">
        <f>+IFERROR(VLOOKUP(B34,Sheet1!$B:$F,2,0),0)</f>
        <v>0</v>
      </c>
      <c r="G35" s="711">
        <f>+IFERROR(VLOOKUP(B34,Sheet1!$B:$F,3,0),0)</f>
        <v>0</v>
      </c>
      <c r="H35" s="711">
        <f>+IFERROR(VLOOKUP(B34,Sheet1!$B:$F,4,0),0)</f>
        <v>0</v>
      </c>
      <c r="I35" s="711"/>
      <c r="J35" s="711">
        <f>+IFERROR(VLOOKUP(B34,Sheet1!$B:$F,5,0),0)</f>
        <v>0</v>
      </c>
      <c r="K35" s="712"/>
      <c r="Q35" s="689">
        <f t="shared" si="2"/>
        <v>1</v>
      </c>
    </row>
    <row r="36" spans="1:17" hidden="1" x14ac:dyDescent="0.25">
      <c r="A36" s="705" t="s">
        <v>85</v>
      </c>
      <c r="B36" s="706" t="str">
        <f>+'Commissioning &amp; Fees'!B35</f>
        <v>ZK101.K211.C727</v>
      </c>
      <c r="C36" s="707" t="s">
        <v>86</v>
      </c>
      <c r="D36" s="707"/>
      <c r="E36" s="709">
        <f>SUM(E37:E38)</f>
        <v>0</v>
      </c>
      <c r="F36" s="709">
        <f>SUM(F37:F38)</f>
        <v>0</v>
      </c>
      <c r="G36" s="709">
        <f>SUM(G37:G38)</f>
        <v>0</v>
      </c>
      <c r="H36" s="709">
        <f>SUM(H37:H38)</f>
        <v>0</v>
      </c>
      <c r="I36" s="709">
        <f>+E36-F36-G36-H36</f>
        <v>0</v>
      </c>
      <c r="J36" s="709">
        <f>SUM(J37:J38)</f>
        <v>0</v>
      </c>
      <c r="K36" s="710">
        <f>+I36-J36</f>
        <v>0</v>
      </c>
      <c r="Q36" s="689">
        <f t="shared" si="2"/>
        <v>1</v>
      </c>
    </row>
    <row r="37" spans="1:17" hidden="1" x14ac:dyDescent="0.25">
      <c r="A37" s="690"/>
      <c r="B37" s="691" t="str">
        <f>+B36</f>
        <v>ZK101.K211.C727</v>
      </c>
      <c r="C37" s="727">
        <f>+'Commissioning &amp; Fees'!C36</f>
        <v>0</v>
      </c>
      <c r="D37" s="727">
        <f>+'Commissioning &amp; Fees'!D36</f>
        <v>0</v>
      </c>
      <c r="E37" s="728">
        <f>+'Commissioning &amp; Fees'!G36</f>
        <v>0</v>
      </c>
      <c r="F37" s="711"/>
      <c r="G37" s="711"/>
      <c r="H37" s="711"/>
      <c r="I37" s="711"/>
      <c r="J37" s="711"/>
      <c r="K37" s="712">
        <f t="shared" si="1"/>
        <v>0</v>
      </c>
      <c r="Q37" s="689">
        <f t="shared" si="2"/>
        <v>1</v>
      </c>
    </row>
    <row r="38" spans="1:17" hidden="1" x14ac:dyDescent="0.25">
      <c r="A38" s="690"/>
      <c r="B38" s="691"/>
      <c r="C38" s="733" t="s">
        <v>286</v>
      </c>
      <c r="D38" s="733"/>
      <c r="E38" s="728"/>
      <c r="F38" s="711">
        <f>+IFERROR(VLOOKUP(B37,Sheet1!$B:$F,2,0),0)</f>
        <v>0</v>
      </c>
      <c r="G38" s="711">
        <f>+IFERROR(VLOOKUP(B37,Sheet1!$B:$F,3,0),0)</f>
        <v>0</v>
      </c>
      <c r="H38" s="711">
        <f>+IFERROR(VLOOKUP(B37,Sheet1!$B:$F,4,0),0)</f>
        <v>0</v>
      </c>
      <c r="I38" s="711"/>
      <c r="J38" s="711">
        <f>+IFERROR(VLOOKUP(B37,Sheet1!$B:$F,5,0),0)</f>
        <v>0</v>
      </c>
      <c r="K38" s="712"/>
      <c r="Q38" s="689">
        <f t="shared" si="2"/>
        <v>1</v>
      </c>
    </row>
    <row r="39" spans="1:17" hidden="1" x14ac:dyDescent="0.25">
      <c r="A39" s="713" t="s">
        <v>87</v>
      </c>
      <c r="B39" s="706" t="str">
        <f>+'Commissioning &amp; Fees'!B38</f>
        <v>ZK101.K212.C727</v>
      </c>
      <c r="C39" s="707" t="s">
        <v>88</v>
      </c>
      <c r="D39" s="707"/>
      <c r="E39" s="709">
        <f>SUM(E40:E41)</f>
        <v>0</v>
      </c>
      <c r="F39" s="709">
        <f>SUM(F40:F41)</f>
        <v>0</v>
      </c>
      <c r="G39" s="709">
        <f>SUM(G40:G41)</f>
        <v>0</v>
      </c>
      <c r="H39" s="709">
        <f>SUM(H40:H41)</f>
        <v>0</v>
      </c>
      <c r="I39" s="709">
        <f>+E39-F39-G39-H39</f>
        <v>0</v>
      </c>
      <c r="J39" s="709">
        <f>SUM(J40:J41)</f>
        <v>0</v>
      </c>
      <c r="K39" s="710">
        <f>+I39-J39</f>
        <v>0</v>
      </c>
      <c r="Q39" s="689">
        <f t="shared" si="2"/>
        <v>1</v>
      </c>
    </row>
    <row r="40" spans="1:17" hidden="1" x14ac:dyDescent="0.25">
      <c r="A40" s="694"/>
      <c r="B40" s="695" t="str">
        <f>+B39</f>
        <v>ZK101.K212.C727</v>
      </c>
      <c r="C40" s="727">
        <f>+'Commissioning &amp; Fees'!C39</f>
        <v>0</v>
      </c>
      <c r="D40" s="727">
        <f>+'Commissioning &amp; Fees'!D39</f>
        <v>0</v>
      </c>
      <c r="E40" s="728">
        <f>+'Commissioning &amp; Fees'!G39</f>
        <v>0</v>
      </c>
      <c r="F40" s="711"/>
      <c r="G40" s="711"/>
      <c r="H40" s="711"/>
      <c r="I40" s="711"/>
      <c r="J40" s="711"/>
      <c r="K40" s="712">
        <f t="shared" si="1"/>
        <v>0</v>
      </c>
      <c r="Q40" s="689">
        <f t="shared" si="2"/>
        <v>1</v>
      </c>
    </row>
    <row r="41" spans="1:17" hidden="1" x14ac:dyDescent="0.25">
      <c r="A41" s="690"/>
      <c r="B41" s="691"/>
      <c r="C41" s="733" t="s">
        <v>286</v>
      </c>
      <c r="D41" s="733"/>
      <c r="E41" s="728"/>
      <c r="F41" s="711">
        <f>+IFERROR(VLOOKUP(B40,Sheet1!$B:$F,2,0),0)</f>
        <v>0</v>
      </c>
      <c r="G41" s="711">
        <f>+IFERROR(VLOOKUP(B40,Sheet1!$B:$F,3,0),0)</f>
        <v>0</v>
      </c>
      <c r="H41" s="711">
        <f>+IFERROR(VLOOKUP(B40,Sheet1!$B:$F,4,0),0)</f>
        <v>0</v>
      </c>
      <c r="I41" s="711"/>
      <c r="J41" s="711">
        <f>+IFERROR(VLOOKUP(B40,Sheet1!$B:$F,5,0),0)</f>
        <v>0</v>
      </c>
      <c r="K41" s="712"/>
      <c r="Q41" s="689">
        <f t="shared" si="2"/>
        <v>1</v>
      </c>
    </row>
    <row r="42" spans="1:17" hidden="1" x14ac:dyDescent="0.25">
      <c r="A42" s="713" t="s">
        <v>89</v>
      </c>
      <c r="B42" s="706" t="str">
        <f>+'Commissioning &amp; Fees'!B41</f>
        <v>ZK101.K213.C727</v>
      </c>
      <c r="C42" s="707" t="s">
        <v>90</v>
      </c>
      <c r="D42" s="707"/>
      <c r="E42" s="709">
        <f>SUM(E43:E44)</f>
        <v>0</v>
      </c>
      <c r="F42" s="709">
        <f>SUM(F43:F44)</f>
        <v>0</v>
      </c>
      <c r="G42" s="709">
        <f>SUM(G43:G44)</f>
        <v>0</v>
      </c>
      <c r="H42" s="709">
        <f>SUM(H43:H44)</f>
        <v>0</v>
      </c>
      <c r="I42" s="709">
        <f>+E42-F42-G42-H42</f>
        <v>0</v>
      </c>
      <c r="J42" s="709">
        <f>SUM(J43:J44)</f>
        <v>0</v>
      </c>
      <c r="K42" s="710">
        <f>+I42-J42</f>
        <v>0</v>
      </c>
      <c r="Q42" s="689">
        <f t="shared" si="2"/>
        <v>1</v>
      </c>
    </row>
    <row r="43" spans="1:17" hidden="1" x14ac:dyDescent="0.25">
      <c r="A43" s="694"/>
      <c r="B43" s="695" t="str">
        <f>+B42</f>
        <v>ZK101.K213.C727</v>
      </c>
      <c r="C43" s="727">
        <f>+'Commissioning &amp; Fees'!C42</f>
        <v>0</v>
      </c>
      <c r="D43" s="727">
        <f>+'Commissioning &amp; Fees'!D42</f>
        <v>0</v>
      </c>
      <c r="E43" s="728">
        <f>+'Commissioning &amp; Fees'!G42</f>
        <v>0</v>
      </c>
      <c r="F43" s="711"/>
      <c r="G43" s="711"/>
      <c r="H43" s="711"/>
      <c r="I43" s="711"/>
      <c r="J43" s="711"/>
      <c r="K43" s="712">
        <f t="shared" si="1"/>
        <v>0</v>
      </c>
      <c r="Q43" s="689">
        <f t="shared" si="2"/>
        <v>1</v>
      </c>
    </row>
    <row r="44" spans="1:17" hidden="1" x14ac:dyDescent="0.25">
      <c r="A44" s="690"/>
      <c r="B44" s="691"/>
      <c r="C44" s="733" t="s">
        <v>286</v>
      </c>
      <c r="D44" s="733"/>
      <c r="E44" s="728"/>
      <c r="F44" s="711">
        <f>+IFERROR(VLOOKUP(B43,Sheet1!$B:$F,2,0),0)</f>
        <v>0</v>
      </c>
      <c r="G44" s="711">
        <f>+IFERROR(VLOOKUP(B43,Sheet1!$B:$F,3,0),0)</f>
        <v>0</v>
      </c>
      <c r="H44" s="711">
        <f>+IFERROR(VLOOKUP(B43,Sheet1!$B:$F,4,0),0)</f>
        <v>0</v>
      </c>
      <c r="I44" s="711"/>
      <c r="J44" s="711">
        <f>+IFERROR(VLOOKUP(B43,Sheet1!$B:$F,5,0),0)</f>
        <v>0</v>
      </c>
      <c r="K44" s="712"/>
      <c r="Q44" s="689">
        <f t="shared" si="2"/>
        <v>1</v>
      </c>
    </row>
    <row r="45" spans="1:17" hidden="1" x14ac:dyDescent="0.25">
      <c r="A45" s="713" t="s">
        <v>91</v>
      </c>
      <c r="B45" s="706" t="str">
        <f>+'Commissioning &amp; Fees'!B44</f>
        <v>ZK101.K214.C727</v>
      </c>
      <c r="C45" s="707" t="s">
        <v>92</v>
      </c>
      <c r="D45" s="707"/>
      <c r="E45" s="709">
        <f>SUM(E46:E47)</f>
        <v>0</v>
      </c>
      <c r="F45" s="709">
        <f>SUM(F46:F47)</f>
        <v>0</v>
      </c>
      <c r="G45" s="709">
        <f>SUM(G46:G47)</f>
        <v>0</v>
      </c>
      <c r="H45" s="709">
        <f>SUM(H46:H47)</f>
        <v>0</v>
      </c>
      <c r="I45" s="709">
        <f>+E45-F45-G45-H45</f>
        <v>0</v>
      </c>
      <c r="J45" s="709">
        <f>SUM(J46:J47)</f>
        <v>0</v>
      </c>
      <c r="K45" s="710">
        <f>+I45-J45</f>
        <v>0</v>
      </c>
      <c r="Q45" s="689">
        <f t="shared" si="2"/>
        <v>1</v>
      </c>
    </row>
    <row r="46" spans="1:17" hidden="1" x14ac:dyDescent="0.25">
      <c r="A46" s="694"/>
      <c r="B46" s="695" t="str">
        <f>+B45</f>
        <v>ZK101.K214.C727</v>
      </c>
      <c r="C46" s="727">
        <f>+'Commissioning &amp; Fees'!C45</f>
        <v>0</v>
      </c>
      <c r="D46" s="727">
        <f>+'Commissioning &amp; Fees'!D45</f>
        <v>0</v>
      </c>
      <c r="E46" s="728">
        <f>+'Commissioning &amp; Fees'!G45</f>
        <v>0</v>
      </c>
      <c r="F46" s="711"/>
      <c r="G46" s="711"/>
      <c r="H46" s="711"/>
      <c r="I46" s="711"/>
      <c r="J46" s="711"/>
      <c r="K46" s="712">
        <f t="shared" si="1"/>
        <v>0</v>
      </c>
      <c r="Q46" s="689">
        <f t="shared" si="2"/>
        <v>1</v>
      </c>
    </row>
    <row r="47" spans="1:17" hidden="1" x14ac:dyDescent="0.25">
      <c r="A47" s="690"/>
      <c r="B47" s="691"/>
      <c r="C47" s="733" t="s">
        <v>286</v>
      </c>
      <c r="D47" s="733"/>
      <c r="E47" s="728"/>
      <c r="F47" s="711">
        <f>+IFERROR(VLOOKUP(B46,Sheet1!$B:$F,2,0),0)</f>
        <v>0</v>
      </c>
      <c r="G47" s="711">
        <f>+IFERROR(VLOOKUP(B46,Sheet1!$B:$F,3,0),0)</f>
        <v>0</v>
      </c>
      <c r="H47" s="711">
        <f>+IFERROR(VLOOKUP(B46,Sheet1!$B:$F,4,0),0)</f>
        <v>0</v>
      </c>
      <c r="I47" s="711"/>
      <c r="J47" s="711">
        <f>+IFERROR(VLOOKUP(B46,Sheet1!$B:$F,5,0),0)</f>
        <v>0</v>
      </c>
      <c r="K47" s="712"/>
      <c r="Q47" s="689">
        <f t="shared" si="2"/>
        <v>1</v>
      </c>
    </row>
    <row r="48" spans="1:17" hidden="1" x14ac:dyDescent="0.25">
      <c r="A48" s="713" t="s">
        <v>93</v>
      </c>
      <c r="B48" s="706" t="str">
        <f>+'Commissioning &amp; Fees'!B47</f>
        <v>ZK101.K215.C727</v>
      </c>
      <c r="C48" s="707" t="s">
        <v>94</v>
      </c>
      <c r="D48" s="707"/>
      <c r="E48" s="709">
        <f>SUM(E49:E50)</f>
        <v>0</v>
      </c>
      <c r="F48" s="709">
        <f>SUM(F49:F50)</f>
        <v>0</v>
      </c>
      <c r="G48" s="709">
        <f>SUM(G49:G50)</f>
        <v>0</v>
      </c>
      <c r="H48" s="709">
        <f>SUM(H49:H50)</f>
        <v>0</v>
      </c>
      <c r="I48" s="709">
        <f>+E48-F48-G48-H48</f>
        <v>0</v>
      </c>
      <c r="J48" s="709">
        <f>SUM(J49:J50)</f>
        <v>0</v>
      </c>
      <c r="K48" s="710">
        <f>+I48-J48</f>
        <v>0</v>
      </c>
      <c r="Q48" s="689">
        <f t="shared" si="2"/>
        <v>1</v>
      </c>
    </row>
    <row r="49" spans="1:17" hidden="1" x14ac:dyDescent="0.25">
      <c r="A49" s="694"/>
      <c r="B49" s="695" t="str">
        <f>+B48</f>
        <v>ZK101.K215.C727</v>
      </c>
      <c r="C49" s="727">
        <f>+'Commissioning &amp; Fees'!C48</f>
        <v>0</v>
      </c>
      <c r="D49" s="727">
        <f>+'Commissioning &amp; Fees'!D48</f>
        <v>0</v>
      </c>
      <c r="E49" s="728">
        <f>+'Commissioning &amp; Fees'!G48</f>
        <v>0</v>
      </c>
      <c r="F49" s="711"/>
      <c r="G49" s="711"/>
      <c r="H49" s="711"/>
      <c r="I49" s="711"/>
      <c r="J49" s="711"/>
      <c r="K49" s="712">
        <f t="shared" si="1"/>
        <v>0</v>
      </c>
      <c r="Q49" s="689">
        <f t="shared" si="2"/>
        <v>1</v>
      </c>
    </row>
    <row r="50" spans="1:17" hidden="1" x14ac:dyDescent="0.25">
      <c r="A50" s="690"/>
      <c r="B50" s="691"/>
      <c r="C50" s="733" t="s">
        <v>286</v>
      </c>
      <c r="D50" s="733"/>
      <c r="E50" s="728"/>
      <c r="F50" s="711">
        <f>+IFERROR(VLOOKUP(B49,Sheet1!$B:$F,2,0),0)</f>
        <v>0</v>
      </c>
      <c r="G50" s="711">
        <f>+IFERROR(VLOOKUP(B49,Sheet1!$B:$F,3,0),0)</f>
        <v>0</v>
      </c>
      <c r="H50" s="711">
        <f>+IFERROR(VLOOKUP(B49,Sheet1!$B:$F,4,0),0)</f>
        <v>0</v>
      </c>
      <c r="I50" s="711"/>
      <c r="J50" s="711">
        <f>+IFERROR(VLOOKUP(B49,Sheet1!$B:$F,5,0),0)</f>
        <v>0</v>
      </c>
      <c r="K50" s="712"/>
      <c r="Q50" s="689">
        <f t="shared" si="2"/>
        <v>1</v>
      </c>
    </row>
    <row r="51" spans="1:17" hidden="1" x14ac:dyDescent="0.25">
      <c r="A51" s="705" t="s">
        <v>95</v>
      </c>
      <c r="B51" s="706" t="str">
        <f>+'Commissioning &amp; Fees'!B50</f>
        <v>ZK101.K216.C727</v>
      </c>
      <c r="C51" s="707" t="s">
        <v>96</v>
      </c>
      <c r="D51" s="707"/>
      <c r="E51" s="709">
        <f>SUM(E52:E53)</f>
        <v>0</v>
      </c>
      <c r="F51" s="709">
        <f>SUM(F52:F53)</f>
        <v>0</v>
      </c>
      <c r="G51" s="709">
        <f>SUM(G52:G53)</f>
        <v>0</v>
      </c>
      <c r="H51" s="709">
        <f>SUM(H52:H53)</f>
        <v>0</v>
      </c>
      <c r="I51" s="709">
        <f>+E51-F51-G51-H51</f>
        <v>0</v>
      </c>
      <c r="J51" s="709">
        <f>SUM(J52:J53)</f>
        <v>0</v>
      </c>
      <c r="K51" s="710">
        <f>+I51-J51</f>
        <v>0</v>
      </c>
      <c r="Q51" s="689">
        <f t="shared" si="2"/>
        <v>1</v>
      </c>
    </row>
    <row r="52" spans="1:17" hidden="1" x14ac:dyDescent="0.25">
      <c r="A52" s="690"/>
      <c r="B52" s="691" t="str">
        <f>+B51</f>
        <v>ZK101.K216.C727</v>
      </c>
      <c r="C52" s="727">
        <f>+'Commissioning &amp; Fees'!C51</f>
        <v>0</v>
      </c>
      <c r="D52" s="727">
        <f>+'Commissioning &amp; Fees'!D51</f>
        <v>0</v>
      </c>
      <c r="E52" s="728">
        <f>+'Commissioning &amp; Fees'!G51</f>
        <v>0</v>
      </c>
      <c r="F52" s="711"/>
      <c r="G52" s="711"/>
      <c r="H52" s="711"/>
      <c r="I52" s="711"/>
      <c r="J52" s="711"/>
      <c r="K52" s="712">
        <f t="shared" si="1"/>
        <v>0</v>
      </c>
      <c r="Q52" s="689">
        <f t="shared" si="2"/>
        <v>1</v>
      </c>
    </row>
    <row r="53" spans="1:17" hidden="1" x14ac:dyDescent="0.25">
      <c r="A53" s="690"/>
      <c r="B53" s="691"/>
      <c r="C53" s="733" t="s">
        <v>286</v>
      </c>
      <c r="D53" s="733"/>
      <c r="E53" s="728"/>
      <c r="F53" s="711">
        <f>+IFERROR(VLOOKUP(B52,Sheet1!$B:$F,2,0),0)</f>
        <v>0</v>
      </c>
      <c r="G53" s="711">
        <f>+IFERROR(VLOOKUP(B52,Sheet1!$B:$F,3,0),0)</f>
        <v>0</v>
      </c>
      <c r="H53" s="711">
        <f>+IFERROR(VLOOKUP(B52,Sheet1!$B:$F,4,0),0)</f>
        <v>0</v>
      </c>
      <c r="I53" s="711"/>
      <c r="J53" s="711">
        <f>+IFERROR(VLOOKUP(B52,Sheet1!$B:$F,5,0),0)</f>
        <v>0</v>
      </c>
      <c r="K53" s="712"/>
      <c r="Q53" s="689">
        <f t="shared" si="2"/>
        <v>1</v>
      </c>
    </row>
    <row r="54" spans="1:17" hidden="1" x14ac:dyDescent="0.25">
      <c r="A54" s="705" t="s">
        <v>97</v>
      </c>
      <c r="B54" s="706" t="str">
        <f>+'Commissioning &amp; Fees'!B53</f>
        <v>ZK101.K217.C727</v>
      </c>
      <c r="C54" s="707" t="s">
        <v>98</v>
      </c>
      <c r="D54" s="707"/>
      <c r="E54" s="709">
        <f>SUM(E55:E56)</f>
        <v>0</v>
      </c>
      <c r="F54" s="709">
        <f>SUM(F55:F56)</f>
        <v>0</v>
      </c>
      <c r="G54" s="709">
        <f>SUM(G55:G56)</f>
        <v>0</v>
      </c>
      <c r="H54" s="709">
        <f>SUM(H55:H56)</f>
        <v>0</v>
      </c>
      <c r="I54" s="709">
        <f>+E54-F54-G54-H54</f>
        <v>0</v>
      </c>
      <c r="J54" s="709">
        <f>SUM(J55:J56)</f>
        <v>0</v>
      </c>
      <c r="K54" s="710">
        <f>+I54-J54</f>
        <v>0</v>
      </c>
      <c r="Q54" s="689">
        <f t="shared" si="2"/>
        <v>1</v>
      </c>
    </row>
    <row r="55" spans="1:17" hidden="1" x14ac:dyDescent="0.25">
      <c r="A55" s="690"/>
      <c r="B55" s="691" t="str">
        <f>+B54</f>
        <v>ZK101.K217.C727</v>
      </c>
      <c r="C55" s="727">
        <f>+'Commissioning &amp; Fees'!C54</f>
        <v>0</v>
      </c>
      <c r="D55" s="727">
        <f>+'Commissioning &amp; Fees'!D54</f>
        <v>0</v>
      </c>
      <c r="E55" s="728">
        <f>+'Commissioning &amp; Fees'!G54</f>
        <v>0</v>
      </c>
      <c r="F55" s="711"/>
      <c r="G55" s="711"/>
      <c r="H55" s="711"/>
      <c r="I55" s="711"/>
      <c r="J55" s="711"/>
      <c r="K55" s="712">
        <f t="shared" si="1"/>
        <v>0</v>
      </c>
      <c r="Q55" s="689">
        <f t="shared" si="2"/>
        <v>1</v>
      </c>
    </row>
    <row r="56" spans="1:17" hidden="1" x14ac:dyDescent="0.25">
      <c r="A56" s="690"/>
      <c r="B56" s="691"/>
      <c r="C56" s="733" t="s">
        <v>286</v>
      </c>
      <c r="D56" s="733"/>
      <c r="E56" s="728"/>
      <c r="F56" s="711">
        <f>+IFERROR(VLOOKUP(B55,Sheet1!$B:$F,2,0),0)</f>
        <v>0</v>
      </c>
      <c r="G56" s="711">
        <f>+IFERROR(VLOOKUP(B55,Sheet1!$B:$F,3,0),0)</f>
        <v>0</v>
      </c>
      <c r="H56" s="711">
        <f>+IFERROR(VLOOKUP(B55,Sheet1!$B:$F,4,0),0)</f>
        <v>0</v>
      </c>
      <c r="I56" s="711"/>
      <c r="J56" s="711">
        <f>+IFERROR(VLOOKUP(B55,Sheet1!$B:$F,5,0),0)</f>
        <v>0</v>
      </c>
      <c r="K56" s="712"/>
      <c r="Q56" s="689">
        <f t="shared" si="2"/>
        <v>1</v>
      </c>
    </row>
    <row r="57" spans="1:17" hidden="1" x14ac:dyDescent="0.25">
      <c r="A57" s="705" t="s">
        <v>99</v>
      </c>
      <c r="B57" s="706" t="str">
        <f>+'Commissioning &amp; Fees'!B56</f>
        <v>ZK101.K218.C727</v>
      </c>
      <c r="C57" s="707" t="s">
        <v>100</v>
      </c>
      <c r="D57" s="707"/>
      <c r="E57" s="709">
        <f>SUM(E58:E59)</f>
        <v>0</v>
      </c>
      <c r="F57" s="709">
        <f>SUM(F58:F59)</f>
        <v>0</v>
      </c>
      <c r="G57" s="709">
        <f>SUM(G58:G59)</f>
        <v>0</v>
      </c>
      <c r="H57" s="709">
        <f>SUM(H58:H59)</f>
        <v>0</v>
      </c>
      <c r="I57" s="709">
        <f>+E57-F57-G57-H57</f>
        <v>0</v>
      </c>
      <c r="J57" s="709">
        <f>SUM(J58:J59)</f>
        <v>0</v>
      </c>
      <c r="K57" s="710">
        <f>+I57-J57</f>
        <v>0</v>
      </c>
      <c r="Q57" s="689">
        <f t="shared" si="2"/>
        <v>1</v>
      </c>
    </row>
    <row r="58" spans="1:17" hidden="1" x14ac:dyDescent="0.25">
      <c r="A58" s="690"/>
      <c r="B58" s="691" t="str">
        <f>+B57</f>
        <v>ZK101.K218.C727</v>
      </c>
      <c r="C58" s="727">
        <f>+'Commissioning &amp; Fees'!C57</f>
        <v>0</v>
      </c>
      <c r="D58" s="727">
        <f>+'Commissioning &amp; Fees'!D57</f>
        <v>0</v>
      </c>
      <c r="E58" s="728">
        <f>+'Commissioning &amp; Fees'!G57</f>
        <v>0</v>
      </c>
      <c r="F58" s="711"/>
      <c r="G58" s="711"/>
      <c r="H58" s="711"/>
      <c r="I58" s="711"/>
      <c r="J58" s="711"/>
      <c r="K58" s="712">
        <f t="shared" si="1"/>
        <v>0</v>
      </c>
      <c r="Q58" s="689">
        <f t="shared" si="2"/>
        <v>1</v>
      </c>
    </row>
    <row r="59" spans="1:17" hidden="1" x14ac:dyDescent="0.25">
      <c r="A59" s="729"/>
      <c r="B59" s="730"/>
      <c r="C59" s="733" t="s">
        <v>286</v>
      </c>
      <c r="D59" s="733"/>
      <c r="E59" s="728"/>
      <c r="F59" s="711">
        <f>+IFERROR(VLOOKUP(B58,Sheet1!$B:$F,2,0),0)</f>
        <v>0</v>
      </c>
      <c r="G59" s="711">
        <f>+IFERROR(VLOOKUP(B58,Sheet1!$B:$F,3,0),0)</f>
        <v>0</v>
      </c>
      <c r="H59" s="711">
        <f>+IFERROR(VLOOKUP(B58,Sheet1!$B:$F,4,0),0)</f>
        <v>0</v>
      </c>
      <c r="I59" s="711"/>
      <c r="J59" s="711">
        <f>+IFERROR(VLOOKUP(B58,Sheet1!$B:$F,5,0),0)</f>
        <v>0</v>
      </c>
      <c r="K59" s="712"/>
      <c r="Q59" s="689">
        <f t="shared" si="2"/>
        <v>1</v>
      </c>
    </row>
    <row r="60" spans="1:17" hidden="1" x14ac:dyDescent="0.25">
      <c r="A60" s="713" t="s">
        <v>101</v>
      </c>
      <c r="B60" s="706" t="str">
        <f>+'Commissioning &amp; Fees'!B59</f>
        <v>ZK101.K219.C727</v>
      </c>
      <c r="C60" s="707" t="s">
        <v>102</v>
      </c>
      <c r="D60" s="707"/>
      <c r="E60" s="709">
        <f>SUM(E61:E62)</f>
        <v>0</v>
      </c>
      <c r="F60" s="709">
        <f>SUM(F61:F62)</f>
        <v>0</v>
      </c>
      <c r="G60" s="709">
        <f>SUM(G61:G62)</f>
        <v>0</v>
      </c>
      <c r="H60" s="709">
        <f>SUM(H61:H62)</f>
        <v>0</v>
      </c>
      <c r="I60" s="709">
        <f>+E60-F60-G60-H60</f>
        <v>0</v>
      </c>
      <c r="J60" s="709">
        <f>SUM(J61:J62)</f>
        <v>0</v>
      </c>
      <c r="K60" s="710">
        <f>+I60-J60</f>
        <v>0</v>
      </c>
      <c r="Q60" s="689">
        <f t="shared" si="2"/>
        <v>1</v>
      </c>
    </row>
    <row r="61" spans="1:17" hidden="1" x14ac:dyDescent="0.25">
      <c r="A61" s="729"/>
      <c r="B61" s="730" t="str">
        <f>+B60</f>
        <v>ZK101.K219.C727</v>
      </c>
      <c r="C61" s="727">
        <f>+'Commissioning &amp; Fees'!C60</f>
        <v>0</v>
      </c>
      <c r="D61" s="727">
        <f>+'Commissioning &amp; Fees'!D60</f>
        <v>0</v>
      </c>
      <c r="E61" s="728">
        <f>+'Commissioning &amp; Fees'!G60</f>
        <v>0</v>
      </c>
      <c r="F61" s="711"/>
      <c r="G61" s="711"/>
      <c r="H61" s="711"/>
      <c r="I61" s="711"/>
      <c r="J61" s="711"/>
      <c r="K61" s="712">
        <f t="shared" si="1"/>
        <v>0</v>
      </c>
      <c r="Q61" s="689">
        <f t="shared" si="2"/>
        <v>1</v>
      </c>
    </row>
    <row r="62" spans="1:17" hidden="1" x14ac:dyDescent="0.25">
      <c r="A62" s="729"/>
      <c r="B62" s="730"/>
      <c r="C62" s="733" t="s">
        <v>286</v>
      </c>
      <c r="D62" s="733"/>
      <c r="E62" s="728"/>
      <c r="F62" s="711">
        <f>+IFERROR(VLOOKUP(B61,Sheet1!$B:$F,2,0),0)</f>
        <v>0</v>
      </c>
      <c r="G62" s="711">
        <f>+IFERROR(VLOOKUP(B61,Sheet1!$B:$F,3,0),0)</f>
        <v>0</v>
      </c>
      <c r="H62" s="711">
        <f>+IFERROR(VLOOKUP(B61,Sheet1!$B:$F,4,0),0)</f>
        <v>0</v>
      </c>
      <c r="I62" s="711"/>
      <c r="J62" s="711">
        <f>+IFERROR(VLOOKUP(B61,Sheet1!$B:$F,5,0),0)</f>
        <v>0</v>
      </c>
      <c r="K62" s="712"/>
      <c r="Q62" s="689">
        <f t="shared" si="2"/>
        <v>1</v>
      </c>
    </row>
    <row r="63" spans="1:17" hidden="1" x14ac:dyDescent="0.25">
      <c r="A63" s="705" t="s">
        <v>103</v>
      </c>
      <c r="B63" s="706" t="str">
        <f>+'Development R&amp;D'!B8</f>
        <v>ZK102.K201.C727</v>
      </c>
      <c r="C63" s="707" t="s">
        <v>104</v>
      </c>
      <c r="D63" s="707"/>
      <c r="E63" s="714">
        <f>SUM(E64:E66)</f>
        <v>0</v>
      </c>
      <c r="F63" s="714">
        <f t="shared" ref="F63:H63" si="3">SUM(F64:F66)</f>
        <v>0</v>
      </c>
      <c r="G63" s="714">
        <f t="shared" si="3"/>
        <v>0</v>
      </c>
      <c r="H63" s="714">
        <f t="shared" si="3"/>
        <v>0</v>
      </c>
      <c r="I63" s="709">
        <f>+E63-F63-G63-H63</f>
        <v>0</v>
      </c>
      <c r="J63" s="714">
        <f>SUM(J64:J85)</f>
        <v>0</v>
      </c>
      <c r="K63" s="710">
        <f>+I63-J63</f>
        <v>0</v>
      </c>
      <c r="Q63" s="689">
        <f t="shared" si="2"/>
        <v>1</v>
      </c>
    </row>
    <row r="64" spans="1:17" hidden="1" x14ac:dyDescent="0.25">
      <c r="A64" s="690"/>
      <c r="B64" s="691"/>
      <c r="C64" s="715">
        <f>+'Development R&amp;D'!C9</f>
        <v>0</v>
      </c>
      <c r="D64" s="715">
        <f>+'Development R&amp;D'!D9</f>
        <v>0</v>
      </c>
      <c r="E64" s="716">
        <f>+'Development R&amp;D'!G9</f>
        <v>0</v>
      </c>
      <c r="F64" s="692"/>
      <c r="G64" s="692"/>
      <c r="H64" s="692"/>
      <c r="I64" s="692"/>
      <c r="J64" s="692"/>
      <c r="K64" s="693">
        <f t="shared" si="1"/>
        <v>0</v>
      </c>
      <c r="Q64" s="689">
        <f t="shared" si="2"/>
        <v>1</v>
      </c>
    </row>
    <row r="65" spans="1:17" hidden="1" x14ac:dyDescent="0.25">
      <c r="A65" s="690"/>
      <c r="B65" s="691"/>
      <c r="C65" s="715">
        <f>+'Development R&amp;D'!C10</f>
        <v>0</v>
      </c>
      <c r="D65" s="715">
        <f>+'Development R&amp;D'!D10</f>
        <v>0</v>
      </c>
      <c r="E65" s="734">
        <f>+'Development R&amp;D'!G10</f>
        <v>0</v>
      </c>
      <c r="F65" s="711"/>
      <c r="G65" s="711"/>
      <c r="H65" s="711"/>
      <c r="I65" s="711"/>
      <c r="J65" s="711"/>
      <c r="K65" s="712">
        <f t="shared" si="1"/>
        <v>0</v>
      </c>
      <c r="Q65" s="689">
        <f t="shared" si="2"/>
        <v>1</v>
      </c>
    </row>
    <row r="66" spans="1:17" hidden="1" x14ac:dyDescent="0.25">
      <c r="A66" s="690"/>
      <c r="B66" s="691"/>
      <c r="C66" s="715">
        <f>+'Development R&amp;D'!C11</f>
        <v>0</v>
      </c>
      <c r="D66" s="715">
        <f>+'Development R&amp;D'!D11</f>
        <v>0</v>
      </c>
      <c r="E66" s="816">
        <f>+'Development R&amp;D'!G11</f>
        <v>0</v>
      </c>
      <c r="F66" s="711"/>
      <c r="G66" s="711"/>
      <c r="H66" s="711"/>
      <c r="I66" s="711"/>
      <c r="J66" s="711"/>
      <c r="K66" s="712">
        <f t="shared" si="1"/>
        <v>0</v>
      </c>
      <c r="Q66" s="689">
        <f t="shared" si="2"/>
        <v>1</v>
      </c>
    </row>
    <row r="67" spans="1:17" hidden="1" x14ac:dyDescent="0.25">
      <c r="A67" s="690"/>
      <c r="B67" s="691"/>
      <c r="C67" s="715">
        <f>+'Development R&amp;D'!C12</f>
        <v>0</v>
      </c>
      <c r="D67" s="715">
        <f>+'Development R&amp;D'!D12</f>
        <v>0</v>
      </c>
      <c r="E67" s="734">
        <f>+'Development R&amp;D'!G12</f>
        <v>0</v>
      </c>
      <c r="F67" s="711"/>
      <c r="G67" s="711"/>
      <c r="H67" s="711"/>
      <c r="I67" s="711"/>
      <c r="J67" s="711"/>
      <c r="K67" s="712">
        <f t="shared" si="1"/>
        <v>0</v>
      </c>
      <c r="Q67" s="689">
        <f t="shared" si="2"/>
        <v>1</v>
      </c>
    </row>
    <row r="68" spans="1:17" hidden="1" x14ac:dyDescent="0.25">
      <c r="A68" s="690"/>
      <c r="B68" s="691"/>
      <c r="C68" s="715">
        <f>+'Development R&amp;D'!C13</f>
        <v>0</v>
      </c>
      <c r="D68" s="715">
        <f>+'Development R&amp;D'!D13</f>
        <v>0</v>
      </c>
      <c r="E68" s="734">
        <f>+'Development R&amp;D'!G13</f>
        <v>0</v>
      </c>
      <c r="F68" s="711"/>
      <c r="G68" s="711"/>
      <c r="H68" s="711"/>
      <c r="I68" s="711"/>
      <c r="J68" s="711"/>
      <c r="K68" s="712">
        <f t="shared" si="1"/>
        <v>0</v>
      </c>
      <c r="Q68" s="689">
        <f t="shared" si="2"/>
        <v>1</v>
      </c>
    </row>
    <row r="69" spans="1:17" hidden="1" x14ac:dyDescent="0.25">
      <c r="A69" s="690"/>
      <c r="B69" s="691"/>
      <c r="C69" s="715">
        <f>+'Development R&amp;D'!C14</f>
        <v>0</v>
      </c>
      <c r="D69" s="715">
        <f>+'Development R&amp;D'!D14</f>
        <v>0</v>
      </c>
      <c r="E69" s="734">
        <f>+'Development R&amp;D'!G14</f>
        <v>0</v>
      </c>
      <c r="F69" s="711"/>
      <c r="G69" s="711"/>
      <c r="H69" s="711"/>
      <c r="I69" s="711"/>
      <c r="J69" s="711"/>
      <c r="K69" s="712">
        <f t="shared" si="1"/>
        <v>0</v>
      </c>
      <c r="Q69" s="689">
        <f t="shared" si="2"/>
        <v>1</v>
      </c>
    </row>
    <row r="70" spans="1:17" hidden="1" x14ac:dyDescent="0.25">
      <c r="A70" s="690"/>
      <c r="B70" s="691"/>
      <c r="C70" s="715">
        <f>+'Development R&amp;D'!C15</f>
        <v>0</v>
      </c>
      <c r="D70" s="715">
        <f>+'Development R&amp;D'!D15</f>
        <v>0</v>
      </c>
      <c r="E70" s="734">
        <f>+'Development R&amp;D'!G15</f>
        <v>0</v>
      </c>
      <c r="F70" s="711"/>
      <c r="G70" s="711"/>
      <c r="H70" s="711"/>
      <c r="I70" s="711"/>
      <c r="J70" s="711"/>
      <c r="K70" s="712">
        <f t="shared" si="1"/>
        <v>0</v>
      </c>
      <c r="Q70" s="689">
        <f t="shared" si="2"/>
        <v>1</v>
      </c>
    </row>
    <row r="71" spans="1:17" hidden="1" x14ac:dyDescent="0.25">
      <c r="A71" s="690"/>
      <c r="B71" s="691"/>
      <c r="C71" s="715">
        <f>+'Development R&amp;D'!C16</f>
        <v>0</v>
      </c>
      <c r="D71" s="715">
        <f>+'Development R&amp;D'!D16</f>
        <v>0</v>
      </c>
      <c r="E71" s="734">
        <f>+'Development R&amp;D'!G16</f>
        <v>0</v>
      </c>
      <c r="F71" s="711"/>
      <c r="G71" s="711"/>
      <c r="H71" s="711"/>
      <c r="I71" s="711"/>
      <c r="J71" s="711"/>
      <c r="K71" s="712">
        <f t="shared" si="1"/>
        <v>0</v>
      </c>
      <c r="Q71" s="689">
        <f t="shared" si="2"/>
        <v>1</v>
      </c>
    </row>
    <row r="72" spans="1:17" hidden="1" x14ac:dyDescent="0.25">
      <c r="A72" s="690"/>
      <c r="B72" s="691"/>
      <c r="C72" s="715">
        <f>+'Development R&amp;D'!C17</f>
        <v>0</v>
      </c>
      <c r="D72" s="715">
        <f>+'Development R&amp;D'!D17</f>
        <v>0</v>
      </c>
      <c r="E72" s="734">
        <f>+'Development R&amp;D'!G17</f>
        <v>0</v>
      </c>
      <c r="F72" s="711"/>
      <c r="G72" s="711"/>
      <c r="H72" s="711"/>
      <c r="I72" s="711"/>
      <c r="J72" s="711"/>
      <c r="K72" s="712">
        <f t="shared" si="1"/>
        <v>0</v>
      </c>
      <c r="Q72" s="689">
        <f t="shared" si="2"/>
        <v>1</v>
      </c>
    </row>
    <row r="73" spans="1:17" hidden="1" x14ac:dyDescent="0.25">
      <c r="A73" s="690"/>
      <c r="B73" s="691"/>
      <c r="C73" s="715">
        <f>+'Development R&amp;D'!C18</f>
        <v>0</v>
      </c>
      <c r="D73" s="715">
        <f>+'Development R&amp;D'!D18</f>
        <v>0</v>
      </c>
      <c r="E73" s="734">
        <f>+'Development R&amp;D'!G18</f>
        <v>0</v>
      </c>
      <c r="F73" s="711"/>
      <c r="G73" s="711"/>
      <c r="H73" s="711"/>
      <c r="I73" s="711"/>
      <c r="J73" s="711"/>
      <c r="K73" s="712">
        <f t="shared" si="1"/>
        <v>0</v>
      </c>
      <c r="Q73" s="689">
        <f t="shared" si="2"/>
        <v>1</v>
      </c>
    </row>
    <row r="74" spans="1:17" hidden="1" x14ac:dyDescent="0.25">
      <c r="A74" s="690"/>
      <c r="B74" s="691"/>
      <c r="C74" s="715">
        <f>+'Development R&amp;D'!C19</f>
        <v>0</v>
      </c>
      <c r="D74" s="715">
        <f>+'Development R&amp;D'!D19</f>
        <v>0</v>
      </c>
      <c r="E74" s="734">
        <f>+'Development R&amp;D'!G19</f>
        <v>0</v>
      </c>
      <c r="F74" s="711"/>
      <c r="G74" s="711"/>
      <c r="H74" s="711"/>
      <c r="I74" s="711"/>
      <c r="J74" s="711"/>
      <c r="K74" s="712">
        <f t="shared" si="1"/>
        <v>0</v>
      </c>
      <c r="Q74" s="689">
        <f t="shared" si="2"/>
        <v>1</v>
      </c>
    </row>
    <row r="75" spans="1:17" hidden="1" x14ac:dyDescent="0.25">
      <c r="A75" s="690"/>
      <c r="B75" s="691"/>
      <c r="C75" s="715">
        <f>+'Development R&amp;D'!C20</f>
        <v>0</v>
      </c>
      <c r="D75" s="715">
        <f>+'Development R&amp;D'!D20</f>
        <v>0</v>
      </c>
      <c r="E75" s="734">
        <f>+'Development R&amp;D'!G20</f>
        <v>0</v>
      </c>
      <c r="F75" s="711"/>
      <c r="G75" s="711"/>
      <c r="H75" s="711"/>
      <c r="I75" s="711"/>
      <c r="J75" s="711"/>
      <c r="K75" s="712">
        <f t="shared" ref="K75:K140" si="4">+E75-F75-G75-J75</f>
        <v>0</v>
      </c>
      <c r="Q75" s="689">
        <f t="shared" si="2"/>
        <v>1</v>
      </c>
    </row>
    <row r="76" spans="1:17" hidden="1" x14ac:dyDescent="0.25">
      <c r="A76" s="690"/>
      <c r="B76" s="691"/>
      <c r="C76" s="715">
        <f>+'Development R&amp;D'!C21</f>
        <v>0</v>
      </c>
      <c r="D76" s="715">
        <f>+'Development R&amp;D'!D21</f>
        <v>0</v>
      </c>
      <c r="E76" s="734">
        <f>+'Development R&amp;D'!G21</f>
        <v>0</v>
      </c>
      <c r="F76" s="711"/>
      <c r="G76" s="711"/>
      <c r="H76" s="711"/>
      <c r="I76" s="711"/>
      <c r="J76" s="711"/>
      <c r="K76" s="712">
        <f t="shared" si="4"/>
        <v>0</v>
      </c>
      <c r="Q76" s="689">
        <f t="shared" si="2"/>
        <v>1</v>
      </c>
    </row>
    <row r="77" spans="1:17" hidden="1" x14ac:dyDescent="0.25">
      <c r="A77" s="690"/>
      <c r="B77" s="691"/>
      <c r="C77" s="715">
        <f>+'Development R&amp;D'!C22</f>
        <v>0</v>
      </c>
      <c r="D77" s="715">
        <f>+'Development R&amp;D'!D22</f>
        <v>0</v>
      </c>
      <c r="E77" s="734">
        <f>+'Development R&amp;D'!G22</f>
        <v>0</v>
      </c>
      <c r="F77" s="711"/>
      <c r="G77" s="711"/>
      <c r="H77" s="711"/>
      <c r="I77" s="711"/>
      <c r="J77" s="711"/>
      <c r="K77" s="712">
        <f t="shared" si="4"/>
        <v>0</v>
      </c>
      <c r="Q77" s="689">
        <f t="shared" si="2"/>
        <v>1</v>
      </c>
    </row>
    <row r="78" spans="1:17" hidden="1" x14ac:dyDescent="0.25">
      <c r="A78" s="690"/>
      <c r="B78" s="691"/>
      <c r="C78" s="715">
        <f>+'Development R&amp;D'!C23</f>
        <v>0</v>
      </c>
      <c r="D78" s="715">
        <f>+'Development R&amp;D'!D23</f>
        <v>0</v>
      </c>
      <c r="E78" s="734">
        <f>+'Development R&amp;D'!G23</f>
        <v>0</v>
      </c>
      <c r="F78" s="711"/>
      <c r="G78" s="711"/>
      <c r="H78" s="711"/>
      <c r="I78" s="711"/>
      <c r="J78" s="711"/>
      <c r="K78" s="712">
        <f t="shared" si="4"/>
        <v>0</v>
      </c>
      <c r="Q78" s="689">
        <f t="shared" si="2"/>
        <v>1</v>
      </c>
    </row>
    <row r="79" spans="1:17" hidden="1" x14ac:dyDescent="0.25">
      <c r="A79" s="690"/>
      <c r="B79" s="691"/>
      <c r="C79" s="715">
        <f>+'Development R&amp;D'!C24</f>
        <v>0</v>
      </c>
      <c r="D79" s="715">
        <f>+'Development R&amp;D'!D24</f>
        <v>0</v>
      </c>
      <c r="E79" s="734">
        <f>+'Development R&amp;D'!G24</f>
        <v>0</v>
      </c>
      <c r="F79" s="711"/>
      <c r="G79" s="711"/>
      <c r="H79" s="711"/>
      <c r="I79" s="711"/>
      <c r="J79" s="711"/>
      <c r="K79" s="712">
        <f t="shared" si="4"/>
        <v>0</v>
      </c>
      <c r="Q79" s="689">
        <f t="shared" si="2"/>
        <v>1</v>
      </c>
    </row>
    <row r="80" spans="1:17" hidden="1" x14ac:dyDescent="0.25">
      <c r="A80" s="690"/>
      <c r="B80" s="691"/>
      <c r="C80" s="715">
        <f>+'Development R&amp;D'!C25</f>
        <v>0</v>
      </c>
      <c r="D80" s="715">
        <f>+'Development R&amp;D'!D25</f>
        <v>0</v>
      </c>
      <c r="E80" s="734">
        <f>+'Development R&amp;D'!G25</f>
        <v>0</v>
      </c>
      <c r="F80" s="711">
        <f>+IFERROR(VLOOKUP(#REF!,#REF!,4,FALSE),0)</f>
        <v>0</v>
      </c>
      <c r="G80" s="711">
        <f>+IFERROR(VLOOKUP(#REF!,#REF!,5,FALSE)+VLOOKUP(#REF!,#REF!,5,FALSE),0)</f>
        <v>0</v>
      </c>
      <c r="H80" s="711">
        <f>+IFERROR(VLOOKUP(#REF!,#REF!,5,FALSE)+VLOOKUP(#REF!,#REF!,5,FALSE),0)</f>
        <v>0</v>
      </c>
      <c r="I80" s="711"/>
      <c r="J80" s="711">
        <f>+IFERROR(VLOOKUP(#REF!,#REF!,3,FALSE)+VLOOKUP(#REF!,#REF!,6,FALSE),0)</f>
        <v>0</v>
      </c>
      <c r="K80" s="712">
        <f t="shared" si="4"/>
        <v>0</v>
      </c>
      <c r="Q80" s="689">
        <f t="shared" si="2"/>
        <v>1</v>
      </c>
    </row>
    <row r="81" spans="1:17" hidden="1" x14ac:dyDescent="0.25">
      <c r="A81" s="690"/>
      <c r="B81" s="691"/>
      <c r="C81" s="715">
        <f>+'Development R&amp;D'!C26</f>
        <v>0</v>
      </c>
      <c r="D81" s="715">
        <f>+'Development R&amp;D'!D26</f>
        <v>0</v>
      </c>
      <c r="E81" s="734">
        <f>+'Development R&amp;D'!G26</f>
        <v>0</v>
      </c>
      <c r="F81" s="711"/>
      <c r="G81" s="711"/>
      <c r="H81" s="711"/>
      <c r="I81" s="711"/>
      <c r="J81" s="711"/>
      <c r="K81" s="712">
        <f t="shared" si="4"/>
        <v>0</v>
      </c>
      <c r="Q81" s="689">
        <f t="shared" si="2"/>
        <v>1</v>
      </c>
    </row>
    <row r="82" spans="1:17" hidden="1" x14ac:dyDescent="0.25">
      <c r="A82" s="690"/>
      <c r="B82" s="691"/>
      <c r="C82" s="715">
        <f>+'Development R&amp;D'!C27</f>
        <v>0</v>
      </c>
      <c r="D82" s="715">
        <f>+'Development R&amp;D'!D27</f>
        <v>0</v>
      </c>
      <c r="E82" s="734">
        <f>+'Development R&amp;D'!G27</f>
        <v>0</v>
      </c>
      <c r="F82" s="711"/>
      <c r="G82" s="711"/>
      <c r="H82" s="711"/>
      <c r="I82" s="711"/>
      <c r="J82" s="711"/>
      <c r="K82" s="712">
        <f t="shared" si="4"/>
        <v>0</v>
      </c>
      <c r="Q82" s="689">
        <f t="shared" si="2"/>
        <v>1</v>
      </c>
    </row>
    <row r="83" spans="1:17" hidden="1" x14ac:dyDescent="0.25">
      <c r="A83" s="690"/>
      <c r="B83" s="691"/>
      <c r="C83" s="715">
        <f>+'Development R&amp;D'!C28</f>
        <v>0</v>
      </c>
      <c r="D83" s="715">
        <f>+'Development R&amp;D'!D28</f>
        <v>0</v>
      </c>
      <c r="E83" s="734">
        <f>+'Development R&amp;D'!G28</f>
        <v>0</v>
      </c>
      <c r="F83" s="711"/>
      <c r="G83" s="711"/>
      <c r="H83" s="711"/>
      <c r="I83" s="711"/>
      <c r="J83" s="711"/>
      <c r="K83" s="712">
        <f t="shared" si="4"/>
        <v>0</v>
      </c>
      <c r="Q83" s="689">
        <f t="shared" si="2"/>
        <v>1</v>
      </c>
    </row>
    <row r="84" spans="1:17" hidden="1" x14ac:dyDescent="0.25">
      <c r="A84" s="690"/>
      <c r="B84" s="691" t="str">
        <f>+B63</f>
        <v>ZK102.K201.C727</v>
      </c>
      <c r="C84" s="715">
        <f>+'Development R&amp;D'!C29</f>
        <v>0</v>
      </c>
      <c r="D84" s="715">
        <f>+'Development R&amp;D'!D29</f>
        <v>0</v>
      </c>
      <c r="E84" s="734">
        <f>+'Development R&amp;D'!G29</f>
        <v>0</v>
      </c>
      <c r="F84" s="711"/>
      <c r="G84" s="711"/>
      <c r="H84" s="711"/>
      <c r="I84" s="711"/>
      <c r="J84" s="711"/>
      <c r="K84" s="712">
        <f t="shared" si="4"/>
        <v>0</v>
      </c>
      <c r="Q84" s="689">
        <f t="shared" si="2"/>
        <v>1</v>
      </c>
    </row>
    <row r="85" spans="1:17" hidden="1" x14ac:dyDescent="0.25">
      <c r="A85" s="729"/>
      <c r="B85" s="730"/>
      <c r="C85" s="731" t="s">
        <v>286</v>
      </c>
      <c r="D85" s="731"/>
      <c r="E85" s="734"/>
      <c r="F85" s="711">
        <f>+IFERROR(VLOOKUP(B84,Sheet1!$B:$F,2,0),0)</f>
        <v>0</v>
      </c>
      <c r="G85" s="711">
        <f>+IFERROR(VLOOKUP(B84,Sheet1!$B:$F,3,0),0)</f>
        <v>0</v>
      </c>
      <c r="H85" s="711">
        <f>+IFERROR(VLOOKUP(B84,Sheet1!$B:$F,4,0),0)</f>
        <v>0</v>
      </c>
      <c r="I85" s="711"/>
      <c r="J85" s="711">
        <f>+IFERROR(VLOOKUP(B84,Sheet1!$B:$F,5,0),0)</f>
        <v>0</v>
      </c>
      <c r="K85" s="712"/>
      <c r="Q85" s="689">
        <f t="shared" si="2"/>
        <v>1</v>
      </c>
    </row>
    <row r="86" spans="1:17" hidden="1" x14ac:dyDescent="0.25">
      <c r="A86" s="705" t="s">
        <v>107</v>
      </c>
      <c r="B86" s="706" t="str">
        <f>+'Development R&amp;D'!B31</f>
        <v>ZK102.K115.C727</v>
      </c>
      <c r="C86" s="707" t="s">
        <v>108</v>
      </c>
      <c r="D86" s="707"/>
      <c r="E86" s="714">
        <f>SUM(E87:E90)</f>
        <v>0</v>
      </c>
      <c r="F86" s="714">
        <f>SUM(F87:F90)</f>
        <v>0</v>
      </c>
      <c r="G86" s="714">
        <f>SUM(G87:G90)</f>
        <v>0</v>
      </c>
      <c r="H86" s="714">
        <f>SUM(H87:H90)</f>
        <v>0</v>
      </c>
      <c r="I86" s="709">
        <f>+E86-F86-G86-H86</f>
        <v>0</v>
      </c>
      <c r="J86" s="714">
        <f>SUM(J87:J90)</f>
        <v>0</v>
      </c>
      <c r="K86" s="710">
        <f>+I86-J86</f>
        <v>0</v>
      </c>
      <c r="Q86" s="689">
        <f t="shared" si="2"/>
        <v>1</v>
      </c>
    </row>
    <row r="87" spans="1:17" hidden="1" x14ac:dyDescent="0.25">
      <c r="A87" s="690"/>
      <c r="B87" s="691"/>
      <c r="C87" s="715">
        <f>+'Development R&amp;D'!C32</f>
        <v>0</v>
      </c>
      <c r="D87" s="715">
        <f>+'Development R&amp;D'!D32</f>
        <v>0</v>
      </c>
      <c r="E87" s="716">
        <f>+'Development R&amp;D'!G32</f>
        <v>0</v>
      </c>
      <c r="F87" s="692"/>
      <c r="G87" s="696"/>
      <c r="H87" s="696"/>
      <c r="I87" s="696"/>
      <c r="J87" s="696"/>
      <c r="K87" s="697">
        <f t="shared" si="4"/>
        <v>0</v>
      </c>
      <c r="Q87" s="689">
        <f t="shared" si="2"/>
        <v>1</v>
      </c>
    </row>
    <row r="88" spans="1:17" hidden="1" x14ac:dyDescent="0.25">
      <c r="A88" s="690"/>
      <c r="B88" s="691"/>
      <c r="C88" s="715">
        <f>+'Development R&amp;D'!C33</f>
        <v>0</v>
      </c>
      <c r="D88" s="715">
        <f>+'Development R&amp;D'!D33</f>
        <v>0</v>
      </c>
      <c r="E88" s="734">
        <f>+'Development R&amp;D'!G33</f>
        <v>0</v>
      </c>
      <c r="F88" s="718"/>
      <c r="G88" s="718"/>
      <c r="H88" s="718"/>
      <c r="I88" s="718"/>
      <c r="J88" s="718"/>
      <c r="K88" s="719">
        <f t="shared" si="4"/>
        <v>0</v>
      </c>
      <c r="Q88" s="689">
        <f t="shared" si="2"/>
        <v>1</v>
      </c>
    </row>
    <row r="89" spans="1:17" hidden="1" x14ac:dyDescent="0.25">
      <c r="A89" s="690"/>
      <c r="B89" s="691" t="str">
        <f>+B86</f>
        <v>ZK102.K115.C727</v>
      </c>
      <c r="C89" s="715">
        <f>+'Development R&amp;D'!C34</f>
        <v>0</v>
      </c>
      <c r="D89" s="715">
        <f>+'Development R&amp;D'!D34</f>
        <v>0</v>
      </c>
      <c r="E89" s="734">
        <f>+'Development R&amp;D'!G34</f>
        <v>0</v>
      </c>
      <c r="F89" s="718"/>
      <c r="G89" s="718"/>
      <c r="H89" s="718"/>
      <c r="I89" s="718"/>
      <c r="J89" s="718"/>
      <c r="K89" s="719">
        <f t="shared" si="4"/>
        <v>0</v>
      </c>
      <c r="Q89" s="689">
        <f t="shared" si="2"/>
        <v>1</v>
      </c>
    </row>
    <row r="90" spans="1:17" hidden="1" x14ac:dyDescent="0.25">
      <c r="A90" s="729"/>
      <c r="B90" s="730"/>
      <c r="C90" s="733" t="s">
        <v>286</v>
      </c>
      <c r="D90" s="733"/>
      <c r="E90" s="734"/>
      <c r="F90" s="711">
        <f>+IFERROR(VLOOKUP(B89,Sheet1!$B:$F,2,0),0)</f>
        <v>0</v>
      </c>
      <c r="G90" s="711">
        <f>+IFERROR(VLOOKUP(B89,Sheet1!$B:$F,3,0),0)</f>
        <v>0</v>
      </c>
      <c r="H90" s="711">
        <f>+IFERROR(VLOOKUP(B89,Sheet1!$B:$F,4,0),0)</f>
        <v>0</v>
      </c>
      <c r="I90" s="711"/>
      <c r="J90" s="711">
        <f>+IFERROR(VLOOKUP(B89,Sheet1!$B:$F,5,0),0)</f>
        <v>0</v>
      </c>
      <c r="K90" s="712"/>
      <c r="Q90" s="689">
        <f t="shared" si="2"/>
        <v>1</v>
      </c>
    </row>
    <row r="91" spans="1:17" hidden="1" x14ac:dyDescent="0.25">
      <c r="A91" s="705" t="s">
        <v>105</v>
      </c>
      <c r="B91" s="706" t="str">
        <f>+'Development R&amp;D'!B36</f>
        <v>ZK102.K116.C727</v>
      </c>
      <c r="C91" s="707" t="s">
        <v>106</v>
      </c>
      <c r="D91" s="707"/>
      <c r="E91" s="709">
        <f>SUM(E92:E95)</f>
        <v>0</v>
      </c>
      <c r="F91" s="709">
        <f>SUM(F92:F95)</f>
        <v>0</v>
      </c>
      <c r="G91" s="709">
        <f>SUM(G92:G95)</f>
        <v>0</v>
      </c>
      <c r="H91" s="709">
        <f>SUM(H92:H95)</f>
        <v>0</v>
      </c>
      <c r="I91" s="709">
        <f>+E91-F91-G91-H91</f>
        <v>0</v>
      </c>
      <c r="J91" s="709">
        <f>SUM(J92:J95)</f>
        <v>0</v>
      </c>
      <c r="K91" s="710">
        <f>+I91-J91</f>
        <v>0</v>
      </c>
      <c r="Q91" s="689">
        <f t="shared" si="2"/>
        <v>1</v>
      </c>
    </row>
    <row r="92" spans="1:17" hidden="1" x14ac:dyDescent="0.25">
      <c r="A92" s="690"/>
      <c r="B92" s="691"/>
      <c r="C92" s="715">
        <f>+'Development R&amp;D'!C37</f>
        <v>0</v>
      </c>
      <c r="D92" s="715">
        <f>+'Development R&amp;D'!D37</f>
        <v>0</v>
      </c>
      <c r="E92" s="734">
        <f>+'Development R&amp;D'!G37</f>
        <v>0</v>
      </c>
      <c r="F92" s="711"/>
      <c r="G92" s="718"/>
      <c r="H92" s="718"/>
      <c r="I92" s="718"/>
      <c r="J92" s="718"/>
      <c r="K92" s="719">
        <f t="shared" si="4"/>
        <v>0</v>
      </c>
      <c r="Q92" s="689">
        <f t="shared" si="2"/>
        <v>1</v>
      </c>
    </row>
    <row r="93" spans="1:17" hidden="1" x14ac:dyDescent="0.25">
      <c r="A93" s="690"/>
      <c r="B93" s="691"/>
      <c r="C93" s="715">
        <f>+'Development R&amp;D'!C38</f>
        <v>0</v>
      </c>
      <c r="D93" s="715">
        <f>+'Development R&amp;D'!D38</f>
        <v>0</v>
      </c>
      <c r="E93" s="734">
        <f>+'Development R&amp;D'!G38</f>
        <v>0</v>
      </c>
      <c r="F93" s="718"/>
      <c r="G93" s="718"/>
      <c r="H93" s="718"/>
      <c r="I93" s="718"/>
      <c r="J93" s="718"/>
      <c r="K93" s="719">
        <f t="shared" si="4"/>
        <v>0</v>
      </c>
      <c r="Q93" s="689">
        <f t="shared" ref="Q93:Q156" si="5">+IF(SUM(E93:J93)=0,1,0)</f>
        <v>1</v>
      </c>
    </row>
    <row r="94" spans="1:17" hidden="1" x14ac:dyDescent="0.25">
      <c r="A94" s="690"/>
      <c r="B94" s="691" t="str">
        <f>+B91</f>
        <v>ZK102.K116.C727</v>
      </c>
      <c r="C94" s="715">
        <f>+'Development R&amp;D'!C39</f>
        <v>0</v>
      </c>
      <c r="D94" s="715">
        <f>+'Development R&amp;D'!D39</f>
        <v>0</v>
      </c>
      <c r="E94" s="734">
        <f>+'Development R&amp;D'!G39</f>
        <v>0</v>
      </c>
      <c r="F94" s="711"/>
      <c r="G94" s="711"/>
      <c r="H94" s="711"/>
      <c r="I94" s="711"/>
      <c r="J94" s="711"/>
      <c r="K94" s="712">
        <f t="shared" si="4"/>
        <v>0</v>
      </c>
      <c r="Q94" s="689">
        <f t="shared" si="5"/>
        <v>1</v>
      </c>
    </row>
    <row r="95" spans="1:17" hidden="1" x14ac:dyDescent="0.25">
      <c r="A95" s="729"/>
      <c r="B95" s="730"/>
      <c r="C95" s="733" t="s">
        <v>286</v>
      </c>
      <c r="D95" s="733"/>
      <c r="E95" s="734"/>
      <c r="F95" s="711">
        <f>+IFERROR(VLOOKUP(B94,Sheet1!$B:$F,2,0),0)</f>
        <v>0</v>
      </c>
      <c r="G95" s="711">
        <f>+IFERROR(VLOOKUP(B94,Sheet1!$B:$F,3,0),0)</f>
        <v>0</v>
      </c>
      <c r="H95" s="711">
        <f>+IFERROR(VLOOKUP(B94,Sheet1!$B:$F,4,0),0)</f>
        <v>0</v>
      </c>
      <c r="I95" s="711"/>
      <c r="J95" s="711">
        <f>+IFERROR(VLOOKUP(B94,Sheet1!$B:$F,5,0),0)</f>
        <v>0</v>
      </c>
      <c r="K95" s="712"/>
      <c r="Q95" s="689">
        <f t="shared" si="5"/>
        <v>1</v>
      </c>
    </row>
    <row r="96" spans="1:17" hidden="1" x14ac:dyDescent="0.25">
      <c r="A96" s="705" t="s">
        <v>109</v>
      </c>
      <c r="B96" s="706" t="str">
        <f>+'Development R&amp;D'!B41</f>
        <v>ZK102.K202.C727</v>
      </c>
      <c r="C96" s="707" t="s">
        <v>110</v>
      </c>
      <c r="D96" s="707"/>
      <c r="E96" s="709">
        <f>SUM(E97:E100)</f>
        <v>0</v>
      </c>
      <c r="F96" s="709">
        <f>SUM(F97:F100)</f>
        <v>0</v>
      </c>
      <c r="G96" s="709">
        <f>SUM(G97:G100)</f>
        <v>0</v>
      </c>
      <c r="H96" s="709">
        <f>SUM(H97:H100)</f>
        <v>0</v>
      </c>
      <c r="I96" s="709">
        <f>+E96-F96-G96-H96</f>
        <v>0</v>
      </c>
      <c r="J96" s="709">
        <f>SUM(J97:J100)</f>
        <v>0</v>
      </c>
      <c r="K96" s="710">
        <f>+I96-J96</f>
        <v>0</v>
      </c>
      <c r="Q96" s="689">
        <f t="shared" si="5"/>
        <v>1</v>
      </c>
    </row>
    <row r="97" spans="1:17" hidden="1" x14ac:dyDescent="0.25">
      <c r="A97" s="694"/>
      <c r="B97" s="695"/>
      <c r="C97" s="715">
        <f>+'Development R&amp;D'!C42</f>
        <v>0</v>
      </c>
      <c r="D97" s="715">
        <f>+'Development R&amp;D'!D42</f>
        <v>0</v>
      </c>
      <c r="E97" s="734">
        <f>+'Development R&amp;D'!G42</f>
        <v>0</v>
      </c>
      <c r="F97" s="711"/>
      <c r="G97" s="718"/>
      <c r="H97" s="718"/>
      <c r="I97" s="718"/>
      <c r="J97" s="718"/>
      <c r="K97" s="719">
        <f t="shared" si="4"/>
        <v>0</v>
      </c>
      <c r="Q97" s="689">
        <f t="shared" si="5"/>
        <v>1</v>
      </c>
    </row>
    <row r="98" spans="1:17" hidden="1" x14ac:dyDescent="0.25">
      <c r="A98" s="690"/>
      <c r="B98" s="691"/>
      <c r="C98" s="715">
        <f>+'Development R&amp;D'!C43</f>
        <v>0</v>
      </c>
      <c r="D98" s="715">
        <f>+'Development R&amp;D'!D43</f>
        <v>0</v>
      </c>
      <c r="E98" s="734">
        <f>+'Development R&amp;D'!G43</f>
        <v>0</v>
      </c>
      <c r="F98" s="718"/>
      <c r="G98" s="718"/>
      <c r="H98" s="718"/>
      <c r="I98" s="718"/>
      <c r="J98" s="718"/>
      <c r="K98" s="719">
        <f t="shared" si="4"/>
        <v>0</v>
      </c>
      <c r="Q98" s="689">
        <f t="shared" si="5"/>
        <v>1</v>
      </c>
    </row>
    <row r="99" spans="1:17" hidden="1" x14ac:dyDescent="0.25">
      <c r="A99" s="694"/>
      <c r="B99" s="691" t="str">
        <f>+B96</f>
        <v>ZK102.K202.C727</v>
      </c>
      <c r="C99" s="715">
        <f>+'Development R&amp;D'!C44</f>
        <v>0</v>
      </c>
      <c r="D99" s="715">
        <f>+'Development R&amp;D'!D44</f>
        <v>0</v>
      </c>
      <c r="E99" s="734">
        <f>+'Development R&amp;D'!G44</f>
        <v>0</v>
      </c>
      <c r="F99" s="718"/>
      <c r="G99" s="718"/>
      <c r="H99" s="718"/>
      <c r="I99" s="718"/>
      <c r="J99" s="718"/>
      <c r="K99" s="719">
        <f t="shared" si="4"/>
        <v>0</v>
      </c>
      <c r="Q99" s="689">
        <f t="shared" si="5"/>
        <v>1</v>
      </c>
    </row>
    <row r="100" spans="1:17" hidden="1" x14ac:dyDescent="0.25">
      <c r="A100" s="690"/>
      <c r="B100" s="691"/>
      <c r="C100" s="733" t="s">
        <v>286</v>
      </c>
      <c r="D100" s="733"/>
      <c r="E100" s="734"/>
      <c r="F100" s="711">
        <f>+IFERROR(VLOOKUP(B99,Sheet1!$B:$F,2,0),0)</f>
        <v>0</v>
      </c>
      <c r="G100" s="711">
        <f>+IFERROR(VLOOKUP(B99,Sheet1!$B:$F,3,0),0)</f>
        <v>0</v>
      </c>
      <c r="H100" s="711">
        <f>+IFERROR(VLOOKUP(B99,Sheet1!$B:$F,4,0),0)</f>
        <v>0</v>
      </c>
      <c r="I100" s="711"/>
      <c r="J100" s="711">
        <f>+IFERROR(VLOOKUP(B99,Sheet1!$B:$F,5,0),0)</f>
        <v>0</v>
      </c>
      <c r="K100" s="712"/>
      <c r="Q100" s="689">
        <f t="shared" si="5"/>
        <v>1</v>
      </c>
    </row>
    <row r="101" spans="1:17" hidden="1" x14ac:dyDescent="0.25">
      <c r="A101" s="705" t="s">
        <v>111</v>
      </c>
      <c r="B101" s="706" t="str">
        <f>+'Development R&amp;D'!B46</f>
        <v>ZK102.K203.C727</v>
      </c>
      <c r="C101" s="707" t="s">
        <v>112</v>
      </c>
      <c r="D101" s="707"/>
      <c r="E101" s="709">
        <f>SUM(E102:E105)</f>
        <v>0</v>
      </c>
      <c r="F101" s="709">
        <f>SUM(F102:F105)</f>
        <v>0</v>
      </c>
      <c r="G101" s="709">
        <f>SUM(G102:G105)</f>
        <v>0</v>
      </c>
      <c r="H101" s="709">
        <f>SUM(H102:H105)</f>
        <v>0</v>
      </c>
      <c r="I101" s="709">
        <f>+E101-F101-G101-H101</f>
        <v>0</v>
      </c>
      <c r="J101" s="709">
        <f>SUM(J102:J105)</f>
        <v>0</v>
      </c>
      <c r="K101" s="710">
        <f>+I101-J101</f>
        <v>0</v>
      </c>
      <c r="Q101" s="689">
        <f t="shared" si="5"/>
        <v>1</v>
      </c>
    </row>
    <row r="102" spans="1:17" hidden="1" x14ac:dyDescent="0.25">
      <c r="A102" s="694"/>
      <c r="B102" s="695"/>
      <c r="C102" s="715">
        <f>+'Development R&amp;D'!C47</f>
        <v>0</v>
      </c>
      <c r="D102" s="715">
        <f>+'Development R&amp;D'!D47</f>
        <v>0</v>
      </c>
      <c r="E102" s="734">
        <f>+'Development R&amp;D'!G47</f>
        <v>0</v>
      </c>
      <c r="F102" s="711"/>
      <c r="G102" s="711"/>
      <c r="H102" s="711"/>
      <c r="I102" s="711"/>
      <c r="J102" s="711"/>
      <c r="K102" s="712">
        <f t="shared" si="4"/>
        <v>0</v>
      </c>
      <c r="Q102" s="689">
        <f t="shared" si="5"/>
        <v>1</v>
      </c>
    </row>
    <row r="103" spans="1:17" hidden="1" x14ac:dyDescent="0.25">
      <c r="A103" s="694"/>
      <c r="B103" s="695"/>
      <c r="C103" s="715">
        <f>+'Development R&amp;D'!C48</f>
        <v>0</v>
      </c>
      <c r="D103" s="715">
        <f>+'Development R&amp;D'!D48</f>
        <v>0</v>
      </c>
      <c r="E103" s="734">
        <f>+'Development R&amp;D'!G48</f>
        <v>0</v>
      </c>
      <c r="F103" s="718"/>
      <c r="G103" s="718"/>
      <c r="H103" s="718"/>
      <c r="I103" s="718"/>
      <c r="J103" s="718"/>
      <c r="K103" s="719">
        <f t="shared" si="4"/>
        <v>0</v>
      </c>
      <c r="Q103" s="689">
        <f t="shared" si="5"/>
        <v>1</v>
      </c>
    </row>
    <row r="104" spans="1:17" hidden="1" x14ac:dyDescent="0.25">
      <c r="A104" s="690"/>
      <c r="B104" s="691" t="str">
        <f>+B101</f>
        <v>ZK102.K203.C727</v>
      </c>
      <c r="C104" s="715">
        <f>+'Development R&amp;D'!C49</f>
        <v>0</v>
      </c>
      <c r="D104" s="715">
        <f>+'Development R&amp;D'!D49</f>
        <v>0</v>
      </c>
      <c r="E104" s="734">
        <f>+'Development R&amp;D'!G49</f>
        <v>0</v>
      </c>
      <c r="F104" s="718"/>
      <c r="G104" s="718"/>
      <c r="H104" s="718"/>
      <c r="I104" s="718"/>
      <c r="J104" s="718"/>
      <c r="K104" s="719">
        <f t="shared" si="4"/>
        <v>0</v>
      </c>
      <c r="Q104" s="689">
        <f t="shared" si="5"/>
        <v>1</v>
      </c>
    </row>
    <row r="105" spans="1:17" hidden="1" x14ac:dyDescent="0.25">
      <c r="A105" s="690"/>
      <c r="B105" s="691"/>
      <c r="C105" s="733" t="s">
        <v>286</v>
      </c>
      <c r="D105" s="733"/>
      <c r="E105" s="734"/>
      <c r="F105" s="711">
        <f>+IFERROR(VLOOKUP(B104,Sheet1!$B:$F,2,0),0)</f>
        <v>0</v>
      </c>
      <c r="G105" s="711">
        <f>+IFERROR(VLOOKUP(B104,Sheet1!$B:$F,3,0),0)</f>
        <v>0</v>
      </c>
      <c r="H105" s="711">
        <f>+IFERROR(VLOOKUP(B104,Sheet1!$B:$F,4,0),0)</f>
        <v>0</v>
      </c>
      <c r="I105" s="711"/>
      <c r="J105" s="711">
        <f>+IFERROR(VLOOKUP(B104,Sheet1!$B:$F,5,0),0)</f>
        <v>0</v>
      </c>
      <c r="K105" s="712"/>
      <c r="Q105" s="689">
        <f t="shared" si="5"/>
        <v>1</v>
      </c>
    </row>
    <row r="106" spans="1:17" hidden="1" x14ac:dyDescent="0.25">
      <c r="A106" s="705" t="s">
        <v>302</v>
      </c>
      <c r="B106" s="706" t="str">
        <f>+'Development R&amp;D'!B51</f>
        <v>ZK102.K117.C727</v>
      </c>
      <c r="C106" s="707" t="s">
        <v>5079</v>
      </c>
      <c r="D106" s="707"/>
      <c r="E106" s="709">
        <f>SUM(E107:E109)</f>
        <v>0</v>
      </c>
      <c r="F106" s="709">
        <f>SUM(F107:F109)</f>
        <v>0</v>
      </c>
      <c r="G106" s="709">
        <f>SUM(G107:G109)</f>
        <v>0</v>
      </c>
      <c r="H106" s="709">
        <f>SUM(H107:H109)</f>
        <v>0</v>
      </c>
      <c r="I106" s="709">
        <f>+E106-F106-G106-H106</f>
        <v>0</v>
      </c>
      <c r="J106" s="709">
        <f>SUM(J107:J109)</f>
        <v>0</v>
      </c>
      <c r="K106" s="710">
        <f>+I106-J106</f>
        <v>0</v>
      </c>
      <c r="Q106" s="689">
        <f t="shared" si="5"/>
        <v>1</v>
      </c>
    </row>
    <row r="107" spans="1:17" hidden="1" x14ac:dyDescent="0.25">
      <c r="A107" s="690"/>
      <c r="B107" s="691"/>
      <c r="C107" s="715">
        <f>+'Development R&amp;D'!C52</f>
        <v>0</v>
      </c>
      <c r="D107" s="715">
        <f>+'Development R&amp;D'!D52</f>
        <v>0</v>
      </c>
      <c r="E107" s="734">
        <f>+'Development R&amp;D'!G52</f>
        <v>0</v>
      </c>
      <c r="F107" s="711"/>
      <c r="G107" s="711"/>
      <c r="H107" s="711"/>
      <c r="I107" s="711"/>
      <c r="J107" s="711"/>
      <c r="K107" s="712">
        <f>+E107-F107-G107-J107</f>
        <v>0</v>
      </c>
      <c r="Q107" s="689">
        <f t="shared" si="5"/>
        <v>1</v>
      </c>
    </row>
    <row r="108" spans="1:17" hidden="1" x14ac:dyDescent="0.25">
      <c r="A108" s="690"/>
      <c r="B108" s="691" t="str">
        <f>+B106</f>
        <v>ZK102.K117.C727</v>
      </c>
      <c r="C108" s="715">
        <f>+'Development R&amp;D'!C53</f>
        <v>0</v>
      </c>
      <c r="D108" s="715">
        <f>+'Development R&amp;D'!D53</f>
        <v>0</v>
      </c>
      <c r="E108" s="734">
        <f>+'Development R&amp;D'!G53</f>
        <v>0</v>
      </c>
      <c r="F108" s="718"/>
      <c r="G108" s="718"/>
      <c r="H108" s="718"/>
      <c r="I108" s="718"/>
      <c r="J108" s="718"/>
      <c r="K108" s="719">
        <f>+E108-F108-G108-J108</f>
        <v>0</v>
      </c>
      <c r="Q108" s="689">
        <f t="shared" si="5"/>
        <v>1</v>
      </c>
    </row>
    <row r="109" spans="1:17" hidden="1" x14ac:dyDescent="0.25">
      <c r="A109" s="690"/>
      <c r="B109" s="691"/>
      <c r="C109" s="733" t="s">
        <v>286</v>
      </c>
      <c r="D109" s="733"/>
      <c r="E109" s="734"/>
      <c r="F109" s="711">
        <f>+IFERROR(VLOOKUP(B108,Sheet1!$B:$F,2,0),0)</f>
        <v>0</v>
      </c>
      <c r="G109" s="711">
        <f>+IFERROR(VLOOKUP(B108,Sheet1!$B:$F,3,0),0)</f>
        <v>0</v>
      </c>
      <c r="H109" s="711">
        <f>+IFERROR(VLOOKUP(B108,Sheet1!$B:$F,4,0),0)</f>
        <v>0</v>
      </c>
      <c r="I109" s="711"/>
      <c r="J109" s="711">
        <f>+IFERROR(VLOOKUP(B108,Sheet1!$B:$F,5,0),0)</f>
        <v>0</v>
      </c>
      <c r="K109" s="712"/>
      <c r="Q109" s="689">
        <f t="shared" si="5"/>
        <v>1</v>
      </c>
    </row>
    <row r="110" spans="1:17" hidden="1" x14ac:dyDescent="0.25">
      <c r="A110" s="713" t="s">
        <v>113</v>
      </c>
      <c r="B110" s="706" t="str">
        <f>+'Creative &amp; Production'!B8</f>
        <v>ZK103.K161.C727</v>
      </c>
      <c r="C110" s="707" t="s">
        <v>114</v>
      </c>
      <c r="D110" s="707"/>
      <c r="E110" s="714">
        <f>SUM(E111:E127)</f>
        <v>0</v>
      </c>
      <c r="F110" s="714">
        <f>SUM(F111:F127)</f>
        <v>0</v>
      </c>
      <c r="G110" s="714">
        <f>SUM(G111:G127)</f>
        <v>0</v>
      </c>
      <c r="H110" s="714">
        <f>SUM(H111:H127)</f>
        <v>0</v>
      </c>
      <c r="I110" s="709">
        <f>+E110-F110-G110-H110</f>
        <v>0</v>
      </c>
      <c r="J110" s="714">
        <f>SUM(J111:J127)</f>
        <v>0</v>
      </c>
      <c r="K110" s="710">
        <f>+I110-J110</f>
        <v>0</v>
      </c>
      <c r="Q110" s="689">
        <f t="shared" si="5"/>
        <v>1</v>
      </c>
    </row>
    <row r="111" spans="1:17" hidden="1" x14ac:dyDescent="0.25">
      <c r="A111" s="690"/>
      <c r="B111" s="691"/>
      <c r="C111" s="715">
        <f>+'Creative &amp; Production'!C9</f>
        <v>0</v>
      </c>
      <c r="D111" s="715">
        <f>+'Creative &amp; Production'!D9</f>
        <v>0</v>
      </c>
      <c r="E111" s="717">
        <f>+'Creative &amp; Production'!G9</f>
        <v>0</v>
      </c>
      <c r="F111" s="692"/>
      <c r="G111" s="692"/>
      <c r="H111" s="692"/>
      <c r="I111" s="692"/>
      <c r="J111" s="692"/>
      <c r="K111" s="693">
        <f t="shared" si="4"/>
        <v>0</v>
      </c>
      <c r="Q111" s="689">
        <f t="shared" si="5"/>
        <v>1</v>
      </c>
    </row>
    <row r="112" spans="1:17" hidden="1" x14ac:dyDescent="0.25">
      <c r="A112" s="690"/>
      <c r="B112" s="691"/>
      <c r="C112" s="715">
        <f>+'Creative &amp; Production'!C10</f>
        <v>0</v>
      </c>
      <c r="D112" s="715">
        <f>+'Creative &amp; Production'!D10</f>
        <v>0</v>
      </c>
      <c r="E112" s="717">
        <f>+'Creative &amp; Production'!G10</f>
        <v>0</v>
      </c>
      <c r="F112" s="692"/>
      <c r="G112" s="692"/>
      <c r="H112" s="692"/>
      <c r="I112" s="692"/>
      <c r="J112" s="692"/>
      <c r="K112" s="693">
        <f t="shared" si="4"/>
        <v>0</v>
      </c>
      <c r="Q112" s="689">
        <f t="shared" si="5"/>
        <v>1</v>
      </c>
    </row>
    <row r="113" spans="1:17" hidden="1" x14ac:dyDescent="0.25">
      <c r="A113" s="690"/>
      <c r="B113" s="691"/>
      <c r="C113" s="715">
        <f>+'Creative &amp; Production'!C11</f>
        <v>0</v>
      </c>
      <c r="D113" s="715">
        <f>+'Creative &amp; Production'!D11</f>
        <v>0</v>
      </c>
      <c r="E113" s="728">
        <f>+'Creative &amp; Production'!G11</f>
        <v>0</v>
      </c>
      <c r="F113" s="711"/>
      <c r="G113" s="711"/>
      <c r="H113" s="711"/>
      <c r="I113" s="711"/>
      <c r="J113" s="711"/>
      <c r="K113" s="712">
        <f t="shared" si="4"/>
        <v>0</v>
      </c>
      <c r="Q113" s="689">
        <f t="shared" si="5"/>
        <v>1</v>
      </c>
    </row>
    <row r="114" spans="1:17" hidden="1" x14ac:dyDescent="0.25">
      <c r="A114" s="690"/>
      <c r="B114" s="691"/>
      <c r="C114" s="715">
        <f>+'Creative &amp; Production'!C12</f>
        <v>0</v>
      </c>
      <c r="D114" s="715">
        <f>+'Creative &amp; Production'!D12</f>
        <v>0</v>
      </c>
      <c r="E114" s="728">
        <f>+'Creative &amp; Production'!G12</f>
        <v>0</v>
      </c>
      <c r="F114" s="711"/>
      <c r="G114" s="711"/>
      <c r="H114" s="711"/>
      <c r="I114" s="711"/>
      <c r="J114" s="711"/>
      <c r="K114" s="712">
        <f t="shared" si="4"/>
        <v>0</v>
      </c>
      <c r="Q114" s="689">
        <f t="shared" si="5"/>
        <v>1</v>
      </c>
    </row>
    <row r="115" spans="1:17" hidden="1" x14ac:dyDescent="0.25">
      <c r="A115" s="690"/>
      <c r="B115" s="691"/>
      <c r="C115" s="715">
        <f>+'Creative &amp; Production'!C13</f>
        <v>0</v>
      </c>
      <c r="D115" s="715">
        <f>+'Creative &amp; Production'!D13</f>
        <v>0</v>
      </c>
      <c r="E115" s="728">
        <f>+'Creative &amp; Production'!G13</f>
        <v>0</v>
      </c>
      <c r="F115" s="711"/>
      <c r="G115" s="711"/>
      <c r="H115" s="711"/>
      <c r="I115" s="711"/>
      <c r="J115" s="711"/>
      <c r="K115" s="712">
        <f t="shared" si="4"/>
        <v>0</v>
      </c>
      <c r="Q115" s="689">
        <f t="shared" si="5"/>
        <v>1</v>
      </c>
    </row>
    <row r="116" spans="1:17" hidden="1" x14ac:dyDescent="0.25">
      <c r="A116" s="690"/>
      <c r="B116" s="691"/>
      <c r="C116" s="715">
        <f>+'Creative &amp; Production'!C14</f>
        <v>0</v>
      </c>
      <c r="D116" s="715">
        <f>+'Creative &amp; Production'!D14</f>
        <v>0</v>
      </c>
      <c r="E116" s="728">
        <f>+'Creative &amp; Production'!G14</f>
        <v>0</v>
      </c>
      <c r="F116" s="711"/>
      <c r="G116" s="711"/>
      <c r="H116" s="711"/>
      <c r="I116" s="711"/>
      <c r="J116" s="711"/>
      <c r="K116" s="712">
        <f t="shared" si="4"/>
        <v>0</v>
      </c>
      <c r="Q116" s="689">
        <f t="shared" si="5"/>
        <v>1</v>
      </c>
    </row>
    <row r="117" spans="1:17" hidden="1" x14ac:dyDescent="0.25">
      <c r="A117" s="690"/>
      <c r="B117" s="691"/>
      <c r="C117" s="715">
        <f>+'Creative &amp; Production'!C15</f>
        <v>0</v>
      </c>
      <c r="D117" s="715">
        <f>+'Creative &amp; Production'!D15</f>
        <v>0</v>
      </c>
      <c r="E117" s="728">
        <f>+'Creative &amp; Production'!G15</f>
        <v>0</v>
      </c>
      <c r="F117" s="711"/>
      <c r="G117" s="711"/>
      <c r="H117" s="711"/>
      <c r="I117" s="711"/>
      <c r="J117" s="711"/>
      <c r="K117" s="712">
        <f t="shared" si="4"/>
        <v>0</v>
      </c>
      <c r="Q117" s="689">
        <f t="shared" si="5"/>
        <v>1</v>
      </c>
    </row>
    <row r="118" spans="1:17" hidden="1" x14ac:dyDescent="0.25">
      <c r="A118" s="690"/>
      <c r="B118" s="691"/>
      <c r="C118" s="715">
        <f>+'Creative &amp; Production'!C16</f>
        <v>0</v>
      </c>
      <c r="D118" s="715">
        <f>+'Creative &amp; Production'!D16</f>
        <v>0</v>
      </c>
      <c r="E118" s="728">
        <f>+'Creative &amp; Production'!G16</f>
        <v>0</v>
      </c>
      <c r="F118" s="711"/>
      <c r="G118" s="711"/>
      <c r="H118" s="711"/>
      <c r="I118" s="711"/>
      <c r="J118" s="711"/>
      <c r="K118" s="712">
        <f t="shared" si="4"/>
        <v>0</v>
      </c>
      <c r="Q118" s="689">
        <f t="shared" si="5"/>
        <v>1</v>
      </c>
    </row>
    <row r="119" spans="1:17" hidden="1" x14ac:dyDescent="0.25">
      <c r="A119" s="690"/>
      <c r="B119" s="691"/>
      <c r="C119" s="715">
        <f>+'Creative &amp; Production'!C17</f>
        <v>0</v>
      </c>
      <c r="D119" s="715">
        <f>+'Creative &amp; Production'!D17</f>
        <v>0</v>
      </c>
      <c r="E119" s="728">
        <f>+'Creative &amp; Production'!G17</f>
        <v>0</v>
      </c>
      <c r="F119" s="711"/>
      <c r="G119" s="711"/>
      <c r="H119" s="711"/>
      <c r="I119" s="711"/>
      <c r="J119" s="711"/>
      <c r="K119" s="712">
        <f t="shared" si="4"/>
        <v>0</v>
      </c>
      <c r="Q119" s="689">
        <f t="shared" si="5"/>
        <v>1</v>
      </c>
    </row>
    <row r="120" spans="1:17" hidden="1" x14ac:dyDescent="0.25">
      <c r="A120" s="690"/>
      <c r="B120" s="691"/>
      <c r="C120" s="715">
        <f>+'Creative &amp; Production'!C18</f>
        <v>0</v>
      </c>
      <c r="D120" s="715">
        <f>+'Creative &amp; Production'!D18</f>
        <v>0</v>
      </c>
      <c r="E120" s="728">
        <f>+'Creative &amp; Production'!G18</f>
        <v>0</v>
      </c>
      <c r="F120" s="711"/>
      <c r="G120" s="711"/>
      <c r="H120" s="711"/>
      <c r="I120" s="711"/>
      <c r="J120" s="711"/>
      <c r="K120" s="712">
        <f t="shared" si="4"/>
        <v>0</v>
      </c>
      <c r="Q120" s="689">
        <f t="shared" si="5"/>
        <v>1</v>
      </c>
    </row>
    <row r="121" spans="1:17" hidden="1" x14ac:dyDescent="0.25">
      <c r="A121" s="690"/>
      <c r="B121" s="691"/>
      <c r="C121" s="715">
        <f>+'Creative &amp; Production'!C19</f>
        <v>0</v>
      </c>
      <c r="D121" s="715">
        <f>+'Creative &amp; Production'!D19</f>
        <v>0</v>
      </c>
      <c r="E121" s="728">
        <f>+'Creative &amp; Production'!G19</f>
        <v>0</v>
      </c>
      <c r="F121" s="711"/>
      <c r="G121" s="711"/>
      <c r="H121" s="711"/>
      <c r="I121" s="711"/>
      <c r="J121" s="711"/>
      <c r="K121" s="712">
        <f t="shared" si="4"/>
        <v>0</v>
      </c>
      <c r="Q121" s="689">
        <f t="shared" si="5"/>
        <v>1</v>
      </c>
    </row>
    <row r="122" spans="1:17" hidden="1" x14ac:dyDescent="0.25">
      <c r="A122" s="690"/>
      <c r="B122" s="691"/>
      <c r="C122" s="715">
        <f>+'Creative &amp; Production'!C20</f>
        <v>0</v>
      </c>
      <c r="D122" s="715">
        <f>+'Creative &amp; Production'!D20</f>
        <v>0</v>
      </c>
      <c r="E122" s="728">
        <f>+'Creative &amp; Production'!G20</f>
        <v>0</v>
      </c>
      <c r="F122" s="711"/>
      <c r="G122" s="711"/>
      <c r="H122" s="711"/>
      <c r="I122" s="711"/>
      <c r="J122" s="711"/>
      <c r="K122" s="712">
        <f t="shared" si="4"/>
        <v>0</v>
      </c>
      <c r="Q122" s="689">
        <f t="shared" si="5"/>
        <v>1</v>
      </c>
    </row>
    <row r="123" spans="1:17" hidden="1" x14ac:dyDescent="0.25">
      <c r="A123" s="690"/>
      <c r="B123" s="691"/>
      <c r="C123" s="715">
        <f>+'Creative &amp; Production'!C21</f>
        <v>0</v>
      </c>
      <c r="D123" s="715">
        <f>+'Creative &amp; Production'!D21</f>
        <v>0</v>
      </c>
      <c r="E123" s="728">
        <f>+'Creative &amp; Production'!G21</f>
        <v>0</v>
      </c>
      <c r="F123" s="711"/>
      <c r="G123" s="711"/>
      <c r="H123" s="711"/>
      <c r="I123" s="711"/>
      <c r="J123" s="711"/>
      <c r="K123" s="712">
        <f t="shared" si="4"/>
        <v>0</v>
      </c>
      <c r="Q123" s="689">
        <f t="shared" si="5"/>
        <v>1</v>
      </c>
    </row>
    <row r="124" spans="1:17" hidden="1" x14ac:dyDescent="0.25">
      <c r="A124" s="690"/>
      <c r="B124" s="691"/>
      <c r="C124" s="715">
        <f>+'Creative &amp; Production'!C22</f>
        <v>0</v>
      </c>
      <c r="D124" s="715">
        <f>+'Creative &amp; Production'!D22</f>
        <v>0</v>
      </c>
      <c r="E124" s="728">
        <f>+'Creative &amp; Production'!G22</f>
        <v>0</v>
      </c>
      <c r="F124" s="711"/>
      <c r="G124" s="711"/>
      <c r="H124" s="711"/>
      <c r="I124" s="711"/>
      <c r="J124" s="711"/>
      <c r="K124" s="712">
        <f t="shared" si="4"/>
        <v>0</v>
      </c>
      <c r="Q124" s="689">
        <f t="shared" si="5"/>
        <v>1</v>
      </c>
    </row>
    <row r="125" spans="1:17" hidden="1" x14ac:dyDescent="0.25">
      <c r="A125" s="690"/>
      <c r="B125" s="691"/>
      <c r="C125" s="715">
        <f>+'Creative &amp; Production'!C23</f>
        <v>0</v>
      </c>
      <c r="D125" s="715">
        <f>+'Creative &amp; Production'!D23</f>
        <v>0</v>
      </c>
      <c r="E125" s="728">
        <f>+'Creative &amp; Production'!G23</f>
        <v>0</v>
      </c>
      <c r="F125" s="711"/>
      <c r="G125" s="711"/>
      <c r="H125" s="711"/>
      <c r="I125" s="711"/>
      <c r="J125" s="711"/>
      <c r="K125" s="712">
        <f t="shared" si="4"/>
        <v>0</v>
      </c>
      <c r="Q125" s="689">
        <f t="shared" si="5"/>
        <v>1</v>
      </c>
    </row>
    <row r="126" spans="1:17" hidden="1" x14ac:dyDescent="0.25">
      <c r="A126" s="690"/>
      <c r="B126" s="691" t="str">
        <f>+B110</f>
        <v>ZK103.K161.C727</v>
      </c>
      <c r="C126" s="715">
        <f>+'Creative &amp; Production'!C24</f>
        <v>0</v>
      </c>
      <c r="D126" s="715">
        <f>+'Creative &amp; Production'!D24</f>
        <v>0</v>
      </c>
      <c r="E126" s="728">
        <f>+'Creative &amp; Production'!G24</f>
        <v>0</v>
      </c>
      <c r="F126" s="711"/>
      <c r="G126" s="711"/>
      <c r="H126" s="711"/>
      <c r="I126" s="711"/>
      <c r="J126" s="711"/>
      <c r="K126" s="712">
        <f t="shared" si="4"/>
        <v>0</v>
      </c>
      <c r="Q126" s="689">
        <f t="shared" si="5"/>
        <v>1</v>
      </c>
    </row>
    <row r="127" spans="1:17" hidden="1" x14ac:dyDescent="0.25">
      <c r="A127" s="729"/>
      <c r="B127" s="730"/>
      <c r="C127" s="731" t="s">
        <v>286</v>
      </c>
      <c r="D127" s="731"/>
      <c r="E127" s="732"/>
      <c r="F127" s="711">
        <f>+IFERROR(VLOOKUP(B126,Sheet1!$B:$F,2,0),0)</f>
        <v>0</v>
      </c>
      <c r="G127" s="711">
        <f>+IFERROR(VLOOKUP(B126,Sheet1!$B:$F,3,0),0)</f>
        <v>0</v>
      </c>
      <c r="H127" s="711">
        <f>+IFERROR(VLOOKUP(B126,Sheet1!$B:$F,4,0),0)</f>
        <v>0</v>
      </c>
      <c r="I127" s="711"/>
      <c r="J127" s="711">
        <f>+IFERROR(VLOOKUP(B126,Sheet1!$B:$F,5,0),0)</f>
        <v>0</v>
      </c>
      <c r="K127" s="712"/>
      <c r="Q127" s="689">
        <f t="shared" si="5"/>
        <v>1</v>
      </c>
    </row>
    <row r="128" spans="1:17" hidden="1" x14ac:dyDescent="0.25">
      <c r="A128" s="713" t="s">
        <v>115</v>
      </c>
      <c r="B128" s="706" t="str">
        <f>+'Creative &amp; Production'!B26</f>
        <v>ZK103.K223.C727</v>
      </c>
      <c r="C128" s="707" t="s">
        <v>116</v>
      </c>
      <c r="D128" s="707"/>
      <c r="E128" s="714">
        <f>SUM(E129:E141)</f>
        <v>0</v>
      </c>
      <c r="F128" s="714">
        <f>SUM(F129:F141)</f>
        <v>0</v>
      </c>
      <c r="G128" s="714">
        <f>SUM(G129:G141)</f>
        <v>0</v>
      </c>
      <c r="H128" s="714">
        <f>SUM(H129:H141)</f>
        <v>0</v>
      </c>
      <c r="I128" s="709">
        <f>+E128-F128-G128-H128</f>
        <v>0</v>
      </c>
      <c r="J128" s="714">
        <f>SUM(J129:J141)</f>
        <v>0</v>
      </c>
      <c r="K128" s="710">
        <f>+I128-J128</f>
        <v>0</v>
      </c>
      <c r="Q128" s="689">
        <f t="shared" si="5"/>
        <v>1</v>
      </c>
    </row>
    <row r="129" spans="1:17" hidden="1" x14ac:dyDescent="0.25">
      <c r="A129" s="690"/>
      <c r="B129" s="691"/>
      <c r="C129" s="715">
        <f>+'Creative &amp; Production'!C27</f>
        <v>0</v>
      </c>
      <c r="D129" s="715">
        <f>+'Creative &amp; Production'!D27</f>
        <v>0</v>
      </c>
      <c r="E129" s="717">
        <f>+'Creative &amp; Production'!G27</f>
        <v>0</v>
      </c>
      <c r="F129" s="692"/>
      <c r="G129" s="692"/>
      <c r="H129" s="692"/>
      <c r="I129" s="692"/>
      <c r="J129" s="692"/>
      <c r="K129" s="693">
        <f t="shared" si="4"/>
        <v>0</v>
      </c>
      <c r="Q129" s="689">
        <f t="shared" si="5"/>
        <v>1</v>
      </c>
    </row>
    <row r="130" spans="1:17" hidden="1" x14ac:dyDescent="0.25">
      <c r="A130" s="690"/>
      <c r="B130" s="691"/>
      <c r="C130" s="715">
        <f>+'Creative &amp; Production'!C28</f>
        <v>0</v>
      </c>
      <c r="D130" s="715">
        <f>+'Creative &amp; Production'!D28</f>
        <v>0</v>
      </c>
      <c r="E130" s="728">
        <f>+'Creative &amp; Production'!G28</f>
        <v>0</v>
      </c>
      <c r="F130" s="718"/>
      <c r="G130" s="718"/>
      <c r="H130" s="718"/>
      <c r="I130" s="718"/>
      <c r="J130" s="718"/>
      <c r="K130" s="719">
        <f t="shared" si="4"/>
        <v>0</v>
      </c>
      <c r="Q130" s="689">
        <f t="shared" si="5"/>
        <v>1</v>
      </c>
    </row>
    <row r="131" spans="1:17" hidden="1" x14ac:dyDescent="0.25">
      <c r="A131" s="690"/>
      <c r="B131" s="691"/>
      <c r="C131" s="715">
        <f>+'Creative &amp; Production'!C29</f>
        <v>0</v>
      </c>
      <c r="D131" s="715">
        <f>+'Creative &amp; Production'!D29</f>
        <v>0</v>
      </c>
      <c r="E131" s="728">
        <f>+'Creative &amp; Production'!G29</f>
        <v>0</v>
      </c>
      <c r="F131" s="718"/>
      <c r="G131" s="718"/>
      <c r="H131" s="718"/>
      <c r="I131" s="718"/>
      <c r="J131" s="718"/>
      <c r="K131" s="719">
        <f t="shared" si="4"/>
        <v>0</v>
      </c>
      <c r="Q131" s="689">
        <f t="shared" si="5"/>
        <v>1</v>
      </c>
    </row>
    <row r="132" spans="1:17" hidden="1" x14ac:dyDescent="0.25">
      <c r="A132" s="690"/>
      <c r="B132" s="691"/>
      <c r="C132" s="715">
        <f>+'Creative &amp; Production'!C30</f>
        <v>0</v>
      </c>
      <c r="D132" s="715">
        <f>+'Creative &amp; Production'!D30</f>
        <v>0</v>
      </c>
      <c r="E132" s="728">
        <f>+'Creative &amp; Production'!G30</f>
        <v>0</v>
      </c>
      <c r="F132" s="718"/>
      <c r="G132" s="718"/>
      <c r="H132" s="718"/>
      <c r="I132" s="718"/>
      <c r="J132" s="718"/>
      <c r="K132" s="719">
        <f t="shared" si="4"/>
        <v>0</v>
      </c>
      <c r="Q132" s="689">
        <f t="shared" si="5"/>
        <v>1</v>
      </c>
    </row>
    <row r="133" spans="1:17" hidden="1" x14ac:dyDescent="0.25">
      <c r="A133" s="690"/>
      <c r="B133" s="691"/>
      <c r="C133" s="715">
        <f>+'Creative &amp; Production'!C31</f>
        <v>0</v>
      </c>
      <c r="D133" s="715">
        <f>+'Creative &amp; Production'!D31</f>
        <v>0</v>
      </c>
      <c r="E133" s="728">
        <f>+'Creative &amp; Production'!G31</f>
        <v>0</v>
      </c>
      <c r="F133" s="718"/>
      <c r="G133" s="718"/>
      <c r="H133" s="718"/>
      <c r="I133" s="718"/>
      <c r="J133" s="718"/>
      <c r="K133" s="719">
        <f t="shared" si="4"/>
        <v>0</v>
      </c>
      <c r="Q133" s="689">
        <f t="shared" si="5"/>
        <v>1</v>
      </c>
    </row>
    <row r="134" spans="1:17" hidden="1" x14ac:dyDescent="0.25">
      <c r="A134" s="690"/>
      <c r="B134" s="691"/>
      <c r="C134" s="715">
        <f>+'Creative &amp; Production'!C32</f>
        <v>0</v>
      </c>
      <c r="D134" s="715">
        <f>+'Creative &amp; Production'!D32</f>
        <v>0</v>
      </c>
      <c r="E134" s="728">
        <f>+'Creative &amp; Production'!G32</f>
        <v>0</v>
      </c>
      <c r="F134" s="718"/>
      <c r="G134" s="718"/>
      <c r="H134" s="718"/>
      <c r="I134" s="718"/>
      <c r="J134" s="718"/>
      <c r="K134" s="719">
        <f t="shared" si="4"/>
        <v>0</v>
      </c>
      <c r="Q134" s="689">
        <f t="shared" si="5"/>
        <v>1</v>
      </c>
    </row>
    <row r="135" spans="1:17" hidden="1" x14ac:dyDescent="0.25">
      <c r="A135" s="690"/>
      <c r="B135" s="691"/>
      <c r="C135" s="715">
        <f>+'Creative &amp; Production'!C33</f>
        <v>0</v>
      </c>
      <c r="D135" s="715">
        <f>+'Creative &amp; Production'!D33</f>
        <v>0</v>
      </c>
      <c r="E135" s="728">
        <f>+'Creative &amp; Production'!G33</f>
        <v>0</v>
      </c>
      <c r="F135" s="718"/>
      <c r="G135" s="718"/>
      <c r="H135" s="718"/>
      <c r="I135" s="718"/>
      <c r="J135" s="718"/>
      <c r="K135" s="719">
        <f t="shared" si="4"/>
        <v>0</v>
      </c>
      <c r="Q135" s="689">
        <f t="shared" si="5"/>
        <v>1</v>
      </c>
    </row>
    <row r="136" spans="1:17" hidden="1" x14ac:dyDescent="0.25">
      <c r="A136" s="690"/>
      <c r="B136" s="691"/>
      <c r="C136" s="715">
        <f>+'Creative &amp; Production'!C34</f>
        <v>0</v>
      </c>
      <c r="D136" s="715">
        <f>+'Creative &amp; Production'!D34</f>
        <v>0</v>
      </c>
      <c r="E136" s="728">
        <f>+'Creative &amp; Production'!G34</f>
        <v>0</v>
      </c>
      <c r="F136" s="718"/>
      <c r="G136" s="718"/>
      <c r="H136" s="718"/>
      <c r="I136" s="718"/>
      <c r="J136" s="718"/>
      <c r="K136" s="719">
        <f t="shared" si="4"/>
        <v>0</v>
      </c>
      <c r="Q136" s="689">
        <f t="shared" si="5"/>
        <v>1</v>
      </c>
    </row>
    <row r="137" spans="1:17" hidden="1" x14ac:dyDescent="0.25">
      <c r="A137" s="690"/>
      <c r="B137" s="691"/>
      <c r="C137" s="715">
        <f>+'Creative &amp; Production'!C35</f>
        <v>0</v>
      </c>
      <c r="D137" s="715">
        <f>+'Creative &amp; Production'!D35</f>
        <v>0</v>
      </c>
      <c r="E137" s="728">
        <f>+'Creative &amp; Production'!G35</f>
        <v>0</v>
      </c>
      <c r="F137" s="718"/>
      <c r="G137" s="718"/>
      <c r="H137" s="718"/>
      <c r="I137" s="718"/>
      <c r="J137" s="718"/>
      <c r="K137" s="719">
        <f t="shared" si="4"/>
        <v>0</v>
      </c>
      <c r="Q137" s="689">
        <f t="shared" si="5"/>
        <v>1</v>
      </c>
    </row>
    <row r="138" spans="1:17" hidden="1" x14ac:dyDescent="0.25">
      <c r="A138" s="690"/>
      <c r="B138" s="691"/>
      <c r="C138" s="715">
        <f>+'Creative &amp; Production'!C36</f>
        <v>0</v>
      </c>
      <c r="D138" s="715">
        <f>+'Creative &amp; Production'!D36</f>
        <v>0</v>
      </c>
      <c r="E138" s="728">
        <f>+'Creative &amp; Production'!G36</f>
        <v>0</v>
      </c>
      <c r="F138" s="718"/>
      <c r="G138" s="718"/>
      <c r="H138" s="718"/>
      <c r="I138" s="718"/>
      <c r="J138" s="718"/>
      <c r="K138" s="719">
        <f t="shared" si="4"/>
        <v>0</v>
      </c>
      <c r="Q138" s="689">
        <f t="shared" si="5"/>
        <v>1</v>
      </c>
    </row>
    <row r="139" spans="1:17" hidden="1" x14ac:dyDescent="0.25">
      <c r="A139" s="690"/>
      <c r="B139" s="691"/>
      <c r="C139" s="715">
        <f>+'Creative &amp; Production'!C37</f>
        <v>0</v>
      </c>
      <c r="D139" s="715">
        <f>+'Creative &amp; Production'!D37</f>
        <v>0</v>
      </c>
      <c r="E139" s="728">
        <f>+'Creative &amp; Production'!G37</f>
        <v>0</v>
      </c>
      <c r="F139" s="718"/>
      <c r="G139" s="718"/>
      <c r="H139" s="718"/>
      <c r="I139" s="718"/>
      <c r="J139" s="718"/>
      <c r="K139" s="719">
        <f t="shared" si="4"/>
        <v>0</v>
      </c>
      <c r="Q139" s="689">
        <f t="shared" si="5"/>
        <v>1</v>
      </c>
    </row>
    <row r="140" spans="1:17" hidden="1" x14ac:dyDescent="0.25">
      <c r="A140" s="694"/>
      <c r="B140" s="706" t="str">
        <f>+B128</f>
        <v>ZK103.K223.C727</v>
      </c>
      <c r="C140" s="715">
        <f>+'Creative &amp; Production'!C38</f>
        <v>0</v>
      </c>
      <c r="D140" s="715">
        <f>+'Creative &amp; Production'!D38</f>
        <v>0</v>
      </c>
      <c r="E140" s="728">
        <f>+'Creative &amp; Production'!G38</f>
        <v>0</v>
      </c>
      <c r="F140" s="718"/>
      <c r="G140" s="718"/>
      <c r="H140" s="718"/>
      <c r="I140" s="718"/>
      <c r="J140" s="718"/>
      <c r="K140" s="719">
        <f t="shared" si="4"/>
        <v>0</v>
      </c>
      <c r="Q140" s="689">
        <f t="shared" si="5"/>
        <v>1</v>
      </c>
    </row>
    <row r="141" spans="1:17" hidden="1" x14ac:dyDescent="0.25">
      <c r="A141" s="729"/>
      <c r="B141" s="730"/>
      <c r="C141" s="733" t="s">
        <v>286</v>
      </c>
      <c r="D141" s="733"/>
      <c r="E141" s="728"/>
      <c r="F141" s="711">
        <f>+IFERROR(VLOOKUP(B140,Sheet1!$B:$F,2,0),0)</f>
        <v>0</v>
      </c>
      <c r="G141" s="711">
        <f>+IFERROR(VLOOKUP(B140,Sheet1!$B:$F,3,0),0)</f>
        <v>0</v>
      </c>
      <c r="H141" s="711">
        <f>+IFERROR(VLOOKUP(B140,Sheet1!$B:$F,4,0),0)</f>
        <v>0</v>
      </c>
      <c r="I141" s="711"/>
      <c r="J141" s="711">
        <f>+IFERROR(VLOOKUP(B140,Sheet1!$B:$F,5,0),0)</f>
        <v>0</v>
      </c>
      <c r="K141" s="712"/>
      <c r="Q141" s="689">
        <f t="shared" si="5"/>
        <v>1</v>
      </c>
    </row>
    <row r="142" spans="1:17" hidden="1" x14ac:dyDescent="0.25">
      <c r="A142" s="713" t="s">
        <v>117</v>
      </c>
      <c r="B142" s="706" t="str">
        <f>+'Creative &amp; Production'!B40</f>
        <v>ZK103.K224.C727</v>
      </c>
      <c r="C142" s="707" t="s">
        <v>118</v>
      </c>
      <c r="D142" s="707"/>
      <c r="E142" s="708">
        <f>SUM(E143:E147)</f>
        <v>0</v>
      </c>
      <c r="F142" s="709">
        <f>SUM(F143:F147)</f>
        <v>0</v>
      </c>
      <c r="G142" s="709">
        <f>SUM(G143:G147)</f>
        <v>0</v>
      </c>
      <c r="H142" s="709">
        <f>SUM(H143:H147)</f>
        <v>0</v>
      </c>
      <c r="I142" s="709">
        <f>+E142-F142-G142-H142</f>
        <v>0</v>
      </c>
      <c r="J142" s="709">
        <f>SUM(J143:J147)</f>
        <v>0</v>
      </c>
      <c r="K142" s="710">
        <f>+I142-J142</f>
        <v>0</v>
      </c>
      <c r="Q142" s="689">
        <f t="shared" si="5"/>
        <v>1</v>
      </c>
    </row>
    <row r="143" spans="1:17" hidden="1" x14ac:dyDescent="0.25">
      <c r="A143" s="694"/>
      <c r="B143" s="695"/>
      <c r="C143" s="715">
        <f>+'Creative &amp; Production'!C41</f>
        <v>0</v>
      </c>
      <c r="D143" s="715">
        <f>+'Creative &amp; Production'!D41</f>
        <v>0</v>
      </c>
      <c r="E143" s="728">
        <f>+'Creative &amp; Production'!G41</f>
        <v>0</v>
      </c>
      <c r="F143" s="711"/>
      <c r="G143" s="711"/>
      <c r="H143" s="711"/>
      <c r="I143" s="711"/>
      <c r="J143" s="711"/>
      <c r="K143" s="712">
        <f t="shared" ref="K143:K206" si="6">+E143-F143-G143-J143</f>
        <v>0</v>
      </c>
      <c r="Q143" s="689">
        <f t="shared" si="5"/>
        <v>1</v>
      </c>
    </row>
    <row r="144" spans="1:17" hidden="1" x14ac:dyDescent="0.25">
      <c r="A144" s="694"/>
      <c r="B144" s="695"/>
      <c r="C144" s="715">
        <f>+'Creative &amp; Production'!C42</f>
        <v>0</v>
      </c>
      <c r="D144" s="715">
        <f>+'Creative &amp; Production'!D42</f>
        <v>0</v>
      </c>
      <c r="E144" s="728">
        <f>+'Creative &amp; Production'!G42</f>
        <v>0</v>
      </c>
      <c r="F144" s="718"/>
      <c r="G144" s="718"/>
      <c r="H144" s="718"/>
      <c r="I144" s="718"/>
      <c r="J144" s="718"/>
      <c r="K144" s="719">
        <f t="shared" si="6"/>
        <v>0</v>
      </c>
      <c r="Q144" s="689">
        <f t="shared" si="5"/>
        <v>1</v>
      </c>
    </row>
    <row r="145" spans="1:17" hidden="1" x14ac:dyDescent="0.25">
      <c r="A145" s="690"/>
      <c r="B145" s="691"/>
      <c r="C145" s="715">
        <f>+'Creative &amp; Production'!C43</f>
        <v>0</v>
      </c>
      <c r="D145" s="715">
        <f>+'Creative &amp; Production'!D43</f>
        <v>0</v>
      </c>
      <c r="E145" s="728">
        <f>+'Creative &amp; Production'!G43</f>
        <v>0</v>
      </c>
      <c r="F145" s="718"/>
      <c r="G145" s="718"/>
      <c r="H145" s="718"/>
      <c r="I145" s="718"/>
      <c r="J145" s="718"/>
      <c r="K145" s="719">
        <f t="shared" si="6"/>
        <v>0</v>
      </c>
      <c r="Q145" s="689">
        <f t="shared" si="5"/>
        <v>1</v>
      </c>
    </row>
    <row r="146" spans="1:17" hidden="1" x14ac:dyDescent="0.25">
      <c r="A146" s="694"/>
      <c r="B146" s="730" t="str">
        <f>+B142</f>
        <v>ZK103.K224.C727</v>
      </c>
      <c r="C146" s="715">
        <f>+'Creative &amp; Production'!C44</f>
        <v>0</v>
      </c>
      <c r="D146" s="715">
        <f>+'Creative &amp; Production'!D44</f>
        <v>0</v>
      </c>
      <c r="E146" s="728">
        <f>+'Creative &amp; Production'!G44</f>
        <v>0</v>
      </c>
      <c r="F146" s="718"/>
      <c r="G146" s="718"/>
      <c r="H146" s="718"/>
      <c r="I146" s="718"/>
      <c r="J146" s="718"/>
      <c r="K146" s="719">
        <f t="shared" si="6"/>
        <v>0</v>
      </c>
      <c r="Q146" s="689">
        <f t="shared" si="5"/>
        <v>1</v>
      </c>
    </row>
    <row r="147" spans="1:17" hidden="1" x14ac:dyDescent="0.25">
      <c r="A147" s="729"/>
      <c r="B147" s="730"/>
      <c r="C147" s="733" t="s">
        <v>286</v>
      </c>
      <c r="D147" s="733"/>
      <c r="E147" s="728"/>
      <c r="F147" s="711">
        <f>+IFERROR(VLOOKUP(B146,Sheet1!$B:$F,2,0),0)</f>
        <v>0</v>
      </c>
      <c r="G147" s="711">
        <f>+IFERROR(VLOOKUP(B146,Sheet1!$B:$F,3,0),0)</f>
        <v>0</v>
      </c>
      <c r="H147" s="711">
        <f>+IFERROR(VLOOKUP(B146,Sheet1!$B:$F,4,0),0)</f>
        <v>0</v>
      </c>
      <c r="I147" s="711"/>
      <c r="J147" s="711">
        <f>+IFERROR(VLOOKUP(B146,Sheet1!$B:$F,5,0),0)</f>
        <v>0</v>
      </c>
      <c r="K147" s="712"/>
      <c r="Q147" s="689">
        <f t="shared" si="5"/>
        <v>1</v>
      </c>
    </row>
    <row r="148" spans="1:17" hidden="1" x14ac:dyDescent="0.25">
      <c r="A148" s="713" t="s">
        <v>119</v>
      </c>
      <c r="B148" s="706" t="str">
        <f>+'Creative &amp; Production'!B46</f>
        <v>ZK103.K225.C727</v>
      </c>
      <c r="C148" s="707" t="s">
        <v>120</v>
      </c>
      <c r="D148" s="707"/>
      <c r="E148" s="714">
        <f>SUM(E149:E154)</f>
        <v>0</v>
      </c>
      <c r="F148" s="714">
        <f>SUM(F149:F154)</f>
        <v>0</v>
      </c>
      <c r="G148" s="714">
        <f>SUM(G149:G154)</f>
        <v>0</v>
      </c>
      <c r="H148" s="714">
        <f>SUM(H149:H154)</f>
        <v>0</v>
      </c>
      <c r="I148" s="709">
        <f>+E148-F148-G148-H148</f>
        <v>0</v>
      </c>
      <c r="J148" s="714">
        <f>SUM(J149:J154)</f>
        <v>0</v>
      </c>
      <c r="K148" s="710">
        <f>+I148-J148</f>
        <v>0</v>
      </c>
      <c r="Q148" s="689">
        <f t="shared" si="5"/>
        <v>1</v>
      </c>
    </row>
    <row r="149" spans="1:17" hidden="1" x14ac:dyDescent="0.25">
      <c r="A149" s="694"/>
      <c r="B149" s="695"/>
      <c r="C149" s="715">
        <f>+'Creative &amp; Production'!C47</f>
        <v>0</v>
      </c>
      <c r="D149" s="715">
        <f>+'Creative &amp; Production'!D47</f>
        <v>0</v>
      </c>
      <c r="E149" s="717">
        <f>+'Creative &amp; Production'!G47</f>
        <v>0</v>
      </c>
      <c r="F149" s="692"/>
      <c r="G149" s="692"/>
      <c r="H149" s="692"/>
      <c r="I149" s="692"/>
      <c r="J149" s="692"/>
      <c r="K149" s="693">
        <f t="shared" si="6"/>
        <v>0</v>
      </c>
      <c r="Q149" s="689">
        <f t="shared" si="5"/>
        <v>1</v>
      </c>
    </row>
    <row r="150" spans="1:17" hidden="1" x14ac:dyDescent="0.25">
      <c r="A150" s="694"/>
      <c r="B150" s="695"/>
      <c r="C150" s="715">
        <f>+'Creative &amp; Production'!C48</f>
        <v>0</v>
      </c>
      <c r="D150" s="715">
        <f>+'Creative &amp; Production'!D48</f>
        <v>0</v>
      </c>
      <c r="E150" s="717">
        <f>+'Creative &amp; Production'!G48</f>
        <v>0</v>
      </c>
      <c r="F150" s="696"/>
      <c r="G150" s="696"/>
      <c r="H150" s="696"/>
      <c r="I150" s="696"/>
      <c r="J150" s="696"/>
      <c r="K150" s="697">
        <f t="shared" si="6"/>
        <v>0</v>
      </c>
      <c r="Q150" s="689">
        <f t="shared" si="5"/>
        <v>1</v>
      </c>
    </row>
    <row r="151" spans="1:17" hidden="1" x14ac:dyDescent="0.25">
      <c r="A151" s="690"/>
      <c r="B151" s="691"/>
      <c r="C151" s="715">
        <f>+'Creative &amp; Production'!C49</f>
        <v>0</v>
      </c>
      <c r="D151" s="715">
        <f>+'Creative &amp; Production'!D49</f>
        <v>0</v>
      </c>
      <c r="E151" s="717">
        <f>+'Creative &amp; Production'!G49</f>
        <v>0</v>
      </c>
      <c r="F151" s="696"/>
      <c r="G151" s="696"/>
      <c r="H151" s="696"/>
      <c r="I151" s="696"/>
      <c r="J151" s="696"/>
      <c r="K151" s="697">
        <f t="shared" si="6"/>
        <v>0</v>
      </c>
      <c r="Q151" s="689">
        <f t="shared" si="5"/>
        <v>1</v>
      </c>
    </row>
    <row r="152" spans="1:17" hidden="1" x14ac:dyDescent="0.25">
      <c r="A152" s="690"/>
      <c r="B152" s="691"/>
      <c r="C152" s="715">
        <f>+'Creative &amp; Production'!C50</f>
        <v>0</v>
      </c>
      <c r="D152" s="715">
        <f>+'Creative &amp; Production'!D50</f>
        <v>0</v>
      </c>
      <c r="E152" s="728">
        <f>+'Creative &amp; Production'!G50</f>
        <v>0</v>
      </c>
      <c r="F152" s="718"/>
      <c r="G152" s="718"/>
      <c r="H152" s="718"/>
      <c r="I152" s="718"/>
      <c r="J152" s="718"/>
      <c r="K152" s="719">
        <f t="shared" si="6"/>
        <v>0</v>
      </c>
      <c r="Q152" s="689">
        <f t="shared" si="5"/>
        <v>1</v>
      </c>
    </row>
    <row r="153" spans="1:17" hidden="1" x14ac:dyDescent="0.25">
      <c r="A153" s="690"/>
      <c r="B153" s="691" t="str">
        <f>+B148</f>
        <v>ZK103.K225.C727</v>
      </c>
      <c r="C153" s="715">
        <f>+'Creative &amp; Production'!C51</f>
        <v>0</v>
      </c>
      <c r="D153" s="715">
        <f>+'Creative &amp; Production'!D51</f>
        <v>0</v>
      </c>
      <c r="E153" s="728">
        <f>+'Creative &amp; Production'!G51</f>
        <v>0</v>
      </c>
      <c r="F153" s="718"/>
      <c r="G153" s="718"/>
      <c r="H153" s="718"/>
      <c r="I153" s="718"/>
      <c r="J153" s="718"/>
      <c r="K153" s="719">
        <f t="shared" si="6"/>
        <v>0</v>
      </c>
      <c r="Q153" s="689">
        <f t="shared" si="5"/>
        <v>1</v>
      </c>
    </row>
    <row r="154" spans="1:17" hidden="1" x14ac:dyDescent="0.25">
      <c r="A154" s="690"/>
      <c r="B154" s="691"/>
      <c r="C154" s="733" t="s">
        <v>286</v>
      </c>
      <c r="D154" s="733"/>
      <c r="E154" s="728"/>
      <c r="F154" s="711">
        <f>+IFERROR(VLOOKUP(B153,Sheet1!$B:$F,2,0),0)</f>
        <v>0</v>
      </c>
      <c r="G154" s="711">
        <f>+IFERROR(VLOOKUP(B153,Sheet1!$B:$F,3,0),0)</f>
        <v>0</v>
      </c>
      <c r="H154" s="711">
        <f>+IFERROR(VLOOKUP(B153,Sheet1!$B:$F,4,0),0)</f>
        <v>0</v>
      </c>
      <c r="I154" s="711"/>
      <c r="J154" s="711">
        <f>+IFERROR(VLOOKUP(B153,Sheet1!$B:$F,5,0),0)</f>
        <v>0</v>
      </c>
      <c r="K154" s="712"/>
      <c r="Q154" s="689">
        <f t="shared" si="5"/>
        <v>1</v>
      </c>
    </row>
    <row r="155" spans="1:17" hidden="1" x14ac:dyDescent="0.25">
      <c r="A155" s="713" t="s">
        <v>121</v>
      </c>
      <c r="B155" s="706" t="str">
        <f>+'Creative &amp; Production'!B53</f>
        <v>ZK103.K226.C727</v>
      </c>
      <c r="C155" s="707" t="s">
        <v>122</v>
      </c>
      <c r="D155" s="707"/>
      <c r="E155" s="708">
        <f>SUM(E156:E171)</f>
        <v>0</v>
      </c>
      <c r="F155" s="709">
        <f>SUM(F156:F171)</f>
        <v>0</v>
      </c>
      <c r="G155" s="709">
        <f>SUM(G156:G171)</f>
        <v>0</v>
      </c>
      <c r="H155" s="709">
        <f>SUM(H156:H171)</f>
        <v>0</v>
      </c>
      <c r="I155" s="709">
        <f>+E155-F155-G155-H155</f>
        <v>0</v>
      </c>
      <c r="J155" s="709">
        <f>SUM(J156:J171)</f>
        <v>0</v>
      </c>
      <c r="K155" s="710">
        <f>+I155-J155</f>
        <v>0</v>
      </c>
      <c r="Q155" s="689">
        <f t="shared" si="5"/>
        <v>1</v>
      </c>
    </row>
    <row r="156" spans="1:17" hidden="1" x14ac:dyDescent="0.25">
      <c r="A156" s="690"/>
      <c r="B156" s="691"/>
      <c r="C156" s="715">
        <f>+'Creative &amp; Production'!C54</f>
        <v>0</v>
      </c>
      <c r="D156" s="715">
        <f>+'Creative &amp; Production'!D54</f>
        <v>0</v>
      </c>
      <c r="E156" s="728">
        <f>+'Creative &amp; Production'!G54</f>
        <v>0</v>
      </c>
      <c r="F156" s="711"/>
      <c r="G156" s="711"/>
      <c r="H156" s="711"/>
      <c r="I156" s="711"/>
      <c r="J156" s="711"/>
      <c r="K156" s="712">
        <f t="shared" si="6"/>
        <v>0</v>
      </c>
      <c r="Q156" s="689">
        <f t="shared" si="5"/>
        <v>1</v>
      </c>
    </row>
    <row r="157" spans="1:17" hidden="1" x14ac:dyDescent="0.25">
      <c r="A157" s="690"/>
      <c r="B157" s="691"/>
      <c r="C157" s="715">
        <f>+'Creative &amp; Production'!C55</f>
        <v>0</v>
      </c>
      <c r="D157" s="715">
        <f>+'Creative &amp; Production'!D55</f>
        <v>0</v>
      </c>
      <c r="E157" s="728">
        <f>+'Creative &amp; Production'!G55</f>
        <v>0</v>
      </c>
      <c r="F157" s="718"/>
      <c r="G157" s="718"/>
      <c r="H157" s="718"/>
      <c r="I157" s="718"/>
      <c r="J157" s="718"/>
      <c r="K157" s="719">
        <f t="shared" si="6"/>
        <v>0</v>
      </c>
      <c r="Q157" s="689">
        <f t="shared" ref="Q157:Q220" si="7">+IF(SUM(E157:J157)=0,1,0)</f>
        <v>1</v>
      </c>
    </row>
    <row r="158" spans="1:17" hidden="1" x14ac:dyDescent="0.25">
      <c r="A158" s="690"/>
      <c r="B158" s="691"/>
      <c r="C158" s="715">
        <f>+'Creative &amp; Production'!C56</f>
        <v>0</v>
      </c>
      <c r="D158" s="715">
        <f>+'Creative &amp; Production'!D56</f>
        <v>0</v>
      </c>
      <c r="E158" s="728">
        <f>+'Creative &amp; Production'!G56</f>
        <v>0</v>
      </c>
      <c r="F158" s="718"/>
      <c r="G158" s="718"/>
      <c r="H158" s="718"/>
      <c r="I158" s="718"/>
      <c r="J158" s="718"/>
      <c r="K158" s="719">
        <f t="shared" si="6"/>
        <v>0</v>
      </c>
      <c r="Q158" s="689">
        <f t="shared" si="7"/>
        <v>1</v>
      </c>
    </row>
    <row r="159" spans="1:17" hidden="1" x14ac:dyDescent="0.25">
      <c r="A159" s="690"/>
      <c r="B159" s="691"/>
      <c r="C159" s="715">
        <f>+'Creative &amp; Production'!C57</f>
        <v>0</v>
      </c>
      <c r="D159" s="715">
        <f>+'Creative &amp; Production'!D57</f>
        <v>0</v>
      </c>
      <c r="E159" s="728">
        <f>+'Creative &amp; Production'!G57</f>
        <v>0</v>
      </c>
      <c r="F159" s="718"/>
      <c r="G159" s="718"/>
      <c r="H159" s="718"/>
      <c r="I159" s="718"/>
      <c r="J159" s="718"/>
      <c r="K159" s="719">
        <f t="shared" si="6"/>
        <v>0</v>
      </c>
      <c r="Q159" s="689">
        <f t="shared" si="7"/>
        <v>1</v>
      </c>
    </row>
    <row r="160" spans="1:17" hidden="1" x14ac:dyDescent="0.25">
      <c r="A160" s="690"/>
      <c r="B160" s="691"/>
      <c r="C160" s="715">
        <f>+'Creative &amp; Production'!C58</f>
        <v>0</v>
      </c>
      <c r="D160" s="715">
        <f>+'Creative &amp; Production'!D58</f>
        <v>0</v>
      </c>
      <c r="E160" s="728">
        <f>+'Creative &amp; Production'!G58</f>
        <v>0</v>
      </c>
      <c r="F160" s="718"/>
      <c r="G160" s="718"/>
      <c r="H160" s="718"/>
      <c r="I160" s="718"/>
      <c r="J160" s="718"/>
      <c r="K160" s="719">
        <f t="shared" si="6"/>
        <v>0</v>
      </c>
      <c r="Q160" s="689">
        <f t="shared" si="7"/>
        <v>1</v>
      </c>
    </row>
    <row r="161" spans="1:17" hidden="1" x14ac:dyDescent="0.25">
      <c r="A161" s="690"/>
      <c r="B161" s="691"/>
      <c r="C161" s="715">
        <f>+'Creative &amp; Production'!C59</f>
        <v>0</v>
      </c>
      <c r="D161" s="715">
        <f>+'Creative &amp; Production'!D59</f>
        <v>0</v>
      </c>
      <c r="E161" s="728">
        <f>+'Creative &amp; Production'!G59</f>
        <v>0</v>
      </c>
      <c r="F161" s="718"/>
      <c r="G161" s="718"/>
      <c r="H161" s="718"/>
      <c r="I161" s="718"/>
      <c r="J161" s="718"/>
      <c r="K161" s="719">
        <f t="shared" si="6"/>
        <v>0</v>
      </c>
      <c r="Q161" s="689">
        <f t="shared" si="7"/>
        <v>1</v>
      </c>
    </row>
    <row r="162" spans="1:17" hidden="1" x14ac:dyDescent="0.25">
      <c r="A162" s="690"/>
      <c r="B162" s="691"/>
      <c r="C162" s="715">
        <f>+'Creative &amp; Production'!C60</f>
        <v>0</v>
      </c>
      <c r="D162" s="715">
        <f>+'Creative &amp; Production'!D60</f>
        <v>0</v>
      </c>
      <c r="E162" s="728">
        <f>+'Creative &amp; Production'!G60</f>
        <v>0</v>
      </c>
      <c r="F162" s="718"/>
      <c r="G162" s="718"/>
      <c r="H162" s="718"/>
      <c r="I162" s="718"/>
      <c r="J162" s="718"/>
      <c r="K162" s="719">
        <f t="shared" si="6"/>
        <v>0</v>
      </c>
      <c r="Q162" s="689">
        <f t="shared" si="7"/>
        <v>1</v>
      </c>
    </row>
    <row r="163" spans="1:17" hidden="1" x14ac:dyDescent="0.25">
      <c r="A163" s="690"/>
      <c r="B163" s="691"/>
      <c r="C163" s="715">
        <f>+'Creative &amp; Production'!C61</f>
        <v>0</v>
      </c>
      <c r="D163" s="715">
        <f>+'Creative &amp; Production'!D61</f>
        <v>0</v>
      </c>
      <c r="E163" s="728">
        <f>+'Creative &amp; Production'!G61</f>
        <v>0</v>
      </c>
      <c r="F163" s="718"/>
      <c r="G163" s="718"/>
      <c r="H163" s="718"/>
      <c r="I163" s="718"/>
      <c r="J163" s="718"/>
      <c r="K163" s="719">
        <f t="shared" si="6"/>
        <v>0</v>
      </c>
      <c r="Q163" s="689">
        <f t="shared" si="7"/>
        <v>1</v>
      </c>
    </row>
    <row r="164" spans="1:17" hidden="1" x14ac:dyDescent="0.25">
      <c r="A164" s="690"/>
      <c r="B164" s="691"/>
      <c r="C164" s="715">
        <f>+'Creative &amp; Production'!C62</f>
        <v>0</v>
      </c>
      <c r="D164" s="715">
        <f>+'Creative &amp; Production'!D62</f>
        <v>0</v>
      </c>
      <c r="E164" s="728">
        <f>+'Creative &amp; Production'!G62</f>
        <v>0</v>
      </c>
      <c r="F164" s="718"/>
      <c r="G164" s="718"/>
      <c r="H164" s="718"/>
      <c r="I164" s="718"/>
      <c r="J164" s="718"/>
      <c r="K164" s="719">
        <f t="shared" si="6"/>
        <v>0</v>
      </c>
      <c r="Q164" s="689">
        <f t="shared" si="7"/>
        <v>1</v>
      </c>
    </row>
    <row r="165" spans="1:17" hidden="1" x14ac:dyDescent="0.25">
      <c r="A165" s="690"/>
      <c r="B165" s="691"/>
      <c r="C165" s="715">
        <f>+'Creative &amp; Production'!C63</f>
        <v>0</v>
      </c>
      <c r="D165" s="715">
        <f>+'Creative &amp; Production'!D63</f>
        <v>0</v>
      </c>
      <c r="E165" s="728">
        <f>+'Creative &amp; Production'!G63</f>
        <v>0</v>
      </c>
      <c r="F165" s="718"/>
      <c r="G165" s="718"/>
      <c r="H165" s="718"/>
      <c r="I165" s="718"/>
      <c r="J165" s="718"/>
      <c r="K165" s="719">
        <f t="shared" si="6"/>
        <v>0</v>
      </c>
      <c r="Q165" s="689">
        <f t="shared" si="7"/>
        <v>1</v>
      </c>
    </row>
    <row r="166" spans="1:17" hidden="1" x14ac:dyDescent="0.25">
      <c r="A166" s="690"/>
      <c r="B166" s="691"/>
      <c r="C166" s="715">
        <f>+'Creative &amp; Production'!C64</f>
        <v>0</v>
      </c>
      <c r="D166" s="715">
        <f>+'Creative &amp; Production'!D64</f>
        <v>0</v>
      </c>
      <c r="E166" s="728">
        <f>+'Creative &amp; Production'!G64</f>
        <v>0</v>
      </c>
      <c r="F166" s="718"/>
      <c r="G166" s="718"/>
      <c r="H166" s="718"/>
      <c r="I166" s="718"/>
      <c r="J166" s="718"/>
      <c r="K166" s="719">
        <f t="shared" si="6"/>
        <v>0</v>
      </c>
      <c r="Q166" s="689">
        <f t="shared" si="7"/>
        <v>1</v>
      </c>
    </row>
    <row r="167" spans="1:17" hidden="1" x14ac:dyDescent="0.25">
      <c r="A167" s="690"/>
      <c r="B167" s="691"/>
      <c r="C167" s="715">
        <f>+'Creative &amp; Production'!C65</f>
        <v>0</v>
      </c>
      <c r="D167" s="715">
        <f>+'Creative &amp; Production'!D65</f>
        <v>0</v>
      </c>
      <c r="E167" s="728">
        <f>+'Creative &amp; Production'!G65</f>
        <v>0</v>
      </c>
      <c r="F167" s="718"/>
      <c r="G167" s="718"/>
      <c r="H167" s="718"/>
      <c r="I167" s="718"/>
      <c r="J167" s="718"/>
      <c r="K167" s="719">
        <f t="shared" si="6"/>
        <v>0</v>
      </c>
      <c r="Q167" s="689">
        <f t="shared" si="7"/>
        <v>1</v>
      </c>
    </row>
    <row r="168" spans="1:17" hidden="1" x14ac:dyDescent="0.25">
      <c r="A168" s="690"/>
      <c r="B168" s="691"/>
      <c r="C168" s="715">
        <f>+'Creative &amp; Production'!C66</f>
        <v>0</v>
      </c>
      <c r="D168" s="715">
        <f>+'Creative &amp; Production'!D66</f>
        <v>0</v>
      </c>
      <c r="E168" s="728">
        <f>+'Creative &amp; Production'!G66</f>
        <v>0</v>
      </c>
      <c r="F168" s="718"/>
      <c r="G168" s="718"/>
      <c r="H168" s="718"/>
      <c r="I168" s="718"/>
      <c r="J168" s="718"/>
      <c r="K168" s="719">
        <f t="shared" si="6"/>
        <v>0</v>
      </c>
      <c r="Q168" s="689">
        <f t="shared" si="7"/>
        <v>1</v>
      </c>
    </row>
    <row r="169" spans="1:17" hidden="1" x14ac:dyDescent="0.25">
      <c r="A169" s="690"/>
      <c r="B169" s="691"/>
      <c r="C169" s="715">
        <f>+'Creative &amp; Production'!C67</f>
        <v>0</v>
      </c>
      <c r="D169" s="715">
        <f>+'Creative &amp; Production'!D67</f>
        <v>0</v>
      </c>
      <c r="E169" s="728">
        <f>+'Creative &amp; Production'!G67</f>
        <v>0</v>
      </c>
      <c r="F169" s="718"/>
      <c r="G169" s="718"/>
      <c r="H169" s="718"/>
      <c r="I169" s="718"/>
      <c r="J169" s="718"/>
      <c r="K169" s="719">
        <f t="shared" si="6"/>
        <v>0</v>
      </c>
      <c r="Q169" s="689">
        <f t="shared" si="7"/>
        <v>1</v>
      </c>
    </row>
    <row r="170" spans="1:17" hidden="1" x14ac:dyDescent="0.25">
      <c r="A170" s="690"/>
      <c r="B170" s="691" t="str">
        <f>+B155</f>
        <v>ZK103.K226.C727</v>
      </c>
      <c r="C170" s="715">
        <f>+'Creative &amp; Production'!C68</f>
        <v>0</v>
      </c>
      <c r="D170" s="715">
        <f>+'Creative &amp; Production'!D68</f>
        <v>0</v>
      </c>
      <c r="E170" s="728">
        <f>+'Creative &amp; Production'!G68</f>
        <v>0</v>
      </c>
      <c r="F170" s="718"/>
      <c r="G170" s="718"/>
      <c r="H170" s="718"/>
      <c r="I170" s="718"/>
      <c r="J170" s="718"/>
      <c r="K170" s="719">
        <f t="shared" si="6"/>
        <v>0</v>
      </c>
      <c r="Q170" s="689">
        <f t="shared" si="7"/>
        <v>1</v>
      </c>
    </row>
    <row r="171" spans="1:17" hidden="1" x14ac:dyDescent="0.25">
      <c r="A171" s="690"/>
      <c r="B171" s="691"/>
      <c r="C171" s="733" t="s">
        <v>286</v>
      </c>
      <c r="D171" s="733"/>
      <c r="E171" s="728"/>
      <c r="F171" s="711">
        <f>+IFERROR(VLOOKUP(B170,Sheet1!$B:$F,2,0),0)</f>
        <v>0</v>
      </c>
      <c r="G171" s="711">
        <f>+IFERROR(VLOOKUP(B170,Sheet1!$B:$F,3,0),0)</f>
        <v>0</v>
      </c>
      <c r="H171" s="711">
        <f>+IFERROR(VLOOKUP(B170,Sheet1!$B:$F,4,0),0)</f>
        <v>0</v>
      </c>
      <c r="I171" s="711"/>
      <c r="J171" s="711">
        <f>+IFERROR(VLOOKUP(B170,Sheet1!$B:$F,5,0),0)</f>
        <v>0</v>
      </c>
      <c r="K171" s="712"/>
      <c r="Q171" s="689">
        <f t="shared" si="7"/>
        <v>1</v>
      </c>
    </row>
    <row r="172" spans="1:17" hidden="1" x14ac:dyDescent="0.25">
      <c r="A172" s="713" t="s">
        <v>123</v>
      </c>
      <c r="B172" s="706" t="str">
        <f>+'Creative &amp; Production'!B70</f>
        <v>ZK103.K227.C727</v>
      </c>
      <c r="C172" s="707" t="s">
        <v>124</v>
      </c>
      <c r="D172" s="707"/>
      <c r="E172" s="708">
        <f>SUM(E173:E178)</f>
        <v>0</v>
      </c>
      <c r="F172" s="709">
        <f>SUM(F173:F178)</f>
        <v>0</v>
      </c>
      <c r="G172" s="709">
        <f>SUM(G173:G178)</f>
        <v>0</v>
      </c>
      <c r="H172" s="709">
        <f>SUM(H173:H178)</f>
        <v>0</v>
      </c>
      <c r="I172" s="709">
        <f>+E172-F172-G172-H172</f>
        <v>0</v>
      </c>
      <c r="J172" s="709">
        <f>SUM(J173:J178)</f>
        <v>0</v>
      </c>
      <c r="K172" s="710">
        <f>+I172-J172</f>
        <v>0</v>
      </c>
      <c r="Q172" s="689">
        <f t="shared" si="7"/>
        <v>1</v>
      </c>
    </row>
    <row r="173" spans="1:17" hidden="1" x14ac:dyDescent="0.25">
      <c r="A173" s="690"/>
      <c r="B173" s="691"/>
      <c r="C173" s="715">
        <f>+'Creative &amp; Production'!C71</f>
        <v>0</v>
      </c>
      <c r="D173" s="715">
        <f>+'Creative &amp; Production'!D71</f>
        <v>0</v>
      </c>
      <c r="E173" s="728">
        <f>+'Creative &amp; Production'!G71</f>
        <v>0</v>
      </c>
      <c r="F173" s="711"/>
      <c r="G173" s="711"/>
      <c r="H173" s="711"/>
      <c r="I173" s="711"/>
      <c r="J173" s="711"/>
      <c r="K173" s="712">
        <f t="shared" si="6"/>
        <v>0</v>
      </c>
      <c r="Q173" s="689">
        <f t="shared" si="7"/>
        <v>1</v>
      </c>
    </row>
    <row r="174" spans="1:17" hidden="1" x14ac:dyDescent="0.25">
      <c r="A174" s="690"/>
      <c r="B174" s="691"/>
      <c r="C174" s="715">
        <f>+'Creative &amp; Production'!C72</f>
        <v>0</v>
      </c>
      <c r="D174" s="715">
        <f>+'Creative &amp; Production'!D72</f>
        <v>0</v>
      </c>
      <c r="E174" s="728">
        <f>+'Creative &amp; Production'!G72</f>
        <v>0</v>
      </c>
      <c r="F174" s="718"/>
      <c r="G174" s="718"/>
      <c r="H174" s="718"/>
      <c r="I174" s="718"/>
      <c r="J174" s="718"/>
      <c r="K174" s="719">
        <f t="shared" si="6"/>
        <v>0</v>
      </c>
      <c r="Q174" s="689">
        <f t="shared" si="7"/>
        <v>1</v>
      </c>
    </row>
    <row r="175" spans="1:17" hidden="1" x14ac:dyDescent="0.25">
      <c r="A175" s="690"/>
      <c r="B175" s="691"/>
      <c r="C175" s="715">
        <f>+'Creative &amp; Production'!C73</f>
        <v>0</v>
      </c>
      <c r="D175" s="715">
        <f>+'Creative &amp; Production'!D73</f>
        <v>0</v>
      </c>
      <c r="E175" s="728">
        <f>+'Creative &amp; Production'!G73</f>
        <v>0</v>
      </c>
      <c r="F175" s="718"/>
      <c r="G175" s="718"/>
      <c r="H175" s="718"/>
      <c r="I175" s="718"/>
      <c r="J175" s="718"/>
      <c r="K175" s="719">
        <f t="shared" si="6"/>
        <v>0</v>
      </c>
      <c r="Q175" s="689">
        <f t="shared" si="7"/>
        <v>1</v>
      </c>
    </row>
    <row r="176" spans="1:17" hidden="1" x14ac:dyDescent="0.25">
      <c r="A176" s="690"/>
      <c r="B176" s="691"/>
      <c r="C176" s="715">
        <f>+'Creative &amp; Production'!C74</f>
        <v>0</v>
      </c>
      <c r="D176" s="715">
        <f>+'Creative &amp; Production'!D74</f>
        <v>0</v>
      </c>
      <c r="E176" s="728">
        <f>+'Creative &amp; Production'!G74</f>
        <v>0</v>
      </c>
      <c r="F176" s="718"/>
      <c r="G176" s="718"/>
      <c r="H176" s="718"/>
      <c r="I176" s="718"/>
      <c r="J176" s="718"/>
      <c r="K176" s="719">
        <f t="shared" si="6"/>
        <v>0</v>
      </c>
      <c r="Q176" s="689">
        <f t="shared" si="7"/>
        <v>1</v>
      </c>
    </row>
    <row r="177" spans="1:17" hidden="1" x14ac:dyDescent="0.25">
      <c r="A177" s="690"/>
      <c r="B177" s="691" t="str">
        <f>+B172</f>
        <v>ZK103.K227.C727</v>
      </c>
      <c r="C177" s="715">
        <f>+'Creative &amp; Production'!C75</f>
        <v>0</v>
      </c>
      <c r="D177" s="715">
        <f>+'Creative &amp; Production'!D75</f>
        <v>0</v>
      </c>
      <c r="E177" s="728">
        <f>+'Creative &amp; Production'!G75</f>
        <v>0</v>
      </c>
      <c r="F177" s="718"/>
      <c r="G177" s="718"/>
      <c r="H177" s="718"/>
      <c r="I177" s="718"/>
      <c r="J177" s="718"/>
      <c r="K177" s="719">
        <f t="shared" si="6"/>
        <v>0</v>
      </c>
      <c r="Q177" s="689">
        <f t="shared" si="7"/>
        <v>1</v>
      </c>
    </row>
    <row r="178" spans="1:17" hidden="1" x14ac:dyDescent="0.25">
      <c r="A178" s="690"/>
      <c r="B178" s="691"/>
      <c r="C178" s="733" t="s">
        <v>286</v>
      </c>
      <c r="D178" s="733"/>
      <c r="E178" s="728"/>
      <c r="F178" s="711">
        <f>+IFERROR(VLOOKUP(B177,Sheet1!$B:$F,2,0),0)</f>
        <v>0</v>
      </c>
      <c r="G178" s="711">
        <f>+IFERROR(VLOOKUP(B177,Sheet1!$B:$F,3,0),0)</f>
        <v>0</v>
      </c>
      <c r="H178" s="711">
        <f>+IFERROR(VLOOKUP(B177,Sheet1!$B:$F,4,0),0)</f>
        <v>0</v>
      </c>
      <c r="I178" s="711"/>
      <c r="J178" s="711">
        <f>+IFERROR(VLOOKUP(B177,Sheet1!$B:$F,5,0),0)</f>
        <v>0</v>
      </c>
      <c r="K178" s="712"/>
      <c r="Q178" s="689">
        <f t="shared" si="7"/>
        <v>1</v>
      </c>
    </row>
    <row r="179" spans="1:17" hidden="1" x14ac:dyDescent="0.25">
      <c r="A179" s="713" t="s">
        <v>125</v>
      </c>
      <c r="B179" s="706" t="str">
        <f>+Performers!B8</f>
        <v>ZK104.K231.C727</v>
      </c>
      <c r="C179" s="707" t="s">
        <v>126</v>
      </c>
      <c r="D179" s="707"/>
      <c r="E179" s="708">
        <f>SUM(E180:E187)</f>
        <v>0</v>
      </c>
      <c r="F179" s="709">
        <f>SUM(F180:F187)</f>
        <v>0</v>
      </c>
      <c r="G179" s="709">
        <f>SUM(G180:G187)</f>
        <v>0</v>
      </c>
      <c r="H179" s="709">
        <f>SUM(H180:H187)</f>
        <v>0</v>
      </c>
      <c r="I179" s="709">
        <f>+E179-F179-G179-H179</f>
        <v>0</v>
      </c>
      <c r="J179" s="709">
        <f>SUM(J180:J187)</f>
        <v>0</v>
      </c>
      <c r="K179" s="710">
        <f>+I179-J179</f>
        <v>0</v>
      </c>
      <c r="Q179" s="689">
        <f t="shared" si="7"/>
        <v>1</v>
      </c>
    </row>
    <row r="180" spans="1:17" hidden="1" x14ac:dyDescent="0.25">
      <c r="A180" s="690"/>
      <c r="B180" s="691"/>
      <c r="C180" s="715">
        <f>+Performers!C9</f>
        <v>0</v>
      </c>
      <c r="D180" s="715">
        <f>+Performers!D9</f>
        <v>0</v>
      </c>
      <c r="E180" s="728">
        <f>+Performers!G9</f>
        <v>0</v>
      </c>
      <c r="F180" s="711"/>
      <c r="G180" s="711"/>
      <c r="H180" s="711"/>
      <c r="I180" s="711"/>
      <c r="J180" s="711"/>
      <c r="K180" s="712">
        <f t="shared" si="6"/>
        <v>0</v>
      </c>
      <c r="Q180" s="689">
        <f t="shared" si="7"/>
        <v>1</v>
      </c>
    </row>
    <row r="181" spans="1:17" hidden="1" x14ac:dyDescent="0.25">
      <c r="A181" s="690"/>
      <c r="B181" s="691"/>
      <c r="C181" s="715">
        <f>+Performers!C10</f>
        <v>0</v>
      </c>
      <c r="D181" s="715">
        <f>+Performers!D10</f>
        <v>0</v>
      </c>
      <c r="E181" s="728">
        <f>+Performers!G10</f>
        <v>0</v>
      </c>
      <c r="F181" s="711"/>
      <c r="G181" s="711"/>
      <c r="H181" s="711"/>
      <c r="I181" s="711"/>
      <c r="J181" s="711"/>
      <c r="K181" s="712">
        <f t="shared" si="6"/>
        <v>0</v>
      </c>
      <c r="Q181" s="689">
        <f t="shared" si="7"/>
        <v>1</v>
      </c>
    </row>
    <row r="182" spans="1:17" hidden="1" x14ac:dyDescent="0.25">
      <c r="A182" s="690"/>
      <c r="B182" s="691"/>
      <c r="C182" s="715">
        <f>+Performers!C11</f>
        <v>0</v>
      </c>
      <c r="D182" s="715">
        <f>+Performers!D11</f>
        <v>0</v>
      </c>
      <c r="E182" s="728">
        <f>+Performers!G11</f>
        <v>0</v>
      </c>
      <c r="F182" s="711"/>
      <c r="G182" s="711"/>
      <c r="H182" s="711"/>
      <c r="I182" s="711"/>
      <c r="J182" s="711"/>
      <c r="K182" s="712">
        <f t="shared" si="6"/>
        <v>0</v>
      </c>
      <c r="Q182" s="689">
        <f t="shared" si="7"/>
        <v>1</v>
      </c>
    </row>
    <row r="183" spans="1:17" hidden="1" x14ac:dyDescent="0.25">
      <c r="A183" s="690"/>
      <c r="B183" s="691"/>
      <c r="C183" s="715">
        <f>+Performers!C12</f>
        <v>0</v>
      </c>
      <c r="D183" s="715">
        <f>+Performers!D12</f>
        <v>0</v>
      </c>
      <c r="E183" s="728">
        <f>+Performers!G12</f>
        <v>0</v>
      </c>
      <c r="F183" s="711"/>
      <c r="G183" s="711"/>
      <c r="H183" s="711"/>
      <c r="I183" s="711"/>
      <c r="J183" s="711"/>
      <c r="K183" s="712">
        <f t="shared" si="6"/>
        <v>0</v>
      </c>
      <c r="Q183" s="689">
        <f t="shared" si="7"/>
        <v>1</v>
      </c>
    </row>
    <row r="184" spans="1:17" hidden="1" x14ac:dyDescent="0.25">
      <c r="A184" s="690"/>
      <c r="B184" s="691"/>
      <c r="C184" s="715">
        <f>+Performers!C13</f>
        <v>0</v>
      </c>
      <c r="D184" s="715">
        <f>+Performers!D13</f>
        <v>0</v>
      </c>
      <c r="E184" s="728">
        <f>+Performers!G13</f>
        <v>0</v>
      </c>
      <c r="F184" s="711"/>
      <c r="G184" s="711"/>
      <c r="H184" s="711"/>
      <c r="I184" s="711"/>
      <c r="J184" s="711"/>
      <c r="K184" s="712">
        <f t="shared" si="6"/>
        <v>0</v>
      </c>
      <c r="Q184" s="689">
        <f t="shared" si="7"/>
        <v>1</v>
      </c>
    </row>
    <row r="185" spans="1:17" hidden="1" x14ac:dyDescent="0.25">
      <c r="A185" s="690"/>
      <c r="B185" s="691"/>
      <c r="C185" s="715">
        <f>+Performers!C14</f>
        <v>0</v>
      </c>
      <c r="D185" s="715">
        <f>+Performers!D14</f>
        <v>0</v>
      </c>
      <c r="E185" s="728">
        <f>+Performers!G14</f>
        <v>0</v>
      </c>
      <c r="F185" s="711"/>
      <c r="G185" s="711"/>
      <c r="H185" s="711"/>
      <c r="I185" s="711"/>
      <c r="J185" s="711"/>
      <c r="K185" s="712">
        <f t="shared" si="6"/>
        <v>0</v>
      </c>
      <c r="Q185" s="689">
        <f t="shared" si="7"/>
        <v>1</v>
      </c>
    </row>
    <row r="186" spans="1:17" hidden="1" x14ac:dyDescent="0.25">
      <c r="A186" s="690"/>
      <c r="B186" s="691" t="str">
        <f>+B179</f>
        <v>ZK104.K231.C727</v>
      </c>
      <c r="C186" s="715">
        <f>+Performers!C15</f>
        <v>0</v>
      </c>
      <c r="D186" s="715">
        <f>+Performers!D15</f>
        <v>0</v>
      </c>
      <c r="E186" s="728">
        <f>+Performers!G15</f>
        <v>0</v>
      </c>
      <c r="F186" s="711"/>
      <c r="G186" s="711"/>
      <c r="H186" s="711"/>
      <c r="I186" s="711"/>
      <c r="J186" s="711"/>
      <c r="K186" s="712">
        <f t="shared" si="6"/>
        <v>0</v>
      </c>
      <c r="Q186" s="689">
        <f t="shared" si="7"/>
        <v>1</v>
      </c>
    </row>
    <row r="187" spans="1:17" hidden="1" x14ac:dyDescent="0.25">
      <c r="A187" s="729"/>
      <c r="B187" s="730"/>
      <c r="C187" s="731" t="s">
        <v>286</v>
      </c>
      <c r="D187" s="731"/>
      <c r="E187" s="732"/>
      <c r="F187" s="711">
        <f>+IFERROR(VLOOKUP(B186,Sheet1!$B:$F,2,0),0)</f>
        <v>0</v>
      </c>
      <c r="G187" s="711">
        <f>+IFERROR(VLOOKUP(B186,Sheet1!$B:$F,3,0),0)</f>
        <v>0</v>
      </c>
      <c r="H187" s="711">
        <f>+IFERROR(VLOOKUP(B186,Sheet1!$B:$F,4,0),0)</f>
        <v>0</v>
      </c>
      <c r="I187" s="711"/>
      <c r="J187" s="711">
        <f>+IFERROR(VLOOKUP(B186,Sheet1!$B:$F,5,0),0)</f>
        <v>0</v>
      </c>
      <c r="K187" s="712"/>
      <c r="Q187" s="689">
        <f t="shared" si="7"/>
        <v>1</v>
      </c>
    </row>
    <row r="188" spans="1:17" x14ac:dyDescent="0.25">
      <c r="A188" s="713" t="s">
        <v>127</v>
      </c>
      <c r="B188" s="706" t="str">
        <f>+Performers!B17</f>
        <v>ZK104.K232.C727</v>
      </c>
      <c r="C188" s="707" t="s">
        <v>128</v>
      </c>
      <c r="D188" s="707"/>
      <c r="E188" s="708">
        <f>SUM(E189:E196)</f>
        <v>42100</v>
      </c>
      <c r="F188" s="709">
        <f>SUM(F189:F196)</f>
        <v>0</v>
      </c>
      <c r="G188" s="709">
        <f>SUM(G189:G196)</f>
        <v>0</v>
      </c>
      <c r="H188" s="709">
        <f>SUM(H189:H196)</f>
        <v>40541.67</v>
      </c>
      <c r="I188" s="709">
        <f>+E188-F188-G188-H188</f>
        <v>1558.3300000000017</v>
      </c>
      <c r="J188" s="709">
        <f>SUM(J189:J196)</f>
        <v>0</v>
      </c>
      <c r="K188" s="710">
        <f>+I188-J188</f>
        <v>1558.3300000000017</v>
      </c>
      <c r="Q188" s="689">
        <f t="shared" si="7"/>
        <v>0</v>
      </c>
    </row>
    <row r="189" spans="1:17" x14ac:dyDescent="0.25">
      <c r="A189" s="690"/>
      <c r="B189" s="691"/>
      <c r="C189" s="798" t="str">
        <f>+Performers!C18</f>
        <v>Fees</v>
      </c>
      <c r="D189" s="715" t="str">
        <f>+Performers!D18</f>
        <v>Oct Festival</v>
      </c>
      <c r="E189" s="728">
        <f>+Performers!G18</f>
        <v>42100</v>
      </c>
      <c r="F189" s="711">
        <f>+IFERROR(VLOOKUP(#REF!,#REF!,4,FALSE),0)</f>
        <v>0</v>
      </c>
      <c r="G189" s="718"/>
      <c r="H189" s="718"/>
      <c r="I189" s="718"/>
      <c r="J189" s="718"/>
      <c r="K189" s="719">
        <f t="shared" si="6"/>
        <v>42100</v>
      </c>
      <c r="Q189" s="689">
        <f t="shared" si="7"/>
        <v>0</v>
      </c>
    </row>
    <row r="190" spans="1:17" hidden="1" x14ac:dyDescent="0.25">
      <c r="A190" s="690"/>
      <c r="B190" s="691"/>
      <c r="C190" s="798">
        <f>+Performers!C19</f>
        <v>0</v>
      </c>
      <c r="D190" s="715">
        <f>+Performers!D19</f>
        <v>0</v>
      </c>
      <c r="E190" s="728">
        <f>+Performers!G19</f>
        <v>0</v>
      </c>
      <c r="F190" s="718"/>
      <c r="G190" s="718"/>
      <c r="H190" s="718"/>
      <c r="I190" s="718"/>
      <c r="J190" s="718"/>
      <c r="K190" s="719">
        <f t="shared" si="6"/>
        <v>0</v>
      </c>
      <c r="Q190" s="689">
        <f t="shared" si="7"/>
        <v>1</v>
      </c>
    </row>
    <row r="191" spans="1:17" hidden="1" x14ac:dyDescent="0.25">
      <c r="A191" s="690"/>
      <c r="B191" s="691"/>
      <c r="C191" s="798">
        <f>+Performers!C20</f>
        <v>0</v>
      </c>
      <c r="D191" s="715">
        <f>+Performers!D20</f>
        <v>0</v>
      </c>
      <c r="E191" s="728">
        <f>+Performers!G20</f>
        <v>0</v>
      </c>
      <c r="F191" s="718"/>
      <c r="G191" s="718"/>
      <c r="H191" s="718"/>
      <c r="I191" s="718"/>
      <c r="J191" s="718"/>
      <c r="K191" s="719">
        <f t="shared" si="6"/>
        <v>0</v>
      </c>
      <c r="Q191" s="689">
        <f t="shared" si="7"/>
        <v>1</v>
      </c>
    </row>
    <row r="192" spans="1:17" hidden="1" x14ac:dyDescent="0.25">
      <c r="A192" s="690"/>
      <c r="B192" s="691"/>
      <c r="C192" s="798">
        <f>+Performers!C21</f>
        <v>0</v>
      </c>
      <c r="D192" s="715">
        <f>+Performers!D21</f>
        <v>0</v>
      </c>
      <c r="E192" s="728">
        <f>+Performers!G21</f>
        <v>0</v>
      </c>
      <c r="F192" s="718"/>
      <c r="G192" s="718"/>
      <c r="H192" s="718"/>
      <c r="I192" s="718"/>
      <c r="J192" s="718"/>
      <c r="K192" s="719">
        <f t="shared" si="6"/>
        <v>0</v>
      </c>
      <c r="Q192" s="689">
        <f t="shared" si="7"/>
        <v>1</v>
      </c>
    </row>
    <row r="193" spans="1:17" hidden="1" x14ac:dyDescent="0.25">
      <c r="A193" s="690"/>
      <c r="B193" s="691"/>
      <c r="C193" s="715">
        <f>+Performers!C22</f>
        <v>0</v>
      </c>
      <c r="D193" s="715">
        <f>+Performers!D22</f>
        <v>0</v>
      </c>
      <c r="E193" s="728">
        <f>+Performers!G22</f>
        <v>0</v>
      </c>
      <c r="F193" s="718"/>
      <c r="G193" s="718"/>
      <c r="H193" s="718"/>
      <c r="I193" s="718"/>
      <c r="J193" s="718"/>
      <c r="K193" s="719">
        <f t="shared" si="6"/>
        <v>0</v>
      </c>
      <c r="Q193" s="689">
        <f t="shared" si="7"/>
        <v>1</v>
      </c>
    </row>
    <row r="194" spans="1:17" hidden="1" x14ac:dyDescent="0.25">
      <c r="A194" s="690"/>
      <c r="B194" s="691"/>
      <c r="C194" s="715">
        <f>+Performers!C23</f>
        <v>0</v>
      </c>
      <c r="D194" s="715">
        <f>+Performers!D23</f>
        <v>0</v>
      </c>
      <c r="E194" s="728">
        <f>+Performers!G23</f>
        <v>0</v>
      </c>
      <c r="F194" s="718"/>
      <c r="G194" s="718"/>
      <c r="H194" s="718"/>
      <c r="I194" s="718"/>
      <c r="J194" s="718"/>
      <c r="K194" s="719">
        <f t="shared" si="6"/>
        <v>0</v>
      </c>
      <c r="Q194" s="689">
        <f t="shared" si="7"/>
        <v>1</v>
      </c>
    </row>
    <row r="195" spans="1:17" hidden="1" x14ac:dyDescent="0.25">
      <c r="A195" s="690"/>
      <c r="B195" s="691" t="str">
        <f>+B188</f>
        <v>ZK104.K232.C727</v>
      </c>
      <c r="C195" s="715">
        <f>+Performers!C24</f>
        <v>0</v>
      </c>
      <c r="D195" s="715">
        <f>+Performers!D24</f>
        <v>0</v>
      </c>
      <c r="E195" s="728">
        <f>+Performers!G24</f>
        <v>0</v>
      </c>
      <c r="F195" s="718"/>
      <c r="G195" s="718"/>
      <c r="H195" s="718"/>
      <c r="I195" s="718"/>
      <c r="J195" s="718"/>
      <c r="K195" s="719">
        <f t="shared" si="6"/>
        <v>0</v>
      </c>
      <c r="Q195" s="689">
        <f t="shared" si="7"/>
        <v>1</v>
      </c>
    </row>
    <row r="196" spans="1:17" x14ac:dyDescent="0.25">
      <c r="A196" s="729"/>
      <c r="B196" s="730"/>
      <c r="C196" s="733" t="s">
        <v>286</v>
      </c>
      <c r="D196" s="733"/>
      <c r="E196" s="728"/>
      <c r="F196" s="711">
        <f>+IFERROR(VLOOKUP(B195,Sheet1!$B:$F,2,0),0)</f>
        <v>0</v>
      </c>
      <c r="G196" s="711">
        <f>+IFERROR(VLOOKUP(B195,Sheet1!$B:$F,3,0),0)</f>
        <v>0</v>
      </c>
      <c r="H196" s="711">
        <f>+IFERROR(VLOOKUP(B195,Sheet1!$B:$F,4,0),0)</f>
        <v>40541.67</v>
      </c>
      <c r="I196" s="711"/>
      <c r="J196" s="711">
        <f>+IFERROR(VLOOKUP(B195,Sheet1!$B:$F,5,0),0)</f>
        <v>0</v>
      </c>
      <c r="K196" s="712"/>
      <c r="Q196" s="689">
        <f t="shared" si="7"/>
        <v>0</v>
      </c>
    </row>
    <row r="197" spans="1:17" hidden="1" x14ac:dyDescent="0.25">
      <c r="A197" s="713" t="s">
        <v>305</v>
      </c>
      <c r="B197" s="706" t="str">
        <f>+Performers!B26</f>
        <v>ZK104.K121.C727</v>
      </c>
      <c r="C197" s="707" t="s">
        <v>130</v>
      </c>
      <c r="D197" s="707"/>
      <c r="E197" s="708">
        <f>SUM(E198:E202)</f>
        <v>0</v>
      </c>
      <c r="F197" s="709">
        <f>SUM(F198:F202)</f>
        <v>0</v>
      </c>
      <c r="G197" s="709">
        <f>SUM(G198:G202)</f>
        <v>0</v>
      </c>
      <c r="H197" s="709">
        <f>SUM(H198:H202)</f>
        <v>0</v>
      </c>
      <c r="I197" s="709">
        <f>+E197-F197-G197-H197</f>
        <v>0</v>
      </c>
      <c r="J197" s="709">
        <f>SUM(J198:J202)</f>
        <v>0</v>
      </c>
      <c r="K197" s="710">
        <f>+I197-J197</f>
        <v>0</v>
      </c>
      <c r="Q197" s="689">
        <f t="shared" si="7"/>
        <v>1</v>
      </c>
    </row>
    <row r="198" spans="1:17" hidden="1" x14ac:dyDescent="0.25">
      <c r="A198" s="694"/>
      <c r="B198" s="695"/>
      <c r="C198" s="715">
        <f>+Performers!C27</f>
        <v>0</v>
      </c>
      <c r="D198" s="715">
        <f>+Performers!D27</f>
        <v>0</v>
      </c>
      <c r="E198" s="728">
        <f>+Performers!G27</f>
        <v>0</v>
      </c>
      <c r="F198" s="711"/>
      <c r="G198" s="711"/>
      <c r="H198" s="711"/>
      <c r="I198" s="711"/>
      <c r="J198" s="711"/>
      <c r="K198" s="712">
        <f t="shared" si="6"/>
        <v>0</v>
      </c>
      <c r="Q198" s="689">
        <f t="shared" si="7"/>
        <v>1</v>
      </c>
    </row>
    <row r="199" spans="1:17" hidden="1" x14ac:dyDescent="0.25">
      <c r="A199" s="694"/>
      <c r="B199" s="695"/>
      <c r="C199" s="715">
        <f>+Performers!C28</f>
        <v>0</v>
      </c>
      <c r="D199" s="715">
        <f>+Performers!D28</f>
        <v>0</v>
      </c>
      <c r="E199" s="728">
        <f>+Performers!G28</f>
        <v>0</v>
      </c>
      <c r="F199" s="718"/>
      <c r="G199" s="718"/>
      <c r="H199" s="718"/>
      <c r="I199" s="718"/>
      <c r="J199" s="718"/>
      <c r="K199" s="719">
        <f t="shared" si="6"/>
        <v>0</v>
      </c>
      <c r="Q199" s="689">
        <f t="shared" si="7"/>
        <v>1</v>
      </c>
    </row>
    <row r="200" spans="1:17" hidden="1" x14ac:dyDescent="0.25">
      <c r="A200" s="690"/>
      <c r="B200" s="691"/>
      <c r="C200" s="715">
        <f>+Performers!C29</f>
        <v>0</v>
      </c>
      <c r="D200" s="715">
        <f>+Performers!D29</f>
        <v>0</v>
      </c>
      <c r="E200" s="728">
        <f>+Performers!G29</f>
        <v>0</v>
      </c>
      <c r="F200" s="718"/>
      <c r="G200" s="718"/>
      <c r="H200" s="718"/>
      <c r="I200" s="718"/>
      <c r="J200" s="718"/>
      <c r="K200" s="719">
        <f t="shared" si="6"/>
        <v>0</v>
      </c>
      <c r="Q200" s="689">
        <f t="shared" si="7"/>
        <v>1</v>
      </c>
    </row>
    <row r="201" spans="1:17" hidden="1" x14ac:dyDescent="0.25">
      <c r="A201" s="694"/>
      <c r="B201" s="695" t="str">
        <f>+B197</f>
        <v>ZK104.K121.C727</v>
      </c>
      <c r="C201" s="715">
        <f>+Performers!C30</f>
        <v>0</v>
      </c>
      <c r="D201" s="715">
        <f>+Performers!D30</f>
        <v>0</v>
      </c>
      <c r="E201" s="728">
        <f>+Performers!G30</f>
        <v>0</v>
      </c>
      <c r="F201" s="718"/>
      <c r="G201" s="718"/>
      <c r="H201" s="718"/>
      <c r="I201" s="718"/>
      <c r="J201" s="718"/>
      <c r="K201" s="719">
        <f t="shared" si="6"/>
        <v>0</v>
      </c>
      <c r="Q201" s="689">
        <f t="shared" si="7"/>
        <v>1</v>
      </c>
    </row>
    <row r="202" spans="1:17" hidden="1" x14ac:dyDescent="0.25">
      <c r="A202" s="729"/>
      <c r="B202" s="730"/>
      <c r="C202" s="733" t="s">
        <v>286</v>
      </c>
      <c r="D202" s="733"/>
      <c r="E202" s="728"/>
      <c r="F202" s="711">
        <f>+IFERROR(VLOOKUP(B201,Sheet1!$B:$F,2,0),0)</f>
        <v>0</v>
      </c>
      <c r="G202" s="711">
        <f>+IFERROR(VLOOKUP(B201,Sheet1!$B:$F,3,0),0)</f>
        <v>0</v>
      </c>
      <c r="H202" s="711">
        <f>+IFERROR(VLOOKUP(B201,Sheet1!$B:$F,4,0),0)</f>
        <v>0</v>
      </c>
      <c r="I202" s="711"/>
      <c r="J202" s="711">
        <f>+IFERROR(VLOOKUP(B201,Sheet1!$B:$F,5,0),0)</f>
        <v>0</v>
      </c>
      <c r="K202" s="712"/>
      <c r="Q202" s="689">
        <f t="shared" si="7"/>
        <v>1</v>
      </c>
    </row>
    <row r="203" spans="1:17" hidden="1" x14ac:dyDescent="0.25">
      <c r="A203" s="713" t="s">
        <v>131</v>
      </c>
      <c r="B203" s="706" t="str">
        <f>+'Rehearsal Costs'!B8</f>
        <v>ZK105.K237.C727</v>
      </c>
      <c r="C203" s="707" t="s">
        <v>132</v>
      </c>
      <c r="D203" s="707"/>
      <c r="E203" s="708">
        <f>SUM(E204:E218)</f>
        <v>0</v>
      </c>
      <c r="F203" s="709">
        <f>SUM(F204:F218)</f>
        <v>0</v>
      </c>
      <c r="G203" s="709">
        <f>SUM(G204:G218)</f>
        <v>0</v>
      </c>
      <c r="H203" s="709">
        <f>SUM(H204:H218)</f>
        <v>0</v>
      </c>
      <c r="I203" s="709">
        <f>+E203-F203-G203-H203</f>
        <v>0</v>
      </c>
      <c r="J203" s="709">
        <f>SUM(J204:J218)</f>
        <v>0</v>
      </c>
      <c r="K203" s="710">
        <f>+I203-J203</f>
        <v>0</v>
      </c>
      <c r="Q203" s="689">
        <f t="shared" si="7"/>
        <v>1</v>
      </c>
    </row>
    <row r="204" spans="1:17" hidden="1" x14ac:dyDescent="0.25">
      <c r="A204" s="690"/>
      <c r="B204" s="691"/>
      <c r="C204" s="715">
        <f>+'Rehearsal Costs'!C9</f>
        <v>0</v>
      </c>
      <c r="D204" s="715">
        <f>+'Rehearsal Costs'!D9</f>
        <v>0</v>
      </c>
      <c r="E204" s="728">
        <f>+'Rehearsal Costs'!G9</f>
        <v>0</v>
      </c>
      <c r="F204" s="711"/>
      <c r="G204" s="711"/>
      <c r="H204" s="711"/>
      <c r="I204" s="711"/>
      <c r="J204" s="711"/>
      <c r="K204" s="719">
        <f t="shared" si="6"/>
        <v>0</v>
      </c>
      <c r="Q204" s="689">
        <f t="shared" si="7"/>
        <v>1</v>
      </c>
    </row>
    <row r="205" spans="1:17" hidden="1" x14ac:dyDescent="0.25">
      <c r="A205" s="690"/>
      <c r="B205" s="691"/>
      <c r="C205" s="715">
        <f>+'Rehearsal Costs'!C10</f>
        <v>0</v>
      </c>
      <c r="D205" s="715">
        <f>+'Rehearsal Costs'!D10</f>
        <v>0</v>
      </c>
      <c r="E205" s="728">
        <f>+'Rehearsal Costs'!G10</f>
        <v>0</v>
      </c>
      <c r="F205" s="711"/>
      <c r="G205" s="711"/>
      <c r="H205" s="711"/>
      <c r="I205" s="711"/>
      <c r="J205" s="711"/>
      <c r="K205" s="719">
        <f t="shared" si="6"/>
        <v>0</v>
      </c>
      <c r="Q205" s="689">
        <f t="shared" si="7"/>
        <v>1</v>
      </c>
    </row>
    <row r="206" spans="1:17" hidden="1" x14ac:dyDescent="0.25">
      <c r="A206" s="690"/>
      <c r="B206" s="691"/>
      <c r="C206" s="715">
        <f>+'Rehearsal Costs'!C11</f>
        <v>0</v>
      </c>
      <c r="D206" s="715">
        <f>+'Rehearsal Costs'!D11</f>
        <v>0</v>
      </c>
      <c r="E206" s="728">
        <f>+'Rehearsal Costs'!G11</f>
        <v>0</v>
      </c>
      <c r="F206" s="711"/>
      <c r="G206" s="711"/>
      <c r="H206" s="711"/>
      <c r="I206" s="711"/>
      <c r="J206" s="711"/>
      <c r="K206" s="719">
        <f t="shared" si="6"/>
        <v>0</v>
      </c>
      <c r="Q206" s="689">
        <f t="shared" si="7"/>
        <v>1</v>
      </c>
    </row>
    <row r="207" spans="1:17" hidden="1" x14ac:dyDescent="0.25">
      <c r="A207" s="690"/>
      <c r="B207" s="691"/>
      <c r="C207" s="715">
        <f>+'Rehearsal Costs'!C12</f>
        <v>0</v>
      </c>
      <c r="D207" s="715">
        <f>+'Rehearsal Costs'!D12</f>
        <v>0</v>
      </c>
      <c r="E207" s="728">
        <f>+'Rehearsal Costs'!G12</f>
        <v>0</v>
      </c>
      <c r="F207" s="711"/>
      <c r="G207" s="711"/>
      <c r="H207" s="711"/>
      <c r="I207" s="711"/>
      <c r="J207" s="711"/>
      <c r="K207" s="719">
        <f t="shared" ref="K207:K217" si="8">+E207-F207-G207-J207</f>
        <v>0</v>
      </c>
      <c r="Q207" s="689">
        <f t="shared" si="7"/>
        <v>1</v>
      </c>
    </row>
    <row r="208" spans="1:17" hidden="1" x14ac:dyDescent="0.25">
      <c r="A208" s="690"/>
      <c r="B208" s="691"/>
      <c r="C208" s="715">
        <f>+'Rehearsal Costs'!C13</f>
        <v>0</v>
      </c>
      <c r="D208" s="715">
        <f>+'Rehearsal Costs'!D13</f>
        <v>0</v>
      </c>
      <c r="E208" s="728">
        <f>+'Rehearsal Costs'!G13</f>
        <v>0</v>
      </c>
      <c r="F208" s="711"/>
      <c r="G208" s="711"/>
      <c r="H208" s="711"/>
      <c r="I208" s="711"/>
      <c r="J208" s="711"/>
      <c r="K208" s="719">
        <f t="shared" si="8"/>
        <v>0</v>
      </c>
      <c r="Q208" s="689">
        <f t="shared" si="7"/>
        <v>1</v>
      </c>
    </row>
    <row r="209" spans="1:17" hidden="1" x14ac:dyDescent="0.25">
      <c r="A209" s="690"/>
      <c r="B209" s="691"/>
      <c r="C209" s="715">
        <f>+'Rehearsal Costs'!C14</f>
        <v>0</v>
      </c>
      <c r="D209" s="715">
        <f>+'Rehearsal Costs'!D14</f>
        <v>0</v>
      </c>
      <c r="E209" s="728">
        <f>+'Rehearsal Costs'!G14</f>
        <v>0</v>
      </c>
      <c r="F209" s="711"/>
      <c r="G209" s="711"/>
      <c r="H209" s="711"/>
      <c r="I209" s="711"/>
      <c r="J209" s="711"/>
      <c r="K209" s="719">
        <f t="shared" si="8"/>
        <v>0</v>
      </c>
      <c r="Q209" s="689">
        <f t="shared" si="7"/>
        <v>1</v>
      </c>
    </row>
    <row r="210" spans="1:17" hidden="1" x14ac:dyDescent="0.25">
      <c r="A210" s="690"/>
      <c r="B210" s="691"/>
      <c r="C210" s="715">
        <f>+'Rehearsal Costs'!C15</f>
        <v>0</v>
      </c>
      <c r="D210" s="715">
        <f>+'Rehearsal Costs'!D15</f>
        <v>0</v>
      </c>
      <c r="E210" s="728">
        <f>+'Rehearsal Costs'!G15</f>
        <v>0</v>
      </c>
      <c r="F210" s="711"/>
      <c r="G210" s="711"/>
      <c r="H210" s="711"/>
      <c r="I210" s="711"/>
      <c r="J210" s="711"/>
      <c r="K210" s="719">
        <f t="shared" si="8"/>
        <v>0</v>
      </c>
      <c r="Q210" s="689">
        <f t="shared" si="7"/>
        <v>1</v>
      </c>
    </row>
    <row r="211" spans="1:17" hidden="1" x14ac:dyDescent="0.25">
      <c r="A211" s="690"/>
      <c r="B211" s="691"/>
      <c r="C211" s="715">
        <f>+'Rehearsal Costs'!C16</f>
        <v>0</v>
      </c>
      <c r="D211" s="715">
        <f>+'Rehearsal Costs'!D16</f>
        <v>0</v>
      </c>
      <c r="E211" s="728">
        <f>+'Rehearsal Costs'!G16</f>
        <v>0</v>
      </c>
      <c r="F211" s="711"/>
      <c r="G211" s="711"/>
      <c r="H211" s="711"/>
      <c r="I211" s="711"/>
      <c r="J211" s="711"/>
      <c r="K211" s="719">
        <f t="shared" si="8"/>
        <v>0</v>
      </c>
      <c r="Q211" s="689">
        <f t="shared" si="7"/>
        <v>1</v>
      </c>
    </row>
    <row r="212" spans="1:17" hidden="1" x14ac:dyDescent="0.25">
      <c r="A212" s="690"/>
      <c r="B212" s="691"/>
      <c r="C212" s="715">
        <f>+'Rehearsal Costs'!C17</f>
        <v>0</v>
      </c>
      <c r="D212" s="715">
        <f>+'Rehearsal Costs'!D17</f>
        <v>0</v>
      </c>
      <c r="E212" s="728">
        <f>+'Rehearsal Costs'!G17</f>
        <v>0</v>
      </c>
      <c r="F212" s="711"/>
      <c r="G212" s="711"/>
      <c r="H212" s="711"/>
      <c r="I212" s="711"/>
      <c r="J212" s="711"/>
      <c r="K212" s="719">
        <f t="shared" si="8"/>
        <v>0</v>
      </c>
      <c r="Q212" s="689">
        <f t="shared" si="7"/>
        <v>1</v>
      </c>
    </row>
    <row r="213" spans="1:17" hidden="1" x14ac:dyDescent="0.25">
      <c r="A213" s="690"/>
      <c r="B213" s="691"/>
      <c r="C213" s="715">
        <f>+'Rehearsal Costs'!C18</f>
        <v>0</v>
      </c>
      <c r="D213" s="715">
        <f>+'Rehearsal Costs'!D18</f>
        <v>0</v>
      </c>
      <c r="E213" s="728">
        <f>+'Rehearsal Costs'!G18</f>
        <v>0</v>
      </c>
      <c r="F213" s="711"/>
      <c r="G213" s="711"/>
      <c r="H213" s="711"/>
      <c r="I213" s="711"/>
      <c r="J213" s="711"/>
      <c r="K213" s="719">
        <f t="shared" si="8"/>
        <v>0</v>
      </c>
      <c r="Q213" s="689">
        <f t="shared" si="7"/>
        <v>1</v>
      </c>
    </row>
    <row r="214" spans="1:17" hidden="1" x14ac:dyDescent="0.25">
      <c r="A214" s="690"/>
      <c r="B214" s="691"/>
      <c r="C214" s="715">
        <f>+'Rehearsal Costs'!C19</f>
        <v>0</v>
      </c>
      <c r="D214" s="715">
        <f>+'Rehearsal Costs'!D19</f>
        <v>0</v>
      </c>
      <c r="E214" s="728">
        <f>+'Rehearsal Costs'!G19</f>
        <v>0</v>
      </c>
      <c r="F214" s="711"/>
      <c r="G214" s="711"/>
      <c r="H214" s="711"/>
      <c r="I214" s="711"/>
      <c r="J214" s="711"/>
      <c r="K214" s="719">
        <f t="shared" si="8"/>
        <v>0</v>
      </c>
      <c r="Q214" s="689">
        <f t="shared" si="7"/>
        <v>1</v>
      </c>
    </row>
    <row r="215" spans="1:17" hidden="1" x14ac:dyDescent="0.25">
      <c r="A215" s="690"/>
      <c r="B215" s="691"/>
      <c r="C215" s="715">
        <f>+'Rehearsal Costs'!C20</f>
        <v>0</v>
      </c>
      <c r="D215" s="715">
        <f>+'Rehearsal Costs'!D20</f>
        <v>0</v>
      </c>
      <c r="E215" s="728">
        <f>+'Rehearsal Costs'!G20</f>
        <v>0</v>
      </c>
      <c r="F215" s="711"/>
      <c r="G215" s="711"/>
      <c r="H215" s="711"/>
      <c r="I215" s="711"/>
      <c r="J215" s="711"/>
      <c r="K215" s="719">
        <f t="shared" si="8"/>
        <v>0</v>
      </c>
      <c r="Q215" s="689">
        <f t="shared" si="7"/>
        <v>1</v>
      </c>
    </row>
    <row r="216" spans="1:17" hidden="1" x14ac:dyDescent="0.25">
      <c r="A216" s="690"/>
      <c r="B216" s="691"/>
      <c r="C216" s="715">
        <f>+'Rehearsal Costs'!C21</f>
        <v>0</v>
      </c>
      <c r="D216" s="715">
        <f>+'Rehearsal Costs'!D21</f>
        <v>0</v>
      </c>
      <c r="E216" s="728">
        <f>+'Rehearsal Costs'!G21</f>
        <v>0</v>
      </c>
      <c r="F216" s="711"/>
      <c r="G216" s="711"/>
      <c r="H216" s="711"/>
      <c r="I216" s="711"/>
      <c r="J216" s="711"/>
      <c r="K216" s="719">
        <f t="shared" si="8"/>
        <v>0</v>
      </c>
      <c r="Q216" s="689">
        <f t="shared" si="7"/>
        <v>1</v>
      </c>
    </row>
    <row r="217" spans="1:17" hidden="1" x14ac:dyDescent="0.25">
      <c r="A217" s="690"/>
      <c r="B217" s="691" t="str">
        <f>+B203</f>
        <v>ZK105.K237.C727</v>
      </c>
      <c r="C217" s="715">
        <f>+'Rehearsal Costs'!C22</f>
        <v>0</v>
      </c>
      <c r="D217" s="715">
        <f>+'Rehearsal Costs'!D22</f>
        <v>0</v>
      </c>
      <c r="E217" s="728">
        <f>+'Rehearsal Costs'!G22</f>
        <v>0</v>
      </c>
      <c r="F217" s="711"/>
      <c r="G217" s="711"/>
      <c r="H217" s="711"/>
      <c r="I217" s="711"/>
      <c r="J217" s="711"/>
      <c r="K217" s="719">
        <f t="shared" si="8"/>
        <v>0</v>
      </c>
      <c r="Q217" s="689">
        <f t="shared" si="7"/>
        <v>1</v>
      </c>
    </row>
    <row r="218" spans="1:17" hidden="1" x14ac:dyDescent="0.25">
      <c r="A218" s="729"/>
      <c r="B218" s="730"/>
      <c r="C218" s="731" t="s">
        <v>286</v>
      </c>
      <c r="D218" s="731"/>
      <c r="E218" s="732"/>
      <c r="F218" s="711">
        <f>+IFERROR(VLOOKUP(B217,Sheet1!$B:$F,2,0),0)</f>
        <v>0</v>
      </c>
      <c r="G218" s="711">
        <f>+IFERROR(VLOOKUP(B217,Sheet1!$B:$F,3,0),0)</f>
        <v>0</v>
      </c>
      <c r="H218" s="711">
        <f>+IFERROR(VLOOKUP(B217,Sheet1!$B:$F,4,0),0)</f>
        <v>0</v>
      </c>
      <c r="I218" s="711"/>
      <c r="J218" s="711">
        <f>+IFERROR(VLOOKUP(B217,Sheet1!$B:$F,5,0),0)</f>
        <v>0</v>
      </c>
      <c r="K218" s="712"/>
      <c r="Q218" s="689">
        <f t="shared" si="7"/>
        <v>1</v>
      </c>
    </row>
    <row r="219" spans="1:17" hidden="1" x14ac:dyDescent="0.25">
      <c r="A219" s="713" t="s">
        <v>133</v>
      </c>
      <c r="B219" s="706" t="str">
        <f>+'Rehearsal Costs'!B24</f>
        <v>ZK105.K238.C727</v>
      </c>
      <c r="C219" s="707" t="s">
        <v>134</v>
      </c>
      <c r="D219" s="707"/>
      <c r="E219" s="708">
        <f>SUM(E220:E227)</f>
        <v>0</v>
      </c>
      <c r="F219" s="709">
        <f>SUM(F220:F227)</f>
        <v>0</v>
      </c>
      <c r="G219" s="709">
        <f>SUM(G220:G227)</f>
        <v>0</v>
      </c>
      <c r="H219" s="709">
        <f>SUM(H220:H227)</f>
        <v>0</v>
      </c>
      <c r="I219" s="709">
        <f>+E219-F219-G219-H219</f>
        <v>0</v>
      </c>
      <c r="J219" s="709">
        <f>SUM(J220:J227)</f>
        <v>0</v>
      </c>
      <c r="K219" s="710">
        <f>+I219-J219</f>
        <v>0</v>
      </c>
      <c r="Q219" s="689">
        <f t="shared" si="7"/>
        <v>1</v>
      </c>
    </row>
    <row r="220" spans="1:17" hidden="1" x14ac:dyDescent="0.25">
      <c r="A220" s="690"/>
      <c r="B220" s="691"/>
      <c r="C220" s="715">
        <f>+'Rehearsal Costs'!C25</f>
        <v>0</v>
      </c>
      <c r="D220" s="715">
        <f>+'Rehearsal Costs'!D25</f>
        <v>0</v>
      </c>
      <c r="E220" s="728">
        <f>+'Rehearsal Costs'!G25</f>
        <v>0</v>
      </c>
      <c r="F220" s="711"/>
      <c r="G220" s="711"/>
      <c r="H220" s="711"/>
      <c r="I220" s="711"/>
      <c r="J220" s="711"/>
      <c r="K220" s="719">
        <f t="shared" ref="K220:K226" si="9">+E220-F220-G220-J220</f>
        <v>0</v>
      </c>
      <c r="Q220" s="689">
        <f t="shared" si="7"/>
        <v>1</v>
      </c>
    </row>
    <row r="221" spans="1:17" hidden="1" x14ac:dyDescent="0.25">
      <c r="A221" s="690"/>
      <c r="B221" s="691"/>
      <c r="C221" s="715">
        <f>+'Rehearsal Costs'!C26</f>
        <v>0</v>
      </c>
      <c r="D221" s="715">
        <f>+'Rehearsal Costs'!D26</f>
        <v>0</v>
      </c>
      <c r="E221" s="728">
        <f>+'Rehearsal Costs'!G26</f>
        <v>0</v>
      </c>
      <c r="F221" s="718"/>
      <c r="G221" s="718"/>
      <c r="H221" s="718"/>
      <c r="I221" s="718"/>
      <c r="J221" s="718"/>
      <c r="K221" s="719">
        <f t="shared" si="9"/>
        <v>0</v>
      </c>
      <c r="Q221" s="689">
        <f t="shared" ref="Q221:Q284" si="10">+IF(SUM(E221:J221)=0,1,0)</f>
        <v>1</v>
      </c>
    </row>
    <row r="222" spans="1:17" hidden="1" x14ac:dyDescent="0.25">
      <c r="A222" s="690"/>
      <c r="B222" s="691"/>
      <c r="C222" s="715">
        <f>+'Rehearsal Costs'!C27</f>
        <v>0</v>
      </c>
      <c r="D222" s="715">
        <f>+'Rehearsal Costs'!D27</f>
        <v>0</v>
      </c>
      <c r="E222" s="728">
        <f>+'Rehearsal Costs'!G27</f>
        <v>0</v>
      </c>
      <c r="F222" s="718"/>
      <c r="G222" s="718"/>
      <c r="H222" s="718"/>
      <c r="I222" s="718"/>
      <c r="J222" s="718"/>
      <c r="K222" s="719">
        <f t="shared" si="9"/>
        <v>0</v>
      </c>
      <c r="Q222" s="689">
        <f t="shared" si="10"/>
        <v>1</v>
      </c>
    </row>
    <row r="223" spans="1:17" hidden="1" x14ac:dyDescent="0.25">
      <c r="A223" s="690"/>
      <c r="B223" s="691"/>
      <c r="C223" s="715">
        <f>+'Rehearsal Costs'!C28</f>
        <v>0</v>
      </c>
      <c r="D223" s="715">
        <f>+'Rehearsal Costs'!D28</f>
        <v>0</v>
      </c>
      <c r="E223" s="728">
        <f>+'Rehearsal Costs'!G28</f>
        <v>0</v>
      </c>
      <c r="F223" s="718"/>
      <c r="G223" s="718"/>
      <c r="H223" s="718"/>
      <c r="I223" s="718"/>
      <c r="J223" s="718"/>
      <c r="K223" s="719">
        <f t="shared" si="9"/>
        <v>0</v>
      </c>
      <c r="Q223" s="689">
        <f t="shared" si="10"/>
        <v>1</v>
      </c>
    </row>
    <row r="224" spans="1:17" hidden="1" x14ac:dyDescent="0.25">
      <c r="A224" s="690"/>
      <c r="B224" s="691"/>
      <c r="C224" s="715">
        <f>+'Rehearsal Costs'!C29</f>
        <v>0</v>
      </c>
      <c r="D224" s="715">
        <f>+'Rehearsal Costs'!D29</f>
        <v>0</v>
      </c>
      <c r="E224" s="728">
        <f>+'Rehearsal Costs'!G29</f>
        <v>0</v>
      </c>
      <c r="F224" s="718"/>
      <c r="G224" s="718"/>
      <c r="H224" s="718"/>
      <c r="I224" s="718"/>
      <c r="J224" s="718"/>
      <c r="K224" s="719">
        <f t="shared" si="9"/>
        <v>0</v>
      </c>
      <c r="Q224" s="689">
        <f t="shared" si="10"/>
        <v>1</v>
      </c>
    </row>
    <row r="225" spans="1:17" hidden="1" x14ac:dyDescent="0.25">
      <c r="A225" s="690"/>
      <c r="B225" s="691"/>
      <c r="C225" s="715">
        <f>+'Rehearsal Costs'!C30</f>
        <v>0</v>
      </c>
      <c r="D225" s="715">
        <f>+'Rehearsal Costs'!D30</f>
        <v>0</v>
      </c>
      <c r="E225" s="728">
        <f>+'Rehearsal Costs'!G30</f>
        <v>0</v>
      </c>
      <c r="F225" s="718"/>
      <c r="G225" s="718"/>
      <c r="H225" s="718"/>
      <c r="I225" s="718"/>
      <c r="J225" s="718"/>
      <c r="K225" s="719">
        <f t="shared" si="9"/>
        <v>0</v>
      </c>
      <c r="Q225" s="689">
        <f t="shared" si="10"/>
        <v>1</v>
      </c>
    </row>
    <row r="226" spans="1:17" hidden="1" x14ac:dyDescent="0.25">
      <c r="A226" s="690"/>
      <c r="B226" s="691" t="str">
        <f>+B219</f>
        <v>ZK105.K238.C727</v>
      </c>
      <c r="C226" s="715">
        <f>+'Rehearsal Costs'!C31</f>
        <v>0</v>
      </c>
      <c r="D226" s="715">
        <f>+'Rehearsal Costs'!D31</f>
        <v>0</v>
      </c>
      <c r="E226" s="728">
        <f>+'Rehearsal Costs'!G31</f>
        <v>0</v>
      </c>
      <c r="F226" s="718"/>
      <c r="G226" s="718"/>
      <c r="H226" s="718"/>
      <c r="I226" s="718"/>
      <c r="J226" s="718"/>
      <c r="K226" s="719">
        <f t="shared" si="9"/>
        <v>0</v>
      </c>
      <c r="Q226" s="689">
        <f t="shared" si="10"/>
        <v>1</v>
      </c>
    </row>
    <row r="227" spans="1:17" hidden="1" x14ac:dyDescent="0.25">
      <c r="A227" s="729"/>
      <c r="B227" s="730"/>
      <c r="C227" s="733" t="s">
        <v>286</v>
      </c>
      <c r="D227" s="733"/>
      <c r="E227" s="728"/>
      <c r="F227" s="711">
        <f>+IFERROR(VLOOKUP(B226,Sheet1!$B:$F,2,0),0)</f>
        <v>0</v>
      </c>
      <c r="G227" s="711">
        <f>+IFERROR(VLOOKUP(B226,Sheet1!$B:$F,3,0),0)</f>
        <v>0</v>
      </c>
      <c r="H227" s="711">
        <f>+IFERROR(VLOOKUP(B226,Sheet1!$B:$F,4,0),0)</f>
        <v>0</v>
      </c>
      <c r="I227" s="711"/>
      <c r="J227" s="711">
        <f>+IFERROR(VLOOKUP(B226,Sheet1!$B:$F,5,0),0)</f>
        <v>0</v>
      </c>
      <c r="K227" s="712"/>
      <c r="Q227" s="689">
        <f t="shared" si="10"/>
        <v>1</v>
      </c>
    </row>
    <row r="228" spans="1:17" hidden="1" x14ac:dyDescent="0.25">
      <c r="A228" s="713" t="s">
        <v>135</v>
      </c>
      <c r="B228" s="706" t="str">
        <f>+'Rehearsal Costs'!B33</f>
        <v>ZK105.K239.C727</v>
      </c>
      <c r="C228" s="707" t="s">
        <v>136</v>
      </c>
      <c r="D228" s="707"/>
      <c r="E228" s="709">
        <f>SUM(E229:E232)</f>
        <v>0</v>
      </c>
      <c r="F228" s="709">
        <f>SUM(F229:F232)</f>
        <v>0</v>
      </c>
      <c r="G228" s="709">
        <f>SUM(G229:G232)</f>
        <v>0</v>
      </c>
      <c r="H228" s="709">
        <f>SUM(H229:H232)</f>
        <v>0</v>
      </c>
      <c r="I228" s="709">
        <f>+E228-F228-G228-H228</f>
        <v>0</v>
      </c>
      <c r="J228" s="709">
        <f>SUM(J229:J232)</f>
        <v>0</v>
      </c>
      <c r="K228" s="710">
        <f>+I228-J228</f>
        <v>0</v>
      </c>
      <c r="Q228" s="689">
        <f t="shared" si="10"/>
        <v>1</v>
      </c>
    </row>
    <row r="229" spans="1:17" hidden="1" x14ac:dyDescent="0.25">
      <c r="A229" s="690"/>
      <c r="B229" s="691"/>
      <c r="C229" s="715">
        <f>+'Rehearsal Costs'!C34</f>
        <v>0</v>
      </c>
      <c r="D229" s="715">
        <f>+'Rehearsal Costs'!D34</f>
        <v>0</v>
      </c>
      <c r="E229" s="728">
        <f>+'Rehearsal Costs'!G34</f>
        <v>0</v>
      </c>
      <c r="F229" s="711"/>
      <c r="G229" s="711"/>
      <c r="H229" s="711"/>
      <c r="I229" s="711"/>
      <c r="J229" s="711"/>
      <c r="K229" s="719">
        <f>+E229-F229-G229-J229</f>
        <v>0</v>
      </c>
      <c r="Q229" s="689">
        <f t="shared" si="10"/>
        <v>1</v>
      </c>
    </row>
    <row r="230" spans="1:17" hidden="1" x14ac:dyDescent="0.25">
      <c r="A230" s="690"/>
      <c r="B230" s="691"/>
      <c r="C230" s="715">
        <f>+'Rehearsal Costs'!C35</f>
        <v>0</v>
      </c>
      <c r="D230" s="715">
        <f>+'Rehearsal Costs'!D35</f>
        <v>0</v>
      </c>
      <c r="E230" s="728">
        <f>+'Rehearsal Costs'!G35</f>
        <v>0</v>
      </c>
      <c r="F230" s="718"/>
      <c r="G230" s="718"/>
      <c r="H230" s="718"/>
      <c r="I230" s="718"/>
      <c r="J230" s="718"/>
      <c r="K230" s="719">
        <f>+E230-F230-G230-J230</f>
        <v>0</v>
      </c>
      <c r="Q230" s="689">
        <f t="shared" si="10"/>
        <v>1</v>
      </c>
    </row>
    <row r="231" spans="1:17" hidden="1" x14ac:dyDescent="0.25">
      <c r="A231" s="694"/>
      <c r="B231" s="695" t="str">
        <f>+B228</f>
        <v>ZK105.K239.C727</v>
      </c>
      <c r="C231" s="715">
        <f>+'Rehearsal Costs'!C36</f>
        <v>0</v>
      </c>
      <c r="D231" s="715">
        <f>+'Rehearsal Costs'!D36</f>
        <v>0</v>
      </c>
      <c r="E231" s="728">
        <f>+'Rehearsal Costs'!G36</f>
        <v>0</v>
      </c>
      <c r="F231" s="718"/>
      <c r="G231" s="718"/>
      <c r="H231" s="718"/>
      <c r="I231" s="718"/>
      <c r="J231" s="718"/>
      <c r="K231" s="719">
        <f>+E231-F231-G231-J231</f>
        <v>0</v>
      </c>
      <c r="Q231" s="689">
        <f t="shared" si="10"/>
        <v>1</v>
      </c>
    </row>
    <row r="232" spans="1:17" hidden="1" x14ac:dyDescent="0.25">
      <c r="A232" s="729"/>
      <c r="B232" s="730"/>
      <c r="C232" s="733" t="s">
        <v>286</v>
      </c>
      <c r="D232" s="733"/>
      <c r="E232" s="728"/>
      <c r="F232" s="711">
        <f>+IFERROR(VLOOKUP(B231,Sheet1!$B:$F,2,0),0)</f>
        <v>0</v>
      </c>
      <c r="G232" s="711">
        <f>+IFERROR(VLOOKUP(B231,Sheet1!$B:$F,3,0),0)</f>
        <v>0</v>
      </c>
      <c r="H232" s="711">
        <f>+IFERROR(VLOOKUP(B231,Sheet1!$B:$F,4,0),0)</f>
        <v>0</v>
      </c>
      <c r="I232" s="711"/>
      <c r="J232" s="711">
        <f>+IFERROR(VLOOKUP(B231,Sheet1!$B:$F,5,0),0)</f>
        <v>0</v>
      </c>
      <c r="K232" s="712"/>
      <c r="Q232" s="689">
        <f t="shared" si="10"/>
        <v>1</v>
      </c>
    </row>
    <row r="233" spans="1:17" hidden="1" x14ac:dyDescent="0.25">
      <c r="A233" s="713" t="s">
        <v>137</v>
      </c>
      <c r="B233" s="706" t="str">
        <f>+'Rehearsal Costs'!B38</f>
        <v>ZK105.K240.C727</v>
      </c>
      <c r="C233" s="707" t="s">
        <v>138</v>
      </c>
      <c r="D233" s="707"/>
      <c r="E233" s="709">
        <f>SUM(E234:E236)</f>
        <v>0</v>
      </c>
      <c r="F233" s="709">
        <f>SUM(F234:F236)</f>
        <v>0</v>
      </c>
      <c r="G233" s="709">
        <f>SUM(G234:G236)</f>
        <v>0</v>
      </c>
      <c r="H233" s="709">
        <f>SUM(H234:H236)</f>
        <v>0</v>
      </c>
      <c r="I233" s="709">
        <f>+E233-F233-G233-H233</f>
        <v>0</v>
      </c>
      <c r="J233" s="709">
        <f>SUM(J234:J236)</f>
        <v>0</v>
      </c>
      <c r="K233" s="710">
        <f>+I233-J233</f>
        <v>0</v>
      </c>
      <c r="Q233" s="689">
        <f t="shared" si="10"/>
        <v>1</v>
      </c>
    </row>
    <row r="234" spans="1:17" hidden="1" x14ac:dyDescent="0.25">
      <c r="A234" s="694"/>
      <c r="B234" s="691" t="str">
        <f>+B233</f>
        <v>ZK105.K240.C727</v>
      </c>
      <c r="C234" s="715">
        <f>+'Rehearsal Costs'!C39</f>
        <v>0</v>
      </c>
      <c r="D234" s="715">
        <f>+'Rehearsal Costs'!D39</f>
        <v>0</v>
      </c>
      <c r="E234" s="728">
        <f>+'Rehearsal Costs'!G39</f>
        <v>0</v>
      </c>
      <c r="F234" s="711"/>
      <c r="G234" s="711"/>
      <c r="H234" s="711"/>
      <c r="I234" s="711"/>
      <c r="J234" s="711"/>
      <c r="K234" s="719">
        <f>+E234-F234-G234-J234</f>
        <v>0</v>
      </c>
      <c r="Q234" s="689">
        <f t="shared" si="10"/>
        <v>1</v>
      </c>
    </row>
    <row r="235" spans="1:17" hidden="1" x14ac:dyDescent="0.25">
      <c r="A235" s="694"/>
      <c r="B235" s="695" t="str">
        <f>+B233</f>
        <v>ZK105.K240.C727</v>
      </c>
      <c r="C235" s="715">
        <f>+'Rehearsal Costs'!C40</f>
        <v>0</v>
      </c>
      <c r="D235" s="715">
        <f>+'Rehearsal Costs'!D40</f>
        <v>0</v>
      </c>
      <c r="E235" s="728">
        <f>+'Rehearsal Costs'!G40</f>
        <v>0</v>
      </c>
      <c r="F235" s="718"/>
      <c r="G235" s="718"/>
      <c r="H235" s="718"/>
      <c r="I235" s="718"/>
      <c r="J235" s="718"/>
      <c r="K235" s="719">
        <f>+E235-F235-G235-J235</f>
        <v>0</v>
      </c>
      <c r="Q235" s="689">
        <f t="shared" si="10"/>
        <v>1</v>
      </c>
    </row>
    <row r="236" spans="1:17" hidden="1" x14ac:dyDescent="0.25">
      <c r="A236" s="690"/>
      <c r="B236" s="691"/>
      <c r="C236" s="733" t="s">
        <v>286</v>
      </c>
      <c r="D236" s="733"/>
      <c r="E236" s="728"/>
      <c r="F236" s="711">
        <f>+IFERROR(VLOOKUP(B235,Sheet1!$B:$F,2,0),0)</f>
        <v>0</v>
      </c>
      <c r="G236" s="711">
        <f>+IFERROR(VLOOKUP(B235,Sheet1!$B:$F,3,0),0)</f>
        <v>0</v>
      </c>
      <c r="H236" s="711">
        <f>+IFERROR(VLOOKUP(B235,Sheet1!$B:$F,4,0),0)</f>
        <v>0</v>
      </c>
      <c r="I236" s="711"/>
      <c r="J236" s="711">
        <f>+IFERROR(VLOOKUP(B235,Sheet1!$B:$F,5,0),0)</f>
        <v>0</v>
      </c>
      <c r="K236" s="712"/>
      <c r="Q236" s="689">
        <f t="shared" si="10"/>
        <v>1</v>
      </c>
    </row>
    <row r="237" spans="1:17" hidden="1" x14ac:dyDescent="0.25">
      <c r="A237" s="713" t="s">
        <v>139</v>
      </c>
      <c r="B237" s="706" t="str">
        <f>+'Technical &amp; Production'!B8</f>
        <v>ZK106.K244.C727</v>
      </c>
      <c r="C237" s="707" t="s">
        <v>140</v>
      </c>
      <c r="D237" s="707"/>
      <c r="E237" s="708">
        <f>SUM(E238:E249)</f>
        <v>0</v>
      </c>
      <c r="F237" s="709">
        <f>SUM(F238:F249)</f>
        <v>0</v>
      </c>
      <c r="G237" s="709">
        <f>SUM(G238:G249)</f>
        <v>0</v>
      </c>
      <c r="H237" s="709">
        <f>SUM(H238:H249)</f>
        <v>0</v>
      </c>
      <c r="I237" s="709">
        <f>+E237-F237-G237-H237</f>
        <v>0</v>
      </c>
      <c r="J237" s="709">
        <f>SUM(J238:J249)</f>
        <v>0</v>
      </c>
      <c r="K237" s="710">
        <f>+I237-J237</f>
        <v>0</v>
      </c>
      <c r="Q237" s="689">
        <f t="shared" si="10"/>
        <v>1</v>
      </c>
    </row>
    <row r="238" spans="1:17" hidden="1" x14ac:dyDescent="0.25">
      <c r="A238" s="690"/>
      <c r="B238" s="691"/>
      <c r="C238" s="715">
        <f>+'Technical &amp; Production'!C9</f>
        <v>0</v>
      </c>
      <c r="D238" s="715">
        <f>+'Technical &amp; Production'!D9</f>
        <v>0</v>
      </c>
      <c r="E238" s="728">
        <f>+'Technical &amp; Production'!G9</f>
        <v>0</v>
      </c>
      <c r="F238" s="711"/>
      <c r="G238" s="711"/>
      <c r="H238" s="711"/>
      <c r="I238" s="711"/>
      <c r="J238" s="711"/>
      <c r="K238" s="719">
        <f t="shared" ref="K238:K248" si="11">+E238-F238-G238-J238</f>
        <v>0</v>
      </c>
      <c r="Q238" s="689">
        <f t="shared" si="10"/>
        <v>1</v>
      </c>
    </row>
    <row r="239" spans="1:17" hidden="1" x14ac:dyDescent="0.25">
      <c r="A239" s="690"/>
      <c r="B239" s="691"/>
      <c r="C239" s="715">
        <f>+'Technical &amp; Production'!C10</f>
        <v>0</v>
      </c>
      <c r="D239" s="715">
        <f>+'Technical &amp; Production'!D10</f>
        <v>0</v>
      </c>
      <c r="E239" s="728">
        <f>+'Technical &amp; Production'!G10</f>
        <v>0</v>
      </c>
      <c r="F239" s="711"/>
      <c r="G239" s="711"/>
      <c r="H239" s="711"/>
      <c r="I239" s="711"/>
      <c r="J239" s="711"/>
      <c r="K239" s="719">
        <f t="shared" si="11"/>
        <v>0</v>
      </c>
      <c r="Q239" s="689">
        <f t="shared" si="10"/>
        <v>1</v>
      </c>
    </row>
    <row r="240" spans="1:17" hidden="1" x14ac:dyDescent="0.25">
      <c r="A240" s="690"/>
      <c r="B240" s="691"/>
      <c r="C240" s="715">
        <f>+'Technical &amp; Production'!C11</f>
        <v>0</v>
      </c>
      <c r="D240" s="715">
        <f>+'Technical &amp; Production'!D11</f>
        <v>0</v>
      </c>
      <c r="E240" s="728">
        <f>+'Technical &amp; Production'!G11</f>
        <v>0</v>
      </c>
      <c r="F240" s="711"/>
      <c r="G240" s="711"/>
      <c r="H240" s="711"/>
      <c r="I240" s="711"/>
      <c r="J240" s="711"/>
      <c r="K240" s="719">
        <f t="shared" si="11"/>
        <v>0</v>
      </c>
      <c r="Q240" s="689">
        <f t="shared" si="10"/>
        <v>1</v>
      </c>
    </row>
    <row r="241" spans="1:17" hidden="1" x14ac:dyDescent="0.25">
      <c r="A241" s="690"/>
      <c r="B241" s="691"/>
      <c r="C241" s="715">
        <f>+'Technical &amp; Production'!C12</f>
        <v>0</v>
      </c>
      <c r="D241" s="715">
        <f>+'Technical &amp; Production'!D12</f>
        <v>0</v>
      </c>
      <c r="E241" s="728">
        <f>+'Technical &amp; Production'!G12</f>
        <v>0</v>
      </c>
      <c r="F241" s="711"/>
      <c r="G241" s="711"/>
      <c r="H241" s="711"/>
      <c r="I241" s="711"/>
      <c r="J241" s="711"/>
      <c r="K241" s="719">
        <f t="shared" si="11"/>
        <v>0</v>
      </c>
      <c r="Q241" s="689">
        <f t="shared" si="10"/>
        <v>1</v>
      </c>
    </row>
    <row r="242" spans="1:17" hidden="1" x14ac:dyDescent="0.25">
      <c r="A242" s="690"/>
      <c r="B242" s="691"/>
      <c r="C242" s="715">
        <f>+'Technical &amp; Production'!C13</f>
        <v>0</v>
      </c>
      <c r="D242" s="715">
        <f>+'Technical &amp; Production'!D13</f>
        <v>0</v>
      </c>
      <c r="E242" s="728">
        <f>+'Technical &amp; Production'!G13</f>
        <v>0</v>
      </c>
      <c r="F242" s="711"/>
      <c r="G242" s="711"/>
      <c r="H242" s="711"/>
      <c r="I242" s="711"/>
      <c r="J242" s="711"/>
      <c r="K242" s="719">
        <f t="shared" si="11"/>
        <v>0</v>
      </c>
      <c r="Q242" s="689">
        <f t="shared" si="10"/>
        <v>1</v>
      </c>
    </row>
    <row r="243" spans="1:17" hidden="1" x14ac:dyDescent="0.25">
      <c r="A243" s="690"/>
      <c r="B243" s="691"/>
      <c r="C243" s="715">
        <f>+'Technical &amp; Production'!C14</f>
        <v>0</v>
      </c>
      <c r="D243" s="715">
        <f>+'Technical &amp; Production'!D14</f>
        <v>0</v>
      </c>
      <c r="E243" s="728">
        <f>+'Technical &amp; Production'!G14</f>
        <v>0</v>
      </c>
      <c r="F243" s="711"/>
      <c r="G243" s="711"/>
      <c r="H243" s="711"/>
      <c r="I243" s="711"/>
      <c r="J243" s="711"/>
      <c r="K243" s="719">
        <f t="shared" si="11"/>
        <v>0</v>
      </c>
      <c r="Q243" s="689">
        <f t="shared" si="10"/>
        <v>1</v>
      </c>
    </row>
    <row r="244" spans="1:17" hidden="1" x14ac:dyDescent="0.25">
      <c r="A244" s="690"/>
      <c r="B244" s="691"/>
      <c r="C244" s="715">
        <f>+'Technical &amp; Production'!C15</f>
        <v>0</v>
      </c>
      <c r="D244" s="715">
        <f>+'Technical &amp; Production'!D15</f>
        <v>0</v>
      </c>
      <c r="E244" s="728">
        <f>+'Technical &amp; Production'!G15</f>
        <v>0</v>
      </c>
      <c r="F244" s="711"/>
      <c r="G244" s="711"/>
      <c r="H244" s="711"/>
      <c r="I244" s="711"/>
      <c r="J244" s="711"/>
      <c r="K244" s="719">
        <f t="shared" si="11"/>
        <v>0</v>
      </c>
      <c r="Q244" s="689">
        <f t="shared" si="10"/>
        <v>1</v>
      </c>
    </row>
    <row r="245" spans="1:17" hidden="1" x14ac:dyDescent="0.25">
      <c r="A245" s="690"/>
      <c r="B245" s="691"/>
      <c r="C245" s="715">
        <f>+'Technical &amp; Production'!C16</f>
        <v>0</v>
      </c>
      <c r="D245" s="715">
        <f>+'Technical &amp; Production'!D16</f>
        <v>0</v>
      </c>
      <c r="E245" s="728">
        <f>+'Technical &amp; Production'!G16</f>
        <v>0</v>
      </c>
      <c r="F245" s="711"/>
      <c r="G245" s="711"/>
      <c r="H245" s="711"/>
      <c r="I245" s="711"/>
      <c r="J245" s="711"/>
      <c r="K245" s="719">
        <f t="shared" si="11"/>
        <v>0</v>
      </c>
      <c r="Q245" s="689">
        <f t="shared" si="10"/>
        <v>1</v>
      </c>
    </row>
    <row r="246" spans="1:17" hidden="1" x14ac:dyDescent="0.25">
      <c r="A246" s="690"/>
      <c r="B246" s="691"/>
      <c r="C246" s="715">
        <f>+'Technical &amp; Production'!C17</f>
        <v>0</v>
      </c>
      <c r="D246" s="715">
        <f>+'Technical &amp; Production'!D17</f>
        <v>0</v>
      </c>
      <c r="E246" s="728">
        <f>+'Technical &amp; Production'!G17</f>
        <v>0</v>
      </c>
      <c r="F246" s="711"/>
      <c r="G246" s="711"/>
      <c r="H246" s="711"/>
      <c r="I246" s="711"/>
      <c r="J246" s="711"/>
      <c r="K246" s="719">
        <f t="shared" si="11"/>
        <v>0</v>
      </c>
      <c r="Q246" s="689">
        <f t="shared" si="10"/>
        <v>1</v>
      </c>
    </row>
    <row r="247" spans="1:17" hidden="1" x14ac:dyDescent="0.25">
      <c r="A247" s="690"/>
      <c r="B247" s="691"/>
      <c r="C247" s="715">
        <f>+'Technical &amp; Production'!C18</f>
        <v>0</v>
      </c>
      <c r="D247" s="715">
        <f>+'Technical &amp; Production'!D18</f>
        <v>0</v>
      </c>
      <c r="E247" s="728">
        <f>+'Technical &amp; Production'!G18</f>
        <v>0</v>
      </c>
      <c r="F247" s="711"/>
      <c r="G247" s="711"/>
      <c r="H247" s="711"/>
      <c r="I247" s="711"/>
      <c r="J247" s="711"/>
      <c r="K247" s="719">
        <f t="shared" si="11"/>
        <v>0</v>
      </c>
      <c r="Q247" s="689">
        <f t="shared" si="10"/>
        <v>1</v>
      </c>
    </row>
    <row r="248" spans="1:17" hidden="1" x14ac:dyDescent="0.25">
      <c r="A248" s="690"/>
      <c r="B248" s="691" t="str">
        <f>+B237</f>
        <v>ZK106.K244.C727</v>
      </c>
      <c r="C248" s="715">
        <f>+'Technical &amp; Production'!C19</f>
        <v>0</v>
      </c>
      <c r="D248" s="715">
        <f>+'Technical &amp; Production'!D19</f>
        <v>0</v>
      </c>
      <c r="E248" s="728">
        <f>+'Technical &amp; Production'!G19</f>
        <v>0</v>
      </c>
      <c r="F248" s="711"/>
      <c r="G248" s="711"/>
      <c r="H248" s="711"/>
      <c r="I248" s="711"/>
      <c r="J248" s="711"/>
      <c r="K248" s="719">
        <f t="shared" si="11"/>
        <v>0</v>
      </c>
      <c r="Q248" s="689">
        <f t="shared" si="10"/>
        <v>1</v>
      </c>
    </row>
    <row r="249" spans="1:17" hidden="1" x14ac:dyDescent="0.25">
      <c r="A249" s="729"/>
      <c r="B249" s="730"/>
      <c r="C249" s="731" t="s">
        <v>286</v>
      </c>
      <c r="D249" s="731"/>
      <c r="E249" s="732"/>
      <c r="F249" s="711">
        <f>+IFERROR(VLOOKUP(B248,Sheet1!$B:$F,2,0),0)</f>
        <v>0</v>
      </c>
      <c r="G249" s="711">
        <f>+IFERROR(VLOOKUP(B248,Sheet1!$B:$F,3,0),0)</f>
        <v>0</v>
      </c>
      <c r="H249" s="711">
        <f>+IFERROR(VLOOKUP(B248,Sheet1!$B:$F,4,0),0)</f>
        <v>0</v>
      </c>
      <c r="I249" s="711"/>
      <c r="J249" s="711">
        <f>+IFERROR(VLOOKUP(B248,Sheet1!$B:$F,5,0),0)</f>
        <v>0</v>
      </c>
      <c r="K249" s="712"/>
      <c r="Q249" s="689">
        <f t="shared" si="10"/>
        <v>1</v>
      </c>
    </row>
    <row r="250" spans="1:17" hidden="1" x14ac:dyDescent="0.25">
      <c r="A250" s="713" t="s">
        <v>141</v>
      </c>
      <c r="B250" s="706" t="str">
        <f>+'Technical &amp; Production'!B21</f>
        <v>ZK106.K245.C727</v>
      </c>
      <c r="C250" s="707" t="s">
        <v>142</v>
      </c>
      <c r="D250" s="707"/>
      <c r="E250" s="708">
        <f>SUM(E251:E260)</f>
        <v>0</v>
      </c>
      <c r="F250" s="709">
        <f>SUM(F251:F260)</f>
        <v>0</v>
      </c>
      <c r="G250" s="709">
        <f>SUM(G251:G260)</f>
        <v>0</v>
      </c>
      <c r="H250" s="709">
        <f>SUM(H251:H260)</f>
        <v>0</v>
      </c>
      <c r="I250" s="709">
        <f>+E250-F250-G250-H250</f>
        <v>0</v>
      </c>
      <c r="J250" s="709">
        <f>SUM(J251:J260)</f>
        <v>0</v>
      </c>
      <c r="K250" s="710">
        <f>+I250-J250</f>
        <v>0</v>
      </c>
      <c r="Q250" s="689">
        <f t="shared" si="10"/>
        <v>1</v>
      </c>
    </row>
    <row r="251" spans="1:17" hidden="1" x14ac:dyDescent="0.25">
      <c r="A251" s="690"/>
      <c r="B251" s="691"/>
      <c r="C251" s="715">
        <f>+'Technical &amp; Production'!C22</f>
        <v>0</v>
      </c>
      <c r="D251" s="715">
        <f>+'Technical &amp; Production'!D22</f>
        <v>0</v>
      </c>
      <c r="E251" s="728">
        <f>+'Technical &amp; Production'!G22</f>
        <v>0</v>
      </c>
      <c r="F251" s="711"/>
      <c r="G251" s="711"/>
      <c r="H251" s="711"/>
      <c r="I251" s="711"/>
      <c r="J251" s="711"/>
      <c r="K251" s="719">
        <f t="shared" ref="K251:K259" si="12">+E251-F251-G251-J251</f>
        <v>0</v>
      </c>
      <c r="Q251" s="689">
        <f t="shared" si="10"/>
        <v>1</v>
      </c>
    </row>
    <row r="252" spans="1:17" hidden="1" x14ac:dyDescent="0.25">
      <c r="A252" s="690"/>
      <c r="B252" s="691"/>
      <c r="C252" s="715">
        <f>+'Technical &amp; Production'!C23</f>
        <v>0</v>
      </c>
      <c r="D252" s="715">
        <f>+'Technical &amp; Production'!D23</f>
        <v>0</v>
      </c>
      <c r="E252" s="728">
        <f>+'Technical &amp; Production'!G23</f>
        <v>0</v>
      </c>
      <c r="F252" s="718"/>
      <c r="G252" s="718"/>
      <c r="H252" s="718"/>
      <c r="I252" s="718"/>
      <c r="J252" s="718"/>
      <c r="K252" s="719">
        <f t="shared" si="12"/>
        <v>0</v>
      </c>
      <c r="Q252" s="689">
        <f t="shared" si="10"/>
        <v>1</v>
      </c>
    </row>
    <row r="253" spans="1:17" hidden="1" x14ac:dyDescent="0.25">
      <c r="A253" s="690"/>
      <c r="B253" s="691"/>
      <c r="C253" s="715">
        <f>+'Technical &amp; Production'!C24</f>
        <v>0</v>
      </c>
      <c r="D253" s="715">
        <f>+'Technical &amp; Production'!D24</f>
        <v>0</v>
      </c>
      <c r="E253" s="728">
        <f>+'Technical &amp; Production'!G24</f>
        <v>0</v>
      </c>
      <c r="F253" s="718"/>
      <c r="G253" s="718"/>
      <c r="H253" s="718"/>
      <c r="I253" s="718"/>
      <c r="J253" s="718"/>
      <c r="K253" s="719">
        <f t="shared" si="12"/>
        <v>0</v>
      </c>
      <c r="Q253" s="689">
        <f t="shared" si="10"/>
        <v>1</v>
      </c>
    </row>
    <row r="254" spans="1:17" hidden="1" x14ac:dyDescent="0.25">
      <c r="A254" s="690"/>
      <c r="B254" s="691"/>
      <c r="C254" s="715">
        <f>+'Technical &amp; Production'!C25</f>
        <v>0</v>
      </c>
      <c r="D254" s="715">
        <f>+'Technical &amp; Production'!D25</f>
        <v>0</v>
      </c>
      <c r="E254" s="728">
        <f>+'Technical &amp; Production'!G25</f>
        <v>0</v>
      </c>
      <c r="F254" s="711"/>
      <c r="G254" s="711"/>
      <c r="H254" s="711"/>
      <c r="I254" s="711"/>
      <c r="J254" s="711"/>
      <c r="K254" s="719">
        <f t="shared" si="12"/>
        <v>0</v>
      </c>
      <c r="Q254" s="689">
        <f t="shared" si="10"/>
        <v>1</v>
      </c>
    </row>
    <row r="255" spans="1:17" hidden="1" x14ac:dyDescent="0.25">
      <c r="A255" s="690"/>
      <c r="B255" s="691"/>
      <c r="C255" s="715">
        <f>+'Technical &amp; Production'!C26</f>
        <v>0</v>
      </c>
      <c r="D255" s="715">
        <f>+'Technical &amp; Production'!D26</f>
        <v>0</v>
      </c>
      <c r="E255" s="728">
        <f>+'Technical &amp; Production'!G26</f>
        <v>0</v>
      </c>
      <c r="F255" s="718"/>
      <c r="G255" s="718"/>
      <c r="H255" s="718"/>
      <c r="I255" s="718"/>
      <c r="J255" s="718"/>
      <c r="K255" s="719">
        <f t="shared" si="12"/>
        <v>0</v>
      </c>
      <c r="Q255" s="689">
        <f t="shared" si="10"/>
        <v>1</v>
      </c>
    </row>
    <row r="256" spans="1:17" hidden="1" x14ac:dyDescent="0.25">
      <c r="A256" s="690"/>
      <c r="B256" s="691"/>
      <c r="C256" s="715">
        <f>+'Technical &amp; Production'!C27</f>
        <v>0</v>
      </c>
      <c r="D256" s="715">
        <f>+'Technical &amp; Production'!D27</f>
        <v>0</v>
      </c>
      <c r="E256" s="728">
        <f>+'Technical &amp; Production'!G27</f>
        <v>0</v>
      </c>
      <c r="F256" s="718"/>
      <c r="G256" s="718"/>
      <c r="H256" s="718"/>
      <c r="I256" s="718"/>
      <c r="J256" s="718"/>
      <c r="K256" s="719">
        <f t="shared" si="12"/>
        <v>0</v>
      </c>
      <c r="Q256" s="689">
        <f t="shared" si="10"/>
        <v>1</v>
      </c>
    </row>
    <row r="257" spans="1:17" hidden="1" x14ac:dyDescent="0.25">
      <c r="A257" s="690"/>
      <c r="B257" s="691"/>
      <c r="C257" s="715">
        <f>+'Technical &amp; Production'!C28</f>
        <v>0</v>
      </c>
      <c r="D257" s="715">
        <f>+'Technical &amp; Production'!D28</f>
        <v>0</v>
      </c>
      <c r="E257" s="728">
        <f>+'Technical &amp; Production'!G28</f>
        <v>0</v>
      </c>
      <c r="F257" s="718"/>
      <c r="G257" s="718"/>
      <c r="H257" s="718"/>
      <c r="I257" s="718"/>
      <c r="J257" s="718"/>
      <c r="K257" s="719">
        <f t="shared" si="12"/>
        <v>0</v>
      </c>
      <c r="Q257" s="689">
        <f t="shared" si="10"/>
        <v>1</v>
      </c>
    </row>
    <row r="258" spans="1:17" hidden="1" x14ac:dyDescent="0.25">
      <c r="A258" s="690"/>
      <c r="B258" s="691"/>
      <c r="C258" s="715">
        <f>+'Technical &amp; Production'!C29</f>
        <v>0</v>
      </c>
      <c r="D258" s="715">
        <f>+'Technical &amp; Production'!D29</f>
        <v>0</v>
      </c>
      <c r="E258" s="728">
        <f>+'Technical &amp; Production'!G29</f>
        <v>0</v>
      </c>
      <c r="F258" s="718"/>
      <c r="G258" s="718"/>
      <c r="H258" s="718"/>
      <c r="I258" s="718"/>
      <c r="J258" s="718"/>
      <c r="K258" s="719">
        <f t="shared" si="12"/>
        <v>0</v>
      </c>
      <c r="Q258" s="689">
        <f t="shared" si="10"/>
        <v>1</v>
      </c>
    </row>
    <row r="259" spans="1:17" hidden="1" x14ac:dyDescent="0.25">
      <c r="A259" s="690"/>
      <c r="B259" s="691" t="str">
        <f>+B250</f>
        <v>ZK106.K245.C727</v>
      </c>
      <c r="C259" s="715">
        <f>+'Technical &amp; Production'!C30</f>
        <v>0</v>
      </c>
      <c r="D259" s="715">
        <f>+'Technical &amp; Production'!D30</f>
        <v>0</v>
      </c>
      <c r="E259" s="728">
        <f>+'Technical &amp; Production'!G30</f>
        <v>0</v>
      </c>
      <c r="F259" s="718"/>
      <c r="G259" s="718"/>
      <c r="H259" s="718"/>
      <c r="I259" s="718"/>
      <c r="J259" s="718"/>
      <c r="K259" s="719">
        <f t="shared" si="12"/>
        <v>0</v>
      </c>
      <c r="Q259" s="689">
        <f t="shared" si="10"/>
        <v>1</v>
      </c>
    </row>
    <row r="260" spans="1:17" hidden="1" x14ac:dyDescent="0.25">
      <c r="A260" s="729"/>
      <c r="B260" s="730"/>
      <c r="C260" s="733" t="s">
        <v>286</v>
      </c>
      <c r="D260" s="733"/>
      <c r="E260" s="728"/>
      <c r="F260" s="711">
        <f>+IFERROR(VLOOKUP(B259,Sheet1!$B:$F,2,0),0)</f>
        <v>0</v>
      </c>
      <c r="G260" s="711">
        <f>+IFERROR(VLOOKUP(B259,Sheet1!$B:$F,3,0),0)</f>
        <v>0</v>
      </c>
      <c r="H260" s="711">
        <f>+IFERROR(VLOOKUP(B259,Sheet1!$B:$F,4,0),0)</f>
        <v>0</v>
      </c>
      <c r="I260" s="711"/>
      <c r="J260" s="711">
        <f>+IFERROR(VLOOKUP(B259,Sheet1!$B:$F,5,0),0)</f>
        <v>0</v>
      </c>
      <c r="K260" s="712"/>
      <c r="Q260" s="689">
        <f t="shared" si="10"/>
        <v>1</v>
      </c>
    </row>
    <row r="261" spans="1:17" x14ac:dyDescent="0.25">
      <c r="A261" s="713" t="s">
        <v>143</v>
      </c>
      <c r="B261" s="706" t="str">
        <f>+'Technical &amp; Production'!B32</f>
        <v>ZK106.K247.C727</v>
      </c>
      <c r="C261" s="707" t="s">
        <v>144</v>
      </c>
      <c r="D261" s="707"/>
      <c r="E261" s="708">
        <f>SUM(E262:E270)</f>
        <v>971</v>
      </c>
      <c r="F261" s="709">
        <f>SUM(F262:F270)</f>
        <v>0</v>
      </c>
      <c r="G261" s="709">
        <f>SUM(G262:G270)</f>
        <v>0</v>
      </c>
      <c r="H261" s="709">
        <f>SUM(H262:H270)</f>
        <v>488</v>
      </c>
      <c r="I261" s="709">
        <f>+E261-F261-G261-H261</f>
        <v>483</v>
      </c>
      <c r="J261" s="709">
        <f>SUM(J262:J270)</f>
        <v>0</v>
      </c>
      <c r="K261" s="710">
        <f>+I261-J261</f>
        <v>483</v>
      </c>
      <c r="Q261" s="689">
        <f t="shared" si="10"/>
        <v>0</v>
      </c>
    </row>
    <row r="262" spans="1:17" x14ac:dyDescent="0.25">
      <c r="A262" s="694"/>
      <c r="B262" s="695"/>
      <c r="C262" s="715" t="str">
        <f>+'Technical &amp; Production'!C33</f>
        <v>Operational hires &amp; consumables</v>
      </c>
      <c r="D262" s="715">
        <f>+'Technical &amp; Production'!D33</f>
        <v>0</v>
      </c>
      <c r="E262" s="728">
        <f>+'Technical &amp; Production'!G33</f>
        <v>971</v>
      </c>
      <c r="F262" s="711"/>
      <c r="G262" s="711"/>
      <c r="H262" s="711"/>
      <c r="I262" s="711"/>
      <c r="J262" s="711"/>
      <c r="K262" s="719">
        <f t="shared" ref="K262:K270" si="13">+E262-F262-G262-J262</f>
        <v>971</v>
      </c>
      <c r="Q262" s="689">
        <f t="shared" si="10"/>
        <v>0</v>
      </c>
    </row>
    <row r="263" spans="1:17" hidden="1" x14ac:dyDescent="0.25">
      <c r="A263" s="694"/>
      <c r="B263" s="695"/>
      <c r="C263" s="715">
        <f>+'Technical &amp; Production'!C34</f>
        <v>0</v>
      </c>
      <c r="D263" s="715">
        <f>+'Technical &amp; Production'!D34</f>
        <v>0</v>
      </c>
      <c r="E263" s="728">
        <f>+'Technical &amp; Production'!G34</f>
        <v>0</v>
      </c>
      <c r="F263" s="718"/>
      <c r="G263" s="718"/>
      <c r="H263" s="718"/>
      <c r="I263" s="718"/>
      <c r="J263" s="718"/>
      <c r="K263" s="719">
        <f t="shared" si="13"/>
        <v>0</v>
      </c>
      <c r="Q263" s="689">
        <f t="shared" si="10"/>
        <v>1</v>
      </c>
    </row>
    <row r="264" spans="1:17" hidden="1" x14ac:dyDescent="0.25">
      <c r="A264" s="690"/>
      <c r="B264" s="691"/>
      <c r="C264" s="715">
        <f>+'Technical &amp; Production'!C35</f>
        <v>0</v>
      </c>
      <c r="D264" s="715">
        <f>+'Technical &amp; Production'!D35</f>
        <v>0</v>
      </c>
      <c r="E264" s="728">
        <f>+'Technical &amp; Production'!G35</f>
        <v>0</v>
      </c>
      <c r="F264" s="718"/>
      <c r="G264" s="718"/>
      <c r="H264" s="718"/>
      <c r="I264" s="718"/>
      <c r="J264" s="718"/>
      <c r="K264" s="719">
        <f t="shared" si="13"/>
        <v>0</v>
      </c>
      <c r="Q264" s="689">
        <f t="shared" si="10"/>
        <v>1</v>
      </c>
    </row>
    <row r="265" spans="1:17" hidden="1" x14ac:dyDescent="0.25">
      <c r="A265" s="694"/>
      <c r="B265" s="695"/>
      <c r="C265" s="715">
        <f>+'Technical &amp; Production'!C36</f>
        <v>0</v>
      </c>
      <c r="D265" s="715">
        <f>+'Technical &amp; Production'!D36</f>
        <v>0</v>
      </c>
      <c r="E265" s="728">
        <f>+'Technical &amp; Production'!G36</f>
        <v>0</v>
      </c>
      <c r="F265" s="718"/>
      <c r="G265" s="718"/>
      <c r="H265" s="718"/>
      <c r="I265" s="718"/>
      <c r="J265" s="718"/>
      <c r="K265" s="719">
        <f t="shared" si="13"/>
        <v>0</v>
      </c>
      <c r="Q265" s="689">
        <f t="shared" si="10"/>
        <v>1</v>
      </c>
    </row>
    <row r="266" spans="1:17" hidden="1" x14ac:dyDescent="0.25">
      <c r="A266" s="694"/>
      <c r="B266" s="695"/>
      <c r="C266" s="715">
        <f>+'Technical &amp; Production'!C37</f>
        <v>0</v>
      </c>
      <c r="D266" s="715">
        <f>+'Technical &amp; Production'!D37</f>
        <v>0</v>
      </c>
      <c r="E266" s="728">
        <f>+'Technical &amp; Production'!G37</f>
        <v>0</v>
      </c>
      <c r="F266" s="718"/>
      <c r="G266" s="718"/>
      <c r="H266" s="718"/>
      <c r="I266" s="718"/>
      <c r="J266" s="718"/>
      <c r="K266" s="719">
        <f t="shared" si="13"/>
        <v>0</v>
      </c>
      <c r="Q266" s="689">
        <f t="shared" si="10"/>
        <v>1</v>
      </c>
    </row>
    <row r="267" spans="1:17" hidden="1" x14ac:dyDescent="0.25">
      <c r="A267" s="694"/>
      <c r="B267" s="691"/>
      <c r="C267" s="715">
        <f>+'Technical &amp; Production'!C38</f>
        <v>0</v>
      </c>
      <c r="D267" s="715">
        <f>+'Technical &amp; Production'!D38</f>
        <v>0</v>
      </c>
      <c r="E267" s="728">
        <f>+'Technical &amp; Production'!G38</f>
        <v>0</v>
      </c>
      <c r="F267" s="718"/>
      <c r="G267" s="718"/>
      <c r="H267" s="718"/>
      <c r="I267" s="718"/>
      <c r="J267" s="718"/>
      <c r="K267" s="719">
        <f t="shared" si="13"/>
        <v>0</v>
      </c>
      <c r="Q267" s="689">
        <f t="shared" si="10"/>
        <v>1</v>
      </c>
    </row>
    <row r="268" spans="1:17" hidden="1" x14ac:dyDescent="0.25">
      <c r="A268" s="690"/>
      <c r="B268" s="691"/>
      <c r="C268" s="715">
        <f>+'Technical &amp; Production'!C39</f>
        <v>0</v>
      </c>
      <c r="D268" s="715">
        <f>+'Technical &amp; Production'!D39</f>
        <v>0</v>
      </c>
      <c r="E268" s="728">
        <f>+'Technical &amp; Production'!G39</f>
        <v>0</v>
      </c>
      <c r="F268" s="711"/>
      <c r="G268" s="711"/>
      <c r="H268" s="711"/>
      <c r="I268" s="711"/>
      <c r="J268" s="711"/>
      <c r="K268" s="719">
        <f t="shared" si="13"/>
        <v>0</v>
      </c>
      <c r="Q268" s="689">
        <f t="shared" si="10"/>
        <v>1</v>
      </c>
    </row>
    <row r="269" spans="1:17" hidden="1" x14ac:dyDescent="0.25">
      <c r="A269" s="694"/>
      <c r="B269" s="695" t="str">
        <f>+B261</f>
        <v>ZK106.K247.C727</v>
      </c>
      <c r="C269" s="715">
        <f>+'Technical &amp; Production'!C40</f>
        <v>0</v>
      </c>
      <c r="D269" s="715">
        <f>+'Technical &amp; Production'!D40</f>
        <v>0</v>
      </c>
      <c r="E269" s="728">
        <f>+'Technical &amp; Production'!G40</f>
        <v>0</v>
      </c>
      <c r="F269" s="718"/>
      <c r="G269" s="718"/>
      <c r="H269" s="718"/>
      <c r="I269" s="718"/>
      <c r="J269" s="718"/>
      <c r="K269" s="719">
        <f t="shared" si="13"/>
        <v>0</v>
      </c>
      <c r="Q269" s="689">
        <f t="shared" si="10"/>
        <v>1</v>
      </c>
    </row>
    <row r="270" spans="1:17" x14ac:dyDescent="0.25">
      <c r="A270" s="729"/>
      <c r="B270" s="730"/>
      <c r="C270" s="733" t="s">
        <v>286</v>
      </c>
      <c r="D270" s="733"/>
      <c r="E270" s="728"/>
      <c r="F270" s="711">
        <f>+IFERROR(VLOOKUP(B269,Sheet1!$B:$F,2,0),0)</f>
        <v>0</v>
      </c>
      <c r="G270" s="711">
        <f>+IFERROR(VLOOKUP(B269,Sheet1!$B:$F,3,0),0)</f>
        <v>0</v>
      </c>
      <c r="H270" s="711">
        <f>+IFERROR(VLOOKUP(B269,Sheet1!$B:$F,4,0),0)</f>
        <v>488</v>
      </c>
      <c r="I270" s="711"/>
      <c r="J270" s="711">
        <f>+IFERROR(VLOOKUP(B269,Sheet1!$B:$F,5,0),0)</f>
        <v>0</v>
      </c>
      <c r="K270" s="719">
        <f t="shared" si="13"/>
        <v>0</v>
      </c>
      <c r="Q270" s="689">
        <f t="shared" si="10"/>
        <v>0</v>
      </c>
    </row>
    <row r="271" spans="1:17" hidden="1" x14ac:dyDescent="0.25">
      <c r="A271" s="713" t="s">
        <v>145</v>
      </c>
      <c r="B271" s="706" t="str">
        <f>+'Technical &amp; Production'!B42</f>
        <v>ZK106.K299.C727</v>
      </c>
      <c r="C271" s="707" t="s">
        <v>146</v>
      </c>
      <c r="D271" s="707"/>
      <c r="E271" s="708">
        <f>SUM(E272:E279)</f>
        <v>0</v>
      </c>
      <c r="F271" s="709">
        <f>SUM(F272:F279)</f>
        <v>0</v>
      </c>
      <c r="G271" s="709">
        <f>SUM(G272:G279)</f>
        <v>0</v>
      </c>
      <c r="H271" s="709">
        <f>SUM(H272:H279)</f>
        <v>0</v>
      </c>
      <c r="I271" s="709">
        <f>+E271-F271-G271-H271</f>
        <v>0</v>
      </c>
      <c r="J271" s="709">
        <f>SUM(J272:J279)</f>
        <v>0</v>
      </c>
      <c r="K271" s="710">
        <f>+I271-J271</f>
        <v>0</v>
      </c>
      <c r="Q271" s="689">
        <f t="shared" si="10"/>
        <v>1</v>
      </c>
    </row>
    <row r="272" spans="1:17" hidden="1" x14ac:dyDescent="0.25">
      <c r="A272" s="694"/>
      <c r="B272" s="695"/>
      <c r="C272" s="715">
        <f>+'Technical &amp; Production'!C43</f>
        <v>0</v>
      </c>
      <c r="D272" s="715">
        <f>+'Technical &amp; Production'!D43</f>
        <v>0</v>
      </c>
      <c r="E272" s="728">
        <f>+'Technical &amp; Production'!G43</f>
        <v>0</v>
      </c>
      <c r="F272" s="711"/>
      <c r="G272" s="711"/>
      <c r="H272" s="711"/>
      <c r="I272" s="711"/>
      <c r="J272" s="711"/>
      <c r="K272" s="719">
        <f t="shared" ref="K272:K278" si="14">+E272-F272-G272-J272</f>
        <v>0</v>
      </c>
      <c r="Q272" s="689">
        <f t="shared" si="10"/>
        <v>1</v>
      </c>
    </row>
    <row r="273" spans="1:17" hidden="1" x14ac:dyDescent="0.25">
      <c r="A273" s="694"/>
      <c r="B273" s="691" t="str">
        <f>+B271</f>
        <v>ZK106.K299.C727</v>
      </c>
      <c r="C273" s="715">
        <f>+'Technical &amp; Production'!C44</f>
        <v>0</v>
      </c>
      <c r="D273" s="715">
        <f>+'Technical &amp; Production'!D44</f>
        <v>0</v>
      </c>
      <c r="E273" s="728">
        <f>+'Technical &amp; Production'!G44</f>
        <v>0</v>
      </c>
      <c r="F273" s="718"/>
      <c r="G273" s="718"/>
      <c r="H273" s="718"/>
      <c r="I273" s="718"/>
      <c r="J273" s="718"/>
      <c r="K273" s="719">
        <f t="shared" si="14"/>
        <v>0</v>
      </c>
      <c r="Q273" s="689">
        <f t="shared" si="10"/>
        <v>1</v>
      </c>
    </row>
    <row r="274" spans="1:17" hidden="1" x14ac:dyDescent="0.25">
      <c r="A274" s="690"/>
      <c r="B274" s="691"/>
      <c r="C274" s="715">
        <f>+'Technical &amp; Production'!C45</f>
        <v>0</v>
      </c>
      <c r="D274" s="715">
        <f>+'Technical &amp; Production'!D45</f>
        <v>0</v>
      </c>
      <c r="E274" s="728">
        <f>+'Technical &amp; Production'!G45</f>
        <v>0</v>
      </c>
      <c r="F274" s="711"/>
      <c r="G274" s="711"/>
      <c r="H274" s="711"/>
      <c r="I274" s="711"/>
      <c r="J274" s="711"/>
      <c r="K274" s="719">
        <f t="shared" si="14"/>
        <v>0</v>
      </c>
      <c r="Q274" s="689">
        <f t="shared" si="10"/>
        <v>1</v>
      </c>
    </row>
    <row r="275" spans="1:17" hidden="1" x14ac:dyDescent="0.25">
      <c r="A275" s="690"/>
      <c r="B275" s="691"/>
      <c r="C275" s="715">
        <f>+'Technical &amp; Production'!C46</f>
        <v>0</v>
      </c>
      <c r="D275" s="715">
        <f>+'Technical &amp; Production'!D46</f>
        <v>0</v>
      </c>
      <c r="E275" s="728">
        <f>+'Technical &amp; Production'!G46</f>
        <v>0</v>
      </c>
      <c r="F275" s="718"/>
      <c r="G275" s="718"/>
      <c r="H275" s="718"/>
      <c r="I275" s="718"/>
      <c r="J275" s="718"/>
      <c r="K275" s="719">
        <f t="shared" si="14"/>
        <v>0</v>
      </c>
      <c r="Q275" s="689">
        <f t="shared" si="10"/>
        <v>1</v>
      </c>
    </row>
    <row r="276" spans="1:17" hidden="1" x14ac:dyDescent="0.25">
      <c r="A276" s="690"/>
      <c r="B276" s="691"/>
      <c r="C276" s="715">
        <f>+'Technical &amp; Production'!C47</f>
        <v>0</v>
      </c>
      <c r="D276" s="715">
        <f>+'Technical &amp; Production'!D47</f>
        <v>0</v>
      </c>
      <c r="E276" s="728">
        <f>+'Technical &amp; Production'!G47</f>
        <v>0</v>
      </c>
      <c r="F276" s="718"/>
      <c r="G276" s="718"/>
      <c r="H276" s="718"/>
      <c r="I276" s="718"/>
      <c r="J276" s="718"/>
      <c r="K276" s="719">
        <f t="shared" si="14"/>
        <v>0</v>
      </c>
      <c r="Q276" s="689">
        <f t="shared" si="10"/>
        <v>1</v>
      </c>
    </row>
    <row r="277" spans="1:17" hidden="1" x14ac:dyDescent="0.25">
      <c r="A277" s="690"/>
      <c r="B277" s="691"/>
      <c r="C277" s="715">
        <f>+'Technical &amp; Production'!C48</f>
        <v>0</v>
      </c>
      <c r="D277" s="715">
        <f>+'Technical &amp; Production'!D48</f>
        <v>0</v>
      </c>
      <c r="E277" s="728">
        <f>+'Technical &amp; Production'!G48</f>
        <v>0</v>
      </c>
      <c r="F277" s="718"/>
      <c r="G277" s="718"/>
      <c r="H277" s="718"/>
      <c r="I277" s="718"/>
      <c r="J277" s="718"/>
      <c r="K277" s="719">
        <f t="shared" si="14"/>
        <v>0</v>
      </c>
      <c r="Q277" s="689">
        <f t="shared" si="10"/>
        <v>1</v>
      </c>
    </row>
    <row r="278" spans="1:17" hidden="1" x14ac:dyDescent="0.25">
      <c r="A278" s="690"/>
      <c r="B278" s="691" t="str">
        <f>+B271</f>
        <v>ZK106.K299.C727</v>
      </c>
      <c r="C278" s="715">
        <f>+'Technical &amp; Production'!C49</f>
        <v>0</v>
      </c>
      <c r="D278" s="715">
        <f>+'Technical &amp; Production'!D49</f>
        <v>0</v>
      </c>
      <c r="E278" s="728">
        <f>+'Technical &amp; Production'!G49</f>
        <v>0</v>
      </c>
      <c r="F278" s="718"/>
      <c r="G278" s="718"/>
      <c r="H278" s="718"/>
      <c r="I278" s="718"/>
      <c r="J278" s="718"/>
      <c r="K278" s="719">
        <f t="shared" si="14"/>
        <v>0</v>
      </c>
      <c r="Q278" s="689">
        <f t="shared" si="10"/>
        <v>1</v>
      </c>
    </row>
    <row r="279" spans="1:17" hidden="1" x14ac:dyDescent="0.25">
      <c r="A279" s="690"/>
      <c r="B279" s="691"/>
      <c r="C279" s="733" t="s">
        <v>286</v>
      </c>
      <c r="D279" s="733"/>
      <c r="E279" s="728"/>
      <c r="F279" s="711">
        <f>+IFERROR(VLOOKUP(B278,Sheet1!$B:$F,2,0),0)</f>
        <v>0</v>
      </c>
      <c r="G279" s="711">
        <f>+IFERROR(VLOOKUP(B278,Sheet1!$B:$F,3,0),0)</f>
        <v>0</v>
      </c>
      <c r="H279" s="711">
        <f>+IFERROR(VLOOKUP(B278,Sheet1!$B:$F,4,0),0)</f>
        <v>0</v>
      </c>
      <c r="I279" s="711"/>
      <c r="J279" s="711">
        <f>+IFERROR(VLOOKUP(B278,Sheet1!$B:$F,5,0),0)</f>
        <v>0</v>
      </c>
      <c r="K279" s="712"/>
      <c r="Q279" s="689">
        <f t="shared" si="10"/>
        <v>1</v>
      </c>
    </row>
    <row r="280" spans="1:17" hidden="1" x14ac:dyDescent="0.25">
      <c r="A280" s="713" t="s">
        <v>147</v>
      </c>
      <c r="B280" s="706" t="str">
        <f>+'Technical &amp; Production'!B51</f>
        <v>ZK106.K128.C727</v>
      </c>
      <c r="C280" s="707" t="s">
        <v>148</v>
      </c>
      <c r="D280" s="707"/>
      <c r="E280" s="708">
        <f>SUM(E281:E288)</f>
        <v>0</v>
      </c>
      <c r="F280" s="709">
        <f>SUM(F281:F288)</f>
        <v>0</v>
      </c>
      <c r="G280" s="709">
        <f>SUM(G281:G288)</f>
        <v>0</v>
      </c>
      <c r="H280" s="709">
        <f>SUM(H281:H288)</f>
        <v>0</v>
      </c>
      <c r="I280" s="709">
        <f>+E280-F280-G280-H280</f>
        <v>0</v>
      </c>
      <c r="J280" s="709">
        <f>SUM(J281:J288)</f>
        <v>0</v>
      </c>
      <c r="K280" s="710">
        <f>+I280-J280</f>
        <v>0</v>
      </c>
      <c r="Q280" s="689">
        <f t="shared" si="10"/>
        <v>1</v>
      </c>
    </row>
    <row r="281" spans="1:17" hidden="1" x14ac:dyDescent="0.25">
      <c r="A281" s="690"/>
      <c r="B281" s="691"/>
      <c r="C281" s="715">
        <f>+'Technical &amp; Production'!C52</f>
        <v>0</v>
      </c>
      <c r="D281" s="715">
        <f>+'Technical &amp; Production'!D52</f>
        <v>0</v>
      </c>
      <c r="E281" s="728">
        <f>+'Technical &amp; Production'!G52</f>
        <v>0</v>
      </c>
      <c r="F281" s="718"/>
      <c r="G281" s="718"/>
      <c r="H281" s="718"/>
      <c r="I281" s="718"/>
      <c r="J281" s="718"/>
      <c r="K281" s="719">
        <f t="shared" ref="K281:K287" si="15">+E281-F281-G281-J281</f>
        <v>0</v>
      </c>
      <c r="Q281" s="689">
        <f t="shared" si="10"/>
        <v>1</v>
      </c>
    </row>
    <row r="282" spans="1:17" hidden="1" x14ac:dyDescent="0.25">
      <c r="A282" s="690"/>
      <c r="B282" s="691"/>
      <c r="C282" s="715">
        <f>+'Technical &amp; Production'!C53</f>
        <v>0</v>
      </c>
      <c r="D282" s="715">
        <f>+'Technical &amp; Production'!D53</f>
        <v>0</v>
      </c>
      <c r="E282" s="728">
        <f>+'Technical &amp; Production'!G53</f>
        <v>0</v>
      </c>
      <c r="F282" s="718"/>
      <c r="G282" s="718"/>
      <c r="H282" s="718"/>
      <c r="I282" s="718"/>
      <c r="J282" s="718"/>
      <c r="K282" s="719">
        <f t="shared" si="15"/>
        <v>0</v>
      </c>
      <c r="Q282" s="689">
        <f t="shared" si="10"/>
        <v>1</v>
      </c>
    </row>
    <row r="283" spans="1:17" hidden="1" x14ac:dyDescent="0.25">
      <c r="A283" s="690"/>
      <c r="B283" s="691"/>
      <c r="C283" s="715">
        <f>+'Technical &amp; Production'!C54</f>
        <v>0</v>
      </c>
      <c r="D283" s="715">
        <f>+'Technical &amp; Production'!D54</f>
        <v>0</v>
      </c>
      <c r="E283" s="728">
        <f>+'Technical &amp; Production'!G54</f>
        <v>0</v>
      </c>
      <c r="F283" s="718"/>
      <c r="G283" s="718"/>
      <c r="H283" s="718"/>
      <c r="I283" s="718"/>
      <c r="J283" s="718"/>
      <c r="K283" s="719">
        <f t="shared" si="15"/>
        <v>0</v>
      </c>
      <c r="Q283" s="689">
        <f t="shared" si="10"/>
        <v>1</v>
      </c>
    </row>
    <row r="284" spans="1:17" hidden="1" x14ac:dyDescent="0.25">
      <c r="A284" s="690"/>
      <c r="B284" s="691"/>
      <c r="C284" s="715">
        <f>+'Technical &amp; Production'!C55</f>
        <v>0</v>
      </c>
      <c r="D284" s="715">
        <f>+'Technical &amp; Production'!D55</f>
        <v>0</v>
      </c>
      <c r="E284" s="728">
        <f>+'Technical &amp; Production'!G55</f>
        <v>0</v>
      </c>
      <c r="F284" s="718"/>
      <c r="G284" s="718"/>
      <c r="H284" s="718"/>
      <c r="I284" s="718"/>
      <c r="J284" s="718"/>
      <c r="K284" s="719">
        <f t="shared" si="15"/>
        <v>0</v>
      </c>
      <c r="Q284" s="689">
        <f t="shared" si="10"/>
        <v>1</v>
      </c>
    </row>
    <row r="285" spans="1:17" hidden="1" x14ac:dyDescent="0.25">
      <c r="A285" s="690"/>
      <c r="B285" s="691"/>
      <c r="C285" s="715">
        <f>+'Technical &amp; Production'!C56</f>
        <v>0</v>
      </c>
      <c r="D285" s="715">
        <f>+'Technical &amp; Production'!D56</f>
        <v>0</v>
      </c>
      <c r="E285" s="728">
        <f>+'Technical &amp; Production'!G56</f>
        <v>0</v>
      </c>
      <c r="F285" s="718"/>
      <c r="G285" s="718"/>
      <c r="H285" s="718"/>
      <c r="I285" s="718"/>
      <c r="J285" s="718"/>
      <c r="K285" s="719">
        <f t="shared" si="15"/>
        <v>0</v>
      </c>
      <c r="Q285" s="689">
        <f t="shared" ref="Q285:Q354" si="16">+IF(SUM(E285:J285)=0,1,0)</f>
        <v>1</v>
      </c>
    </row>
    <row r="286" spans="1:17" hidden="1" x14ac:dyDescent="0.25">
      <c r="A286" s="690"/>
      <c r="B286" s="691"/>
      <c r="C286" s="715">
        <f>+'Technical &amp; Production'!C57</f>
        <v>0</v>
      </c>
      <c r="D286" s="715">
        <f>+'Technical &amp; Production'!D57</f>
        <v>0</v>
      </c>
      <c r="E286" s="728">
        <f>+'Technical &amp; Production'!G57</f>
        <v>0</v>
      </c>
      <c r="F286" s="718"/>
      <c r="G286" s="718"/>
      <c r="H286" s="718"/>
      <c r="I286" s="718"/>
      <c r="J286" s="718"/>
      <c r="K286" s="719">
        <f t="shared" si="15"/>
        <v>0</v>
      </c>
      <c r="Q286" s="689">
        <f t="shared" si="16"/>
        <v>1</v>
      </c>
    </row>
    <row r="287" spans="1:17" hidden="1" x14ac:dyDescent="0.25">
      <c r="A287" s="690"/>
      <c r="B287" s="691" t="str">
        <f>+B280</f>
        <v>ZK106.K128.C727</v>
      </c>
      <c r="C287" s="715">
        <f>+'Technical &amp; Production'!C58</f>
        <v>0</v>
      </c>
      <c r="D287" s="715">
        <f>+'Technical &amp; Production'!D58</f>
        <v>0</v>
      </c>
      <c r="E287" s="728">
        <f>+'Technical &amp; Production'!G58</f>
        <v>0</v>
      </c>
      <c r="F287" s="718"/>
      <c r="G287" s="718"/>
      <c r="H287" s="718"/>
      <c r="I287" s="718"/>
      <c r="J287" s="718"/>
      <c r="K287" s="719">
        <f t="shared" si="15"/>
        <v>0</v>
      </c>
      <c r="Q287" s="689">
        <f t="shared" si="16"/>
        <v>1</v>
      </c>
    </row>
    <row r="288" spans="1:17" hidden="1" x14ac:dyDescent="0.25">
      <c r="A288" s="690"/>
      <c r="B288" s="691"/>
      <c r="C288" s="733" t="s">
        <v>286</v>
      </c>
      <c r="D288" s="733"/>
      <c r="E288" s="728"/>
      <c r="F288" s="711">
        <f>+IFERROR(VLOOKUP(B287,Sheet1!$B:$F,2,0),0)</f>
        <v>0</v>
      </c>
      <c r="G288" s="711">
        <f>+IFERROR(VLOOKUP(B287,Sheet1!$B:$F,3,0),0)</f>
        <v>0</v>
      </c>
      <c r="H288" s="711">
        <f>+IFERROR(VLOOKUP(B287,Sheet1!$B:$F,4,0),0)</f>
        <v>0</v>
      </c>
      <c r="I288" s="711"/>
      <c r="J288" s="711">
        <f>+IFERROR(VLOOKUP(B287,Sheet1!$B:$F,5,0),0)</f>
        <v>0</v>
      </c>
      <c r="K288" s="712"/>
      <c r="Q288" s="689">
        <f t="shared" si="16"/>
        <v>1</v>
      </c>
    </row>
    <row r="289" spans="1:17" x14ac:dyDescent="0.25">
      <c r="A289" s="713" t="s">
        <v>149</v>
      </c>
      <c r="B289" s="706" t="str">
        <f>+'Technical &amp; Production'!B60</f>
        <v>ZK106.K248.C727</v>
      </c>
      <c r="C289" s="707" t="s">
        <v>150</v>
      </c>
      <c r="D289" s="707"/>
      <c r="E289" s="708">
        <f>SUM(E290:E297)</f>
        <v>19693</v>
      </c>
      <c r="F289" s="709">
        <f>SUM(F290:F297)</f>
        <v>0</v>
      </c>
      <c r="G289" s="709">
        <f>SUM(G290:G297)</f>
        <v>0</v>
      </c>
      <c r="H289" s="709">
        <f>SUM(H290:H297)</f>
        <v>19633.03</v>
      </c>
      <c r="I289" s="709">
        <f>+E289-F289-G289-H289</f>
        <v>59.970000000001164</v>
      </c>
      <c r="J289" s="709">
        <f>SUM(J290:J297)</f>
        <v>0</v>
      </c>
      <c r="K289" s="710">
        <f>+I289-J289</f>
        <v>59.970000000001164</v>
      </c>
      <c r="Q289" s="689">
        <f t="shared" si="16"/>
        <v>0</v>
      </c>
    </row>
    <row r="290" spans="1:17" x14ac:dyDescent="0.25">
      <c r="A290" s="690"/>
      <c r="B290" s="691"/>
      <c r="C290" s="715" t="str">
        <f>+'Technical &amp; Production'!C61</f>
        <v>Technical hires</v>
      </c>
      <c r="D290" s="715">
        <f>+'Technical &amp; Production'!D61</f>
        <v>0</v>
      </c>
      <c r="E290" s="728">
        <f>+'Technical &amp; Production'!G61</f>
        <v>19693</v>
      </c>
      <c r="F290" s="711"/>
      <c r="G290" s="711"/>
      <c r="H290" s="711"/>
      <c r="I290" s="711"/>
      <c r="J290" s="711"/>
      <c r="K290" s="719">
        <f t="shared" ref="K290:K296" si="17">+E290-F290-G290-J290</f>
        <v>19693</v>
      </c>
      <c r="Q290" s="689">
        <f t="shared" si="16"/>
        <v>0</v>
      </c>
    </row>
    <row r="291" spans="1:17" hidden="1" x14ac:dyDescent="0.25">
      <c r="A291" s="690"/>
      <c r="B291" s="691"/>
      <c r="C291" s="715">
        <f>+'Technical &amp; Production'!C62</f>
        <v>0</v>
      </c>
      <c r="D291" s="715">
        <f>+'Technical &amp; Production'!D62</f>
        <v>0</v>
      </c>
      <c r="E291" s="728">
        <f>+'Technical &amp; Production'!G62</f>
        <v>0</v>
      </c>
      <c r="F291" s="718"/>
      <c r="G291" s="718"/>
      <c r="H291" s="718"/>
      <c r="I291" s="718"/>
      <c r="J291" s="718"/>
      <c r="K291" s="719">
        <f t="shared" si="17"/>
        <v>0</v>
      </c>
      <c r="Q291" s="689">
        <f t="shared" si="16"/>
        <v>1</v>
      </c>
    </row>
    <row r="292" spans="1:17" hidden="1" x14ac:dyDescent="0.25">
      <c r="A292" s="690"/>
      <c r="B292" s="691"/>
      <c r="C292" s="715">
        <f>+'Technical &amp; Production'!C63</f>
        <v>0</v>
      </c>
      <c r="D292" s="715">
        <f>+'Technical &amp; Production'!D63</f>
        <v>0</v>
      </c>
      <c r="E292" s="728">
        <f>+'Technical &amp; Production'!G63</f>
        <v>0</v>
      </c>
      <c r="F292" s="718"/>
      <c r="G292" s="718"/>
      <c r="H292" s="718"/>
      <c r="I292" s="718"/>
      <c r="J292" s="718"/>
      <c r="K292" s="719">
        <f t="shared" si="17"/>
        <v>0</v>
      </c>
      <c r="Q292" s="689">
        <f t="shared" si="16"/>
        <v>1</v>
      </c>
    </row>
    <row r="293" spans="1:17" hidden="1" x14ac:dyDescent="0.25">
      <c r="A293" s="690"/>
      <c r="B293" s="691"/>
      <c r="C293" s="715">
        <f>+'Technical &amp; Production'!C64</f>
        <v>0</v>
      </c>
      <c r="D293" s="715">
        <f>+'Technical &amp; Production'!D64</f>
        <v>0</v>
      </c>
      <c r="E293" s="728">
        <f>+'Technical &amp; Production'!G64</f>
        <v>0</v>
      </c>
      <c r="F293" s="718"/>
      <c r="G293" s="718"/>
      <c r="H293" s="718"/>
      <c r="I293" s="718"/>
      <c r="J293" s="718"/>
      <c r="K293" s="719">
        <f t="shared" si="17"/>
        <v>0</v>
      </c>
      <c r="Q293" s="689">
        <f t="shared" si="16"/>
        <v>1</v>
      </c>
    </row>
    <row r="294" spans="1:17" hidden="1" x14ac:dyDescent="0.25">
      <c r="A294" s="690"/>
      <c r="B294" s="691"/>
      <c r="C294" s="715">
        <f>+'Technical &amp; Production'!C65</f>
        <v>0</v>
      </c>
      <c r="D294" s="715">
        <f>+'Technical &amp; Production'!D65</f>
        <v>0</v>
      </c>
      <c r="E294" s="728">
        <f>+'Technical &amp; Production'!G65</f>
        <v>0</v>
      </c>
      <c r="F294" s="718"/>
      <c r="G294" s="718"/>
      <c r="H294" s="718"/>
      <c r="I294" s="718"/>
      <c r="J294" s="718"/>
      <c r="K294" s="719">
        <f t="shared" si="17"/>
        <v>0</v>
      </c>
      <c r="Q294" s="689">
        <f t="shared" si="16"/>
        <v>1</v>
      </c>
    </row>
    <row r="295" spans="1:17" hidden="1" x14ac:dyDescent="0.25">
      <c r="A295" s="690"/>
      <c r="B295" s="691"/>
      <c r="C295" s="715">
        <f>+'Technical &amp; Production'!C66</f>
        <v>0</v>
      </c>
      <c r="D295" s="715">
        <f>+'Technical &amp; Production'!D66</f>
        <v>0</v>
      </c>
      <c r="E295" s="728">
        <f>+'Technical &amp; Production'!G66</f>
        <v>0</v>
      </c>
      <c r="F295" s="718"/>
      <c r="G295" s="718"/>
      <c r="H295" s="718"/>
      <c r="I295" s="718"/>
      <c r="J295" s="718"/>
      <c r="K295" s="719">
        <f t="shared" si="17"/>
        <v>0</v>
      </c>
      <c r="Q295" s="689">
        <f t="shared" si="16"/>
        <v>1</v>
      </c>
    </row>
    <row r="296" spans="1:17" hidden="1" x14ac:dyDescent="0.25">
      <c r="A296" s="690"/>
      <c r="B296" s="691" t="str">
        <f>+B289</f>
        <v>ZK106.K248.C727</v>
      </c>
      <c r="C296" s="715">
        <f>+'Technical &amp; Production'!C67</f>
        <v>0</v>
      </c>
      <c r="D296" s="715">
        <f>+'Technical &amp; Production'!D67</f>
        <v>0</v>
      </c>
      <c r="E296" s="728">
        <f>+'Technical &amp; Production'!G67</f>
        <v>0</v>
      </c>
      <c r="F296" s="718"/>
      <c r="G296" s="718"/>
      <c r="H296" s="718"/>
      <c r="I296" s="718"/>
      <c r="J296" s="718"/>
      <c r="K296" s="719">
        <f t="shared" si="17"/>
        <v>0</v>
      </c>
      <c r="Q296" s="689">
        <f t="shared" si="16"/>
        <v>1</v>
      </c>
    </row>
    <row r="297" spans="1:17" x14ac:dyDescent="0.25">
      <c r="A297" s="690"/>
      <c r="B297" s="691"/>
      <c r="C297" s="733" t="s">
        <v>286</v>
      </c>
      <c r="D297" s="733"/>
      <c r="E297" s="728"/>
      <c r="F297" s="711">
        <f>+IFERROR(VLOOKUP(B296,Sheet1!$B:$F,2,0),0)</f>
        <v>0</v>
      </c>
      <c r="G297" s="711">
        <f>+IFERROR(VLOOKUP(B296,Sheet1!$B:$F,3,0),0)</f>
        <v>0</v>
      </c>
      <c r="H297" s="711">
        <f>+IFERROR(VLOOKUP(B296,Sheet1!$B:$F,4,0),0)</f>
        <v>19633.03</v>
      </c>
      <c r="I297" s="711"/>
      <c r="J297" s="711">
        <f>+IFERROR(VLOOKUP(B296,Sheet1!$B:$F,5,0),0)</f>
        <v>0</v>
      </c>
      <c r="K297" s="712"/>
      <c r="Q297" s="689">
        <f t="shared" si="16"/>
        <v>0</v>
      </c>
    </row>
    <row r="298" spans="1:17" hidden="1" x14ac:dyDescent="0.25">
      <c r="A298" s="713" t="s">
        <v>151</v>
      </c>
      <c r="B298" s="706" t="str">
        <f>+'Technical &amp; Production'!B69</f>
        <v>ZK106.K249.C727</v>
      </c>
      <c r="C298" s="707" t="s">
        <v>286</v>
      </c>
      <c r="D298" s="707"/>
      <c r="E298" s="708">
        <f>SUM(E299:E306)</f>
        <v>0</v>
      </c>
      <c r="F298" s="718"/>
      <c r="G298" s="718"/>
      <c r="H298" s="718"/>
      <c r="I298" s="709">
        <f>+E298-F298-G298-H298</f>
        <v>0</v>
      </c>
      <c r="J298" s="718"/>
      <c r="K298" s="710">
        <f>+I298-J298</f>
        <v>0</v>
      </c>
      <c r="Q298" s="689">
        <f t="shared" si="16"/>
        <v>1</v>
      </c>
    </row>
    <row r="299" spans="1:17" hidden="1" x14ac:dyDescent="0.25">
      <c r="A299" s="690"/>
      <c r="B299" s="691"/>
      <c r="C299" s="715">
        <f>+'Technical &amp; Production'!C70</f>
        <v>0</v>
      </c>
      <c r="D299" s="715">
        <f>+'Technical &amp; Production'!D70</f>
        <v>0</v>
      </c>
      <c r="E299" s="728">
        <f>+'Technical &amp; Production'!G70</f>
        <v>0</v>
      </c>
      <c r="F299" s="711"/>
      <c r="G299" s="711"/>
      <c r="H299" s="711"/>
      <c r="I299" s="711"/>
      <c r="J299" s="711"/>
      <c r="K299" s="719">
        <f t="shared" ref="K299:K305" si="18">+E299-F299-G299-J299</f>
        <v>0</v>
      </c>
      <c r="Q299" s="689">
        <f t="shared" si="16"/>
        <v>1</v>
      </c>
    </row>
    <row r="300" spans="1:17" hidden="1" x14ac:dyDescent="0.25">
      <c r="A300" s="690"/>
      <c r="B300" s="691"/>
      <c r="C300" s="715">
        <f>+'Technical &amp; Production'!C71</f>
        <v>0</v>
      </c>
      <c r="D300" s="715">
        <f>+'Technical &amp; Production'!D71</f>
        <v>0</v>
      </c>
      <c r="E300" s="728">
        <f>+'Technical &amp; Production'!G71</f>
        <v>0</v>
      </c>
      <c r="F300" s="718"/>
      <c r="G300" s="718"/>
      <c r="H300" s="718"/>
      <c r="I300" s="718"/>
      <c r="J300" s="718"/>
      <c r="K300" s="719">
        <f t="shared" si="18"/>
        <v>0</v>
      </c>
      <c r="Q300" s="689">
        <f t="shared" si="16"/>
        <v>1</v>
      </c>
    </row>
    <row r="301" spans="1:17" hidden="1" x14ac:dyDescent="0.25">
      <c r="A301" s="690"/>
      <c r="B301" s="691"/>
      <c r="C301" s="715">
        <f>+'Technical &amp; Production'!C72</f>
        <v>0</v>
      </c>
      <c r="D301" s="715">
        <f>+'Technical &amp; Production'!D72</f>
        <v>0</v>
      </c>
      <c r="E301" s="728">
        <f>+'Technical &amp; Production'!G72</f>
        <v>0</v>
      </c>
      <c r="F301" s="718"/>
      <c r="G301" s="718"/>
      <c r="H301" s="718"/>
      <c r="I301" s="718"/>
      <c r="J301" s="718"/>
      <c r="K301" s="719">
        <f t="shared" si="18"/>
        <v>0</v>
      </c>
      <c r="Q301" s="689">
        <f t="shared" si="16"/>
        <v>1</v>
      </c>
    </row>
    <row r="302" spans="1:17" hidden="1" x14ac:dyDescent="0.25">
      <c r="A302" s="690"/>
      <c r="B302" s="691"/>
      <c r="C302" s="715">
        <f>+'Technical &amp; Production'!C73</f>
        <v>0</v>
      </c>
      <c r="D302" s="715">
        <f>+'Technical &amp; Production'!D73</f>
        <v>0</v>
      </c>
      <c r="E302" s="728">
        <f>+'Technical &amp; Production'!G73</f>
        <v>0</v>
      </c>
      <c r="F302" s="718"/>
      <c r="G302" s="718"/>
      <c r="H302" s="718"/>
      <c r="I302" s="718"/>
      <c r="J302" s="718"/>
      <c r="K302" s="719">
        <f t="shared" si="18"/>
        <v>0</v>
      </c>
      <c r="Q302" s="689">
        <f t="shared" si="16"/>
        <v>1</v>
      </c>
    </row>
    <row r="303" spans="1:17" hidden="1" x14ac:dyDescent="0.25">
      <c r="A303" s="690"/>
      <c r="B303" s="691"/>
      <c r="C303" s="715">
        <f>+'Technical &amp; Production'!C74</f>
        <v>0</v>
      </c>
      <c r="D303" s="715">
        <f>+'Technical &amp; Production'!D74</f>
        <v>0</v>
      </c>
      <c r="E303" s="728">
        <f>+'Technical &amp; Production'!G74</f>
        <v>0</v>
      </c>
      <c r="F303" s="718"/>
      <c r="G303" s="718"/>
      <c r="H303" s="718"/>
      <c r="I303" s="718"/>
      <c r="J303" s="718"/>
      <c r="K303" s="719">
        <f t="shared" si="18"/>
        <v>0</v>
      </c>
      <c r="Q303" s="689">
        <f t="shared" si="16"/>
        <v>1</v>
      </c>
    </row>
    <row r="304" spans="1:17" hidden="1" x14ac:dyDescent="0.25">
      <c r="A304" s="690"/>
      <c r="B304" s="691" t="str">
        <f>+B298</f>
        <v>ZK106.K249.C727</v>
      </c>
      <c r="C304" s="715">
        <f>+'Technical &amp; Production'!C75</f>
        <v>0</v>
      </c>
      <c r="D304" s="715">
        <f>+'Technical &amp; Production'!D75</f>
        <v>0</v>
      </c>
      <c r="E304" s="728">
        <f>+'Technical &amp; Production'!G75</f>
        <v>0</v>
      </c>
      <c r="F304" s="718"/>
      <c r="G304" s="718"/>
      <c r="H304" s="718"/>
      <c r="I304" s="718"/>
      <c r="J304" s="718"/>
      <c r="K304" s="719">
        <f t="shared" si="18"/>
        <v>0</v>
      </c>
      <c r="Q304" s="689">
        <f t="shared" si="16"/>
        <v>1</v>
      </c>
    </row>
    <row r="305" spans="1:17" hidden="1" x14ac:dyDescent="0.25">
      <c r="A305" s="690"/>
      <c r="B305" s="691" t="str">
        <f>+B298</f>
        <v>ZK106.K249.C727</v>
      </c>
      <c r="C305" s="715">
        <f>+'Technical &amp; Production'!C76</f>
        <v>0</v>
      </c>
      <c r="D305" s="715">
        <f>+'Technical &amp; Production'!D76</f>
        <v>0</v>
      </c>
      <c r="E305" s="728">
        <f>+'Technical &amp; Production'!G76</f>
        <v>0</v>
      </c>
      <c r="F305" s="711"/>
      <c r="G305" s="711"/>
      <c r="H305" s="711"/>
      <c r="I305" s="711"/>
      <c r="J305" s="711"/>
      <c r="K305" s="719">
        <f t="shared" si="18"/>
        <v>0</v>
      </c>
      <c r="Q305" s="689">
        <f t="shared" si="16"/>
        <v>1</v>
      </c>
    </row>
    <row r="306" spans="1:17" hidden="1" x14ac:dyDescent="0.25">
      <c r="A306" s="690"/>
      <c r="B306" s="691"/>
      <c r="C306" s="733" t="s">
        <v>286</v>
      </c>
      <c r="D306" s="733"/>
      <c r="E306" s="728"/>
      <c r="F306" s="711">
        <f>+IFERROR(VLOOKUP(B305,Sheet1!$B:$F,2,0),0)</f>
        <v>0</v>
      </c>
      <c r="G306" s="711">
        <f>+IFERROR(VLOOKUP(B305,Sheet1!$B:$F,3,0),0)</f>
        <v>0</v>
      </c>
      <c r="H306" s="711">
        <f>+IFERROR(VLOOKUP(B305,Sheet1!$B:$F,4,0),0)</f>
        <v>0</v>
      </c>
      <c r="I306" s="711"/>
      <c r="J306" s="711">
        <f>+IFERROR(VLOOKUP(B305,Sheet1!$B:$F,5,0),0)</f>
        <v>0</v>
      </c>
      <c r="K306" s="712"/>
      <c r="Q306" s="689">
        <f t="shared" si="16"/>
        <v>1</v>
      </c>
    </row>
    <row r="307" spans="1:17" hidden="1" x14ac:dyDescent="0.25">
      <c r="A307" s="713" t="s">
        <v>152</v>
      </c>
      <c r="B307" s="706" t="str">
        <f>+'Technical &amp; Production'!B78</f>
        <v>ZK106.K250.C727</v>
      </c>
      <c r="C307" s="707" t="s">
        <v>153</v>
      </c>
      <c r="D307" s="707"/>
      <c r="E307" s="708">
        <f>SUM(E308:E315)</f>
        <v>0</v>
      </c>
      <c r="F307" s="709">
        <f>SUM(F308:F315)</f>
        <v>0</v>
      </c>
      <c r="G307" s="709">
        <f>+IFERROR(VLOOKUP(#REF!,#REF!,5,FALSE)+VLOOKUP(#REF!,#REF!,5,FALSE),0)</f>
        <v>0</v>
      </c>
      <c r="H307" s="709">
        <f>+IFERROR(VLOOKUP(#REF!,#REF!,5,FALSE)+VLOOKUP(#REF!,#REF!,5,FALSE),0)</f>
        <v>0</v>
      </c>
      <c r="I307" s="709">
        <f>+E307-F307-G307-H307</f>
        <v>0</v>
      </c>
      <c r="J307" s="709">
        <f>+IFERROR(VLOOKUP(#REF!,#REF!,3,FALSE)+VLOOKUP(#REF!,#REF!,6,FALSE),0)</f>
        <v>0</v>
      </c>
      <c r="K307" s="710">
        <f>+I307-J307</f>
        <v>0</v>
      </c>
      <c r="Q307" s="689">
        <f t="shared" si="16"/>
        <v>1</v>
      </c>
    </row>
    <row r="308" spans="1:17" hidden="1" x14ac:dyDescent="0.25">
      <c r="A308" s="690"/>
      <c r="B308" s="691"/>
      <c r="C308" s="715">
        <f>+'Technical &amp; Production'!C79</f>
        <v>0</v>
      </c>
      <c r="D308" s="715">
        <f>+'Technical &amp; Production'!D79</f>
        <v>0</v>
      </c>
      <c r="E308" s="728">
        <f>+'Technical &amp; Production'!G79</f>
        <v>0</v>
      </c>
      <c r="F308" s="711"/>
      <c r="G308" s="711"/>
      <c r="H308" s="711"/>
      <c r="I308" s="711"/>
      <c r="J308" s="711"/>
      <c r="K308" s="719">
        <f t="shared" ref="K308:K314" si="19">+E308-F308-G308-J308</f>
        <v>0</v>
      </c>
      <c r="Q308" s="689">
        <f t="shared" si="16"/>
        <v>1</v>
      </c>
    </row>
    <row r="309" spans="1:17" hidden="1" x14ac:dyDescent="0.25">
      <c r="A309" s="690"/>
      <c r="B309" s="691"/>
      <c r="C309" s="715">
        <f>+'Technical &amp; Production'!C80</f>
        <v>0</v>
      </c>
      <c r="D309" s="715">
        <f>+'Technical &amp; Production'!D80</f>
        <v>0</v>
      </c>
      <c r="E309" s="728">
        <f>+'Technical &amp; Production'!G80</f>
        <v>0</v>
      </c>
      <c r="F309" s="718"/>
      <c r="G309" s="718"/>
      <c r="H309" s="718"/>
      <c r="I309" s="718"/>
      <c r="J309" s="718"/>
      <c r="K309" s="719">
        <f t="shared" si="19"/>
        <v>0</v>
      </c>
      <c r="Q309" s="689">
        <f t="shared" si="16"/>
        <v>1</v>
      </c>
    </row>
    <row r="310" spans="1:17" hidden="1" x14ac:dyDescent="0.25">
      <c r="A310" s="690"/>
      <c r="B310" s="691"/>
      <c r="C310" s="715">
        <f>+'Technical &amp; Production'!C81</f>
        <v>0</v>
      </c>
      <c r="D310" s="715">
        <f>+'Technical &amp; Production'!D81</f>
        <v>0</v>
      </c>
      <c r="E310" s="728">
        <f>+'Technical &amp; Production'!G81</f>
        <v>0</v>
      </c>
      <c r="F310" s="718"/>
      <c r="G310" s="718"/>
      <c r="H310" s="718"/>
      <c r="I310" s="718"/>
      <c r="J310" s="718"/>
      <c r="K310" s="719">
        <f t="shared" si="19"/>
        <v>0</v>
      </c>
      <c r="Q310" s="689">
        <f t="shared" si="16"/>
        <v>1</v>
      </c>
    </row>
    <row r="311" spans="1:17" hidden="1" x14ac:dyDescent="0.25">
      <c r="A311" s="690"/>
      <c r="B311" s="691"/>
      <c r="C311" s="715">
        <f>+'Technical &amp; Production'!C82</f>
        <v>0</v>
      </c>
      <c r="D311" s="715">
        <f>+'Technical &amp; Production'!D82</f>
        <v>0</v>
      </c>
      <c r="E311" s="728">
        <f>+'Technical &amp; Production'!G82</f>
        <v>0</v>
      </c>
      <c r="F311" s="718"/>
      <c r="G311" s="718"/>
      <c r="H311" s="718"/>
      <c r="I311" s="718"/>
      <c r="J311" s="718"/>
      <c r="K311" s="719">
        <f t="shared" si="19"/>
        <v>0</v>
      </c>
      <c r="Q311" s="689">
        <f t="shared" si="16"/>
        <v>1</v>
      </c>
    </row>
    <row r="312" spans="1:17" hidden="1" x14ac:dyDescent="0.25">
      <c r="A312" s="690"/>
      <c r="B312" s="691"/>
      <c r="C312" s="715">
        <f>+'Technical &amp; Production'!C83</f>
        <v>0</v>
      </c>
      <c r="D312" s="715">
        <f>+'Technical &amp; Production'!D83</f>
        <v>0</v>
      </c>
      <c r="E312" s="728">
        <f>+'Technical &amp; Production'!G83</f>
        <v>0</v>
      </c>
      <c r="F312" s="718"/>
      <c r="G312" s="718"/>
      <c r="H312" s="718"/>
      <c r="I312" s="718"/>
      <c r="J312" s="718"/>
      <c r="K312" s="719">
        <f t="shared" si="19"/>
        <v>0</v>
      </c>
      <c r="Q312" s="689">
        <f t="shared" si="16"/>
        <v>1</v>
      </c>
    </row>
    <row r="313" spans="1:17" hidden="1" x14ac:dyDescent="0.25">
      <c r="A313" s="690"/>
      <c r="B313" s="691"/>
      <c r="C313" s="715">
        <f>+'Technical &amp; Production'!C84</f>
        <v>0</v>
      </c>
      <c r="D313" s="715">
        <f>+'Technical &amp; Production'!D84</f>
        <v>0</v>
      </c>
      <c r="E313" s="728">
        <f>+'Technical &amp; Production'!G84</f>
        <v>0</v>
      </c>
      <c r="F313" s="718"/>
      <c r="G313" s="718"/>
      <c r="H313" s="718"/>
      <c r="I313" s="718"/>
      <c r="J313" s="718"/>
      <c r="K313" s="719">
        <f t="shared" si="19"/>
        <v>0</v>
      </c>
      <c r="Q313" s="689">
        <f t="shared" si="16"/>
        <v>1</v>
      </c>
    </row>
    <row r="314" spans="1:17" hidden="1" x14ac:dyDescent="0.25">
      <c r="A314" s="690"/>
      <c r="B314" s="691" t="str">
        <f>+B307</f>
        <v>ZK106.K250.C727</v>
      </c>
      <c r="C314" s="715">
        <f>+'Technical &amp; Production'!C85</f>
        <v>0</v>
      </c>
      <c r="D314" s="715">
        <f>+'Technical &amp; Production'!D85</f>
        <v>0</v>
      </c>
      <c r="E314" s="728">
        <f>+'Technical &amp; Production'!G85</f>
        <v>0</v>
      </c>
      <c r="F314" s="718"/>
      <c r="G314" s="718"/>
      <c r="H314" s="718"/>
      <c r="I314" s="718"/>
      <c r="J314" s="718"/>
      <c r="K314" s="719">
        <f t="shared" si="19"/>
        <v>0</v>
      </c>
      <c r="Q314" s="689">
        <f t="shared" si="16"/>
        <v>1</v>
      </c>
    </row>
    <row r="315" spans="1:17" hidden="1" x14ac:dyDescent="0.25">
      <c r="A315" s="690"/>
      <c r="B315" s="691"/>
      <c r="C315" s="733" t="s">
        <v>286</v>
      </c>
      <c r="D315" s="733"/>
      <c r="E315" s="728"/>
      <c r="F315" s="711">
        <f>+IFERROR(VLOOKUP(B314,Sheet1!$B:$F,2,0),0)</f>
        <v>0</v>
      </c>
      <c r="G315" s="711">
        <f>+IFERROR(VLOOKUP(B314,Sheet1!$B:$F,3,0),0)</f>
        <v>0</v>
      </c>
      <c r="H315" s="711">
        <f>+IFERROR(VLOOKUP(B314,Sheet1!$B:$F,4,0),0)</f>
        <v>0</v>
      </c>
      <c r="I315" s="711"/>
      <c r="J315" s="711">
        <f>+IFERROR(VLOOKUP(B314,Sheet1!$B:$F,5,0),0)</f>
        <v>0</v>
      </c>
      <c r="K315" s="712"/>
      <c r="Q315" s="689">
        <f t="shared" si="16"/>
        <v>1</v>
      </c>
    </row>
    <row r="316" spans="1:17" x14ac:dyDescent="0.25">
      <c r="A316" s="713" t="s">
        <v>154</v>
      </c>
      <c r="B316" s="706" t="str">
        <f>+'Technical &amp; Production'!B87</f>
        <v>ZK106.K258.C727</v>
      </c>
      <c r="C316" s="707" t="s">
        <v>155</v>
      </c>
      <c r="D316" s="707"/>
      <c r="E316" s="708">
        <f>SUM(E317:E324)</f>
        <v>2405</v>
      </c>
      <c r="F316" s="709">
        <f>SUM(F317:F324)</f>
        <v>0</v>
      </c>
      <c r="G316" s="709">
        <f>+IFERROR(VLOOKUP(#REF!,#REF!,5,FALSE)+VLOOKUP(#REF!,#REF!,5,FALSE),0)</f>
        <v>0</v>
      </c>
      <c r="H316" s="709">
        <f>+IFERROR(VLOOKUP(#REF!,#REF!,5,FALSE)+VLOOKUP(#REF!,#REF!,5,FALSE),0)</f>
        <v>0</v>
      </c>
      <c r="I316" s="709">
        <f>+E316-F316-G316-H316</f>
        <v>2405</v>
      </c>
      <c r="J316" s="709">
        <f>+IFERROR(VLOOKUP(#REF!,#REF!,3,FALSE)+VLOOKUP(#REF!,#REF!,6,FALSE),0)</f>
        <v>0</v>
      </c>
      <c r="K316" s="710">
        <f>+I316-J316</f>
        <v>2405</v>
      </c>
      <c r="Q316" s="689">
        <f t="shared" si="16"/>
        <v>0</v>
      </c>
    </row>
    <row r="317" spans="1:17" x14ac:dyDescent="0.25">
      <c r="A317" s="690"/>
      <c r="B317" s="691"/>
      <c r="C317" s="715" t="str">
        <f>+'Technical &amp; Production'!C88</f>
        <v>Technical Transport</v>
      </c>
      <c r="D317" s="715">
        <f>+'Technical &amp; Production'!D88</f>
        <v>0</v>
      </c>
      <c r="E317" s="728">
        <f>+'Technical &amp; Production'!G88</f>
        <v>2405</v>
      </c>
      <c r="F317" s="711"/>
      <c r="G317" s="711"/>
      <c r="H317" s="711"/>
      <c r="I317" s="711"/>
      <c r="J317" s="711"/>
      <c r="K317" s="719">
        <f t="shared" ref="K317:K323" si="20">+E317-F317-G317-J317</f>
        <v>2405</v>
      </c>
      <c r="Q317" s="689">
        <f t="shared" si="16"/>
        <v>0</v>
      </c>
    </row>
    <row r="318" spans="1:17" hidden="1" x14ac:dyDescent="0.25">
      <c r="A318" s="690"/>
      <c r="B318" s="691"/>
      <c r="C318" s="715">
        <f>+'Technical &amp; Production'!C89</f>
        <v>0</v>
      </c>
      <c r="D318" s="715">
        <f>+'Technical &amp; Production'!D89</f>
        <v>0</v>
      </c>
      <c r="E318" s="728">
        <f>+'Technical &amp; Production'!G89</f>
        <v>0</v>
      </c>
      <c r="F318" s="718"/>
      <c r="G318" s="718"/>
      <c r="H318" s="718"/>
      <c r="I318" s="718"/>
      <c r="J318" s="718"/>
      <c r="K318" s="719">
        <f t="shared" si="20"/>
        <v>0</v>
      </c>
      <c r="Q318" s="689">
        <f t="shared" si="16"/>
        <v>1</v>
      </c>
    </row>
    <row r="319" spans="1:17" hidden="1" x14ac:dyDescent="0.25">
      <c r="A319" s="690"/>
      <c r="B319" s="691"/>
      <c r="C319" s="715">
        <f>+'Technical &amp; Production'!C90</f>
        <v>0</v>
      </c>
      <c r="D319" s="715">
        <f>+'Technical &amp; Production'!D90</f>
        <v>0</v>
      </c>
      <c r="E319" s="728">
        <f>+'Technical &amp; Production'!G90</f>
        <v>0</v>
      </c>
      <c r="F319" s="718"/>
      <c r="G319" s="718"/>
      <c r="H319" s="718"/>
      <c r="I319" s="718"/>
      <c r="J319" s="718"/>
      <c r="K319" s="719">
        <f t="shared" si="20"/>
        <v>0</v>
      </c>
      <c r="Q319" s="689">
        <f t="shared" si="16"/>
        <v>1</v>
      </c>
    </row>
    <row r="320" spans="1:17" hidden="1" x14ac:dyDescent="0.25">
      <c r="A320" s="690"/>
      <c r="B320" s="691"/>
      <c r="C320" s="715">
        <f>+'Technical &amp; Production'!C91</f>
        <v>0</v>
      </c>
      <c r="D320" s="715">
        <f>+'Technical &amp; Production'!D91</f>
        <v>0</v>
      </c>
      <c r="E320" s="728">
        <f>+'Technical &amp; Production'!G91</f>
        <v>0</v>
      </c>
      <c r="F320" s="718"/>
      <c r="G320" s="718"/>
      <c r="H320" s="718"/>
      <c r="I320" s="718"/>
      <c r="J320" s="718"/>
      <c r="K320" s="719">
        <f t="shared" si="20"/>
        <v>0</v>
      </c>
      <c r="Q320" s="689">
        <f t="shared" si="16"/>
        <v>1</v>
      </c>
    </row>
    <row r="321" spans="1:17" hidden="1" x14ac:dyDescent="0.25">
      <c r="A321" s="690"/>
      <c r="B321" s="691"/>
      <c r="C321" s="715">
        <f>+'Technical &amp; Production'!C92</f>
        <v>0</v>
      </c>
      <c r="D321" s="715">
        <f>+'Technical &amp; Production'!D92</f>
        <v>0</v>
      </c>
      <c r="E321" s="728">
        <f>+'Technical &amp; Production'!G92</f>
        <v>0</v>
      </c>
      <c r="F321" s="718"/>
      <c r="G321" s="718"/>
      <c r="H321" s="718"/>
      <c r="I321" s="718"/>
      <c r="J321" s="718"/>
      <c r="K321" s="719">
        <f t="shared" si="20"/>
        <v>0</v>
      </c>
      <c r="Q321" s="689">
        <f t="shared" si="16"/>
        <v>1</v>
      </c>
    </row>
    <row r="322" spans="1:17" hidden="1" x14ac:dyDescent="0.25">
      <c r="A322" s="690"/>
      <c r="B322" s="691"/>
      <c r="C322" s="715">
        <f>+'Technical &amp; Production'!C93</f>
        <v>0</v>
      </c>
      <c r="D322" s="715">
        <f>+'Technical &amp; Production'!D93</f>
        <v>0</v>
      </c>
      <c r="E322" s="728">
        <f>+'Technical &amp; Production'!G93</f>
        <v>0</v>
      </c>
      <c r="F322" s="718"/>
      <c r="G322" s="718"/>
      <c r="H322" s="718"/>
      <c r="I322" s="718"/>
      <c r="J322" s="718"/>
      <c r="K322" s="719">
        <f t="shared" si="20"/>
        <v>0</v>
      </c>
      <c r="Q322" s="689">
        <f t="shared" si="16"/>
        <v>1</v>
      </c>
    </row>
    <row r="323" spans="1:17" hidden="1" x14ac:dyDescent="0.25">
      <c r="A323" s="690"/>
      <c r="B323" s="691" t="str">
        <f>+B316</f>
        <v>ZK106.K258.C727</v>
      </c>
      <c r="C323" s="715">
        <f>+'Technical &amp; Production'!C94</f>
        <v>0</v>
      </c>
      <c r="D323" s="715">
        <f>+'Technical &amp; Production'!D94</f>
        <v>0</v>
      </c>
      <c r="E323" s="728">
        <f>+'Technical &amp; Production'!G94</f>
        <v>0</v>
      </c>
      <c r="F323" s="718"/>
      <c r="G323" s="718"/>
      <c r="H323" s="718"/>
      <c r="I323" s="718"/>
      <c r="J323" s="718"/>
      <c r="K323" s="719">
        <f t="shared" si="20"/>
        <v>0</v>
      </c>
      <c r="Q323" s="689">
        <f t="shared" si="16"/>
        <v>1</v>
      </c>
    </row>
    <row r="324" spans="1:17" hidden="1" x14ac:dyDescent="0.25">
      <c r="A324" s="690"/>
      <c r="B324" s="691"/>
      <c r="C324" s="733" t="s">
        <v>286</v>
      </c>
      <c r="D324" s="733"/>
      <c r="E324" s="728"/>
      <c r="F324" s="711">
        <f>+IFERROR(VLOOKUP(B323,Sheet1!$B:$F,2,0),0)</f>
        <v>0</v>
      </c>
      <c r="G324" s="711">
        <f>+IFERROR(VLOOKUP(B323,Sheet1!$B:$F,3,0),0)</f>
        <v>0</v>
      </c>
      <c r="H324" s="711">
        <f>+IFERROR(VLOOKUP(B323,Sheet1!$B:$F,4,0),0)</f>
        <v>0</v>
      </c>
      <c r="I324" s="711"/>
      <c r="J324" s="711">
        <f>+IFERROR(VLOOKUP(B323,Sheet1!$B:$F,5,0),0)</f>
        <v>0</v>
      </c>
      <c r="K324" s="712"/>
      <c r="Q324" s="689">
        <f t="shared" si="16"/>
        <v>1</v>
      </c>
    </row>
    <row r="325" spans="1:17" hidden="1" x14ac:dyDescent="0.25">
      <c r="A325" s="713" t="s">
        <v>156</v>
      </c>
      <c r="B325" s="706" t="str">
        <f>+'Technical &amp; Production'!B96</f>
        <v>ZK106.K227.C727</v>
      </c>
      <c r="C325" s="707" t="s">
        <v>157</v>
      </c>
      <c r="D325" s="707"/>
      <c r="E325" s="708">
        <f>SUM(E326:E333)</f>
        <v>0</v>
      </c>
      <c r="F325" s="708">
        <f>SUM(F326:F333)</f>
        <v>0</v>
      </c>
      <c r="G325" s="708">
        <f>SUM(G326:G333)</f>
        <v>0</v>
      </c>
      <c r="H325" s="708">
        <f>SUM(H326:H333)</f>
        <v>0</v>
      </c>
      <c r="I325" s="709">
        <f>+E325-F325-G325-H325</f>
        <v>0</v>
      </c>
      <c r="J325" s="708">
        <f>SUM(J326:J333)</f>
        <v>0</v>
      </c>
      <c r="K325" s="710">
        <f>+I325-J325</f>
        <v>0</v>
      </c>
      <c r="Q325" s="689">
        <f t="shared" si="16"/>
        <v>1</v>
      </c>
    </row>
    <row r="326" spans="1:17" hidden="1" x14ac:dyDescent="0.25">
      <c r="A326" s="694"/>
      <c r="B326" s="695"/>
      <c r="C326" s="715">
        <f>+'Technical &amp; Production'!C97</f>
        <v>0</v>
      </c>
      <c r="D326" s="715">
        <f>+'Technical &amp; Production'!D97</f>
        <v>0</v>
      </c>
      <c r="E326" s="728">
        <f>+'Technical &amp; Production'!G97</f>
        <v>0</v>
      </c>
      <c r="F326" s="711"/>
      <c r="G326" s="711"/>
      <c r="H326" s="711"/>
      <c r="I326" s="711"/>
      <c r="J326" s="711"/>
      <c r="K326" s="719">
        <f t="shared" ref="K326:K332" si="21">+E326-F326-G326-J326</f>
        <v>0</v>
      </c>
      <c r="Q326" s="689">
        <f t="shared" si="16"/>
        <v>1</v>
      </c>
    </row>
    <row r="327" spans="1:17" hidden="1" x14ac:dyDescent="0.25">
      <c r="A327" s="694"/>
      <c r="B327" s="695"/>
      <c r="C327" s="715">
        <f>+'Technical &amp; Production'!C98</f>
        <v>0</v>
      </c>
      <c r="D327" s="715">
        <f>+'Technical &amp; Production'!D98</f>
        <v>0</v>
      </c>
      <c r="E327" s="728">
        <f>+'Technical &amp; Production'!G98</f>
        <v>0</v>
      </c>
      <c r="F327" s="718"/>
      <c r="G327" s="718"/>
      <c r="H327" s="718"/>
      <c r="I327" s="718"/>
      <c r="J327" s="718"/>
      <c r="K327" s="719">
        <f t="shared" si="21"/>
        <v>0</v>
      </c>
      <c r="Q327" s="689">
        <f t="shared" si="16"/>
        <v>1</v>
      </c>
    </row>
    <row r="328" spans="1:17" hidden="1" x14ac:dyDescent="0.25">
      <c r="A328" s="694"/>
      <c r="B328" s="695"/>
      <c r="C328" s="715">
        <f>+'Technical &amp; Production'!C99</f>
        <v>0</v>
      </c>
      <c r="D328" s="715">
        <f>+'Technical &amp; Production'!D99</f>
        <v>0</v>
      </c>
      <c r="E328" s="728">
        <f>+'Technical &amp; Production'!G99</f>
        <v>0</v>
      </c>
      <c r="F328" s="718"/>
      <c r="G328" s="718"/>
      <c r="H328" s="718"/>
      <c r="I328" s="718"/>
      <c r="J328" s="718"/>
      <c r="K328" s="719">
        <f t="shared" si="21"/>
        <v>0</v>
      </c>
      <c r="Q328" s="689">
        <f t="shared" si="16"/>
        <v>1</v>
      </c>
    </row>
    <row r="329" spans="1:17" hidden="1" x14ac:dyDescent="0.25">
      <c r="A329" s="694"/>
      <c r="B329" s="695"/>
      <c r="C329" s="715">
        <f>+'Technical &amp; Production'!C100</f>
        <v>0</v>
      </c>
      <c r="D329" s="715">
        <f>+'Technical &amp; Production'!D100</f>
        <v>0</v>
      </c>
      <c r="E329" s="728">
        <f>+'Technical &amp; Production'!G100</f>
        <v>0</v>
      </c>
      <c r="F329" s="718"/>
      <c r="G329" s="718"/>
      <c r="H329" s="718"/>
      <c r="I329" s="718"/>
      <c r="J329" s="718"/>
      <c r="K329" s="719">
        <f t="shared" si="21"/>
        <v>0</v>
      </c>
      <c r="Q329" s="689">
        <f t="shared" si="16"/>
        <v>1</v>
      </c>
    </row>
    <row r="330" spans="1:17" hidden="1" x14ac:dyDescent="0.25">
      <c r="A330" s="694"/>
      <c r="B330" s="695"/>
      <c r="C330" s="715">
        <f>+'Technical &amp; Production'!C101</f>
        <v>0</v>
      </c>
      <c r="D330" s="715">
        <f>+'Technical &amp; Production'!D101</f>
        <v>0</v>
      </c>
      <c r="E330" s="728">
        <f>+'Technical &amp; Production'!G101</f>
        <v>0</v>
      </c>
      <c r="F330" s="718"/>
      <c r="G330" s="718"/>
      <c r="H330" s="718"/>
      <c r="I330" s="718"/>
      <c r="J330" s="718"/>
      <c r="K330" s="719">
        <f t="shared" si="21"/>
        <v>0</v>
      </c>
      <c r="Q330" s="689">
        <f t="shared" si="16"/>
        <v>1</v>
      </c>
    </row>
    <row r="331" spans="1:17" hidden="1" x14ac:dyDescent="0.25">
      <c r="A331" s="694"/>
      <c r="B331" s="695"/>
      <c r="C331" s="715">
        <f>+'Technical &amp; Production'!C102</f>
        <v>0</v>
      </c>
      <c r="D331" s="715">
        <f>+'Technical &amp; Production'!D102</f>
        <v>0</v>
      </c>
      <c r="E331" s="728">
        <f>+'Technical &amp; Production'!G102</f>
        <v>0</v>
      </c>
      <c r="F331" s="718"/>
      <c r="G331" s="718"/>
      <c r="H331" s="718"/>
      <c r="I331" s="718"/>
      <c r="J331" s="718"/>
      <c r="K331" s="719">
        <f t="shared" si="21"/>
        <v>0</v>
      </c>
      <c r="Q331" s="689">
        <f t="shared" si="16"/>
        <v>1</v>
      </c>
    </row>
    <row r="332" spans="1:17" hidden="1" x14ac:dyDescent="0.25">
      <c r="A332" s="694"/>
      <c r="B332" s="695" t="str">
        <f>+B325</f>
        <v>ZK106.K227.C727</v>
      </c>
      <c r="C332" s="715">
        <f>+'Technical &amp; Production'!C103</f>
        <v>0</v>
      </c>
      <c r="D332" s="715">
        <f>+'Technical &amp; Production'!D103</f>
        <v>0</v>
      </c>
      <c r="E332" s="728">
        <f>+'Technical &amp; Production'!G103</f>
        <v>0</v>
      </c>
      <c r="F332" s="718"/>
      <c r="G332" s="718"/>
      <c r="H332" s="718"/>
      <c r="I332" s="718"/>
      <c r="J332" s="718"/>
      <c r="K332" s="719">
        <f t="shared" si="21"/>
        <v>0</v>
      </c>
      <c r="Q332" s="689">
        <f t="shared" si="16"/>
        <v>1</v>
      </c>
    </row>
    <row r="333" spans="1:17" hidden="1" x14ac:dyDescent="0.25">
      <c r="A333" s="690"/>
      <c r="B333" s="691"/>
      <c r="C333" s="733" t="s">
        <v>286</v>
      </c>
      <c r="D333" s="733"/>
      <c r="E333" s="728"/>
      <c r="F333" s="711">
        <f>+IFERROR(VLOOKUP(B332,Sheet1!$B:$F,2,0),0)</f>
        <v>0</v>
      </c>
      <c r="G333" s="711">
        <f>+IFERROR(VLOOKUP(B332,Sheet1!$B:$F,3,0),0)</f>
        <v>0</v>
      </c>
      <c r="H333" s="711">
        <f>+IFERROR(VLOOKUP(B332,Sheet1!$B:$F,4,0),0)</f>
        <v>0</v>
      </c>
      <c r="I333" s="711"/>
      <c r="J333" s="711">
        <f>+IFERROR(VLOOKUP(B332,Sheet1!$B:$F,5,0),0)</f>
        <v>0</v>
      </c>
      <c r="K333" s="712"/>
      <c r="Q333" s="689">
        <f t="shared" si="16"/>
        <v>1</v>
      </c>
    </row>
    <row r="334" spans="1:17" x14ac:dyDescent="0.25">
      <c r="A334" s="713" t="s">
        <v>158</v>
      </c>
      <c r="B334" s="706" t="str">
        <f>+'Technical &amp; Production'!B105</f>
        <v>ZK106.K253.C727</v>
      </c>
      <c r="C334" s="707" t="s">
        <v>159</v>
      </c>
      <c r="D334" s="707"/>
      <c r="E334" s="708">
        <f>SUM(E335:E342)</f>
        <v>9230</v>
      </c>
      <c r="F334" s="708">
        <f>SUM(F335:F342)</f>
        <v>0</v>
      </c>
      <c r="G334" s="708">
        <f>SUM(G335:G342)</f>
        <v>0</v>
      </c>
      <c r="H334" s="708">
        <f>SUM(H335:H342)</f>
        <v>0</v>
      </c>
      <c r="I334" s="709">
        <f>+E334-F334-G334-H334</f>
        <v>9230</v>
      </c>
      <c r="J334" s="708">
        <f>SUM(J335:J342)</f>
        <v>0</v>
      </c>
      <c r="K334" s="710">
        <f>+I334-J334</f>
        <v>9230</v>
      </c>
      <c r="Q334" s="689">
        <f t="shared" si="16"/>
        <v>0</v>
      </c>
    </row>
    <row r="335" spans="1:17" x14ac:dyDescent="0.25">
      <c r="A335" s="690"/>
      <c r="B335" s="691"/>
      <c r="C335" s="715" t="str">
        <f>+'Technical &amp; Production'!C106</f>
        <v>Technical staffing</v>
      </c>
      <c r="D335" s="715">
        <f>+'Technical &amp; Production'!D106</f>
        <v>0</v>
      </c>
      <c r="E335" s="728">
        <f>+'Technical &amp; Production'!G106</f>
        <v>9230</v>
      </c>
      <c r="F335" s="711"/>
      <c r="G335" s="711"/>
      <c r="H335" s="711"/>
      <c r="I335" s="711"/>
      <c r="J335" s="711"/>
      <c r="K335" s="719">
        <f t="shared" ref="K335:K341" si="22">+E335-F335-G335-J335</f>
        <v>9230</v>
      </c>
      <c r="Q335" s="689">
        <f t="shared" ref="Q335:Q340" si="23">+IF(SUM(E335:J335)=0,1,0)</f>
        <v>0</v>
      </c>
    </row>
    <row r="336" spans="1:17" hidden="1" x14ac:dyDescent="0.25">
      <c r="A336" s="690"/>
      <c r="B336" s="691"/>
      <c r="C336" s="715">
        <f>+'Technical &amp; Production'!C107</f>
        <v>0</v>
      </c>
      <c r="D336" s="715">
        <f>+'Technical &amp; Production'!D107</f>
        <v>0</v>
      </c>
      <c r="E336" s="728">
        <f>+'Technical &amp; Production'!G107</f>
        <v>0</v>
      </c>
      <c r="F336" s="711"/>
      <c r="G336" s="711"/>
      <c r="H336" s="711"/>
      <c r="I336" s="711"/>
      <c r="J336" s="711"/>
      <c r="K336" s="719">
        <f t="shared" si="22"/>
        <v>0</v>
      </c>
      <c r="Q336" s="689">
        <f t="shared" si="23"/>
        <v>1</v>
      </c>
    </row>
    <row r="337" spans="1:17" hidden="1" x14ac:dyDescent="0.25">
      <c r="A337" s="690"/>
      <c r="B337" s="691"/>
      <c r="C337" s="715">
        <f>+'Technical &amp; Production'!C108</f>
        <v>0</v>
      </c>
      <c r="D337" s="715">
        <f>+'Technical &amp; Production'!D108</f>
        <v>0</v>
      </c>
      <c r="E337" s="728">
        <f>+'Technical &amp; Production'!G108</f>
        <v>0</v>
      </c>
      <c r="F337" s="711"/>
      <c r="G337" s="711"/>
      <c r="H337" s="711"/>
      <c r="I337" s="711"/>
      <c r="J337" s="711"/>
      <c r="K337" s="719">
        <f t="shared" si="22"/>
        <v>0</v>
      </c>
      <c r="Q337" s="689">
        <f t="shared" si="23"/>
        <v>1</v>
      </c>
    </row>
    <row r="338" spans="1:17" hidden="1" x14ac:dyDescent="0.25">
      <c r="A338" s="690"/>
      <c r="B338" s="691"/>
      <c r="C338" s="715">
        <f>+'Technical &amp; Production'!C109</f>
        <v>0</v>
      </c>
      <c r="D338" s="715">
        <f>+'Technical &amp; Production'!D109</f>
        <v>0</v>
      </c>
      <c r="E338" s="728">
        <f>+'Technical &amp; Production'!G109</f>
        <v>0</v>
      </c>
      <c r="F338" s="711"/>
      <c r="G338" s="711"/>
      <c r="H338" s="711"/>
      <c r="I338" s="711"/>
      <c r="J338" s="711"/>
      <c r="K338" s="719">
        <f t="shared" si="22"/>
        <v>0</v>
      </c>
      <c r="Q338" s="689">
        <f t="shared" si="23"/>
        <v>1</v>
      </c>
    </row>
    <row r="339" spans="1:17" hidden="1" x14ac:dyDescent="0.25">
      <c r="A339" s="690"/>
      <c r="B339" s="691"/>
      <c r="C339" s="715">
        <f>+'Technical &amp; Production'!C110</f>
        <v>0</v>
      </c>
      <c r="D339" s="715">
        <f>+'Technical &amp; Production'!D110</f>
        <v>0</v>
      </c>
      <c r="E339" s="728">
        <f>+'Technical &amp; Production'!G110</f>
        <v>0</v>
      </c>
      <c r="F339" s="711"/>
      <c r="G339" s="711"/>
      <c r="H339" s="711"/>
      <c r="I339" s="711"/>
      <c r="J339" s="711"/>
      <c r="K339" s="719">
        <f t="shared" si="22"/>
        <v>0</v>
      </c>
      <c r="Q339" s="689">
        <f t="shared" si="23"/>
        <v>1</v>
      </c>
    </row>
    <row r="340" spans="1:17" hidden="1" x14ac:dyDescent="0.25">
      <c r="A340" s="690"/>
      <c r="B340" s="691"/>
      <c r="C340" s="715">
        <f>+'Technical &amp; Production'!C111</f>
        <v>0</v>
      </c>
      <c r="D340" s="715">
        <f>+'Technical &amp; Production'!D111</f>
        <v>0</v>
      </c>
      <c r="E340" s="728">
        <f>+'Technical &amp; Production'!G111</f>
        <v>0</v>
      </c>
      <c r="F340" s="711"/>
      <c r="G340" s="711"/>
      <c r="H340" s="711"/>
      <c r="I340" s="711"/>
      <c r="J340" s="711"/>
      <c r="K340" s="719">
        <f t="shared" si="22"/>
        <v>0</v>
      </c>
      <c r="Q340" s="689">
        <f t="shared" si="23"/>
        <v>1</v>
      </c>
    </row>
    <row r="341" spans="1:17" hidden="1" x14ac:dyDescent="0.25">
      <c r="A341" s="690"/>
      <c r="B341" s="691" t="str">
        <f>+B334</f>
        <v>ZK106.K253.C727</v>
      </c>
      <c r="C341" s="715">
        <f>+'Technical &amp; Production'!C112</f>
        <v>0</v>
      </c>
      <c r="D341" s="715">
        <f>+'Technical &amp; Production'!D112</f>
        <v>0</v>
      </c>
      <c r="E341" s="728">
        <f>+'Technical &amp; Production'!G112</f>
        <v>0</v>
      </c>
      <c r="F341" s="711"/>
      <c r="G341" s="711"/>
      <c r="H341" s="711"/>
      <c r="I341" s="711"/>
      <c r="J341" s="711"/>
      <c r="K341" s="719">
        <f t="shared" si="22"/>
        <v>0</v>
      </c>
      <c r="Q341" s="689">
        <f t="shared" si="16"/>
        <v>1</v>
      </c>
    </row>
    <row r="342" spans="1:17" hidden="1" x14ac:dyDescent="0.25">
      <c r="A342" s="690"/>
      <c r="B342" s="691"/>
      <c r="C342" s="733" t="s">
        <v>286</v>
      </c>
      <c r="D342" s="733"/>
      <c r="E342" s="728"/>
      <c r="F342" s="711">
        <f>+IFERROR(VLOOKUP(B341,Sheet1!$B:$F,2,0),0)</f>
        <v>0</v>
      </c>
      <c r="G342" s="711">
        <f>+IFERROR(VLOOKUP(B341,Sheet1!$B:$F,3,0),0)</f>
        <v>0</v>
      </c>
      <c r="H342" s="711">
        <f>+IFERROR(VLOOKUP(B341,Sheet1!$B:$F,4,0),0)</f>
        <v>0</v>
      </c>
      <c r="I342" s="711"/>
      <c r="J342" s="711">
        <f>+IFERROR(VLOOKUP(B341,Sheet1!$B:$F,5,0),0)</f>
        <v>0</v>
      </c>
      <c r="K342" s="712"/>
      <c r="Q342" s="689">
        <f t="shared" si="16"/>
        <v>1</v>
      </c>
    </row>
    <row r="343" spans="1:17" x14ac:dyDescent="0.25">
      <c r="A343" s="713" t="s">
        <v>160</v>
      </c>
      <c r="B343" s="706" t="str">
        <f>+Venue_Logistics!B8</f>
        <v>ZK107.K136.C727</v>
      </c>
      <c r="C343" s="707" t="s">
        <v>161</v>
      </c>
      <c r="D343" s="707"/>
      <c r="E343" s="708">
        <f>SUM(E344:E360)</f>
        <v>90</v>
      </c>
      <c r="F343" s="709">
        <f>SUM(F344:F360)</f>
        <v>0</v>
      </c>
      <c r="G343" s="709">
        <f>SUM(G344:G360)</f>
        <v>0</v>
      </c>
      <c r="H343" s="709">
        <f>SUM(H344:H360)</f>
        <v>90</v>
      </c>
      <c r="I343" s="709">
        <f>+E343-F343-G343-H343</f>
        <v>0</v>
      </c>
      <c r="J343" s="709">
        <f>SUM(J344:J360)</f>
        <v>0</v>
      </c>
      <c r="K343" s="710">
        <f>+I343-J343</f>
        <v>0</v>
      </c>
      <c r="Q343" s="689">
        <f t="shared" si="16"/>
        <v>0</v>
      </c>
    </row>
    <row r="344" spans="1:17" x14ac:dyDescent="0.25">
      <c r="A344" s="690"/>
      <c r="B344" s="691"/>
      <c r="C344" s="715" t="str">
        <f>+Venue_Logistics!C9</f>
        <v>Venue hire</v>
      </c>
      <c r="D344" s="715">
        <f>+Venue_Logistics!D9</f>
        <v>0</v>
      </c>
      <c r="E344" s="728">
        <f>+Venue_Logistics!G9</f>
        <v>90</v>
      </c>
      <c r="F344" s="711"/>
      <c r="G344" s="711"/>
      <c r="H344" s="711"/>
      <c r="I344" s="711"/>
      <c r="J344" s="711"/>
      <c r="K344" s="719">
        <f t="shared" ref="K344:K359" si="24">+E344-F344-G344-J344</f>
        <v>90</v>
      </c>
      <c r="Q344" s="689">
        <f t="shared" si="16"/>
        <v>0</v>
      </c>
    </row>
    <row r="345" spans="1:17" hidden="1" x14ac:dyDescent="0.25">
      <c r="A345" s="690"/>
      <c r="B345" s="691"/>
      <c r="C345" s="715">
        <f>+Venue_Logistics!C10</f>
        <v>0</v>
      </c>
      <c r="D345" s="715">
        <f>+Venue_Logistics!D10</f>
        <v>0</v>
      </c>
      <c r="E345" s="728">
        <f>+Venue_Logistics!G10</f>
        <v>0</v>
      </c>
      <c r="F345" s="711"/>
      <c r="G345" s="711"/>
      <c r="H345" s="711"/>
      <c r="I345" s="711"/>
      <c r="J345" s="711"/>
      <c r="K345" s="719">
        <f t="shared" si="24"/>
        <v>0</v>
      </c>
      <c r="Q345" s="689">
        <f t="shared" si="16"/>
        <v>1</v>
      </c>
    </row>
    <row r="346" spans="1:17" hidden="1" x14ac:dyDescent="0.25">
      <c r="A346" s="690"/>
      <c r="B346" s="691"/>
      <c r="C346" s="715">
        <f>+Venue_Logistics!C11</f>
        <v>0</v>
      </c>
      <c r="D346" s="715">
        <f>+Venue_Logistics!D11</f>
        <v>0</v>
      </c>
      <c r="E346" s="728">
        <f>+Venue_Logistics!G11</f>
        <v>0</v>
      </c>
      <c r="F346" s="711"/>
      <c r="G346" s="711"/>
      <c r="H346" s="711"/>
      <c r="I346" s="711"/>
      <c r="J346" s="711"/>
      <c r="K346" s="719">
        <f t="shared" si="24"/>
        <v>0</v>
      </c>
      <c r="Q346" s="689">
        <f t="shared" si="16"/>
        <v>1</v>
      </c>
    </row>
    <row r="347" spans="1:17" hidden="1" x14ac:dyDescent="0.25">
      <c r="A347" s="690"/>
      <c r="B347" s="691"/>
      <c r="C347" s="715">
        <f>+Venue_Logistics!C12</f>
        <v>0</v>
      </c>
      <c r="D347" s="715">
        <f>+Venue_Logistics!D12</f>
        <v>0</v>
      </c>
      <c r="E347" s="728">
        <f>+Venue_Logistics!G12</f>
        <v>0</v>
      </c>
      <c r="F347" s="711"/>
      <c r="G347" s="711"/>
      <c r="H347" s="711"/>
      <c r="I347" s="711"/>
      <c r="J347" s="711"/>
      <c r="K347" s="719">
        <f t="shared" si="24"/>
        <v>0</v>
      </c>
      <c r="Q347" s="689">
        <f t="shared" si="16"/>
        <v>1</v>
      </c>
    </row>
    <row r="348" spans="1:17" hidden="1" x14ac:dyDescent="0.25">
      <c r="A348" s="690"/>
      <c r="B348" s="691"/>
      <c r="C348" s="715">
        <f>+Venue_Logistics!C13</f>
        <v>0</v>
      </c>
      <c r="D348" s="715">
        <f>+Venue_Logistics!D13</f>
        <v>0</v>
      </c>
      <c r="E348" s="728">
        <f>+Venue_Logistics!G13</f>
        <v>0</v>
      </c>
      <c r="F348" s="711"/>
      <c r="G348" s="711"/>
      <c r="H348" s="711"/>
      <c r="I348" s="711"/>
      <c r="J348" s="711"/>
      <c r="K348" s="719">
        <f t="shared" si="24"/>
        <v>0</v>
      </c>
      <c r="Q348" s="689">
        <f t="shared" si="16"/>
        <v>1</v>
      </c>
    </row>
    <row r="349" spans="1:17" hidden="1" x14ac:dyDescent="0.25">
      <c r="A349" s="690"/>
      <c r="B349" s="691"/>
      <c r="C349" s="715">
        <f>+Venue_Logistics!C14</f>
        <v>0</v>
      </c>
      <c r="D349" s="715">
        <f>+Venue_Logistics!D14</f>
        <v>0</v>
      </c>
      <c r="E349" s="728">
        <f>+Venue_Logistics!G14</f>
        <v>0</v>
      </c>
      <c r="F349" s="711"/>
      <c r="G349" s="711"/>
      <c r="H349" s="711"/>
      <c r="I349" s="711"/>
      <c r="J349" s="711"/>
      <c r="K349" s="719">
        <f t="shared" si="24"/>
        <v>0</v>
      </c>
      <c r="Q349" s="689">
        <f t="shared" si="16"/>
        <v>1</v>
      </c>
    </row>
    <row r="350" spans="1:17" hidden="1" x14ac:dyDescent="0.25">
      <c r="A350" s="690"/>
      <c r="B350" s="691"/>
      <c r="C350" s="715">
        <f>+Venue_Logistics!C15</f>
        <v>0</v>
      </c>
      <c r="D350" s="715">
        <f>+Venue_Logistics!D15</f>
        <v>0</v>
      </c>
      <c r="E350" s="728">
        <f>+Venue_Logistics!G15</f>
        <v>0</v>
      </c>
      <c r="F350" s="711"/>
      <c r="G350" s="711"/>
      <c r="H350" s="711"/>
      <c r="I350" s="711"/>
      <c r="J350" s="711"/>
      <c r="K350" s="719">
        <f t="shared" si="24"/>
        <v>0</v>
      </c>
      <c r="Q350" s="689">
        <f t="shared" si="16"/>
        <v>1</v>
      </c>
    </row>
    <row r="351" spans="1:17" hidden="1" x14ac:dyDescent="0.25">
      <c r="A351" s="690"/>
      <c r="B351" s="691"/>
      <c r="C351" s="715">
        <f>+Venue_Logistics!C16</f>
        <v>0</v>
      </c>
      <c r="D351" s="715">
        <f>+Venue_Logistics!D16</f>
        <v>0</v>
      </c>
      <c r="E351" s="728">
        <f>+Venue_Logistics!G16</f>
        <v>0</v>
      </c>
      <c r="F351" s="711"/>
      <c r="G351" s="711"/>
      <c r="H351" s="711"/>
      <c r="I351" s="711"/>
      <c r="J351" s="711"/>
      <c r="K351" s="719">
        <f t="shared" si="24"/>
        <v>0</v>
      </c>
      <c r="Q351" s="689">
        <f t="shared" si="16"/>
        <v>1</v>
      </c>
    </row>
    <row r="352" spans="1:17" hidden="1" x14ac:dyDescent="0.25">
      <c r="A352" s="690"/>
      <c r="B352" s="691"/>
      <c r="C352" s="715">
        <f>+Venue_Logistics!C17</f>
        <v>0</v>
      </c>
      <c r="D352" s="715">
        <f>+Venue_Logistics!D17</f>
        <v>0</v>
      </c>
      <c r="E352" s="728">
        <f>+Venue_Logistics!G17</f>
        <v>0</v>
      </c>
      <c r="F352" s="711"/>
      <c r="G352" s="711"/>
      <c r="H352" s="711"/>
      <c r="I352" s="711"/>
      <c r="J352" s="711"/>
      <c r="K352" s="719">
        <f t="shared" si="24"/>
        <v>0</v>
      </c>
      <c r="Q352" s="689">
        <f t="shared" si="16"/>
        <v>1</v>
      </c>
    </row>
    <row r="353" spans="1:17" hidden="1" x14ac:dyDescent="0.25">
      <c r="A353" s="690"/>
      <c r="B353" s="691"/>
      <c r="C353" s="715">
        <f>+Venue_Logistics!C18</f>
        <v>0</v>
      </c>
      <c r="D353" s="715">
        <f>+Venue_Logistics!D18</f>
        <v>0</v>
      </c>
      <c r="E353" s="728">
        <f>+Venue_Logistics!G18</f>
        <v>0</v>
      </c>
      <c r="F353" s="711"/>
      <c r="G353" s="711"/>
      <c r="H353" s="711"/>
      <c r="I353" s="711"/>
      <c r="J353" s="711"/>
      <c r="K353" s="719">
        <f t="shared" si="24"/>
        <v>0</v>
      </c>
      <c r="Q353" s="689">
        <f t="shared" si="16"/>
        <v>1</v>
      </c>
    </row>
    <row r="354" spans="1:17" hidden="1" x14ac:dyDescent="0.25">
      <c r="A354" s="690"/>
      <c r="B354" s="691"/>
      <c r="C354" s="715">
        <f>+Venue_Logistics!C19</f>
        <v>0</v>
      </c>
      <c r="D354" s="715">
        <f>+Venue_Logistics!D19</f>
        <v>0</v>
      </c>
      <c r="E354" s="728">
        <f>+Venue_Logistics!G19</f>
        <v>0</v>
      </c>
      <c r="F354" s="711"/>
      <c r="G354" s="711"/>
      <c r="H354" s="711"/>
      <c r="I354" s="711"/>
      <c r="J354" s="711"/>
      <c r="K354" s="719">
        <f t="shared" si="24"/>
        <v>0</v>
      </c>
      <c r="Q354" s="689">
        <f t="shared" si="16"/>
        <v>1</v>
      </c>
    </row>
    <row r="355" spans="1:17" hidden="1" x14ac:dyDescent="0.25">
      <c r="A355" s="690"/>
      <c r="B355" s="691"/>
      <c r="C355" s="715">
        <f>+Venue_Logistics!C20</f>
        <v>0</v>
      </c>
      <c r="D355" s="715">
        <f>+Venue_Logistics!D20</f>
        <v>0</v>
      </c>
      <c r="E355" s="728">
        <f>+Venue_Logistics!G20</f>
        <v>0</v>
      </c>
      <c r="F355" s="711"/>
      <c r="G355" s="711"/>
      <c r="H355" s="711"/>
      <c r="I355" s="711"/>
      <c r="J355" s="711"/>
      <c r="K355" s="719">
        <f t="shared" si="24"/>
        <v>0</v>
      </c>
      <c r="Q355" s="689">
        <f t="shared" ref="Q355:Q424" si="25">+IF(SUM(E355:J355)=0,1,0)</f>
        <v>1</v>
      </c>
    </row>
    <row r="356" spans="1:17" hidden="1" x14ac:dyDescent="0.25">
      <c r="A356" s="690"/>
      <c r="B356" s="691"/>
      <c r="C356" s="715">
        <f>+Venue_Logistics!C21</f>
        <v>0</v>
      </c>
      <c r="D356" s="715">
        <f>+Venue_Logistics!D21</f>
        <v>0</v>
      </c>
      <c r="E356" s="728">
        <f>+Venue_Logistics!G21</f>
        <v>0</v>
      </c>
      <c r="F356" s="711"/>
      <c r="G356" s="711"/>
      <c r="H356" s="711"/>
      <c r="I356" s="711"/>
      <c r="J356" s="711"/>
      <c r="K356" s="719">
        <f t="shared" si="24"/>
        <v>0</v>
      </c>
      <c r="Q356" s="689">
        <f t="shared" si="25"/>
        <v>1</v>
      </c>
    </row>
    <row r="357" spans="1:17" hidden="1" x14ac:dyDescent="0.25">
      <c r="A357" s="690"/>
      <c r="B357" s="691"/>
      <c r="C357" s="715">
        <f>+Venue_Logistics!C22</f>
        <v>0</v>
      </c>
      <c r="D357" s="715">
        <f>+Venue_Logistics!D22</f>
        <v>0</v>
      </c>
      <c r="E357" s="728">
        <f>+Venue_Logistics!G22</f>
        <v>0</v>
      </c>
      <c r="F357" s="711"/>
      <c r="G357" s="711"/>
      <c r="H357" s="711"/>
      <c r="I357" s="711"/>
      <c r="J357" s="711"/>
      <c r="K357" s="719">
        <f t="shared" si="24"/>
        <v>0</v>
      </c>
      <c r="Q357" s="689">
        <f t="shared" si="25"/>
        <v>1</v>
      </c>
    </row>
    <row r="358" spans="1:17" hidden="1" x14ac:dyDescent="0.25">
      <c r="A358" s="690"/>
      <c r="B358" s="691"/>
      <c r="C358" s="715">
        <f>+Venue_Logistics!C23</f>
        <v>0</v>
      </c>
      <c r="D358" s="715">
        <f>+Venue_Logistics!D23</f>
        <v>0</v>
      </c>
      <c r="E358" s="728">
        <f>+Venue_Logistics!G23</f>
        <v>0</v>
      </c>
      <c r="F358" s="711"/>
      <c r="G358" s="711"/>
      <c r="H358" s="711"/>
      <c r="I358" s="711"/>
      <c r="J358" s="711"/>
      <c r="K358" s="719">
        <f t="shared" si="24"/>
        <v>0</v>
      </c>
      <c r="Q358" s="689">
        <f t="shared" si="25"/>
        <v>1</v>
      </c>
    </row>
    <row r="359" spans="1:17" hidden="1" x14ac:dyDescent="0.25">
      <c r="A359" s="690"/>
      <c r="B359" s="691" t="str">
        <f>+B343</f>
        <v>ZK107.K136.C727</v>
      </c>
      <c r="C359" s="715">
        <f>+Venue_Logistics!C24</f>
        <v>0</v>
      </c>
      <c r="D359" s="715">
        <f>+Venue_Logistics!D24</f>
        <v>0</v>
      </c>
      <c r="E359" s="728">
        <f>+Venue_Logistics!G24</f>
        <v>0</v>
      </c>
      <c r="F359" s="711"/>
      <c r="G359" s="711"/>
      <c r="H359" s="711"/>
      <c r="I359" s="711"/>
      <c r="J359" s="711"/>
      <c r="K359" s="719">
        <f t="shared" si="24"/>
        <v>0</v>
      </c>
      <c r="Q359" s="689">
        <f t="shared" si="25"/>
        <v>1</v>
      </c>
    </row>
    <row r="360" spans="1:17" x14ac:dyDescent="0.25">
      <c r="A360" s="729"/>
      <c r="B360" s="730"/>
      <c r="C360" s="731" t="s">
        <v>286</v>
      </c>
      <c r="D360" s="731"/>
      <c r="E360" s="732"/>
      <c r="F360" s="711">
        <f>+IFERROR(VLOOKUP(B359,Sheet1!$B:$F,2,0),0)</f>
        <v>0</v>
      </c>
      <c r="G360" s="711">
        <f>+IFERROR(VLOOKUP(B359,Sheet1!$B:$F,3,0),0)</f>
        <v>0</v>
      </c>
      <c r="H360" s="711">
        <f>+IFERROR(VLOOKUP(B359,Sheet1!$B:$F,4,0),0)</f>
        <v>90</v>
      </c>
      <c r="I360" s="711"/>
      <c r="J360" s="711">
        <f>+IFERROR(VLOOKUP(B359,Sheet1!$B:$F,5,0),0)</f>
        <v>0</v>
      </c>
      <c r="K360" s="712"/>
      <c r="Q360" s="689">
        <f t="shared" si="25"/>
        <v>0</v>
      </c>
    </row>
    <row r="361" spans="1:17" x14ac:dyDescent="0.25">
      <c r="A361" s="713" t="s">
        <v>162</v>
      </c>
      <c r="B361" s="706" t="str">
        <f>+Venue_Logistics!B26</f>
        <v>ZK107.k253.C727</v>
      </c>
      <c r="C361" s="707" t="s">
        <v>163</v>
      </c>
      <c r="D361" s="707"/>
      <c r="E361" s="708">
        <f>SUM(E362:E364)</f>
        <v>660</v>
      </c>
      <c r="F361" s="709">
        <f>SUM(F362:F364)</f>
        <v>0</v>
      </c>
      <c r="G361" s="709">
        <f>SUM(G362:G364)</f>
        <v>0</v>
      </c>
      <c r="H361" s="709">
        <f>SUM(H362:H364)</f>
        <v>487.5</v>
      </c>
      <c r="I361" s="709">
        <f>+E361-F361-G361-H361</f>
        <v>172.5</v>
      </c>
      <c r="J361" s="709">
        <f>SUM(J362:J364)</f>
        <v>320</v>
      </c>
      <c r="K361" s="710">
        <f>+I361-J361</f>
        <v>-147.5</v>
      </c>
      <c r="Q361" s="689">
        <f t="shared" si="25"/>
        <v>0</v>
      </c>
    </row>
    <row r="362" spans="1:17" x14ac:dyDescent="0.25">
      <c r="A362" s="690"/>
      <c r="B362" s="691"/>
      <c r="C362" s="715" t="str">
        <f>+Venue_Logistics!C27</f>
        <v>FOH coordinators</v>
      </c>
      <c r="D362" s="715">
        <f>+Venue_Logistics!D27</f>
        <v>0</v>
      </c>
      <c r="E362" s="728">
        <f>+Venue_Logistics!G27</f>
        <v>660</v>
      </c>
      <c r="F362" s="711"/>
      <c r="G362" s="711"/>
      <c r="H362" s="711"/>
      <c r="I362" s="711"/>
      <c r="J362" s="711"/>
      <c r="K362" s="719">
        <f>+E362-F362-G362-J362</f>
        <v>660</v>
      </c>
      <c r="Q362" s="689">
        <f t="shared" si="25"/>
        <v>0</v>
      </c>
    </row>
    <row r="363" spans="1:17" hidden="1" x14ac:dyDescent="0.25">
      <c r="A363" s="690"/>
      <c r="B363" s="691" t="str">
        <f>+B361</f>
        <v>ZK107.k253.C727</v>
      </c>
      <c r="C363" s="715">
        <f>+Venue_Logistics!C28</f>
        <v>0</v>
      </c>
      <c r="D363" s="715">
        <f>+Venue_Logistics!D28</f>
        <v>0</v>
      </c>
      <c r="E363" s="728">
        <f>+Venue_Logistics!G28</f>
        <v>0</v>
      </c>
      <c r="F363" s="718"/>
      <c r="G363" s="718"/>
      <c r="H363" s="718"/>
      <c r="I363" s="718"/>
      <c r="J363" s="718"/>
      <c r="K363" s="719">
        <f>+E363-F363-G363-J363</f>
        <v>0</v>
      </c>
      <c r="Q363" s="689">
        <f t="shared" si="25"/>
        <v>1</v>
      </c>
    </row>
    <row r="364" spans="1:17" x14ac:dyDescent="0.25">
      <c r="A364" s="729"/>
      <c r="B364" s="730"/>
      <c r="C364" s="733" t="s">
        <v>286</v>
      </c>
      <c r="D364" s="733"/>
      <c r="E364" s="728"/>
      <c r="F364" s="711">
        <f>+IFERROR(VLOOKUP(B363,Sheet1!$B:$F,2,0),0)</f>
        <v>0</v>
      </c>
      <c r="G364" s="711">
        <f>+IFERROR(VLOOKUP(B363,Sheet1!$B:$F,3,0),0)</f>
        <v>0</v>
      </c>
      <c r="H364" s="711">
        <f>+IFERROR(VLOOKUP(B363,Sheet1!$B:$F,4,0),0)</f>
        <v>487.5</v>
      </c>
      <c r="I364" s="711"/>
      <c r="J364" s="711">
        <f>+IFERROR(VLOOKUP(B363,Sheet1!$B:$F,5,0),0)</f>
        <v>320</v>
      </c>
      <c r="K364" s="712"/>
      <c r="Q364" s="689">
        <f t="shared" si="25"/>
        <v>0</v>
      </c>
    </row>
    <row r="365" spans="1:17" hidden="1" x14ac:dyDescent="0.25">
      <c r="A365" s="713" t="s">
        <v>164</v>
      </c>
      <c r="B365" s="706" t="str">
        <f>+Venue_Logistics!B30</f>
        <v>ZK107.K258.C727</v>
      </c>
      <c r="C365" s="707" t="s">
        <v>165</v>
      </c>
      <c r="D365" s="707"/>
      <c r="E365" s="714">
        <f>SUM(E366:E376)</f>
        <v>0</v>
      </c>
      <c r="F365" s="714">
        <f>SUM(F366:F376)</f>
        <v>0</v>
      </c>
      <c r="G365" s="714">
        <f>SUM(G366:G376)</f>
        <v>0</v>
      </c>
      <c r="H365" s="714">
        <f>SUM(H366:H376)</f>
        <v>0</v>
      </c>
      <c r="I365" s="709">
        <f>+E365-F365-G365-H365</f>
        <v>0</v>
      </c>
      <c r="J365" s="714">
        <f>SUM(J366:J376)</f>
        <v>0</v>
      </c>
      <c r="K365" s="710">
        <f>+I365-J365</f>
        <v>0</v>
      </c>
      <c r="Q365" s="689">
        <f t="shared" si="25"/>
        <v>1</v>
      </c>
    </row>
    <row r="366" spans="1:17" hidden="1" x14ac:dyDescent="0.25">
      <c r="A366" s="690"/>
      <c r="B366" s="691"/>
      <c r="C366" s="715">
        <f>+Venue_Logistics!C31</f>
        <v>0</v>
      </c>
      <c r="D366" s="715">
        <f>+Venue_Logistics!D31</f>
        <v>0</v>
      </c>
      <c r="E366" s="717">
        <f>+Venue_Logistics!G31</f>
        <v>0</v>
      </c>
      <c r="F366" s="692"/>
      <c r="G366" s="692"/>
      <c r="H366" s="692"/>
      <c r="I366" s="692"/>
      <c r="J366" s="692"/>
      <c r="K366" s="697">
        <f t="shared" ref="K366:K375" si="26">+E366-F366-G366-J366</f>
        <v>0</v>
      </c>
      <c r="Q366" s="689">
        <f t="shared" si="25"/>
        <v>1</v>
      </c>
    </row>
    <row r="367" spans="1:17" hidden="1" x14ac:dyDescent="0.25">
      <c r="A367" s="690"/>
      <c r="B367" s="691"/>
      <c r="C367" s="715">
        <f>+Venue_Logistics!C32</f>
        <v>0</v>
      </c>
      <c r="D367" s="715">
        <f>+Venue_Logistics!D32</f>
        <v>0</v>
      </c>
      <c r="E367" s="728">
        <f>+Venue_Logistics!G32</f>
        <v>0</v>
      </c>
      <c r="F367" s="718"/>
      <c r="G367" s="718"/>
      <c r="H367" s="718"/>
      <c r="I367" s="718"/>
      <c r="J367" s="718"/>
      <c r="K367" s="719">
        <f t="shared" si="26"/>
        <v>0</v>
      </c>
      <c r="Q367" s="689">
        <f t="shared" si="25"/>
        <v>1</v>
      </c>
    </row>
    <row r="368" spans="1:17" hidden="1" x14ac:dyDescent="0.25">
      <c r="A368" s="690"/>
      <c r="B368" s="691"/>
      <c r="C368" s="715">
        <f>+Venue_Logistics!C33</f>
        <v>0</v>
      </c>
      <c r="D368" s="715">
        <f>+Venue_Logistics!D33</f>
        <v>0</v>
      </c>
      <c r="E368" s="728">
        <f>+Venue_Logistics!G33</f>
        <v>0</v>
      </c>
      <c r="F368" s="718"/>
      <c r="G368" s="718"/>
      <c r="H368" s="718"/>
      <c r="I368" s="718"/>
      <c r="J368" s="718"/>
      <c r="K368" s="719">
        <f t="shared" si="26"/>
        <v>0</v>
      </c>
      <c r="Q368" s="689">
        <f t="shared" si="25"/>
        <v>1</v>
      </c>
    </row>
    <row r="369" spans="1:17" hidden="1" x14ac:dyDescent="0.25">
      <c r="A369" s="690"/>
      <c r="B369" s="691"/>
      <c r="C369" s="715">
        <f>+Venue_Logistics!C34</f>
        <v>0</v>
      </c>
      <c r="D369" s="715">
        <f>+Venue_Logistics!D34</f>
        <v>0</v>
      </c>
      <c r="E369" s="728">
        <f>+Venue_Logistics!G34</f>
        <v>0</v>
      </c>
      <c r="F369" s="718"/>
      <c r="G369" s="718"/>
      <c r="H369" s="718"/>
      <c r="I369" s="718"/>
      <c r="J369" s="718"/>
      <c r="K369" s="719">
        <f t="shared" si="26"/>
        <v>0</v>
      </c>
      <c r="Q369" s="689">
        <f t="shared" si="25"/>
        <v>1</v>
      </c>
    </row>
    <row r="370" spans="1:17" hidden="1" x14ac:dyDescent="0.25">
      <c r="A370" s="690"/>
      <c r="B370" s="691"/>
      <c r="C370" s="715">
        <f>+Venue_Logistics!C35</f>
        <v>0</v>
      </c>
      <c r="D370" s="715">
        <f>+Venue_Logistics!D35</f>
        <v>0</v>
      </c>
      <c r="E370" s="728">
        <f>+Venue_Logistics!G35</f>
        <v>0</v>
      </c>
      <c r="F370" s="718"/>
      <c r="G370" s="718"/>
      <c r="H370" s="718"/>
      <c r="I370" s="718"/>
      <c r="J370" s="718"/>
      <c r="K370" s="719">
        <f t="shared" si="26"/>
        <v>0</v>
      </c>
      <c r="Q370" s="689">
        <f t="shared" si="25"/>
        <v>1</v>
      </c>
    </row>
    <row r="371" spans="1:17" hidden="1" x14ac:dyDescent="0.25">
      <c r="A371" s="690"/>
      <c r="B371" s="691"/>
      <c r="C371" s="715">
        <f>+Venue_Logistics!C36</f>
        <v>0</v>
      </c>
      <c r="D371" s="715">
        <f>+Venue_Logistics!D36</f>
        <v>0</v>
      </c>
      <c r="E371" s="728">
        <f>+Venue_Logistics!G36</f>
        <v>0</v>
      </c>
      <c r="F371" s="718"/>
      <c r="G371" s="718"/>
      <c r="H371" s="718"/>
      <c r="I371" s="718"/>
      <c r="J371" s="718"/>
      <c r="K371" s="719">
        <f t="shared" si="26"/>
        <v>0</v>
      </c>
      <c r="Q371" s="689">
        <f t="shared" si="25"/>
        <v>1</v>
      </c>
    </row>
    <row r="372" spans="1:17" hidden="1" x14ac:dyDescent="0.25">
      <c r="A372" s="690"/>
      <c r="B372" s="691"/>
      <c r="C372" s="715">
        <f>+Venue_Logistics!C37</f>
        <v>0</v>
      </c>
      <c r="D372" s="715">
        <f>+Venue_Logistics!D37</f>
        <v>0</v>
      </c>
      <c r="E372" s="728">
        <f>+Venue_Logistics!G37</f>
        <v>0</v>
      </c>
      <c r="F372" s="718"/>
      <c r="G372" s="718"/>
      <c r="H372" s="718"/>
      <c r="I372" s="718"/>
      <c r="J372" s="718"/>
      <c r="K372" s="719">
        <f t="shared" si="26"/>
        <v>0</v>
      </c>
      <c r="Q372" s="689">
        <f t="shared" si="25"/>
        <v>1</v>
      </c>
    </row>
    <row r="373" spans="1:17" hidden="1" x14ac:dyDescent="0.25">
      <c r="A373" s="690"/>
      <c r="B373" s="706" t="s">
        <v>281</v>
      </c>
      <c r="C373" s="715">
        <f>+Venue_Logistics!C38</f>
        <v>0</v>
      </c>
      <c r="D373" s="715">
        <f>+Venue_Logistics!D38</f>
        <v>0</v>
      </c>
      <c r="E373" s="728">
        <f>+Venue_Logistics!G38</f>
        <v>0</v>
      </c>
      <c r="F373" s="718"/>
      <c r="G373" s="718"/>
      <c r="H373" s="718"/>
      <c r="I373" s="718"/>
      <c r="J373" s="718"/>
      <c r="K373" s="719">
        <f t="shared" si="26"/>
        <v>0</v>
      </c>
      <c r="Q373" s="689">
        <f t="shared" si="25"/>
        <v>1</v>
      </c>
    </row>
    <row r="374" spans="1:17" hidden="1" x14ac:dyDescent="0.25">
      <c r="A374" s="690"/>
      <c r="B374" s="691"/>
      <c r="C374" s="715">
        <f>+Venue_Logistics!C39</f>
        <v>0</v>
      </c>
      <c r="D374" s="715">
        <f>+Venue_Logistics!D39</f>
        <v>0</v>
      </c>
      <c r="E374" s="728">
        <f>+Venue_Logistics!G39</f>
        <v>0</v>
      </c>
      <c r="F374" s="711"/>
      <c r="G374" s="711"/>
      <c r="H374" s="711"/>
      <c r="I374" s="711"/>
      <c r="J374" s="711"/>
      <c r="K374" s="719">
        <f t="shared" si="26"/>
        <v>0</v>
      </c>
      <c r="Q374" s="689">
        <f t="shared" si="25"/>
        <v>1</v>
      </c>
    </row>
    <row r="375" spans="1:17" hidden="1" x14ac:dyDescent="0.25">
      <c r="A375" s="690"/>
      <c r="B375" s="691" t="str">
        <f>+B365</f>
        <v>ZK107.K258.C727</v>
      </c>
      <c r="C375" s="715">
        <f>+Venue_Logistics!C40</f>
        <v>0</v>
      </c>
      <c r="D375" s="715">
        <f>+Venue_Logistics!D40</f>
        <v>0</v>
      </c>
      <c r="E375" s="728">
        <f>+Venue_Logistics!G40</f>
        <v>0</v>
      </c>
      <c r="F375" s="718"/>
      <c r="G375" s="718"/>
      <c r="H375" s="718"/>
      <c r="I375" s="718"/>
      <c r="J375" s="718"/>
      <c r="K375" s="719">
        <f t="shared" si="26"/>
        <v>0</v>
      </c>
      <c r="Q375" s="689">
        <f t="shared" si="25"/>
        <v>1</v>
      </c>
    </row>
    <row r="376" spans="1:17" hidden="1" x14ac:dyDescent="0.25">
      <c r="A376" s="729"/>
      <c r="B376" s="730"/>
      <c r="C376" s="733" t="s">
        <v>286</v>
      </c>
      <c r="D376" s="733"/>
      <c r="E376" s="728"/>
      <c r="F376" s="711">
        <f>+IFERROR(VLOOKUP(B375,Sheet1!$B:$F,2,0),0)</f>
        <v>0</v>
      </c>
      <c r="G376" s="711">
        <f>+IFERROR(VLOOKUP(B375,Sheet1!$B:$F,3,0),0)</f>
        <v>0</v>
      </c>
      <c r="H376" s="711">
        <f>+IFERROR(VLOOKUP(B375,Sheet1!$B:$F,4,0),0)</f>
        <v>0</v>
      </c>
      <c r="I376" s="711"/>
      <c r="J376" s="711">
        <f>+IFERROR(VLOOKUP(B375,Sheet1!$B:$F,5,0),0)</f>
        <v>0</v>
      </c>
      <c r="K376" s="712"/>
      <c r="Q376" s="689">
        <f t="shared" si="25"/>
        <v>1</v>
      </c>
    </row>
    <row r="377" spans="1:17" x14ac:dyDescent="0.25">
      <c r="A377" s="713" t="s">
        <v>166</v>
      </c>
      <c r="B377" s="706" t="str">
        <f>+Venue_Logistics!B42</f>
        <v>ZK107.K281.C727</v>
      </c>
      <c r="C377" s="707" t="s">
        <v>167</v>
      </c>
      <c r="D377" s="707"/>
      <c r="E377" s="708">
        <f>SUM(E378:E381)</f>
        <v>500</v>
      </c>
      <c r="F377" s="709">
        <f>SUM(F378:F381)</f>
        <v>0</v>
      </c>
      <c r="G377" s="709">
        <f>SUM(G378:G381)</f>
        <v>0</v>
      </c>
      <c r="H377" s="709">
        <f>SUM(H378:H381)</f>
        <v>269.39999999999998</v>
      </c>
      <c r="I377" s="709">
        <f>+E377-F377-G377-H377</f>
        <v>230.60000000000002</v>
      </c>
      <c r="J377" s="709">
        <f>SUM(J378:J381)</f>
        <v>0</v>
      </c>
      <c r="K377" s="710">
        <f>+I377-J377</f>
        <v>230.60000000000002</v>
      </c>
      <c r="Q377" s="689">
        <f t="shared" si="25"/>
        <v>0</v>
      </c>
    </row>
    <row r="378" spans="1:17" x14ac:dyDescent="0.25">
      <c r="A378" s="694"/>
      <c r="B378" s="695"/>
      <c r="C378" s="715" t="str">
        <f>+Venue_Logistics!C43</f>
        <v>Access performances</v>
      </c>
      <c r="D378" s="715">
        <f>+Venue_Logistics!D43</f>
        <v>0</v>
      </c>
      <c r="E378" s="728">
        <f>+Venue_Logistics!G43</f>
        <v>500</v>
      </c>
      <c r="F378" s="711"/>
      <c r="G378" s="711"/>
      <c r="H378" s="711"/>
      <c r="I378" s="711"/>
      <c r="J378" s="711"/>
      <c r="K378" s="719">
        <f>+E378-F378-G378-J378</f>
        <v>500</v>
      </c>
      <c r="Q378" s="689">
        <f t="shared" si="25"/>
        <v>0</v>
      </c>
    </row>
    <row r="379" spans="1:17" hidden="1" x14ac:dyDescent="0.25">
      <c r="A379" s="690"/>
      <c r="B379" s="695"/>
      <c r="C379" s="715">
        <f>+Venue_Logistics!C44</f>
        <v>0</v>
      </c>
      <c r="D379" s="715">
        <f>+Venue_Logistics!D44</f>
        <v>0</v>
      </c>
      <c r="E379" s="728">
        <f>+Venue_Logistics!G44</f>
        <v>0</v>
      </c>
      <c r="F379" s="718"/>
      <c r="G379" s="718"/>
      <c r="H379" s="718"/>
      <c r="I379" s="718"/>
      <c r="J379" s="718"/>
      <c r="K379" s="719">
        <f>+E379-F379-G379-J379</f>
        <v>0</v>
      </c>
      <c r="Q379" s="689">
        <f t="shared" si="25"/>
        <v>1</v>
      </c>
    </row>
    <row r="380" spans="1:17" hidden="1" x14ac:dyDescent="0.25">
      <c r="A380" s="694"/>
      <c r="B380" s="695" t="str">
        <f>+B377</f>
        <v>ZK107.K281.C727</v>
      </c>
      <c r="C380" s="715">
        <f>+Venue_Logistics!C45</f>
        <v>0</v>
      </c>
      <c r="D380" s="715">
        <f>+Venue_Logistics!D45</f>
        <v>0</v>
      </c>
      <c r="E380" s="728">
        <f>+Venue_Logistics!G45</f>
        <v>0</v>
      </c>
      <c r="F380" s="711"/>
      <c r="G380" s="711"/>
      <c r="H380" s="711"/>
      <c r="I380" s="711"/>
      <c r="J380" s="711"/>
      <c r="K380" s="719">
        <f>+E380-F380-G380-J380</f>
        <v>0</v>
      </c>
      <c r="Q380" s="689">
        <f t="shared" si="25"/>
        <v>1</v>
      </c>
    </row>
    <row r="381" spans="1:17" x14ac:dyDescent="0.25">
      <c r="A381" s="690"/>
      <c r="B381" s="691"/>
      <c r="C381" s="733" t="s">
        <v>286</v>
      </c>
      <c r="D381" s="733"/>
      <c r="E381" s="728"/>
      <c r="F381" s="711">
        <f>+IFERROR(VLOOKUP(B380,Sheet1!$B:$F,2,0),0)</f>
        <v>0</v>
      </c>
      <c r="G381" s="711">
        <f>+IFERROR(VLOOKUP(B380,Sheet1!$B:$F,3,0),0)</f>
        <v>0</v>
      </c>
      <c r="H381" s="711">
        <f>+IFERROR(VLOOKUP(B380,Sheet1!$B:$F,4,0),0)</f>
        <v>269.39999999999998</v>
      </c>
      <c r="I381" s="711"/>
      <c r="J381" s="711">
        <f>+IFERROR(VLOOKUP(B380,Sheet1!$B:$F,5,0),0)</f>
        <v>0</v>
      </c>
      <c r="K381" s="712"/>
      <c r="Q381" s="689">
        <f t="shared" si="25"/>
        <v>0</v>
      </c>
    </row>
    <row r="382" spans="1:17" x14ac:dyDescent="0.25">
      <c r="A382" s="713" t="s">
        <v>168</v>
      </c>
      <c r="B382" s="706" t="str">
        <f>+Venue_Logistics!B47</f>
        <v>ZK107.k238.C727</v>
      </c>
      <c r="C382" s="707" t="s">
        <v>169</v>
      </c>
      <c r="D382" s="707"/>
      <c r="E382" s="708">
        <f>SUM(E383:E388)</f>
        <v>750</v>
      </c>
      <c r="F382" s="708">
        <f t="shared" ref="F382:H382" si="27">SUM(F383:F388)</f>
        <v>0</v>
      </c>
      <c r="G382" s="708">
        <f t="shared" si="27"/>
        <v>0</v>
      </c>
      <c r="H382" s="708">
        <f t="shared" si="27"/>
        <v>565.27</v>
      </c>
      <c r="I382" s="709">
        <f>+E382-F382-G382-H382</f>
        <v>184.73000000000002</v>
      </c>
      <c r="J382" s="709">
        <v>0</v>
      </c>
      <c r="K382" s="710">
        <f>+I382-J382</f>
        <v>184.73000000000002</v>
      </c>
      <c r="Q382" s="689">
        <f t="shared" si="25"/>
        <v>0</v>
      </c>
    </row>
    <row r="383" spans="1:17" x14ac:dyDescent="0.25">
      <c r="A383" s="694"/>
      <c r="B383" s="695"/>
      <c r="C383" s="715" t="str">
        <f>+Venue_Logistics!C48</f>
        <v>Artist Liason</v>
      </c>
      <c r="D383" s="715">
        <f>+Venue_Logistics!D48</f>
        <v>0</v>
      </c>
      <c r="E383" s="728">
        <f>+Venue_Logistics!G48</f>
        <v>750</v>
      </c>
      <c r="F383" s="711"/>
      <c r="G383" s="711"/>
      <c r="H383" s="711"/>
      <c r="I383" s="711"/>
      <c r="J383" s="711"/>
      <c r="K383" s="719">
        <f>+E383-F383-G383-J383</f>
        <v>750</v>
      </c>
      <c r="Q383" s="689">
        <f t="shared" si="25"/>
        <v>0</v>
      </c>
    </row>
    <row r="384" spans="1:17" hidden="1" x14ac:dyDescent="0.25">
      <c r="A384" s="694"/>
      <c r="B384" s="695"/>
      <c r="C384" s="715">
        <f>+Venue_Logistics!C49</f>
        <v>0</v>
      </c>
      <c r="D384" s="715">
        <f>+Venue_Logistics!D49</f>
        <v>0</v>
      </c>
      <c r="E384" s="728">
        <f>+Venue_Logistics!G49</f>
        <v>0</v>
      </c>
      <c r="F384" s="718"/>
      <c r="G384" s="718"/>
      <c r="H384" s="718"/>
      <c r="I384" s="718"/>
      <c r="J384" s="718"/>
      <c r="K384" s="719">
        <f>+E384-F384-G384-J384</f>
        <v>0</v>
      </c>
      <c r="Q384" s="689">
        <f t="shared" si="25"/>
        <v>1</v>
      </c>
    </row>
    <row r="385" spans="1:17" hidden="1" x14ac:dyDescent="0.25">
      <c r="A385" s="694"/>
      <c r="B385" s="695"/>
      <c r="C385" s="715">
        <f>+Venue_Logistics!C50</f>
        <v>0</v>
      </c>
      <c r="D385" s="715">
        <f>+Venue_Logistics!D50</f>
        <v>0</v>
      </c>
      <c r="E385" s="728">
        <f>+Venue_Logistics!G50</f>
        <v>0</v>
      </c>
      <c r="F385" s="718"/>
      <c r="G385" s="718"/>
      <c r="H385" s="718"/>
      <c r="I385" s="718"/>
      <c r="J385" s="718"/>
      <c r="K385" s="719">
        <f>+E385-F385-G385-J385</f>
        <v>0</v>
      </c>
      <c r="Q385" s="689">
        <f t="shared" si="25"/>
        <v>1</v>
      </c>
    </row>
    <row r="386" spans="1:17" hidden="1" x14ac:dyDescent="0.25">
      <c r="A386" s="690"/>
      <c r="B386" s="691"/>
      <c r="C386" s="715">
        <f>+Venue_Logistics!C51</f>
        <v>0</v>
      </c>
      <c r="D386" s="715">
        <f>+Venue_Logistics!D51</f>
        <v>0</v>
      </c>
      <c r="E386" s="728">
        <f>+Venue_Logistics!G51</f>
        <v>0</v>
      </c>
      <c r="F386" s="718"/>
      <c r="G386" s="718"/>
      <c r="H386" s="718"/>
      <c r="I386" s="718"/>
      <c r="J386" s="718"/>
      <c r="K386" s="719">
        <f>+E386-F386-G386-J386</f>
        <v>0</v>
      </c>
      <c r="Q386" s="689">
        <f t="shared" si="25"/>
        <v>1</v>
      </c>
    </row>
    <row r="387" spans="1:17" hidden="1" x14ac:dyDescent="0.25">
      <c r="A387" s="694"/>
      <c r="B387" s="695" t="str">
        <f>+B382</f>
        <v>ZK107.k238.C727</v>
      </c>
      <c r="C387" s="715">
        <f>+Venue_Logistics!C52</f>
        <v>0</v>
      </c>
      <c r="D387" s="715">
        <f>+Venue_Logistics!D52</f>
        <v>0</v>
      </c>
      <c r="E387" s="728">
        <f>+Venue_Logistics!G52</f>
        <v>0</v>
      </c>
      <c r="F387" s="711"/>
      <c r="G387" s="711"/>
      <c r="H387" s="711"/>
      <c r="I387" s="711"/>
      <c r="J387" s="711"/>
      <c r="K387" s="719">
        <f>+E387-F387-G387-J387</f>
        <v>0</v>
      </c>
      <c r="Q387" s="689">
        <f t="shared" si="25"/>
        <v>1</v>
      </c>
    </row>
    <row r="388" spans="1:17" x14ac:dyDescent="0.25">
      <c r="A388" s="694"/>
      <c r="B388" s="695"/>
      <c r="C388" s="715" t="s">
        <v>286</v>
      </c>
      <c r="D388" s="715"/>
      <c r="E388" s="728"/>
      <c r="F388" s="711">
        <f>+IFERROR(VLOOKUP(B387,Sheet1!$B:$F,2,0),0)</f>
        <v>0</v>
      </c>
      <c r="G388" s="711">
        <f>+IFERROR(VLOOKUP(B387,Sheet1!$B:$F,3,0),0)</f>
        <v>0</v>
      </c>
      <c r="H388" s="711">
        <f>+IFERROR(VLOOKUP(B387,Sheet1!$B:$F,4,0),0)</f>
        <v>565.27</v>
      </c>
      <c r="I388" s="711"/>
      <c r="J388" s="711">
        <f>+IFERROR(VLOOKUP(B387,Sheet1!$B:$F,5,0),0)</f>
        <v>0</v>
      </c>
      <c r="K388" s="712"/>
      <c r="Q388" s="689">
        <f t="shared" si="25"/>
        <v>0</v>
      </c>
    </row>
    <row r="389" spans="1:17" x14ac:dyDescent="0.25">
      <c r="A389" s="713" t="s">
        <v>170</v>
      </c>
      <c r="B389" s="706" t="str">
        <f>+Venue_Logistics!B54</f>
        <v>ZK107.K261.C727</v>
      </c>
      <c r="C389" s="707" t="s">
        <v>171</v>
      </c>
      <c r="D389" s="707"/>
      <c r="E389" s="708">
        <f>SUM(E390:E398)</f>
        <v>1163</v>
      </c>
      <c r="F389" s="708">
        <f t="shared" ref="F389:J389" si="28">SUM(F390:F398)</f>
        <v>0</v>
      </c>
      <c r="G389" s="708">
        <f t="shared" si="28"/>
        <v>0</v>
      </c>
      <c r="H389" s="708">
        <f t="shared" si="28"/>
        <v>1137.5</v>
      </c>
      <c r="I389" s="709">
        <f>+E389-F389-G389-H389</f>
        <v>25.5</v>
      </c>
      <c r="J389" s="709">
        <f t="shared" si="28"/>
        <v>1162.5</v>
      </c>
      <c r="K389" s="710">
        <f>+I389-J389</f>
        <v>-1137</v>
      </c>
      <c r="Q389" s="689">
        <f t="shared" si="25"/>
        <v>0</v>
      </c>
    </row>
    <row r="390" spans="1:17" x14ac:dyDescent="0.25">
      <c r="A390" s="690"/>
      <c r="B390" s="691"/>
      <c r="C390" s="715" t="str">
        <f>+Venue_Logistics!C55</f>
        <v>Duty of care/first aid</v>
      </c>
      <c r="D390" s="715">
        <f>+Venue_Logistics!D55</f>
        <v>0</v>
      </c>
      <c r="E390" s="728">
        <f>+Venue_Logistics!G55</f>
        <v>1163</v>
      </c>
      <c r="F390" s="711"/>
      <c r="G390" s="711"/>
      <c r="H390" s="711"/>
      <c r="I390" s="711"/>
      <c r="J390" s="711"/>
      <c r="K390" s="719">
        <f t="shared" ref="K390:K397" si="29">+E390-F390-G390-J390</f>
        <v>1163</v>
      </c>
      <c r="Q390" s="689">
        <f t="shared" si="25"/>
        <v>0</v>
      </c>
    </row>
    <row r="391" spans="1:17" hidden="1" x14ac:dyDescent="0.25">
      <c r="A391" s="690"/>
      <c r="B391" s="691"/>
      <c r="C391" s="715">
        <f>+Venue_Logistics!C56</f>
        <v>0</v>
      </c>
      <c r="D391" s="715">
        <f>+Venue_Logistics!D56</f>
        <v>0</v>
      </c>
      <c r="E391" s="728">
        <f>+Venue_Logistics!G56</f>
        <v>0</v>
      </c>
      <c r="F391" s="718"/>
      <c r="G391" s="718"/>
      <c r="H391" s="718"/>
      <c r="I391" s="718"/>
      <c r="J391" s="718"/>
      <c r="K391" s="719">
        <f t="shared" si="29"/>
        <v>0</v>
      </c>
      <c r="Q391" s="689">
        <f t="shared" si="25"/>
        <v>1</v>
      </c>
    </row>
    <row r="392" spans="1:17" hidden="1" x14ac:dyDescent="0.25">
      <c r="A392" s="690"/>
      <c r="B392" s="691"/>
      <c r="C392" s="715">
        <f>+Venue_Logistics!C57</f>
        <v>0</v>
      </c>
      <c r="D392" s="715">
        <f>+Venue_Logistics!D57</f>
        <v>0</v>
      </c>
      <c r="E392" s="728">
        <f>+Venue_Logistics!G57</f>
        <v>0</v>
      </c>
      <c r="F392" s="718"/>
      <c r="G392" s="718"/>
      <c r="H392" s="718"/>
      <c r="I392" s="718"/>
      <c r="J392" s="718"/>
      <c r="K392" s="719">
        <f t="shared" si="29"/>
        <v>0</v>
      </c>
      <c r="Q392" s="689">
        <f t="shared" si="25"/>
        <v>1</v>
      </c>
    </row>
    <row r="393" spans="1:17" hidden="1" x14ac:dyDescent="0.25">
      <c r="A393" s="690"/>
      <c r="B393" s="691"/>
      <c r="C393" s="715">
        <f>+Venue_Logistics!C58</f>
        <v>0</v>
      </c>
      <c r="D393" s="715">
        <f>+Venue_Logistics!D58</f>
        <v>0</v>
      </c>
      <c r="E393" s="728">
        <f>+Venue_Logistics!G58</f>
        <v>0</v>
      </c>
      <c r="F393" s="718"/>
      <c r="G393" s="718"/>
      <c r="H393" s="718"/>
      <c r="I393" s="718"/>
      <c r="J393" s="718"/>
      <c r="K393" s="719">
        <f t="shared" si="29"/>
        <v>0</v>
      </c>
      <c r="Q393" s="689">
        <f t="shared" si="25"/>
        <v>1</v>
      </c>
    </row>
    <row r="394" spans="1:17" hidden="1" x14ac:dyDescent="0.25">
      <c r="A394" s="690"/>
      <c r="B394" s="691"/>
      <c r="C394" s="715">
        <f>+Venue_Logistics!C59</f>
        <v>0</v>
      </c>
      <c r="D394" s="715">
        <f>+Venue_Logistics!D59</f>
        <v>0</v>
      </c>
      <c r="E394" s="728">
        <f>+Venue_Logistics!G59</f>
        <v>0</v>
      </c>
      <c r="F394" s="718"/>
      <c r="G394" s="718"/>
      <c r="H394" s="718"/>
      <c r="I394" s="718"/>
      <c r="J394" s="718"/>
      <c r="K394" s="719">
        <f t="shared" si="29"/>
        <v>0</v>
      </c>
      <c r="Q394" s="689">
        <f t="shared" si="25"/>
        <v>1</v>
      </c>
    </row>
    <row r="395" spans="1:17" hidden="1" x14ac:dyDescent="0.25">
      <c r="A395" s="690"/>
      <c r="B395" s="691"/>
      <c r="C395" s="715">
        <f>+Venue_Logistics!C60</f>
        <v>0</v>
      </c>
      <c r="D395" s="715">
        <f>+Venue_Logistics!D60</f>
        <v>0</v>
      </c>
      <c r="E395" s="728">
        <f>+Venue_Logistics!G60</f>
        <v>0</v>
      </c>
      <c r="F395" s="718"/>
      <c r="G395" s="718"/>
      <c r="H395" s="718"/>
      <c r="I395" s="718"/>
      <c r="J395" s="718"/>
      <c r="K395" s="719">
        <f t="shared" si="29"/>
        <v>0</v>
      </c>
      <c r="Q395" s="689">
        <f t="shared" si="25"/>
        <v>1</v>
      </c>
    </row>
    <row r="396" spans="1:17" hidden="1" x14ac:dyDescent="0.25">
      <c r="A396" s="690"/>
      <c r="B396" s="691"/>
      <c r="C396" s="715">
        <f>+Venue_Logistics!C61</f>
        <v>0</v>
      </c>
      <c r="D396" s="715">
        <f>+Venue_Logistics!D61</f>
        <v>0</v>
      </c>
      <c r="E396" s="728">
        <f>+Venue_Logistics!G61</f>
        <v>0</v>
      </c>
      <c r="F396" s="718"/>
      <c r="G396" s="718"/>
      <c r="H396" s="718"/>
      <c r="I396" s="718"/>
      <c r="J396" s="718"/>
      <c r="K396" s="719">
        <f t="shared" si="29"/>
        <v>0</v>
      </c>
      <c r="Q396" s="689">
        <f t="shared" si="25"/>
        <v>1</v>
      </c>
    </row>
    <row r="397" spans="1:17" hidden="1" x14ac:dyDescent="0.25">
      <c r="A397" s="690"/>
      <c r="B397" s="691" t="str">
        <f>+B389</f>
        <v>ZK107.K261.C727</v>
      </c>
      <c r="C397" s="715">
        <f>+Venue_Logistics!C62</f>
        <v>0</v>
      </c>
      <c r="D397" s="715">
        <f>+Venue_Logistics!D62</f>
        <v>0</v>
      </c>
      <c r="E397" s="728">
        <f>+Venue_Logistics!G62</f>
        <v>0</v>
      </c>
      <c r="F397" s="718"/>
      <c r="G397" s="718"/>
      <c r="H397" s="718"/>
      <c r="I397" s="718"/>
      <c r="J397" s="718"/>
      <c r="K397" s="719">
        <f t="shared" si="29"/>
        <v>0</v>
      </c>
      <c r="Q397" s="689">
        <f t="shared" si="25"/>
        <v>1</v>
      </c>
    </row>
    <row r="398" spans="1:17" x14ac:dyDescent="0.25">
      <c r="A398" s="690"/>
      <c r="B398" s="691"/>
      <c r="C398" s="733" t="s">
        <v>286</v>
      </c>
      <c r="D398" s="733"/>
      <c r="E398" s="728"/>
      <c r="F398" s="711">
        <f>+IFERROR(VLOOKUP(B397,Sheet1!$B:$F,2,0),0)</f>
        <v>0</v>
      </c>
      <c r="G398" s="711">
        <f>+IFERROR(VLOOKUP(B397,Sheet1!$B:$F,3,0),0)</f>
        <v>0</v>
      </c>
      <c r="H398" s="711">
        <f>+IFERROR(VLOOKUP(B397,Sheet1!$B:$F,4,0),0)</f>
        <v>1137.5</v>
      </c>
      <c r="I398" s="711"/>
      <c r="J398" s="711">
        <f>+IFERROR(VLOOKUP(B397,Sheet1!$B:$F,5,0),0)</f>
        <v>1162.5</v>
      </c>
      <c r="K398" s="712"/>
      <c r="Q398" s="689">
        <f t="shared" si="25"/>
        <v>0</v>
      </c>
    </row>
    <row r="399" spans="1:17" x14ac:dyDescent="0.25">
      <c r="A399" s="713" t="s">
        <v>173</v>
      </c>
      <c r="B399" s="706" t="str">
        <f>+Venue_Logistics!B64</f>
        <v>ZK107.K161.C727</v>
      </c>
      <c r="C399" s="707" t="s">
        <v>174</v>
      </c>
      <c r="D399" s="707"/>
      <c r="E399" s="708">
        <f>SUM(E400:E404)</f>
        <v>600</v>
      </c>
      <c r="F399" s="709">
        <f>SUM(F400:F404)</f>
        <v>0</v>
      </c>
      <c r="G399" s="709">
        <f>SUM(G400:G404)</f>
        <v>0</v>
      </c>
      <c r="H399" s="709">
        <f>SUM(H400:H404)</f>
        <v>0</v>
      </c>
      <c r="I399" s="709">
        <f>+E399-F399-G399-H399</f>
        <v>600</v>
      </c>
      <c r="J399" s="709">
        <f>SUM(J400:J404)</f>
        <v>0</v>
      </c>
      <c r="K399" s="710">
        <f>+I399-J399</f>
        <v>600</v>
      </c>
      <c r="Q399" s="689">
        <f t="shared" si="25"/>
        <v>0</v>
      </c>
    </row>
    <row r="400" spans="1:17" x14ac:dyDescent="0.25">
      <c r="A400" s="690"/>
      <c r="B400" s="691"/>
      <c r="C400" s="715" t="str">
        <f>+Venue_Logistics!C65</f>
        <v>Box office staff</v>
      </c>
      <c r="D400" s="715">
        <f>+Venue_Logistics!D65</f>
        <v>0</v>
      </c>
      <c r="E400" s="728">
        <f>+Venue_Logistics!G65</f>
        <v>600</v>
      </c>
      <c r="F400" s="711"/>
      <c r="G400" s="711"/>
      <c r="H400" s="711"/>
      <c r="I400" s="711"/>
      <c r="J400" s="711"/>
      <c r="K400" s="719">
        <f>+E400-F400-G400-J400</f>
        <v>600</v>
      </c>
      <c r="Q400" s="689">
        <f t="shared" si="25"/>
        <v>0</v>
      </c>
    </row>
    <row r="401" spans="1:17" hidden="1" x14ac:dyDescent="0.25">
      <c r="A401" s="690"/>
      <c r="B401" s="691"/>
      <c r="C401" s="715">
        <f>+Venue_Logistics!C66</f>
        <v>0</v>
      </c>
      <c r="D401" s="715">
        <f>+Venue_Logistics!D66</f>
        <v>0</v>
      </c>
      <c r="E401" s="728">
        <f>+Venue_Logistics!G66</f>
        <v>0</v>
      </c>
      <c r="F401" s="718"/>
      <c r="G401" s="718"/>
      <c r="H401" s="718"/>
      <c r="I401" s="718"/>
      <c r="J401" s="718"/>
      <c r="K401" s="719">
        <f>+E401-F401-G401-J401</f>
        <v>0</v>
      </c>
      <c r="Q401" s="689">
        <f t="shared" si="25"/>
        <v>1</v>
      </c>
    </row>
    <row r="402" spans="1:17" hidden="1" x14ac:dyDescent="0.25">
      <c r="A402" s="690"/>
      <c r="B402" s="691"/>
      <c r="C402" s="715">
        <f>+Venue_Logistics!C67</f>
        <v>0</v>
      </c>
      <c r="D402" s="715">
        <f>+Venue_Logistics!D67</f>
        <v>0</v>
      </c>
      <c r="E402" s="728">
        <f>+Venue_Logistics!G67</f>
        <v>0</v>
      </c>
      <c r="F402" s="718"/>
      <c r="G402" s="718"/>
      <c r="H402" s="718"/>
      <c r="I402" s="718"/>
      <c r="J402" s="718"/>
      <c r="K402" s="719">
        <f>+E402-F402-G402-J402</f>
        <v>0</v>
      </c>
      <c r="Q402" s="689">
        <f t="shared" si="25"/>
        <v>1</v>
      </c>
    </row>
    <row r="403" spans="1:17" hidden="1" x14ac:dyDescent="0.25">
      <c r="A403" s="690"/>
      <c r="B403" s="691" t="str">
        <f>+B399</f>
        <v>ZK107.K161.C727</v>
      </c>
      <c r="C403" s="715">
        <f>+Venue_Logistics!C68</f>
        <v>0</v>
      </c>
      <c r="D403" s="715">
        <f>+Venue_Logistics!D68</f>
        <v>0</v>
      </c>
      <c r="E403" s="728">
        <f>+Venue_Logistics!G68</f>
        <v>0</v>
      </c>
      <c r="F403" s="718"/>
      <c r="G403" s="718"/>
      <c r="H403" s="718"/>
      <c r="I403" s="718"/>
      <c r="J403" s="718"/>
      <c r="K403" s="719">
        <f>+E403-F403-G403-J403</f>
        <v>0</v>
      </c>
      <c r="Q403" s="689">
        <f t="shared" si="25"/>
        <v>1</v>
      </c>
    </row>
    <row r="404" spans="1:17" hidden="1" x14ac:dyDescent="0.25">
      <c r="A404" s="690"/>
      <c r="B404" s="691"/>
      <c r="C404" s="733" t="s">
        <v>286</v>
      </c>
      <c r="D404" s="733"/>
      <c r="E404" s="728"/>
      <c r="F404" s="711">
        <f>+IFERROR(VLOOKUP(B403,Sheet1!$B:$F,2,0),0)</f>
        <v>0</v>
      </c>
      <c r="G404" s="711">
        <f>+IFERROR(VLOOKUP(B403,Sheet1!$B:$F,3,0),0)</f>
        <v>0</v>
      </c>
      <c r="H404" s="711">
        <f>+IFERROR(VLOOKUP(B403,Sheet1!$B:$F,4,0),0)</f>
        <v>0</v>
      </c>
      <c r="I404" s="711"/>
      <c r="J404" s="711">
        <f>+IFERROR(VLOOKUP(B403,Sheet1!$B:$F,5,0),0)</f>
        <v>0</v>
      </c>
      <c r="K404" s="712"/>
      <c r="Q404" s="689">
        <f t="shared" si="25"/>
        <v>1</v>
      </c>
    </row>
    <row r="405" spans="1:17" x14ac:dyDescent="0.25">
      <c r="A405" s="713" t="s">
        <v>175</v>
      </c>
      <c r="B405" s="706" t="str">
        <f>+Venue_Logistics!B70</f>
        <v>ZK107.K185.C727</v>
      </c>
      <c r="C405" s="707" t="s">
        <v>176</v>
      </c>
      <c r="D405" s="707"/>
      <c r="E405" s="708">
        <f>SUM(E406:E407)</f>
        <v>1584</v>
      </c>
      <c r="F405" s="709">
        <f>SUM(F406:F407)</f>
        <v>0</v>
      </c>
      <c r="G405" s="709">
        <f>SUM(G406:G407)</f>
        <v>0</v>
      </c>
      <c r="H405" s="709">
        <f>SUM(H406:H407)</f>
        <v>1118.74</v>
      </c>
      <c r="I405" s="709">
        <f>+E405-F405-G405-H405</f>
        <v>465.26</v>
      </c>
      <c r="J405" s="709">
        <f>SUM(J406:J407)</f>
        <v>0</v>
      </c>
      <c r="K405" s="710">
        <f>+I405-J405</f>
        <v>465.26</v>
      </c>
      <c r="Q405" s="689">
        <f t="shared" si="25"/>
        <v>0</v>
      </c>
    </row>
    <row r="406" spans="1:17" x14ac:dyDescent="0.25">
      <c r="A406" s="690"/>
      <c r="B406" s="691" t="str">
        <f>+B405</f>
        <v>ZK107.K185.C727</v>
      </c>
      <c r="C406" s="715" t="str">
        <f>+Venue_Logistics!C71</f>
        <v>Event Managers</v>
      </c>
      <c r="D406" s="715">
        <f>+Venue_Logistics!D71</f>
        <v>0</v>
      </c>
      <c r="E406" s="728">
        <f>+Venue_Logistics!G71</f>
        <v>1584</v>
      </c>
      <c r="F406" s="711"/>
      <c r="G406" s="711"/>
      <c r="H406" s="711"/>
      <c r="I406" s="711"/>
      <c r="J406" s="711"/>
      <c r="K406" s="719">
        <f>+E406-F406-G406-J406</f>
        <v>1584</v>
      </c>
      <c r="Q406" s="689">
        <f t="shared" si="25"/>
        <v>0</v>
      </c>
    </row>
    <row r="407" spans="1:17" x14ac:dyDescent="0.25">
      <c r="A407" s="690"/>
      <c r="B407" s="691"/>
      <c r="C407" s="733" t="s">
        <v>286</v>
      </c>
      <c r="D407" s="733"/>
      <c r="E407" s="728"/>
      <c r="F407" s="711">
        <f>+IFERROR(VLOOKUP(B406,Sheet1!$B:$F,2,0),0)</f>
        <v>0</v>
      </c>
      <c r="G407" s="711">
        <f>+IFERROR(VLOOKUP(B406,Sheet1!$B:$F,3,0),0)</f>
        <v>0</v>
      </c>
      <c r="H407" s="711">
        <f>+IFERROR(VLOOKUP(B406,Sheet1!$B:$F,4,0),0)</f>
        <v>1118.74</v>
      </c>
      <c r="I407" s="711"/>
      <c r="J407" s="711">
        <f>+IFERROR(VLOOKUP(B406,Sheet1!$B:$F,5,0),0)</f>
        <v>0</v>
      </c>
      <c r="K407" s="712"/>
      <c r="Q407" s="689">
        <f t="shared" si="25"/>
        <v>0</v>
      </c>
    </row>
    <row r="408" spans="1:17" x14ac:dyDescent="0.25">
      <c r="A408" s="713" t="str">
        <f>+Venue_Logistics!A73</f>
        <v>K265</v>
      </c>
      <c r="B408" s="706" t="str">
        <f>+Venue_Logistics!B73</f>
        <v>ZK107.K265.C727</v>
      </c>
      <c r="C408" s="707" t="str">
        <f>+Venue_Logistics!C73</f>
        <v>SITE PREP &amp; SECURITY</v>
      </c>
      <c r="D408" s="707"/>
      <c r="E408" s="708">
        <f>SUM(E409:E414)</f>
        <v>1875</v>
      </c>
      <c r="F408" s="709">
        <f>SUM(F409:F414)</f>
        <v>0</v>
      </c>
      <c r="G408" s="709">
        <f>SUM(G409:G414)</f>
        <v>0</v>
      </c>
      <c r="H408" s="709">
        <f>SUM(H409:H414)</f>
        <v>1800</v>
      </c>
      <c r="I408" s="709">
        <f>+E408-F408-G408-H408</f>
        <v>75</v>
      </c>
      <c r="J408" s="709">
        <f>SUM(J409:J414)</f>
        <v>0</v>
      </c>
      <c r="K408" s="710">
        <f>+I408-J408</f>
        <v>75</v>
      </c>
      <c r="Q408" s="689">
        <f t="shared" si="25"/>
        <v>0</v>
      </c>
    </row>
    <row r="409" spans="1:17" x14ac:dyDescent="0.25">
      <c r="A409" s="690"/>
      <c r="B409" s="691"/>
      <c r="C409" s="715" t="str">
        <f>+Venue_Logistics!C74</f>
        <v>Security</v>
      </c>
      <c r="D409" s="715">
        <f>+Venue_Logistics!D74</f>
        <v>0</v>
      </c>
      <c r="E409" s="728">
        <f>+Venue_Logistics!G74</f>
        <v>1875</v>
      </c>
      <c r="F409" s="711"/>
      <c r="G409" s="711"/>
      <c r="H409" s="711"/>
      <c r="I409" s="711"/>
      <c r="J409" s="711"/>
      <c r="K409" s="719">
        <f>+E409-F409-G409-J409</f>
        <v>1875</v>
      </c>
      <c r="Q409" s="689">
        <f t="shared" si="25"/>
        <v>0</v>
      </c>
    </row>
    <row r="410" spans="1:17" hidden="1" x14ac:dyDescent="0.25">
      <c r="A410" s="690"/>
      <c r="B410" s="691"/>
      <c r="C410" s="715">
        <f>+Venue_Logistics!C75</f>
        <v>0</v>
      </c>
      <c r="D410" s="715">
        <f>+Venue_Logistics!D75</f>
        <v>0</v>
      </c>
      <c r="E410" s="728">
        <f>+Venue_Logistics!G75</f>
        <v>0</v>
      </c>
      <c r="F410" s="718"/>
      <c r="G410" s="718"/>
      <c r="H410" s="718"/>
      <c r="I410" s="718"/>
      <c r="J410" s="718"/>
      <c r="K410" s="719">
        <f>+E410-F410-G410-J410</f>
        <v>0</v>
      </c>
      <c r="Q410" s="689">
        <f t="shared" si="25"/>
        <v>1</v>
      </c>
    </row>
    <row r="411" spans="1:17" hidden="1" x14ac:dyDescent="0.25">
      <c r="A411" s="690"/>
      <c r="B411" s="691"/>
      <c r="C411" s="715">
        <f>+Venue_Logistics!C76</f>
        <v>0</v>
      </c>
      <c r="D411" s="715">
        <f>+Venue_Logistics!D76</f>
        <v>0</v>
      </c>
      <c r="E411" s="728">
        <f>+Venue_Logistics!G76</f>
        <v>0</v>
      </c>
      <c r="F411" s="711"/>
      <c r="G411" s="711"/>
      <c r="H411" s="711"/>
      <c r="I411" s="711"/>
      <c r="J411" s="711"/>
      <c r="K411" s="719">
        <f>+E411-F411-G411-J411</f>
        <v>0</v>
      </c>
      <c r="Q411" s="689">
        <f t="shared" si="25"/>
        <v>1</v>
      </c>
    </row>
    <row r="412" spans="1:17" hidden="1" x14ac:dyDescent="0.25">
      <c r="A412" s="690"/>
      <c r="B412" s="691"/>
      <c r="C412" s="715">
        <f>+Venue_Logistics!C77</f>
        <v>0</v>
      </c>
      <c r="D412" s="715">
        <f>+Venue_Logistics!D77</f>
        <v>0</v>
      </c>
      <c r="E412" s="728">
        <f>+Venue_Logistics!G77</f>
        <v>0</v>
      </c>
      <c r="F412" s="718"/>
      <c r="G412" s="718"/>
      <c r="H412" s="718"/>
      <c r="I412" s="718"/>
      <c r="J412" s="718"/>
      <c r="K412" s="719">
        <f>+E412-F412-G412-J412</f>
        <v>0</v>
      </c>
      <c r="Q412" s="689">
        <f t="shared" si="25"/>
        <v>1</v>
      </c>
    </row>
    <row r="413" spans="1:17" hidden="1" x14ac:dyDescent="0.25">
      <c r="A413" s="690"/>
      <c r="B413" s="691" t="str">
        <f>+B408</f>
        <v>ZK107.K265.C727</v>
      </c>
      <c r="C413" s="715">
        <f>+Venue_Logistics!C78</f>
        <v>0</v>
      </c>
      <c r="D413" s="715">
        <f>+Venue_Logistics!D78</f>
        <v>0</v>
      </c>
      <c r="E413" s="728">
        <f>+Venue_Logistics!G78</f>
        <v>0</v>
      </c>
      <c r="F413" s="718"/>
      <c r="G413" s="718"/>
      <c r="H413" s="718"/>
      <c r="I413" s="718"/>
      <c r="J413" s="718"/>
      <c r="K413" s="719">
        <f>+E413-F413-G413-J413</f>
        <v>0</v>
      </c>
      <c r="Q413" s="689">
        <f t="shared" si="25"/>
        <v>1</v>
      </c>
    </row>
    <row r="414" spans="1:17" x14ac:dyDescent="0.25">
      <c r="A414" s="690"/>
      <c r="B414" s="691"/>
      <c r="C414" s="715" t="s">
        <v>286</v>
      </c>
      <c r="D414" s="715"/>
      <c r="E414" s="728"/>
      <c r="F414" s="711">
        <f>+IFERROR(VLOOKUP(B413,Sheet1!$B:$F,2,0),0)</f>
        <v>0</v>
      </c>
      <c r="G414" s="711">
        <f>+IFERROR(VLOOKUP(B413,Sheet1!$B:$F,3,0),0)</f>
        <v>0</v>
      </c>
      <c r="H414" s="711">
        <f>+IFERROR(VLOOKUP(B413,Sheet1!$B:$F,4,0),0)</f>
        <v>1800</v>
      </c>
      <c r="I414" s="711"/>
      <c r="J414" s="711">
        <f>+IFERROR(VLOOKUP(B413,Sheet1!$B:$F,5,0),0)</f>
        <v>0</v>
      </c>
      <c r="K414" s="712"/>
      <c r="Q414" s="689">
        <f t="shared" si="25"/>
        <v>0</v>
      </c>
    </row>
    <row r="415" spans="1:17" hidden="1" x14ac:dyDescent="0.25">
      <c r="A415" s="713" t="s">
        <v>175</v>
      </c>
      <c r="B415" s="706" t="str">
        <f>+Venue_Logistics!B80</f>
        <v>ZK107.K115.C727</v>
      </c>
      <c r="C415" s="707" t="s">
        <v>176</v>
      </c>
      <c r="D415" s="707"/>
      <c r="E415" s="708">
        <f>SUM(E416:E417)</f>
        <v>0</v>
      </c>
      <c r="F415" s="709">
        <f>SUM(F416:F417)</f>
        <v>0</v>
      </c>
      <c r="G415" s="709">
        <f>SUM(G416:G417)</f>
        <v>0</v>
      </c>
      <c r="H415" s="709">
        <f>SUM(H416:H417)</f>
        <v>0</v>
      </c>
      <c r="I415" s="709">
        <f>+E415-F415-G415-H415</f>
        <v>0</v>
      </c>
      <c r="J415" s="709">
        <f>SUM(J416:J417)</f>
        <v>0</v>
      </c>
      <c r="K415" s="710">
        <f>+I415-J415</f>
        <v>0</v>
      </c>
      <c r="Q415" s="689">
        <f t="shared" ref="Q415:Q417" si="30">+IF(SUM(E415:J415)=0,1,0)</f>
        <v>1</v>
      </c>
    </row>
    <row r="416" spans="1:17" hidden="1" x14ac:dyDescent="0.25">
      <c r="A416" s="690"/>
      <c r="B416" s="691" t="str">
        <f>+B415</f>
        <v>ZK107.K115.C727</v>
      </c>
      <c r="C416" s="715" t="str">
        <f>+Venue_Logistics!C81</f>
        <v>Taxis</v>
      </c>
      <c r="D416" s="715">
        <f>+Venue_Logistics!D81</f>
        <v>0</v>
      </c>
      <c r="E416" s="728">
        <f>+Venue_Logistics!G81</f>
        <v>0</v>
      </c>
      <c r="F416" s="711"/>
      <c r="G416" s="711"/>
      <c r="H416" s="711"/>
      <c r="I416" s="711"/>
      <c r="J416" s="711"/>
      <c r="K416" s="719">
        <f>+E416-F416-G416-J416</f>
        <v>0</v>
      </c>
      <c r="Q416" s="689">
        <f t="shared" si="30"/>
        <v>1</v>
      </c>
    </row>
    <row r="417" spans="1:17" hidden="1" x14ac:dyDescent="0.25">
      <c r="A417" s="690"/>
      <c r="B417" s="691"/>
      <c r="C417" s="733" t="s">
        <v>286</v>
      </c>
      <c r="D417" s="733"/>
      <c r="E417" s="728"/>
      <c r="F417" s="711">
        <f>+IFERROR(VLOOKUP(B416,Sheet1!$B:$F,2,0),0)</f>
        <v>0</v>
      </c>
      <c r="G417" s="711">
        <f>+IFERROR(VLOOKUP(B416,Sheet1!$B:$F,3,0),0)</f>
        <v>0</v>
      </c>
      <c r="H417" s="711">
        <f>+IFERROR(VLOOKUP(B416,Sheet1!$B:$F,4,0),0)</f>
        <v>0</v>
      </c>
      <c r="I417" s="711"/>
      <c r="J417" s="711">
        <f>+IFERROR(VLOOKUP(B416,Sheet1!$B:$F,5,0),0)</f>
        <v>0</v>
      </c>
      <c r="K417" s="712"/>
      <c r="Q417" s="689">
        <f t="shared" si="30"/>
        <v>1</v>
      </c>
    </row>
    <row r="418" spans="1:17" x14ac:dyDescent="0.25">
      <c r="A418" s="713" t="s">
        <v>175</v>
      </c>
      <c r="B418" s="706" t="str">
        <f>+Venue_Logistics!B83</f>
        <v>ZK107.K299.C727</v>
      </c>
      <c r="C418" s="707" t="str">
        <f>+Venue_Logistics!C83</f>
        <v>ADMIN COSTS</v>
      </c>
      <c r="D418" s="707"/>
      <c r="E418" s="708">
        <f>SUM(E419:E420)</f>
        <v>100</v>
      </c>
      <c r="F418" s="709">
        <f>SUM(F419:F420)</f>
        <v>0</v>
      </c>
      <c r="G418" s="709">
        <f>SUM(G419:G420)</f>
        <v>0</v>
      </c>
      <c r="H418" s="709">
        <f>SUM(H419:H420)</f>
        <v>0</v>
      </c>
      <c r="I418" s="709">
        <f>+E418-F418-G418-H418</f>
        <v>100</v>
      </c>
      <c r="J418" s="709">
        <f>SUM(J419:J420)</f>
        <v>0</v>
      </c>
      <c r="K418" s="710">
        <f>+I418-J418</f>
        <v>100</v>
      </c>
      <c r="Q418" s="689">
        <f t="shared" ref="Q418:Q420" si="31">+IF(SUM(E418:J418)=0,1,0)</f>
        <v>0</v>
      </c>
    </row>
    <row r="419" spans="1:17" x14ac:dyDescent="0.25">
      <c r="A419" s="690"/>
      <c r="B419" s="691" t="str">
        <f>+B418</f>
        <v>ZK107.K299.C727</v>
      </c>
      <c r="C419" s="715" t="str">
        <f>+Venue_Logistics!C84</f>
        <v>Misc</v>
      </c>
      <c r="D419" s="715">
        <f>+Venue_Logistics!D84</f>
        <v>0</v>
      </c>
      <c r="E419" s="728">
        <f>+Venue_Logistics!G84</f>
        <v>100</v>
      </c>
      <c r="F419" s="711"/>
      <c r="G419" s="711"/>
      <c r="H419" s="711"/>
      <c r="I419" s="711"/>
      <c r="J419" s="711"/>
      <c r="K419" s="719">
        <f>+E419-F419-G419-J419</f>
        <v>100</v>
      </c>
      <c r="Q419" s="689">
        <f t="shared" si="31"/>
        <v>0</v>
      </c>
    </row>
    <row r="420" spans="1:17" hidden="1" x14ac:dyDescent="0.25">
      <c r="A420" s="690"/>
      <c r="B420" s="691"/>
      <c r="C420" s="733" t="s">
        <v>286</v>
      </c>
      <c r="D420" s="733"/>
      <c r="E420" s="728"/>
      <c r="F420" s="711">
        <f>+IFERROR(VLOOKUP(B419,Sheet1!$B:$F,2,0),0)</f>
        <v>0</v>
      </c>
      <c r="G420" s="711">
        <f>+IFERROR(VLOOKUP(B419,Sheet1!$B:$F,3,0),0)</f>
        <v>0</v>
      </c>
      <c r="H420" s="711">
        <f>+IFERROR(VLOOKUP(B419,Sheet1!$B:$F,4,0),0)</f>
        <v>0</v>
      </c>
      <c r="I420" s="711"/>
      <c r="J420" s="711">
        <f>+IFERROR(VLOOKUP(B419,Sheet1!$B:$F,5,0),0)</f>
        <v>0</v>
      </c>
      <c r="K420" s="712"/>
      <c r="Q420" s="689">
        <f t="shared" si="31"/>
        <v>1</v>
      </c>
    </row>
    <row r="421" spans="1:17" hidden="1" x14ac:dyDescent="0.25">
      <c r="A421" s="713" t="s">
        <v>179</v>
      </c>
      <c r="B421" s="706" t="str">
        <f>+'Legal &amp; Documentation'!B8</f>
        <v>ZK108.K162.C727</v>
      </c>
      <c r="C421" s="720" t="s">
        <v>180</v>
      </c>
      <c r="D421" s="720"/>
      <c r="E421" s="714">
        <f>SUM(E422:E435)</f>
        <v>0</v>
      </c>
      <c r="F421" s="714">
        <f>SUM(F422:F435)</f>
        <v>0</v>
      </c>
      <c r="G421" s="714">
        <f>SUM(G422:G435)</f>
        <v>0</v>
      </c>
      <c r="H421" s="714">
        <f>SUM(H422:H435)</f>
        <v>0</v>
      </c>
      <c r="I421" s="709">
        <f>+E421-F421-G421-H421</f>
        <v>0</v>
      </c>
      <c r="J421" s="714">
        <f>SUM(J422:J435)</f>
        <v>0</v>
      </c>
      <c r="K421" s="710">
        <f>+I421-J421</f>
        <v>0</v>
      </c>
      <c r="Q421" s="689">
        <f t="shared" si="25"/>
        <v>1</v>
      </c>
    </row>
    <row r="422" spans="1:17" hidden="1" x14ac:dyDescent="0.25">
      <c r="A422" s="690"/>
      <c r="B422" s="691"/>
      <c r="C422" s="721">
        <f>+'Legal &amp; Documentation'!C9</f>
        <v>0</v>
      </c>
      <c r="D422" s="721">
        <f>+'Legal &amp; Documentation'!D9</f>
        <v>0</v>
      </c>
      <c r="E422" s="717">
        <f>+'Legal &amp; Documentation'!G9</f>
        <v>0</v>
      </c>
      <c r="F422" s="692"/>
      <c r="G422" s="692"/>
      <c r="H422" s="692"/>
      <c r="I422" s="692"/>
      <c r="J422" s="692"/>
      <c r="K422" s="697">
        <f t="shared" ref="K422:K434" si="32">+E422-F422-G422-J422</f>
        <v>0</v>
      </c>
      <c r="Q422" s="689">
        <f t="shared" si="25"/>
        <v>1</v>
      </c>
    </row>
    <row r="423" spans="1:17" hidden="1" x14ac:dyDescent="0.25">
      <c r="A423" s="690"/>
      <c r="B423" s="691"/>
      <c r="C423" s="721">
        <f>+'Legal &amp; Documentation'!C10</f>
        <v>0</v>
      </c>
      <c r="D423" s="721">
        <f>+'Legal &amp; Documentation'!D10</f>
        <v>0</v>
      </c>
      <c r="E423" s="717">
        <f>+'Legal &amp; Documentation'!G10</f>
        <v>0</v>
      </c>
      <c r="F423" s="692"/>
      <c r="G423" s="692"/>
      <c r="H423" s="692"/>
      <c r="I423" s="692"/>
      <c r="J423" s="692"/>
      <c r="K423" s="697">
        <f t="shared" si="32"/>
        <v>0</v>
      </c>
      <c r="Q423" s="689">
        <f t="shared" si="25"/>
        <v>1</v>
      </c>
    </row>
    <row r="424" spans="1:17" hidden="1" x14ac:dyDescent="0.25">
      <c r="A424" s="690"/>
      <c r="B424" s="691"/>
      <c r="C424" s="721">
        <f>+'Legal &amp; Documentation'!C11</f>
        <v>0</v>
      </c>
      <c r="D424" s="721">
        <f>+'Legal &amp; Documentation'!D11</f>
        <v>0</v>
      </c>
      <c r="E424" s="728">
        <f>+'Legal &amp; Documentation'!G11</f>
        <v>0</v>
      </c>
      <c r="F424" s="711"/>
      <c r="G424" s="711"/>
      <c r="H424" s="711"/>
      <c r="I424" s="711"/>
      <c r="J424" s="711"/>
      <c r="K424" s="719">
        <f t="shared" si="32"/>
        <v>0</v>
      </c>
      <c r="Q424" s="689">
        <f t="shared" si="25"/>
        <v>1</v>
      </c>
    </row>
    <row r="425" spans="1:17" hidden="1" x14ac:dyDescent="0.25">
      <c r="A425" s="690"/>
      <c r="B425" s="691"/>
      <c r="C425" s="721">
        <f>+'Legal &amp; Documentation'!C12</f>
        <v>0</v>
      </c>
      <c r="D425" s="721">
        <f>+'Legal &amp; Documentation'!D12</f>
        <v>0</v>
      </c>
      <c r="E425" s="728">
        <f>+'Legal &amp; Documentation'!G12</f>
        <v>0</v>
      </c>
      <c r="F425" s="711"/>
      <c r="G425" s="711"/>
      <c r="H425" s="711"/>
      <c r="I425" s="711"/>
      <c r="J425" s="711"/>
      <c r="K425" s="719">
        <f t="shared" si="32"/>
        <v>0</v>
      </c>
      <c r="Q425" s="689">
        <f t="shared" ref="Q425:Q497" si="33">+IF(SUM(E425:J425)=0,1,0)</f>
        <v>1</v>
      </c>
    </row>
    <row r="426" spans="1:17" hidden="1" x14ac:dyDescent="0.25">
      <c r="A426" s="690"/>
      <c r="B426" s="691"/>
      <c r="C426" s="721">
        <f>+'Legal &amp; Documentation'!C13</f>
        <v>0</v>
      </c>
      <c r="D426" s="721">
        <f>+'Legal &amp; Documentation'!D13</f>
        <v>0</v>
      </c>
      <c r="E426" s="728">
        <f>+'Legal &amp; Documentation'!G13</f>
        <v>0</v>
      </c>
      <c r="F426" s="711"/>
      <c r="G426" s="711"/>
      <c r="H426" s="711"/>
      <c r="I426" s="711"/>
      <c r="J426" s="711"/>
      <c r="K426" s="719">
        <f t="shared" si="32"/>
        <v>0</v>
      </c>
      <c r="Q426" s="689">
        <f t="shared" si="33"/>
        <v>1</v>
      </c>
    </row>
    <row r="427" spans="1:17" hidden="1" x14ac:dyDescent="0.25">
      <c r="A427" s="690"/>
      <c r="B427" s="691"/>
      <c r="C427" s="721">
        <f>+'Legal &amp; Documentation'!C14</f>
        <v>0</v>
      </c>
      <c r="D427" s="721">
        <f>+'Legal &amp; Documentation'!D14</f>
        <v>0</v>
      </c>
      <c r="E427" s="728">
        <f>+'Legal &amp; Documentation'!G14</f>
        <v>0</v>
      </c>
      <c r="F427" s="711"/>
      <c r="G427" s="711"/>
      <c r="H427" s="711"/>
      <c r="I427" s="711"/>
      <c r="J427" s="711"/>
      <c r="K427" s="719">
        <f t="shared" si="32"/>
        <v>0</v>
      </c>
      <c r="Q427" s="689">
        <f t="shared" si="33"/>
        <v>1</v>
      </c>
    </row>
    <row r="428" spans="1:17" hidden="1" x14ac:dyDescent="0.25">
      <c r="A428" s="690"/>
      <c r="B428" s="691"/>
      <c r="C428" s="721">
        <f>+'Legal &amp; Documentation'!C15</f>
        <v>0</v>
      </c>
      <c r="D428" s="721">
        <f>+'Legal &amp; Documentation'!D15</f>
        <v>0</v>
      </c>
      <c r="E428" s="728">
        <f>+'Legal &amp; Documentation'!G15</f>
        <v>0</v>
      </c>
      <c r="F428" s="711"/>
      <c r="G428" s="711"/>
      <c r="H428" s="711"/>
      <c r="I428" s="711"/>
      <c r="J428" s="711"/>
      <c r="K428" s="719">
        <f t="shared" si="32"/>
        <v>0</v>
      </c>
      <c r="Q428" s="689">
        <f t="shared" si="33"/>
        <v>1</v>
      </c>
    </row>
    <row r="429" spans="1:17" hidden="1" x14ac:dyDescent="0.25">
      <c r="A429" s="690"/>
      <c r="B429" s="691"/>
      <c r="C429" s="721">
        <f>+'Legal &amp; Documentation'!C16</f>
        <v>0</v>
      </c>
      <c r="D429" s="721">
        <f>+'Legal &amp; Documentation'!D16</f>
        <v>0</v>
      </c>
      <c r="E429" s="728">
        <f>+'Legal &amp; Documentation'!G16</f>
        <v>0</v>
      </c>
      <c r="F429" s="711"/>
      <c r="G429" s="711"/>
      <c r="H429" s="711"/>
      <c r="I429" s="711"/>
      <c r="J429" s="711"/>
      <c r="K429" s="719">
        <f t="shared" si="32"/>
        <v>0</v>
      </c>
      <c r="Q429" s="689">
        <f t="shared" si="33"/>
        <v>1</v>
      </c>
    </row>
    <row r="430" spans="1:17" hidden="1" x14ac:dyDescent="0.25">
      <c r="A430" s="690"/>
      <c r="B430" s="691"/>
      <c r="C430" s="721">
        <f>+'Legal &amp; Documentation'!C17</f>
        <v>0</v>
      </c>
      <c r="D430" s="721">
        <f>+'Legal &amp; Documentation'!D17</f>
        <v>0</v>
      </c>
      <c r="E430" s="728">
        <f>+'Legal &amp; Documentation'!G17</f>
        <v>0</v>
      </c>
      <c r="F430" s="711"/>
      <c r="G430" s="711"/>
      <c r="H430" s="711"/>
      <c r="I430" s="711"/>
      <c r="J430" s="711"/>
      <c r="K430" s="719">
        <f t="shared" si="32"/>
        <v>0</v>
      </c>
      <c r="Q430" s="689">
        <f t="shared" si="33"/>
        <v>1</v>
      </c>
    </row>
    <row r="431" spans="1:17" hidden="1" x14ac:dyDescent="0.25">
      <c r="A431" s="690"/>
      <c r="B431" s="691"/>
      <c r="C431" s="721">
        <f>+'Legal &amp; Documentation'!C18</f>
        <v>0</v>
      </c>
      <c r="D431" s="721">
        <f>+'Legal &amp; Documentation'!D18</f>
        <v>0</v>
      </c>
      <c r="E431" s="728">
        <f>+'Legal &amp; Documentation'!G18</f>
        <v>0</v>
      </c>
      <c r="F431" s="711"/>
      <c r="G431" s="711"/>
      <c r="H431" s="711"/>
      <c r="I431" s="711"/>
      <c r="J431" s="711"/>
      <c r="K431" s="719">
        <f t="shared" si="32"/>
        <v>0</v>
      </c>
      <c r="Q431" s="689">
        <f t="shared" si="33"/>
        <v>1</v>
      </c>
    </row>
    <row r="432" spans="1:17" hidden="1" x14ac:dyDescent="0.25">
      <c r="A432" s="690"/>
      <c r="B432" s="691"/>
      <c r="C432" s="721">
        <f>+'Legal &amp; Documentation'!C19</f>
        <v>0</v>
      </c>
      <c r="D432" s="721">
        <f>+'Legal &amp; Documentation'!D19</f>
        <v>0</v>
      </c>
      <c r="E432" s="728">
        <f>+'Legal &amp; Documentation'!G19</f>
        <v>0</v>
      </c>
      <c r="F432" s="711"/>
      <c r="G432" s="711"/>
      <c r="H432" s="711"/>
      <c r="I432" s="711"/>
      <c r="J432" s="711"/>
      <c r="K432" s="719">
        <f t="shared" si="32"/>
        <v>0</v>
      </c>
      <c r="Q432" s="689">
        <f t="shared" si="33"/>
        <v>1</v>
      </c>
    </row>
    <row r="433" spans="1:17" hidden="1" x14ac:dyDescent="0.25">
      <c r="A433" s="690"/>
      <c r="B433" s="691"/>
      <c r="C433" s="721">
        <f>+'Legal &amp; Documentation'!C20</f>
        <v>0</v>
      </c>
      <c r="D433" s="721">
        <f>+'Legal &amp; Documentation'!D20</f>
        <v>0</v>
      </c>
      <c r="E433" s="728">
        <f>+'Legal &amp; Documentation'!G20</f>
        <v>0</v>
      </c>
      <c r="F433" s="711"/>
      <c r="G433" s="711"/>
      <c r="H433" s="711"/>
      <c r="I433" s="711"/>
      <c r="J433" s="711"/>
      <c r="K433" s="719">
        <f t="shared" si="32"/>
        <v>0</v>
      </c>
      <c r="Q433" s="689">
        <f t="shared" si="33"/>
        <v>1</v>
      </c>
    </row>
    <row r="434" spans="1:17" hidden="1" x14ac:dyDescent="0.25">
      <c r="A434" s="690"/>
      <c r="B434" s="691" t="str">
        <f>+B421</f>
        <v>ZK108.K162.C727</v>
      </c>
      <c r="C434" s="721">
        <f>+'Legal &amp; Documentation'!C21</f>
        <v>0</v>
      </c>
      <c r="D434" s="721">
        <f>+'Legal &amp; Documentation'!D21</f>
        <v>0</v>
      </c>
      <c r="E434" s="728">
        <f>+'Legal &amp; Documentation'!G21</f>
        <v>0</v>
      </c>
      <c r="F434" s="711"/>
      <c r="G434" s="711"/>
      <c r="H434" s="711"/>
      <c r="I434" s="711"/>
      <c r="J434" s="711"/>
      <c r="K434" s="719">
        <f t="shared" si="32"/>
        <v>0</v>
      </c>
      <c r="Q434" s="689">
        <f t="shared" si="33"/>
        <v>1</v>
      </c>
    </row>
    <row r="435" spans="1:17" hidden="1" x14ac:dyDescent="0.25">
      <c r="A435" s="729"/>
      <c r="B435" s="730"/>
      <c r="C435" s="731" t="s">
        <v>286</v>
      </c>
      <c r="D435" s="731"/>
      <c r="E435" s="732"/>
      <c r="F435" s="711">
        <f>+IFERROR(VLOOKUP(B434,Sheet1!$B:$F,2,0),0)</f>
        <v>0</v>
      </c>
      <c r="G435" s="711">
        <f>+IFERROR(VLOOKUP(B434,Sheet1!$B:$F,3,0),0)</f>
        <v>0</v>
      </c>
      <c r="H435" s="711">
        <f>+IFERROR(VLOOKUP(B434,Sheet1!$B:$F,4,0),0)</f>
        <v>0</v>
      </c>
      <c r="I435" s="711"/>
      <c r="J435" s="711">
        <f>+IFERROR(VLOOKUP(B434,Sheet1!$B:$F,5,0),0)</f>
        <v>0</v>
      </c>
      <c r="K435" s="712"/>
      <c r="Q435" s="689">
        <f t="shared" si="33"/>
        <v>1</v>
      </c>
    </row>
    <row r="436" spans="1:17" hidden="1" x14ac:dyDescent="0.25">
      <c r="A436" s="713" t="s">
        <v>181</v>
      </c>
      <c r="B436" s="706" t="str">
        <f>+'Legal &amp; Documentation'!B23</f>
        <v>ZK108.K266.C727</v>
      </c>
      <c r="C436" s="720" t="s">
        <v>182</v>
      </c>
      <c r="D436" s="720"/>
      <c r="E436" s="708">
        <f>SUM(E437:E442)</f>
        <v>0</v>
      </c>
      <c r="F436" s="709">
        <f>SUM(F437:F442)</f>
        <v>0</v>
      </c>
      <c r="G436" s="709">
        <f>SUM(G437:G442)</f>
        <v>0</v>
      </c>
      <c r="H436" s="709">
        <f>SUM(H437:H442)</f>
        <v>0</v>
      </c>
      <c r="I436" s="709">
        <f>+E436-F436-G436-H436</f>
        <v>0</v>
      </c>
      <c r="J436" s="709">
        <f>SUM(J437:J442)</f>
        <v>0</v>
      </c>
      <c r="K436" s="710">
        <f>+I436-J436</f>
        <v>0</v>
      </c>
      <c r="Q436" s="689">
        <f t="shared" si="33"/>
        <v>1</v>
      </c>
    </row>
    <row r="437" spans="1:17" hidden="1" x14ac:dyDescent="0.25">
      <c r="A437" s="690"/>
      <c r="B437" s="691"/>
      <c r="C437" s="721">
        <f>+'Legal &amp; Documentation'!C24</f>
        <v>0</v>
      </c>
      <c r="D437" s="721">
        <f>+'Legal &amp; Documentation'!D24</f>
        <v>0</v>
      </c>
      <c r="E437" s="728">
        <f>+'Legal &amp; Documentation'!G24</f>
        <v>0</v>
      </c>
      <c r="F437" s="711"/>
      <c r="G437" s="718"/>
      <c r="H437" s="718"/>
      <c r="I437" s="718"/>
      <c r="J437" s="718"/>
      <c r="K437" s="719">
        <f>+E437-F437-G437-J437</f>
        <v>0</v>
      </c>
      <c r="Q437" s="689">
        <f t="shared" si="33"/>
        <v>1</v>
      </c>
    </row>
    <row r="438" spans="1:17" hidden="1" x14ac:dyDescent="0.25">
      <c r="A438" s="690"/>
      <c r="B438" s="691"/>
      <c r="C438" s="721">
        <f>+'Legal &amp; Documentation'!C25</f>
        <v>0</v>
      </c>
      <c r="D438" s="721">
        <f>+'Legal &amp; Documentation'!D25</f>
        <v>0</v>
      </c>
      <c r="E438" s="728">
        <f>+'Legal &amp; Documentation'!G25</f>
        <v>0</v>
      </c>
      <c r="F438" s="711">
        <f>+IFERROR(VLOOKUP(#REF!,#REF!,4,FALSE),0)</f>
        <v>0</v>
      </c>
      <c r="G438" s="711">
        <f>+IFERROR(VLOOKUP(#REF!,#REF!,5,FALSE)+VLOOKUP(#REF!,#REF!,5,FALSE),0)</f>
        <v>0</v>
      </c>
      <c r="H438" s="711">
        <f>+IFERROR(VLOOKUP(#REF!,#REF!,5,FALSE)+VLOOKUP(#REF!,#REF!,5,FALSE),0)</f>
        <v>0</v>
      </c>
      <c r="I438" s="711"/>
      <c r="J438" s="711">
        <f>+IFERROR(VLOOKUP(#REF!,#REF!,3,FALSE)+VLOOKUP(#REF!,#REF!,6,FALSE),0)</f>
        <v>0</v>
      </c>
      <c r="K438" s="719">
        <f>+E438-F438-G438-J438</f>
        <v>0</v>
      </c>
      <c r="Q438" s="689">
        <f t="shared" si="33"/>
        <v>1</v>
      </c>
    </row>
    <row r="439" spans="1:17" hidden="1" x14ac:dyDescent="0.25">
      <c r="A439" s="690"/>
      <c r="B439" s="691"/>
      <c r="C439" s="721">
        <f>+'Legal &amp; Documentation'!C26</f>
        <v>0</v>
      </c>
      <c r="D439" s="721">
        <f>+'Legal &amp; Documentation'!D26</f>
        <v>0</v>
      </c>
      <c r="E439" s="728">
        <f>+'Legal &amp; Documentation'!G26</f>
        <v>0</v>
      </c>
      <c r="F439" s="718"/>
      <c r="G439" s="718"/>
      <c r="H439" s="718"/>
      <c r="I439" s="718"/>
      <c r="J439" s="718"/>
      <c r="K439" s="719">
        <f>+E439-F439-G439-J439</f>
        <v>0</v>
      </c>
      <c r="Q439" s="689">
        <f t="shared" si="33"/>
        <v>1</v>
      </c>
    </row>
    <row r="440" spans="1:17" hidden="1" x14ac:dyDescent="0.25">
      <c r="A440" s="690"/>
      <c r="B440" s="691"/>
      <c r="C440" s="721">
        <f>+'Legal &amp; Documentation'!C27</f>
        <v>0</v>
      </c>
      <c r="D440" s="721">
        <f>+'Legal &amp; Documentation'!D27</f>
        <v>0</v>
      </c>
      <c r="E440" s="728">
        <f>+'Legal &amp; Documentation'!G27</f>
        <v>0</v>
      </c>
      <c r="F440" s="718"/>
      <c r="G440" s="711"/>
      <c r="H440" s="711"/>
      <c r="I440" s="711"/>
      <c r="J440" s="711"/>
      <c r="K440" s="719">
        <f>+E440-F440-G440-J440</f>
        <v>0</v>
      </c>
      <c r="Q440" s="689">
        <f t="shared" si="33"/>
        <v>1</v>
      </c>
    </row>
    <row r="441" spans="1:17" hidden="1" x14ac:dyDescent="0.25">
      <c r="A441" s="690"/>
      <c r="B441" s="691" t="str">
        <f>+B436</f>
        <v>ZK108.K266.C727</v>
      </c>
      <c r="C441" s="721">
        <f>+'Legal &amp; Documentation'!C28</f>
        <v>0</v>
      </c>
      <c r="D441" s="721">
        <f>+'Legal &amp; Documentation'!D28</f>
        <v>0</v>
      </c>
      <c r="E441" s="728">
        <f>+'Legal &amp; Documentation'!G28</f>
        <v>0</v>
      </c>
      <c r="F441" s="718"/>
      <c r="G441" s="718"/>
      <c r="H441" s="718"/>
      <c r="I441" s="718"/>
      <c r="J441" s="718"/>
      <c r="K441" s="719">
        <f>+E441-F441-G441-J441</f>
        <v>0</v>
      </c>
      <c r="Q441" s="689">
        <f t="shared" si="33"/>
        <v>1</v>
      </c>
    </row>
    <row r="442" spans="1:17" hidden="1" x14ac:dyDescent="0.25">
      <c r="A442" s="729"/>
      <c r="B442" s="730"/>
      <c r="C442" s="733" t="s">
        <v>286</v>
      </c>
      <c r="D442" s="733"/>
      <c r="E442" s="728"/>
      <c r="F442" s="711">
        <f>+IFERROR(VLOOKUP(B441,Sheet1!$B:$F,2,0),0)</f>
        <v>0</v>
      </c>
      <c r="G442" s="711">
        <f>+IFERROR(VLOOKUP(B441,Sheet1!$B:$F,3,0),0)</f>
        <v>0</v>
      </c>
      <c r="H442" s="711">
        <f>+IFERROR(VLOOKUP(B441,Sheet1!$B:$F,4,0),0)</f>
        <v>0</v>
      </c>
      <c r="I442" s="711"/>
      <c r="J442" s="711">
        <f>+IFERROR(VLOOKUP(B441,Sheet1!$B:$F,5,0),0)</f>
        <v>0</v>
      </c>
      <c r="K442" s="712"/>
      <c r="Q442" s="689">
        <f t="shared" si="33"/>
        <v>1</v>
      </c>
    </row>
    <row r="443" spans="1:17" hidden="1" x14ac:dyDescent="0.25">
      <c r="A443" s="713" t="s">
        <v>183</v>
      </c>
      <c r="B443" s="706" t="str">
        <f>+'Marketing Digital Comms'!B8</f>
        <v>ZK109.K270.C727</v>
      </c>
      <c r="C443" s="707" t="s">
        <v>184</v>
      </c>
      <c r="D443" s="707"/>
      <c r="E443" s="714">
        <f>SUM(E444:E454)</f>
        <v>0</v>
      </c>
      <c r="F443" s="714">
        <f>SUM(F444:F454)</f>
        <v>0</v>
      </c>
      <c r="G443" s="714">
        <f>SUM(G444:G454)</f>
        <v>0</v>
      </c>
      <c r="H443" s="714">
        <f>SUM(H444:H454)</f>
        <v>0</v>
      </c>
      <c r="I443" s="709">
        <f>+E443-F443-G443-H443</f>
        <v>0</v>
      </c>
      <c r="J443" s="714">
        <f>SUM(J444:J454)</f>
        <v>0</v>
      </c>
      <c r="K443" s="710">
        <f>+I443-J443</f>
        <v>0</v>
      </c>
      <c r="Q443" s="689">
        <f t="shared" si="33"/>
        <v>1</v>
      </c>
    </row>
    <row r="444" spans="1:17" hidden="1" x14ac:dyDescent="0.25">
      <c r="A444" s="690"/>
      <c r="B444" s="691"/>
      <c r="C444" s="715">
        <f>+'Marketing Digital Comms'!C9</f>
        <v>0</v>
      </c>
      <c r="D444" s="715">
        <f>+'Marketing Digital Comms'!D9</f>
        <v>0</v>
      </c>
      <c r="E444" s="717">
        <f>+'Marketing Digital Comms'!G9</f>
        <v>0</v>
      </c>
      <c r="F444" s="692"/>
      <c r="G444" s="692"/>
      <c r="H444" s="692"/>
      <c r="I444" s="692"/>
      <c r="J444" s="692"/>
      <c r="K444" s="697">
        <f t="shared" ref="K444:K453" si="34">+E444-F444-G444-J444</f>
        <v>0</v>
      </c>
      <c r="Q444" s="689">
        <f t="shared" si="33"/>
        <v>1</v>
      </c>
    </row>
    <row r="445" spans="1:17" hidden="1" x14ac:dyDescent="0.25">
      <c r="A445" s="690"/>
      <c r="B445" s="691"/>
      <c r="C445" s="715">
        <f>+'Marketing Digital Comms'!C10</f>
        <v>0</v>
      </c>
      <c r="D445" s="715">
        <f>+'Marketing Digital Comms'!D10</f>
        <v>0</v>
      </c>
      <c r="E445" s="728">
        <f>+'Marketing Digital Comms'!G10</f>
        <v>0</v>
      </c>
      <c r="F445" s="711"/>
      <c r="G445" s="711"/>
      <c r="H445" s="711"/>
      <c r="I445" s="711"/>
      <c r="J445" s="711"/>
      <c r="K445" s="719">
        <f t="shared" si="34"/>
        <v>0</v>
      </c>
      <c r="Q445" s="689">
        <f t="shared" si="33"/>
        <v>1</v>
      </c>
    </row>
    <row r="446" spans="1:17" hidden="1" x14ac:dyDescent="0.25">
      <c r="A446" s="690"/>
      <c r="B446" s="691"/>
      <c r="C446" s="715">
        <f>+'Marketing Digital Comms'!C11</f>
        <v>0</v>
      </c>
      <c r="D446" s="715">
        <f>+'Marketing Digital Comms'!D11</f>
        <v>0</v>
      </c>
      <c r="E446" s="728">
        <f>+'Marketing Digital Comms'!G11</f>
        <v>0</v>
      </c>
      <c r="F446" s="711"/>
      <c r="G446" s="711"/>
      <c r="H446" s="711"/>
      <c r="I446" s="711"/>
      <c r="J446" s="711"/>
      <c r="K446" s="719">
        <f t="shared" si="34"/>
        <v>0</v>
      </c>
      <c r="Q446" s="689">
        <f t="shared" si="33"/>
        <v>1</v>
      </c>
    </row>
    <row r="447" spans="1:17" hidden="1" x14ac:dyDescent="0.25">
      <c r="A447" s="690"/>
      <c r="B447" s="691"/>
      <c r="C447" s="715">
        <f>+'Marketing Digital Comms'!C12</f>
        <v>0</v>
      </c>
      <c r="D447" s="715">
        <f>+'Marketing Digital Comms'!D12</f>
        <v>0</v>
      </c>
      <c r="E447" s="728">
        <f>+'Marketing Digital Comms'!G12</f>
        <v>0</v>
      </c>
      <c r="F447" s="711"/>
      <c r="G447" s="711"/>
      <c r="H447" s="711"/>
      <c r="I447" s="711"/>
      <c r="J447" s="711"/>
      <c r="K447" s="719">
        <f t="shared" si="34"/>
        <v>0</v>
      </c>
      <c r="Q447" s="689">
        <f t="shared" si="33"/>
        <v>1</v>
      </c>
    </row>
    <row r="448" spans="1:17" hidden="1" x14ac:dyDescent="0.25">
      <c r="A448" s="690"/>
      <c r="B448" s="691"/>
      <c r="C448" s="715">
        <f>+'Marketing Digital Comms'!C13</f>
        <v>0</v>
      </c>
      <c r="D448" s="715">
        <f>+'Marketing Digital Comms'!D13</f>
        <v>0</v>
      </c>
      <c r="E448" s="728">
        <f>+'Marketing Digital Comms'!G13</f>
        <v>0</v>
      </c>
      <c r="F448" s="711"/>
      <c r="G448" s="711"/>
      <c r="H448" s="711"/>
      <c r="I448" s="711"/>
      <c r="J448" s="711"/>
      <c r="K448" s="719">
        <f t="shared" si="34"/>
        <v>0</v>
      </c>
      <c r="Q448" s="689">
        <f t="shared" si="33"/>
        <v>1</v>
      </c>
    </row>
    <row r="449" spans="1:17" hidden="1" x14ac:dyDescent="0.25">
      <c r="A449" s="690"/>
      <c r="B449" s="691"/>
      <c r="C449" s="715">
        <f>+'Marketing Digital Comms'!C14</f>
        <v>0</v>
      </c>
      <c r="D449" s="715">
        <f>+'Marketing Digital Comms'!D14</f>
        <v>0</v>
      </c>
      <c r="E449" s="728">
        <f>+'Marketing Digital Comms'!G14</f>
        <v>0</v>
      </c>
      <c r="F449" s="711"/>
      <c r="G449" s="711"/>
      <c r="H449" s="711"/>
      <c r="I449" s="711"/>
      <c r="J449" s="711"/>
      <c r="K449" s="719">
        <f t="shared" si="34"/>
        <v>0</v>
      </c>
      <c r="Q449" s="689">
        <f t="shared" si="33"/>
        <v>1</v>
      </c>
    </row>
    <row r="450" spans="1:17" hidden="1" x14ac:dyDescent="0.25">
      <c r="A450" s="690"/>
      <c r="B450" s="691"/>
      <c r="C450" s="715">
        <f>+'Marketing Digital Comms'!C15</f>
        <v>0</v>
      </c>
      <c r="D450" s="715">
        <f>+'Marketing Digital Comms'!D15</f>
        <v>0</v>
      </c>
      <c r="E450" s="728">
        <f>+'Marketing Digital Comms'!G15</f>
        <v>0</v>
      </c>
      <c r="F450" s="711"/>
      <c r="G450" s="711"/>
      <c r="H450" s="711"/>
      <c r="I450" s="711"/>
      <c r="J450" s="711"/>
      <c r="K450" s="719">
        <f t="shared" si="34"/>
        <v>0</v>
      </c>
      <c r="Q450" s="689">
        <f t="shared" si="33"/>
        <v>1</v>
      </c>
    </row>
    <row r="451" spans="1:17" hidden="1" x14ac:dyDescent="0.25">
      <c r="A451" s="690"/>
      <c r="B451" s="691"/>
      <c r="C451" s="715">
        <f>+'Marketing Digital Comms'!C16</f>
        <v>0</v>
      </c>
      <c r="D451" s="715">
        <f>+'Marketing Digital Comms'!D16</f>
        <v>0</v>
      </c>
      <c r="E451" s="728">
        <f>+'Marketing Digital Comms'!G16</f>
        <v>0</v>
      </c>
      <c r="F451" s="711"/>
      <c r="G451" s="711"/>
      <c r="H451" s="711"/>
      <c r="I451" s="711"/>
      <c r="J451" s="711"/>
      <c r="K451" s="719">
        <f t="shared" si="34"/>
        <v>0</v>
      </c>
      <c r="Q451" s="689">
        <f t="shared" si="33"/>
        <v>1</v>
      </c>
    </row>
    <row r="452" spans="1:17" hidden="1" x14ac:dyDescent="0.25">
      <c r="A452" s="690"/>
      <c r="B452" s="691"/>
      <c r="C452" s="715">
        <f>+'Marketing Digital Comms'!C17</f>
        <v>0</v>
      </c>
      <c r="D452" s="715">
        <f>+'Marketing Digital Comms'!D17</f>
        <v>0</v>
      </c>
      <c r="E452" s="728">
        <f>+'Marketing Digital Comms'!G17</f>
        <v>0</v>
      </c>
      <c r="F452" s="711"/>
      <c r="G452" s="711"/>
      <c r="H452" s="711"/>
      <c r="I452" s="711"/>
      <c r="J452" s="711"/>
      <c r="K452" s="719">
        <f t="shared" si="34"/>
        <v>0</v>
      </c>
      <c r="Q452" s="689">
        <f t="shared" si="33"/>
        <v>1</v>
      </c>
    </row>
    <row r="453" spans="1:17" hidden="1" x14ac:dyDescent="0.25">
      <c r="A453" s="690"/>
      <c r="B453" s="691" t="str">
        <f>+B443</f>
        <v>ZK109.K270.C727</v>
      </c>
      <c r="C453" s="715">
        <f>+'Marketing Digital Comms'!C18</f>
        <v>0</v>
      </c>
      <c r="D453" s="715">
        <f>+'Marketing Digital Comms'!D18</f>
        <v>0</v>
      </c>
      <c r="E453" s="728">
        <f>+'Marketing Digital Comms'!G18</f>
        <v>0</v>
      </c>
      <c r="F453" s="711"/>
      <c r="G453" s="711"/>
      <c r="H453" s="711"/>
      <c r="I453" s="711"/>
      <c r="J453" s="711"/>
      <c r="K453" s="719">
        <f t="shared" si="34"/>
        <v>0</v>
      </c>
      <c r="Q453" s="689">
        <f t="shared" si="33"/>
        <v>1</v>
      </c>
    </row>
    <row r="454" spans="1:17" hidden="1" x14ac:dyDescent="0.25">
      <c r="A454" s="729"/>
      <c r="B454" s="730"/>
      <c r="C454" s="731" t="s">
        <v>286</v>
      </c>
      <c r="D454" s="731"/>
      <c r="E454" s="732"/>
      <c r="F454" s="711">
        <f>+IFERROR(VLOOKUP(B453,Sheet1!$B:$F,2,0),0)</f>
        <v>0</v>
      </c>
      <c r="G454" s="711">
        <f>+IFERROR(VLOOKUP(B453,Sheet1!$B:$F,3,0),0)</f>
        <v>0</v>
      </c>
      <c r="H454" s="711">
        <f>+IFERROR(VLOOKUP(B453,Sheet1!$B:$F,4,0),0)</f>
        <v>0</v>
      </c>
      <c r="I454" s="711"/>
      <c r="J454" s="711">
        <f>+IFERROR(VLOOKUP(B453,Sheet1!$B:$F,5,0),0)</f>
        <v>0</v>
      </c>
      <c r="K454" s="712"/>
      <c r="Q454" s="689">
        <f t="shared" si="33"/>
        <v>1</v>
      </c>
    </row>
    <row r="455" spans="1:17" x14ac:dyDescent="0.25">
      <c r="A455" s="713" t="s">
        <v>185</v>
      </c>
      <c r="B455" s="706" t="str">
        <f>+'Marketing Digital Comms'!B20</f>
        <v>ZK109.K300.C727</v>
      </c>
      <c r="C455" s="707" t="s">
        <v>186</v>
      </c>
      <c r="D455" s="707"/>
      <c r="E455" s="708">
        <f>SUM(E456:E461)</f>
        <v>2700</v>
      </c>
      <c r="F455" s="709">
        <f>SUM(F456:F461)</f>
        <v>0</v>
      </c>
      <c r="G455" s="709">
        <f>SUM(G456:G461)</f>
        <v>0</v>
      </c>
      <c r="H455" s="709">
        <f>SUM(H456:H461)</f>
        <v>324.95</v>
      </c>
      <c r="I455" s="709">
        <f>+E455-F455-G455-H455</f>
        <v>2375.0500000000002</v>
      </c>
      <c r="J455" s="709">
        <f>SUM(J456:J461)</f>
        <v>0</v>
      </c>
      <c r="K455" s="710">
        <f>+I455-J455</f>
        <v>2375.0500000000002</v>
      </c>
      <c r="Q455" s="689">
        <f t="shared" si="33"/>
        <v>0</v>
      </c>
    </row>
    <row r="456" spans="1:17" x14ac:dyDescent="0.25">
      <c r="A456" s="690"/>
      <c r="B456" s="691"/>
      <c r="C456" s="715" t="str">
        <f>+'Marketing Digital Comms'!C21</f>
        <v>Marketing Engagement Leads</v>
      </c>
      <c r="D456" s="715">
        <f>+'Marketing Digital Comms'!D21</f>
        <v>0</v>
      </c>
      <c r="E456" s="728">
        <f>+'Marketing Digital Comms'!G21</f>
        <v>2700</v>
      </c>
      <c r="F456" s="711"/>
      <c r="G456" s="711"/>
      <c r="H456" s="711"/>
      <c r="I456" s="711"/>
      <c r="J456" s="711"/>
      <c r="K456" s="719">
        <f>+E456-F456-G456-J456</f>
        <v>2700</v>
      </c>
      <c r="Q456" s="689">
        <f t="shared" si="33"/>
        <v>0</v>
      </c>
    </row>
    <row r="457" spans="1:17" hidden="1" x14ac:dyDescent="0.25">
      <c r="A457" s="690"/>
      <c r="B457" s="691"/>
      <c r="C457" s="715">
        <f>+'Marketing Digital Comms'!C22</f>
        <v>0</v>
      </c>
      <c r="D457" s="715">
        <f>+'Marketing Digital Comms'!D22</f>
        <v>0</v>
      </c>
      <c r="E457" s="728">
        <f>+'Marketing Digital Comms'!G22</f>
        <v>0</v>
      </c>
      <c r="F457" s="718"/>
      <c r="G457" s="718"/>
      <c r="H457" s="718"/>
      <c r="I457" s="718"/>
      <c r="J457" s="718"/>
      <c r="K457" s="719">
        <f>+E457-F457-G457-J457</f>
        <v>0</v>
      </c>
      <c r="Q457" s="689">
        <f t="shared" si="33"/>
        <v>1</v>
      </c>
    </row>
    <row r="458" spans="1:17" hidden="1" x14ac:dyDescent="0.25">
      <c r="A458" s="690"/>
      <c r="B458" s="691"/>
      <c r="C458" s="715">
        <f>+'Marketing Digital Comms'!C23</f>
        <v>0</v>
      </c>
      <c r="D458" s="715">
        <f>+'Marketing Digital Comms'!D23</f>
        <v>0</v>
      </c>
      <c r="E458" s="728">
        <f>+'Marketing Digital Comms'!G23</f>
        <v>0</v>
      </c>
      <c r="F458" s="718"/>
      <c r="G458" s="718"/>
      <c r="H458" s="718"/>
      <c r="I458" s="718"/>
      <c r="J458" s="718"/>
      <c r="K458" s="719">
        <f>+E458-F458-G458-J458</f>
        <v>0</v>
      </c>
      <c r="Q458" s="689">
        <f t="shared" si="33"/>
        <v>1</v>
      </c>
    </row>
    <row r="459" spans="1:17" hidden="1" x14ac:dyDescent="0.25">
      <c r="A459" s="690"/>
      <c r="B459" s="691"/>
      <c r="C459" s="715">
        <f>+'Marketing Digital Comms'!C24</f>
        <v>0</v>
      </c>
      <c r="D459" s="715">
        <f>+'Marketing Digital Comms'!D24</f>
        <v>0</v>
      </c>
      <c r="E459" s="728">
        <f>+'Marketing Digital Comms'!G24</f>
        <v>0</v>
      </c>
      <c r="F459" s="718"/>
      <c r="G459" s="718"/>
      <c r="H459" s="718"/>
      <c r="I459" s="718"/>
      <c r="J459" s="718"/>
      <c r="K459" s="719">
        <f>+E459-F459-G459-J459</f>
        <v>0</v>
      </c>
      <c r="Q459" s="689">
        <f t="shared" si="33"/>
        <v>1</v>
      </c>
    </row>
    <row r="460" spans="1:17" hidden="1" x14ac:dyDescent="0.25">
      <c r="A460" s="690"/>
      <c r="B460" s="691" t="str">
        <f>+B455</f>
        <v>ZK109.K300.C727</v>
      </c>
      <c r="C460" s="715">
        <f>+'Marketing Digital Comms'!C25</f>
        <v>0</v>
      </c>
      <c r="D460" s="715">
        <f>+'Marketing Digital Comms'!D25</f>
        <v>0</v>
      </c>
      <c r="E460" s="728">
        <f>+'Marketing Digital Comms'!G25</f>
        <v>0</v>
      </c>
      <c r="F460" s="711"/>
      <c r="G460" s="711"/>
      <c r="H460" s="711"/>
      <c r="I460" s="711"/>
      <c r="J460" s="711"/>
      <c r="K460" s="719">
        <f>+E460-F460-G460-J460</f>
        <v>0</v>
      </c>
      <c r="Q460" s="689">
        <f t="shared" si="33"/>
        <v>1</v>
      </c>
    </row>
    <row r="461" spans="1:17" x14ac:dyDescent="0.25">
      <c r="A461" s="729"/>
      <c r="B461" s="730"/>
      <c r="C461" s="733" t="s">
        <v>286</v>
      </c>
      <c r="D461" s="733"/>
      <c r="E461" s="728"/>
      <c r="F461" s="711">
        <f>+IFERROR(VLOOKUP(B460,Sheet1!$B:$F,2,0),0)</f>
        <v>0</v>
      </c>
      <c r="G461" s="711">
        <f>+IFERROR(VLOOKUP(B460,Sheet1!$B:$F,3,0),0)</f>
        <v>0</v>
      </c>
      <c r="H461" s="711">
        <f>+IFERROR(VLOOKUP(B460,Sheet1!$B:$F,4,0),0)</f>
        <v>324.95</v>
      </c>
      <c r="I461" s="711"/>
      <c r="J461" s="711">
        <f>+IFERROR(VLOOKUP(B460,Sheet1!$B:$F,5,0),0)</f>
        <v>0</v>
      </c>
      <c r="K461" s="712"/>
      <c r="Q461" s="689">
        <f t="shared" si="33"/>
        <v>0</v>
      </c>
    </row>
    <row r="462" spans="1:17" x14ac:dyDescent="0.25">
      <c r="A462" s="713" t="s">
        <v>187</v>
      </c>
      <c r="B462" s="706" t="str">
        <f>+'Marketing Digital Comms'!B27</f>
        <v>ZK109.k304.C727</v>
      </c>
      <c r="C462" s="707" t="s">
        <v>188</v>
      </c>
      <c r="D462" s="707"/>
      <c r="E462" s="708">
        <f>SUM(E463:E468)</f>
        <v>7500</v>
      </c>
      <c r="F462" s="708">
        <f>SUM(F463:F468)</f>
        <v>0</v>
      </c>
      <c r="G462" s="708">
        <f>SUM(G463:G468)</f>
        <v>0</v>
      </c>
      <c r="H462" s="708">
        <f>SUM(H463:H468)</f>
        <v>5586.8</v>
      </c>
      <c r="I462" s="709">
        <f>+E462-F462-G462-H462</f>
        <v>1913.1999999999998</v>
      </c>
      <c r="J462" s="708">
        <f>SUM(J463:J468)</f>
        <v>0</v>
      </c>
      <c r="K462" s="710">
        <f>+I462-J462</f>
        <v>1913.1999999999998</v>
      </c>
      <c r="Q462" s="689">
        <f>+IF(SUM(E462:K462)=0,1,0)</f>
        <v>0</v>
      </c>
    </row>
    <row r="463" spans="1:17" x14ac:dyDescent="0.25">
      <c r="A463" s="690"/>
      <c r="B463" s="691"/>
      <c r="C463" s="715" t="str">
        <f>+'Marketing Digital Comms'!C28</f>
        <v>Marketing campaign</v>
      </c>
      <c r="D463" s="715">
        <f>+'Marketing Digital Comms'!D28</f>
        <v>0</v>
      </c>
      <c r="E463" s="728">
        <f>+'Marketing Digital Comms'!G28</f>
        <v>7500</v>
      </c>
      <c r="F463" s="711"/>
      <c r="G463" s="711"/>
      <c r="H463" s="711"/>
      <c r="I463" s="711"/>
      <c r="J463" s="711"/>
      <c r="K463" s="719">
        <f>+E463-F463-G463-J463</f>
        <v>7500</v>
      </c>
      <c r="Q463" s="689">
        <f t="shared" si="33"/>
        <v>0</v>
      </c>
    </row>
    <row r="464" spans="1:17" hidden="1" x14ac:dyDescent="0.25">
      <c r="A464" s="694"/>
      <c r="B464" s="695"/>
      <c r="C464" s="715">
        <f>+'Marketing Digital Comms'!C29</f>
        <v>0</v>
      </c>
      <c r="D464" s="715">
        <f>+'Marketing Digital Comms'!D29</f>
        <v>0</v>
      </c>
      <c r="E464" s="728">
        <f>+'Marketing Digital Comms'!G29</f>
        <v>0</v>
      </c>
      <c r="F464" s="718"/>
      <c r="G464" s="718"/>
      <c r="H464" s="718"/>
      <c r="I464" s="718"/>
      <c r="J464" s="718"/>
      <c r="K464" s="719">
        <f>+E464-F464-G464-J464</f>
        <v>0</v>
      </c>
      <c r="Q464" s="689">
        <f t="shared" si="33"/>
        <v>1</v>
      </c>
    </row>
    <row r="465" spans="1:17" hidden="1" x14ac:dyDescent="0.25">
      <c r="A465" s="694"/>
      <c r="B465" s="695"/>
      <c r="C465" s="715">
        <f>+'Marketing Digital Comms'!C30</f>
        <v>0</v>
      </c>
      <c r="D465" s="715">
        <f>+'Marketing Digital Comms'!D30</f>
        <v>0</v>
      </c>
      <c r="E465" s="728">
        <f>+'Marketing Digital Comms'!G30</f>
        <v>0</v>
      </c>
      <c r="F465" s="718"/>
      <c r="G465" s="718"/>
      <c r="H465" s="718"/>
      <c r="I465" s="718"/>
      <c r="J465" s="718"/>
      <c r="K465" s="719">
        <f>+E465-F465-G465-J465</f>
        <v>0</v>
      </c>
      <c r="Q465" s="689">
        <f t="shared" si="33"/>
        <v>1</v>
      </c>
    </row>
    <row r="466" spans="1:17" hidden="1" x14ac:dyDescent="0.25">
      <c r="A466" s="690"/>
      <c r="B466" s="691"/>
      <c r="C466" s="715">
        <f>+'Marketing Digital Comms'!C31</f>
        <v>0</v>
      </c>
      <c r="D466" s="715">
        <f>+'Marketing Digital Comms'!D31</f>
        <v>0</v>
      </c>
      <c r="E466" s="728">
        <f>+'Marketing Digital Comms'!G31</f>
        <v>0</v>
      </c>
      <c r="F466" s="718"/>
      <c r="G466" s="718"/>
      <c r="H466" s="718"/>
      <c r="I466" s="718"/>
      <c r="J466" s="718"/>
      <c r="K466" s="719">
        <f>+E466-F466-G466-J466</f>
        <v>0</v>
      </c>
      <c r="Q466" s="689">
        <f t="shared" si="33"/>
        <v>1</v>
      </c>
    </row>
    <row r="467" spans="1:17" hidden="1" x14ac:dyDescent="0.25">
      <c r="A467" s="694"/>
      <c r="B467" s="695" t="str">
        <f>+B462</f>
        <v>ZK109.k304.C727</v>
      </c>
      <c r="C467" s="715">
        <f>+'Marketing Digital Comms'!C32</f>
        <v>0</v>
      </c>
      <c r="D467" s="715">
        <f>+'Marketing Digital Comms'!D32</f>
        <v>0</v>
      </c>
      <c r="E467" s="728">
        <f>+'Marketing Digital Comms'!G32</f>
        <v>0</v>
      </c>
      <c r="F467" s="718"/>
      <c r="G467" s="718"/>
      <c r="H467" s="718"/>
      <c r="I467" s="718"/>
      <c r="J467" s="718"/>
      <c r="K467" s="719">
        <f>+E467-F467-G467-J467</f>
        <v>0</v>
      </c>
      <c r="Q467" s="689">
        <f t="shared" si="33"/>
        <v>1</v>
      </c>
    </row>
    <row r="468" spans="1:17" x14ac:dyDescent="0.25">
      <c r="A468" s="729"/>
      <c r="B468" s="730"/>
      <c r="C468" s="733" t="s">
        <v>286</v>
      </c>
      <c r="D468" s="733"/>
      <c r="E468" s="728"/>
      <c r="F468" s="711">
        <f>+IFERROR(VLOOKUP(B467,Sheet1!$B:$F,2,0),0)</f>
        <v>0</v>
      </c>
      <c r="G468" s="711">
        <f>+IFERROR(VLOOKUP(B467,Sheet1!$B:$F,3,0),0)</f>
        <v>0</v>
      </c>
      <c r="H468" s="711">
        <f>+IFERROR(VLOOKUP(B467,Sheet1!$B:$F,4,0),0)</f>
        <v>5586.8</v>
      </c>
      <c r="I468" s="711"/>
      <c r="J468" s="711">
        <f>+IFERROR(VLOOKUP(B467,Sheet1!$B:$F,5,0),0)</f>
        <v>0</v>
      </c>
      <c r="K468" s="712"/>
      <c r="Q468" s="689">
        <f t="shared" si="33"/>
        <v>0</v>
      </c>
    </row>
    <row r="469" spans="1:17" x14ac:dyDescent="0.25">
      <c r="A469" s="713" t="s">
        <v>189</v>
      </c>
      <c r="B469" s="706" t="str">
        <f>+'Marketing Digital Comms'!B34</f>
        <v>ZK109.K158.C727</v>
      </c>
      <c r="C469" s="707" t="s">
        <v>191</v>
      </c>
      <c r="D469" s="707"/>
      <c r="E469" s="708">
        <f>SUM(E470:E472)</f>
        <v>3500</v>
      </c>
      <c r="F469" s="709">
        <f>SUM(F470:F472)</f>
        <v>0</v>
      </c>
      <c r="G469" s="709">
        <f>SUM(G470:G472)</f>
        <v>0</v>
      </c>
      <c r="H469" s="709">
        <f>SUM(H470:H472)</f>
        <v>0</v>
      </c>
      <c r="I469" s="709">
        <f>+E469-F469-G469-H469</f>
        <v>3500</v>
      </c>
      <c r="J469" s="709">
        <f>SUM(J470:J472)</f>
        <v>0</v>
      </c>
      <c r="K469" s="710">
        <f>+I469-J469</f>
        <v>3500</v>
      </c>
      <c r="Q469" s="689">
        <f t="shared" si="33"/>
        <v>0</v>
      </c>
    </row>
    <row r="470" spans="1:17" x14ac:dyDescent="0.25">
      <c r="A470" s="694"/>
      <c r="B470" s="695"/>
      <c r="C470" s="715" t="str">
        <f>+'Marketing Digital Comms'!C35</f>
        <v>Photography/Filming documenting</v>
      </c>
      <c r="D470" s="715">
        <f>+'Marketing Digital Comms'!D35</f>
        <v>0</v>
      </c>
      <c r="E470" s="728">
        <f>+'Marketing Digital Comms'!G35</f>
        <v>3500</v>
      </c>
      <c r="F470" s="711"/>
      <c r="G470" s="711"/>
      <c r="H470" s="711"/>
      <c r="I470" s="711"/>
      <c r="J470" s="711"/>
      <c r="K470" s="719">
        <f>+E470-F470-G470-J470</f>
        <v>3500</v>
      </c>
      <c r="Q470" s="689">
        <f t="shared" si="33"/>
        <v>0</v>
      </c>
    </row>
    <row r="471" spans="1:17" hidden="1" x14ac:dyDescent="0.25">
      <c r="A471" s="694"/>
      <c r="B471" s="695" t="str">
        <f>+B469</f>
        <v>ZK109.K158.C727</v>
      </c>
      <c r="C471" s="715">
        <f>+'Marketing Digital Comms'!C36</f>
        <v>0</v>
      </c>
      <c r="D471" s="715">
        <f>+'Marketing Digital Comms'!D36</f>
        <v>0</v>
      </c>
      <c r="E471" s="728">
        <f>+'Marketing Digital Comms'!G36</f>
        <v>0</v>
      </c>
      <c r="F471" s="711"/>
      <c r="G471" s="711"/>
      <c r="H471" s="711"/>
      <c r="I471" s="711"/>
      <c r="J471" s="711"/>
      <c r="K471" s="719">
        <f>+E471-F471-G471-J471</f>
        <v>0</v>
      </c>
      <c r="Q471" s="689">
        <f t="shared" si="33"/>
        <v>1</v>
      </c>
    </row>
    <row r="472" spans="1:17" hidden="1" x14ac:dyDescent="0.25">
      <c r="A472" s="690"/>
      <c r="B472" s="691"/>
      <c r="C472" s="733" t="s">
        <v>286</v>
      </c>
      <c r="D472" s="733"/>
      <c r="E472" s="728"/>
      <c r="F472" s="711">
        <f>+IFERROR(VLOOKUP(B471,Sheet1!$B:$F,2,0),0)</f>
        <v>0</v>
      </c>
      <c r="G472" s="711">
        <f>+IFERROR(VLOOKUP(B471,Sheet1!$B:$F,3,0),0)</f>
        <v>0</v>
      </c>
      <c r="H472" s="711">
        <f>+IFERROR(VLOOKUP(B471,Sheet1!$B:$F,4,0),0)</f>
        <v>0</v>
      </c>
      <c r="I472" s="711"/>
      <c r="J472" s="711">
        <f>+IFERROR(VLOOKUP(B471,Sheet1!$B:$F,5,0),0)</f>
        <v>0</v>
      </c>
      <c r="K472" s="712"/>
      <c r="Q472" s="689">
        <f t="shared" si="33"/>
        <v>1</v>
      </c>
    </row>
    <row r="473" spans="1:17" hidden="1" x14ac:dyDescent="0.25">
      <c r="A473" s="713" t="s">
        <v>190</v>
      </c>
      <c r="B473" s="706" t="str">
        <f>+'Marketing Digital Comms'!B38</f>
        <v>ZK109.K239.C727</v>
      </c>
      <c r="C473" s="707" t="s">
        <v>192</v>
      </c>
      <c r="D473" s="707"/>
      <c r="E473" s="708">
        <f>SUM(E474:E475)</f>
        <v>0</v>
      </c>
      <c r="F473" s="709">
        <f>SUM(F474:F475)</f>
        <v>0</v>
      </c>
      <c r="G473" s="709">
        <f>SUM(G474:G475)</f>
        <v>0</v>
      </c>
      <c r="H473" s="709">
        <f>SUM(H474:H475)</f>
        <v>0</v>
      </c>
      <c r="I473" s="709">
        <f>+E473-F473-G473-H473</f>
        <v>0</v>
      </c>
      <c r="J473" s="709">
        <f>SUM(J474:J475)</f>
        <v>0</v>
      </c>
      <c r="K473" s="710">
        <f>+I473-J473</f>
        <v>0</v>
      </c>
      <c r="Q473" s="689">
        <f t="shared" si="33"/>
        <v>1</v>
      </c>
    </row>
    <row r="474" spans="1:17" hidden="1" x14ac:dyDescent="0.25">
      <c r="A474" s="690"/>
      <c r="B474" s="691" t="str">
        <f>+B473</f>
        <v>ZK109.K239.C727</v>
      </c>
      <c r="C474" s="715">
        <f>+'Marketing Digital Comms'!C39</f>
        <v>0</v>
      </c>
      <c r="D474" s="715">
        <f>+'Marketing Digital Comms'!D39</f>
        <v>0</v>
      </c>
      <c r="E474" s="728">
        <f>+'Marketing Digital Comms'!G39</f>
        <v>0</v>
      </c>
      <c r="F474" s="711"/>
      <c r="G474" s="711"/>
      <c r="H474" s="711"/>
      <c r="I474" s="711"/>
      <c r="J474" s="711"/>
      <c r="K474" s="719">
        <f>+E474-F474-G474-J474</f>
        <v>0</v>
      </c>
      <c r="Q474" s="689">
        <f t="shared" si="33"/>
        <v>1</v>
      </c>
    </row>
    <row r="475" spans="1:17" hidden="1" x14ac:dyDescent="0.25">
      <c r="A475" s="690"/>
      <c r="B475" s="691"/>
      <c r="C475" s="733" t="s">
        <v>286</v>
      </c>
      <c r="D475" s="733"/>
      <c r="E475" s="728"/>
      <c r="F475" s="711">
        <f>+IFERROR(VLOOKUP(B474,Sheet1!$B:$F,2,0),0)</f>
        <v>0</v>
      </c>
      <c r="G475" s="711">
        <f>+IFERROR(VLOOKUP(B474,Sheet1!$B:$F,3,0),0)</f>
        <v>0</v>
      </c>
      <c r="H475" s="711">
        <f>+IFERROR(VLOOKUP(B474,Sheet1!$B:$F,4,0),0)</f>
        <v>0</v>
      </c>
      <c r="I475" s="711"/>
      <c r="J475" s="711">
        <f>+IFERROR(VLOOKUP(B474,Sheet1!$B:$F,5,0),0)</f>
        <v>0</v>
      </c>
      <c r="K475" s="712"/>
      <c r="Q475" s="689">
        <f t="shared" si="33"/>
        <v>1</v>
      </c>
    </row>
    <row r="476" spans="1:17" hidden="1" x14ac:dyDescent="0.25">
      <c r="A476" s="713" t="s">
        <v>193</v>
      </c>
      <c r="B476" s="706" t="str">
        <f>+'Marketing Digital Comms'!B41</f>
        <v>ZK109.K272.C727</v>
      </c>
      <c r="C476" s="707" t="s">
        <v>194</v>
      </c>
      <c r="D476" s="707"/>
      <c r="E476" s="708">
        <f>SUM(E477:E478)</f>
        <v>0</v>
      </c>
      <c r="F476" s="709">
        <f>SUM(F477:F478)</f>
        <v>0</v>
      </c>
      <c r="G476" s="709">
        <f>SUM(G477:G478)</f>
        <v>0</v>
      </c>
      <c r="H476" s="709">
        <f>SUM(H477:H478)</f>
        <v>0</v>
      </c>
      <c r="I476" s="709">
        <f>+E476-F476-G476-H476</f>
        <v>0</v>
      </c>
      <c r="J476" s="709">
        <f>SUM(J477:J478)</f>
        <v>0</v>
      </c>
      <c r="K476" s="710">
        <f>+I476-J476</f>
        <v>0</v>
      </c>
      <c r="Q476" s="689">
        <f t="shared" si="33"/>
        <v>1</v>
      </c>
    </row>
    <row r="477" spans="1:17" hidden="1" x14ac:dyDescent="0.25">
      <c r="A477" s="694"/>
      <c r="B477" s="695" t="str">
        <f>+B476</f>
        <v>ZK109.K272.C727</v>
      </c>
      <c r="C477" s="715">
        <f>+'Marketing Digital Comms'!C42</f>
        <v>0</v>
      </c>
      <c r="D477" s="715">
        <f>+'Marketing Digital Comms'!D42</f>
        <v>0</v>
      </c>
      <c r="E477" s="728">
        <f>+'Marketing Digital Comms'!G42</f>
        <v>0</v>
      </c>
      <c r="F477" s="711"/>
      <c r="G477" s="711"/>
      <c r="H477" s="711"/>
      <c r="I477" s="711"/>
      <c r="J477" s="711"/>
      <c r="K477" s="719">
        <f>+E477-F477-G477-J477</f>
        <v>0</v>
      </c>
      <c r="Q477" s="689">
        <f t="shared" si="33"/>
        <v>1</v>
      </c>
    </row>
    <row r="478" spans="1:17" hidden="1" x14ac:dyDescent="0.25">
      <c r="A478" s="690"/>
      <c r="B478" s="691"/>
      <c r="C478" s="733" t="s">
        <v>286</v>
      </c>
      <c r="D478" s="733"/>
      <c r="E478" s="728"/>
      <c r="F478" s="711">
        <f>+IFERROR(VLOOKUP(B477,Sheet1!$B:$F,2,0),0)</f>
        <v>0</v>
      </c>
      <c r="G478" s="711">
        <f>+IFERROR(VLOOKUP(B477,Sheet1!$B:$F,3,0),0)</f>
        <v>0</v>
      </c>
      <c r="H478" s="711">
        <f>+IFERROR(VLOOKUP(B477,Sheet1!$B:$F,4,0),0)</f>
        <v>0</v>
      </c>
      <c r="I478" s="711"/>
      <c r="J478" s="711">
        <f>+IFERROR(VLOOKUP(B477,Sheet1!$B:$F,5,0),0)</f>
        <v>0</v>
      </c>
      <c r="K478" s="712"/>
      <c r="Q478" s="689">
        <f t="shared" si="33"/>
        <v>1</v>
      </c>
    </row>
    <row r="479" spans="1:17" hidden="1" x14ac:dyDescent="0.25">
      <c r="A479" s="713" t="s">
        <v>195</v>
      </c>
      <c r="B479" s="706" t="str">
        <f>+'Marketing Digital Comms'!B44</f>
        <v>ZK109.K273.C727</v>
      </c>
      <c r="C479" s="707" t="s">
        <v>196</v>
      </c>
      <c r="D479" s="707"/>
      <c r="E479" s="708">
        <f>SUM(E480:E481)</f>
        <v>0</v>
      </c>
      <c r="F479" s="709">
        <f>SUM(F480:F481)</f>
        <v>0</v>
      </c>
      <c r="G479" s="709">
        <f>SUM(G480:G481)</f>
        <v>0</v>
      </c>
      <c r="H479" s="709">
        <f>SUM(H480:H481)</f>
        <v>0</v>
      </c>
      <c r="I479" s="709">
        <f>+E479-F479-G479-H479</f>
        <v>0</v>
      </c>
      <c r="J479" s="709">
        <f>SUM(J480:J481)</f>
        <v>0</v>
      </c>
      <c r="K479" s="710">
        <f>+I479-J479</f>
        <v>0</v>
      </c>
      <c r="Q479" s="689">
        <f t="shared" si="33"/>
        <v>1</v>
      </c>
    </row>
    <row r="480" spans="1:17" hidden="1" x14ac:dyDescent="0.25">
      <c r="A480" s="694"/>
      <c r="B480" s="695" t="str">
        <f>+B479</f>
        <v>ZK109.K273.C727</v>
      </c>
      <c r="C480" s="715">
        <f>+'Marketing Digital Comms'!C45</f>
        <v>0</v>
      </c>
      <c r="D480" s="715">
        <f>+'Marketing Digital Comms'!D45</f>
        <v>0</v>
      </c>
      <c r="E480" s="728">
        <f>+'Marketing Digital Comms'!G45</f>
        <v>0</v>
      </c>
      <c r="F480" s="711"/>
      <c r="G480" s="711"/>
      <c r="H480" s="711"/>
      <c r="I480" s="711"/>
      <c r="J480" s="711"/>
      <c r="K480" s="719">
        <f>+E480-F480-G480-J480</f>
        <v>0</v>
      </c>
      <c r="Q480" s="689">
        <f t="shared" si="33"/>
        <v>1</v>
      </c>
    </row>
    <row r="481" spans="1:17" hidden="1" x14ac:dyDescent="0.25">
      <c r="A481" s="690"/>
      <c r="B481" s="691"/>
      <c r="C481" s="733" t="s">
        <v>286</v>
      </c>
      <c r="D481" s="733"/>
      <c r="E481" s="728"/>
      <c r="F481" s="711">
        <f>+IFERROR(VLOOKUP(B480,Sheet1!$B:$F,2,0),0)</f>
        <v>0</v>
      </c>
      <c r="G481" s="711">
        <f>+IFERROR(VLOOKUP(B480,Sheet1!$B:$F,3,0),0)</f>
        <v>0</v>
      </c>
      <c r="H481" s="711">
        <f>+IFERROR(VLOOKUP(B480,Sheet1!$B:$F,4,0),0)</f>
        <v>0</v>
      </c>
      <c r="I481" s="711"/>
      <c r="J481" s="711">
        <f>+IFERROR(VLOOKUP(B480,Sheet1!$B:$F,5,0),0)</f>
        <v>0</v>
      </c>
      <c r="K481" s="712"/>
      <c r="Q481" s="689">
        <f t="shared" si="33"/>
        <v>1</v>
      </c>
    </row>
    <row r="482" spans="1:17" x14ac:dyDescent="0.25">
      <c r="A482" s="713" t="s">
        <v>197</v>
      </c>
      <c r="B482" s="706" t="str">
        <f>+'Marketing Digital Comms'!B47</f>
        <v>ZK109.K274.C727</v>
      </c>
      <c r="C482" s="707" t="s">
        <v>198</v>
      </c>
      <c r="D482" s="707"/>
      <c r="E482" s="708">
        <f>SUM(E483:E484)</f>
        <v>1500</v>
      </c>
      <c r="F482" s="709">
        <f>SUM(F483:F484)</f>
        <v>0</v>
      </c>
      <c r="G482" s="709">
        <f>SUM(G483:G484)</f>
        <v>0</v>
      </c>
      <c r="H482" s="709">
        <f>SUM(H483:H484)</f>
        <v>487.38</v>
      </c>
      <c r="I482" s="709">
        <f>+E482-F482-G482-H482</f>
        <v>1012.62</v>
      </c>
      <c r="J482" s="709">
        <f>SUM(J483:J484)</f>
        <v>1195</v>
      </c>
      <c r="K482" s="710">
        <f>+I482-J482</f>
        <v>-182.38</v>
      </c>
      <c r="Q482" s="689">
        <f t="shared" si="33"/>
        <v>0</v>
      </c>
    </row>
    <row r="483" spans="1:17" x14ac:dyDescent="0.25">
      <c r="A483" s="694"/>
      <c r="B483" s="695" t="str">
        <f>+B482</f>
        <v>ZK109.K274.C727</v>
      </c>
      <c r="C483" s="715" t="str">
        <f>+'Marketing Digital Comms'!C48</f>
        <v xml:space="preserve">Evaluation  </v>
      </c>
      <c r="D483" s="715">
        <f>+'Marketing Digital Comms'!D48</f>
        <v>0</v>
      </c>
      <c r="E483" s="728">
        <f>+'Marketing Digital Comms'!G48</f>
        <v>1500</v>
      </c>
      <c r="F483" s="711"/>
      <c r="G483" s="711"/>
      <c r="H483" s="711"/>
      <c r="I483" s="711"/>
      <c r="J483" s="711"/>
      <c r="K483" s="719">
        <f>+E483-F483-G483-J483</f>
        <v>1500</v>
      </c>
      <c r="Q483" s="689">
        <f t="shared" si="33"/>
        <v>0</v>
      </c>
    </row>
    <row r="484" spans="1:17" x14ac:dyDescent="0.25">
      <c r="A484" s="690"/>
      <c r="B484" s="691"/>
      <c r="C484" s="733" t="s">
        <v>286</v>
      </c>
      <c r="D484" s="733"/>
      <c r="E484" s="728"/>
      <c r="F484" s="711">
        <f>+IFERROR(VLOOKUP(B483,Sheet1!$B:$F,2,0),0)</f>
        <v>0</v>
      </c>
      <c r="G484" s="711">
        <f>+IFERROR(VLOOKUP(B483,Sheet1!$B:$F,3,0),0)</f>
        <v>0</v>
      </c>
      <c r="H484" s="711">
        <f>+IFERROR(VLOOKUP(B483,Sheet1!$B:$F,4,0),0)</f>
        <v>487.38</v>
      </c>
      <c r="I484" s="711"/>
      <c r="J484" s="711">
        <f>+IFERROR(VLOOKUP(B483,Sheet1!$B:$F,5,0),0)</f>
        <v>1195</v>
      </c>
      <c r="K484" s="712"/>
      <c r="Q484" s="689">
        <f t="shared" si="33"/>
        <v>0</v>
      </c>
    </row>
    <row r="485" spans="1:17" x14ac:dyDescent="0.25">
      <c r="A485" s="713" t="str">
        <f>+'Marketing Digital Comms'!A50</f>
        <v>k161</v>
      </c>
      <c r="B485" s="706" t="str">
        <f>+'Marketing Digital Comms'!B50</f>
        <v>ZK109.k161.C727</v>
      </c>
      <c r="C485" s="707" t="str">
        <f>+'Marketing Digital Comms'!C50</f>
        <v>PROFESSIONAL CONSULTANT FEES</v>
      </c>
      <c r="D485" s="707"/>
      <c r="E485" s="708">
        <f>SUM(E486:E487)</f>
        <v>1650</v>
      </c>
      <c r="F485" s="709">
        <f>SUM(F486:F487)</f>
        <v>0</v>
      </c>
      <c r="G485" s="709">
        <f>SUM(G486:G487)</f>
        <v>0</v>
      </c>
      <c r="H485" s="709">
        <f>SUM(H486:H487)</f>
        <v>650</v>
      </c>
      <c r="I485" s="709">
        <f>+E485-F485-G485-H485</f>
        <v>1000</v>
      </c>
      <c r="J485" s="709">
        <f>SUM(J486:J487)</f>
        <v>0</v>
      </c>
      <c r="K485" s="710">
        <f>+I485-J485</f>
        <v>1000</v>
      </c>
      <c r="Q485" s="689">
        <f t="shared" ref="Q485:Q487" si="35">+IF(SUM(E485:J485)=0,1,0)</f>
        <v>0</v>
      </c>
    </row>
    <row r="486" spans="1:17" x14ac:dyDescent="0.25">
      <c r="A486" s="694"/>
      <c r="B486" s="695" t="str">
        <f>+B485</f>
        <v>ZK109.k161.C727</v>
      </c>
      <c r="C486" s="715" t="str">
        <f>+'Marketing Digital Comms'!C51</f>
        <v>Programming consultant</v>
      </c>
      <c r="D486" s="715">
        <f>+'Marketing Digital Comms'!D51</f>
        <v>0</v>
      </c>
      <c r="E486" s="728">
        <f>+'Marketing Digital Comms'!G51</f>
        <v>1650</v>
      </c>
      <c r="F486" s="711"/>
      <c r="G486" s="711"/>
      <c r="H486" s="711"/>
      <c r="I486" s="711"/>
      <c r="J486" s="711"/>
      <c r="K486" s="719">
        <f>+E486-F486-G486-J486</f>
        <v>1650</v>
      </c>
      <c r="Q486" s="689">
        <f t="shared" si="35"/>
        <v>0</v>
      </c>
    </row>
    <row r="487" spans="1:17" x14ac:dyDescent="0.25">
      <c r="A487" s="690"/>
      <c r="B487" s="691"/>
      <c r="C487" s="733" t="s">
        <v>286</v>
      </c>
      <c r="D487" s="733"/>
      <c r="E487" s="728"/>
      <c r="F487" s="711">
        <f>+IFERROR(VLOOKUP(B486,Sheet1!$B:$F,2,0),0)</f>
        <v>0</v>
      </c>
      <c r="G487" s="711">
        <f>+IFERROR(VLOOKUP(B486,Sheet1!$B:$F,3,0),0)</f>
        <v>0</v>
      </c>
      <c r="H487" s="711">
        <f>+IFERROR(VLOOKUP(B486,Sheet1!$B:$F,4,0),0)</f>
        <v>650</v>
      </c>
      <c r="I487" s="711"/>
      <c r="J487" s="711">
        <f>+IFERROR(VLOOKUP(B486,Sheet1!$B:$F,5,0),0)</f>
        <v>0</v>
      </c>
      <c r="K487" s="712"/>
      <c r="Q487" s="689">
        <f t="shared" si="35"/>
        <v>0</v>
      </c>
    </row>
    <row r="488" spans="1:17" x14ac:dyDescent="0.25">
      <c r="A488" s="713" t="str">
        <f>+'Marketing Digital Comms'!A53</f>
        <v>k122</v>
      </c>
      <c r="B488" s="706" t="str">
        <f>+'Marketing Digital Comms'!B53</f>
        <v>ZK109.k122.C727</v>
      </c>
      <c r="C488" s="707" t="str">
        <f>+'Marketing Digital Comms'!C53</f>
        <v>TRANSPORTATION</v>
      </c>
      <c r="D488" s="707"/>
      <c r="E488" s="708">
        <f>SUM(E489:E490)</f>
        <v>1000</v>
      </c>
      <c r="F488" s="709">
        <f>SUM(F489:F490)</f>
        <v>0</v>
      </c>
      <c r="G488" s="709">
        <f>SUM(G489:G490)</f>
        <v>0</v>
      </c>
      <c r="H488" s="709">
        <f>SUM(H489:H490)</f>
        <v>702.55</v>
      </c>
      <c r="I488" s="709">
        <f>+E488-F488-G488-H488</f>
        <v>297.45000000000005</v>
      </c>
      <c r="J488" s="709">
        <f>SUM(J489:J490)</f>
        <v>0</v>
      </c>
      <c r="K488" s="710">
        <f>+I488-J488</f>
        <v>297.45000000000005</v>
      </c>
      <c r="Q488" s="689">
        <f t="shared" ref="Q488:Q490" si="36">+IF(SUM(E488:J488)=0,1,0)</f>
        <v>0</v>
      </c>
    </row>
    <row r="489" spans="1:17" x14ac:dyDescent="0.25">
      <c r="A489" s="694"/>
      <c r="B489" s="695" t="str">
        <f>+B488</f>
        <v>ZK109.k122.C727</v>
      </c>
      <c r="C489" s="715" t="str">
        <f>+'Marketing Digital Comms'!C54</f>
        <v>Festival transport</v>
      </c>
      <c r="D489" s="715">
        <f>+'Marketing Digital Comms'!D54</f>
        <v>0</v>
      </c>
      <c r="E489" s="728">
        <f>+'Marketing Digital Comms'!G54</f>
        <v>1000</v>
      </c>
      <c r="F489" s="711"/>
      <c r="G489" s="711"/>
      <c r="H489" s="711"/>
      <c r="I489" s="711"/>
      <c r="J489" s="711"/>
      <c r="K489" s="719">
        <f>+E489-F489-G489-J489</f>
        <v>1000</v>
      </c>
      <c r="Q489" s="689">
        <f t="shared" si="36"/>
        <v>0</v>
      </c>
    </row>
    <row r="490" spans="1:17" x14ac:dyDescent="0.25">
      <c r="A490" s="690"/>
      <c r="B490" s="691"/>
      <c r="C490" s="733" t="s">
        <v>286</v>
      </c>
      <c r="D490" s="733"/>
      <c r="E490" s="728"/>
      <c r="F490" s="711">
        <f>+IFERROR(VLOOKUP(B489,Sheet1!$B:$F,2,0),0)</f>
        <v>0</v>
      </c>
      <c r="G490" s="711">
        <f>+IFERROR(VLOOKUP(B489,Sheet1!$B:$F,3,0),0)</f>
        <v>0</v>
      </c>
      <c r="H490" s="711">
        <f>+IFERROR(VLOOKUP(B489,Sheet1!$B:$F,4,0),0)</f>
        <v>702.55</v>
      </c>
      <c r="I490" s="711"/>
      <c r="J490" s="711">
        <f>+IFERROR(VLOOKUP(B489,Sheet1!$B:$F,5,0),0)</f>
        <v>0</v>
      </c>
      <c r="K490" s="712"/>
      <c r="Q490" s="689">
        <f t="shared" si="36"/>
        <v>0</v>
      </c>
    </row>
    <row r="491" spans="1:17" hidden="1" x14ac:dyDescent="0.25">
      <c r="A491" s="713" t="str">
        <f>+'Marketing Digital Comms'!A56</f>
        <v>k299</v>
      </c>
      <c r="B491" s="706" t="str">
        <f>+'Marketing Digital Comms'!B56</f>
        <v>ZK109.k299.C727</v>
      </c>
      <c r="C491" s="707" t="str">
        <f>+'Marketing Digital Comms'!C56</f>
        <v>ADMIN COSTS</v>
      </c>
      <c r="D491" s="707"/>
      <c r="E491" s="708">
        <f>SUM(E492:E493)</f>
        <v>0</v>
      </c>
      <c r="F491" s="709">
        <f>SUM(F492:F493)</f>
        <v>0</v>
      </c>
      <c r="G491" s="709">
        <f>SUM(G492:G493)</f>
        <v>0</v>
      </c>
      <c r="H491" s="709">
        <f>SUM(H492:H493)</f>
        <v>0</v>
      </c>
      <c r="I491" s="709">
        <f>+E491-F491-G491-H491</f>
        <v>0</v>
      </c>
      <c r="J491" s="709">
        <f>SUM(J492:J493)</f>
        <v>0</v>
      </c>
      <c r="K491" s="710">
        <f>+I491-J491</f>
        <v>0</v>
      </c>
      <c r="Q491" s="689">
        <f t="shared" ref="Q491:Q493" si="37">+IF(SUM(E491:J491)=0,1,0)</f>
        <v>1</v>
      </c>
    </row>
    <row r="492" spans="1:17" hidden="1" x14ac:dyDescent="0.25">
      <c r="A492" s="694"/>
      <c r="B492" s="695" t="str">
        <f>+B491</f>
        <v>ZK109.k299.C727</v>
      </c>
      <c r="C492" s="715">
        <f>+'Marketing Digital Comms'!C57</f>
        <v>0</v>
      </c>
      <c r="D492" s="715">
        <f>+'Marketing Digital Comms'!D57</f>
        <v>0</v>
      </c>
      <c r="E492" s="728">
        <f>+'Marketing Digital Comms'!G57</f>
        <v>0</v>
      </c>
      <c r="F492" s="711"/>
      <c r="G492" s="711"/>
      <c r="H492" s="711"/>
      <c r="I492" s="711"/>
      <c r="J492" s="711"/>
      <c r="K492" s="719">
        <f>+E492-F492-G492-J492</f>
        <v>0</v>
      </c>
      <c r="Q492" s="689">
        <f t="shared" si="37"/>
        <v>1</v>
      </c>
    </row>
    <row r="493" spans="1:17" hidden="1" x14ac:dyDescent="0.25">
      <c r="A493" s="690"/>
      <c r="B493" s="691"/>
      <c r="C493" s="733" t="s">
        <v>286</v>
      </c>
      <c r="D493" s="733"/>
      <c r="E493" s="728"/>
      <c r="F493" s="711">
        <f>+IFERROR(VLOOKUP(B492,Sheet1!$B:$F,2,0),0)</f>
        <v>0</v>
      </c>
      <c r="G493" s="711">
        <f>+IFERROR(VLOOKUP(B492,Sheet1!$B:$F,3,0),0)</f>
        <v>0</v>
      </c>
      <c r="H493" s="711">
        <f>+IFERROR(VLOOKUP(B492,Sheet1!$B:$F,4,0),0)</f>
        <v>0</v>
      </c>
      <c r="I493" s="711"/>
      <c r="J493" s="711">
        <f>+IFERROR(VLOOKUP(B492,Sheet1!$B:$F,5,0),0)</f>
        <v>0</v>
      </c>
      <c r="K493" s="712"/>
      <c r="Q493" s="689">
        <f t="shared" si="37"/>
        <v>1</v>
      </c>
    </row>
    <row r="494" spans="1:17" hidden="1" x14ac:dyDescent="0.25">
      <c r="A494" s="713" t="s">
        <v>199</v>
      </c>
      <c r="B494" s="706" t="str">
        <f>+'Education &amp; Community'!B8</f>
        <v>ZK110.K278.C727</v>
      </c>
      <c r="C494" s="707" t="s">
        <v>200</v>
      </c>
      <c r="D494" s="707"/>
      <c r="E494" s="708">
        <f>SUM(E495:E506)</f>
        <v>0</v>
      </c>
      <c r="F494" s="709">
        <f>SUM(F495:F506)</f>
        <v>0</v>
      </c>
      <c r="G494" s="709">
        <f>SUM(G495:G506)</f>
        <v>0</v>
      </c>
      <c r="H494" s="709">
        <f>SUM(H495:H506)</f>
        <v>0</v>
      </c>
      <c r="I494" s="709">
        <f>+E494-F494-G494-H494</f>
        <v>0</v>
      </c>
      <c r="J494" s="709">
        <f>SUM(J495:J506)</f>
        <v>0</v>
      </c>
      <c r="K494" s="710">
        <f>+I494-J494</f>
        <v>0</v>
      </c>
      <c r="Q494" s="689">
        <f t="shared" si="33"/>
        <v>1</v>
      </c>
    </row>
    <row r="495" spans="1:17" hidden="1" x14ac:dyDescent="0.25">
      <c r="A495" s="690"/>
      <c r="B495" s="691"/>
      <c r="C495" s="715">
        <f>+'Education &amp; Community'!C9</f>
        <v>0</v>
      </c>
      <c r="D495" s="715">
        <f>+'Education &amp; Community'!D9</f>
        <v>0</v>
      </c>
      <c r="E495" s="728">
        <f>+'Education &amp; Community'!G9</f>
        <v>0</v>
      </c>
      <c r="F495" s="711"/>
      <c r="G495" s="711"/>
      <c r="H495" s="711"/>
      <c r="I495" s="711"/>
      <c r="J495" s="711"/>
      <c r="K495" s="719">
        <f t="shared" ref="K495:K505" si="38">+E495-F495-G495-J495</f>
        <v>0</v>
      </c>
      <c r="Q495" s="689">
        <f t="shared" si="33"/>
        <v>1</v>
      </c>
    </row>
    <row r="496" spans="1:17" hidden="1" x14ac:dyDescent="0.25">
      <c r="A496" s="690"/>
      <c r="B496" s="691"/>
      <c r="C496" s="715">
        <f>+'Education &amp; Community'!C10</f>
        <v>0</v>
      </c>
      <c r="D496" s="715">
        <f>+'Education &amp; Community'!D10</f>
        <v>0</v>
      </c>
      <c r="E496" s="728">
        <f>+'Education &amp; Community'!G10</f>
        <v>0</v>
      </c>
      <c r="F496" s="711"/>
      <c r="G496" s="711"/>
      <c r="H496" s="711"/>
      <c r="I496" s="711"/>
      <c r="J496" s="711"/>
      <c r="K496" s="719">
        <f t="shared" si="38"/>
        <v>0</v>
      </c>
      <c r="Q496" s="689">
        <f t="shared" si="33"/>
        <v>1</v>
      </c>
    </row>
    <row r="497" spans="1:17" hidden="1" x14ac:dyDescent="0.25">
      <c r="A497" s="690"/>
      <c r="B497" s="691"/>
      <c r="C497" s="715">
        <f>+'Education &amp; Community'!C11</f>
        <v>0</v>
      </c>
      <c r="D497" s="715">
        <f>+'Education &amp; Community'!D11</f>
        <v>0</v>
      </c>
      <c r="E497" s="728">
        <f>+'Education &amp; Community'!G11</f>
        <v>0</v>
      </c>
      <c r="F497" s="711"/>
      <c r="G497" s="711"/>
      <c r="H497" s="711"/>
      <c r="I497" s="711"/>
      <c r="J497" s="711"/>
      <c r="K497" s="719">
        <f t="shared" si="38"/>
        <v>0</v>
      </c>
      <c r="Q497" s="689">
        <f t="shared" si="33"/>
        <v>1</v>
      </c>
    </row>
    <row r="498" spans="1:17" hidden="1" x14ac:dyDescent="0.25">
      <c r="A498" s="690"/>
      <c r="B498" s="691"/>
      <c r="C498" s="715">
        <f>+'Education &amp; Community'!C12</f>
        <v>0</v>
      </c>
      <c r="D498" s="715">
        <f>+'Education &amp; Community'!D12</f>
        <v>0</v>
      </c>
      <c r="E498" s="728">
        <f>+'Education &amp; Community'!G12</f>
        <v>0</v>
      </c>
      <c r="F498" s="711"/>
      <c r="G498" s="711"/>
      <c r="H498" s="711"/>
      <c r="I498" s="711"/>
      <c r="J498" s="711"/>
      <c r="K498" s="719">
        <f t="shared" si="38"/>
        <v>0</v>
      </c>
      <c r="Q498" s="689">
        <f t="shared" ref="Q498:Q561" si="39">+IF(SUM(E498:J498)=0,1,0)</f>
        <v>1</v>
      </c>
    </row>
    <row r="499" spans="1:17" hidden="1" x14ac:dyDescent="0.25">
      <c r="A499" s="690"/>
      <c r="B499" s="691"/>
      <c r="C499" s="715">
        <f>+'Education &amp; Community'!C13</f>
        <v>0</v>
      </c>
      <c r="D499" s="715">
        <f>+'Education &amp; Community'!D13</f>
        <v>0</v>
      </c>
      <c r="E499" s="728">
        <f>+'Education &amp; Community'!G13</f>
        <v>0</v>
      </c>
      <c r="F499" s="711"/>
      <c r="G499" s="711"/>
      <c r="H499" s="711"/>
      <c r="I499" s="711"/>
      <c r="J499" s="711"/>
      <c r="K499" s="719">
        <f t="shared" si="38"/>
        <v>0</v>
      </c>
      <c r="Q499" s="689">
        <f t="shared" si="39"/>
        <v>1</v>
      </c>
    </row>
    <row r="500" spans="1:17" hidden="1" x14ac:dyDescent="0.25">
      <c r="A500" s="690"/>
      <c r="B500" s="691"/>
      <c r="C500" s="715">
        <f>+'Education &amp; Community'!C14</f>
        <v>0</v>
      </c>
      <c r="D500" s="715">
        <f>+'Education &amp; Community'!D14</f>
        <v>0</v>
      </c>
      <c r="E500" s="728">
        <f>+'Education &amp; Community'!G14</f>
        <v>0</v>
      </c>
      <c r="F500" s="711"/>
      <c r="G500" s="711"/>
      <c r="H500" s="711"/>
      <c r="I500" s="711"/>
      <c r="J500" s="711"/>
      <c r="K500" s="719">
        <f t="shared" si="38"/>
        <v>0</v>
      </c>
      <c r="Q500" s="689">
        <f t="shared" si="39"/>
        <v>1</v>
      </c>
    </row>
    <row r="501" spans="1:17" hidden="1" x14ac:dyDescent="0.25">
      <c r="A501" s="690"/>
      <c r="B501" s="691"/>
      <c r="C501" s="715">
        <f>+'Education &amp; Community'!C15</f>
        <v>0</v>
      </c>
      <c r="D501" s="715">
        <f>+'Education &amp; Community'!D15</f>
        <v>0</v>
      </c>
      <c r="E501" s="728">
        <f>+'Education &amp; Community'!G15</f>
        <v>0</v>
      </c>
      <c r="F501" s="711"/>
      <c r="G501" s="711"/>
      <c r="H501" s="711"/>
      <c r="I501" s="711"/>
      <c r="J501" s="711"/>
      <c r="K501" s="719">
        <f t="shared" si="38"/>
        <v>0</v>
      </c>
      <c r="Q501" s="689">
        <f t="shared" si="39"/>
        <v>1</v>
      </c>
    </row>
    <row r="502" spans="1:17" hidden="1" x14ac:dyDescent="0.25">
      <c r="A502" s="690"/>
      <c r="B502" s="691"/>
      <c r="C502" s="715">
        <f>+'Education &amp; Community'!C16</f>
        <v>0</v>
      </c>
      <c r="D502" s="715">
        <f>+'Education &amp; Community'!D16</f>
        <v>0</v>
      </c>
      <c r="E502" s="728">
        <f>+'Education &amp; Community'!G16</f>
        <v>0</v>
      </c>
      <c r="F502" s="711"/>
      <c r="G502" s="711"/>
      <c r="H502" s="711"/>
      <c r="I502" s="711"/>
      <c r="J502" s="711"/>
      <c r="K502" s="719">
        <f t="shared" si="38"/>
        <v>0</v>
      </c>
      <c r="Q502" s="689">
        <f t="shared" si="39"/>
        <v>1</v>
      </c>
    </row>
    <row r="503" spans="1:17" hidden="1" x14ac:dyDescent="0.25">
      <c r="A503" s="690"/>
      <c r="B503" s="691"/>
      <c r="C503" s="715">
        <f>+'Education &amp; Community'!C17</f>
        <v>0</v>
      </c>
      <c r="D503" s="715">
        <f>+'Education &amp; Community'!D17</f>
        <v>0</v>
      </c>
      <c r="E503" s="728">
        <f>+'Education &amp; Community'!G17</f>
        <v>0</v>
      </c>
      <c r="F503" s="711"/>
      <c r="G503" s="711"/>
      <c r="H503" s="711"/>
      <c r="I503" s="711"/>
      <c r="J503" s="711"/>
      <c r="K503" s="719">
        <f t="shared" si="38"/>
        <v>0</v>
      </c>
      <c r="Q503" s="689">
        <f t="shared" si="39"/>
        <v>1</v>
      </c>
    </row>
    <row r="504" spans="1:17" hidden="1" x14ac:dyDescent="0.25">
      <c r="A504" s="690"/>
      <c r="B504" s="691"/>
      <c r="C504" s="715">
        <f>+'Education &amp; Community'!C18</f>
        <v>0</v>
      </c>
      <c r="D504" s="715">
        <f>+'Education &amp; Community'!D18</f>
        <v>0</v>
      </c>
      <c r="E504" s="728">
        <f>+'Education &amp; Community'!G18</f>
        <v>0</v>
      </c>
      <c r="F504" s="711"/>
      <c r="G504" s="711"/>
      <c r="H504" s="711"/>
      <c r="I504" s="711"/>
      <c r="J504" s="711"/>
      <c r="K504" s="719">
        <f t="shared" si="38"/>
        <v>0</v>
      </c>
      <c r="Q504" s="689">
        <f t="shared" si="39"/>
        <v>1</v>
      </c>
    </row>
    <row r="505" spans="1:17" hidden="1" x14ac:dyDescent="0.25">
      <c r="A505" s="690"/>
      <c r="B505" s="691" t="str">
        <f>+B494</f>
        <v>ZK110.K278.C727</v>
      </c>
      <c r="C505" s="715">
        <f>+'Education &amp; Community'!C19</f>
        <v>0</v>
      </c>
      <c r="D505" s="715">
        <f>+'Education &amp; Community'!D19</f>
        <v>0</v>
      </c>
      <c r="E505" s="728">
        <f>+'Education &amp; Community'!G19</f>
        <v>0</v>
      </c>
      <c r="F505" s="711"/>
      <c r="G505" s="711"/>
      <c r="H505" s="711"/>
      <c r="I505" s="711"/>
      <c r="J505" s="711"/>
      <c r="K505" s="719">
        <f t="shared" si="38"/>
        <v>0</v>
      </c>
      <c r="Q505" s="689">
        <f t="shared" si="39"/>
        <v>1</v>
      </c>
    </row>
    <row r="506" spans="1:17" hidden="1" x14ac:dyDescent="0.25">
      <c r="A506" s="729"/>
      <c r="B506" s="730"/>
      <c r="C506" s="731" t="s">
        <v>286</v>
      </c>
      <c r="D506" s="731"/>
      <c r="E506" s="732"/>
      <c r="F506" s="711">
        <f>+IFERROR(VLOOKUP(B505,Sheet1!$B:$F,2,0),0)</f>
        <v>0</v>
      </c>
      <c r="G506" s="711">
        <f>+IFERROR(VLOOKUP(B505,Sheet1!$B:$F,3,0),0)</f>
        <v>0</v>
      </c>
      <c r="H506" s="711">
        <f>+IFERROR(VLOOKUP(B505,Sheet1!$B:$F,4,0),0)</f>
        <v>0</v>
      </c>
      <c r="I506" s="711"/>
      <c r="J506" s="711">
        <f>+IFERROR(VLOOKUP(B505,Sheet1!$B:$F,5,0),0)</f>
        <v>0</v>
      </c>
      <c r="K506" s="712"/>
      <c r="Q506" s="689">
        <f t="shared" si="39"/>
        <v>1</v>
      </c>
    </row>
    <row r="507" spans="1:17" hidden="1" x14ac:dyDescent="0.25">
      <c r="A507" s="713" t="s">
        <v>201</v>
      </c>
      <c r="B507" s="706" t="str">
        <f>+'Education &amp; Community'!B21</f>
        <v>ZK110.K279.C727</v>
      </c>
      <c r="C507" s="707" t="s">
        <v>202</v>
      </c>
      <c r="D507" s="707"/>
      <c r="E507" s="708">
        <f>SUM(E508:E511)</f>
        <v>0</v>
      </c>
      <c r="F507" s="709">
        <f>SUM(F508:F511)</f>
        <v>0</v>
      </c>
      <c r="G507" s="709">
        <f>SUM(G508:G511)</f>
        <v>0</v>
      </c>
      <c r="H507" s="709">
        <f>SUM(H508:H511)</f>
        <v>0</v>
      </c>
      <c r="I507" s="709">
        <f>+E507-F507-G507-H507</f>
        <v>0</v>
      </c>
      <c r="J507" s="709">
        <f>SUM(J508:J511)</f>
        <v>0</v>
      </c>
      <c r="K507" s="710">
        <f>+I507-J507</f>
        <v>0</v>
      </c>
      <c r="Q507" s="689">
        <f t="shared" si="39"/>
        <v>1</v>
      </c>
    </row>
    <row r="508" spans="1:17" hidden="1" x14ac:dyDescent="0.25">
      <c r="A508" s="690"/>
      <c r="B508" s="691"/>
      <c r="C508" s="715">
        <f>+'Education &amp; Community'!C22</f>
        <v>0</v>
      </c>
      <c r="D508" s="715">
        <f>+'Education &amp; Community'!D22</f>
        <v>0</v>
      </c>
      <c r="E508" s="728">
        <f>+'Education &amp; Community'!G22</f>
        <v>0</v>
      </c>
      <c r="F508" s="711">
        <f>+IFERROR(VLOOKUP(#REF!,#REF!,4,FALSE),0)</f>
        <v>0</v>
      </c>
      <c r="G508" s="718"/>
      <c r="H508" s="718"/>
      <c r="I508" s="718"/>
      <c r="J508" s="718"/>
      <c r="K508" s="719">
        <f>+E508-F508-G508-J508</f>
        <v>0</v>
      </c>
      <c r="Q508" s="689">
        <f t="shared" si="39"/>
        <v>1</v>
      </c>
    </row>
    <row r="509" spans="1:17" hidden="1" x14ac:dyDescent="0.25">
      <c r="A509" s="690"/>
      <c r="B509" s="691"/>
      <c r="C509" s="715">
        <f>+'Education &amp; Community'!C23</f>
        <v>0</v>
      </c>
      <c r="D509" s="715">
        <f>+'Education &amp; Community'!D23</f>
        <v>0</v>
      </c>
      <c r="E509" s="728">
        <f>+'Education &amp; Community'!G23</f>
        <v>0</v>
      </c>
      <c r="F509" s="718"/>
      <c r="G509" s="718"/>
      <c r="H509" s="718"/>
      <c r="I509" s="718"/>
      <c r="J509" s="718"/>
      <c r="K509" s="719">
        <f>+E509-F509-G509-J509</f>
        <v>0</v>
      </c>
      <c r="Q509" s="689">
        <f t="shared" si="39"/>
        <v>1</v>
      </c>
    </row>
    <row r="510" spans="1:17" hidden="1" x14ac:dyDescent="0.25">
      <c r="A510" s="690"/>
      <c r="B510" s="691" t="str">
        <f>+B507</f>
        <v>ZK110.K279.C727</v>
      </c>
      <c r="C510" s="715">
        <f>+'Education &amp; Community'!C24</f>
        <v>0</v>
      </c>
      <c r="D510" s="715">
        <f>+'Education &amp; Community'!D24</f>
        <v>0</v>
      </c>
      <c r="E510" s="728">
        <f>+'Education &amp; Community'!G24</f>
        <v>0</v>
      </c>
      <c r="F510" s="718"/>
      <c r="G510" s="718"/>
      <c r="H510" s="718"/>
      <c r="I510" s="718"/>
      <c r="J510" s="718"/>
      <c r="K510" s="719">
        <f>+E510-F510-G510-J510</f>
        <v>0</v>
      </c>
      <c r="Q510" s="689">
        <f t="shared" si="39"/>
        <v>1</v>
      </c>
    </row>
    <row r="511" spans="1:17" hidden="1" x14ac:dyDescent="0.25">
      <c r="A511" s="729"/>
      <c r="B511" s="730"/>
      <c r="C511" s="733" t="s">
        <v>286</v>
      </c>
      <c r="D511" s="733"/>
      <c r="E511" s="728"/>
      <c r="F511" s="711">
        <f>+IFERROR(VLOOKUP(B510,Sheet1!$B:$F,2,0),0)</f>
        <v>0</v>
      </c>
      <c r="G511" s="711">
        <f>+IFERROR(VLOOKUP(B510,Sheet1!$B:$F,3,0),0)</f>
        <v>0</v>
      </c>
      <c r="H511" s="711">
        <f>+IFERROR(VLOOKUP(B510,Sheet1!$B:$F,4,0),0)</f>
        <v>0</v>
      </c>
      <c r="I511" s="711"/>
      <c r="J511" s="711">
        <f>+IFERROR(VLOOKUP(B510,Sheet1!$B:$F,5,0),0)</f>
        <v>0</v>
      </c>
      <c r="K511" s="712"/>
      <c r="Q511" s="689">
        <f t="shared" si="39"/>
        <v>1</v>
      </c>
    </row>
    <row r="512" spans="1:17" hidden="1" x14ac:dyDescent="0.25">
      <c r="A512" s="713" t="s">
        <v>203</v>
      </c>
      <c r="B512" s="706" t="str">
        <f>+'Education &amp; Community'!B26</f>
        <v>ZK110.K280.C727</v>
      </c>
      <c r="C512" s="707" t="s">
        <v>204</v>
      </c>
      <c r="D512" s="707"/>
      <c r="E512" s="708">
        <f>SUM(E513:E517)</f>
        <v>0</v>
      </c>
      <c r="F512" s="709">
        <f>SUM(F513:F517)</f>
        <v>0</v>
      </c>
      <c r="G512" s="709">
        <f>SUM(G513:G517)</f>
        <v>0</v>
      </c>
      <c r="H512" s="709">
        <f>SUM(H513:H517)</f>
        <v>0</v>
      </c>
      <c r="I512" s="709">
        <f>+E512-F512-G512-H512</f>
        <v>0</v>
      </c>
      <c r="J512" s="709">
        <f>SUM(J513:J517)</f>
        <v>0</v>
      </c>
      <c r="K512" s="710">
        <f>+I512-J512</f>
        <v>0</v>
      </c>
      <c r="Q512" s="689">
        <f t="shared" si="39"/>
        <v>1</v>
      </c>
    </row>
    <row r="513" spans="1:17" hidden="1" x14ac:dyDescent="0.25">
      <c r="A513" s="690"/>
      <c r="B513" s="691"/>
      <c r="C513" s="715">
        <f>+'Education &amp; Community'!C27</f>
        <v>0</v>
      </c>
      <c r="D513" s="715">
        <f>+'Education &amp; Community'!D27</f>
        <v>0</v>
      </c>
      <c r="E513" s="728">
        <f>+'Education &amp; Community'!G27</f>
        <v>0</v>
      </c>
      <c r="F513" s="711"/>
      <c r="G513" s="711"/>
      <c r="H513" s="711"/>
      <c r="I513" s="711"/>
      <c r="J513" s="711"/>
      <c r="K513" s="719">
        <f>+E513-F513-G513-J513</f>
        <v>0</v>
      </c>
      <c r="Q513" s="689">
        <f t="shared" si="39"/>
        <v>1</v>
      </c>
    </row>
    <row r="514" spans="1:17" hidden="1" x14ac:dyDescent="0.25">
      <c r="A514" s="690"/>
      <c r="B514" s="691"/>
      <c r="C514" s="715">
        <f>+'Education &amp; Community'!C28</f>
        <v>0</v>
      </c>
      <c r="D514" s="715">
        <f>+'Education &amp; Community'!D28</f>
        <v>0</v>
      </c>
      <c r="E514" s="728">
        <f>+'Education &amp; Community'!G28</f>
        <v>0</v>
      </c>
      <c r="F514" s="718"/>
      <c r="G514" s="718"/>
      <c r="H514" s="718"/>
      <c r="I514" s="718"/>
      <c r="J514" s="718"/>
      <c r="K514" s="719">
        <f>+E514-F514-G514-J514</f>
        <v>0</v>
      </c>
      <c r="Q514" s="689">
        <f t="shared" si="39"/>
        <v>1</v>
      </c>
    </row>
    <row r="515" spans="1:17" hidden="1" x14ac:dyDescent="0.25">
      <c r="A515" s="690"/>
      <c r="B515" s="691"/>
      <c r="C515" s="715">
        <f>+'Education &amp; Community'!C29</f>
        <v>0</v>
      </c>
      <c r="D515" s="715">
        <f>+'Education &amp; Community'!D29</f>
        <v>0</v>
      </c>
      <c r="E515" s="728">
        <f>+'Education &amp; Community'!G29</f>
        <v>0</v>
      </c>
      <c r="F515" s="718"/>
      <c r="G515" s="718"/>
      <c r="H515" s="718"/>
      <c r="I515" s="718"/>
      <c r="J515" s="718"/>
      <c r="K515" s="719">
        <f>+E515-F515-G515-J515</f>
        <v>0</v>
      </c>
      <c r="Q515" s="689">
        <f t="shared" si="39"/>
        <v>1</v>
      </c>
    </row>
    <row r="516" spans="1:17" hidden="1" x14ac:dyDescent="0.25">
      <c r="A516" s="690"/>
      <c r="B516" s="691" t="str">
        <f>+B512</f>
        <v>ZK110.K280.C727</v>
      </c>
      <c r="C516" s="715">
        <f>+'Education &amp; Community'!C30</f>
        <v>0</v>
      </c>
      <c r="D516" s="715">
        <f>+'Education &amp; Community'!D30</f>
        <v>0</v>
      </c>
      <c r="E516" s="728">
        <f>+'Education &amp; Community'!G30</f>
        <v>0</v>
      </c>
      <c r="F516" s="718"/>
      <c r="G516" s="718"/>
      <c r="H516" s="718"/>
      <c r="I516" s="718"/>
      <c r="J516" s="718"/>
      <c r="K516" s="719">
        <f>+E516-F516-G516-J516</f>
        <v>0</v>
      </c>
      <c r="Q516" s="689">
        <f t="shared" si="39"/>
        <v>1</v>
      </c>
    </row>
    <row r="517" spans="1:17" hidden="1" x14ac:dyDescent="0.25">
      <c r="A517" s="729"/>
      <c r="B517" s="730"/>
      <c r="C517" s="733" t="s">
        <v>286</v>
      </c>
      <c r="D517" s="733"/>
      <c r="E517" s="728"/>
      <c r="F517" s="711">
        <f>+IFERROR(VLOOKUP(B516,Sheet1!$B:$F,2,0),0)</f>
        <v>0</v>
      </c>
      <c r="G517" s="711">
        <f>+IFERROR(VLOOKUP(B516,Sheet1!$B:$F,3,0),0)</f>
        <v>0</v>
      </c>
      <c r="H517" s="711">
        <f>+IFERROR(VLOOKUP(B516,Sheet1!$B:$F,4,0),0)</f>
        <v>0</v>
      </c>
      <c r="I517" s="711"/>
      <c r="J517" s="711">
        <f>+IFERROR(VLOOKUP(B516,Sheet1!$B:$F,5,0),0)</f>
        <v>0</v>
      </c>
      <c r="K517" s="712"/>
      <c r="Q517" s="689">
        <f t="shared" si="39"/>
        <v>1</v>
      </c>
    </row>
    <row r="518" spans="1:17" hidden="1" x14ac:dyDescent="0.25">
      <c r="A518" s="713" t="s">
        <v>205</v>
      </c>
      <c r="B518" s="706" t="str">
        <f>+'Education &amp; Community'!B32</f>
        <v>ZK110.K281.C727</v>
      </c>
      <c r="C518" s="707" t="s">
        <v>206</v>
      </c>
      <c r="D518" s="707"/>
      <c r="E518" s="714">
        <f>SUM(E519:E524)</f>
        <v>0</v>
      </c>
      <c r="F518" s="714">
        <f>SUM(F519:F524)</f>
        <v>0</v>
      </c>
      <c r="G518" s="714">
        <f>SUM(G519:G524)</f>
        <v>0</v>
      </c>
      <c r="H518" s="714">
        <f>SUM(H519:H524)</f>
        <v>0</v>
      </c>
      <c r="I518" s="709">
        <f>+E518-F518-G518-H518</f>
        <v>0</v>
      </c>
      <c r="J518" s="714">
        <f>SUM(J519:J524)</f>
        <v>0</v>
      </c>
      <c r="K518" s="710">
        <f>+I518-J518</f>
        <v>0</v>
      </c>
      <c r="Q518" s="689">
        <f t="shared" si="39"/>
        <v>1</v>
      </c>
    </row>
    <row r="519" spans="1:17" hidden="1" x14ac:dyDescent="0.25">
      <c r="A519" s="690"/>
      <c r="B519" s="691"/>
      <c r="C519" s="715">
        <f>+'Education &amp; Community'!C33</f>
        <v>0</v>
      </c>
      <c r="D519" s="715">
        <f>+'Education &amp; Community'!D33</f>
        <v>0</v>
      </c>
      <c r="E519" s="717">
        <f>+'Education &amp; Community'!G33</f>
        <v>0</v>
      </c>
      <c r="F519" s="692">
        <f>+IFERROR(VLOOKUP(#REF!,#REF!,4,FALSE),0)</f>
        <v>0</v>
      </c>
      <c r="G519" s="696"/>
      <c r="H519" s="696"/>
      <c r="I519" s="696"/>
      <c r="J519" s="696"/>
      <c r="K519" s="697">
        <f>+E519-F519-G519-J519</f>
        <v>0</v>
      </c>
      <c r="Q519" s="689">
        <f t="shared" si="39"/>
        <v>1</v>
      </c>
    </row>
    <row r="520" spans="1:17" hidden="1" x14ac:dyDescent="0.25">
      <c r="A520" s="694"/>
      <c r="B520" s="695"/>
      <c r="C520" s="715">
        <f>+'Education &amp; Community'!C34</f>
        <v>0</v>
      </c>
      <c r="D520" s="715">
        <f>+'Education &amp; Community'!D34</f>
        <v>0</v>
      </c>
      <c r="E520" s="728">
        <f>+'Education &amp; Community'!G34</f>
        <v>0</v>
      </c>
      <c r="F520" s="718"/>
      <c r="G520" s="718"/>
      <c r="H520" s="718"/>
      <c r="I520" s="718"/>
      <c r="J520" s="718"/>
      <c r="K520" s="719">
        <f>+E520-F520-G520-J520</f>
        <v>0</v>
      </c>
      <c r="Q520" s="689">
        <f t="shared" si="39"/>
        <v>1</v>
      </c>
    </row>
    <row r="521" spans="1:17" hidden="1" x14ac:dyDescent="0.25">
      <c r="A521" s="694"/>
      <c r="B521" s="695"/>
      <c r="C521" s="715">
        <f>+'Education &amp; Community'!C35</f>
        <v>0</v>
      </c>
      <c r="D521" s="715">
        <f>+'Education &amp; Community'!D35</f>
        <v>0</v>
      </c>
      <c r="E521" s="728">
        <f>+'Education &amp; Community'!G35</f>
        <v>0</v>
      </c>
      <c r="F521" s="718"/>
      <c r="G521" s="718"/>
      <c r="H521" s="718"/>
      <c r="I521" s="718"/>
      <c r="J521" s="718"/>
      <c r="K521" s="719">
        <f>+E521-F521-G521-J521</f>
        <v>0</v>
      </c>
      <c r="Q521" s="689">
        <f t="shared" si="39"/>
        <v>1</v>
      </c>
    </row>
    <row r="522" spans="1:17" hidden="1" x14ac:dyDescent="0.25">
      <c r="A522" s="694"/>
      <c r="B522" s="695"/>
      <c r="C522" s="715">
        <f>+'Education &amp; Community'!C36</f>
        <v>0</v>
      </c>
      <c r="D522" s="715">
        <f>+'Education &amp; Community'!D36</f>
        <v>0</v>
      </c>
      <c r="E522" s="728">
        <f>+'Education &amp; Community'!G36</f>
        <v>0</v>
      </c>
      <c r="F522" s="718"/>
      <c r="G522" s="718"/>
      <c r="H522" s="718"/>
      <c r="I522" s="718"/>
      <c r="J522" s="718"/>
      <c r="K522" s="719">
        <f>+E522-F522-G522-J522</f>
        <v>0</v>
      </c>
      <c r="Q522" s="689">
        <f t="shared" si="39"/>
        <v>1</v>
      </c>
    </row>
    <row r="523" spans="1:17" hidden="1" x14ac:dyDescent="0.25">
      <c r="A523" s="694"/>
      <c r="B523" s="695" t="str">
        <f>+B518</f>
        <v>ZK110.K281.C727</v>
      </c>
      <c r="C523" s="715">
        <f>+'Education &amp; Community'!C37</f>
        <v>0</v>
      </c>
      <c r="D523" s="715">
        <f>+'Education &amp; Community'!D37</f>
        <v>0</v>
      </c>
      <c r="E523" s="728">
        <f>+'Education &amp; Community'!G37</f>
        <v>0</v>
      </c>
      <c r="F523" s="718"/>
      <c r="G523" s="718"/>
      <c r="H523" s="718"/>
      <c r="I523" s="718"/>
      <c r="J523" s="718"/>
      <c r="K523" s="719">
        <f>+E523-F523-G523-J523</f>
        <v>0</v>
      </c>
      <c r="Q523" s="689">
        <f t="shared" si="39"/>
        <v>1</v>
      </c>
    </row>
    <row r="524" spans="1:17" hidden="1" x14ac:dyDescent="0.25">
      <c r="A524" s="690"/>
      <c r="B524" s="706"/>
      <c r="C524" s="733" t="s">
        <v>286</v>
      </c>
      <c r="D524" s="733"/>
      <c r="E524" s="728"/>
      <c r="F524" s="711">
        <f>+IFERROR(VLOOKUP(B523,Sheet1!$B:$F,2,0),0)</f>
        <v>0</v>
      </c>
      <c r="G524" s="711">
        <f>+IFERROR(VLOOKUP(B523,Sheet1!$B:$F,3,0),0)</f>
        <v>0</v>
      </c>
      <c r="H524" s="711">
        <f>+IFERROR(VLOOKUP(B523,Sheet1!$B:$F,4,0),0)</f>
        <v>0</v>
      </c>
      <c r="I524" s="711"/>
      <c r="J524" s="711">
        <f>+IFERROR(VLOOKUP(B523,Sheet1!$B:$F,5,0),0)</f>
        <v>0</v>
      </c>
      <c r="K524" s="712"/>
      <c r="Q524" s="689">
        <f t="shared" si="39"/>
        <v>1</v>
      </c>
    </row>
    <row r="525" spans="1:17" hidden="1" x14ac:dyDescent="0.25">
      <c r="A525" s="713" t="s">
        <v>207</v>
      </c>
      <c r="B525" s="706" t="str">
        <f>+'Education &amp; Community'!B39</f>
        <v>ZK110.K282.C727</v>
      </c>
      <c r="C525" s="707" t="s">
        <v>208</v>
      </c>
      <c r="D525" s="707"/>
      <c r="E525" s="708">
        <f>SUM(E526:E529)</f>
        <v>0</v>
      </c>
      <c r="F525" s="711">
        <f>+IFERROR(VLOOKUP(#REF!,#REF!,4,FALSE),0)</f>
        <v>0</v>
      </c>
      <c r="G525" s="711">
        <f>+IFERROR(VLOOKUP(#REF!,#REF!,5,FALSE)+VLOOKUP(#REF!,#REF!,5,FALSE),0)</f>
        <v>0</v>
      </c>
      <c r="H525" s="711">
        <f>+IFERROR(VLOOKUP(#REF!,#REF!,5,FALSE)+VLOOKUP(#REF!,#REF!,5,FALSE),0)</f>
        <v>0</v>
      </c>
      <c r="I525" s="709">
        <f>+E525-F525-G525-H525</f>
        <v>0</v>
      </c>
      <c r="J525" s="711">
        <f>+IFERROR(VLOOKUP(#REF!,#REF!,3,FALSE)+VLOOKUP(#REF!,#REF!,6,FALSE),0)</f>
        <v>0</v>
      </c>
      <c r="K525" s="710">
        <f>+I525-J525</f>
        <v>0</v>
      </c>
      <c r="Q525" s="689">
        <f t="shared" si="39"/>
        <v>1</v>
      </c>
    </row>
    <row r="526" spans="1:17" hidden="1" x14ac:dyDescent="0.25">
      <c r="A526" s="694"/>
      <c r="B526" s="695"/>
      <c r="C526" s="715">
        <f>+'Education &amp; Community'!C40</f>
        <v>0</v>
      </c>
      <c r="D526" s="715">
        <f>+'Education &amp; Community'!D40</f>
        <v>0</v>
      </c>
      <c r="E526" s="728">
        <f>+'Education &amp; Community'!G40</f>
        <v>0</v>
      </c>
      <c r="F526" s="711">
        <f>+IFERROR(VLOOKUP(#REF!,#REF!,4,FALSE),0)</f>
        <v>0</v>
      </c>
      <c r="G526" s="718"/>
      <c r="H526" s="718"/>
      <c r="I526" s="718"/>
      <c r="J526" s="718"/>
      <c r="K526" s="719">
        <f>+E526-F526-G526-J526</f>
        <v>0</v>
      </c>
      <c r="Q526" s="689">
        <f t="shared" si="39"/>
        <v>1</v>
      </c>
    </row>
    <row r="527" spans="1:17" hidden="1" x14ac:dyDescent="0.25">
      <c r="A527" s="690"/>
      <c r="B527" s="691"/>
      <c r="C527" s="715">
        <f>+'Education &amp; Community'!C41</f>
        <v>0</v>
      </c>
      <c r="D527" s="715">
        <f>+'Education &amp; Community'!D41</f>
        <v>0</v>
      </c>
      <c r="E527" s="728">
        <f>+'Education &amp; Community'!G41</f>
        <v>0</v>
      </c>
      <c r="F527" s="718"/>
      <c r="G527" s="711"/>
      <c r="H527" s="711"/>
      <c r="I527" s="711"/>
      <c r="J527" s="711"/>
      <c r="K527" s="719">
        <f>+E527-F527-G527-J527</f>
        <v>0</v>
      </c>
      <c r="Q527" s="689">
        <f t="shared" si="39"/>
        <v>1</v>
      </c>
    </row>
    <row r="528" spans="1:17" hidden="1" x14ac:dyDescent="0.25">
      <c r="A528" s="694"/>
      <c r="B528" s="695" t="str">
        <f>+B525</f>
        <v>ZK110.K282.C727</v>
      </c>
      <c r="C528" s="715">
        <f>+'Education &amp; Community'!C42</f>
        <v>0</v>
      </c>
      <c r="D528" s="715">
        <f>+'Education &amp; Community'!D42</f>
        <v>0</v>
      </c>
      <c r="E528" s="728">
        <f>+'Education &amp; Community'!G42</f>
        <v>0</v>
      </c>
      <c r="F528" s="718"/>
      <c r="G528" s="718"/>
      <c r="H528" s="718"/>
      <c r="I528" s="718"/>
      <c r="J528" s="718"/>
      <c r="K528" s="719">
        <f>+E528-F528-G528-J528</f>
        <v>0</v>
      </c>
      <c r="Q528" s="689">
        <f t="shared" si="39"/>
        <v>1</v>
      </c>
    </row>
    <row r="529" spans="1:17" hidden="1" x14ac:dyDescent="0.25">
      <c r="A529" s="690"/>
      <c r="B529" s="691"/>
      <c r="C529" s="733" t="s">
        <v>286</v>
      </c>
      <c r="D529" s="733"/>
      <c r="E529" s="728"/>
      <c r="F529" s="711">
        <f>+IFERROR(VLOOKUP(B528,Sheet1!$B:$F,2,0),0)</f>
        <v>0</v>
      </c>
      <c r="G529" s="711">
        <f>+IFERROR(VLOOKUP(B528,Sheet1!$B:$F,3,0),0)</f>
        <v>0</v>
      </c>
      <c r="H529" s="711">
        <f>+IFERROR(VLOOKUP(B528,Sheet1!$B:$F,4,0),0)</f>
        <v>0</v>
      </c>
      <c r="I529" s="711"/>
      <c r="J529" s="711">
        <f>+IFERROR(VLOOKUP(B528,Sheet1!$B:$F,5,0),0)</f>
        <v>0</v>
      </c>
      <c r="K529" s="712"/>
      <c r="Q529" s="689">
        <f t="shared" si="39"/>
        <v>1</v>
      </c>
    </row>
    <row r="530" spans="1:17" hidden="1" x14ac:dyDescent="0.25">
      <c r="A530" s="713" t="s">
        <v>209</v>
      </c>
      <c r="B530" s="706" t="str">
        <f>+Volunteering!B8</f>
        <v>ZK111.K129.C727</v>
      </c>
      <c r="C530" s="707" t="s">
        <v>172</v>
      </c>
      <c r="D530" s="707"/>
      <c r="E530" s="708">
        <f>SUM(E531:E541)</f>
        <v>0</v>
      </c>
      <c r="F530" s="709">
        <f>SUM(F531:F541)</f>
        <v>0</v>
      </c>
      <c r="G530" s="709">
        <f>SUM(G531:G541)</f>
        <v>0</v>
      </c>
      <c r="H530" s="709">
        <f>SUM(H531:H541)</f>
        <v>0</v>
      </c>
      <c r="I530" s="709">
        <f>+E530-F530-G530-H530</f>
        <v>0</v>
      </c>
      <c r="J530" s="709">
        <f>SUM(J531:J541)</f>
        <v>0</v>
      </c>
      <c r="K530" s="710">
        <f>+I530-J530</f>
        <v>0</v>
      </c>
      <c r="Q530" s="689">
        <f t="shared" si="39"/>
        <v>1</v>
      </c>
    </row>
    <row r="531" spans="1:17" hidden="1" x14ac:dyDescent="0.25">
      <c r="A531" s="690"/>
      <c r="B531" s="691"/>
      <c r="C531" s="735">
        <f>+Volunteering!C9</f>
        <v>0</v>
      </c>
      <c r="D531" s="735">
        <f>+Volunteering!D9</f>
        <v>0</v>
      </c>
      <c r="E531" s="728">
        <f>+Volunteering!G9</f>
        <v>0</v>
      </c>
      <c r="F531" s="711"/>
      <c r="G531" s="711"/>
      <c r="H531" s="711"/>
      <c r="I531" s="711"/>
      <c r="J531" s="711"/>
      <c r="K531" s="719">
        <f t="shared" ref="K531:K540" si="40">+E531-F531-G531-J531</f>
        <v>0</v>
      </c>
      <c r="Q531" s="689">
        <f t="shared" si="39"/>
        <v>1</v>
      </c>
    </row>
    <row r="532" spans="1:17" hidden="1" x14ac:dyDescent="0.25">
      <c r="A532" s="690"/>
      <c r="B532" s="691"/>
      <c r="C532" s="735">
        <f>+Volunteering!C10</f>
        <v>0</v>
      </c>
      <c r="D532" s="735">
        <f>+Volunteering!D10</f>
        <v>0</v>
      </c>
      <c r="E532" s="728">
        <f>+Volunteering!G10</f>
        <v>0</v>
      </c>
      <c r="F532" s="711"/>
      <c r="G532" s="711"/>
      <c r="H532" s="711"/>
      <c r="I532" s="711"/>
      <c r="J532" s="711"/>
      <c r="K532" s="719">
        <f t="shared" si="40"/>
        <v>0</v>
      </c>
      <c r="Q532" s="689">
        <f t="shared" si="39"/>
        <v>1</v>
      </c>
    </row>
    <row r="533" spans="1:17" hidden="1" x14ac:dyDescent="0.25">
      <c r="A533" s="690"/>
      <c r="B533" s="691"/>
      <c r="C533" s="735">
        <f>+Volunteering!C11</f>
        <v>0</v>
      </c>
      <c r="D533" s="735">
        <f>+Volunteering!D11</f>
        <v>0</v>
      </c>
      <c r="E533" s="728">
        <f>+Volunteering!G11</f>
        <v>0</v>
      </c>
      <c r="F533" s="711"/>
      <c r="G533" s="711"/>
      <c r="H533" s="711"/>
      <c r="I533" s="711"/>
      <c r="J533" s="711"/>
      <c r="K533" s="719">
        <f t="shared" si="40"/>
        <v>0</v>
      </c>
      <c r="Q533" s="689">
        <f t="shared" si="39"/>
        <v>1</v>
      </c>
    </row>
    <row r="534" spans="1:17" hidden="1" x14ac:dyDescent="0.25">
      <c r="A534" s="690"/>
      <c r="B534" s="691"/>
      <c r="C534" s="735">
        <f>+Volunteering!C12</f>
        <v>0</v>
      </c>
      <c r="D534" s="735">
        <f>+Volunteering!D12</f>
        <v>0</v>
      </c>
      <c r="E534" s="728">
        <f>+Volunteering!G12</f>
        <v>0</v>
      </c>
      <c r="F534" s="711"/>
      <c r="G534" s="711"/>
      <c r="H534" s="711"/>
      <c r="I534" s="711"/>
      <c r="J534" s="711"/>
      <c r="K534" s="719">
        <f t="shared" si="40"/>
        <v>0</v>
      </c>
      <c r="Q534" s="689">
        <f t="shared" si="39"/>
        <v>1</v>
      </c>
    </row>
    <row r="535" spans="1:17" hidden="1" x14ac:dyDescent="0.25">
      <c r="A535" s="690"/>
      <c r="B535" s="691"/>
      <c r="C535" s="735">
        <f>+Volunteering!C13</f>
        <v>0</v>
      </c>
      <c r="D535" s="735">
        <f>+Volunteering!D13</f>
        <v>0</v>
      </c>
      <c r="E535" s="728">
        <f>+Volunteering!G13</f>
        <v>0</v>
      </c>
      <c r="F535" s="711"/>
      <c r="G535" s="711"/>
      <c r="H535" s="711"/>
      <c r="I535" s="711"/>
      <c r="J535" s="711"/>
      <c r="K535" s="719">
        <f t="shared" si="40"/>
        <v>0</v>
      </c>
      <c r="Q535" s="689">
        <f t="shared" si="39"/>
        <v>1</v>
      </c>
    </row>
    <row r="536" spans="1:17" hidden="1" x14ac:dyDescent="0.25">
      <c r="A536" s="690"/>
      <c r="B536" s="691"/>
      <c r="C536" s="735">
        <f>+Volunteering!C14</f>
        <v>0</v>
      </c>
      <c r="D536" s="735">
        <f>+Volunteering!D14</f>
        <v>0</v>
      </c>
      <c r="E536" s="728">
        <f>+Volunteering!G14</f>
        <v>0</v>
      </c>
      <c r="F536" s="711"/>
      <c r="G536" s="711"/>
      <c r="H536" s="711"/>
      <c r="I536" s="711"/>
      <c r="J536" s="711"/>
      <c r="K536" s="719">
        <f t="shared" si="40"/>
        <v>0</v>
      </c>
      <c r="Q536" s="689">
        <f t="shared" si="39"/>
        <v>1</v>
      </c>
    </row>
    <row r="537" spans="1:17" hidden="1" x14ac:dyDescent="0.25">
      <c r="A537" s="690"/>
      <c r="B537" s="691"/>
      <c r="C537" s="735">
        <f>+Volunteering!C15</f>
        <v>0</v>
      </c>
      <c r="D537" s="735">
        <f>+Volunteering!D15</f>
        <v>0</v>
      </c>
      <c r="E537" s="728">
        <f>+Volunteering!G15</f>
        <v>0</v>
      </c>
      <c r="F537" s="711"/>
      <c r="G537" s="711"/>
      <c r="H537" s="711"/>
      <c r="I537" s="711"/>
      <c r="J537" s="711"/>
      <c r="K537" s="719">
        <f t="shared" si="40"/>
        <v>0</v>
      </c>
      <c r="Q537" s="689">
        <f t="shared" si="39"/>
        <v>1</v>
      </c>
    </row>
    <row r="538" spans="1:17" hidden="1" x14ac:dyDescent="0.25">
      <c r="A538" s="690"/>
      <c r="B538" s="691"/>
      <c r="C538" s="735">
        <f>+Volunteering!C16</f>
        <v>0</v>
      </c>
      <c r="D538" s="735">
        <f>+Volunteering!D16</f>
        <v>0</v>
      </c>
      <c r="E538" s="728">
        <f>+Volunteering!G16</f>
        <v>0</v>
      </c>
      <c r="F538" s="711"/>
      <c r="G538" s="711"/>
      <c r="H538" s="711"/>
      <c r="I538" s="711"/>
      <c r="J538" s="711"/>
      <c r="K538" s="719">
        <f t="shared" si="40"/>
        <v>0</v>
      </c>
      <c r="Q538" s="689">
        <f t="shared" si="39"/>
        <v>1</v>
      </c>
    </row>
    <row r="539" spans="1:17" hidden="1" x14ac:dyDescent="0.25">
      <c r="A539" s="690"/>
      <c r="B539" s="691"/>
      <c r="C539" s="735">
        <f>+Volunteering!C17</f>
        <v>0</v>
      </c>
      <c r="D539" s="735">
        <f>+Volunteering!D17</f>
        <v>0</v>
      </c>
      <c r="E539" s="728">
        <f>+Volunteering!G17</f>
        <v>0</v>
      </c>
      <c r="F539" s="711"/>
      <c r="G539" s="711"/>
      <c r="H539" s="711"/>
      <c r="I539" s="711"/>
      <c r="J539" s="711"/>
      <c r="K539" s="719">
        <f t="shared" si="40"/>
        <v>0</v>
      </c>
      <c r="Q539" s="689">
        <f t="shared" si="39"/>
        <v>1</v>
      </c>
    </row>
    <row r="540" spans="1:17" hidden="1" x14ac:dyDescent="0.25">
      <c r="A540" s="690"/>
      <c r="B540" s="691" t="str">
        <f>+B530</f>
        <v>ZK111.K129.C727</v>
      </c>
      <c r="C540" s="735">
        <f>+Volunteering!C18</f>
        <v>0</v>
      </c>
      <c r="D540" s="735">
        <f>+Volunteering!D18</f>
        <v>0</v>
      </c>
      <c r="E540" s="728">
        <f>+Volunteering!G18</f>
        <v>0</v>
      </c>
      <c r="F540" s="711"/>
      <c r="G540" s="711"/>
      <c r="H540" s="711"/>
      <c r="I540" s="711"/>
      <c r="J540" s="711"/>
      <c r="K540" s="719">
        <f t="shared" si="40"/>
        <v>0</v>
      </c>
      <c r="Q540" s="689">
        <f t="shared" si="39"/>
        <v>1</v>
      </c>
    </row>
    <row r="541" spans="1:17" hidden="1" x14ac:dyDescent="0.25">
      <c r="A541" s="729"/>
      <c r="B541" s="730"/>
      <c r="C541" s="731" t="s">
        <v>286</v>
      </c>
      <c r="D541" s="731"/>
      <c r="E541" s="732"/>
      <c r="F541" s="711">
        <f>+IFERROR(VLOOKUP(B540,Sheet1!$B:$F,2,0),0)</f>
        <v>0</v>
      </c>
      <c r="G541" s="711">
        <f>+IFERROR(VLOOKUP(B540,Sheet1!$B:$F,3,0),0)</f>
        <v>0</v>
      </c>
      <c r="H541" s="711">
        <f>+IFERROR(VLOOKUP(B540,Sheet1!$B:$F,4,0),0)</f>
        <v>0</v>
      </c>
      <c r="I541" s="711"/>
      <c r="J541" s="711">
        <f>+IFERROR(VLOOKUP(B540,Sheet1!$B:$F,5,0),0)</f>
        <v>0</v>
      </c>
      <c r="K541" s="712"/>
      <c r="Q541" s="689">
        <f t="shared" si="39"/>
        <v>1</v>
      </c>
    </row>
    <row r="542" spans="1:17" hidden="1" x14ac:dyDescent="0.25">
      <c r="A542" s="713" t="s">
        <v>143</v>
      </c>
      <c r="B542" s="706" t="str">
        <f>+Volunteering!B20</f>
        <v>ZK111.K246.C727</v>
      </c>
      <c r="C542" s="707" t="s">
        <v>144</v>
      </c>
      <c r="D542" s="707"/>
      <c r="E542" s="708">
        <f>SUM(E543:E544)</f>
        <v>0</v>
      </c>
      <c r="F542" s="709">
        <f>SUM(F543:F544)</f>
        <v>0</v>
      </c>
      <c r="G542" s="709">
        <f>SUM(G543:G544)</f>
        <v>0</v>
      </c>
      <c r="H542" s="709">
        <f>SUM(H543:H544)</f>
        <v>0</v>
      </c>
      <c r="I542" s="709">
        <f>+E542-F542-G542-H542</f>
        <v>0</v>
      </c>
      <c r="J542" s="709">
        <f>SUM(J543:J544)</f>
        <v>0</v>
      </c>
      <c r="K542" s="710">
        <f>+I542-J542</f>
        <v>0</v>
      </c>
      <c r="Q542" s="689">
        <f t="shared" si="39"/>
        <v>1</v>
      </c>
    </row>
    <row r="543" spans="1:17" hidden="1" x14ac:dyDescent="0.25">
      <c r="A543" s="690"/>
      <c r="B543" s="691" t="str">
        <f>+B542</f>
        <v>ZK111.K246.C727</v>
      </c>
      <c r="C543" s="735">
        <f>+Volunteering!C21</f>
        <v>0</v>
      </c>
      <c r="D543" s="735">
        <f>+Volunteering!D21</f>
        <v>0</v>
      </c>
      <c r="E543" s="728">
        <f>+Volunteering!G21</f>
        <v>0</v>
      </c>
      <c r="F543" s="711"/>
      <c r="G543" s="711"/>
      <c r="H543" s="711"/>
      <c r="I543" s="711"/>
      <c r="J543" s="711"/>
      <c r="K543" s="719">
        <f>+E543-F543-G543-J543</f>
        <v>0</v>
      </c>
      <c r="Q543" s="689">
        <f t="shared" si="39"/>
        <v>1</v>
      </c>
    </row>
    <row r="544" spans="1:17" hidden="1" x14ac:dyDescent="0.25">
      <c r="A544" s="729"/>
      <c r="B544" s="730"/>
      <c r="C544" s="733" t="s">
        <v>286</v>
      </c>
      <c r="D544" s="733"/>
      <c r="E544" s="728"/>
      <c r="F544" s="711">
        <f>+IFERROR(VLOOKUP(B543,Sheet1!$B:$F,2,0),0)</f>
        <v>0</v>
      </c>
      <c r="G544" s="711">
        <f>+IFERROR(VLOOKUP(B543,Sheet1!$B:$F,3,0),0)</f>
        <v>0</v>
      </c>
      <c r="H544" s="711">
        <f>+IFERROR(VLOOKUP(B543,Sheet1!$B:$F,4,0),0)</f>
        <v>0</v>
      </c>
      <c r="I544" s="711"/>
      <c r="J544" s="711">
        <f>+IFERROR(VLOOKUP(B543,Sheet1!$B:$F,5,0),0)</f>
        <v>0</v>
      </c>
      <c r="K544" s="712"/>
      <c r="Q544" s="689">
        <f t="shared" si="39"/>
        <v>1</v>
      </c>
    </row>
    <row r="545" spans="1:17" hidden="1" x14ac:dyDescent="0.25">
      <c r="A545" s="713" t="s">
        <v>210</v>
      </c>
      <c r="B545" s="706" t="str">
        <f>+Volunteering!B23</f>
        <v>ZK111.K106.C727</v>
      </c>
      <c r="C545" s="707" t="s">
        <v>211</v>
      </c>
      <c r="D545" s="707"/>
      <c r="E545" s="708">
        <f>SUM(E546:E547)</f>
        <v>0</v>
      </c>
      <c r="F545" s="709">
        <f>SUM(F546:F547)</f>
        <v>0</v>
      </c>
      <c r="G545" s="709">
        <f>SUM(G546:G547)</f>
        <v>0</v>
      </c>
      <c r="H545" s="709">
        <f>SUM(H546:H547)</f>
        <v>0</v>
      </c>
      <c r="I545" s="709">
        <f>+E545-F545-G545-H545</f>
        <v>0</v>
      </c>
      <c r="J545" s="709">
        <f>SUM(J546:J547)</f>
        <v>0</v>
      </c>
      <c r="K545" s="710">
        <f>+I545-J545</f>
        <v>0</v>
      </c>
      <c r="Q545" s="689">
        <f t="shared" si="39"/>
        <v>1</v>
      </c>
    </row>
    <row r="546" spans="1:17" hidden="1" x14ac:dyDescent="0.25">
      <c r="A546" s="690"/>
      <c r="B546" s="691" t="str">
        <f>+B545</f>
        <v>ZK111.K106.C727</v>
      </c>
      <c r="C546" s="735">
        <f>+Volunteering!C24</f>
        <v>0</v>
      </c>
      <c r="D546" s="735">
        <f>+Volunteering!D24</f>
        <v>0</v>
      </c>
      <c r="E546" s="728">
        <f>+Volunteering!G24</f>
        <v>0</v>
      </c>
      <c r="F546" s="711"/>
      <c r="G546" s="711"/>
      <c r="H546" s="711"/>
      <c r="I546" s="711"/>
      <c r="J546" s="711"/>
      <c r="K546" s="719">
        <f>+E546-F546-G546-J546</f>
        <v>0</v>
      </c>
      <c r="Q546" s="689">
        <f t="shared" si="39"/>
        <v>1</v>
      </c>
    </row>
    <row r="547" spans="1:17" hidden="1" x14ac:dyDescent="0.25">
      <c r="A547" s="729"/>
      <c r="B547" s="730"/>
      <c r="C547" s="733" t="s">
        <v>286</v>
      </c>
      <c r="D547" s="733"/>
      <c r="E547" s="728"/>
      <c r="F547" s="711">
        <f>+IFERROR(VLOOKUP(B546,Sheet1!$B:$F,2,0),0)</f>
        <v>0</v>
      </c>
      <c r="G547" s="711">
        <f>+IFERROR(VLOOKUP(B546,Sheet1!$B:$F,3,0),0)</f>
        <v>0</v>
      </c>
      <c r="H547" s="711">
        <f>+IFERROR(VLOOKUP(B546,Sheet1!$B:$F,4,0),0)</f>
        <v>0</v>
      </c>
      <c r="I547" s="711"/>
      <c r="J547" s="711">
        <f>+IFERROR(VLOOKUP(B546,Sheet1!$B:$F,5,0),0)</f>
        <v>0</v>
      </c>
      <c r="K547" s="712"/>
      <c r="Q547" s="689">
        <f t="shared" si="39"/>
        <v>1</v>
      </c>
    </row>
    <row r="548" spans="1:17" hidden="1" x14ac:dyDescent="0.25">
      <c r="A548" s="713" t="s">
        <v>212</v>
      </c>
      <c r="B548" s="706" t="str">
        <f>+Volunteering!B26</f>
        <v>ZK111.K283.C727</v>
      </c>
      <c r="C548" s="707" t="s">
        <v>213</v>
      </c>
      <c r="D548" s="707"/>
      <c r="E548" s="708">
        <f>SUM(E549:E550)</f>
        <v>0</v>
      </c>
      <c r="F548" s="709">
        <f>SUM(F549:F550)</f>
        <v>0</v>
      </c>
      <c r="G548" s="709">
        <f>SUM(G549:G550)</f>
        <v>0</v>
      </c>
      <c r="H548" s="709">
        <f>SUM(H549:H550)</f>
        <v>0</v>
      </c>
      <c r="I548" s="709">
        <f>+E548-F548-G548-H548</f>
        <v>0</v>
      </c>
      <c r="J548" s="709">
        <f>SUM(J549:J550)</f>
        <v>0</v>
      </c>
      <c r="K548" s="710">
        <f>+I548-J548</f>
        <v>0</v>
      </c>
      <c r="Q548" s="689">
        <f t="shared" si="39"/>
        <v>1</v>
      </c>
    </row>
    <row r="549" spans="1:17" hidden="1" x14ac:dyDescent="0.25">
      <c r="A549" s="690"/>
      <c r="B549" s="691" t="str">
        <f>+B548</f>
        <v>ZK111.K283.C727</v>
      </c>
      <c r="C549" s="735">
        <f>+Volunteering!C27</f>
        <v>0</v>
      </c>
      <c r="D549" s="735">
        <f>+Volunteering!D27</f>
        <v>0</v>
      </c>
      <c r="E549" s="728">
        <f>+Volunteering!G27</f>
        <v>0</v>
      </c>
      <c r="F549" s="711"/>
      <c r="G549" s="711"/>
      <c r="H549" s="711"/>
      <c r="I549" s="711"/>
      <c r="J549" s="711"/>
      <c r="K549" s="719">
        <f>+E549-F549-G549-J549</f>
        <v>0</v>
      </c>
      <c r="Q549" s="689">
        <f t="shared" si="39"/>
        <v>1</v>
      </c>
    </row>
    <row r="550" spans="1:17" hidden="1" x14ac:dyDescent="0.25">
      <c r="A550" s="690"/>
      <c r="B550" s="691"/>
      <c r="C550" s="733" t="s">
        <v>286</v>
      </c>
      <c r="D550" s="733"/>
      <c r="E550" s="728"/>
      <c r="F550" s="711">
        <f>+IFERROR(VLOOKUP(B549,Sheet1!$B:$F,2,0),0)</f>
        <v>0</v>
      </c>
      <c r="G550" s="711">
        <f>+IFERROR(VLOOKUP(B549,Sheet1!$B:$F,3,0),0)</f>
        <v>0</v>
      </c>
      <c r="H550" s="711">
        <f>+IFERROR(VLOOKUP(B549,Sheet1!$B:$F,4,0),0)</f>
        <v>0</v>
      </c>
      <c r="I550" s="711"/>
      <c r="J550" s="711">
        <f>+IFERROR(VLOOKUP(B549,Sheet1!$B:$F,5,0),0)</f>
        <v>0</v>
      </c>
      <c r="K550" s="712"/>
      <c r="Q550" s="689">
        <f t="shared" si="39"/>
        <v>1</v>
      </c>
    </row>
    <row r="551" spans="1:17" hidden="1" x14ac:dyDescent="0.25">
      <c r="A551" s="713" t="s">
        <v>214</v>
      </c>
      <c r="B551" s="706" t="str">
        <f>+Volunteering!B29</f>
        <v>ZK111.K105.C727</v>
      </c>
      <c r="C551" s="707" t="s">
        <v>215</v>
      </c>
      <c r="D551" s="707"/>
      <c r="E551" s="708">
        <f>SUM(E552:E553)</f>
        <v>0</v>
      </c>
      <c r="F551" s="709">
        <f>SUM(F552:F553)</f>
        <v>0</v>
      </c>
      <c r="G551" s="709">
        <f>SUM(G552:G553)</f>
        <v>0</v>
      </c>
      <c r="H551" s="709">
        <f>SUM(H552:H553)</f>
        <v>0</v>
      </c>
      <c r="I551" s="709">
        <f>+E551-F551-G551-H551</f>
        <v>0</v>
      </c>
      <c r="J551" s="709">
        <f>SUM(J552:J553)</f>
        <v>0</v>
      </c>
      <c r="K551" s="710">
        <f>+I551-J551</f>
        <v>0</v>
      </c>
      <c r="Q551" s="689">
        <f t="shared" si="39"/>
        <v>1</v>
      </c>
    </row>
    <row r="552" spans="1:17" hidden="1" x14ac:dyDescent="0.25">
      <c r="A552" s="690"/>
      <c r="B552" s="691" t="str">
        <f>+B551</f>
        <v>ZK111.K105.C727</v>
      </c>
      <c r="C552" s="735">
        <f>+Volunteering!C30</f>
        <v>0</v>
      </c>
      <c r="D552" s="735">
        <f>+Volunteering!D30</f>
        <v>0</v>
      </c>
      <c r="E552" s="728">
        <f>+Volunteering!G30</f>
        <v>0</v>
      </c>
      <c r="F552" s="711"/>
      <c r="G552" s="711"/>
      <c r="H552" s="711"/>
      <c r="I552" s="711"/>
      <c r="J552" s="711"/>
      <c r="K552" s="719">
        <f>+E552-F552-G552-J552</f>
        <v>0</v>
      </c>
      <c r="Q552" s="689">
        <f t="shared" si="39"/>
        <v>1</v>
      </c>
    </row>
    <row r="553" spans="1:17" hidden="1" x14ac:dyDescent="0.25">
      <c r="A553" s="690"/>
      <c r="B553" s="691"/>
      <c r="C553" s="733" t="s">
        <v>286</v>
      </c>
      <c r="D553" s="733"/>
      <c r="E553" s="728"/>
      <c r="F553" s="711">
        <f>+IFERROR(VLOOKUP(B552,Sheet1!$B:$F,2,0),0)</f>
        <v>0</v>
      </c>
      <c r="G553" s="711">
        <f>+IFERROR(VLOOKUP(B552,Sheet1!$B:$F,3,0),0)</f>
        <v>0</v>
      </c>
      <c r="H553" s="711">
        <f>+IFERROR(VLOOKUP(B552,Sheet1!$B:$F,4,0),0)</f>
        <v>0</v>
      </c>
      <c r="I553" s="711"/>
      <c r="J553" s="711">
        <f>+IFERROR(VLOOKUP(B552,Sheet1!$B:$F,5,0),0)</f>
        <v>0</v>
      </c>
      <c r="K553" s="712"/>
      <c r="Q553" s="689">
        <f t="shared" si="39"/>
        <v>1</v>
      </c>
    </row>
    <row r="554" spans="1:17" hidden="1" x14ac:dyDescent="0.25">
      <c r="A554" s="722" t="s">
        <v>216</v>
      </c>
      <c r="B554" s="706" t="str">
        <f>+'Artist &amp; Guest Liaison'!B8</f>
        <v>ZK112.K170.C727</v>
      </c>
      <c r="C554" s="707" t="s">
        <v>217</v>
      </c>
      <c r="D554" s="707"/>
      <c r="E554" s="714">
        <f>SUM(E555:E568)</f>
        <v>0</v>
      </c>
      <c r="F554" s="714">
        <f>SUM(F555:F568)</f>
        <v>0</v>
      </c>
      <c r="G554" s="714">
        <f>SUM(G555:G568)</f>
        <v>0</v>
      </c>
      <c r="H554" s="714">
        <f>SUM(H555:H568)</f>
        <v>0</v>
      </c>
      <c r="I554" s="709">
        <f>+E554-F554-G554-H554</f>
        <v>0</v>
      </c>
      <c r="J554" s="714">
        <f>SUM(J555:J568)</f>
        <v>0</v>
      </c>
      <c r="K554" s="710">
        <f>+I554-J554</f>
        <v>0</v>
      </c>
      <c r="Q554" s="689">
        <f t="shared" si="39"/>
        <v>1</v>
      </c>
    </row>
    <row r="555" spans="1:17" hidden="1" x14ac:dyDescent="0.25">
      <c r="A555" s="723"/>
      <c r="B555" s="724"/>
      <c r="C555" s="725">
        <f>+'Artist &amp; Guest Liaison'!C9</f>
        <v>0</v>
      </c>
      <c r="D555" s="725">
        <f>+'Artist &amp; Guest Liaison'!D9</f>
        <v>0</v>
      </c>
      <c r="E555" s="717">
        <f>+'Artist &amp; Guest Liaison'!G9</f>
        <v>0</v>
      </c>
      <c r="F555" s="692"/>
      <c r="G555" s="692"/>
      <c r="H555" s="692"/>
      <c r="I555" s="692"/>
      <c r="J555" s="692"/>
      <c r="K555" s="697">
        <f t="shared" ref="K555:K567" si="41">+E555-F555-G555-J555</f>
        <v>0</v>
      </c>
      <c r="Q555" s="689">
        <f t="shared" si="39"/>
        <v>1</v>
      </c>
    </row>
    <row r="556" spans="1:17" hidden="1" x14ac:dyDescent="0.25">
      <c r="A556" s="723"/>
      <c r="B556" s="724"/>
      <c r="C556" s="725">
        <f>+'Artist &amp; Guest Liaison'!C10</f>
        <v>0</v>
      </c>
      <c r="D556" s="725">
        <f>+'Artist &amp; Guest Liaison'!D10</f>
        <v>0</v>
      </c>
      <c r="E556" s="728">
        <f>+'Artist &amp; Guest Liaison'!G10</f>
        <v>0</v>
      </c>
      <c r="F556" s="711"/>
      <c r="G556" s="711"/>
      <c r="H556" s="711"/>
      <c r="I556" s="711"/>
      <c r="J556" s="711"/>
      <c r="K556" s="719">
        <f t="shared" si="41"/>
        <v>0</v>
      </c>
      <c r="Q556" s="689">
        <f t="shared" si="39"/>
        <v>1</v>
      </c>
    </row>
    <row r="557" spans="1:17" hidden="1" x14ac:dyDescent="0.25">
      <c r="A557" s="723"/>
      <c r="B557" s="724"/>
      <c r="C557" s="725">
        <f>+'Artist &amp; Guest Liaison'!C11</f>
        <v>0</v>
      </c>
      <c r="D557" s="725">
        <f>+'Artist &amp; Guest Liaison'!D11</f>
        <v>0</v>
      </c>
      <c r="E557" s="728">
        <f>+'Artist &amp; Guest Liaison'!G11</f>
        <v>0</v>
      </c>
      <c r="F557" s="711"/>
      <c r="G557" s="711"/>
      <c r="H557" s="711"/>
      <c r="I557" s="711"/>
      <c r="J557" s="711"/>
      <c r="K557" s="719">
        <f t="shared" si="41"/>
        <v>0</v>
      </c>
      <c r="Q557" s="689">
        <f t="shared" si="39"/>
        <v>1</v>
      </c>
    </row>
    <row r="558" spans="1:17" hidden="1" x14ac:dyDescent="0.25">
      <c r="A558" s="723"/>
      <c r="B558" s="724"/>
      <c r="C558" s="725">
        <f>+'Artist &amp; Guest Liaison'!C12</f>
        <v>0</v>
      </c>
      <c r="D558" s="725">
        <f>+'Artist &amp; Guest Liaison'!D12</f>
        <v>0</v>
      </c>
      <c r="E558" s="728">
        <f>+'Artist &amp; Guest Liaison'!G12</f>
        <v>0</v>
      </c>
      <c r="F558" s="711"/>
      <c r="G558" s="711"/>
      <c r="H558" s="711"/>
      <c r="I558" s="711"/>
      <c r="J558" s="711"/>
      <c r="K558" s="719">
        <f t="shared" si="41"/>
        <v>0</v>
      </c>
      <c r="Q558" s="689">
        <f t="shared" si="39"/>
        <v>1</v>
      </c>
    </row>
    <row r="559" spans="1:17" hidden="1" x14ac:dyDescent="0.25">
      <c r="A559" s="690"/>
      <c r="B559" s="691"/>
      <c r="C559" s="725">
        <f>+'Artist &amp; Guest Liaison'!C13</f>
        <v>0</v>
      </c>
      <c r="D559" s="725">
        <f>+'Artist &amp; Guest Liaison'!D13</f>
        <v>0</v>
      </c>
      <c r="E559" s="728">
        <f>+'Artist &amp; Guest Liaison'!G13</f>
        <v>0</v>
      </c>
      <c r="F559" s="711"/>
      <c r="G559" s="711"/>
      <c r="H559" s="711"/>
      <c r="I559" s="711"/>
      <c r="J559" s="711"/>
      <c r="K559" s="719">
        <f t="shared" si="41"/>
        <v>0</v>
      </c>
      <c r="Q559" s="689">
        <f t="shared" si="39"/>
        <v>1</v>
      </c>
    </row>
    <row r="560" spans="1:17" hidden="1" x14ac:dyDescent="0.25">
      <c r="A560" s="690"/>
      <c r="B560" s="691"/>
      <c r="C560" s="725">
        <f>+'Artist &amp; Guest Liaison'!C14</f>
        <v>0</v>
      </c>
      <c r="D560" s="725">
        <f>+'Artist &amp; Guest Liaison'!D14</f>
        <v>0</v>
      </c>
      <c r="E560" s="728">
        <f>+'Artist &amp; Guest Liaison'!G14</f>
        <v>0</v>
      </c>
      <c r="F560" s="711"/>
      <c r="G560" s="711"/>
      <c r="H560" s="711"/>
      <c r="I560" s="711"/>
      <c r="J560" s="711"/>
      <c r="K560" s="719">
        <f t="shared" si="41"/>
        <v>0</v>
      </c>
      <c r="Q560" s="689">
        <f t="shared" si="39"/>
        <v>1</v>
      </c>
    </row>
    <row r="561" spans="1:17" hidden="1" x14ac:dyDescent="0.25">
      <c r="A561" s="690"/>
      <c r="B561" s="691"/>
      <c r="C561" s="725">
        <f>+'Artist &amp; Guest Liaison'!C15</f>
        <v>0</v>
      </c>
      <c r="D561" s="725">
        <f>+'Artist &amp; Guest Liaison'!D15</f>
        <v>0</v>
      </c>
      <c r="E561" s="728">
        <f>+'Artist &amp; Guest Liaison'!G15</f>
        <v>0</v>
      </c>
      <c r="F561" s="711"/>
      <c r="G561" s="711"/>
      <c r="H561" s="711"/>
      <c r="I561" s="711"/>
      <c r="J561" s="711"/>
      <c r="K561" s="719">
        <f t="shared" si="41"/>
        <v>0</v>
      </c>
      <c r="Q561" s="689">
        <f t="shared" si="39"/>
        <v>1</v>
      </c>
    </row>
    <row r="562" spans="1:17" hidden="1" x14ac:dyDescent="0.25">
      <c r="A562" s="690"/>
      <c r="B562" s="691"/>
      <c r="C562" s="725">
        <f>+'Artist &amp; Guest Liaison'!C16</f>
        <v>0</v>
      </c>
      <c r="D562" s="725">
        <f>+'Artist &amp; Guest Liaison'!D16</f>
        <v>0</v>
      </c>
      <c r="E562" s="728">
        <f>+'Artist &amp; Guest Liaison'!G16</f>
        <v>0</v>
      </c>
      <c r="F562" s="711"/>
      <c r="G562" s="711"/>
      <c r="H562" s="711"/>
      <c r="I562" s="711"/>
      <c r="J562" s="711"/>
      <c r="K562" s="719">
        <f t="shared" si="41"/>
        <v>0</v>
      </c>
      <c r="Q562" s="689">
        <f t="shared" ref="Q562:Q625" si="42">+IF(SUM(E562:J562)=0,1,0)</f>
        <v>1</v>
      </c>
    </row>
    <row r="563" spans="1:17" hidden="1" x14ac:dyDescent="0.25">
      <c r="A563" s="690"/>
      <c r="B563" s="691"/>
      <c r="C563" s="725">
        <f>+'Artist &amp; Guest Liaison'!C17</f>
        <v>0</v>
      </c>
      <c r="D563" s="725">
        <f>+'Artist &amp; Guest Liaison'!D17</f>
        <v>0</v>
      </c>
      <c r="E563" s="728">
        <f>+'Artist &amp; Guest Liaison'!G17</f>
        <v>0</v>
      </c>
      <c r="F563" s="711"/>
      <c r="G563" s="711"/>
      <c r="H563" s="711"/>
      <c r="I563" s="711"/>
      <c r="J563" s="711"/>
      <c r="K563" s="719">
        <f t="shared" si="41"/>
        <v>0</v>
      </c>
      <c r="Q563" s="689">
        <f t="shared" si="42"/>
        <v>1</v>
      </c>
    </row>
    <row r="564" spans="1:17" hidden="1" x14ac:dyDescent="0.25">
      <c r="A564" s="690"/>
      <c r="B564" s="691"/>
      <c r="C564" s="725">
        <f>+'Artist &amp; Guest Liaison'!C18</f>
        <v>0</v>
      </c>
      <c r="D564" s="725">
        <f>+'Artist &amp; Guest Liaison'!D18</f>
        <v>0</v>
      </c>
      <c r="E564" s="728">
        <f>+'Artist &amp; Guest Liaison'!G18</f>
        <v>0</v>
      </c>
      <c r="F564" s="711"/>
      <c r="G564" s="711"/>
      <c r="H564" s="711"/>
      <c r="I564" s="711"/>
      <c r="J564" s="711"/>
      <c r="K564" s="719">
        <f t="shared" si="41"/>
        <v>0</v>
      </c>
      <c r="Q564" s="689">
        <f t="shared" si="42"/>
        <v>1</v>
      </c>
    </row>
    <row r="565" spans="1:17" hidden="1" x14ac:dyDescent="0.25">
      <c r="A565" s="690"/>
      <c r="B565" s="691"/>
      <c r="C565" s="725">
        <f>+'Artist &amp; Guest Liaison'!C19</f>
        <v>0</v>
      </c>
      <c r="D565" s="725">
        <f>+'Artist &amp; Guest Liaison'!D19</f>
        <v>0</v>
      </c>
      <c r="E565" s="728">
        <f>+'Artist &amp; Guest Liaison'!G19</f>
        <v>0</v>
      </c>
      <c r="F565" s="711"/>
      <c r="G565" s="711"/>
      <c r="H565" s="711"/>
      <c r="I565" s="711"/>
      <c r="J565" s="711"/>
      <c r="K565" s="719">
        <f t="shared" si="41"/>
        <v>0</v>
      </c>
      <c r="Q565" s="689">
        <f t="shared" si="42"/>
        <v>1</v>
      </c>
    </row>
    <row r="566" spans="1:17" hidden="1" x14ac:dyDescent="0.25">
      <c r="A566" s="690"/>
      <c r="B566" s="691"/>
      <c r="C566" s="725">
        <f>+'Artist &amp; Guest Liaison'!C20</f>
        <v>0</v>
      </c>
      <c r="D566" s="725">
        <f>+'Artist &amp; Guest Liaison'!D20</f>
        <v>0</v>
      </c>
      <c r="E566" s="728">
        <f>+'Artist &amp; Guest Liaison'!G20</f>
        <v>0</v>
      </c>
      <c r="F566" s="711"/>
      <c r="G566" s="711"/>
      <c r="H566" s="711"/>
      <c r="I566" s="711"/>
      <c r="J566" s="711"/>
      <c r="K566" s="719">
        <f t="shared" si="41"/>
        <v>0</v>
      </c>
      <c r="Q566" s="689">
        <f t="shared" si="42"/>
        <v>1</v>
      </c>
    </row>
    <row r="567" spans="1:17" hidden="1" x14ac:dyDescent="0.25">
      <c r="A567" s="690"/>
      <c r="B567" s="691" t="str">
        <f>+B554</f>
        <v>ZK112.K170.C727</v>
      </c>
      <c r="C567" s="725">
        <f>+'Artist &amp; Guest Liaison'!C21</f>
        <v>0</v>
      </c>
      <c r="D567" s="725">
        <f>+'Artist &amp; Guest Liaison'!D21</f>
        <v>0</v>
      </c>
      <c r="E567" s="728">
        <f>+'Artist &amp; Guest Liaison'!G21</f>
        <v>0</v>
      </c>
      <c r="F567" s="711"/>
      <c r="G567" s="711"/>
      <c r="H567" s="711"/>
      <c r="I567" s="711"/>
      <c r="J567" s="711"/>
      <c r="K567" s="719">
        <f t="shared" si="41"/>
        <v>0</v>
      </c>
      <c r="Q567" s="689">
        <f t="shared" si="42"/>
        <v>1</v>
      </c>
    </row>
    <row r="568" spans="1:17" hidden="1" x14ac:dyDescent="0.25">
      <c r="A568" s="729"/>
      <c r="B568" s="730"/>
      <c r="C568" s="731" t="s">
        <v>286</v>
      </c>
      <c r="D568" s="731"/>
      <c r="E568" s="732"/>
      <c r="F568" s="711">
        <f>+IFERROR(VLOOKUP(B567,Sheet1!$B:$F,2,0),0)</f>
        <v>0</v>
      </c>
      <c r="G568" s="711">
        <f>+IFERROR(VLOOKUP(B567,Sheet1!$B:$F,3,0),0)</f>
        <v>0</v>
      </c>
      <c r="H568" s="711">
        <f>+IFERROR(VLOOKUP(B567,Sheet1!$B:$F,4,0),0)</f>
        <v>0</v>
      </c>
      <c r="I568" s="711"/>
      <c r="J568" s="711">
        <f>+IFERROR(VLOOKUP(B567,Sheet1!$B:$F,5,0),0)</f>
        <v>0</v>
      </c>
      <c r="K568" s="712"/>
      <c r="Q568" s="689">
        <f t="shared" si="42"/>
        <v>1</v>
      </c>
    </row>
    <row r="569" spans="1:17" hidden="1" x14ac:dyDescent="0.25">
      <c r="A569" s="713" t="s">
        <v>218</v>
      </c>
      <c r="B569" s="706" t="str">
        <f>+'Artist &amp; Guest Liaison'!B23</f>
        <v>ZK112.K287.C727</v>
      </c>
      <c r="C569" s="707" t="s">
        <v>219</v>
      </c>
      <c r="D569" s="707"/>
      <c r="E569" s="708">
        <f>SUM(E570:E577)</f>
        <v>0</v>
      </c>
      <c r="F569" s="709">
        <f>SUM(F570:F577)</f>
        <v>0</v>
      </c>
      <c r="G569" s="709">
        <f>SUM(G570:G577)</f>
        <v>0</v>
      </c>
      <c r="H569" s="709">
        <f>SUM(H570:H577)</f>
        <v>0</v>
      </c>
      <c r="I569" s="709">
        <f>+E569-F569-G569-H569</f>
        <v>0</v>
      </c>
      <c r="J569" s="709">
        <f>SUM(J570:J577)</f>
        <v>0</v>
      </c>
      <c r="K569" s="710">
        <f>+I569-J569</f>
        <v>0</v>
      </c>
      <c r="Q569" s="689">
        <f t="shared" si="42"/>
        <v>1</v>
      </c>
    </row>
    <row r="570" spans="1:17" hidden="1" x14ac:dyDescent="0.25">
      <c r="A570" s="690"/>
      <c r="B570" s="691" t="str">
        <f>+B569</f>
        <v>ZK112.K287.C727</v>
      </c>
      <c r="C570" s="725">
        <f>+'Artist &amp; Guest Liaison'!C24</f>
        <v>0</v>
      </c>
      <c r="D570" s="725">
        <f>+'Artist &amp; Guest Liaison'!D24</f>
        <v>0</v>
      </c>
      <c r="E570" s="728">
        <f>+'Artist &amp; Guest Liaison'!G24</f>
        <v>0</v>
      </c>
      <c r="F570" s="711"/>
      <c r="G570" s="718"/>
      <c r="H570" s="718"/>
      <c r="I570" s="718"/>
      <c r="J570" s="718"/>
      <c r="K570" s="719">
        <f t="shared" ref="K570:K576" si="43">+E570-F570-G570-J570</f>
        <v>0</v>
      </c>
      <c r="Q570" s="689">
        <f t="shared" si="42"/>
        <v>1</v>
      </c>
    </row>
    <row r="571" spans="1:17" hidden="1" x14ac:dyDescent="0.25">
      <c r="A571" s="690"/>
      <c r="B571" s="691"/>
      <c r="C571" s="725">
        <f>+'Artist &amp; Guest Liaison'!C25</f>
        <v>0</v>
      </c>
      <c r="D571" s="725">
        <f>+'Artist &amp; Guest Liaison'!D25</f>
        <v>0</v>
      </c>
      <c r="E571" s="728">
        <f>+'Artist &amp; Guest Liaison'!G25</f>
        <v>0</v>
      </c>
      <c r="F571" s="711"/>
      <c r="G571" s="711"/>
      <c r="H571" s="711"/>
      <c r="I571" s="711"/>
      <c r="J571" s="711"/>
      <c r="K571" s="719">
        <f t="shared" si="43"/>
        <v>0</v>
      </c>
      <c r="Q571" s="689">
        <f t="shared" si="42"/>
        <v>1</v>
      </c>
    </row>
    <row r="572" spans="1:17" hidden="1" x14ac:dyDescent="0.25">
      <c r="A572" s="690"/>
      <c r="B572" s="691"/>
      <c r="C572" s="725">
        <f>+'Artist &amp; Guest Liaison'!C26</f>
        <v>0</v>
      </c>
      <c r="D572" s="725">
        <f>+'Artist &amp; Guest Liaison'!D26</f>
        <v>0</v>
      </c>
      <c r="E572" s="728">
        <f>+'Artist &amp; Guest Liaison'!G26</f>
        <v>0</v>
      </c>
      <c r="F572" s="718"/>
      <c r="G572" s="718"/>
      <c r="H572" s="718"/>
      <c r="I572" s="718"/>
      <c r="J572" s="718"/>
      <c r="K572" s="719">
        <f t="shared" si="43"/>
        <v>0</v>
      </c>
      <c r="Q572" s="689">
        <f t="shared" si="42"/>
        <v>1</v>
      </c>
    </row>
    <row r="573" spans="1:17" hidden="1" x14ac:dyDescent="0.25">
      <c r="A573" s="690"/>
      <c r="B573" s="691"/>
      <c r="C573" s="725">
        <f>+'Artist &amp; Guest Liaison'!C27</f>
        <v>0</v>
      </c>
      <c r="D573" s="725">
        <f>+'Artist &amp; Guest Liaison'!D27</f>
        <v>0</v>
      </c>
      <c r="E573" s="728">
        <f>+'Artist &amp; Guest Liaison'!G27</f>
        <v>0</v>
      </c>
      <c r="F573" s="718"/>
      <c r="G573" s="711"/>
      <c r="H573" s="711"/>
      <c r="I573" s="711"/>
      <c r="J573" s="711"/>
      <c r="K573" s="719">
        <f t="shared" si="43"/>
        <v>0</v>
      </c>
      <c r="Q573" s="689">
        <f t="shared" si="42"/>
        <v>1</v>
      </c>
    </row>
    <row r="574" spans="1:17" hidden="1" x14ac:dyDescent="0.25">
      <c r="A574" s="690"/>
      <c r="B574" s="691"/>
      <c r="C574" s="725">
        <f>+'Artist &amp; Guest Liaison'!C28</f>
        <v>0</v>
      </c>
      <c r="D574" s="725">
        <f>+'Artist &amp; Guest Liaison'!D28</f>
        <v>0</v>
      </c>
      <c r="E574" s="728">
        <f>+'Artist &amp; Guest Liaison'!G28</f>
        <v>0</v>
      </c>
      <c r="F574" s="718"/>
      <c r="G574" s="718"/>
      <c r="H574" s="718"/>
      <c r="I574" s="718"/>
      <c r="J574" s="718"/>
      <c r="K574" s="719">
        <f t="shared" si="43"/>
        <v>0</v>
      </c>
      <c r="Q574" s="689">
        <f t="shared" si="42"/>
        <v>1</v>
      </c>
    </row>
    <row r="575" spans="1:17" hidden="1" x14ac:dyDescent="0.25">
      <c r="A575" s="690"/>
      <c r="B575" s="691"/>
      <c r="C575" s="725">
        <f>+'Artist &amp; Guest Liaison'!C29</f>
        <v>0</v>
      </c>
      <c r="D575" s="725">
        <f>+'Artist &amp; Guest Liaison'!D29</f>
        <v>0</v>
      </c>
      <c r="E575" s="728">
        <f>+'Artist &amp; Guest Liaison'!G29</f>
        <v>0</v>
      </c>
      <c r="F575" s="718"/>
      <c r="G575" s="718"/>
      <c r="H575" s="718"/>
      <c r="I575" s="718"/>
      <c r="J575" s="718"/>
      <c r="K575" s="719">
        <f t="shared" si="43"/>
        <v>0</v>
      </c>
      <c r="Q575" s="689">
        <f t="shared" si="42"/>
        <v>1</v>
      </c>
    </row>
    <row r="576" spans="1:17" hidden="1" x14ac:dyDescent="0.25">
      <c r="A576" s="690"/>
      <c r="B576" s="691" t="str">
        <f>+B569</f>
        <v>ZK112.K287.C727</v>
      </c>
      <c r="C576" s="725">
        <f>+'Artist &amp; Guest Liaison'!C30</f>
        <v>0</v>
      </c>
      <c r="D576" s="725">
        <f>+'Artist &amp; Guest Liaison'!D30</f>
        <v>0</v>
      </c>
      <c r="E576" s="728">
        <f>+'Artist &amp; Guest Liaison'!G30</f>
        <v>0</v>
      </c>
      <c r="F576" s="718"/>
      <c r="G576" s="718"/>
      <c r="H576" s="718"/>
      <c r="I576" s="718"/>
      <c r="J576" s="718"/>
      <c r="K576" s="719">
        <f t="shared" si="43"/>
        <v>0</v>
      </c>
      <c r="Q576" s="689">
        <f t="shared" si="42"/>
        <v>1</v>
      </c>
    </row>
    <row r="577" spans="1:17" hidden="1" x14ac:dyDescent="0.25">
      <c r="A577" s="729"/>
      <c r="B577" s="730"/>
      <c r="C577" s="733" t="s">
        <v>286</v>
      </c>
      <c r="D577" s="733"/>
      <c r="E577" s="728"/>
      <c r="F577" s="711">
        <f>+IFERROR(VLOOKUP(B576,Sheet1!$B:$F,2,0),0)</f>
        <v>0</v>
      </c>
      <c r="G577" s="711">
        <f>+IFERROR(VLOOKUP(B576,Sheet1!$B:$F,3,0),0)</f>
        <v>0</v>
      </c>
      <c r="H577" s="711">
        <f>+IFERROR(VLOOKUP(B576,Sheet1!$B:$F,4,0),0)</f>
        <v>0</v>
      </c>
      <c r="I577" s="711"/>
      <c r="J577" s="711">
        <f>+IFERROR(VLOOKUP(B576,Sheet1!$B:$F,5,0),0)</f>
        <v>0</v>
      </c>
      <c r="K577" s="712"/>
      <c r="Q577" s="689">
        <f t="shared" si="42"/>
        <v>1</v>
      </c>
    </row>
    <row r="578" spans="1:17" hidden="1" x14ac:dyDescent="0.25">
      <c r="A578" s="713" t="s">
        <v>220</v>
      </c>
      <c r="B578" s="706" t="str">
        <f>+'Artist &amp; Guest Liaison'!B32</f>
        <v>ZK112.K288.C727</v>
      </c>
      <c r="C578" s="707" t="s">
        <v>221</v>
      </c>
      <c r="D578" s="707"/>
      <c r="E578" s="708">
        <f>SUM(E579:E583)</f>
        <v>0</v>
      </c>
      <c r="F578" s="709">
        <f>SUM(F579:F583)</f>
        <v>0</v>
      </c>
      <c r="G578" s="709">
        <f>SUM(G579:G583)</f>
        <v>0</v>
      </c>
      <c r="H578" s="709">
        <f>SUM(H579:H583)</f>
        <v>0</v>
      </c>
      <c r="I578" s="709">
        <f>+E578-F578-G578-H578</f>
        <v>0</v>
      </c>
      <c r="J578" s="709">
        <f>SUM(J579:J583)</f>
        <v>0</v>
      </c>
      <c r="K578" s="710">
        <f>+I578-J578</f>
        <v>0</v>
      </c>
      <c r="Q578" s="689">
        <f t="shared" si="42"/>
        <v>1</v>
      </c>
    </row>
    <row r="579" spans="1:17" hidden="1" x14ac:dyDescent="0.25">
      <c r="A579" s="690"/>
      <c r="B579" s="691"/>
      <c r="C579" s="725">
        <f>+'Artist &amp; Guest Liaison'!C33</f>
        <v>0</v>
      </c>
      <c r="D579" s="725">
        <f>+'Artist &amp; Guest Liaison'!D33</f>
        <v>0</v>
      </c>
      <c r="E579" s="728">
        <f>+'Artist &amp; Guest Liaison'!G33</f>
        <v>0</v>
      </c>
      <c r="F579" s="711"/>
      <c r="G579" s="718"/>
      <c r="H579" s="718"/>
      <c r="I579" s="718"/>
      <c r="J579" s="718"/>
      <c r="K579" s="719">
        <f>+E579-F579-G579-J579</f>
        <v>0</v>
      </c>
      <c r="Q579" s="689">
        <f t="shared" si="42"/>
        <v>1</v>
      </c>
    </row>
    <row r="580" spans="1:17" hidden="1" x14ac:dyDescent="0.25">
      <c r="A580" s="690"/>
      <c r="B580" s="691"/>
      <c r="C580" s="725">
        <f>+'Artist &amp; Guest Liaison'!C34</f>
        <v>0</v>
      </c>
      <c r="D580" s="725">
        <f>+'Artist &amp; Guest Liaison'!D34</f>
        <v>0</v>
      </c>
      <c r="E580" s="728">
        <f>+'Artist &amp; Guest Liaison'!G34</f>
        <v>0</v>
      </c>
      <c r="F580" s="718"/>
      <c r="G580" s="718"/>
      <c r="H580" s="718"/>
      <c r="I580" s="718"/>
      <c r="J580" s="718"/>
      <c r="K580" s="719">
        <f>+E580-F580-G580-J580</f>
        <v>0</v>
      </c>
      <c r="Q580" s="689">
        <f t="shared" si="42"/>
        <v>1</v>
      </c>
    </row>
    <row r="581" spans="1:17" hidden="1" x14ac:dyDescent="0.25">
      <c r="A581" s="690"/>
      <c r="B581" s="691"/>
      <c r="C581" s="725">
        <f>+'Artist &amp; Guest Liaison'!C35</f>
        <v>0</v>
      </c>
      <c r="D581" s="725">
        <f>+'Artist &amp; Guest Liaison'!D35</f>
        <v>0</v>
      </c>
      <c r="E581" s="728">
        <f>+'Artist &amp; Guest Liaison'!G35</f>
        <v>0</v>
      </c>
      <c r="F581" s="718"/>
      <c r="G581" s="718"/>
      <c r="H581" s="718"/>
      <c r="I581" s="718"/>
      <c r="J581" s="718"/>
      <c r="K581" s="719">
        <f>+E581-F581-G581-J581</f>
        <v>0</v>
      </c>
      <c r="Q581" s="689">
        <f t="shared" si="42"/>
        <v>1</v>
      </c>
    </row>
    <row r="582" spans="1:17" hidden="1" x14ac:dyDescent="0.25">
      <c r="A582" s="690"/>
      <c r="B582" s="691" t="str">
        <f>+B578</f>
        <v>ZK112.K288.C727</v>
      </c>
      <c r="C582" s="725">
        <f>+'Artist &amp; Guest Liaison'!C36</f>
        <v>0</v>
      </c>
      <c r="D582" s="725">
        <f>+'Artist &amp; Guest Liaison'!D36</f>
        <v>0</v>
      </c>
      <c r="E582" s="728">
        <f>+'Artist &amp; Guest Liaison'!G36</f>
        <v>0</v>
      </c>
      <c r="F582" s="718"/>
      <c r="G582" s="718"/>
      <c r="H582" s="718"/>
      <c r="I582" s="718"/>
      <c r="J582" s="718"/>
      <c r="K582" s="719">
        <f>+E582-F582-G582-J582</f>
        <v>0</v>
      </c>
      <c r="Q582" s="689">
        <f t="shared" si="42"/>
        <v>1</v>
      </c>
    </row>
    <row r="583" spans="1:17" hidden="1" x14ac:dyDescent="0.25">
      <c r="A583" s="729"/>
      <c r="B583" s="730"/>
      <c r="C583" s="733" t="s">
        <v>286</v>
      </c>
      <c r="D583" s="733"/>
      <c r="E583" s="728"/>
      <c r="F583" s="711">
        <f>+IFERROR(VLOOKUP(B582,Sheet1!$B:$F,2,0),0)</f>
        <v>0</v>
      </c>
      <c r="G583" s="711">
        <f>+IFERROR(VLOOKUP(B582,Sheet1!$B:$F,3,0),0)</f>
        <v>0</v>
      </c>
      <c r="H583" s="711">
        <f>+IFERROR(VLOOKUP(B582,Sheet1!$B:$F,4,0),0)</f>
        <v>0</v>
      </c>
      <c r="I583" s="711"/>
      <c r="J583" s="711">
        <f>+IFERROR(VLOOKUP(B582,Sheet1!$B:$F,5,0),0)</f>
        <v>0</v>
      </c>
      <c r="K583" s="712"/>
      <c r="Q583" s="689">
        <f t="shared" si="42"/>
        <v>1</v>
      </c>
    </row>
    <row r="584" spans="1:17" hidden="1" x14ac:dyDescent="0.25">
      <c r="A584" s="713" t="s">
        <v>222</v>
      </c>
      <c r="B584" s="706" t="str">
        <f>+'Artist &amp; Guest Liaison'!B38</f>
        <v>ZK112.K120.C727</v>
      </c>
      <c r="C584" s="707" t="s">
        <v>223</v>
      </c>
      <c r="D584" s="707"/>
      <c r="E584" s="708">
        <f>SUM(E585:E589)</f>
        <v>0</v>
      </c>
      <c r="F584" s="709">
        <f>SUM(F585:F589)</f>
        <v>0</v>
      </c>
      <c r="G584" s="709">
        <f>SUM(G585:G589)</f>
        <v>0</v>
      </c>
      <c r="H584" s="709">
        <f>SUM(H585:H589)</f>
        <v>0</v>
      </c>
      <c r="I584" s="709">
        <f>+E584-F584-G584-H584</f>
        <v>0</v>
      </c>
      <c r="J584" s="709">
        <f>SUM(J585:J589)</f>
        <v>0</v>
      </c>
      <c r="K584" s="710">
        <f>+I584-J584</f>
        <v>0</v>
      </c>
      <c r="Q584" s="689">
        <f t="shared" si="42"/>
        <v>1</v>
      </c>
    </row>
    <row r="585" spans="1:17" hidden="1" x14ac:dyDescent="0.25">
      <c r="A585" s="690"/>
      <c r="B585" s="691"/>
      <c r="C585" s="725">
        <f>+'Artist &amp; Guest Liaison'!C39</f>
        <v>0</v>
      </c>
      <c r="D585" s="725">
        <f>+'Artist &amp; Guest Liaison'!D39</f>
        <v>0</v>
      </c>
      <c r="E585" s="728">
        <f>+'Artist &amp; Guest Liaison'!G39</f>
        <v>0</v>
      </c>
      <c r="F585" s="711"/>
      <c r="G585" s="711"/>
      <c r="H585" s="711"/>
      <c r="I585" s="711"/>
      <c r="J585" s="711"/>
      <c r="K585" s="719">
        <f>+E585-F585-G585-J585</f>
        <v>0</v>
      </c>
      <c r="Q585" s="689">
        <f t="shared" si="42"/>
        <v>1</v>
      </c>
    </row>
    <row r="586" spans="1:17" hidden="1" x14ac:dyDescent="0.25">
      <c r="A586" s="694"/>
      <c r="B586" s="695"/>
      <c r="C586" s="725">
        <f>+'Artist &amp; Guest Liaison'!C40</f>
        <v>0</v>
      </c>
      <c r="D586" s="725">
        <f>+'Artist &amp; Guest Liaison'!D40</f>
        <v>0</v>
      </c>
      <c r="E586" s="728">
        <f>+'Artist &amp; Guest Liaison'!G40</f>
        <v>0</v>
      </c>
      <c r="F586" s="718"/>
      <c r="G586" s="718"/>
      <c r="H586" s="718"/>
      <c r="I586" s="718"/>
      <c r="J586" s="718"/>
      <c r="K586" s="719">
        <f>+E586-F586-G586-J586</f>
        <v>0</v>
      </c>
      <c r="Q586" s="689">
        <f t="shared" si="42"/>
        <v>1</v>
      </c>
    </row>
    <row r="587" spans="1:17" hidden="1" x14ac:dyDescent="0.25">
      <c r="A587" s="694"/>
      <c r="B587" s="695"/>
      <c r="C587" s="725">
        <f>+'Artist &amp; Guest Liaison'!C41</f>
        <v>0</v>
      </c>
      <c r="D587" s="725">
        <f>+'Artist &amp; Guest Liaison'!D41</f>
        <v>0</v>
      </c>
      <c r="E587" s="728">
        <f>+'Artist &amp; Guest Liaison'!G41</f>
        <v>0</v>
      </c>
      <c r="F587" s="718"/>
      <c r="G587" s="711"/>
      <c r="H587" s="711"/>
      <c r="I587" s="711"/>
      <c r="J587" s="711"/>
      <c r="K587" s="719">
        <f>+E587-F587-G587-J587</f>
        <v>0</v>
      </c>
      <c r="Q587" s="689">
        <f t="shared" si="42"/>
        <v>1</v>
      </c>
    </row>
    <row r="588" spans="1:17" hidden="1" x14ac:dyDescent="0.25">
      <c r="A588" s="690"/>
      <c r="B588" s="691" t="str">
        <f>+B584</f>
        <v>ZK112.K120.C727</v>
      </c>
      <c r="C588" s="725">
        <f>+'Artist &amp; Guest Liaison'!C42</f>
        <v>0</v>
      </c>
      <c r="D588" s="725">
        <f>+'Artist &amp; Guest Liaison'!D42</f>
        <v>0</v>
      </c>
      <c r="E588" s="728">
        <f>+'Artist &amp; Guest Liaison'!G42</f>
        <v>0</v>
      </c>
      <c r="F588" s="718"/>
      <c r="G588" s="718"/>
      <c r="H588" s="718"/>
      <c r="I588" s="718"/>
      <c r="J588" s="718"/>
      <c r="K588" s="719">
        <f>+E588-F588-G588-J588</f>
        <v>0</v>
      </c>
      <c r="Q588" s="689">
        <f t="shared" si="42"/>
        <v>1</v>
      </c>
    </row>
    <row r="589" spans="1:17" hidden="1" x14ac:dyDescent="0.25">
      <c r="A589" s="690"/>
      <c r="B589" s="691"/>
      <c r="C589" s="733" t="s">
        <v>286</v>
      </c>
      <c r="D589" s="733"/>
      <c r="E589" s="728"/>
      <c r="F589" s="711">
        <f>+IFERROR(VLOOKUP(B588,Sheet1!$B:$F,2,0),0)</f>
        <v>0</v>
      </c>
      <c r="G589" s="711">
        <f>+IFERROR(VLOOKUP(B588,Sheet1!$B:$F,3,0),0)</f>
        <v>0</v>
      </c>
      <c r="H589" s="711">
        <f>+IFERROR(VLOOKUP(B588,Sheet1!$B:$F,4,0),0)</f>
        <v>0</v>
      </c>
      <c r="I589" s="711"/>
      <c r="J589" s="711">
        <f>+IFERROR(VLOOKUP(B588,Sheet1!$B:$F,5,0),0)</f>
        <v>0</v>
      </c>
      <c r="K589" s="712"/>
      <c r="Q589" s="689">
        <f t="shared" si="42"/>
        <v>1</v>
      </c>
    </row>
    <row r="590" spans="1:17" hidden="1" x14ac:dyDescent="0.25">
      <c r="A590" s="713" t="s">
        <v>224</v>
      </c>
      <c r="B590" s="706" t="str">
        <f>+'Artist &amp; Guest Liaison'!B44</f>
        <v>ZK112.K289.C727</v>
      </c>
      <c r="C590" s="707" t="s">
        <v>225</v>
      </c>
      <c r="D590" s="707"/>
      <c r="E590" s="708">
        <f>SUM(E591:E594)</f>
        <v>0</v>
      </c>
      <c r="F590" s="709">
        <f>SUM(F591:F594)</f>
        <v>0</v>
      </c>
      <c r="G590" s="709">
        <f>SUM(G591:G594)</f>
        <v>0</v>
      </c>
      <c r="H590" s="709">
        <f>SUM(H591:H594)</f>
        <v>0</v>
      </c>
      <c r="I590" s="709">
        <f>+E590-F590-G590-H590</f>
        <v>0</v>
      </c>
      <c r="J590" s="709">
        <f>SUM(J591:J594)</f>
        <v>0</v>
      </c>
      <c r="K590" s="710">
        <f>+I590-J590</f>
        <v>0</v>
      </c>
      <c r="Q590" s="689">
        <f t="shared" si="42"/>
        <v>1</v>
      </c>
    </row>
    <row r="591" spans="1:17" hidden="1" x14ac:dyDescent="0.25">
      <c r="A591" s="694"/>
      <c r="B591" s="695"/>
      <c r="C591" s="725">
        <f>+'Artist &amp; Guest Liaison'!C45</f>
        <v>0</v>
      </c>
      <c r="D591" s="725">
        <f>+'Artist &amp; Guest Liaison'!D45</f>
        <v>0</v>
      </c>
      <c r="E591" s="728">
        <f>+'Artist &amp; Guest Liaison'!G45</f>
        <v>0</v>
      </c>
      <c r="F591" s="711"/>
      <c r="G591" s="711"/>
      <c r="H591" s="711"/>
      <c r="I591" s="711"/>
      <c r="J591" s="711"/>
      <c r="K591" s="719">
        <f>+E591-F591-G591-J591</f>
        <v>0</v>
      </c>
      <c r="Q591" s="689">
        <f t="shared" si="42"/>
        <v>1</v>
      </c>
    </row>
    <row r="592" spans="1:17" hidden="1" x14ac:dyDescent="0.25">
      <c r="A592" s="690"/>
      <c r="B592" s="691"/>
      <c r="C592" s="725">
        <f>+'Artist &amp; Guest Liaison'!C46</f>
        <v>0</v>
      </c>
      <c r="D592" s="725">
        <f>+'Artist &amp; Guest Liaison'!D46</f>
        <v>0</v>
      </c>
      <c r="E592" s="728">
        <f>+'Artist &amp; Guest Liaison'!G46</f>
        <v>0</v>
      </c>
      <c r="F592" s="718"/>
      <c r="G592" s="718"/>
      <c r="H592" s="718"/>
      <c r="I592" s="718"/>
      <c r="J592" s="718"/>
      <c r="K592" s="719">
        <f>+E592-F592-G592-J592</f>
        <v>0</v>
      </c>
      <c r="Q592" s="689">
        <f t="shared" si="42"/>
        <v>1</v>
      </c>
    </row>
    <row r="593" spans="1:17" hidden="1" x14ac:dyDescent="0.25">
      <c r="A593" s="694"/>
      <c r="B593" s="695" t="str">
        <f>+B590</f>
        <v>ZK112.K289.C727</v>
      </c>
      <c r="C593" s="725">
        <f>+'Artist &amp; Guest Liaison'!C47</f>
        <v>0</v>
      </c>
      <c r="D593" s="725">
        <f>+'Artist &amp; Guest Liaison'!D47</f>
        <v>0</v>
      </c>
      <c r="E593" s="728">
        <f>+'Artist &amp; Guest Liaison'!G47</f>
        <v>0</v>
      </c>
      <c r="F593" s="718"/>
      <c r="G593" s="711"/>
      <c r="H593" s="711"/>
      <c r="I593" s="711"/>
      <c r="J593" s="711"/>
      <c r="K593" s="719">
        <f>+E593-F593-G593-J593</f>
        <v>0</v>
      </c>
      <c r="Q593" s="689">
        <f t="shared" si="42"/>
        <v>1</v>
      </c>
    </row>
    <row r="594" spans="1:17" hidden="1" x14ac:dyDescent="0.25">
      <c r="A594" s="690"/>
      <c r="B594" s="691"/>
      <c r="C594" s="733" t="s">
        <v>286</v>
      </c>
      <c r="D594" s="733"/>
      <c r="E594" s="728"/>
      <c r="F594" s="711">
        <f>+IFERROR(VLOOKUP(B593,Sheet1!$B:$F,2,0),0)</f>
        <v>0</v>
      </c>
      <c r="G594" s="711">
        <f>+IFERROR(VLOOKUP(B593,Sheet1!$B:$F,3,0),0)</f>
        <v>0</v>
      </c>
      <c r="H594" s="711">
        <f>+IFERROR(VLOOKUP(B593,Sheet1!$B:$F,4,0),0)</f>
        <v>0</v>
      </c>
      <c r="I594" s="711"/>
      <c r="J594" s="711">
        <f>+IFERROR(VLOOKUP(B593,Sheet1!$B:$F,5,0),0)</f>
        <v>0</v>
      </c>
      <c r="K594" s="712"/>
      <c r="Q594" s="689">
        <f t="shared" si="42"/>
        <v>1</v>
      </c>
    </row>
    <row r="595" spans="1:17" hidden="1" x14ac:dyDescent="0.25">
      <c r="A595" s="713" t="s">
        <v>226</v>
      </c>
      <c r="B595" s="706" t="str">
        <f>+'Running Costs'!B8</f>
        <v>ZK113.K293.C727</v>
      </c>
      <c r="C595" s="707" t="s">
        <v>227</v>
      </c>
      <c r="D595" s="707"/>
      <c r="E595" s="708">
        <f>SUM(E596:E610)</f>
        <v>0</v>
      </c>
      <c r="F595" s="709">
        <f>SUM(F596:F610)</f>
        <v>0</v>
      </c>
      <c r="G595" s="709">
        <f>SUM(G596:G610)</f>
        <v>0</v>
      </c>
      <c r="H595" s="709">
        <f>SUM(H596:H610)</f>
        <v>0</v>
      </c>
      <c r="I595" s="709">
        <f>+E595-F595-G595-H595</f>
        <v>0</v>
      </c>
      <c r="J595" s="709">
        <f>SUM(J596:J610)</f>
        <v>0</v>
      </c>
      <c r="K595" s="710">
        <f>+I595-J595</f>
        <v>0</v>
      </c>
      <c r="Q595" s="689">
        <f t="shared" si="42"/>
        <v>1</v>
      </c>
    </row>
    <row r="596" spans="1:17" hidden="1" x14ac:dyDescent="0.25">
      <c r="A596" s="690"/>
      <c r="B596" s="691"/>
      <c r="C596" s="715">
        <f>+'Running Costs'!C9</f>
        <v>0</v>
      </c>
      <c r="D596" s="715">
        <f>+'Running Costs'!D9</f>
        <v>0</v>
      </c>
      <c r="E596" s="728">
        <f>+'Running Costs'!G9</f>
        <v>0</v>
      </c>
      <c r="F596" s="711"/>
      <c r="G596" s="711"/>
      <c r="H596" s="711"/>
      <c r="I596" s="711"/>
      <c r="J596" s="711"/>
      <c r="K596" s="719">
        <f t="shared" ref="K596:K609" si="44">+E596-F596-G596-J596</f>
        <v>0</v>
      </c>
      <c r="Q596" s="689">
        <f t="shared" si="42"/>
        <v>1</v>
      </c>
    </row>
    <row r="597" spans="1:17" hidden="1" x14ac:dyDescent="0.25">
      <c r="A597" s="690"/>
      <c r="B597" s="691"/>
      <c r="C597" s="715">
        <f>+'Running Costs'!C10</f>
        <v>0</v>
      </c>
      <c r="D597" s="715">
        <f>+'Running Costs'!D10</f>
        <v>0</v>
      </c>
      <c r="E597" s="728">
        <f>+'Running Costs'!G10</f>
        <v>0</v>
      </c>
      <c r="F597" s="711"/>
      <c r="G597" s="711"/>
      <c r="H597" s="711"/>
      <c r="I597" s="711"/>
      <c r="J597" s="711"/>
      <c r="K597" s="719">
        <f t="shared" si="44"/>
        <v>0</v>
      </c>
      <c r="Q597" s="689">
        <f t="shared" si="42"/>
        <v>1</v>
      </c>
    </row>
    <row r="598" spans="1:17" hidden="1" x14ac:dyDescent="0.25">
      <c r="A598" s="690"/>
      <c r="B598" s="691"/>
      <c r="C598" s="715">
        <f>+'Running Costs'!C11</f>
        <v>0</v>
      </c>
      <c r="D598" s="715">
        <f>+'Running Costs'!D11</f>
        <v>0</v>
      </c>
      <c r="E598" s="728">
        <f>+'Running Costs'!G11</f>
        <v>0</v>
      </c>
      <c r="F598" s="711"/>
      <c r="G598" s="711"/>
      <c r="H598" s="711"/>
      <c r="I598" s="711"/>
      <c r="J598" s="711"/>
      <c r="K598" s="719">
        <f t="shared" si="44"/>
        <v>0</v>
      </c>
      <c r="Q598" s="689">
        <f t="shared" si="42"/>
        <v>1</v>
      </c>
    </row>
    <row r="599" spans="1:17" hidden="1" x14ac:dyDescent="0.25">
      <c r="A599" s="690"/>
      <c r="B599" s="691" t="str">
        <f>+B595</f>
        <v>ZK113.K293.C727</v>
      </c>
      <c r="C599" s="715">
        <f>+'Running Costs'!C12</f>
        <v>0</v>
      </c>
      <c r="D599" s="715">
        <f>+'Running Costs'!D12</f>
        <v>0</v>
      </c>
      <c r="E599" s="728">
        <f>+'Running Costs'!G12</f>
        <v>0</v>
      </c>
      <c r="F599" s="711"/>
      <c r="G599" s="711"/>
      <c r="H599" s="711"/>
      <c r="I599" s="711"/>
      <c r="J599" s="711"/>
      <c r="K599" s="719">
        <f t="shared" si="44"/>
        <v>0</v>
      </c>
      <c r="Q599" s="689">
        <f t="shared" si="42"/>
        <v>1</v>
      </c>
    </row>
    <row r="600" spans="1:17" hidden="1" x14ac:dyDescent="0.25">
      <c r="A600" s="690"/>
      <c r="B600" s="691"/>
      <c r="C600" s="715">
        <f>+'Running Costs'!C13</f>
        <v>0</v>
      </c>
      <c r="D600" s="715">
        <f>+'Running Costs'!D13</f>
        <v>0</v>
      </c>
      <c r="E600" s="728">
        <f>+'Running Costs'!G13</f>
        <v>0</v>
      </c>
      <c r="F600" s="711"/>
      <c r="G600" s="711"/>
      <c r="H600" s="711"/>
      <c r="I600" s="711"/>
      <c r="J600" s="711"/>
      <c r="K600" s="719">
        <f t="shared" si="44"/>
        <v>0</v>
      </c>
      <c r="Q600" s="689">
        <f t="shared" si="42"/>
        <v>1</v>
      </c>
    </row>
    <row r="601" spans="1:17" hidden="1" x14ac:dyDescent="0.25">
      <c r="A601" s="690"/>
      <c r="B601" s="691"/>
      <c r="C601" s="715">
        <f>+'Running Costs'!C14</f>
        <v>0</v>
      </c>
      <c r="D601" s="715">
        <f>+'Running Costs'!D14</f>
        <v>0</v>
      </c>
      <c r="E601" s="728">
        <f>+'Running Costs'!G14</f>
        <v>0</v>
      </c>
      <c r="F601" s="711"/>
      <c r="G601" s="711"/>
      <c r="H601" s="711"/>
      <c r="I601" s="711"/>
      <c r="J601" s="711"/>
      <c r="K601" s="719">
        <f t="shared" si="44"/>
        <v>0</v>
      </c>
      <c r="Q601" s="689">
        <f t="shared" si="42"/>
        <v>1</v>
      </c>
    </row>
    <row r="602" spans="1:17" hidden="1" x14ac:dyDescent="0.25">
      <c r="A602" s="690"/>
      <c r="B602" s="691"/>
      <c r="C602" s="715">
        <f>+'Running Costs'!C15</f>
        <v>0</v>
      </c>
      <c r="D602" s="715">
        <f>+'Running Costs'!D15</f>
        <v>0</v>
      </c>
      <c r="E602" s="728">
        <f>+'Running Costs'!G15</f>
        <v>0</v>
      </c>
      <c r="F602" s="711"/>
      <c r="G602" s="711"/>
      <c r="H602" s="711"/>
      <c r="I602" s="711"/>
      <c r="J602" s="711"/>
      <c r="K602" s="719">
        <f t="shared" si="44"/>
        <v>0</v>
      </c>
      <c r="Q602" s="689">
        <f t="shared" si="42"/>
        <v>1</v>
      </c>
    </row>
    <row r="603" spans="1:17" hidden="1" x14ac:dyDescent="0.25">
      <c r="A603" s="690"/>
      <c r="B603" s="691"/>
      <c r="C603" s="715">
        <f>+'Running Costs'!C16</f>
        <v>0</v>
      </c>
      <c r="D603" s="715">
        <f>+'Running Costs'!D16</f>
        <v>0</v>
      </c>
      <c r="E603" s="728">
        <f>+'Running Costs'!G16</f>
        <v>0</v>
      </c>
      <c r="F603" s="711"/>
      <c r="G603" s="711"/>
      <c r="H603" s="711"/>
      <c r="I603" s="711"/>
      <c r="J603" s="711"/>
      <c r="K603" s="719">
        <f t="shared" si="44"/>
        <v>0</v>
      </c>
      <c r="Q603" s="689">
        <f t="shared" si="42"/>
        <v>1</v>
      </c>
    </row>
    <row r="604" spans="1:17" hidden="1" x14ac:dyDescent="0.25">
      <c r="A604" s="690"/>
      <c r="B604" s="691"/>
      <c r="C604" s="715">
        <f>+'Running Costs'!C17</f>
        <v>0</v>
      </c>
      <c r="D604" s="715">
        <f>+'Running Costs'!D17</f>
        <v>0</v>
      </c>
      <c r="E604" s="728">
        <f>+'Running Costs'!G17</f>
        <v>0</v>
      </c>
      <c r="F604" s="711"/>
      <c r="G604" s="711"/>
      <c r="H604" s="711"/>
      <c r="I604" s="711"/>
      <c r="J604" s="711"/>
      <c r="K604" s="719">
        <f t="shared" si="44"/>
        <v>0</v>
      </c>
      <c r="Q604" s="689">
        <f t="shared" si="42"/>
        <v>1</v>
      </c>
    </row>
    <row r="605" spans="1:17" hidden="1" x14ac:dyDescent="0.25">
      <c r="A605" s="690"/>
      <c r="B605" s="691"/>
      <c r="C605" s="715">
        <f>+'Running Costs'!C18</f>
        <v>0</v>
      </c>
      <c r="D605" s="715">
        <f>+'Running Costs'!D18</f>
        <v>0</v>
      </c>
      <c r="E605" s="728">
        <f>+'Running Costs'!G18</f>
        <v>0</v>
      </c>
      <c r="F605" s="711"/>
      <c r="G605" s="711"/>
      <c r="H605" s="711"/>
      <c r="I605" s="711"/>
      <c r="J605" s="711"/>
      <c r="K605" s="719">
        <f t="shared" si="44"/>
        <v>0</v>
      </c>
      <c r="Q605" s="689">
        <f t="shared" si="42"/>
        <v>1</v>
      </c>
    </row>
    <row r="606" spans="1:17" hidden="1" x14ac:dyDescent="0.25">
      <c r="A606" s="690"/>
      <c r="B606" s="691"/>
      <c r="C606" s="715">
        <f>+'Running Costs'!C19</f>
        <v>0</v>
      </c>
      <c r="D606" s="715">
        <f>+'Running Costs'!D19</f>
        <v>0</v>
      </c>
      <c r="E606" s="728">
        <f>+'Running Costs'!G19</f>
        <v>0</v>
      </c>
      <c r="F606" s="711"/>
      <c r="G606" s="711"/>
      <c r="H606" s="711"/>
      <c r="I606" s="711"/>
      <c r="J606" s="711"/>
      <c r="K606" s="719">
        <f t="shared" si="44"/>
        <v>0</v>
      </c>
      <c r="Q606" s="689">
        <f t="shared" si="42"/>
        <v>1</v>
      </c>
    </row>
    <row r="607" spans="1:17" hidden="1" x14ac:dyDescent="0.25">
      <c r="A607" s="690"/>
      <c r="B607" s="691"/>
      <c r="C607" s="715">
        <f>+'Running Costs'!C20</f>
        <v>0</v>
      </c>
      <c r="D607" s="715">
        <f>+'Running Costs'!D20</f>
        <v>0</v>
      </c>
      <c r="E607" s="728">
        <f>+'Running Costs'!G20</f>
        <v>0</v>
      </c>
      <c r="F607" s="711"/>
      <c r="G607" s="711"/>
      <c r="H607" s="711"/>
      <c r="I607" s="711"/>
      <c r="J607" s="711"/>
      <c r="K607" s="719">
        <f t="shared" si="44"/>
        <v>0</v>
      </c>
      <c r="Q607" s="689">
        <f t="shared" si="42"/>
        <v>1</v>
      </c>
    </row>
    <row r="608" spans="1:17" hidden="1" x14ac:dyDescent="0.25">
      <c r="A608" s="690"/>
      <c r="B608" s="691"/>
      <c r="C608" s="715">
        <f>+'Running Costs'!C21</f>
        <v>0</v>
      </c>
      <c r="D608" s="715">
        <f>+'Running Costs'!D21</f>
        <v>0</v>
      </c>
      <c r="E608" s="728">
        <f>+'Running Costs'!G21</f>
        <v>0</v>
      </c>
      <c r="F608" s="711"/>
      <c r="G608" s="711"/>
      <c r="H608" s="711"/>
      <c r="I608" s="711"/>
      <c r="J608" s="711"/>
      <c r="K608" s="719">
        <f t="shared" si="44"/>
        <v>0</v>
      </c>
      <c r="Q608" s="689">
        <f t="shared" si="42"/>
        <v>1</v>
      </c>
    </row>
    <row r="609" spans="1:17" hidden="1" x14ac:dyDescent="0.25">
      <c r="A609" s="690"/>
      <c r="B609" s="691" t="str">
        <f>+B595</f>
        <v>ZK113.K293.C727</v>
      </c>
      <c r="C609" s="715">
        <f>+'Running Costs'!C22</f>
        <v>0</v>
      </c>
      <c r="D609" s="715">
        <f>+'Running Costs'!D22</f>
        <v>0</v>
      </c>
      <c r="E609" s="728">
        <f>+'Running Costs'!G22</f>
        <v>0</v>
      </c>
      <c r="F609" s="711"/>
      <c r="G609" s="711"/>
      <c r="H609" s="711"/>
      <c r="I609" s="711"/>
      <c r="J609" s="711"/>
      <c r="K609" s="719">
        <f t="shared" si="44"/>
        <v>0</v>
      </c>
      <c r="Q609" s="689">
        <f t="shared" si="42"/>
        <v>1</v>
      </c>
    </row>
    <row r="610" spans="1:17" hidden="1" x14ac:dyDescent="0.25">
      <c r="A610" s="729"/>
      <c r="B610" s="730"/>
      <c r="C610" s="731" t="s">
        <v>286</v>
      </c>
      <c r="D610" s="731"/>
      <c r="E610" s="732"/>
      <c r="F610" s="711">
        <f>+IFERROR(VLOOKUP(B609,Sheet1!$B:$F,2,0),0)</f>
        <v>0</v>
      </c>
      <c r="G610" s="711">
        <f>+IFERROR(VLOOKUP(B609,Sheet1!$B:$F,3,0),0)</f>
        <v>0</v>
      </c>
      <c r="H610" s="711">
        <f>+IFERROR(VLOOKUP(B609,Sheet1!$B:$F,4,0),0)</f>
        <v>0</v>
      </c>
      <c r="I610" s="711"/>
      <c r="J610" s="711">
        <f>+IFERROR(VLOOKUP(B609,Sheet1!$B:$F,5,0),0)</f>
        <v>0</v>
      </c>
      <c r="K610" s="712"/>
      <c r="Q610" s="689">
        <f t="shared" si="42"/>
        <v>1</v>
      </c>
    </row>
    <row r="611" spans="1:17" hidden="1" x14ac:dyDescent="0.25">
      <c r="A611" s="713" t="s">
        <v>228</v>
      </c>
      <c r="B611" s="706" t="str">
        <f>+'Running Costs'!B24</f>
        <v>ZK113.K294.C727</v>
      </c>
      <c r="C611" s="707" t="s">
        <v>229</v>
      </c>
      <c r="D611" s="707"/>
      <c r="E611" s="708">
        <f>SUM(E612:E627)</f>
        <v>0</v>
      </c>
      <c r="F611" s="709">
        <f>SUM(F612:F627)</f>
        <v>0</v>
      </c>
      <c r="G611" s="709">
        <f>SUM(G612:G627)</f>
        <v>0</v>
      </c>
      <c r="H611" s="709">
        <f>SUM(H612:H627)</f>
        <v>0</v>
      </c>
      <c r="I611" s="709">
        <f>+E611-F611-G611-H611</f>
        <v>0</v>
      </c>
      <c r="J611" s="709">
        <f>SUM(J612:J627)</f>
        <v>0</v>
      </c>
      <c r="K611" s="710">
        <f>+I611-J611</f>
        <v>0</v>
      </c>
      <c r="Q611" s="689">
        <f t="shared" si="42"/>
        <v>1</v>
      </c>
    </row>
    <row r="612" spans="1:17" hidden="1" x14ac:dyDescent="0.25">
      <c r="A612" s="690"/>
      <c r="B612" s="691"/>
      <c r="C612" s="715">
        <f>+'Running Costs'!C25</f>
        <v>0</v>
      </c>
      <c r="D612" s="715">
        <f>+'Running Costs'!D25</f>
        <v>0</v>
      </c>
      <c r="E612" s="728">
        <f>+'Running Costs'!G25</f>
        <v>0</v>
      </c>
      <c r="F612" s="711"/>
      <c r="G612" s="711"/>
      <c r="H612" s="711"/>
      <c r="I612" s="711"/>
      <c r="J612" s="711"/>
      <c r="K612" s="719">
        <f t="shared" ref="K612:K626" si="45">+E612-F612-G612-J612</f>
        <v>0</v>
      </c>
      <c r="Q612" s="689">
        <f t="shared" si="42"/>
        <v>1</v>
      </c>
    </row>
    <row r="613" spans="1:17" hidden="1" x14ac:dyDescent="0.25">
      <c r="A613" s="690"/>
      <c r="B613" s="691"/>
      <c r="C613" s="715">
        <f>+'Running Costs'!C26</f>
        <v>0</v>
      </c>
      <c r="D613" s="715">
        <f>+'Running Costs'!D26</f>
        <v>0</v>
      </c>
      <c r="E613" s="728">
        <f>+'Running Costs'!G26</f>
        <v>0</v>
      </c>
      <c r="F613" s="718"/>
      <c r="G613" s="718"/>
      <c r="H613" s="718"/>
      <c r="I613" s="718"/>
      <c r="J613" s="718"/>
      <c r="K613" s="719">
        <f t="shared" si="45"/>
        <v>0</v>
      </c>
      <c r="Q613" s="689">
        <f t="shared" si="42"/>
        <v>1</v>
      </c>
    </row>
    <row r="614" spans="1:17" hidden="1" x14ac:dyDescent="0.25">
      <c r="A614" s="690"/>
      <c r="B614" s="691"/>
      <c r="C614" s="715">
        <f>+'Running Costs'!C27</f>
        <v>0</v>
      </c>
      <c r="D614" s="715">
        <f>+'Running Costs'!D27</f>
        <v>0</v>
      </c>
      <c r="E614" s="728">
        <f>+'Running Costs'!G27</f>
        <v>0</v>
      </c>
      <c r="F614" s="718"/>
      <c r="G614" s="711"/>
      <c r="H614" s="711"/>
      <c r="I614" s="711"/>
      <c r="J614" s="711"/>
      <c r="K614" s="719">
        <f t="shared" si="45"/>
        <v>0</v>
      </c>
      <c r="Q614" s="689">
        <f t="shared" si="42"/>
        <v>1</v>
      </c>
    </row>
    <row r="615" spans="1:17" hidden="1" x14ac:dyDescent="0.25">
      <c r="A615" s="690"/>
      <c r="B615" s="691"/>
      <c r="C615" s="715">
        <f>+'Running Costs'!C28</f>
        <v>0</v>
      </c>
      <c r="D615" s="715">
        <f>+'Running Costs'!D28</f>
        <v>0</v>
      </c>
      <c r="E615" s="728">
        <f>+'Running Costs'!G28</f>
        <v>0</v>
      </c>
      <c r="F615" s="718"/>
      <c r="G615" s="718"/>
      <c r="H615" s="718"/>
      <c r="I615" s="718"/>
      <c r="J615" s="718"/>
      <c r="K615" s="719">
        <f t="shared" si="45"/>
        <v>0</v>
      </c>
      <c r="Q615" s="689">
        <f t="shared" si="42"/>
        <v>1</v>
      </c>
    </row>
    <row r="616" spans="1:17" hidden="1" x14ac:dyDescent="0.25">
      <c r="A616" s="690"/>
      <c r="B616" s="691"/>
      <c r="C616" s="715">
        <f>+'Running Costs'!C29</f>
        <v>0</v>
      </c>
      <c r="D616" s="715">
        <f>+'Running Costs'!D29</f>
        <v>0</v>
      </c>
      <c r="E616" s="728">
        <f>+'Running Costs'!G29</f>
        <v>0</v>
      </c>
      <c r="F616" s="718"/>
      <c r="G616" s="718"/>
      <c r="H616" s="718"/>
      <c r="I616" s="718"/>
      <c r="J616" s="718"/>
      <c r="K616" s="719">
        <f t="shared" si="45"/>
        <v>0</v>
      </c>
      <c r="Q616" s="689">
        <f t="shared" si="42"/>
        <v>1</v>
      </c>
    </row>
    <row r="617" spans="1:17" hidden="1" x14ac:dyDescent="0.25">
      <c r="A617" s="690"/>
      <c r="B617" s="691"/>
      <c r="C617" s="715">
        <f>+'Running Costs'!C30</f>
        <v>0</v>
      </c>
      <c r="D617" s="715">
        <f>+'Running Costs'!D30</f>
        <v>0</v>
      </c>
      <c r="E617" s="728">
        <f>+'Running Costs'!G30</f>
        <v>0</v>
      </c>
      <c r="F617" s="718"/>
      <c r="G617" s="718"/>
      <c r="H617" s="718"/>
      <c r="I617" s="718"/>
      <c r="J617" s="718"/>
      <c r="K617" s="719">
        <f t="shared" si="45"/>
        <v>0</v>
      </c>
      <c r="Q617" s="689">
        <f t="shared" si="42"/>
        <v>1</v>
      </c>
    </row>
    <row r="618" spans="1:17" hidden="1" x14ac:dyDescent="0.25">
      <c r="A618" s="690"/>
      <c r="B618" s="691"/>
      <c r="C618" s="715">
        <f>+'Running Costs'!C31</f>
        <v>0</v>
      </c>
      <c r="D618" s="715">
        <f>+'Running Costs'!D31</f>
        <v>0</v>
      </c>
      <c r="E618" s="728">
        <f>+'Running Costs'!G31</f>
        <v>0</v>
      </c>
      <c r="F618" s="718"/>
      <c r="G618" s="718"/>
      <c r="H618" s="718"/>
      <c r="I618" s="718"/>
      <c r="J618" s="718"/>
      <c r="K618" s="719">
        <f t="shared" si="45"/>
        <v>0</v>
      </c>
      <c r="Q618" s="689">
        <f t="shared" si="42"/>
        <v>1</v>
      </c>
    </row>
    <row r="619" spans="1:17" hidden="1" x14ac:dyDescent="0.25">
      <c r="A619" s="690"/>
      <c r="B619" s="691"/>
      <c r="C619" s="715">
        <f>+'Running Costs'!C32</f>
        <v>0</v>
      </c>
      <c r="D619" s="715">
        <f>+'Running Costs'!D32</f>
        <v>0</v>
      </c>
      <c r="E619" s="728">
        <f>+'Running Costs'!G32</f>
        <v>0</v>
      </c>
      <c r="F619" s="718"/>
      <c r="G619" s="718"/>
      <c r="H619" s="718"/>
      <c r="I619" s="718"/>
      <c r="J619" s="718"/>
      <c r="K619" s="719">
        <f t="shared" si="45"/>
        <v>0</v>
      </c>
      <c r="Q619" s="689">
        <f t="shared" si="42"/>
        <v>1</v>
      </c>
    </row>
    <row r="620" spans="1:17" hidden="1" x14ac:dyDescent="0.25">
      <c r="A620" s="694"/>
      <c r="B620" s="695"/>
      <c r="C620" s="715">
        <f>+'Running Costs'!C33</f>
        <v>0</v>
      </c>
      <c r="D620" s="715">
        <f>+'Running Costs'!D33</f>
        <v>0</v>
      </c>
      <c r="E620" s="728">
        <f>+'Running Costs'!G33</f>
        <v>0</v>
      </c>
      <c r="F620" s="718"/>
      <c r="G620" s="718"/>
      <c r="H620" s="718"/>
      <c r="I620" s="718"/>
      <c r="J620" s="718"/>
      <c r="K620" s="719">
        <f t="shared" si="45"/>
        <v>0</v>
      </c>
      <c r="Q620" s="689">
        <f t="shared" si="42"/>
        <v>1</v>
      </c>
    </row>
    <row r="621" spans="1:17" hidden="1" x14ac:dyDescent="0.25">
      <c r="A621" s="694"/>
      <c r="B621" s="695"/>
      <c r="C621" s="715">
        <f>+'Running Costs'!C34</f>
        <v>0</v>
      </c>
      <c r="D621" s="715">
        <f>+'Running Costs'!D34</f>
        <v>0</v>
      </c>
      <c r="E621" s="728">
        <f>+'Running Costs'!G34</f>
        <v>0</v>
      </c>
      <c r="F621" s="718"/>
      <c r="G621" s="718"/>
      <c r="H621" s="718"/>
      <c r="I621" s="718"/>
      <c r="J621" s="718"/>
      <c r="K621" s="719">
        <f t="shared" si="45"/>
        <v>0</v>
      </c>
      <c r="Q621" s="689">
        <f t="shared" si="42"/>
        <v>1</v>
      </c>
    </row>
    <row r="622" spans="1:17" hidden="1" x14ac:dyDescent="0.25">
      <c r="A622" s="690"/>
      <c r="B622" s="691"/>
      <c r="C622" s="715">
        <f>+'Running Costs'!C35</f>
        <v>0</v>
      </c>
      <c r="D622" s="715">
        <f>+'Running Costs'!D35</f>
        <v>0</v>
      </c>
      <c r="E622" s="728">
        <f>+'Running Costs'!G35</f>
        <v>0</v>
      </c>
      <c r="F622" s="718"/>
      <c r="G622" s="718"/>
      <c r="H622" s="718"/>
      <c r="I622" s="718"/>
      <c r="J622" s="718"/>
      <c r="K622" s="719">
        <f t="shared" si="45"/>
        <v>0</v>
      </c>
      <c r="Q622" s="689">
        <f t="shared" si="42"/>
        <v>1</v>
      </c>
    </row>
    <row r="623" spans="1:17" hidden="1" x14ac:dyDescent="0.25">
      <c r="A623" s="694"/>
      <c r="B623" s="695"/>
      <c r="C623" s="715">
        <f>+'Running Costs'!C36</f>
        <v>0</v>
      </c>
      <c r="D623" s="715">
        <f>+'Running Costs'!D36</f>
        <v>0</v>
      </c>
      <c r="E623" s="728">
        <f>+'Running Costs'!G36</f>
        <v>0</v>
      </c>
      <c r="F623" s="718"/>
      <c r="G623" s="718"/>
      <c r="H623" s="718"/>
      <c r="I623" s="718"/>
      <c r="J623" s="718"/>
      <c r="K623" s="719">
        <f t="shared" si="45"/>
        <v>0</v>
      </c>
      <c r="Q623" s="689">
        <f t="shared" si="42"/>
        <v>1</v>
      </c>
    </row>
    <row r="624" spans="1:17" hidden="1" x14ac:dyDescent="0.25">
      <c r="A624" s="694"/>
      <c r="B624" s="695"/>
      <c r="C624" s="715">
        <f>+'Running Costs'!C37</f>
        <v>0</v>
      </c>
      <c r="D624" s="715">
        <f>+'Running Costs'!D37</f>
        <v>0</v>
      </c>
      <c r="E624" s="728">
        <f>+'Running Costs'!G37</f>
        <v>0</v>
      </c>
      <c r="F624" s="718"/>
      <c r="G624" s="718"/>
      <c r="H624" s="718"/>
      <c r="I624" s="718"/>
      <c r="J624" s="718"/>
      <c r="K624" s="719">
        <f t="shared" si="45"/>
        <v>0</v>
      </c>
      <c r="Q624" s="689">
        <f t="shared" si="42"/>
        <v>1</v>
      </c>
    </row>
    <row r="625" spans="1:17" hidden="1" x14ac:dyDescent="0.25">
      <c r="A625" s="690"/>
      <c r="B625" s="691"/>
      <c r="C625" s="715">
        <f>+'Running Costs'!C38</f>
        <v>0</v>
      </c>
      <c r="D625" s="715">
        <f>+'Running Costs'!D38</f>
        <v>0</v>
      </c>
      <c r="E625" s="728">
        <f>+'Running Costs'!G38</f>
        <v>0</v>
      </c>
      <c r="F625" s="718"/>
      <c r="G625" s="718"/>
      <c r="H625" s="718"/>
      <c r="I625" s="718"/>
      <c r="J625" s="718"/>
      <c r="K625" s="719">
        <f t="shared" si="45"/>
        <v>0</v>
      </c>
      <c r="Q625" s="689">
        <f t="shared" si="42"/>
        <v>1</v>
      </c>
    </row>
    <row r="626" spans="1:17" hidden="1" x14ac:dyDescent="0.25">
      <c r="A626" s="694"/>
      <c r="B626" s="695" t="str">
        <f>+B611</f>
        <v>ZK113.K294.C727</v>
      </c>
      <c r="C626" s="715">
        <f>+'Running Costs'!C39</f>
        <v>0</v>
      </c>
      <c r="D626" s="715">
        <f>+'Running Costs'!D39</f>
        <v>0</v>
      </c>
      <c r="E626" s="728">
        <f>+'Running Costs'!G39</f>
        <v>0</v>
      </c>
      <c r="F626" s="718"/>
      <c r="G626" s="711"/>
      <c r="H626" s="711"/>
      <c r="I626" s="711"/>
      <c r="J626" s="711"/>
      <c r="K626" s="719">
        <f t="shared" si="45"/>
        <v>0</v>
      </c>
      <c r="Q626" s="689">
        <f t="shared" ref="Q626:Q663" si="46">+IF(SUM(E626:J626)=0,1,0)</f>
        <v>1</v>
      </c>
    </row>
    <row r="627" spans="1:17" hidden="1" x14ac:dyDescent="0.25">
      <c r="A627" s="729"/>
      <c r="B627" s="730"/>
      <c r="C627" s="733" t="s">
        <v>286</v>
      </c>
      <c r="D627" s="733"/>
      <c r="E627" s="728"/>
      <c r="F627" s="711">
        <f>+IFERROR(VLOOKUP(B626,Sheet1!$B:$F,2,0),0)</f>
        <v>0</v>
      </c>
      <c r="G627" s="711">
        <f>+IFERROR(VLOOKUP(B626,Sheet1!$B:$F,3,0),0)</f>
        <v>0</v>
      </c>
      <c r="H627" s="711">
        <f>+IFERROR(VLOOKUP(B626,Sheet1!$B:$F,4,0),0)</f>
        <v>0</v>
      </c>
      <c r="I627" s="711"/>
      <c r="J627" s="711">
        <f>+IFERROR(VLOOKUP(B626,Sheet1!$B:$F,5,0),0)</f>
        <v>0</v>
      </c>
      <c r="K627" s="712"/>
      <c r="Q627" s="689">
        <f t="shared" si="46"/>
        <v>1</v>
      </c>
    </row>
    <row r="628" spans="1:17" hidden="1" x14ac:dyDescent="0.25">
      <c r="A628" s="713" t="s">
        <v>230</v>
      </c>
      <c r="B628" s="706" t="str">
        <f>+'Running Costs'!B41</f>
        <v>ZK113.K295.C727</v>
      </c>
      <c r="C628" s="707" t="s">
        <v>231</v>
      </c>
      <c r="D628" s="707"/>
      <c r="E628" s="708">
        <f>SUM(E629:E639)</f>
        <v>0</v>
      </c>
      <c r="F628" s="708">
        <f>SUM(F629:F639)</f>
        <v>0</v>
      </c>
      <c r="G628" s="708">
        <f>SUM(G629:G639)</f>
        <v>0</v>
      </c>
      <c r="H628" s="708">
        <f>SUM(H629:H639)</f>
        <v>0</v>
      </c>
      <c r="I628" s="709">
        <f>+E628-F628-G628-H628</f>
        <v>0</v>
      </c>
      <c r="J628" s="708">
        <f>SUM(J629:J639)</f>
        <v>0</v>
      </c>
      <c r="K628" s="710">
        <f>+I628-J628</f>
        <v>0</v>
      </c>
      <c r="Q628" s="689">
        <f t="shared" si="46"/>
        <v>1</v>
      </c>
    </row>
    <row r="629" spans="1:17" hidden="1" x14ac:dyDescent="0.25">
      <c r="A629" s="694"/>
      <c r="B629" s="695"/>
      <c r="C629" s="715">
        <f>+'Running Costs'!C42</f>
        <v>0</v>
      </c>
      <c r="D629" s="715">
        <f>+'Running Costs'!D42</f>
        <v>0</v>
      </c>
      <c r="E629" s="728">
        <f>+'Running Costs'!G42</f>
        <v>0</v>
      </c>
      <c r="F629" s="711"/>
      <c r="G629" s="718"/>
      <c r="H629" s="718"/>
      <c r="I629" s="718"/>
      <c r="J629" s="718"/>
      <c r="K629" s="719">
        <f t="shared" ref="K629:K638" si="47">+E629-F629-G629-J629</f>
        <v>0</v>
      </c>
      <c r="Q629" s="689">
        <f t="shared" si="46"/>
        <v>1</v>
      </c>
    </row>
    <row r="630" spans="1:17" hidden="1" x14ac:dyDescent="0.25">
      <c r="A630" s="694"/>
      <c r="B630" s="695"/>
      <c r="C630" s="715">
        <f>+'Running Costs'!C43</f>
        <v>0</v>
      </c>
      <c r="D630" s="715">
        <f>+'Running Costs'!D43</f>
        <v>0</v>
      </c>
      <c r="E630" s="728">
        <f>+'Running Costs'!G43</f>
        <v>0</v>
      </c>
      <c r="F630" s="718"/>
      <c r="G630" s="718"/>
      <c r="H630" s="718"/>
      <c r="I630" s="718"/>
      <c r="J630" s="718"/>
      <c r="K630" s="719">
        <f t="shared" si="47"/>
        <v>0</v>
      </c>
      <c r="Q630" s="689">
        <f t="shared" si="46"/>
        <v>1</v>
      </c>
    </row>
    <row r="631" spans="1:17" hidden="1" x14ac:dyDescent="0.25">
      <c r="A631" s="690"/>
      <c r="B631" s="691" t="str">
        <f>+B628</f>
        <v>ZK113.K295.C727</v>
      </c>
      <c r="C631" s="715">
        <f>+'Running Costs'!C44</f>
        <v>0</v>
      </c>
      <c r="D631" s="715">
        <f>+'Running Costs'!D44</f>
        <v>0</v>
      </c>
      <c r="E631" s="728">
        <f>+'Running Costs'!G44</f>
        <v>0</v>
      </c>
      <c r="F631" s="718"/>
      <c r="G631" s="718"/>
      <c r="H631" s="718"/>
      <c r="I631" s="718"/>
      <c r="J631" s="718"/>
      <c r="K631" s="719">
        <f t="shared" si="47"/>
        <v>0</v>
      </c>
      <c r="Q631" s="689">
        <f t="shared" si="46"/>
        <v>1</v>
      </c>
    </row>
    <row r="632" spans="1:17" hidden="1" x14ac:dyDescent="0.25">
      <c r="A632" s="690"/>
      <c r="B632" s="691"/>
      <c r="C632" s="715">
        <f>+'Running Costs'!C45</f>
        <v>0</v>
      </c>
      <c r="D632" s="715">
        <f>+'Running Costs'!D45</f>
        <v>0</v>
      </c>
      <c r="E632" s="728">
        <f>+'Running Costs'!G45</f>
        <v>0</v>
      </c>
      <c r="F632" s="711"/>
      <c r="G632" s="711"/>
      <c r="H632" s="711"/>
      <c r="I632" s="711"/>
      <c r="J632" s="711"/>
      <c r="K632" s="719">
        <f t="shared" si="47"/>
        <v>0</v>
      </c>
      <c r="Q632" s="689">
        <f t="shared" si="46"/>
        <v>1</v>
      </c>
    </row>
    <row r="633" spans="1:17" hidden="1" x14ac:dyDescent="0.25">
      <c r="A633" s="690"/>
      <c r="B633" s="691"/>
      <c r="C633" s="715">
        <f>+'Running Costs'!C46</f>
        <v>0</v>
      </c>
      <c r="D633" s="715">
        <f>+'Running Costs'!D46</f>
        <v>0</v>
      </c>
      <c r="E633" s="728">
        <f>+'Running Costs'!G46</f>
        <v>0</v>
      </c>
      <c r="F633" s="718"/>
      <c r="G633" s="718"/>
      <c r="H633" s="718"/>
      <c r="I633" s="718"/>
      <c r="J633" s="718"/>
      <c r="K633" s="719">
        <f t="shared" si="47"/>
        <v>0</v>
      </c>
      <c r="Q633" s="689">
        <f t="shared" si="46"/>
        <v>1</v>
      </c>
    </row>
    <row r="634" spans="1:17" hidden="1" x14ac:dyDescent="0.25">
      <c r="A634" s="690"/>
      <c r="B634" s="691"/>
      <c r="C634" s="715">
        <f>+'Running Costs'!C47</f>
        <v>0</v>
      </c>
      <c r="D634" s="715">
        <f>+'Running Costs'!D47</f>
        <v>0</v>
      </c>
      <c r="E634" s="728">
        <f>+'Running Costs'!G47</f>
        <v>0</v>
      </c>
      <c r="F634" s="718"/>
      <c r="G634" s="711"/>
      <c r="H634" s="711"/>
      <c r="I634" s="711"/>
      <c r="J634" s="711"/>
      <c r="K634" s="719">
        <f t="shared" si="47"/>
        <v>0</v>
      </c>
      <c r="Q634" s="689">
        <f t="shared" si="46"/>
        <v>1</v>
      </c>
    </row>
    <row r="635" spans="1:17" hidden="1" x14ac:dyDescent="0.25">
      <c r="A635" s="690"/>
      <c r="B635" s="691"/>
      <c r="C635" s="715">
        <f>+'Running Costs'!C48</f>
        <v>0</v>
      </c>
      <c r="D635" s="715">
        <f>+'Running Costs'!D48</f>
        <v>0</v>
      </c>
      <c r="E635" s="728">
        <f>+'Running Costs'!G48</f>
        <v>0</v>
      </c>
      <c r="F635" s="718"/>
      <c r="G635" s="718"/>
      <c r="H635" s="718"/>
      <c r="I635" s="718"/>
      <c r="J635" s="718"/>
      <c r="K635" s="719">
        <f t="shared" si="47"/>
        <v>0</v>
      </c>
      <c r="Q635" s="689">
        <f t="shared" si="46"/>
        <v>1</v>
      </c>
    </row>
    <row r="636" spans="1:17" hidden="1" x14ac:dyDescent="0.25">
      <c r="A636" s="690"/>
      <c r="B636" s="691"/>
      <c r="C636" s="715">
        <f>+'Running Costs'!C49</f>
        <v>0</v>
      </c>
      <c r="D636" s="715">
        <f>+'Running Costs'!D49</f>
        <v>0</v>
      </c>
      <c r="E636" s="728">
        <f>+'Running Costs'!G49</f>
        <v>0</v>
      </c>
      <c r="F636" s="718"/>
      <c r="G636" s="718"/>
      <c r="H636" s="718"/>
      <c r="I636" s="718"/>
      <c r="J636" s="718"/>
      <c r="K636" s="719">
        <f t="shared" si="47"/>
        <v>0</v>
      </c>
      <c r="Q636" s="689">
        <f t="shared" si="46"/>
        <v>1</v>
      </c>
    </row>
    <row r="637" spans="1:17" hidden="1" x14ac:dyDescent="0.25">
      <c r="A637" s="690"/>
      <c r="B637" s="691"/>
      <c r="C637" s="715">
        <f>+'Running Costs'!C50</f>
        <v>0</v>
      </c>
      <c r="D637" s="715">
        <f>+'Running Costs'!D50</f>
        <v>0</v>
      </c>
      <c r="E637" s="728">
        <f>+'Running Costs'!G50</f>
        <v>0</v>
      </c>
      <c r="F637" s="718"/>
      <c r="G637" s="718"/>
      <c r="H637" s="718"/>
      <c r="I637" s="718"/>
      <c r="J637" s="718"/>
      <c r="K637" s="719">
        <f t="shared" si="47"/>
        <v>0</v>
      </c>
      <c r="Q637" s="689">
        <f t="shared" si="46"/>
        <v>1</v>
      </c>
    </row>
    <row r="638" spans="1:17" hidden="1" x14ac:dyDescent="0.25">
      <c r="A638" s="690"/>
      <c r="B638" s="691" t="str">
        <f>+B628</f>
        <v>ZK113.K295.C727</v>
      </c>
      <c r="C638" s="715">
        <f>+'Running Costs'!C51</f>
        <v>0</v>
      </c>
      <c r="D638" s="715">
        <f>+'Running Costs'!D51</f>
        <v>0</v>
      </c>
      <c r="E638" s="728">
        <f>+'Running Costs'!G51</f>
        <v>0</v>
      </c>
      <c r="F638" s="718"/>
      <c r="G638" s="718"/>
      <c r="H638" s="718"/>
      <c r="I638" s="718"/>
      <c r="J638" s="718"/>
      <c r="K638" s="719">
        <f t="shared" si="47"/>
        <v>0</v>
      </c>
      <c r="Q638" s="689">
        <f t="shared" si="46"/>
        <v>1</v>
      </c>
    </row>
    <row r="639" spans="1:17" hidden="1" x14ac:dyDescent="0.25">
      <c r="A639" s="729"/>
      <c r="B639" s="730"/>
      <c r="C639" s="733" t="s">
        <v>286</v>
      </c>
      <c r="D639" s="733"/>
      <c r="E639" s="728"/>
      <c r="F639" s="711">
        <f>+IFERROR(VLOOKUP(B638,Sheet1!$B:$F,2,0),0)</f>
        <v>0</v>
      </c>
      <c r="G639" s="711">
        <f>+IFERROR(VLOOKUP(B638,Sheet1!$B:$F,3,0),0)</f>
        <v>0</v>
      </c>
      <c r="H639" s="711">
        <f>+IFERROR(VLOOKUP(B638,Sheet1!$B:$F,4,0),0)</f>
        <v>0</v>
      </c>
      <c r="I639" s="711"/>
      <c r="J639" s="711">
        <f>+IFERROR(VLOOKUP(B638,Sheet1!$B:$F,5,0),0)</f>
        <v>0</v>
      </c>
      <c r="K639" s="712"/>
      <c r="Q639" s="689">
        <f t="shared" si="46"/>
        <v>1</v>
      </c>
    </row>
    <row r="640" spans="1:17" hidden="1" x14ac:dyDescent="0.25">
      <c r="A640" s="713" t="s">
        <v>232</v>
      </c>
      <c r="B640" s="706" t="str">
        <f>+'Admin &amp; Misc'!B8</f>
        <v>ZK114.K299.C727</v>
      </c>
      <c r="C640" s="707" t="s">
        <v>233</v>
      </c>
      <c r="D640" s="707"/>
      <c r="E640" s="714">
        <f>SUM(E641:E646)</f>
        <v>0</v>
      </c>
      <c r="F640" s="714">
        <f>SUM(F641:F657)</f>
        <v>0</v>
      </c>
      <c r="G640" s="714">
        <f>SUM(G641:G657)</f>
        <v>0</v>
      </c>
      <c r="H640" s="714">
        <f>SUM(H641:H657)</f>
        <v>0</v>
      </c>
      <c r="I640" s="709">
        <f>+E640-F640-G640-H640</f>
        <v>0</v>
      </c>
      <c r="J640" s="714">
        <f>SUM(J641:J657)</f>
        <v>0</v>
      </c>
      <c r="K640" s="710">
        <f>+I640-J640</f>
        <v>0</v>
      </c>
      <c r="Q640" s="689">
        <f>+IF(SUM(E640:K640)=0,1,0)</f>
        <v>1</v>
      </c>
    </row>
    <row r="641" spans="1:17" hidden="1" x14ac:dyDescent="0.25">
      <c r="A641" s="690"/>
      <c r="B641" s="691"/>
      <c r="C641" s="715">
        <f>+'Admin &amp; Misc'!C9</f>
        <v>0</v>
      </c>
      <c r="D641" s="715">
        <f>+'Admin &amp; Misc'!D9</f>
        <v>0</v>
      </c>
      <c r="E641" s="717">
        <f>+'Admin &amp; Misc'!G9</f>
        <v>0</v>
      </c>
      <c r="F641" s="692"/>
      <c r="G641" s="692"/>
      <c r="H641" s="692"/>
      <c r="I641" s="692"/>
      <c r="J641" s="692"/>
      <c r="K641" s="697">
        <f t="shared" ref="K641:K656" si="48">+E641-F641-G641-J641</f>
        <v>0</v>
      </c>
      <c r="Q641" s="689">
        <f t="shared" si="46"/>
        <v>1</v>
      </c>
    </row>
    <row r="642" spans="1:17" hidden="1" x14ac:dyDescent="0.25">
      <c r="A642" s="690"/>
      <c r="B642" s="691"/>
      <c r="C642" s="715">
        <f>+'Admin &amp; Misc'!C10</f>
        <v>0</v>
      </c>
      <c r="D642" s="715">
        <f>+'Admin &amp; Misc'!D10</f>
        <v>0</v>
      </c>
      <c r="E642" s="728">
        <f>+'Admin &amp; Misc'!G10</f>
        <v>0</v>
      </c>
      <c r="F642" s="711"/>
      <c r="G642" s="711"/>
      <c r="H642" s="711"/>
      <c r="I642" s="711"/>
      <c r="J642" s="711"/>
      <c r="K642" s="719">
        <f t="shared" si="48"/>
        <v>0</v>
      </c>
      <c r="Q642" s="689">
        <f t="shared" si="46"/>
        <v>1</v>
      </c>
    </row>
    <row r="643" spans="1:17" hidden="1" x14ac:dyDescent="0.25">
      <c r="A643" s="690"/>
      <c r="B643" s="691"/>
      <c r="C643" s="715">
        <f>+'Admin &amp; Misc'!C11</f>
        <v>0</v>
      </c>
      <c r="D643" s="715">
        <f>+'Admin &amp; Misc'!D11</f>
        <v>0</v>
      </c>
      <c r="E643" s="728">
        <f>+'Admin &amp; Misc'!G11</f>
        <v>0</v>
      </c>
      <c r="F643" s="711"/>
      <c r="G643" s="711"/>
      <c r="H643" s="711"/>
      <c r="I643" s="711"/>
      <c r="J643" s="711"/>
      <c r="K643" s="719">
        <f t="shared" si="48"/>
        <v>0</v>
      </c>
      <c r="Q643" s="689">
        <f t="shared" si="46"/>
        <v>1</v>
      </c>
    </row>
    <row r="644" spans="1:17" hidden="1" x14ac:dyDescent="0.25">
      <c r="A644" s="690"/>
      <c r="B644" s="691"/>
      <c r="C644" s="715">
        <f>+'Admin &amp; Misc'!C12</f>
        <v>0</v>
      </c>
      <c r="D644" s="715">
        <f>+'Admin &amp; Misc'!D12</f>
        <v>0</v>
      </c>
      <c r="E644" s="728">
        <f>+'Admin &amp; Misc'!G12</f>
        <v>0</v>
      </c>
      <c r="F644" s="711"/>
      <c r="G644" s="711"/>
      <c r="H644" s="711"/>
      <c r="I644" s="711"/>
      <c r="J644" s="711"/>
      <c r="K644" s="719">
        <f t="shared" si="48"/>
        <v>0</v>
      </c>
      <c r="Q644" s="689">
        <f t="shared" si="46"/>
        <v>1</v>
      </c>
    </row>
    <row r="645" spans="1:17" hidden="1" x14ac:dyDescent="0.25">
      <c r="A645" s="690"/>
      <c r="B645" s="691"/>
      <c r="C645" s="715">
        <f>+'Admin &amp; Misc'!C13</f>
        <v>0</v>
      </c>
      <c r="D645" s="715">
        <f>+'Admin &amp; Misc'!D13</f>
        <v>0</v>
      </c>
      <c r="E645" s="728">
        <f>+'Admin &amp; Misc'!G13</f>
        <v>0</v>
      </c>
      <c r="F645" s="711"/>
      <c r="G645" s="711"/>
      <c r="H645" s="711"/>
      <c r="I645" s="711"/>
      <c r="J645" s="711"/>
      <c r="K645" s="719">
        <f t="shared" si="48"/>
        <v>0</v>
      </c>
      <c r="Q645" s="689">
        <f t="shared" si="46"/>
        <v>1</v>
      </c>
    </row>
    <row r="646" spans="1:17" hidden="1" x14ac:dyDescent="0.25">
      <c r="A646" s="690"/>
      <c r="B646" s="691"/>
      <c r="C646" s="715">
        <f>+'Admin &amp; Misc'!C14</f>
        <v>0</v>
      </c>
      <c r="D646" s="715">
        <f>+'Admin &amp; Misc'!D14</f>
        <v>0</v>
      </c>
      <c r="E646" s="728">
        <f>+'Admin &amp; Misc'!G14</f>
        <v>0</v>
      </c>
      <c r="F646" s="711"/>
      <c r="G646" s="711"/>
      <c r="H646" s="711"/>
      <c r="I646" s="711"/>
      <c r="J646" s="711"/>
      <c r="K646" s="719">
        <f t="shared" si="48"/>
        <v>0</v>
      </c>
      <c r="Q646" s="689">
        <f t="shared" si="46"/>
        <v>1</v>
      </c>
    </row>
    <row r="647" spans="1:17" hidden="1" x14ac:dyDescent="0.25">
      <c r="A647" s="690"/>
      <c r="B647" s="691"/>
      <c r="C647" s="715">
        <f>+'Admin &amp; Misc'!C15</f>
        <v>0</v>
      </c>
      <c r="D647" s="715">
        <f>+'Admin &amp; Misc'!D15</f>
        <v>0</v>
      </c>
      <c r="E647" s="728">
        <f>+'Admin &amp; Misc'!G15</f>
        <v>0</v>
      </c>
      <c r="F647" s="711"/>
      <c r="G647" s="711"/>
      <c r="H647" s="711"/>
      <c r="I647" s="711"/>
      <c r="J647" s="711"/>
      <c r="K647" s="719">
        <f t="shared" si="48"/>
        <v>0</v>
      </c>
      <c r="Q647" s="689">
        <f t="shared" si="46"/>
        <v>1</v>
      </c>
    </row>
    <row r="648" spans="1:17" hidden="1" x14ac:dyDescent="0.25">
      <c r="A648" s="690"/>
      <c r="B648" s="691"/>
      <c r="C648" s="715">
        <f>+'Admin &amp; Misc'!C16</f>
        <v>0</v>
      </c>
      <c r="D648" s="715">
        <f>+'Admin &amp; Misc'!D16</f>
        <v>0</v>
      </c>
      <c r="E648" s="728">
        <f>+'Admin &amp; Misc'!G16</f>
        <v>0</v>
      </c>
      <c r="F648" s="711"/>
      <c r="G648" s="711"/>
      <c r="H648" s="711"/>
      <c r="I648" s="711"/>
      <c r="J648" s="711"/>
      <c r="K648" s="719">
        <f t="shared" si="48"/>
        <v>0</v>
      </c>
      <c r="Q648" s="689">
        <f t="shared" si="46"/>
        <v>1</v>
      </c>
    </row>
    <row r="649" spans="1:17" hidden="1" x14ac:dyDescent="0.25">
      <c r="A649" s="690"/>
      <c r="B649" s="691"/>
      <c r="C649" s="715">
        <f>+'Admin &amp; Misc'!C17</f>
        <v>0</v>
      </c>
      <c r="D649" s="715">
        <f>+'Admin &amp; Misc'!D17</f>
        <v>0</v>
      </c>
      <c r="E649" s="728">
        <f>+'Admin &amp; Misc'!G17</f>
        <v>0</v>
      </c>
      <c r="F649" s="711"/>
      <c r="G649" s="711"/>
      <c r="H649" s="711"/>
      <c r="I649" s="711"/>
      <c r="J649" s="711"/>
      <c r="K649" s="719">
        <f t="shared" si="48"/>
        <v>0</v>
      </c>
      <c r="Q649" s="689">
        <f t="shared" si="46"/>
        <v>1</v>
      </c>
    </row>
    <row r="650" spans="1:17" hidden="1" x14ac:dyDescent="0.25">
      <c r="A650" s="690"/>
      <c r="B650" s="691"/>
      <c r="C650" s="715">
        <f>+'Admin &amp; Misc'!C18</f>
        <v>0</v>
      </c>
      <c r="D650" s="715">
        <f>+'Admin &amp; Misc'!D18</f>
        <v>0</v>
      </c>
      <c r="E650" s="728">
        <f>+'Admin &amp; Misc'!G18</f>
        <v>0</v>
      </c>
      <c r="F650" s="711"/>
      <c r="G650" s="711"/>
      <c r="H650" s="711"/>
      <c r="I650" s="711"/>
      <c r="J650" s="711"/>
      <c r="K650" s="719">
        <f t="shared" si="48"/>
        <v>0</v>
      </c>
      <c r="Q650" s="689">
        <f t="shared" si="46"/>
        <v>1</v>
      </c>
    </row>
    <row r="651" spans="1:17" hidden="1" x14ac:dyDescent="0.25">
      <c r="A651" s="690"/>
      <c r="B651" s="691"/>
      <c r="C651" s="715">
        <f>+'Admin &amp; Misc'!C19</f>
        <v>0</v>
      </c>
      <c r="D651" s="715">
        <f>+'Admin &amp; Misc'!D19</f>
        <v>0</v>
      </c>
      <c r="E651" s="728">
        <f>+'Admin &amp; Misc'!G19</f>
        <v>0</v>
      </c>
      <c r="F651" s="711"/>
      <c r="G651" s="711"/>
      <c r="H651" s="711"/>
      <c r="I651" s="711"/>
      <c r="J651" s="711"/>
      <c r="K651" s="719">
        <f t="shared" si="48"/>
        <v>0</v>
      </c>
      <c r="Q651" s="689">
        <f t="shared" si="46"/>
        <v>1</v>
      </c>
    </row>
    <row r="652" spans="1:17" hidden="1" x14ac:dyDescent="0.25">
      <c r="A652" s="690"/>
      <c r="B652" s="691"/>
      <c r="C652" s="715">
        <f>+'Admin &amp; Misc'!C20</f>
        <v>0</v>
      </c>
      <c r="D652" s="715">
        <f>+'Admin &amp; Misc'!D20</f>
        <v>0</v>
      </c>
      <c r="E652" s="728">
        <f>+'Admin &amp; Misc'!G20</f>
        <v>0</v>
      </c>
      <c r="F652" s="711"/>
      <c r="G652" s="711"/>
      <c r="H652" s="711"/>
      <c r="I652" s="711"/>
      <c r="J652" s="711"/>
      <c r="K652" s="719">
        <f t="shared" si="48"/>
        <v>0</v>
      </c>
      <c r="Q652" s="689">
        <f t="shared" si="46"/>
        <v>1</v>
      </c>
    </row>
    <row r="653" spans="1:17" hidden="1" x14ac:dyDescent="0.25">
      <c r="A653" s="690"/>
      <c r="B653" s="691"/>
      <c r="C653" s="715">
        <f>+'Admin &amp; Misc'!C21</f>
        <v>0</v>
      </c>
      <c r="D653" s="715">
        <f>+'Admin &amp; Misc'!D21</f>
        <v>0</v>
      </c>
      <c r="E653" s="728">
        <f>+'Admin &amp; Misc'!G21</f>
        <v>0</v>
      </c>
      <c r="F653" s="711"/>
      <c r="G653" s="711"/>
      <c r="H653" s="711"/>
      <c r="I653" s="711"/>
      <c r="J653" s="711"/>
      <c r="K653" s="719">
        <f t="shared" si="48"/>
        <v>0</v>
      </c>
      <c r="Q653" s="689">
        <f t="shared" si="46"/>
        <v>1</v>
      </c>
    </row>
    <row r="654" spans="1:17" hidden="1" x14ac:dyDescent="0.25">
      <c r="A654" s="690"/>
      <c r="B654" s="691"/>
      <c r="C654" s="715">
        <f>+'Admin &amp; Misc'!C22</f>
        <v>0</v>
      </c>
      <c r="D654" s="715">
        <f>+'Admin &amp; Misc'!D22</f>
        <v>0</v>
      </c>
      <c r="E654" s="728">
        <f>+'Admin &amp; Misc'!G22</f>
        <v>0</v>
      </c>
      <c r="F654" s="711"/>
      <c r="G654" s="711"/>
      <c r="H654" s="711"/>
      <c r="I654" s="711"/>
      <c r="J654" s="711"/>
      <c r="K654" s="719">
        <f t="shared" si="48"/>
        <v>0</v>
      </c>
      <c r="Q654" s="689">
        <f t="shared" si="46"/>
        <v>1</v>
      </c>
    </row>
    <row r="655" spans="1:17" hidden="1" x14ac:dyDescent="0.25">
      <c r="A655" s="690"/>
      <c r="B655" s="691"/>
      <c r="C655" s="715">
        <f>+'Admin &amp; Misc'!C23</f>
        <v>0</v>
      </c>
      <c r="D655" s="715">
        <f>+'Admin &amp; Misc'!D23</f>
        <v>0</v>
      </c>
      <c r="E655" s="728">
        <f>+'Admin &amp; Misc'!G23</f>
        <v>0</v>
      </c>
      <c r="F655" s="711"/>
      <c r="G655" s="711"/>
      <c r="H655" s="711"/>
      <c r="I655" s="711"/>
      <c r="J655" s="711"/>
      <c r="K655" s="719">
        <f t="shared" si="48"/>
        <v>0</v>
      </c>
      <c r="Q655" s="689">
        <f t="shared" si="46"/>
        <v>1</v>
      </c>
    </row>
    <row r="656" spans="1:17" hidden="1" x14ac:dyDescent="0.25">
      <c r="A656" s="690"/>
      <c r="B656" s="691" t="str">
        <f>+B640</f>
        <v>ZK114.K299.C727</v>
      </c>
      <c r="C656" s="715">
        <f>+'Admin &amp; Misc'!C24</f>
        <v>0</v>
      </c>
      <c r="D656" s="715">
        <f>+'Admin &amp; Misc'!D24</f>
        <v>0</v>
      </c>
      <c r="E656" s="728">
        <f>+'Admin &amp; Misc'!G24</f>
        <v>0</v>
      </c>
      <c r="F656" s="711"/>
      <c r="G656" s="711"/>
      <c r="H656" s="711"/>
      <c r="I656" s="711"/>
      <c r="J656" s="711"/>
      <c r="K656" s="719">
        <f t="shared" si="48"/>
        <v>0</v>
      </c>
      <c r="Q656" s="689">
        <f t="shared" si="46"/>
        <v>1</v>
      </c>
    </row>
    <row r="657" spans="1:17" hidden="1" x14ac:dyDescent="0.25">
      <c r="A657" s="729"/>
      <c r="B657" s="730"/>
      <c r="C657" s="731" t="s">
        <v>286</v>
      </c>
      <c r="D657" s="731"/>
      <c r="E657" s="732"/>
      <c r="F657" s="711">
        <f>+IFERROR(VLOOKUP(B656,Sheet1!$B:$F,2,0),0)</f>
        <v>0</v>
      </c>
      <c r="G657" s="711">
        <f>+IFERROR(VLOOKUP(B656,Sheet1!$B:$F,3,0),0)</f>
        <v>0</v>
      </c>
      <c r="H657" s="711">
        <f>+IFERROR(VLOOKUP(B656,Sheet1!$B:$F,4,0),0)</f>
        <v>0</v>
      </c>
      <c r="I657" s="711"/>
      <c r="J657" s="711">
        <f>+IFERROR(VLOOKUP(B656,Sheet1!$B:$F,5,0),0)</f>
        <v>0</v>
      </c>
      <c r="K657" s="712"/>
      <c r="Q657" s="689">
        <f t="shared" si="46"/>
        <v>1</v>
      </c>
    </row>
    <row r="658" spans="1:17" hidden="1" x14ac:dyDescent="0.25">
      <c r="A658" s="713" t="s">
        <v>314</v>
      </c>
      <c r="B658" s="706" t="str">
        <f>+'Admin &amp; Misc'!B35</f>
        <v>ZK114.K133.C727</v>
      </c>
      <c r="C658" s="707" t="s">
        <v>5118</v>
      </c>
      <c r="D658" s="707"/>
      <c r="E658" s="708">
        <f>SUM(E659:E663)</f>
        <v>0</v>
      </c>
      <c r="F658" s="709">
        <f>SUM(F659:F663)</f>
        <v>0</v>
      </c>
      <c r="G658" s="709">
        <f>SUM(G659:G663)</f>
        <v>0</v>
      </c>
      <c r="H658" s="709">
        <f>SUM(H659:H663)</f>
        <v>0</v>
      </c>
      <c r="I658" s="709">
        <f>+E658-F658-G658-H658</f>
        <v>0</v>
      </c>
      <c r="J658" s="709">
        <f>SUM(J659:J663)</f>
        <v>0</v>
      </c>
      <c r="K658" s="710">
        <f>+I658-J658</f>
        <v>0</v>
      </c>
      <c r="Q658" s="689">
        <f t="shared" si="46"/>
        <v>1</v>
      </c>
    </row>
    <row r="659" spans="1:17" hidden="1" x14ac:dyDescent="0.25">
      <c r="A659" s="690"/>
      <c r="B659" s="691"/>
      <c r="C659" s="715">
        <f>+'Admin &amp; Misc'!C27</f>
        <v>0</v>
      </c>
      <c r="D659" s="715">
        <f>+'Admin &amp; Misc'!D27</f>
        <v>0</v>
      </c>
      <c r="E659" s="728">
        <f>+'Admin &amp; Misc'!G36</f>
        <v>0</v>
      </c>
      <c r="F659" s="711"/>
      <c r="G659" s="711"/>
      <c r="H659" s="711"/>
      <c r="I659" s="711"/>
      <c r="J659" s="711"/>
      <c r="K659" s="719">
        <f>+E659-F659-G659-J659</f>
        <v>0</v>
      </c>
      <c r="Q659" s="689">
        <f t="shared" si="46"/>
        <v>1</v>
      </c>
    </row>
    <row r="660" spans="1:17" hidden="1" x14ac:dyDescent="0.25">
      <c r="A660" s="690"/>
      <c r="B660" s="691"/>
      <c r="C660" s="715">
        <f>+'Admin &amp; Misc'!C28</f>
        <v>0</v>
      </c>
      <c r="D660" s="715">
        <f>+'Admin &amp; Misc'!D28</f>
        <v>0</v>
      </c>
      <c r="E660" s="728">
        <f>+'Admin &amp; Misc'!G37</f>
        <v>0</v>
      </c>
      <c r="F660" s="718"/>
      <c r="G660" s="718"/>
      <c r="H660" s="718"/>
      <c r="I660" s="718"/>
      <c r="J660" s="718"/>
      <c r="K660" s="719">
        <f>+E660-F660-G660-J660</f>
        <v>0</v>
      </c>
      <c r="Q660" s="689">
        <f t="shared" si="46"/>
        <v>1</v>
      </c>
    </row>
    <row r="661" spans="1:17" hidden="1" x14ac:dyDescent="0.25">
      <c r="A661" s="690"/>
      <c r="B661" s="691"/>
      <c r="C661" s="715">
        <f>+'Admin &amp; Misc'!C29</f>
        <v>0</v>
      </c>
      <c r="D661" s="715">
        <f>+'Admin &amp; Misc'!D29</f>
        <v>0</v>
      </c>
      <c r="E661" s="728">
        <f>+'Admin &amp; Misc'!G38</f>
        <v>0</v>
      </c>
      <c r="F661" s="718"/>
      <c r="G661" s="718"/>
      <c r="H661" s="718"/>
      <c r="I661" s="718"/>
      <c r="J661" s="718"/>
      <c r="K661" s="719">
        <f>+E661-F661-G661-J661</f>
        <v>0</v>
      </c>
      <c r="Q661" s="689">
        <f t="shared" si="46"/>
        <v>1</v>
      </c>
    </row>
    <row r="662" spans="1:17" hidden="1" x14ac:dyDescent="0.25">
      <c r="A662" s="690"/>
      <c r="B662" s="691" t="str">
        <f>+B658</f>
        <v>ZK114.K133.C727</v>
      </c>
      <c r="C662" s="715">
        <f>+'Admin &amp; Misc'!C30</f>
        <v>0</v>
      </c>
      <c r="D662" s="715">
        <f>+'Admin &amp; Misc'!D30</f>
        <v>0</v>
      </c>
      <c r="E662" s="728">
        <f>+'Admin &amp; Misc'!G39</f>
        <v>0</v>
      </c>
      <c r="F662" s="718"/>
      <c r="G662" s="718"/>
      <c r="H662" s="718"/>
      <c r="I662" s="718"/>
      <c r="J662" s="718"/>
      <c r="K662" s="719">
        <f>+E662-F662-G662-J662</f>
        <v>0</v>
      </c>
      <c r="Q662" s="689">
        <f t="shared" si="46"/>
        <v>1</v>
      </c>
    </row>
    <row r="663" spans="1:17" ht="15.75" hidden="1" thickBot="1" x14ac:dyDescent="0.3">
      <c r="A663" s="736"/>
      <c r="B663" s="737"/>
      <c r="C663" s="738" t="s">
        <v>286</v>
      </c>
      <c r="D663" s="738"/>
      <c r="E663" s="739"/>
      <c r="F663" s="711">
        <f>+IFERROR(VLOOKUP(B662,Sheet1!$B:$F,2,0),0)</f>
        <v>0</v>
      </c>
      <c r="G663" s="711">
        <f>+IFERROR(VLOOKUP(B662,Sheet1!$B:$F,3,0),0)</f>
        <v>0</v>
      </c>
      <c r="H663" s="711">
        <f>+IFERROR(VLOOKUP(B662,Sheet1!$B:$F,4,0),0)</f>
        <v>0</v>
      </c>
      <c r="I663" s="711"/>
      <c r="J663" s="711">
        <f>+IFERROR(VLOOKUP(B662,Sheet1!$B:$F,5,0),0)</f>
        <v>0</v>
      </c>
      <c r="K663" s="726"/>
      <c r="Q663" s="689">
        <f t="shared" si="46"/>
        <v>1</v>
      </c>
    </row>
    <row r="664" spans="1:17" hidden="1" x14ac:dyDescent="0.25">
      <c r="A664" s="713" t="s">
        <v>234</v>
      </c>
      <c r="B664" s="706" t="str">
        <f>+'Admin &amp; Misc'!B32</f>
        <v>ZK114.K115.C727</v>
      </c>
      <c r="C664" s="707" t="s">
        <v>235</v>
      </c>
      <c r="D664" s="707"/>
      <c r="E664" s="708">
        <f>SUM(E665:E666)</f>
        <v>0</v>
      </c>
      <c r="F664" s="708">
        <f>SUM(F665:F666)</f>
        <v>0</v>
      </c>
      <c r="G664" s="708">
        <f>SUM(G665:G666)</f>
        <v>0</v>
      </c>
      <c r="H664" s="708">
        <f>SUM(H665:H666)</f>
        <v>0</v>
      </c>
      <c r="I664" s="709">
        <f>+E664-F664-G664-H664</f>
        <v>0</v>
      </c>
      <c r="J664" s="708">
        <f>SUM(J665:J666)</f>
        <v>0</v>
      </c>
      <c r="K664" s="710">
        <f>+I664-J664</f>
        <v>0</v>
      </c>
      <c r="Q664" s="689">
        <f>+IF(SUM(E664:K664)=0,1,0)</f>
        <v>1</v>
      </c>
    </row>
    <row r="665" spans="1:17" hidden="1" x14ac:dyDescent="0.25">
      <c r="A665" s="690"/>
      <c r="B665" s="691" t="str">
        <f>+B664</f>
        <v>ZK114.K115.C727</v>
      </c>
      <c r="C665" s="715">
        <f>+'Admin &amp; Misc'!C33</f>
        <v>0</v>
      </c>
      <c r="D665" s="715">
        <f>+'Admin &amp; Misc'!D33</f>
        <v>0</v>
      </c>
      <c r="E665" s="728">
        <f>+'Admin &amp; Misc'!G33</f>
        <v>0</v>
      </c>
      <c r="F665" s="711"/>
      <c r="G665" s="711"/>
      <c r="H665" s="711"/>
      <c r="I665" s="711"/>
      <c r="J665" s="711"/>
      <c r="K665" s="719">
        <f>+E665-F665-G665-J665</f>
        <v>0</v>
      </c>
      <c r="Q665" s="689">
        <f>+IF(SUM(E665:J665)=0,1,0)</f>
        <v>1</v>
      </c>
    </row>
    <row r="666" spans="1:17" ht="15.75" hidden="1" thickBot="1" x14ac:dyDescent="0.3">
      <c r="A666" s="736"/>
      <c r="B666" s="737"/>
      <c r="C666" s="738" t="s">
        <v>286</v>
      </c>
      <c r="D666" s="738"/>
      <c r="E666" s="739"/>
      <c r="F666" s="711">
        <f>+IFERROR(VLOOKUP(B665,Sheet1!$B:$F,2,0),0)</f>
        <v>0</v>
      </c>
      <c r="G666" s="711">
        <f>+IFERROR(VLOOKUP(B665,Sheet1!$B:$F,3,0),0)</f>
        <v>0</v>
      </c>
      <c r="H666" s="711">
        <f>+IFERROR(VLOOKUP(B665,Sheet1!$B:$F,4,0),0)</f>
        <v>0</v>
      </c>
      <c r="I666" s="711"/>
      <c r="J666" s="711">
        <f>+IFERROR(VLOOKUP(B665,Sheet1!$B:$F,5,0),0)</f>
        <v>0</v>
      </c>
      <c r="K666" s="726"/>
      <c r="Q666" s="689">
        <f>+IF(SUM(E666:J666)=0,1,0)</f>
        <v>1</v>
      </c>
    </row>
    <row r="667" spans="1:17" x14ac:dyDescent="0.25">
      <c r="A667" s="713" t="s">
        <v>5109</v>
      </c>
      <c r="B667" s="706" t="s">
        <v>5182</v>
      </c>
      <c r="C667" s="707" t="s">
        <v>5110</v>
      </c>
      <c r="D667" s="707"/>
      <c r="E667" s="708">
        <f>SUM(E668:E671)</f>
        <v>0</v>
      </c>
      <c r="F667" s="708">
        <f>SUM(F668:F671)</f>
        <v>0</v>
      </c>
      <c r="G667" s="708">
        <f>SUM(G668:G671)</f>
        <v>0</v>
      </c>
      <c r="H667" s="708">
        <f>SUM(H668:H671)</f>
        <v>-10156.25</v>
      </c>
      <c r="I667" s="709">
        <f>+E667-F667-G667-H667</f>
        <v>10156.25</v>
      </c>
      <c r="J667" s="708">
        <f>SUM(J668:J671)</f>
        <v>0</v>
      </c>
      <c r="K667" s="710">
        <f>+I667-J667</f>
        <v>10156.25</v>
      </c>
      <c r="Q667" s="689">
        <f>+IF(SUM(E667:K667)=0,1,0)</f>
        <v>0</v>
      </c>
    </row>
    <row r="668" spans="1:17" hidden="1" x14ac:dyDescent="0.25">
      <c r="A668" s="690"/>
      <c r="B668" s="691" t="str">
        <f>+B667</f>
        <v>ZK015.K011.C727</v>
      </c>
      <c r="C668" s="715">
        <f>+'Admin &amp; Misc'!C33</f>
        <v>0</v>
      </c>
      <c r="D668" s="715">
        <f>+'Admin &amp; Misc'!D33</f>
        <v>0</v>
      </c>
      <c r="E668" s="728"/>
      <c r="F668" s="711"/>
      <c r="G668" s="711"/>
      <c r="H668" s="711"/>
      <c r="I668" s="711"/>
      <c r="J668" s="711"/>
      <c r="K668" s="719">
        <f>+E668-F668-G668-J668</f>
        <v>0</v>
      </c>
      <c r="Q668" s="689">
        <f>+IF(SUM(E668:J668)=0,1,0)</f>
        <v>1</v>
      </c>
    </row>
    <row r="669" spans="1:17" ht="15.75" thickBot="1" x14ac:dyDescent="0.3">
      <c r="A669" s="736"/>
      <c r="B669" s="737"/>
      <c r="C669" s="738" t="s">
        <v>286</v>
      </c>
      <c r="D669" s="738"/>
      <c r="E669" s="739"/>
      <c r="F669" s="711">
        <f>+IFERROR(VLOOKUP(B668,Sheet1!$B:$F,2,0),0)</f>
        <v>0</v>
      </c>
      <c r="G669" s="711">
        <f>+IFERROR(VLOOKUP(B668,Sheet1!$B:$F,3,0),0)</f>
        <v>0</v>
      </c>
      <c r="H669" s="711">
        <f>+IFERROR(VLOOKUP(B668,Sheet1!$B:$F,4,0),0)</f>
        <v>-10156.25</v>
      </c>
      <c r="I669" s="711"/>
      <c r="J669" s="711">
        <f>+IFERROR(VLOOKUP(B668,Sheet1!$B:$F,5,0),0)</f>
        <v>0</v>
      </c>
      <c r="K669" s="726"/>
      <c r="Q669" s="689">
        <f>+IF(SUM(E669:J669)=0,1,0)</f>
        <v>0</v>
      </c>
    </row>
    <row r="670" spans="1:17" x14ac:dyDescent="0.25">
      <c r="A670" s="8"/>
      <c r="B670" s="8"/>
      <c r="C670" s="8"/>
      <c r="D670" s="8"/>
      <c r="E670" s="8"/>
      <c r="F670" s="8"/>
      <c r="G670" s="8"/>
      <c r="H670" s="8"/>
      <c r="I670" s="8"/>
      <c r="J670" s="8"/>
      <c r="K670" s="8"/>
      <c r="L670" s="8"/>
      <c r="M670" s="8"/>
      <c r="N670" s="8"/>
      <c r="Q670" s="689"/>
    </row>
    <row r="671" spans="1:17" ht="15.75" thickBot="1" x14ac:dyDescent="0.3">
      <c r="F671" s="208"/>
      <c r="G671" s="208"/>
      <c r="H671" s="208"/>
      <c r="I671" s="208"/>
      <c r="J671" s="208"/>
      <c r="K671" s="208"/>
      <c r="Q671" s="689"/>
    </row>
    <row r="672" spans="1:17" ht="15.75" thickBot="1" x14ac:dyDescent="0.3">
      <c r="C672" s="740" t="s">
        <v>5045</v>
      </c>
      <c r="D672" s="741"/>
      <c r="E672" s="698">
        <f>+(SUM(E9:E671)/2)+E8</f>
        <v>99571</v>
      </c>
      <c r="F672" s="698">
        <f>+(SUM(F9:F671)/2)+F8</f>
        <v>0</v>
      </c>
      <c r="G672" s="698">
        <f>+(SUM(G9:G671)/2)+G8</f>
        <v>0</v>
      </c>
      <c r="H672" s="698">
        <f>+(SUM(H9:H671)/2)+H8</f>
        <v>63726.539999999994</v>
      </c>
      <c r="I672" s="742">
        <f>+E672-F672-G672-H672</f>
        <v>35844.460000000006</v>
      </c>
      <c r="J672" s="698">
        <f>+(SUM(J9:J671)/2)+J8</f>
        <v>2677.5</v>
      </c>
      <c r="K672" s="743">
        <f>+I672-J672</f>
        <v>33166.960000000006</v>
      </c>
    </row>
    <row r="674" spans="7:10" x14ac:dyDescent="0.25">
      <c r="G674" s="812"/>
      <c r="H674" s="812"/>
      <c r="I674" s="813"/>
      <c r="J674" s="813"/>
    </row>
    <row r="675" spans="7:10" x14ac:dyDescent="0.25">
      <c r="G675" s="812"/>
      <c r="H675" s="812"/>
      <c r="I675" s="812"/>
      <c r="J675" s="812"/>
    </row>
  </sheetData>
  <sheetProtection autoFilter="0"/>
  <autoFilter ref="Q7:Q669">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58" activePane="bottomRight" state="frozen"/>
      <selection activeCell="G31" sqref="G8:G31"/>
      <selection pane="topRight" activeCell="G31" sqref="G8:G31"/>
      <selection pane="bottomLeft" activeCell="G31" sqref="G8:G31"/>
      <selection pane="bottomRight" activeCell="A7" sqref="A7"/>
    </sheetView>
  </sheetViews>
  <sheetFormatPr defaultColWidth="7.28515625" defaultRowHeight="15" x14ac:dyDescent="0.25"/>
  <cols>
    <col min="1" max="1" width="5.28515625" style="448" customWidth="1"/>
    <col min="2" max="2" width="15.710937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C727</v>
      </c>
      <c r="F3" s="513"/>
      <c r="G3" s="513"/>
      <c r="H3" s="865" t="str">
        <f>IF(G66&gt;E66,"Budget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IF(AY66&lt;0,"Actual plus expected cost is more than forecast",":)")</f>
        <v>:)</v>
      </c>
      <c r="I4" s="865"/>
      <c r="J4" s="865"/>
      <c r="K4" s="865"/>
      <c r="L4" s="865"/>
      <c r="M4" s="866"/>
      <c r="N4" s="220"/>
      <c r="O4" s="220"/>
      <c r="P4" s="505"/>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row>
    <row r="5" spans="1:52" x14ac:dyDescent="0.25">
      <c r="A5" s="439"/>
      <c r="B5" s="439"/>
      <c r="C5" s="438" t="s">
        <v>62</v>
      </c>
      <c r="D5" s="438"/>
      <c r="E5" s="517" t="str">
        <f>+SUMMARY!A11</f>
        <v>ZK101 - Commissioning &amp; Fees</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32" t="str">
        <f>+'Cash flow summary'!E7</f>
        <v>Jan 16</v>
      </c>
      <c r="Q7" s="533" t="str">
        <f>+'Cash flow summary'!F7</f>
        <v>Feb 16</v>
      </c>
      <c r="R7" s="534" t="str">
        <f>+'Cash flow summary'!G7</f>
        <v>Mar 16</v>
      </c>
      <c r="S7" s="533" t="str">
        <f>+'Cash flow summary'!H7</f>
        <v>Apr 16</v>
      </c>
      <c r="T7" s="533" t="str">
        <f>+'Cash flow summary'!I7</f>
        <v>May 16</v>
      </c>
      <c r="U7" s="533" t="str">
        <f>+'Cash flow summary'!J7</f>
        <v>Jun 16</v>
      </c>
      <c r="V7" s="533" t="str">
        <f>+'Cash flow summary'!K7</f>
        <v>Jul 16</v>
      </c>
      <c r="W7" s="533" t="str">
        <f>+'Cash flow summary'!L7</f>
        <v>Aug 16</v>
      </c>
      <c r="X7" s="533" t="str">
        <f>+'Cash flow summary'!M7</f>
        <v>Sep 16</v>
      </c>
      <c r="Y7" s="533" t="str">
        <f>+'Cash flow summary'!N7</f>
        <v>Oct 16</v>
      </c>
      <c r="Z7" s="533" t="str">
        <f>+'Cash flow summary'!O7</f>
        <v>Nov 16</v>
      </c>
      <c r="AA7" s="535" t="s">
        <v>5103</v>
      </c>
      <c r="AB7" s="533" t="str">
        <f>+'Cash flow summary'!Q7</f>
        <v>Jan 17</v>
      </c>
      <c r="AC7" s="533" t="str">
        <f>+'Cash flow summary'!R7</f>
        <v>Feb 17</v>
      </c>
      <c r="AD7" s="533" t="str">
        <f>+'Cash flow summary'!S7</f>
        <v>Mar 17</v>
      </c>
      <c r="AE7" s="533" t="str">
        <f>+'Cash flow summary'!T7</f>
        <v>Apr 17</v>
      </c>
      <c r="AF7" s="533" t="str">
        <f>+'Cash flow summary'!U7</f>
        <v>May 17</v>
      </c>
      <c r="AG7" s="533" t="str">
        <f>+'Cash flow summary'!V7</f>
        <v>June 17</v>
      </c>
      <c r="AH7" s="533" t="str">
        <f>+'Cash flow summary'!W7</f>
        <v>Jul 17</v>
      </c>
      <c r="AI7" s="533" t="str">
        <f>+'Cash flow summary'!X7</f>
        <v>Aug 17</v>
      </c>
      <c r="AJ7" s="533" t="str">
        <f>+'Cash flow summary'!Y7</f>
        <v>Sept 17</v>
      </c>
      <c r="AK7" s="533" t="str">
        <f>+'Cash flow summary'!Z7</f>
        <v>Oct 17</v>
      </c>
      <c r="AL7" s="533" t="str">
        <f>+'Cash flow summary'!AA7</f>
        <v>Nov 17</v>
      </c>
      <c r="AM7" s="533" t="str">
        <f>+'Cash flow summary'!AB7</f>
        <v>Dec 17</v>
      </c>
      <c r="AN7" s="533" t="str">
        <f>+'Cash flow summary'!AC7</f>
        <v>Jan 18</v>
      </c>
      <c r="AO7" s="533" t="str">
        <f>+'Cash flow summary'!AD7</f>
        <v>Feb 18</v>
      </c>
      <c r="AP7" s="533" t="str">
        <f>+'Cash flow summary'!AE7</f>
        <v>Mar 18</v>
      </c>
      <c r="AQ7" s="533" t="str">
        <f>+'Cash flow summary'!AF7</f>
        <v>Apr 18</v>
      </c>
      <c r="AR7" s="533" t="str">
        <f>+'Cash flow summary'!AG7</f>
        <v>May 18</v>
      </c>
      <c r="AS7" s="533" t="str">
        <f>+'Cash flow summary'!AH7</f>
        <v>June 18</v>
      </c>
      <c r="AT7" s="533" t="str">
        <f>+'Cash flow summary'!AI7</f>
        <v>Jul 18</v>
      </c>
      <c r="AU7" s="533" t="str">
        <f>+'Cash flow summary'!AJ7</f>
        <v>Aug 18</v>
      </c>
      <c r="AV7" s="533" t="str">
        <f>+'Cash flow summary'!AK7</f>
        <v>Sept 18</v>
      </c>
      <c r="AW7" s="537" t="s">
        <v>48</v>
      </c>
      <c r="AX7" s="538" t="s">
        <v>49</v>
      </c>
      <c r="AY7" s="539" t="s">
        <v>50</v>
      </c>
      <c r="AZ7" s="538" t="s">
        <v>31</v>
      </c>
    </row>
    <row r="8" spans="1:52" s="4" customFormat="1" ht="15" customHeight="1" x14ac:dyDescent="0.2">
      <c r="A8" s="191" t="s">
        <v>77</v>
      </c>
      <c r="B8" s="450" t="str">
        <f>+LEFT($E$5,5)&amp;"."&amp;A8&amp;"."&amp;$E$3</f>
        <v>ZK101.K207.C727</v>
      </c>
      <c r="C8" s="165" t="s">
        <v>78</v>
      </c>
      <c r="D8" s="166"/>
      <c r="E8" s="200">
        <f t="shared" ref="E8:L8" si="0">SUM(E9:E24)</f>
        <v>0</v>
      </c>
      <c r="F8" s="315">
        <f t="shared" si="0"/>
        <v>0</v>
      </c>
      <c r="G8" s="200">
        <f t="shared" si="0"/>
        <v>0</v>
      </c>
      <c r="H8" s="226">
        <f t="shared" si="0"/>
        <v>0</v>
      </c>
      <c r="I8" s="200">
        <f t="shared" si="0"/>
        <v>0</v>
      </c>
      <c r="J8" s="315">
        <f>SUM(J9:J24)</f>
        <v>0</v>
      </c>
      <c r="K8" s="200">
        <f t="shared" si="0"/>
        <v>0</v>
      </c>
      <c r="L8" s="216">
        <f t="shared" si="0"/>
        <v>0</v>
      </c>
      <c r="M8" s="216"/>
      <c r="N8" s="195">
        <f t="shared" ref="N8:AC8" si="1">SUM(N9:N24)</f>
        <v>0</v>
      </c>
      <c r="O8" s="195">
        <f t="shared" si="1"/>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SUM(AD9:AD24)</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 t="shared" ref="AW8:AW40" si="3">SUM(P8:AV8)</f>
        <v>0</v>
      </c>
      <c r="AX8" s="197">
        <f t="shared" ref="AX8:AX40" si="4">+AW8+N8</f>
        <v>0</v>
      </c>
      <c r="AY8" s="432">
        <f t="shared" ref="AY8:AY40" si="5">+G8-AX8</f>
        <v>0</v>
      </c>
    </row>
    <row r="9" spans="1:52" s="4" customFormat="1" ht="15" customHeight="1" x14ac:dyDescent="0.2">
      <c r="A9" s="148"/>
      <c r="B9" s="451"/>
      <c r="C9" s="745"/>
      <c r="D9" s="746"/>
      <c r="E9" s="245"/>
      <c r="F9" s="364">
        <f t="shared" ref="F9:F61" si="6">-E9+G9</f>
        <v>0</v>
      </c>
      <c r="G9" s="245"/>
      <c r="H9" s="564">
        <f t="shared" ref="H9:H24" si="7">SUM(N9:AV9)</f>
        <v>0</v>
      </c>
      <c r="I9" s="218"/>
      <c r="J9" s="364">
        <f t="shared" ref="J9:J61" si="8">-I9+K9</f>
        <v>0</v>
      </c>
      <c r="K9" s="245">
        <v>0</v>
      </c>
      <c r="L9" s="219"/>
      <c r="M9" s="245"/>
      <c r="N9" s="232"/>
      <c r="O9" s="217"/>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244">
        <f t="shared" si="3"/>
        <v>0</v>
      </c>
      <c r="AX9" s="240">
        <f t="shared" si="4"/>
        <v>0</v>
      </c>
      <c r="AY9" s="545">
        <f t="shared" si="5"/>
        <v>0</v>
      </c>
    </row>
    <row r="10" spans="1:52" s="4" customFormat="1" ht="15" customHeight="1" x14ac:dyDescent="0.2">
      <c r="A10" s="148"/>
      <c r="B10" s="451"/>
      <c r="C10" s="257"/>
      <c r="D10" s="367"/>
      <c r="E10" s="251"/>
      <c r="F10" s="364">
        <f t="shared" si="6"/>
        <v>0</v>
      </c>
      <c r="G10" s="251"/>
      <c r="H10" s="564">
        <f t="shared" si="7"/>
        <v>0</v>
      </c>
      <c r="I10" s="221"/>
      <c r="J10" s="364">
        <f t="shared" si="8"/>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244">
        <f t="shared" si="3"/>
        <v>0</v>
      </c>
      <c r="AX10" s="240">
        <f t="shared" si="4"/>
        <v>0</v>
      </c>
      <c r="AY10" s="545">
        <f t="shared" si="5"/>
        <v>0</v>
      </c>
    </row>
    <row r="11" spans="1:52" s="4" customFormat="1" ht="15" customHeight="1" x14ac:dyDescent="0.2">
      <c r="A11" s="148"/>
      <c r="B11" s="451"/>
      <c r="C11" s="257"/>
      <c r="D11" s="367"/>
      <c r="E11" s="251"/>
      <c r="F11" s="364">
        <f t="shared" si="6"/>
        <v>0</v>
      </c>
      <c r="G11" s="251"/>
      <c r="H11" s="564">
        <f t="shared" si="7"/>
        <v>0</v>
      </c>
      <c r="I11" s="221"/>
      <c r="J11" s="364">
        <f t="shared" si="8"/>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244">
        <f t="shared" si="3"/>
        <v>0</v>
      </c>
      <c r="AX11" s="240">
        <f t="shared" si="4"/>
        <v>0</v>
      </c>
      <c r="AY11" s="545">
        <f t="shared" si="5"/>
        <v>0</v>
      </c>
    </row>
    <row r="12" spans="1:52" s="4" customFormat="1" ht="15" customHeight="1" x14ac:dyDescent="0.2">
      <c r="A12" s="148"/>
      <c r="B12" s="451"/>
      <c r="C12" s="257"/>
      <c r="D12" s="367"/>
      <c r="E12" s="251"/>
      <c r="F12" s="364">
        <f t="shared" si="6"/>
        <v>0</v>
      </c>
      <c r="G12" s="251"/>
      <c r="H12" s="564">
        <f t="shared" si="7"/>
        <v>0</v>
      </c>
      <c r="I12" s="221"/>
      <c r="J12" s="364">
        <f t="shared" si="8"/>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244">
        <f t="shared" si="3"/>
        <v>0</v>
      </c>
      <c r="AX12" s="240">
        <f t="shared" si="4"/>
        <v>0</v>
      </c>
      <c r="AY12" s="545">
        <f t="shared" si="5"/>
        <v>0</v>
      </c>
    </row>
    <row r="13" spans="1:52" s="4" customFormat="1" ht="15" customHeight="1" x14ac:dyDescent="0.2">
      <c r="A13" s="148"/>
      <c r="B13" s="451"/>
      <c r="C13" s="257"/>
      <c r="D13" s="367"/>
      <c r="E13" s="251"/>
      <c r="F13" s="364">
        <f t="shared" si="6"/>
        <v>0</v>
      </c>
      <c r="G13" s="251"/>
      <c r="H13" s="564">
        <f t="shared" si="7"/>
        <v>0</v>
      </c>
      <c r="I13" s="221"/>
      <c r="J13" s="364">
        <f t="shared" si="8"/>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244">
        <f t="shared" si="3"/>
        <v>0</v>
      </c>
      <c r="AX13" s="240">
        <f t="shared" si="4"/>
        <v>0</v>
      </c>
      <c r="AY13" s="545">
        <f t="shared" si="5"/>
        <v>0</v>
      </c>
    </row>
    <row r="14" spans="1:52" s="4" customFormat="1" ht="15" customHeight="1" x14ac:dyDescent="0.2">
      <c r="A14" s="148"/>
      <c r="B14" s="451"/>
      <c r="C14" s="257"/>
      <c r="D14" s="367"/>
      <c r="E14" s="251"/>
      <c r="F14" s="364">
        <f t="shared" si="6"/>
        <v>0</v>
      </c>
      <c r="G14" s="251"/>
      <c r="H14" s="564">
        <f t="shared" si="7"/>
        <v>0</v>
      </c>
      <c r="I14" s="221"/>
      <c r="J14" s="364">
        <f t="shared" si="8"/>
        <v>0</v>
      </c>
      <c r="K14" s="245">
        <v>0</v>
      </c>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244">
        <f t="shared" si="3"/>
        <v>0</v>
      </c>
      <c r="AX14" s="240">
        <f t="shared" si="4"/>
        <v>0</v>
      </c>
      <c r="AY14" s="545">
        <f t="shared" si="5"/>
        <v>0</v>
      </c>
    </row>
    <row r="15" spans="1:52" s="4" customFormat="1" ht="15" hidden="1" customHeight="1" x14ac:dyDescent="0.2">
      <c r="A15" s="148"/>
      <c r="B15" s="451"/>
      <c r="C15" s="443"/>
      <c r="D15" s="443"/>
      <c r="E15" s="251"/>
      <c r="F15" s="364">
        <f t="shared" si="6"/>
        <v>0</v>
      </c>
      <c r="G15" s="251"/>
      <c r="H15" s="564">
        <f t="shared" si="7"/>
        <v>0</v>
      </c>
      <c r="I15" s="221"/>
      <c r="J15" s="364">
        <f t="shared" si="8"/>
        <v>0</v>
      </c>
      <c r="K15" s="245">
        <v>0</v>
      </c>
      <c r="L15" s="222"/>
      <c r="M15" s="245"/>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244">
        <f t="shared" si="3"/>
        <v>0</v>
      </c>
      <c r="AX15" s="240">
        <f t="shared" si="4"/>
        <v>0</v>
      </c>
      <c r="AY15" s="545">
        <f t="shared" si="5"/>
        <v>0</v>
      </c>
    </row>
    <row r="16" spans="1:52" s="4" customFormat="1" ht="15" hidden="1" customHeight="1" x14ac:dyDescent="0.2">
      <c r="A16" s="148"/>
      <c r="B16" s="451"/>
      <c r="C16" s="257"/>
      <c r="D16" s="367"/>
      <c r="E16" s="251"/>
      <c r="F16" s="364">
        <f t="shared" si="6"/>
        <v>0</v>
      </c>
      <c r="G16" s="251"/>
      <c r="H16" s="564">
        <f t="shared" si="7"/>
        <v>0</v>
      </c>
      <c r="I16" s="221"/>
      <c r="J16" s="364">
        <f t="shared" si="8"/>
        <v>0</v>
      </c>
      <c r="K16" s="245"/>
      <c r="L16" s="222"/>
      <c r="M16" s="245"/>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244">
        <f t="shared" si="3"/>
        <v>0</v>
      </c>
      <c r="AX16" s="240">
        <f t="shared" si="4"/>
        <v>0</v>
      </c>
      <c r="AY16" s="545">
        <f t="shared" si="5"/>
        <v>0</v>
      </c>
    </row>
    <row r="17" spans="1:51" s="4" customFormat="1" ht="15" hidden="1" customHeight="1" x14ac:dyDescent="0.2">
      <c r="A17" s="148"/>
      <c r="B17" s="451"/>
      <c r="C17" s="257"/>
      <c r="D17" s="367"/>
      <c r="E17" s="251"/>
      <c r="F17" s="364">
        <f t="shared" si="6"/>
        <v>0</v>
      </c>
      <c r="G17" s="251"/>
      <c r="H17" s="564">
        <f t="shared" si="7"/>
        <v>0</v>
      </c>
      <c r="I17" s="221"/>
      <c r="J17" s="364">
        <f t="shared" si="8"/>
        <v>0</v>
      </c>
      <c r="K17" s="251"/>
      <c r="L17" s="222"/>
      <c r="M17" s="245"/>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244">
        <f t="shared" si="3"/>
        <v>0</v>
      </c>
      <c r="AX17" s="240">
        <f t="shared" si="4"/>
        <v>0</v>
      </c>
      <c r="AY17" s="545">
        <f t="shared" si="5"/>
        <v>0</v>
      </c>
    </row>
    <row r="18" spans="1:51" s="4" customFormat="1" ht="15" hidden="1" customHeight="1" x14ac:dyDescent="0.2">
      <c r="A18" s="148"/>
      <c r="B18" s="451"/>
      <c r="C18" s="257"/>
      <c r="D18" s="367"/>
      <c r="E18" s="251"/>
      <c r="F18" s="364">
        <f t="shared" si="6"/>
        <v>0</v>
      </c>
      <c r="G18" s="251"/>
      <c r="H18" s="564">
        <f t="shared" si="7"/>
        <v>0</v>
      </c>
      <c r="I18" s="221"/>
      <c r="J18" s="364">
        <f t="shared" si="8"/>
        <v>0</v>
      </c>
      <c r="K18" s="251"/>
      <c r="L18" s="222"/>
      <c r="M18" s="245"/>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244">
        <f t="shared" si="3"/>
        <v>0</v>
      </c>
      <c r="AX18" s="240">
        <f t="shared" si="4"/>
        <v>0</v>
      </c>
      <c r="AY18" s="545">
        <f t="shared" si="5"/>
        <v>0</v>
      </c>
    </row>
    <row r="19" spans="1:51" s="4" customFormat="1" ht="15" hidden="1" customHeight="1" x14ac:dyDescent="0.2">
      <c r="A19" s="148"/>
      <c r="B19" s="451"/>
      <c r="C19" s="257"/>
      <c r="D19" s="367"/>
      <c r="E19" s="251"/>
      <c r="F19" s="364">
        <f t="shared" si="6"/>
        <v>0</v>
      </c>
      <c r="G19" s="251"/>
      <c r="H19" s="564">
        <f t="shared" si="7"/>
        <v>0</v>
      </c>
      <c r="I19" s="221"/>
      <c r="J19" s="364">
        <f t="shared" si="8"/>
        <v>0</v>
      </c>
      <c r="K19" s="251"/>
      <c r="L19" s="222"/>
      <c r="M19" s="245"/>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244">
        <f t="shared" si="3"/>
        <v>0</v>
      </c>
      <c r="AX19" s="240">
        <f t="shared" si="4"/>
        <v>0</v>
      </c>
      <c r="AY19" s="545">
        <f t="shared" si="5"/>
        <v>0</v>
      </c>
    </row>
    <row r="20" spans="1:51" s="4" customFormat="1" ht="15" hidden="1" customHeight="1" x14ac:dyDescent="0.2">
      <c r="A20" s="148"/>
      <c r="B20" s="451"/>
      <c r="C20" s="257"/>
      <c r="D20" s="367"/>
      <c r="E20" s="251"/>
      <c r="F20" s="364">
        <f t="shared" si="6"/>
        <v>0</v>
      </c>
      <c r="G20" s="251"/>
      <c r="H20" s="564">
        <f t="shared" si="7"/>
        <v>0</v>
      </c>
      <c r="I20" s="221"/>
      <c r="J20" s="364">
        <f t="shared" si="8"/>
        <v>0</v>
      </c>
      <c r="K20" s="251"/>
      <c r="L20" s="222"/>
      <c r="M20" s="245"/>
      <c r="N20" s="220"/>
      <c r="O20" s="220"/>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244">
        <f t="shared" si="3"/>
        <v>0</v>
      </c>
      <c r="AX20" s="240">
        <f t="shared" si="4"/>
        <v>0</v>
      </c>
      <c r="AY20" s="545">
        <f t="shared" si="5"/>
        <v>0</v>
      </c>
    </row>
    <row r="21" spans="1:51" s="4" customFormat="1" ht="15" hidden="1" customHeight="1" x14ac:dyDescent="0.2">
      <c r="A21" s="148"/>
      <c r="B21" s="451"/>
      <c r="C21" s="257"/>
      <c r="D21" s="367"/>
      <c r="E21" s="251"/>
      <c r="F21" s="364">
        <f t="shared" si="6"/>
        <v>0</v>
      </c>
      <c r="G21" s="251"/>
      <c r="H21" s="564">
        <f t="shared" si="7"/>
        <v>0</v>
      </c>
      <c r="I21" s="221"/>
      <c r="J21" s="364">
        <f t="shared" si="8"/>
        <v>0</v>
      </c>
      <c r="K21" s="251"/>
      <c r="L21" s="222"/>
      <c r="M21" s="245"/>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244">
        <f t="shared" si="3"/>
        <v>0</v>
      </c>
      <c r="AX21" s="240">
        <f t="shared" si="4"/>
        <v>0</v>
      </c>
      <c r="AY21" s="545">
        <f t="shared" si="5"/>
        <v>0</v>
      </c>
    </row>
    <row r="22" spans="1:51" s="4" customFormat="1" ht="15" customHeight="1" x14ac:dyDescent="0.2">
      <c r="A22" s="148"/>
      <c r="B22" s="451"/>
      <c r="C22" s="257"/>
      <c r="D22" s="257"/>
      <c r="E22" s="251"/>
      <c r="F22" s="364">
        <f t="shared" si="6"/>
        <v>0</v>
      </c>
      <c r="G22" s="251"/>
      <c r="H22" s="564">
        <f t="shared" si="7"/>
        <v>0</v>
      </c>
      <c r="I22" s="221"/>
      <c r="J22" s="364">
        <f t="shared" si="8"/>
        <v>0</v>
      </c>
      <c r="K22" s="251"/>
      <c r="L22" s="222"/>
      <c r="M22" s="245"/>
      <c r="N22" s="220"/>
      <c r="O22" s="220"/>
      <c r="P22" s="24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244">
        <f t="shared" si="3"/>
        <v>0</v>
      </c>
      <c r="AX22" s="240">
        <f t="shared" si="4"/>
        <v>0</v>
      </c>
      <c r="AY22" s="545">
        <f t="shared" si="5"/>
        <v>0</v>
      </c>
    </row>
    <row r="23" spans="1:51" s="4" customFormat="1" ht="15" customHeight="1" x14ac:dyDescent="0.2">
      <c r="A23" s="148"/>
      <c r="B23" s="451" t="str">
        <f>+B8</f>
        <v>ZK101.K207.C727</v>
      </c>
      <c r="C23" s="257"/>
      <c r="D23" s="257"/>
      <c r="E23" s="251"/>
      <c r="F23" s="364">
        <f t="shared" si="6"/>
        <v>0</v>
      </c>
      <c r="G23" s="251"/>
      <c r="H23" s="564">
        <f t="shared" si="7"/>
        <v>0</v>
      </c>
      <c r="I23" s="221"/>
      <c r="J23" s="364">
        <f t="shared" si="8"/>
        <v>0</v>
      </c>
      <c r="K23" s="251"/>
      <c r="L23" s="222"/>
      <c r="M23" s="245"/>
      <c r="N23" s="220"/>
      <c r="O23" s="220"/>
      <c r="P23" s="249"/>
      <c r="Q23" s="246"/>
      <c r="R23" s="394"/>
      <c r="S23" s="38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244">
        <f t="shared" si="3"/>
        <v>0</v>
      </c>
      <c r="AX23" s="240">
        <f t="shared" si="4"/>
        <v>0</v>
      </c>
      <c r="AY23" s="545">
        <f t="shared" si="5"/>
        <v>0</v>
      </c>
    </row>
    <row r="24" spans="1:51" s="4" customFormat="1" ht="15" customHeight="1" thickBot="1" x14ac:dyDescent="0.3">
      <c r="A24" s="168"/>
      <c r="B24" s="452"/>
      <c r="C24" s="274" t="s">
        <v>286</v>
      </c>
      <c r="D24" s="274"/>
      <c r="E24" s="272"/>
      <c r="F24" s="364">
        <f t="shared" si="6"/>
        <v>0</v>
      </c>
      <c r="G24" s="272"/>
      <c r="H24" s="571">
        <f t="shared" si="7"/>
        <v>0</v>
      </c>
      <c r="I24" s="224"/>
      <c r="J24" s="364">
        <f t="shared" si="8"/>
        <v>0</v>
      </c>
      <c r="K24" s="272">
        <v>0</v>
      </c>
      <c r="L24" s="225"/>
      <c r="M24" s="272"/>
      <c r="N24" s="560">
        <f>+IFERROR(VLOOKUP(B23,Sheet1!B:D,2,FALSE),0)</f>
        <v>0</v>
      </c>
      <c r="O24" s="602">
        <f>+IFERROR(VLOOKUP(B23,Sheet1!B:D,3,FALSE)+VLOOKUP(B23,Sheet1!B:E,4,FALSE),0)</f>
        <v>0</v>
      </c>
      <c r="P24" s="390"/>
      <c r="Q24" s="246"/>
      <c r="R24" s="394"/>
      <c r="S24" s="389"/>
      <c r="T24" s="246"/>
      <c r="U24" s="246"/>
      <c r="V24" s="246"/>
      <c r="W24" s="246"/>
      <c r="X24" s="246"/>
      <c r="Y24" s="246"/>
      <c r="Z24" s="246"/>
      <c r="AA24" s="246"/>
      <c r="AB24" s="246"/>
      <c r="AC24" s="246"/>
      <c r="AD24" s="394"/>
      <c r="AE24" s="389"/>
      <c r="AF24" s="246"/>
      <c r="AG24" s="246"/>
      <c r="AH24" s="246"/>
      <c r="AI24" s="246"/>
      <c r="AJ24" s="246"/>
      <c r="AK24" s="246"/>
      <c r="AL24" s="246"/>
      <c r="AM24" s="246"/>
      <c r="AN24" s="246"/>
      <c r="AO24" s="246"/>
      <c r="AP24" s="394"/>
      <c r="AQ24" s="389"/>
      <c r="AR24" s="246"/>
      <c r="AS24" s="246"/>
      <c r="AT24" s="246"/>
      <c r="AU24" s="246"/>
      <c r="AV24" s="246"/>
      <c r="AW24" s="244">
        <f t="shared" si="3"/>
        <v>0</v>
      </c>
      <c r="AX24" s="240">
        <f t="shared" si="4"/>
        <v>0</v>
      </c>
      <c r="AY24" s="545">
        <f t="shared" si="5"/>
        <v>0</v>
      </c>
    </row>
    <row r="25" spans="1:51" s="4" customFormat="1" ht="15" customHeight="1" x14ac:dyDescent="0.2">
      <c r="A25" s="192" t="s">
        <v>79</v>
      </c>
      <c r="B25" s="450" t="str">
        <f>+LEFT($E$5,5)&amp;"."&amp;A25&amp;"."&amp;$E$3</f>
        <v>ZK101.K208.C727</v>
      </c>
      <c r="C25" s="166" t="s">
        <v>80</v>
      </c>
      <c r="D25" s="166"/>
      <c r="E25" s="203">
        <f t="shared" ref="E25:L25" si="9">SUM(E26:E28)</f>
        <v>0</v>
      </c>
      <c r="F25" s="315">
        <f t="shared" si="9"/>
        <v>0</v>
      </c>
      <c r="G25" s="203">
        <f t="shared" si="9"/>
        <v>0</v>
      </c>
      <c r="H25" s="315">
        <f t="shared" si="9"/>
        <v>0</v>
      </c>
      <c r="I25" s="226">
        <f t="shared" si="9"/>
        <v>0</v>
      </c>
      <c r="J25" s="315">
        <f t="shared" si="9"/>
        <v>0</v>
      </c>
      <c r="K25" s="203">
        <f t="shared" si="9"/>
        <v>0</v>
      </c>
      <c r="L25" s="226">
        <f t="shared" si="9"/>
        <v>0</v>
      </c>
      <c r="M25" s="226"/>
      <c r="N25" s="260">
        <f>SUM(N26:N28)</f>
        <v>0</v>
      </c>
      <c r="O25" s="260">
        <f>SUM(O26:O28)</f>
        <v>0</v>
      </c>
      <c r="P25" s="260">
        <f>SUM(P26:P28)</f>
        <v>0</v>
      </c>
      <c r="Q25" s="264">
        <f>SUM(Q26:Q28)</f>
        <v>0</v>
      </c>
      <c r="R25" s="395">
        <f t="shared" ref="R25:X25" si="10">SUM(R26:R28)</f>
        <v>0</v>
      </c>
      <c r="S25" s="405">
        <f t="shared" si="10"/>
        <v>0</v>
      </c>
      <c r="T25" s="264">
        <f t="shared" si="10"/>
        <v>0</v>
      </c>
      <c r="U25" s="264">
        <f t="shared" si="10"/>
        <v>0</v>
      </c>
      <c r="V25" s="264">
        <f t="shared" si="10"/>
        <v>0</v>
      </c>
      <c r="W25" s="264">
        <f t="shared" si="10"/>
        <v>0</v>
      </c>
      <c r="X25" s="264">
        <f t="shared" si="10"/>
        <v>0</v>
      </c>
      <c r="Y25" s="264">
        <f t="shared" ref="Y25:AV25" si="11">SUM(Y26:Y28)</f>
        <v>0</v>
      </c>
      <c r="Z25" s="264">
        <f t="shared" si="11"/>
        <v>0</v>
      </c>
      <c r="AA25" s="264">
        <f t="shared" si="11"/>
        <v>0</v>
      </c>
      <c r="AB25" s="264">
        <f t="shared" si="11"/>
        <v>0</v>
      </c>
      <c r="AC25" s="264">
        <f t="shared" si="11"/>
        <v>0</v>
      </c>
      <c r="AD25" s="395">
        <f t="shared" si="11"/>
        <v>0</v>
      </c>
      <c r="AE25" s="405">
        <f t="shared" si="11"/>
        <v>0</v>
      </c>
      <c r="AF25" s="264">
        <f t="shared" si="11"/>
        <v>0</v>
      </c>
      <c r="AG25" s="264">
        <f t="shared" si="11"/>
        <v>0</v>
      </c>
      <c r="AH25" s="264">
        <f t="shared" si="11"/>
        <v>0</v>
      </c>
      <c r="AI25" s="264">
        <f t="shared" si="11"/>
        <v>0</v>
      </c>
      <c r="AJ25" s="264">
        <f t="shared" si="11"/>
        <v>0</v>
      </c>
      <c r="AK25" s="264">
        <f t="shared" si="11"/>
        <v>0</v>
      </c>
      <c r="AL25" s="264">
        <f t="shared" si="11"/>
        <v>0</v>
      </c>
      <c r="AM25" s="264">
        <f t="shared" si="11"/>
        <v>0</v>
      </c>
      <c r="AN25" s="264">
        <f t="shared" si="11"/>
        <v>0</v>
      </c>
      <c r="AO25" s="264">
        <f t="shared" si="11"/>
        <v>0</v>
      </c>
      <c r="AP25" s="395">
        <f t="shared" si="11"/>
        <v>0</v>
      </c>
      <c r="AQ25" s="405">
        <f t="shared" si="11"/>
        <v>0</v>
      </c>
      <c r="AR25" s="264">
        <f t="shared" si="11"/>
        <v>0</v>
      </c>
      <c r="AS25" s="264">
        <f t="shared" si="11"/>
        <v>0</v>
      </c>
      <c r="AT25" s="264">
        <f t="shared" si="11"/>
        <v>0</v>
      </c>
      <c r="AU25" s="264">
        <f t="shared" si="11"/>
        <v>0</v>
      </c>
      <c r="AV25" s="264">
        <f t="shared" si="11"/>
        <v>0</v>
      </c>
      <c r="AW25" s="433">
        <f t="shared" si="3"/>
        <v>0</v>
      </c>
      <c r="AX25" s="434">
        <f t="shared" si="4"/>
        <v>0</v>
      </c>
      <c r="AY25" s="435">
        <f t="shared" si="5"/>
        <v>0</v>
      </c>
    </row>
    <row r="26" spans="1:51" s="4" customFormat="1" ht="15" customHeight="1" x14ac:dyDescent="0.2">
      <c r="A26" s="148"/>
      <c r="B26" s="451" t="str">
        <f>+B25</f>
        <v>ZK101.K208.C727</v>
      </c>
      <c r="C26" s="747"/>
      <c r="D26" s="268"/>
      <c r="E26" s="245"/>
      <c r="F26" s="364">
        <f t="shared" si="6"/>
        <v>0</v>
      </c>
      <c r="G26" s="245"/>
      <c r="H26" s="364">
        <f>SUM(N26:AV26)</f>
        <v>0</v>
      </c>
      <c r="I26" s="228"/>
      <c r="J26" s="364">
        <f t="shared" si="8"/>
        <v>0</v>
      </c>
      <c r="K26" s="245">
        <v>0</v>
      </c>
      <c r="L26" s="229"/>
      <c r="M26" s="245"/>
      <c r="N26" s="232"/>
      <c r="O26" s="227"/>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244">
        <f t="shared" si="3"/>
        <v>0</v>
      </c>
      <c r="AX26" s="240">
        <f t="shared" si="4"/>
        <v>0</v>
      </c>
      <c r="AY26" s="545">
        <f t="shared" si="5"/>
        <v>0</v>
      </c>
    </row>
    <row r="27" spans="1:51" s="4" customFormat="1" ht="15" customHeight="1" thickBot="1" x14ac:dyDescent="0.25">
      <c r="A27" s="148"/>
      <c r="B27" s="451"/>
      <c r="C27" s="748"/>
      <c r="D27" s="336"/>
      <c r="E27" s="251"/>
      <c r="F27" s="364">
        <f t="shared" si="6"/>
        <v>0</v>
      </c>
      <c r="G27" s="251"/>
      <c r="H27" s="364">
        <f>SUM(N27:AV27)</f>
        <v>0</v>
      </c>
      <c r="I27" s="230"/>
      <c r="J27" s="364">
        <f t="shared" si="8"/>
        <v>0</v>
      </c>
      <c r="K27" s="251"/>
      <c r="L27" s="231"/>
      <c r="M27" s="251"/>
      <c r="N27" s="232"/>
      <c r="O27" s="217"/>
      <c r="P27" s="358"/>
      <c r="Q27" s="359"/>
      <c r="R27" s="397"/>
      <c r="S27" s="407"/>
      <c r="T27" s="359"/>
      <c r="U27" s="359"/>
      <c r="V27" s="359"/>
      <c r="W27" s="359"/>
      <c r="X27" s="359"/>
      <c r="Y27" s="359"/>
      <c r="Z27" s="359"/>
      <c r="AA27" s="359"/>
      <c r="AB27" s="359"/>
      <c r="AC27" s="359"/>
      <c r="AD27" s="397"/>
      <c r="AE27" s="407"/>
      <c r="AF27" s="359"/>
      <c r="AG27" s="359"/>
      <c r="AH27" s="359"/>
      <c r="AI27" s="359"/>
      <c r="AJ27" s="359"/>
      <c r="AK27" s="359"/>
      <c r="AL27" s="359"/>
      <c r="AM27" s="359"/>
      <c r="AN27" s="359"/>
      <c r="AO27" s="359"/>
      <c r="AP27" s="397"/>
      <c r="AQ27" s="407"/>
      <c r="AR27" s="359"/>
      <c r="AS27" s="359"/>
      <c r="AT27" s="359"/>
      <c r="AU27" s="359"/>
      <c r="AV27" s="359"/>
      <c r="AW27" s="244"/>
      <c r="AX27" s="240"/>
      <c r="AY27" s="545"/>
    </row>
    <row r="28" spans="1:51" s="4" customFormat="1" ht="15" customHeight="1" thickBot="1" x14ac:dyDescent="0.25">
      <c r="A28" s="168"/>
      <c r="B28" s="452"/>
      <c r="C28" s="271" t="s">
        <v>286</v>
      </c>
      <c r="D28" s="269"/>
      <c r="E28" s="272"/>
      <c r="F28" s="364">
        <f t="shared" si="6"/>
        <v>0</v>
      </c>
      <c r="G28" s="272">
        <v>0</v>
      </c>
      <c r="H28" s="364">
        <f>SUM(N28:AV28)</f>
        <v>0</v>
      </c>
      <c r="I28" s="224"/>
      <c r="J28" s="364">
        <f t="shared" si="8"/>
        <v>0</v>
      </c>
      <c r="K28" s="272">
        <v>0</v>
      </c>
      <c r="L28" s="225"/>
      <c r="M28" s="272"/>
      <c r="N28" s="560">
        <f>+IFERROR(VLOOKUP(B26,Sheet1!B:D,2,FALSE),0)</f>
        <v>0</v>
      </c>
      <c r="O28" s="564">
        <f>+IFERROR(VLOOKUP(B26,Sheet1!B:D,3,FALSE)+VLOOKUP(B26,Sheet1!B:E,4,FALSE),0)</f>
        <v>0</v>
      </c>
      <c r="P28" s="358"/>
      <c r="Q28" s="359"/>
      <c r="R28" s="397"/>
      <c r="S28" s="407"/>
      <c r="T28" s="359"/>
      <c r="U28" s="359"/>
      <c r="V28" s="359"/>
      <c r="W28" s="359"/>
      <c r="X28" s="359"/>
      <c r="Y28" s="359"/>
      <c r="Z28" s="359"/>
      <c r="AA28" s="359"/>
      <c r="AB28" s="359"/>
      <c r="AC28" s="359"/>
      <c r="AD28" s="397"/>
      <c r="AE28" s="407"/>
      <c r="AF28" s="359"/>
      <c r="AG28" s="359"/>
      <c r="AH28" s="359"/>
      <c r="AI28" s="359"/>
      <c r="AJ28" s="359"/>
      <c r="AK28" s="359"/>
      <c r="AL28" s="359"/>
      <c r="AM28" s="359"/>
      <c r="AN28" s="359"/>
      <c r="AO28" s="359"/>
      <c r="AP28" s="397"/>
      <c r="AQ28" s="407"/>
      <c r="AR28" s="359"/>
      <c r="AS28" s="359"/>
      <c r="AT28" s="359"/>
      <c r="AU28" s="359"/>
      <c r="AV28" s="359"/>
      <c r="AW28" s="244">
        <f t="shared" si="3"/>
        <v>0</v>
      </c>
      <c r="AX28" s="240">
        <f t="shared" si="4"/>
        <v>0</v>
      </c>
      <c r="AY28" s="545">
        <f t="shared" si="5"/>
        <v>0</v>
      </c>
    </row>
    <row r="29" spans="1:51" s="4" customFormat="1" ht="15" customHeight="1" x14ac:dyDescent="0.2">
      <c r="A29" s="192" t="s">
        <v>81</v>
      </c>
      <c r="B29" s="450" t="str">
        <f>+LEFT($E$5,5)&amp;"."&amp;A29&amp;"."&amp;$E$3</f>
        <v>ZK101.K209.C727</v>
      </c>
      <c r="C29" s="166" t="s">
        <v>82</v>
      </c>
      <c r="D29" s="166"/>
      <c r="E29" s="203">
        <f t="shared" ref="E29:L29" si="12">SUM(E30:E31)</f>
        <v>0</v>
      </c>
      <c r="F29" s="315">
        <f t="shared" si="12"/>
        <v>0</v>
      </c>
      <c r="G29" s="203">
        <f t="shared" si="12"/>
        <v>0</v>
      </c>
      <c r="H29" s="315">
        <f t="shared" si="12"/>
        <v>0</v>
      </c>
      <c r="I29" s="203">
        <f t="shared" si="12"/>
        <v>0</v>
      </c>
      <c r="J29" s="315">
        <f t="shared" si="12"/>
        <v>0</v>
      </c>
      <c r="K29" s="203">
        <f t="shared" si="12"/>
        <v>0</v>
      </c>
      <c r="L29" s="203">
        <f t="shared" si="12"/>
        <v>0</v>
      </c>
      <c r="M29" s="203"/>
      <c r="N29" s="260">
        <f>SUM(N30:N31)</f>
        <v>0</v>
      </c>
      <c r="O29" s="260">
        <f>SUM(O30:O31)</f>
        <v>0</v>
      </c>
      <c r="P29" s="260">
        <f>SUM(P30:P31)</f>
        <v>0</v>
      </c>
      <c r="Q29" s="264">
        <f>SUM(Q30:Q31)</f>
        <v>0</v>
      </c>
      <c r="R29" s="395">
        <f t="shared" ref="R29:X29" si="13">SUM(R30:R31)</f>
        <v>0</v>
      </c>
      <c r="S29" s="405">
        <f t="shared" si="13"/>
        <v>0</v>
      </c>
      <c r="T29" s="264">
        <f t="shared" si="13"/>
        <v>0</v>
      </c>
      <c r="U29" s="264">
        <f t="shared" si="13"/>
        <v>0</v>
      </c>
      <c r="V29" s="264">
        <f t="shared" si="13"/>
        <v>0</v>
      </c>
      <c r="W29" s="264">
        <f t="shared" si="13"/>
        <v>0</v>
      </c>
      <c r="X29" s="264">
        <f t="shared" si="13"/>
        <v>0</v>
      </c>
      <c r="Y29" s="264">
        <f t="shared" ref="Y29:AV29" si="14">SUM(Y30:Y31)</f>
        <v>0</v>
      </c>
      <c r="Z29" s="264">
        <f t="shared" si="14"/>
        <v>0</v>
      </c>
      <c r="AA29" s="264">
        <f t="shared" si="14"/>
        <v>0</v>
      </c>
      <c r="AB29" s="264">
        <f t="shared" si="14"/>
        <v>0</v>
      </c>
      <c r="AC29" s="264">
        <f t="shared" si="14"/>
        <v>0</v>
      </c>
      <c r="AD29" s="395">
        <f t="shared" si="14"/>
        <v>0</v>
      </c>
      <c r="AE29" s="405">
        <f t="shared" si="14"/>
        <v>0</v>
      </c>
      <c r="AF29" s="264">
        <f t="shared" si="14"/>
        <v>0</v>
      </c>
      <c r="AG29" s="264">
        <f t="shared" si="14"/>
        <v>0</v>
      </c>
      <c r="AH29" s="264">
        <f t="shared" si="14"/>
        <v>0</v>
      </c>
      <c r="AI29" s="264">
        <f t="shared" si="14"/>
        <v>0</v>
      </c>
      <c r="AJ29" s="264">
        <f t="shared" si="14"/>
        <v>0</v>
      </c>
      <c r="AK29" s="264">
        <f t="shared" si="14"/>
        <v>0</v>
      </c>
      <c r="AL29" s="264">
        <f t="shared" si="14"/>
        <v>0</v>
      </c>
      <c r="AM29" s="264">
        <f t="shared" si="14"/>
        <v>0</v>
      </c>
      <c r="AN29" s="264">
        <f t="shared" si="14"/>
        <v>0</v>
      </c>
      <c r="AO29" s="264">
        <f t="shared" si="14"/>
        <v>0</v>
      </c>
      <c r="AP29" s="395">
        <f t="shared" si="14"/>
        <v>0</v>
      </c>
      <c r="AQ29" s="405">
        <f t="shared" si="14"/>
        <v>0</v>
      </c>
      <c r="AR29" s="264">
        <f t="shared" si="14"/>
        <v>0</v>
      </c>
      <c r="AS29" s="264">
        <f t="shared" si="14"/>
        <v>0</v>
      </c>
      <c r="AT29" s="264">
        <f t="shared" si="14"/>
        <v>0</v>
      </c>
      <c r="AU29" s="264">
        <f t="shared" si="14"/>
        <v>0</v>
      </c>
      <c r="AV29" s="264">
        <f t="shared" si="14"/>
        <v>0</v>
      </c>
      <c r="AW29" s="433">
        <f t="shared" si="3"/>
        <v>0</v>
      </c>
      <c r="AX29" s="434">
        <f t="shared" si="4"/>
        <v>0</v>
      </c>
      <c r="AY29" s="435">
        <f t="shared" si="5"/>
        <v>0</v>
      </c>
    </row>
    <row r="30" spans="1:51" s="4" customFormat="1" ht="15" customHeight="1" x14ac:dyDescent="0.2">
      <c r="A30" s="148"/>
      <c r="B30" s="451" t="str">
        <f>+B29</f>
        <v>ZK101.K209.C727</v>
      </c>
      <c r="C30" s="268"/>
      <c r="D30" s="268"/>
      <c r="E30" s="245"/>
      <c r="F30" s="364">
        <f t="shared" si="6"/>
        <v>0</v>
      </c>
      <c r="G30" s="245">
        <v>0</v>
      </c>
      <c r="H30" s="364">
        <f>SUM(N30:AV30)</f>
        <v>0</v>
      </c>
      <c r="I30" s="228"/>
      <c r="J30" s="364">
        <f t="shared" si="8"/>
        <v>0</v>
      </c>
      <c r="K30" s="245">
        <v>0</v>
      </c>
      <c r="L30" s="229"/>
      <c r="M30" s="245"/>
      <c r="N30" s="232"/>
      <c r="O30" s="227"/>
      <c r="P30" s="361"/>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244">
        <f t="shared" si="3"/>
        <v>0</v>
      </c>
      <c r="AX30" s="240">
        <f t="shared" si="4"/>
        <v>0</v>
      </c>
      <c r="AY30" s="545">
        <f t="shared" si="5"/>
        <v>0</v>
      </c>
    </row>
    <row r="31" spans="1:51" s="4" customFormat="1" ht="15" customHeight="1" thickBot="1" x14ac:dyDescent="0.25">
      <c r="A31" s="168"/>
      <c r="B31" s="452"/>
      <c r="C31" s="271" t="s">
        <v>286</v>
      </c>
      <c r="D31" s="269"/>
      <c r="E31" s="272"/>
      <c r="F31" s="364">
        <f t="shared" si="6"/>
        <v>0</v>
      </c>
      <c r="G31" s="272">
        <v>0</v>
      </c>
      <c r="H31" s="571">
        <f>SUM(N31:AV31)</f>
        <v>0</v>
      </c>
      <c r="I31" s="224"/>
      <c r="J31" s="364">
        <f t="shared" si="8"/>
        <v>0</v>
      </c>
      <c r="K31" s="272">
        <v>0</v>
      </c>
      <c r="L31" s="225"/>
      <c r="M31" s="272"/>
      <c r="N31" s="560">
        <f>+IFERROR(VLOOKUP(B30,Sheet1!B:D,2,FALSE),0)</f>
        <v>0</v>
      </c>
      <c r="O31" s="564">
        <f>+IFERROR(VLOOKUP(B30,Sheet1!B:D,3,FALSE)+VLOOKUP(B30,Sheet1!B:E,4,FALSE),0)</f>
        <v>0</v>
      </c>
      <c r="P31" s="362"/>
      <c r="Q31" s="359"/>
      <c r="R31" s="397"/>
      <c r="S31" s="407"/>
      <c r="T31" s="359"/>
      <c r="U31" s="359"/>
      <c r="V31" s="359"/>
      <c r="W31" s="359"/>
      <c r="X31" s="359"/>
      <c r="Y31" s="359"/>
      <c r="Z31" s="359"/>
      <c r="AA31" s="359"/>
      <c r="AB31" s="359"/>
      <c r="AC31" s="359"/>
      <c r="AD31" s="397"/>
      <c r="AE31" s="407"/>
      <c r="AF31" s="359"/>
      <c r="AG31" s="359"/>
      <c r="AH31" s="359"/>
      <c r="AI31" s="359"/>
      <c r="AJ31" s="359"/>
      <c r="AK31" s="359"/>
      <c r="AL31" s="359"/>
      <c r="AM31" s="359"/>
      <c r="AN31" s="359"/>
      <c r="AO31" s="359"/>
      <c r="AP31" s="397"/>
      <c r="AQ31" s="407"/>
      <c r="AR31" s="359"/>
      <c r="AS31" s="359"/>
      <c r="AT31" s="359"/>
      <c r="AU31" s="359"/>
      <c r="AV31" s="359"/>
      <c r="AW31" s="244">
        <f t="shared" si="3"/>
        <v>0</v>
      </c>
      <c r="AX31" s="240">
        <f t="shared" si="4"/>
        <v>0</v>
      </c>
      <c r="AY31" s="545">
        <f t="shared" si="5"/>
        <v>0</v>
      </c>
    </row>
    <row r="32" spans="1:51" s="4" customFormat="1" ht="15" customHeight="1" x14ac:dyDescent="0.2">
      <c r="A32" s="192" t="s">
        <v>83</v>
      </c>
      <c r="B32" s="450" t="str">
        <f>+LEFT($E$5,5)&amp;"."&amp;A32&amp;"."&amp;$E$3</f>
        <v>ZK101.K210.C727</v>
      </c>
      <c r="C32" s="166" t="s">
        <v>84</v>
      </c>
      <c r="D32" s="166"/>
      <c r="E32" s="203">
        <f t="shared" ref="E32:L32" si="15">SUM(E33:E34)</f>
        <v>0</v>
      </c>
      <c r="F32" s="315">
        <f>SUM(F33:F34)</f>
        <v>0</v>
      </c>
      <c r="G32" s="203">
        <f>SUM(G33:G34)</f>
        <v>0</v>
      </c>
      <c r="H32" s="436">
        <f t="shared" si="15"/>
        <v>0</v>
      </c>
      <c r="I32" s="203">
        <f t="shared" si="15"/>
        <v>0</v>
      </c>
      <c r="J32" s="315">
        <f>SUM(J33:J34)</f>
        <v>0</v>
      </c>
      <c r="K32" s="203">
        <f t="shared" si="15"/>
        <v>0</v>
      </c>
      <c r="L32" s="203">
        <f t="shared" si="15"/>
        <v>0</v>
      </c>
      <c r="M32" s="203"/>
      <c r="N32" s="260">
        <f>SUM(N33:N34)</f>
        <v>0</v>
      </c>
      <c r="O32" s="260">
        <f>SUM(O33:O34)</f>
        <v>0</v>
      </c>
      <c r="P32" s="363">
        <f>SUM(P33:P34)</f>
        <v>0</v>
      </c>
      <c r="Q32" s="264">
        <f>SUM(Q33:Q34)</f>
        <v>0</v>
      </c>
      <c r="R32" s="395">
        <f t="shared" ref="R32:X32" si="16">SUM(R33:R34)</f>
        <v>0</v>
      </c>
      <c r="S32" s="405">
        <f t="shared" si="16"/>
        <v>0</v>
      </c>
      <c r="T32" s="264">
        <f t="shared" si="16"/>
        <v>0</v>
      </c>
      <c r="U32" s="264">
        <f t="shared" si="16"/>
        <v>0</v>
      </c>
      <c r="V32" s="264">
        <f t="shared" si="16"/>
        <v>0</v>
      </c>
      <c r="W32" s="264">
        <f t="shared" si="16"/>
        <v>0</v>
      </c>
      <c r="X32" s="264">
        <f t="shared" si="16"/>
        <v>0</v>
      </c>
      <c r="Y32" s="264">
        <f t="shared" ref="Y32:AV32" si="17">SUM(Y33:Y34)</f>
        <v>0</v>
      </c>
      <c r="Z32" s="264">
        <f t="shared" si="17"/>
        <v>0</v>
      </c>
      <c r="AA32" s="264">
        <f t="shared" si="17"/>
        <v>0</v>
      </c>
      <c r="AB32" s="264">
        <f t="shared" si="17"/>
        <v>0</v>
      </c>
      <c r="AC32" s="264">
        <f t="shared" si="17"/>
        <v>0</v>
      </c>
      <c r="AD32" s="395">
        <f t="shared" si="17"/>
        <v>0</v>
      </c>
      <c r="AE32" s="405">
        <f t="shared" si="17"/>
        <v>0</v>
      </c>
      <c r="AF32" s="264">
        <f t="shared" si="17"/>
        <v>0</v>
      </c>
      <c r="AG32" s="264">
        <f t="shared" si="17"/>
        <v>0</v>
      </c>
      <c r="AH32" s="264">
        <f t="shared" si="17"/>
        <v>0</v>
      </c>
      <c r="AI32" s="264">
        <f t="shared" si="17"/>
        <v>0</v>
      </c>
      <c r="AJ32" s="264">
        <f t="shared" si="17"/>
        <v>0</v>
      </c>
      <c r="AK32" s="264">
        <f t="shared" si="17"/>
        <v>0</v>
      </c>
      <c r="AL32" s="264">
        <f t="shared" si="17"/>
        <v>0</v>
      </c>
      <c r="AM32" s="264">
        <f t="shared" si="17"/>
        <v>0</v>
      </c>
      <c r="AN32" s="264">
        <f t="shared" si="17"/>
        <v>0</v>
      </c>
      <c r="AO32" s="264">
        <f t="shared" si="17"/>
        <v>0</v>
      </c>
      <c r="AP32" s="395">
        <f t="shared" si="17"/>
        <v>0</v>
      </c>
      <c r="AQ32" s="405">
        <f t="shared" si="17"/>
        <v>0</v>
      </c>
      <c r="AR32" s="264">
        <f t="shared" si="17"/>
        <v>0</v>
      </c>
      <c r="AS32" s="264">
        <f t="shared" si="17"/>
        <v>0</v>
      </c>
      <c r="AT32" s="264">
        <f t="shared" si="17"/>
        <v>0</v>
      </c>
      <c r="AU32" s="264">
        <f t="shared" si="17"/>
        <v>0</v>
      </c>
      <c r="AV32" s="264">
        <f t="shared" si="17"/>
        <v>0</v>
      </c>
      <c r="AW32" s="433">
        <f t="shared" si="3"/>
        <v>0</v>
      </c>
      <c r="AX32" s="434">
        <f t="shared" si="4"/>
        <v>0</v>
      </c>
      <c r="AY32" s="435">
        <f t="shared" si="5"/>
        <v>0</v>
      </c>
    </row>
    <row r="33" spans="1:51" s="4" customFormat="1" ht="15" customHeight="1" x14ac:dyDescent="0.2">
      <c r="A33" s="148"/>
      <c r="B33" s="451" t="str">
        <f>+B32</f>
        <v>ZK101.K210.C727</v>
      </c>
      <c r="C33" s="268"/>
      <c r="D33" s="268"/>
      <c r="E33" s="245"/>
      <c r="F33" s="364">
        <f t="shared" si="6"/>
        <v>0</v>
      </c>
      <c r="G33" s="245">
        <v>0</v>
      </c>
      <c r="H33" s="564">
        <f>SUM(N33:AV33)</f>
        <v>0</v>
      </c>
      <c r="I33" s="228"/>
      <c r="J33" s="364">
        <f t="shared" si="8"/>
        <v>0</v>
      </c>
      <c r="K33" s="245">
        <v>0</v>
      </c>
      <c r="L33" s="229"/>
      <c r="M33" s="245"/>
      <c r="N33" s="232"/>
      <c r="O33" s="227"/>
      <c r="P33" s="361"/>
      <c r="Q33" s="357"/>
      <c r="R33" s="396"/>
      <c r="S33" s="406"/>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244">
        <f t="shared" si="3"/>
        <v>0</v>
      </c>
      <c r="AX33" s="240">
        <f t="shared" si="4"/>
        <v>0</v>
      </c>
      <c r="AY33" s="545">
        <f t="shared" si="5"/>
        <v>0</v>
      </c>
    </row>
    <row r="34" spans="1:51" s="4" customFormat="1" ht="15" customHeight="1" thickBot="1" x14ac:dyDescent="0.25">
      <c r="A34" s="167"/>
      <c r="B34" s="453"/>
      <c r="C34" s="271" t="s">
        <v>286</v>
      </c>
      <c r="D34" s="269"/>
      <c r="E34" s="272"/>
      <c r="F34" s="364">
        <f t="shared" si="6"/>
        <v>0</v>
      </c>
      <c r="G34" s="272">
        <v>0</v>
      </c>
      <c r="H34" s="571">
        <f>SUM(N34:AV34)</f>
        <v>0</v>
      </c>
      <c r="I34" s="224"/>
      <c r="J34" s="364">
        <f t="shared" si="8"/>
        <v>0</v>
      </c>
      <c r="K34" s="272">
        <v>0</v>
      </c>
      <c r="L34" s="225"/>
      <c r="M34" s="272"/>
      <c r="N34" s="560">
        <f>+IFERROR(VLOOKUP(B33,Sheet1!B:D,2,FALSE),0)</f>
        <v>0</v>
      </c>
      <c r="O34" s="564">
        <f>+IFERROR(VLOOKUP(B33,Sheet1!B:D,3,FALSE)+VLOOKUP(B33,Sheet1!B:E,4,FALSE),0)</f>
        <v>0</v>
      </c>
      <c r="P34" s="362"/>
      <c r="Q34" s="359"/>
      <c r="R34" s="397"/>
      <c r="S34" s="407"/>
      <c r="T34" s="359"/>
      <c r="U34" s="359"/>
      <c r="V34" s="359"/>
      <c r="W34" s="359"/>
      <c r="X34" s="359"/>
      <c r="Y34" s="359"/>
      <c r="Z34" s="359"/>
      <c r="AA34" s="359"/>
      <c r="AB34" s="359"/>
      <c r="AC34" s="359"/>
      <c r="AD34" s="397"/>
      <c r="AE34" s="407"/>
      <c r="AF34" s="359"/>
      <c r="AG34" s="359"/>
      <c r="AH34" s="359"/>
      <c r="AI34" s="359"/>
      <c r="AJ34" s="359"/>
      <c r="AK34" s="359"/>
      <c r="AL34" s="359"/>
      <c r="AM34" s="359"/>
      <c r="AN34" s="359"/>
      <c r="AO34" s="359"/>
      <c r="AP34" s="397"/>
      <c r="AQ34" s="407"/>
      <c r="AR34" s="359"/>
      <c r="AS34" s="359"/>
      <c r="AT34" s="359"/>
      <c r="AU34" s="359"/>
      <c r="AV34" s="359"/>
      <c r="AW34" s="244">
        <f t="shared" si="3"/>
        <v>0</v>
      </c>
      <c r="AX34" s="240">
        <f t="shared" si="4"/>
        <v>0</v>
      </c>
      <c r="AY34" s="545">
        <f t="shared" si="5"/>
        <v>0</v>
      </c>
    </row>
    <row r="35" spans="1:51" s="4" customFormat="1" ht="15" customHeight="1" x14ac:dyDescent="0.2">
      <c r="A35" s="192" t="s">
        <v>85</v>
      </c>
      <c r="B35" s="450" t="str">
        <f>+LEFT($E$5,5)&amp;"."&amp;A35&amp;"."&amp;$E$3</f>
        <v>ZK101.K211.C727</v>
      </c>
      <c r="C35" s="166" t="s">
        <v>86</v>
      </c>
      <c r="D35" s="166"/>
      <c r="E35" s="203">
        <f t="shared" ref="E35:L35" si="18">SUM(E36:E37)</f>
        <v>0</v>
      </c>
      <c r="F35" s="315">
        <f>SUM(F36:F37)</f>
        <v>0</v>
      </c>
      <c r="G35" s="203">
        <f>SUM(G36:G37)</f>
        <v>0</v>
      </c>
      <c r="H35" s="436">
        <f t="shared" si="18"/>
        <v>0</v>
      </c>
      <c r="I35" s="203">
        <f t="shared" si="18"/>
        <v>0</v>
      </c>
      <c r="J35" s="315">
        <f>SUM(J36:J37)</f>
        <v>0</v>
      </c>
      <c r="K35" s="203">
        <f t="shared" si="18"/>
        <v>0</v>
      </c>
      <c r="L35" s="203">
        <f t="shared" si="18"/>
        <v>0</v>
      </c>
      <c r="M35" s="203"/>
      <c r="N35" s="260">
        <f>SUM(N36:N37)</f>
        <v>0</v>
      </c>
      <c r="O35" s="260">
        <f>SUM(O36:O37)</f>
        <v>0</v>
      </c>
      <c r="P35" s="363">
        <f>SUM(P36:P37)</f>
        <v>0</v>
      </c>
      <c r="Q35" s="264">
        <f>SUM(Q36:Q37)</f>
        <v>0</v>
      </c>
      <c r="R35" s="395">
        <f t="shared" ref="R35:X35" si="19">SUM(R36:R37)</f>
        <v>0</v>
      </c>
      <c r="S35" s="405">
        <f t="shared" si="19"/>
        <v>0</v>
      </c>
      <c r="T35" s="264">
        <f t="shared" si="19"/>
        <v>0</v>
      </c>
      <c r="U35" s="264">
        <f t="shared" si="19"/>
        <v>0</v>
      </c>
      <c r="V35" s="264">
        <f t="shared" si="19"/>
        <v>0</v>
      </c>
      <c r="W35" s="264">
        <f t="shared" si="19"/>
        <v>0</v>
      </c>
      <c r="X35" s="264">
        <f t="shared" si="19"/>
        <v>0</v>
      </c>
      <c r="Y35" s="264">
        <f t="shared" ref="Y35:AV35" si="20">SUM(Y36:Y37)</f>
        <v>0</v>
      </c>
      <c r="Z35" s="264">
        <f t="shared" si="20"/>
        <v>0</v>
      </c>
      <c r="AA35" s="264">
        <f t="shared" si="20"/>
        <v>0</v>
      </c>
      <c r="AB35" s="264">
        <f t="shared" si="20"/>
        <v>0</v>
      </c>
      <c r="AC35" s="264">
        <f t="shared" si="20"/>
        <v>0</v>
      </c>
      <c r="AD35" s="395">
        <f t="shared" si="20"/>
        <v>0</v>
      </c>
      <c r="AE35" s="405">
        <f t="shared" si="20"/>
        <v>0</v>
      </c>
      <c r="AF35" s="264">
        <f t="shared" si="20"/>
        <v>0</v>
      </c>
      <c r="AG35" s="264">
        <f t="shared" si="20"/>
        <v>0</v>
      </c>
      <c r="AH35" s="264">
        <f t="shared" si="20"/>
        <v>0</v>
      </c>
      <c r="AI35" s="264">
        <f t="shared" si="20"/>
        <v>0</v>
      </c>
      <c r="AJ35" s="264">
        <f t="shared" si="20"/>
        <v>0</v>
      </c>
      <c r="AK35" s="264">
        <f t="shared" si="20"/>
        <v>0</v>
      </c>
      <c r="AL35" s="264">
        <f t="shared" si="20"/>
        <v>0</v>
      </c>
      <c r="AM35" s="264">
        <f t="shared" si="20"/>
        <v>0</v>
      </c>
      <c r="AN35" s="264">
        <f t="shared" si="20"/>
        <v>0</v>
      </c>
      <c r="AO35" s="264">
        <f t="shared" si="20"/>
        <v>0</v>
      </c>
      <c r="AP35" s="395">
        <f t="shared" si="20"/>
        <v>0</v>
      </c>
      <c r="AQ35" s="405">
        <f t="shared" si="20"/>
        <v>0</v>
      </c>
      <c r="AR35" s="264">
        <f t="shared" si="20"/>
        <v>0</v>
      </c>
      <c r="AS35" s="264">
        <f t="shared" si="20"/>
        <v>0</v>
      </c>
      <c r="AT35" s="264">
        <f t="shared" si="20"/>
        <v>0</v>
      </c>
      <c r="AU35" s="264">
        <f t="shared" si="20"/>
        <v>0</v>
      </c>
      <c r="AV35" s="264">
        <f t="shared" si="20"/>
        <v>0</v>
      </c>
      <c r="AW35" s="433">
        <f t="shared" si="3"/>
        <v>0</v>
      </c>
      <c r="AX35" s="434">
        <f t="shared" si="4"/>
        <v>0</v>
      </c>
      <c r="AY35" s="435">
        <f t="shared" si="5"/>
        <v>0</v>
      </c>
    </row>
    <row r="36" spans="1:51" s="4" customFormat="1" ht="15" customHeight="1" x14ac:dyDescent="0.2">
      <c r="A36" s="148"/>
      <c r="B36" s="451" t="str">
        <f>+B35</f>
        <v>ZK101.K211.C727</v>
      </c>
      <c r="C36" s="268"/>
      <c r="D36" s="268"/>
      <c r="E36" s="245"/>
      <c r="F36" s="364">
        <f t="shared" si="6"/>
        <v>0</v>
      </c>
      <c r="G36" s="245">
        <v>0</v>
      </c>
      <c r="H36" s="564">
        <f>SUM(N36:AV36)</f>
        <v>0</v>
      </c>
      <c r="I36" s="228"/>
      <c r="J36" s="364">
        <f t="shared" si="8"/>
        <v>0</v>
      </c>
      <c r="K36" s="245">
        <v>0</v>
      </c>
      <c r="L36" s="229"/>
      <c r="M36" s="245"/>
      <c r="N36" s="232"/>
      <c r="O36" s="227"/>
      <c r="P36" s="361"/>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244">
        <f t="shared" si="3"/>
        <v>0</v>
      </c>
      <c r="AX36" s="240">
        <f t="shared" si="4"/>
        <v>0</v>
      </c>
      <c r="AY36" s="545">
        <f t="shared" si="5"/>
        <v>0</v>
      </c>
    </row>
    <row r="37" spans="1:51" s="4" customFormat="1" ht="15" customHeight="1" thickBot="1" x14ac:dyDescent="0.25">
      <c r="A37" s="167"/>
      <c r="B37" s="453"/>
      <c r="C37" s="271" t="s">
        <v>286</v>
      </c>
      <c r="D37" s="269"/>
      <c r="E37" s="272"/>
      <c r="F37" s="364">
        <f t="shared" si="6"/>
        <v>0</v>
      </c>
      <c r="G37" s="272">
        <v>0</v>
      </c>
      <c r="H37" s="571">
        <f>SUM(N37:AV37)</f>
        <v>0</v>
      </c>
      <c r="I37" s="224"/>
      <c r="J37" s="364">
        <f t="shared" si="8"/>
        <v>0</v>
      </c>
      <c r="K37" s="272">
        <v>0</v>
      </c>
      <c r="L37" s="225"/>
      <c r="M37" s="272"/>
      <c r="N37" s="560">
        <f>+IFERROR(VLOOKUP(B36,Sheet1!B:D,2,FALSE),0)</f>
        <v>0</v>
      </c>
      <c r="O37" s="564">
        <f>+IFERROR(VLOOKUP(B36,Sheet1!B:D,3,FALSE)+VLOOKUP(B36,Sheet1!B:E,4,FALSE),0)</f>
        <v>0</v>
      </c>
      <c r="P37" s="362"/>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244">
        <f t="shared" si="3"/>
        <v>0</v>
      </c>
      <c r="AX37" s="240">
        <f t="shared" si="4"/>
        <v>0</v>
      </c>
      <c r="AY37" s="545">
        <f t="shared" si="5"/>
        <v>0</v>
      </c>
    </row>
    <row r="38" spans="1:51" s="4" customFormat="1" ht="15" customHeight="1" x14ac:dyDescent="0.2">
      <c r="A38" s="193" t="s">
        <v>87</v>
      </c>
      <c r="B38" s="450" t="str">
        <f>+LEFT($E$5,5)&amp;"."&amp;A38&amp;"."&amp;$E$3</f>
        <v>ZK101.K212.C727</v>
      </c>
      <c r="C38" s="166" t="s">
        <v>88</v>
      </c>
      <c r="D38" s="166"/>
      <c r="E38" s="203">
        <f t="shared" ref="E38:L38" si="21">SUM(E39:E40)</f>
        <v>0</v>
      </c>
      <c r="F38" s="315">
        <f>SUM(F39:F40)</f>
        <v>0</v>
      </c>
      <c r="G38" s="203">
        <f>SUM(G39:G40)</f>
        <v>0</v>
      </c>
      <c r="H38" s="436">
        <f t="shared" si="21"/>
        <v>0</v>
      </c>
      <c r="I38" s="203">
        <f t="shared" si="21"/>
        <v>0</v>
      </c>
      <c r="J38" s="315">
        <f>SUM(J39:J40)</f>
        <v>0</v>
      </c>
      <c r="K38" s="203">
        <f t="shared" si="21"/>
        <v>0</v>
      </c>
      <c r="L38" s="203">
        <f t="shared" si="21"/>
        <v>0</v>
      </c>
      <c r="M38" s="203"/>
      <c r="N38" s="260">
        <f>SUM(N39:N40)</f>
        <v>0</v>
      </c>
      <c r="O38" s="260">
        <f>SUM(O39:O40)</f>
        <v>0</v>
      </c>
      <c r="P38" s="363">
        <f>SUM(P39:P40)</f>
        <v>0</v>
      </c>
      <c r="Q38" s="264">
        <f>SUM(Q39:Q40)</f>
        <v>0</v>
      </c>
      <c r="R38" s="395">
        <f t="shared" ref="R38:X38" si="22">SUM(R39:R40)</f>
        <v>0</v>
      </c>
      <c r="S38" s="405">
        <f t="shared" si="22"/>
        <v>0</v>
      </c>
      <c r="T38" s="264">
        <f t="shared" si="22"/>
        <v>0</v>
      </c>
      <c r="U38" s="264">
        <f t="shared" si="22"/>
        <v>0</v>
      </c>
      <c r="V38" s="264">
        <f t="shared" si="22"/>
        <v>0</v>
      </c>
      <c r="W38" s="264">
        <f t="shared" si="22"/>
        <v>0</v>
      </c>
      <c r="X38" s="264">
        <f t="shared" si="22"/>
        <v>0</v>
      </c>
      <c r="Y38" s="264">
        <f t="shared" ref="Y38:AV38" si="23">SUM(Y39:Y40)</f>
        <v>0</v>
      </c>
      <c r="Z38" s="264">
        <f t="shared" si="23"/>
        <v>0</v>
      </c>
      <c r="AA38" s="264">
        <f t="shared" si="23"/>
        <v>0</v>
      </c>
      <c r="AB38" s="264">
        <f t="shared" si="23"/>
        <v>0</v>
      </c>
      <c r="AC38" s="264">
        <f t="shared" si="23"/>
        <v>0</v>
      </c>
      <c r="AD38" s="395">
        <f t="shared" si="23"/>
        <v>0</v>
      </c>
      <c r="AE38" s="405">
        <f t="shared" si="23"/>
        <v>0</v>
      </c>
      <c r="AF38" s="264">
        <f t="shared" si="23"/>
        <v>0</v>
      </c>
      <c r="AG38" s="264">
        <f t="shared" si="23"/>
        <v>0</v>
      </c>
      <c r="AH38" s="264">
        <f t="shared" si="23"/>
        <v>0</v>
      </c>
      <c r="AI38" s="264">
        <f t="shared" si="23"/>
        <v>0</v>
      </c>
      <c r="AJ38" s="264">
        <f t="shared" si="23"/>
        <v>0</v>
      </c>
      <c r="AK38" s="264">
        <f t="shared" si="23"/>
        <v>0</v>
      </c>
      <c r="AL38" s="264">
        <f t="shared" si="23"/>
        <v>0</v>
      </c>
      <c r="AM38" s="264">
        <f t="shared" si="23"/>
        <v>0</v>
      </c>
      <c r="AN38" s="264">
        <f t="shared" si="23"/>
        <v>0</v>
      </c>
      <c r="AO38" s="264">
        <f t="shared" si="23"/>
        <v>0</v>
      </c>
      <c r="AP38" s="395">
        <f t="shared" si="23"/>
        <v>0</v>
      </c>
      <c r="AQ38" s="405">
        <f t="shared" si="23"/>
        <v>0</v>
      </c>
      <c r="AR38" s="264">
        <f t="shared" si="23"/>
        <v>0</v>
      </c>
      <c r="AS38" s="264">
        <f t="shared" si="23"/>
        <v>0</v>
      </c>
      <c r="AT38" s="264">
        <f t="shared" si="23"/>
        <v>0</v>
      </c>
      <c r="AU38" s="264">
        <f t="shared" si="23"/>
        <v>0</v>
      </c>
      <c r="AV38" s="264">
        <f t="shared" si="23"/>
        <v>0</v>
      </c>
      <c r="AW38" s="433">
        <f t="shared" si="3"/>
        <v>0</v>
      </c>
      <c r="AX38" s="434">
        <f t="shared" si="4"/>
        <v>0</v>
      </c>
      <c r="AY38" s="435">
        <f t="shared" si="5"/>
        <v>0</v>
      </c>
    </row>
    <row r="39" spans="1:51" s="4" customFormat="1" ht="15" customHeight="1" x14ac:dyDescent="0.2">
      <c r="A39" s="149"/>
      <c r="B39" s="455" t="str">
        <f>+B38</f>
        <v>ZK101.K212.C727</v>
      </c>
      <c r="C39" s="268"/>
      <c r="D39" s="268"/>
      <c r="E39" s="245"/>
      <c r="F39" s="364">
        <f t="shared" si="6"/>
        <v>0</v>
      </c>
      <c r="G39" s="245">
        <v>0</v>
      </c>
      <c r="H39" s="564">
        <f>SUM(N39:AV39)</f>
        <v>0</v>
      </c>
      <c r="I39" s="228"/>
      <c r="J39" s="364">
        <f t="shared" si="8"/>
        <v>0</v>
      </c>
      <c r="K39" s="245">
        <v>0</v>
      </c>
      <c r="L39" s="229"/>
      <c r="M39" s="245"/>
      <c r="N39" s="232"/>
      <c r="O39" s="227"/>
      <c r="P39" s="361"/>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244">
        <f t="shared" si="3"/>
        <v>0</v>
      </c>
      <c r="AX39" s="240">
        <f t="shared" si="4"/>
        <v>0</v>
      </c>
      <c r="AY39" s="545">
        <f t="shared" si="5"/>
        <v>0</v>
      </c>
    </row>
    <row r="40" spans="1:51" s="4" customFormat="1" ht="15" customHeight="1" thickBot="1" x14ac:dyDescent="0.25">
      <c r="A40" s="167"/>
      <c r="B40" s="453"/>
      <c r="C40" s="271" t="s">
        <v>286</v>
      </c>
      <c r="D40" s="269"/>
      <c r="E40" s="272"/>
      <c r="F40" s="364">
        <f t="shared" si="6"/>
        <v>0</v>
      </c>
      <c r="G40" s="272">
        <v>0</v>
      </c>
      <c r="H40" s="571">
        <f>SUM(N40:AV40)</f>
        <v>0</v>
      </c>
      <c r="I40" s="224"/>
      <c r="J40" s="364">
        <f t="shared" si="8"/>
        <v>0</v>
      </c>
      <c r="K40" s="272">
        <v>0</v>
      </c>
      <c r="L40" s="225"/>
      <c r="M40" s="272"/>
      <c r="N40" s="560">
        <f>+IFERROR(VLOOKUP(B39,Sheet1!B:D,2,FALSE),0)</f>
        <v>0</v>
      </c>
      <c r="O40" s="564">
        <f>+IFERROR(VLOOKUP(B39,Sheet1!B:D,3,FALSE)+VLOOKUP(B39,Sheet1!B:E,4,FALSE),0)</f>
        <v>0</v>
      </c>
      <c r="P40" s="362"/>
      <c r="Q40" s="359"/>
      <c r="R40" s="397"/>
      <c r="S40" s="407"/>
      <c r="T40" s="359"/>
      <c r="U40" s="359"/>
      <c r="V40" s="359"/>
      <c r="W40" s="359"/>
      <c r="X40" s="359"/>
      <c r="Y40" s="359"/>
      <c r="Z40" s="359"/>
      <c r="AA40" s="359"/>
      <c r="AB40" s="359"/>
      <c r="AC40" s="359"/>
      <c r="AD40" s="397"/>
      <c r="AE40" s="407"/>
      <c r="AF40" s="359"/>
      <c r="AG40" s="359"/>
      <c r="AH40" s="359"/>
      <c r="AI40" s="359"/>
      <c r="AJ40" s="359"/>
      <c r="AK40" s="359"/>
      <c r="AL40" s="359"/>
      <c r="AM40" s="359"/>
      <c r="AN40" s="359"/>
      <c r="AO40" s="359"/>
      <c r="AP40" s="397"/>
      <c r="AQ40" s="407"/>
      <c r="AR40" s="359"/>
      <c r="AS40" s="359"/>
      <c r="AT40" s="359"/>
      <c r="AU40" s="359"/>
      <c r="AV40" s="359"/>
      <c r="AW40" s="244">
        <f t="shared" si="3"/>
        <v>0</v>
      </c>
      <c r="AX40" s="240">
        <f t="shared" si="4"/>
        <v>0</v>
      </c>
      <c r="AY40" s="545">
        <f t="shared" si="5"/>
        <v>0</v>
      </c>
    </row>
    <row r="41" spans="1:51" s="4" customFormat="1" ht="15" customHeight="1" x14ac:dyDescent="0.2">
      <c r="A41" s="193" t="s">
        <v>89</v>
      </c>
      <c r="B41" s="450" t="str">
        <f>+LEFT($E$5,5)&amp;"."&amp;A41&amp;"."&amp;$E$3</f>
        <v>ZK101.K213.C727</v>
      </c>
      <c r="C41" s="166" t="s">
        <v>90</v>
      </c>
      <c r="D41" s="166"/>
      <c r="E41" s="203">
        <f t="shared" ref="E41:L41" si="24">SUM(E42:E43)</f>
        <v>0</v>
      </c>
      <c r="F41" s="315">
        <f t="shared" si="24"/>
        <v>0</v>
      </c>
      <c r="G41" s="203">
        <f t="shared" si="24"/>
        <v>0</v>
      </c>
      <c r="H41" s="436">
        <f t="shared" si="24"/>
        <v>0</v>
      </c>
      <c r="I41" s="203">
        <f t="shared" si="24"/>
        <v>0</v>
      </c>
      <c r="J41" s="315">
        <f t="shared" si="24"/>
        <v>0</v>
      </c>
      <c r="K41" s="203">
        <f t="shared" si="24"/>
        <v>0</v>
      </c>
      <c r="L41" s="203">
        <f t="shared" si="24"/>
        <v>0</v>
      </c>
      <c r="M41" s="203"/>
      <c r="N41" s="260">
        <f>SUM(N42:N43)</f>
        <v>0</v>
      </c>
      <c r="O41" s="260">
        <f>SUM(O42:O43)</f>
        <v>0</v>
      </c>
      <c r="P41" s="363">
        <f>SUM(P42:P43)</f>
        <v>0</v>
      </c>
      <c r="Q41" s="264">
        <f>SUM(Q42:Q43)</f>
        <v>0</v>
      </c>
      <c r="R41" s="395">
        <f t="shared" ref="R41:X41" si="25">SUM(R42:R43)</f>
        <v>0</v>
      </c>
      <c r="S41" s="405">
        <f t="shared" si="25"/>
        <v>0</v>
      </c>
      <c r="T41" s="264">
        <f t="shared" si="25"/>
        <v>0</v>
      </c>
      <c r="U41" s="264">
        <f t="shared" si="25"/>
        <v>0</v>
      </c>
      <c r="V41" s="264">
        <f t="shared" si="25"/>
        <v>0</v>
      </c>
      <c r="W41" s="264">
        <f t="shared" si="25"/>
        <v>0</v>
      </c>
      <c r="X41" s="264">
        <f t="shared" si="25"/>
        <v>0</v>
      </c>
      <c r="Y41" s="264">
        <f t="shared" ref="Y41:AV41" si="26">SUM(Y42:Y43)</f>
        <v>0</v>
      </c>
      <c r="Z41" s="264">
        <f t="shared" si="26"/>
        <v>0</v>
      </c>
      <c r="AA41" s="264">
        <f t="shared" si="26"/>
        <v>0</v>
      </c>
      <c r="AB41" s="264">
        <f t="shared" si="26"/>
        <v>0</v>
      </c>
      <c r="AC41" s="264">
        <f t="shared" si="26"/>
        <v>0</v>
      </c>
      <c r="AD41" s="395">
        <f t="shared" si="26"/>
        <v>0</v>
      </c>
      <c r="AE41" s="405">
        <f t="shared" si="26"/>
        <v>0</v>
      </c>
      <c r="AF41" s="264">
        <f t="shared" si="26"/>
        <v>0</v>
      </c>
      <c r="AG41" s="264">
        <f t="shared" si="26"/>
        <v>0</v>
      </c>
      <c r="AH41" s="264">
        <f t="shared" si="26"/>
        <v>0</v>
      </c>
      <c r="AI41" s="264">
        <f t="shared" si="26"/>
        <v>0</v>
      </c>
      <c r="AJ41" s="264">
        <f t="shared" si="26"/>
        <v>0</v>
      </c>
      <c r="AK41" s="264">
        <f t="shared" si="26"/>
        <v>0</v>
      </c>
      <c r="AL41" s="264">
        <f t="shared" si="26"/>
        <v>0</v>
      </c>
      <c r="AM41" s="264">
        <f t="shared" si="26"/>
        <v>0</v>
      </c>
      <c r="AN41" s="264">
        <f t="shared" si="26"/>
        <v>0</v>
      </c>
      <c r="AO41" s="264">
        <f t="shared" si="26"/>
        <v>0</v>
      </c>
      <c r="AP41" s="395">
        <f t="shared" si="26"/>
        <v>0</v>
      </c>
      <c r="AQ41" s="405">
        <f t="shared" si="26"/>
        <v>0</v>
      </c>
      <c r="AR41" s="264">
        <f t="shared" si="26"/>
        <v>0</v>
      </c>
      <c r="AS41" s="264">
        <f t="shared" si="26"/>
        <v>0</v>
      </c>
      <c r="AT41" s="264">
        <f t="shared" si="26"/>
        <v>0</v>
      </c>
      <c r="AU41" s="264">
        <f t="shared" si="26"/>
        <v>0</v>
      </c>
      <c r="AV41" s="264">
        <f t="shared" si="26"/>
        <v>0</v>
      </c>
      <c r="AW41" s="433">
        <f t="shared" ref="AW41:AW66" si="27">SUM(P41:AV41)</f>
        <v>0</v>
      </c>
      <c r="AX41" s="434">
        <f t="shared" ref="AX41:AX66" si="28">+AW41+N41</f>
        <v>0</v>
      </c>
      <c r="AY41" s="435">
        <f t="shared" ref="AY41:AY66" si="29">+G41-AX41</f>
        <v>0</v>
      </c>
    </row>
    <row r="42" spans="1:51" s="4" customFormat="1" ht="15" customHeight="1" x14ac:dyDescent="0.2">
      <c r="A42" s="149"/>
      <c r="B42" s="455" t="str">
        <f>+B41</f>
        <v>ZK101.K213.C727</v>
      </c>
      <c r="C42" s="268"/>
      <c r="D42" s="268"/>
      <c r="E42" s="245"/>
      <c r="F42" s="364">
        <f t="shared" si="6"/>
        <v>0</v>
      </c>
      <c r="G42" s="245"/>
      <c r="H42" s="564">
        <f>SUM(N42:AV42)</f>
        <v>0</v>
      </c>
      <c r="I42" s="228"/>
      <c r="J42" s="364">
        <f t="shared" si="8"/>
        <v>0</v>
      </c>
      <c r="K42" s="245">
        <v>0</v>
      </c>
      <c r="L42" s="229"/>
      <c r="M42" s="245"/>
      <c r="N42" s="232"/>
      <c r="O42" s="227"/>
      <c r="P42" s="361"/>
      <c r="Q42" s="357"/>
      <c r="R42" s="396"/>
      <c r="S42" s="406"/>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244">
        <f t="shared" si="27"/>
        <v>0</v>
      </c>
      <c r="AX42" s="240">
        <f t="shared" si="28"/>
        <v>0</v>
      </c>
      <c r="AY42" s="545">
        <f t="shared" si="29"/>
        <v>0</v>
      </c>
    </row>
    <row r="43" spans="1:51" s="4" customFormat="1" ht="15" customHeight="1" thickBot="1" x14ac:dyDescent="0.25">
      <c r="A43" s="167"/>
      <c r="B43" s="453"/>
      <c r="C43" s="271" t="s">
        <v>286</v>
      </c>
      <c r="D43" s="269"/>
      <c r="E43" s="272"/>
      <c r="F43" s="364">
        <f t="shared" si="6"/>
        <v>0</v>
      </c>
      <c r="G43" s="272">
        <v>0</v>
      </c>
      <c r="H43" s="571">
        <f>SUM(N43:AV43)</f>
        <v>0</v>
      </c>
      <c r="I43" s="224"/>
      <c r="J43" s="364">
        <f t="shared" si="8"/>
        <v>0</v>
      </c>
      <c r="K43" s="272">
        <v>0</v>
      </c>
      <c r="L43" s="225"/>
      <c r="M43" s="272"/>
      <c r="N43" s="560">
        <f>+IFERROR(VLOOKUP(B42,Sheet1!B:D,2,FALSE),0)</f>
        <v>0</v>
      </c>
      <c r="O43" s="564">
        <f>+IFERROR(VLOOKUP(B42,Sheet1!B:D,3,FALSE)+VLOOKUP(B42,Sheet1!B:E,4,FALSE),0)</f>
        <v>0</v>
      </c>
      <c r="P43" s="362"/>
      <c r="Q43" s="359"/>
      <c r="R43" s="397"/>
      <c r="S43" s="407"/>
      <c r="T43" s="359"/>
      <c r="U43" s="359"/>
      <c r="V43" s="359"/>
      <c r="W43" s="359"/>
      <c r="X43" s="359"/>
      <c r="Y43" s="359"/>
      <c r="Z43" s="359"/>
      <c r="AA43" s="359"/>
      <c r="AB43" s="359"/>
      <c r="AC43" s="359"/>
      <c r="AD43" s="397"/>
      <c r="AE43" s="407"/>
      <c r="AF43" s="359"/>
      <c r="AG43" s="359"/>
      <c r="AH43" s="359"/>
      <c r="AI43" s="359"/>
      <c r="AJ43" s="359"/>
      <c r="AK43" s="359"/>
      <c r="AL43" s="359"/>
      <c r="AM43" s="359"/>
      <c r="AN43" s="359"/>
      <c r="AO43" s="359"/>
      <c r="AP43" s="397"/>
      <c r="AQ43" s="407"/>
      <c r="AR43" s="359"/>
      <c r="AS43" s="359"/>
      <c r="AT43" s="359"/>
      <c r="AU43" s="359"/>
      <c r="AV43" s="359"/>
      <c r="AW43" s="244">
        <f t="shared" si="27"/>
        <v>0</v>
      </c>
      <c r="AX43" s="240">
        <f t="shared" si="28"/>
        <v>0</v>
      </c>
      <c r="AY43" s="545">
        <f t="shared" si="29"/>
        <v>0</v>
      </c>
    </row>
    <row r="44" spans="1:51" s="4" customFormat="1" ht="15" customHeight="1" x14ac:dyDescent="0.2">
      <c r="A44" s="193" t="s">
        <v>91</v>
      </c>
      <c r="B44" s="450" t="str">
        <f>+LEFT($E$5,5)&amp;"."&amp;A44&amp;"."&amp;$E$3</f>
        <v>ZK101.K214.C727</v>
      </c>
      <c r="C44" s="166" t="s">
        <v>92</v>
      </c>
      <c r="D44" s="166"/>
      <c r="E44" s="203">
        <f t="shared" ref="E44:L44" si="30">SUM(E45:E46)</f>
        <v>0</v>
      </c>
      <c r="F44" s="315">
        <f t="shared" si="30"/>
        <v>0</v>
      </c>
      <c r="G44" s="203">
        <f t="shared" si="30"/>
        <v>0</v>
      </c>
      <c r="H44" s="436">
        <f t="shared" si="30"/>
        <v>0</v>
      </c>
      <c r="I44" s="203">
        <f t="shared" si="30"/>
        <v>0</v>
      </c>
      <c r="J44" s="315">
        <f t="shared" si="30"/>
        <v>0</v>
      </c>
      <c r="K44" s="203">
        <f t="shared" si="30"/>
        <v>0</v>
      </c>
      <c r="L44" s="203">
        <f t="shared" si="30"/>
        <v>0</v>
      </c>
      <c r="M44" s="203"/>
      <c r="N44" s="260">
        <f>SUM(N45:N46)</f>
        <v>0</v>
      </c>
      <c r="O44" s="260">
        <f>SUM(O45:O46)</f>
        <v>0</v>
      </c>
      <c r="P44" s="363">
        <f>SUM(P45:P46)</f>
        <v>0</v>
      </c>
      <c r="Q44" s="264">
        <f>SUM(Q45:Q46)</f>
        <v>0</v>
      </c>
      <c r="R44" s="395">
        <f t="shared" ref="R44:X44" si="31">SUM(R45:R46)</f>
        <v>0</v>
      </c>
      <c r="S44" s="405">
        <f t="shared" si="31"/>
        <v>0</v>
      </c>
      <c r="T44" s="264">
        <f t="shared" si="31"/>
        <v>0</v>
      </c>
      <c r="U44" s="264">
        <f t="shared" si="31"/>
        <v>0</v>
      </c>
      <c r="V44" s="264">
        <f t="shared" si="31"/>
        <v>0</v>
      </c>
      <c r="W44" s="264">
        <f t="shared" si="31"/>
        <v>0</v>
      </c>
      <c r="X44" s="264">
        <f t="shared" si="31"/>
        <v>0</v>
      </c>
      <c r="Y44" s="264">
        <f t="shared" ref="Y44:AV44" si="32">SUM(Y45:Y46)</f>
        <v>0</v>
      </c>
      <c r="Z44" s="264">
        <f t="shared" si="32"/>
        <v>0</v>
      </c>
      <c r="AA44" s="264">
        <f t="shared" si="32"/>
        <v>0</v>
      </c>
      <c r="AB44" s="264">
        <f t="shared" si="32"/>
        <v>0</v>
      </c>
      <c r="AC44" s="264">
        <f t="shared" si="32"/>
        <v>0</v>
      </c>
      <c r="AD44" s="395">
        <f t="shared" si="32"/>
        <v>0</v>
      </c>
      <c r="AE44" s="405">
        <f t="shared" si="32"/>
        <v>0</v>
      </c>
      <c r="AF44" s="264">
        <f t="shared" si="32"/>
        <v>0</v>
      </c>
      <c r="AG44" s="264">
        <f t="shared" si="32"/>
        <v>0</v>
      </c>
      <c r="AH44" s="264">
        <f t="shared" si="32"/>
        <v>0</v>
      </c>
      <c r="AI44" s="264">
        <f t="shared" si="32"/>
        <v>0</v>
      </c>
      <c r="AJ44" s="264">
        <f t="shared" si="32"/>
        <v>0</v>
      </c>
      <c r="AK44" s="264">
        <f t="shared" si="32"/>
        <v>0</v>
      </c>
      <c r="AL44" s="264">
        <f t="shared" si="32"/>
        <v>0</v>
      </c>
      <c r="AM44" s="264">
        <f t="shared" si="32"/>
        <v>0</v>
      </c>
      <c r="AN44" s="264">
        <f t="shared" si="32"/>
        <v>0</v>
      </c>
      <c r="AO44" s="264">
        <f t="shared" si="32"/>
        <v>0</v>
      </c>
      <c r="AP44" s="395">
        <f t="shared" si="32"/>
        <v>0</v>
      </c>
      <c r="AQ44" s="405">
        <f t="shared" si="32"/>
        <v>0</v>
      </c>
      <c r="AR44" s="264">
        <f t="shared" si="32"/>
        <v>0</v>
      </c>
      <c r="AS44" s="264">
        <f t="shared" si="32"/>
        <v>0</v>
      </c>
      <c r="AT44" s="264">
        <f t="shared" si="32"/>
        <v>0</v>
      </c>
      <c r="AU44" s="264">
        <f t="shared" si="32"/>
        <v>0</v>
      </c>
      <c r="AV44" s="264">
        <f t="shared" si="32"/>
        <v>0</v>
      </c>
      <c r="AW44" s="433">
        <f t="shared" si="27"/>
        <v>0</v>
      </c>
      <c r="AX44" s="434">
        <f t="shared" si="28"/>
        <v>0</v>
      </c>
      <c r="AY44" s="435">
        <f t="shared" si="29"/>
        <v>0</v>
      </c>
    </row>
    <row r="45" spans="1:51" s="4" customFormat="1" ht="15" customHeight="1" x14ac:dyDescent="0.2">
      <c r="A45" s="149"/>
      <c r="B45" s="455" t="str">
        <f>+B44</f>
        <v>ZK101.K214.C727</v>
      </c>
      <c r="C45" s="268"/>
      <c r="D45" s="268"/>
      <c r="E45" s="245"/>
      <c r="F45" s="364">
        <f t="shared" si="6"/>
        <v>0</v>
      </c>
      <c r="G45" s="245">
        <v>0</v>
      </c>
      <c r="H45" s="564">
        <f>SUM(N45:AV45)</f>
        <v>0</v>
      </c>
      <c r="I45" s="228"/>
      <c r="J45" s="364">
        <f t="shared" si="8"/>
        <v>0</v>
      </c>
      <c r="K45" s="245">
        <v>0</v>
      </c>
      <c r="L45" s="229"/>
      <c r="M45" s="245"/>
      <c r="N45" s="232"/>
      <c r="O45" s="227"/>
      <c r="P45" s="361"/>
      <c r="Q45" s="357"/>
      <c r="R45" s="396"/>
      <c r="S45" s="406"/>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244">
        <f t="shared" si="27"/>
        <v>0</v>
      </c>
      <c r="AX45" s="240">
        <f t="shared" si="28"/>
        <v>0</v>
      </c>
      <c r="AY45" s="545">
        <f t="shared" si="29"/>
        <v>0</v>
      </c>
    </row>
    <row r="46" spans="1:51" s="4" customFormat="1" ht="15" customHeight="1" thickBot="1" x14ac:dyDescent="0.25">
      <c r="A46" s="167"/>
      <c r="B46" s="453"/>
      <c r="C46" s="271" t="s">
        <v>286</v>
      </c>
      <c r="D46" s="269"/>
      <c r="E46" s="272"/>
      <c r="F46" s="364">
        <f t="shared" si="6"/>
        <v>0</v>
      </c>
      <c r="G46" s="272">
        <v>0</v>
      </c>
      <c r="H46" s="571">
        <f>SUM(N46:AV46)</f>
        <v>0</v>
      </c>
      <c r="I46" s="224"/>
      <c r="J46" s="364">
        <f t="shared" si="8"/>
        <v>0</v>
      </c>
      <c r="K46" s="272">
        <v>0</v>
      </c>
      <c r="L46" s="225"/>
      <c r="M46" s="272"/>
      <c r="N46" s="560">
        <f>+IFERROR(VLOOKUP(B45,Sheet1!B:D,2,FALSE),0)</f>
        <v>0</v>
      </c>
      <c r="O46" s="564">
        <f>+IFERROR(VLOOKUP(B45,Sheet1!B:D,3,FALSE)+VLOOKUP(B45,Sheet1!B:E,4,FALSE),0)</f>
        <v>0</v>
      </c>
      <c r="P46" s="362"/>
      <c r="Q46" s="359"/>
      <c r="R46" s="397"/>
      <c r="S46" s="407"/>
      <c r="T46" s="359"/>
      <c r="U46" s="359"/>
      <c r="V46" s="359"/>
      <c r="W46" s="359"/>
      <c r="X46" s="359"/>
      <c r="Y46" s="359"/>
      <c r="Z46" s="359"/>
      <c r="AA46" s="359"/>
      <c r="AB46" s="359"/>
      <c r="AC46" s="359"/>
      <c r="AD46" s="397"/>
      <c r="AE46" s="407"/>
      <c r="AF46" s="359"/>
      <c r="AG46" s="359"/>
      <c r="AH46" s="359"/>
      <c r="AI46" s="359"/>
      <c r="AJ46" s="359"/>
      <c r="AK46" s="359"/>
      <c r="AL46" s="359"/>
      <c r="AM46" s="359"/>
      <c r="AN46" s="359"/>
      <c r="AO46" s="359"/>
      <c r="AP46" s="397"/>
      <c r="AQ46" s="407"/>
      <c r="AR46" s="359"/>
      <c r="AS46" s="359"/>
      <c r="AT46" s="359"/>
      <c r="AU46" s="359"/>
      <c r="AV46" s="359"/>
      <c r="AW46" s="244">
        <f t="shared" si="27"/>
        <v>0</v>
      </c>
      <c r="AX46" s="240">
        <f t="shared" si="28"/>
        <v>0</v>
      </c>
      <c r="AY46" s="545">
        <f t="shared" si="29"/>
        <v>0</v>
      </c>
    </row>
    <row r="47" spans="1:51" s="4" customFormat="1" ht="15" customHeight="1" x14ac:dyDescent="0.2">
      <c r="A47" s="193" t="s">
        <v>93</v>
      </c>
      <c r="B47" s="450" t="str">
        <f>+LEFT($E$5,5)&amp;"."&amp;A47&amp;"."&amp;$E$3</f>
        <v>ZK101.K215.C727</v>
      </c>
      <c r="C47" s="166" t="s">
        <v>94</v>
      </c>
      <c r="D47" s="166"/>
      <c r="E47" s="203">
        <f t="shared" ref="E47:L47" si="33">SUM(E48:E49)</f>
        <v>0</v>
      </c>
      <c r="F47" s="315">
        <f t="shared" si="33"/>
        <v>0</v>
      </c>
      <c r="G47" s="203">
        <f t="shared" si="33"/>
        <v>0</v>
      </c>
      <c r="H47" s="436">
        <f t="shared" si="33"/>
        <v>0</v>
      </c>
      <c r="I47" s="203">
        <f t="shared" si="33"/>
        <v>0</v>
      </c>
      <c r="J47" s="315">
        <f t="shared" si="33"/>
        <v>0</v>
      </c>
      <c r="K47" s="203">
        <f t="shared" si="33"/>
        <v>0</v>
      </c>
      <c r="L47" s="203">
        <f t="shared" si="33"/>
        <v>0</v>
      </c>
      <c r="M47" s="203"/>
      <c r="N47" s="260">
        <f>SUM(N48:N49)</f>
        <v>0</v>
      </c>
      <c r="O47" s="260">
        <f>SUM(O48:O49)</f>
        <v>0</v>
      </c>
      <c r="P47" s="363">
        <f>SUM(P48:P49)</f>
        <v>0</v>
      </c>
      <c r="Q47" s="264">
        <f>SUM(Q48:Q49)</f>
        <v>0</v>
      </c>
      <c r="R47" s="395">
        <f t="shared" ref="R47:X47" si="34">SUM(R48:R49)</f>
        <v>0</v>
      </c>
      <c r="S47" s="405">
        <f t="shared" si="34"/>
        <v>0</v>
      </c>
      <c r="T47" s="264">
        <f t="shared" si="34"/>
        <v>0</v>
      </c>
      <c r="U47" s="264">
        <f t="shared" si="34"/>
        <v>0</v>
      </c>
      <c r="V47" s="264">
        <f t="shared" si="34"/>
        <v>0</v>
      </c>
      <c r="W47" s="264">
        <f t="shared" si="34"/>
        <v>0</v>
      </c>
      <c r="X47" s="264">
        <f t="shared" si="34"/>
        <v>0</v>
      </c>
      <c r="Y47" s="264">
        <f t="shared" ref="Y47:AV47" si="35">SUM(Y48:Y49)</f>
        <v>0</v>
      </c>
      <c r="Z47" s="264">
        <f t="shared" si="35"/>
        <v>0</v>
      </c>
      <c r="AA47" s="264">
        <f t="shared" si="35"/>
        <v>0</v>
      </c>
      <c r="AB47" s="264">
        <f t="shared" si="35"/>
        <v>0</v>
      </c>
      <c r="AC47" s="264">
        <f t="shared" si="35"/>
        <v>0</v>
      </c>
      <c r="AD47" s="395">
        <f t="shared" si="35"/>
        <v>0</v>
      </c>
      <c r="AE47" s="405">
        <f t="shared" si="35"/>
        <v>0</v>
      </c>
      <c r="AF47" s="264">
        <f t="shared" si="35"/>
        <v>0</v>
      </c>
      <c r="AG47" s="264">
        <f t="shared" si="35"/>
        <v>0</v>
      </c>
      <c r="AH47" s="264">
        <f t="shared" si="35"/>
        <v>0</v>
      </c>
      <c r="AI47" s="264">
        <f t="shared" si="35"/>
        <v>0</v>
      </c>
      <c r="AJ47" s="264">
        <f t="shared" si="35"/>
        <v>0</v>
      </c>
      <c r="AK47" s="264">
        <f t="shared" si="35"/>
        <v>0</v>
      </c>
      <c r="AL47" s="264">
        <f t="shared" si="35"/>
        <v>0</v>
      </c>
      <c r="AM47" s="264">
        <f t="shared" si="35"/>
        <v>0</v>
      </c>
      <c r="AN47" s="264">
        <f t="shared" si="35"/>
        <v>0</v>
      </c>
      <c r="AO47" s="264">
        <f t="shared" si="35"/>
        <v>0</v>
      </c>
      <c r="AP47" s="395">
        <f t="shared" si="35"/>
        <v>0</v>
      </c>
      <c r="AQ47" s="405">
        <f t="shared" si="35"/>
        <v>0</v>
      </c>
      <c r="AR47" s="264">
        <f t="shared" si="35"/>
        <v>0</v>
      </c>
      <c r="AS47" s="264">
        <f t="shared" si="35"/>
        <v>0</v>
      </c>
      <c r="AT47" s="264">
        <f t="shared" si="35"/>
        <v>0</v>
      </c>
      <c r="AU47" s="264">
        <f t="shared" si="35"/>
        <v>0</v>
      </c>
      <c r="AV47" s="264">
        <f t="shared" si="35"/>
        <v>0</v>
      </c>
      <c r="AW47" s="433">
        <f t="shared" si="27"/>
        <v>0</v>
      </c>
      <c r="AX47" s="434">
        <f t="shared" si="28"/>
        <v>0</v>
      </c>
      <c r="AY47" s="435">
        <f t="shared" si="29"/>
        <v>0</v>
      </c>
    </row>
    <row r="48" spans="1:51" s="4" customFormat="1" ht="15" customHeight="1" x14ac:dyDescent="0.2">
      <c r="A48" s="149"/>
      <c r="B48" s="455" t="str">
        <f>+B47</f>
        <v>ZK101.K215.C727</v>
      </c>
      <c r="C48" s="268"/>
      <c r="D48" s="268"/>
      <c r="E48" s="245"/>
      <c r="F48" s="364">
        <f t="shared" si="6"/>
        <v>0</v>
      </c>
      <c r="G48" s="245">
        <v>0</v>
      </c>
      <c r="H48" s="564">
        <f>SUM(N48:AV48)</f>
        <v>0</v>
      </c>
      <c r="I48" s="228"/>
      <c r="J48" s="364">
        <f t="shared" si="8"/>
        <v>0</v>
      </c>
      <c r="K48" s="245">
        <v>0</v>
      </c>
      <c r="L48" s="229"/>
      <c r="M48" s="245"/>
      <c r="N48" s="232"/>
      <c r="O48" s="227"/>
      <c r="P48" s="361"/>
      <c r="Q48" s="357"/>
      <c r="R48" s="396"/>
      <c r="S48" s="406"/>
      <c r="T48" s="357"/>
      <c r="U48" s="357"/>
      <c r="V48" s="357"/>
      <c r="W48" s="357"/>
      <c r="X48" s="357"/>
      <c r="Y48" s="357"/>
      <c r="Z48" s="357"/>
      <c r="AA48" s="357"/>
      <c r="AB48" s="357"/>
      <c r="AC48" s="357"/>
      <c r="AD48" s="396"/>
      <c r="AE48" s="406"/>
      <c r="AF48" s="357"/>
      <c r="AG48" s="357"/>
      <c r="AH48" s="357"/>
      <c r="AI48" s="357"/>
      <c r="AJ48" s="357"/>
      <c r="AK48" s="357"/>
      <c r="AL48" s="357"/>
      <c r="AM48" s="357"/>
      <c r="AN48" s="357"/>
      <c r="AO48" s="357"/>
      <c r="AP48" s="396"/>
      <c r="AQ48" s="406"/>
      <c r="AR48" s="357"/>
      <c r="AS48" s="357"/>
      <c r="AT48" s="357"/>
      <c r="AU48" s="357"/>
      <c r="AV48" s="357"/>
      <c r="AW48" s="244">
        <f t="shared" si="27"/>
        <v>0</v>
      </c>
      <c r="AX48" s="240">
        <f t="shared" si="28"/>
        <v>0</v>
      </c>
      <c r="AY48" s="545">
        <f t="shared" si="29"/>
        <v>0</v>
      </c>
    </row>
    <row r="49" spans="1:51" s="4" customFormat="1" ht="15" customHeight="1" thickBot="1" x14ac:dyDescent="0.25">
      <c r="A49" s="167"/>
      <c r="B49" s="453"/>
      <c r="C49" s="271" t="s">
        <v>286</v>
      </c>
      <c r="D49" s="269"/>
      <c r="E49" s="272"/>
      <c r="F49" s="364">
        <f t="shared" si="6"/>
        <v>0</v>
      </c>
      <c r="G49" s="272">
        <v>0</v>
      </c>
      <c r="H49" s="571">
        <f>SUM(N49:AV49)</f>
        <v>0</v>
      </c>
      <c r="I49" s="224"/>
      <c r="J49" s="364">
        <f t="shared" si="8"/>
        <v>0</v>
      </c>
      <c r="K49" s="272">
        <v>0</v>
      </c>
      <c r="L49" s="225"/>
      <c r="M49" s="272"/>
      <c r="N49" s="560">
        <f>+IFERROR(VLOOKUP(B48,Sheet1!B:D,2,FALSE),0)</f>
        <v>0</v>
      </c>
      <c r="O49" s="564">
        <f>+IFERROR(VLOOKUP(B48,Sheet1!B:D,3,FALSE)+VLOOKUP(B48,Sheet1!B:E,4,FALSE),0)</f>
        <v>0</v>
      </c>
      <c r="P49" s="362"/>
      <c r="Q49" s="359"/>
      <c r="R49" s="397"/>
      <c r="S49" s="407"/>
      <c r="T49" s="359"/>
      <c r="U49" s="359"/>
      <c r="V49" s="359"/>
      <c r="W49" s="359"/>
      <c r="X49" s="359"/>
      <c r="Y49" s="359"/>
      <c r="Z49" s="359"/>
      <c r="AA49" s="359"/>
      <c r="AB49" s="359"/>
      <c r="AC49" s="359"/>
      <c r="AD49" s="397"/>
      <c r="AE49" s="407"/>
      <c r="AF49" s="359"/>
      <c r="AG49" s="359"/>
      <c r="AH49" s="359"/>
      <c r="AI49" s="359"/>
      <c r="AJ49" s="359"/>
      <c r="AK49" s="359"/>
      <c r="AL49" s="359"/>
      <c r="AM49" s="359"/>
      <c r="AN49" s="359"/>
      <c r="AO49" s="359"/>
      <c r="AP49" s="397"/>
      <c r="AQ49" s="407"/>
      <c r="AR49" s="359"/>
      <c r="AS49" s="359"/>
      <c r="AT49" s="359"/>
      <c r="AU49" s="359"/>
      <c r="AV49" s="359"/>
      <c r="AW49" s="244">
        <f t="shared" si="27"/>
        <v>0</v>
      </c>
      <c r="AX49" s="240">
        <f t="shared" si="28"/>
        <v>0</v>
      </c>
      <c r="AY49" s="545">
        <f t="shared" si="29"/>
        <v>0</v>
      </c>
    </row>
    <row r="50" spans="1:51" s="4" customFormat="1" ht="15" customHeight="1" x14ac:dyDescent="0.2">
      <c r="A50" s="192" t="s">
        <v>95</v>
      </c>
      <c r="B50" s="450" t="str">
        <f>+LEFT($E$5,5)&amp;"."&amp;A50&amp;"."&amp;$E$3</f>
        <v>ZK101.K216.C727</v>
      </c>
      <c r="C50" s="166" t="s">
        <v>96</v>
      </c>
      <c r="D50" s="166"/>
      <c r="E50" s="203">
        <f t="shared" ref="E50:L50" si="36">SUM(E51:E52)</f>
        <v>0</v>
      </c>
      <c r="F50" s="315">
        <f t="shared" si="36"/>
        <v>0</v>
      </c>
      <c r="G50" s="203">
        <f t="shared" si="36"/>
        <v>0</v>
      </c>
      <c r="H50" s="436">
        <f t="shared" si="36"/>
        <v>0</v>
      </c>
      <c r="I50" s="203">
        <f t="shared" si="36"/>
        <v>0</v>
      </c>
      <c r="J50" s="315">
        <f t="shared" si="36"/>
        <v>0</v>
      </c>
      <c r="K50" s="203">
        <f t="shared" si="36"/>
        <v>0</v>
      </c>
      <c r="L50" s="203">
        <f t="shared" si="36"/>
        <v>0</v>
      </c>
      <c r="M50" s="203"/>
      <c r="N50" s="260">
        <f>SUM(N51:N52)</f>
        <v>0</v>
      </c>
      <c r="O50" s="260">
        <f>SUM(O51:O52)</f>
        <v>0</v>
      </c>
      <c r="P50" s="363">
        <f>SUM(P51:P52)</f>
        <v>0</v>
      </c>
      <c r="Q50" s="264">
        <f>SUM(Q51:Q52)</f>
        <v>0</v>
      </c>
      <c r="R50" s="395">
        <f t="shared" ref="R50:X50" si="37">SUM(R51:R52)</f>
        <v>0</v>
      </c>
      <c r="S50" s="405">
        <f t="shared" si="37"/>
        <v>0</v>
      </c>
      <c r="T50" s="264">
        <f t="shared" si="37"/>
        <v>0</v>
      </c>
      <c r="U50" s="264">
        <f t="shared" si="37"/>
        <v>0</v>
      </c>
      <c r="V50" s="264">
        <f t="shared" si="37"/>
        <v>0</v>
      </c>
      <c r="W50" s="264">
        <f t="shared" si="37"/>
        <v>0</v>
      </c>
      <c r="X50" s="264">
        <f t="shared" si="37"/>
        <v>0</v>
      </c>
      <c r="Y50" s="264">
        <f t="shared" ref="Y50:AV50" si="38">SUM(Y51:Y52)</f>
        <v>0</v>
      </c>
      <c r="Z50" s="264">
        <f t="shared" si="38"/>
        <v>0</v>
      </c>
      <c r="AA50" s="264">
        <f t="shared" si="38"/>
        <v>0</v>
      </c>
      <c r="AB50" s="264">
        <f t="shared" si="38"/>
        <v>0</v>
      </c>
      <c r="AC50" s="264">
        <f t="shared" si="38"/>
        <v>0</v>
      </c>
      <c r="AD50" s="395">
        <f t="shared" si="38"/>
        <v>0</v>
      </c>
      <c r="AE50" s="405">
        <f t="shared" si="38"/>
        <v>0</v>
      </c>
      <c r="AF50" s="264">
        <f t="shared" si="38"/>
        <v>0</v>
      </c>
      <c r="AG50" s="264">
        <f t="shared" si="38"/>
        <v>0</v>
      </c>
      <c r="AH50" s="264">
        <f t="shared" si="38"/>
        <v>0</v>
      </c>
      <c r="AI50" s="264">
        <f t="shared" si="38"/>
        <v>0</v>
      </c>
      <c r="AJ50" s="264">
        <f t="shared" si="38"/>
        <v>0</v>
      </c>
      <c r="AK50" s="264">
        <f t="shared" si="38"/>
        <v>0</v>
      </c>
      <c r="AL50" s="264">
        <f t="shared" si="38"/>
        <v>0</v>
      </c>
      <c r="AM50" s="264">
        <f t="shared" si="38"/>
        <v>0</v>
      </c>
      <c r="AN50" s="264">
        <f t="shared" si="38"/>
        <v>0</v>
      </c>
      <c r="AO50" s="264">
        <f t="shared" si="38"/>
        <v>0</v>
      </c>
      <c r="AP50" s="395">
        <f t="shared" si="38"/>
        <v>0</v>
      </c>
      <c r="AQ50" s="405">
        <f t="shared" si="38"/>
        <v>0</v>
      </c>
      <c r="AR50" s="264">
        <f t="shared" si="38"/>
        <v>0</v>
      </c>
      <c r="AS50" s="264">
        <f t="shared" si="38"/>
        <v>0</v>
      </c>
      <c r="AT50" s="264">
        <f t="shared" si="38"/>
        <v>0</v>
      </c>
      <c r="AU50" s="264">
        <f t="shared" si="38"/>
        <v>0</v>
      </c>
      <c r="AV50" s="264">
        <f t="shared" si="38"/>
        <v>0</v>
      </c>
      <c r="AW50" s="433">
        <f t="shared" si="27"/>
        <v>0</v>
      </c>
      <c r="AX50" s="434">
        <f t="shared" si="28"/>
        <v>0</v>
      </c>
      <c r="AY50" s="435">
        <f t="shared" si="29"/>
        <v>0</v>
      </c>
    </row>
    <row r="51" spans="1:51" s="4" customFormat="1" ht="15" customHeight="1" x14ac:dyDescent="0.2">
      <c r="A51" s="148"/>
      <c r="B51" s="451" t="str">
        <f>+B50</f>
        <v>ZK101.K216.C727</v>
      </c>
      <c r="C51" s="268"/>
      <c r="D51" s="268"/>
      <c r="E51" s="245"/>
      <c r="F51" s="364">
        <f t="shared" si="6"/>
        <v>0</v>
      </c>
      <c r="G51" s="245"/>
      <c r="H51" s="564">
        <f>SUM(N51:AV51)</f>
        <v>0</v>
      </c>
      <c r="I51" s="228"/>
      <c r="J51" s="364">
        <f t="shared" si="8"/>
        <v>0</v>
      </c>
      <c r="K51" s="245">
        <v>0</v>
      </c>
      <c r="L51" s="229"/>
      <c r="M51" s="245"/>
      <c r="N51" s="232"/>
      <c r="O51" s="227"/>
      <c r="P51" s="361"/>
      <c r="Q51" s="357"/>
      <c r="R51" s="396"/>
      <c r="S51" s="406"/>
      <c r="T51" s="357"/>
      <c r="U51" s="357"/>
      <c r="V51" s="357"/>
      <c r="W51" s="357"/>
      <c r="X51" s="357"/>
      <c r="Y51" s="357"/>
      <c r="Z51" s="357"/>
      <c r="AA51" s="357"/>
      <c r="AB51" s="357"/>
      <c r="AC51" s="357"/>
      <c r="AD51" s="396"/>
      <c r="AE51" s="406"/>
      <c r="AF51" s="357"/>
      <c r="AG51" s="357"/>
      <c r="AH51" s="357"/>
      <c r="AI51" s="357"/>
      <c r="AJ51" s="357"/>
      <c r="AK51" s="357"/>
      <c r="AL51" s="357"/>
      <c r="AM51" s="357"/>
      <c r="AN51" s="357"/>
      <c r="AO51" s="357"/>
      <c r="AP51" s="396"/>
      <c r="AQ51" s="406"/>
      <c r="AR51" s="357"/>
      <c r="AS51" s="357"/>
      <c r="AT51" s="357"/>
      <c r="AU51" s="357"/>
      <c r="AV51" s="357"/>
      <c r="AW51" s="244">
        <f t="shared" si="27"/>
        <v>0</v>
      </c>
      <c r="AX51" s="240">
        <f t="shared" si="28"/>
        <v>0</v>
      </c>
      <c r="AY51" s="545">
        <f t="shared" si="29"/>
        <v>0</v>
      </c>
    </row>
    <row r="52" spans="1:51" s="4" customFormat="1" ht="15" customHeight="1" thickBot="1" x14ac:dyDescent="0.25">
      <c r="A52" s="167"/>
      <c r="B52" s="453"/>
      <c r="C52" s="271" t="s">
        <v>286</v>
      </c>
      <c r="D52" s="269"/>
      <c r="E52" s="272"/>
      <c r="F52" s="364">
        <f t="shared" si="6"/>
        <v>0</v>
      </c>
      <c r="G52" s="272">
        <v>0</v>
      </c>
      <c r="H52" s="571">
        <f>SUM(N52:AV52)</f>
        <v>0</v>
      </c>
      <c r="I52" s="224"/>
      <c r="J52" s="364">
        <f t="shared" si="8"/>
        <v>0</v>
      </c>
      <c r="K52" s="272">
        <v>0</v>
      </c>
      <c r="L52" s="225"/>
      <c r="M52" s="272"/>
      <c r="N52" s="560">
        <f>+IFERROR(VLOOKUP(B51,Sheet1!B:D,2,FALSE),0)</f>
        <v>0</v>
      </c>
      <c r="O52" s="564">
        <f>+IFERROR(VLOOKUP(B51,Sheet1!B:D,3,FALSE)+VLOOKUP(B51,Sheet1!B:E,4,FALSE),0)</f>
        <v>0</v>
      </c>
      <c r="P52" s="362"/>
      <c r="Q52" s="359"/>
      <c r="R52" s="397"/>
      <c r="S52" s="407"/>
      <c r="T52" s="359"/>
      <c r="U52" s="359"/>
      <c r="V52" s="359"/>
      <c r="W52" s="359"/>
      <c r="X52" s="359"/>
      <c r="Y52" s="359"/>
      <c r="Z52" s="359"/>
      <c r="AA52" s="359"/>
      <c r="AB52" s="359"/>
      <c r="AC52" s="359"/>
      <c r="AD52" s="397"/>
      <c r="AE52" s="407"/>
      <c r="AF52" s="359"/>
      <c r="AG52" s="359"/>
      <c r="AH52" s="359"/>
      <c r="AI52" s="359"/>
      <c r="AJ52" s="359"/>
      <c r="AK52" s="359"/>
      <c r="AL52" s="359"/>
      <c r="AM52" s="359"/>
      <c r="AN52" s="359"/>
      <c r="AO52" s="359"/>
      <c r="AP52" s="397"/>
      <c r="AQ52" s="407"/>
      <c r="AR52" s="359"/>
      <c r="AS52" s="359"/>
      <c r="AT52" s="359"/>
      <c r="AU52" s="359"/>
      <c r="AV52" s="359"/>
      <c r="AW52" s="244">
        <f t="shared" si="27"/>
        <v>0</v>
      </c>
      <c r="AX52" s="240">
        <f t="shared" si="28"/>
        <v>0</v>
      </c>
      <c r="AY52" s="545">
        <f t="shared" si="29"/>
        <v>0</v>
      </c>
    </row>
    <row r="53" spans="1:51" s="4" customFormat="1" ht="15" customHeight="1" x14ac:dyDescent="0.2">
      <c r="A53" s="192" t="s">
        <v>97</v>
      </c>
      <c r="B53" s="450" t="str">
        <f>+LEFT($E$5,5)&amp;"."&amp;A53&amp;"."&amp;$E$3</f>
        <v>ZK101.K217.C727</v>
      </c>
      <c r="C53" s="166" t="s">
        <v>98</v>
      </c>
      <c r="D53" s="166"/>
      <c r="E53" s="203">
        <f t="shared" ref="E53:L53" si="39">SUM(E54:E55)</f>
        <v>0</v>
      </c>
      <c r="F53" s="315">
        <f t="shared" si="39"/>
        <v>0</v>
      </c>
      <c r="G53" s="203">
        <f t="shared" si="39"/>
        <v>0</v>
      </c>
      <c r="H53" s="436">
        <f t="shared" si="39"/>
        <v>0</v>
      </c>
      <c r="I53" s="203">
        <f t="shared" si="39"/>
        <v>0</v>
      </c>
      <c r="J53" s="315">
        <f t="shared" si="39"/>
        <v>0</v>
      </c>
      <c r="K53" s="203">
        <f t="shared" si="39"/>
        <v>0</v>
      </c>
      <c r="L53" s="203">
        <f t="shared" si="39"/>
        <v>0</v>
      </c>
      <c r="M53" s="203"/>
      <c r="N53" s="260">
        <f>SUM(N54:N55)</f>
        <v>0</v>
      </c>
      <c r="O53" s="260">
        <f>SUM(O54:O55)</f>
        <v>0</v>
      </c>
      <c r="P53" s="363">
        <f>SUM(P54:P55)</f>
        <v>0</v>
      </c>
      <c r="Q53" s="264">
        <f>SUM(Q54:Q55)</f>
        <v>0</v>
      </c>
      <c r="R53" s="395">
        <f t="shared" ref="R53:X53" si="40">SUM(R54:R55)</f>
        <v>0</v>
      </c>
      <c r="S53" s="405">
        <f t="shared" si="40"/>
        <v>0</v>
      </c>
      <c r="T53" s="264">
        <f t="shared" si="40"/>
        <v>0</v>
      </c>
      <c r="U53" s="264">
        <f t="shared" si="40"/>
        <v>0</v>
      </c>
      <c r="V53" s="264">
        <f t="shared" si="40"/>
        <v>0</v>
      </c>
      <c r="W53" s="264">
        <f t="shared" si="40"/>
        <v>0</v>
      </c>
      <c r="X53" s="264">
        <f t="shared" si="40"/>
        <v>0</v>
      </c>
      <c r="Y53" s="264">
        <f t="shared" ref="Y53:AV53" si="41">SUM(Y54:Y55)</f>
        <v>0</v>
      </c>
      <c r="Z53" s="264">
        <f t="shared" si="41"/>
        <v>0</v>
      </c>
      <c r="AA53" s="264">
        <f t="shared" si="41"/>
        <v>0</v>
      </c>
      <c r="AB53" s="264">
        <f t="shared" si="41"/>
        <v>0</v>
      </c>
      <c r="AC53" s="264">
        <f t="shared" si="41"/>
        <v>0</v>
      </c>
      <c r="AD53" s="395">
        <f t="shared" si="41"/>
        <v>0</v>
      </c>
      <c r="AE53" s="405">
        <f t="shared" si="41"/>
        <v>0</v>
      </c>
      <c r="AF53" s="264">
        <f t="shared" si="41"/>
        <v>0</v>
      </c>
      <c r="AG53" s="264">
        <f t="shared" si="41"/>
        <v>0</v>
      </c>
      <c r="AH53" s="264">
        <f t="shared" si="41"/>
        <v>0</v>
      </c>
      <c r="AI53" s="264">
        <f t="shared" si="41"/>
        <v>0</v>
      </c>
      <c r="AJ53" s="264">
        <f t="shared" si="41"/>
        <v>0</v>
      </c>
      <c r="AK53" s="264">
        <f t="shared" si="41"/>
        <v>0</v>
      </c>
      <c r="AL53" s="264">
        <f t="shared" si="41"/>
        <v>0</v>
      </c>
      <c r="AM53" s="264">
        <f t="shared" si="41"/>
        <v>0</v>
      </c>
      <c r="AN53" s="264">
        <f t="shared" si="41"/>
        <v>0</v>
      </c>
      <c r="AO53" s="264">
        <f t="shared" si="41"/>
        <v>0</v>
      </c>
      <c r="AP53" s="395">
        <f t="shared" si="41"/>
        <v>0</v>
      </c>
      <c r="AQ53" s="405">
        <f t="shared" si="41"/>
        <v>0</v>
      </c>
      <c r="AR53" s="264">
        <f t="shared" si="41"/>
        <v>0</v>
      </c>
      <c r="AS53" s="264">
        <f t="shared" si="41"/>
        <v>0</v>
      </c>
      <c r="AT53" s="264">
        <f t="shared" si="41"/>
        <v>0</v>
      </c>
      <c r="AU53" s="264">
        <f t="shared" si="41"/>
        <v>0</v>
      </c>
      <c r="AV53" s="264">
        <f t="shared" si="41"/>
        <v>0</v>
      </c>
      <c r="AW53" s="433">
        <f t="shared" si="27"/>
        <v>0</v>
      </c>
      <c r="AX53" s="434">
        <f t="shared" si="28"/>
        <v>0</v>
      </c>
      <c r="AY53" s="435">
        <f t="shared" si="29"/>
        <v>0</v>
      </c>
    </row>
    <row r="54" spans="1:51" s="4" customFormat="1" ht="15" customHeight="1" x14ac:dyDescent="0.2">
      <c r="A54" s="148"/>
      <c r="B54" s="451" t="str">
        <f>+B53</f>
        <v>ZK101.K217.C727</v>
      </c>
      <c r="C54" s="268"/>
      <c r="D54" s="268"/>
      <c r="E54" s="245"/>
      <c r="F54" s="364">
        <f t="shared" si="6"/>
        <v>0</v>
      </c>
      <c r="G54" s="245">
        <v>0</v>
      </c>
      <c r="H54" s="564">
        <f>SUM(N54:AV54)</f>
        <v>0</v>
      </c>
      <c r="I54" s="228"/>
      <c r="J54" s="364">
        <f t="shared" si="8"/>
        <v>0</v>
      </c>
      <c r="K54" s="245">
        <v>0</v>
      </c>
      <c r="L54" s="229"/>
      <c r="M54" s="245"/>
      <c r="N54" s="232"/>
      <c r="O54" s="227"/>
      <c r="P54" s="361"/>
      <c r="Q54" s="357"/>
      <c r="R54" s="396"/>
      <c r="S54" s="406"/>
      <c r="T54" s="357"/>
      <c r="U54" s="357"/>
      <c r="V54" s="357"/>
      <c r="W54" s="357"/>
      <c r="X54" s="357"/>
      <c r="Y54" s="357"/>
      <c r="Z54" s="357"/>
      <c r="AA54" s="357"/>
      <c r="AB54" s="357"/>
      <c r="AC54" s="357"/>
      <c r="AD54" s="396"/>
      <c r="AE54" s="406"/>
      <c r="AF54" s="357"/>
      <c r="AG54" s="357"/>
      <c r="AH54" s="357"/>
      <c r="AI54" s="357"/>
      <c r="AJ54" s="357"/>
      <c r="AK54" s="357"/>
      <c r="AL54" s="357"/>
      <c r="AM54" s="357"/>
      <c r="AN54" s="357"/>
      <c r="AO54" s="357"/>
      <c r="AP54" s="396"/>
      <c r="AQ54" s="406"/>
      <c r="AR54" s="357"/>
      <c r="AS54" s="357"/>
      <c r="AT54" s="357"/>
      <c r="AU54" s="357"/>
      <c r="AV54" s="357"/>
      <c r="AW54" s="244">
        <f t="shared" si="27"/>
        <v>0</v>
      </c>
      <c r="AX54" s="240">
        <f t="shared" si="28"/>
        <v>0</v>
      </c>
      <c r="AY54" s="545">
        <f t="shared" si="29"/>
        <v>0</v>
      </c>
    </row>
    <row r="55" spans="1:51" s="4" customFormat="1" ht="15" customHeight="1" thickBot="1" x14ac:dyDescent="0.25">
      <c r="A55" s="167"/>
      <c r="B55" s="453"/>
      <c r="C55" s="271" t="s">
        <v>286</v>
      </c>
      <c r="D55" s="269"/>
      <c r="E55" s="272"/>
      <c r="F55" s="364">
        <f t="shared" si="6"/>
        <v>0</v>
      </c>
      <c r="G55" s="272">
        <v>0</v>
      </c>
      <c r="H55" s="571">
        <f>SUM(N55:AV55)</f>
        <v>0</v>
      </c>
      <c r="I55" s="224"/>
      <c r="J55" s="364">
        <f t="shared" si="8"/>
        <v>0</v>
      </c>
      <c r="K55" s="272">
        <v>0</v>
      </c>
      <c r="L55" s="225"/>
      <c r="M55" s="272"/>
      <c r="N55" s="560">
        <f>+IFERROR(VLOOKUP(B54,Sheet1!B:D,2,FALSE),0)</f>
        <v>0</v>
      </c>
      <c r="O55" s="564">
        <f>+IFERROR(VLOOKUP(B54,Sheet1!B:D,3,FALSE)+VLOOKUP(B54,Sheet1!B:E,4,FALSE),0)</f>
        <v>0</v>
      </c>
      <c r="P55" s="362"/>
      <c r="Q55" s="359"/>
      <c r="R55" s="397"/>
      <c r="S55" s="407"/>
      <c r="T55" s="359"/>
      <c r="U55" s="359"/>
      <c r="V55" s="359"/>
      <c r="W55" s="359"/>
      <c r="X55" s="359"/>
      <c r="Y55" s="359"/>
      <c r="Z55" s="359"/>
      <c r="AA55" s="359"/>
      <c r="AB55" s="359"/>
      <c r="AC55" s="359"/>
      <c r="AD55" s="397"/>
      <c r="AE55" s="407"/>
      <c r="AF55" s="359"/>
      <c r="AG55" s="359"/>
      <c r="AH55" s="359"/>
      <c r="AI55" s="359"/>
      <c r="AJ55" s="359"/>
      <c r="AK55" s="359"/>
      <c r="AL55" s="359"/>
      <c r="AM55" s="359"/>
      <c r="AN55" s="359"/>
      <c r="AO55" s="359"/>
      <c r="AP55" s="397"/>
      <c r="AQ55" s="407"/>
      <c r="AR55" s="359"/>
      <c r="AS55" s="359"/>
      <c r="AT55" s="359"/>
      <c r="AU55" s="359"/>
      <c r="AV55" s="359"/>
      <c r="AW55" s="244">
        <f t="shared" si="27"/>
        <v>0</v>
      </c>
      <c r="AX55" s="240">
        <f t="shared" si="28"/>
        <v>0</v>
      </c>
      <c r="AY55" s="545">
        <f t="shared" si="29"/>
        <v>0</v>
      </c>
    </row>
    <row r="56" spans="1:51" s="4" customFormat="1" ht="15" customHeight="1" x14ac:dyDescent="0.2">
      <c r="A56" s="192" t="s">
        <v>99</v>
      </c>
      <c r="B56" s="450" t="str">
        <f>+LEFT($E$5,5)&amp;"."&amp;A56&amp;"."&amp;$E$3</f>
        <v>ZK101.K218.C727</v>
      </c>
      <c r="C56" s="166" t="s">
        <v>100</v>
      </c>
      <c r="D56" s="166"/>
      <c r="E56" s="203">
        <f t="shared" ref="E56:L56" si="42">SUM(E57:E58)</f>
        <v>0</v>
      </c>
      <c r="F56" s="315">
        <f t="shared" si="42"/>
        <v>0</v>
      </c>
      <c r="G56" s="203">
        <f t="shared" si="42"/>
        <v>0</v>
      </c>
      <c r="H56" s="436">
        <f t="shared" si="42"/>
        <v>0</v>
      </c>
      <c r="I56" s="203">
        <f t="shared" si="42"/>
        <v>0</v>
      </c>
      <c r="J56" s="315">
        <f t="shared" si="42"/>
        <v>0</v>
      </c>
      <c r="K56" s="203">
        <f t="shared" si="42"/>
        <v>0</v>
      </c>
      <c r="L56" s="203">
        <f t="shared" si="42"/>
        <v>0</v>
      </c>
      <c r="M56" s="203"/>
      <c r="N56" s="260">
        <f>SUM(N57:N58)</f>
        <v>0</v>
      </c>
      <c r="O56" s="260">
        <f>SUM(O57:O58)</f>
        <v>0</v>
      </c>
      <c r="P56" s="363">
        <f>SUM(P57:P58)</f>
        <v>0</v>
      </c>
      <c r="Q56" s="264">
        <f>SUM(Q57:Q58)</f>
        <v>0</v>
      </c>
      <c r="R56" s="395">
        <f t="shared" ref="R56:X56" si="43">SUM(R57:R58)</f>
        <v>0</v>
      </c>
      <c r="S56" s="405">
        <f t="shared" si="43"/>
        <v>0</v>
      </c>
      <c r="T56" s="264">
        <f t="shared" si="43"/>
        <v>0</v>
      </c>
      <c r="U56" s="264">
        <f t="shared" si="43"/>
        <v>0</v>
      </c>
      <c r="V56" s="264">
        <f t="shared" si="43"/>
        <v>0</v>
      </c>
      <c r="W56" s="264">
        <f t="shared" si="43"/>
        <v>0</v>
      </c>
      <c r="X56" s="264">
        <f t="shared" si="43"/>
        <v>0</v>
      </c>
      <c r="Y56" s="264">
        <f t="shared" ref="Y56:AV56" si="44">SUM(Y57:Y58)</f>
        <v>0</v>
      </c>
      <c r="Z56" s="264">
        <f t="shared" si="44"/>
        <v>0</v>
      </c>
      <c r="AA56" s="264">
        <f t="shared" si="44"/>
        <v>0</v>
      </c>
      <c r="AB56" s="264">
        <f t="shared" si="44"/>
        <v>0</v>
      </c>
      <c r="AC56" s="264">
        <f t="shared" si="44"/>
        <v>0</v>
      </c>
      <c r="AD56" s="395">
        <f t="shared" si="44"/>
        <v>0</v>
      </c>
      <c r="AE56" s="405">
        <f t="shared" si="44"/>
        <v>0</v>
      </c>
      <c r="AF56" s="264">
        <f t="shared" si="44"/>
        <v>0</v>
      </c>
      <c r="AG56" s="264">
        <f t="shared" si="44"/>
        <v>0</v>
      </c>
      <c r="AH56" s="264">
        <f t="shared" si="44"/>
        <v>0</v>
      </c>
      <c r="AI56" s="264">
        <f t="shared" si="44"/>
        <v>0</v>
      </c>
      <c r="AJ56" s="264">
        <f t="shared" si="44"/>
        <v>0</v>
      </c>
      <c r="AK56" s="264">
        <f t="shared" si="44"/>
        <v>0</v>
      </c>
      <c r="AL56" s="264">
        <f t="shared" si="44"/>
        <v>0</v>
      </c>
      <c r="AM56" s="264">
        <f t="shared" si="44"/>
        <v>0</v>
      </c>
      <c r="AN56" s="264">
        <f t="shared" si="44"/>
        <v>0</v>
      </c>
      <c r="AO56" s="264">
        <f t="shared" si="44"/>
        <v>0</v>
      </c>
      <c r="AP56" s="395">
        <f t="shared" si="44"/>
        <v>0</v>
      </c>
      <c r="AQ56" s="405">
        <f t="shared" si="44"/>
        <v>0</v>
      </c>
      <c r="AR56" s="264">
        <f t="shared" si="44"/>
        <v>0</v>
      </c>
      <c r="AS56" s="264">
        <f t="shared" si="44"/>
        <v>0</v>
      </c>
      <c r="AT56" s="264">
        <f t="shared" si="44"/>
        <v>0</v>
      </c>
      <c r="AU56" s="264">
        <f t="shared" si="44"/>
        <v>0</v>
      </c>
      <c r="AV56" s="264">
        <f t="shared" si="44"/>
        <v>0</v>
      </c>
      <c r="AW56" s="433">
        <f t="shared" si="27"/>
        <v>0</v>
      </c>
      <c r="AX56" s="434">
        <f t="shared" si="28"/>
        <v>0</v>
      </c>
      <c r="AY56" s="435">
        <f t="shared" si="29"/>
        <v>0</v>
      </c>
    </row>
    <row r="57" spans="1:51" s="4" customFormat="1" ht="15" customHeight="1" x14ac:dyDescent="0.2">
      <c r="A57" s="148"/>
      <c r="B57" s="451" t="str">
        <f>+B56</f>
        <v>ZK101.K218.C727</v>
      </c>
      <c r="C57" s="268"/>
      <c r="D57" s="268"/>
      <c r="E57" s="245"/>
      <c r="F57" s="364">
        <f t="shared" si="6"/>
        <v>0</v>
      </c>
      <c r="G57" s="245">
        <v>0</v>
      </c>
      <c r="H57" s="564">
        <f>SUM(N57:AV57)</f>
        <v>0</v>
      </c>
      <c r="I57" s="228"/>
      <c r="J57" s="364">
        <f t="shared" si="8"/>
        <v>0</v>
      </c>
      <c r="K57" s="245">
        <v>0</v>
      </c>
      <c r="L57" s="229"/>
      <c r="M57" s="245"/>
      <c r="N57" s="232"/>
      <c r="O57" s="227"/>
      <c r="P57" s="361"/>
      <c r="Q57" s="357"/>
      <c r="R57" s="396"/>
      <c r="S57" s="406"/>
      <c r="T57" s="357"/>
      <c r="U57" s="357"/>
      <c r="V57" s="357"/>
      <c r="W57" s="357"/>
      <c r="X57" s="357"/>
      <c r="Y57" s="357"/>
      <c r="Z57" s="357"/>
      <c r="AA57" s="357"/>
      <c r="AB57" s="357"/>
      <c r="AC57" s="357"/>
      <c r="AD57" s="396"/>
      <c r="AE57" s="406"/>
      <c r="AF57" s="357"/>
      <c r="AG57" s="357"/>
      <c r="AH57" s="357"/>
      <c r="AI57" s="357"/>
      <c r="AJ57" s="357"/>
      <c r="AK57" s="357"/>
      <c r="AL57" s="357"/>
      <c r="AM57" s="357"/>
      <c r="AN57" s="357"/>
      <c r="AO57" s="357"/>
      <c r="AP57" s="396"/>
      <c r="AQ57" s="406"/>
      <c r="AR57" s="357"/>
      <c r="AS57" s="357"/>
      <c r="AT57" s="357"/>
      <c r="AU57" s="357"/>
      <c r="AV57" s="357"/>
      <c r="AW57" s="244">
        <f t="shared" si="27"/>
        <v>0</v>
      </c>
      <c r="AX57" s="240">
        <f t="shared" si="28"/>
        <v>0</v>
      </c>
      <c r="AY57" s="545">
        <f t="shared" si="29"/>
        <v>0</v>
      </c>
    </row>
    <row r="58" spans="1:51" s="4" customFormat="1" ht="15" customHeight="1" thickBot="1" x14ac:dyDescent="0.25">
      <c r="A58" s="168"/>
      <c r="B58" s="452"/>
      <c r="C58" s="271" t="s">
        <v>286</v>
      </c>
      <c r="D58" s="269"/>
      <c r="E58" s="272"/>
      <c r="F58" s="364">
        <f t="shared" si="6"/>
        <v>0</v>
      </c>
      <c r="G58" s="272">
        <v>0</v>
      </c>
      <c r="H58" s="571">
        <f>SUM(N58:AV58)</f>
        <v>0</v>
      </c>
      <c r="I58" s="224"/>
      <c r="J58" s="364">
        <f t="shared" si="8"/>
        <v>0</v>
      </c>
      <c r="K58" s="272">
        <v>0</v>
      </c>
      <c r="L58" s="225"/>
      <c r="M58" s="272"/>
      <c r="N58" s="560">
        <f>+IFERROR(VLOOKUP(B57,Sheet1!B:D,2,FALSE),0)</f>
        <v>0</v>
      </c>
      <c r="O58" s="564">
        <f>+IFERROR(VLOOKUP(B57,Sheet1!B:D,3,FALSE)+VLOOKUP(B57,Sheet1!B:E,4,FALSE),0)</f>
        <v>0</v>
      </c>
      <c r="P58" s="362"/>
      <c r="Q58" s="359"/>
      <c r="R58" s="397"/>
      <c r="S58" s="407"/>
      <c r="T58" s="359"/>
      <c r="U58" s="359"/>
      <c r="V58" s="359"/>
      <c r="W58" s="359"/>
      <c r="X58" s="359"/>
      <c r="Y58" s="359"/>
      <c r="Z58" s="359"/>
      <c r="AA58" s="359"/>
      <c r="AB58" s="359"/>
      <c r="AC58" s="359"/>
      <c r="AD58" s="397"/>
      <c r="AE58" s="407"/>
      <c r="AF58" s="359"/>
      <c r="AG58" s="359"/>
      <c r="AH58" s="359"/>
      <c r="AI58" s="359"/>
      <c r="AJ58" s="359"/>
      <c r="AK58" s="359"/>
      <c r="AL58" s="359"/>
      <c r="AM58" s="359"/>
      <c r="AN58" s="359"/>
      <c r="AO58" s="359"/>
      <c r="AP58" s="397"/>
      <c r="AQ58" s="407"/>
      <c r="AR58" s="359"/>
      <c r="AS58" s="359"/>
      <c r="AT58" s="359"/>
      <c r="AU58" s="359"/>
      <c r="AV58" s="359"/>
      <c r="AW58" s="244">
        <f t="shared" si="27"/>
        <v>0</v>
      </c>
      <c r="AX58" s="240">
        <f t="shared" si="28"/>
        <v>0</v>
      </c>
      <c r="AY58" s="545">
        <f t="shared" si="29"/>
        <v>0</v>
      </c>
    </row>
    <row r="59" spans="1:51" s="4" customFormat="1" ht="15" customHeight="1" x14ac:dyDescent="0.2">
      <c r="A59" s="194" t="s">
        <v>101</v>
      </c>
      <c r="B59" s="450" t="str">
        <f>+LEFT($E$5,5)&amp;"."&amp;A59&amp;"."&amp;$E$3</f>
        <v>ZK101.K219.C727</v>
      </c>
      <c r="C59" s="559" t="s">
        <v>102</v>
      </c>
      <c r="D59" s="368"/>
      <c r="E59" s="203">
        <f t="shared" ref="E59:L59" si="45">SUM(E60:E61)</f>
        <v>0</v>
      </c>
      <c r="F59" s="315">
        <f t="shared" si="45"/>
        <v>0</v>
      </c>
      <c r="G59" s="203">
        <f t="shared" si="45"/>
        <v>0</v>
      </c>
      <c r="H59" s="436">
        <f t="shared" si="45"/>
        <v>0</v>
      </c>
      <c r="I59" s="205">
        <f t="shared" si="45"/>
        <v>0</v>
      </c>
      <c r="J59" s="315">
        <f t="shared" si="45"/>
        <v>0</v>
      </c>
      <c r="K59" s="203">
        <f t="shared" si="45"/>
        <v>0</v>
      </c>
      <c r="L59" s="205">
        <f t="shared" si="45"/>
        <v>0</v>
      </c>
      <c r="M59" s="205"/>
      <c r="N59" s="260">
        <f>SUM(N60:N61)</f>
        <v>0</v>
      </c>
      <c r="O59" s="260">
        <f>SUM(O60:O61)</f>
        <v>0</v>
      </c>
      <c r="P59" s="363">
        <f>SUM(P60:P61)</f>
        <v>0</v>
      </c>
      <c r="Q59" s="264">
        <f>SUM(Q60:Q61)</f>
        <v>0</v>
      </c>
      <c r="R59" s="395">
        <f t="shared" ref="R59:X59" si="46">SUM(R60:R61)</f>
        <v>0</v>
      </c>
      <c r="S59" s="405">
        <f t="shared" si="46"/>
        <v>0</v>
      </c>
      <c r="T59" s="264">
        <f t="shared" si="46"/>
        <v>0</v>
      </c>
      <c r="U59" s="264">
        <f t="shared" si="46"/>
        <v>0</v>
      </c>
      <c r="V59" s="264">
        <f t="shared" si="46"/>
        <v>0</v>
      </c>
      <c r="W59" s="264">
        <f t="shared" si="46"/>
        <v>0</v>
      </c>
      <c r="X59" s="264">
        <f t="shared" si="46"/>
        <v>0</v>
      </c>
      <c r="Y59" s="264">
        <f t="shared" ref="Y59:AV59" si="47">SUM(Y60:Y61)</f>
        <v>0</v>
      </c>
      <c r="Z59" s="264">
        <f t="shared" si="47"/>
        <v>0</v>
      </c>
      <c r="AA59" s="264">
        <f t="shared" si="47"/>
        <v>0</v>
      </c>
      <c r="AB59" s="264">
        <f t="shared" si="47"/>
        <v>0</v>
      </c>
      <c r="AC59" s="264">
        <f t="shared" si="47"/>
        <v>0</v>
      </c>
      <c r="AD59" s="395">
        <f t="shared" si="47"/>
        <v>0</v>
      </c>
      <c r="AE59" s="405">
        <f t="shared" si="47"/>
        <v>0</v>
      </c>
      <c r="AF59" s="264">
        <f t="shared" si="47"/>
        <v>0</v>
      </c>
      <c r="AG59" s="264">
        <f t="shared" si="47"/>
        <v>0</v>
      </c>
      <c r="AH59" s="264">
        <f t="shared" si="47"/>
        <v>0</v>
      </c>
      <c r="AI59" s="264">
        <f t="shared" si="47"/>
        <v>0</v>
      </c>
      <c r="AJ59" s="264">
        <f t="shared" si="47"/>
        <v>0</v>
      </c>
      <c r="AK59" s="264">
        <f t="shared" si="47"/>
        <v>0</v>
      </c>
      <c r="AL59" s="264">
        <f t="shared" si="47"/>
        <v>0</v>
      </c>
      <c r="AM59" s="264">
        <f t="shared" si="47"/>
        <v>0</v>
      </c>
      <c r="AN59" s="264">
        <f t="shared" si="47"/>
        <v>0</v>
      </c>
      <c r="AO59" s="264">
        <f t="shared" si="47"/>
        <v>0</v>
      </c>
      <c r="AP59" s="395">
        <f t="shared" si="47"/>
        <v>0</v>
      </c>
      <c r="AQ59" s="405">
        <f t="shared" si="47"/>
        <v>0</v>
      </c>
      <c r="AR59" s="264">
        <f t="shared" si="47"/>
        <v>0</v>
      </c>
      <c r="AS59" s="264">
        <f t="shared" si="47"/>
        <v>0</v>
      </c>
      <c r="AT59" s="264">
        <f t="shared" si="47"/>
        <v>0</v>
      </c>
      <c r="AU59" s="264">
        <f t="shared" si="47"/>
        <v>0</v>
      </c>
      <c r="AV59" s="264">
        <f t="shared" si="47"/>
        <v>0</v>
      </c>
      <c r="AW59" s="433">
        <f t="shared" si="27"/>
        <v>0</v>
      </c>
      <c r="AX59" s="434">
        <f t="shared" si="28"/>
        <v>0</v>
      </c>
      <c r="AY59" s="435">
        <f t="shared" si="29"/>
        <v>0</v>
      </c>
    </row>
    <row r="60" spans="1:51" s="4" customFormat="1" ht="15" customHeight="1" x14ac:dyDescent="0.2">
      <c r="A60" s="172"/>
      <c r="B60" s="457" t="str">
        <f>+B59</f>
        <v>ZK101.K219.C727</v>
      </c>
      <c r="C60" s="270"/>
      <c r="D60" s="270"/>
      <c r="E60" s="245"/>
      <c r="F60" s="364">
        <f t="shared" si="6"/>
        <v>0</v>
      </c>
      <c r="G60" s="245">
        <v>0</v>
      </c>
      <c r="H60" s="564">
        <f>SUM(N60:AV60)</f>
        <v>0</v>
      </c>
      <c r="I60" s="230"/>
      <c r="J60" s="364"/>
      <c r="K60" s="245">
        <v>0</v>
      </c>
      <c r="L60" s="231"/>
      <c r="M60" s="245"/>
      <c r="N60" s="232"/>
      <c r="O60" s="232"/>
      <c r="P60" s="359"/>
      <c r="Q60" s="359"/>
      <c r="R60" s="397"/>
      <c r="S60" s="407"/>
      <c r="T60" s="359"/>
      <c r="U60" s="359"/>
      <c r="V60" s="359"/>
      <c r="W60" s="359"/>
      <c r="X60" s="359"/>
      <c r="Y60" s="359"/>
      <c r="Z60" s="359"/>
      <c r="AA60" s="359"/>
      <c r="AB60" s="359"/>
      <c r="AC60" s="359"/>
      <c r="AD60" s="397"/>
      <c r="AE60" s="407"/>
      <c r="AF60" s="359"/>
      <c r="AG60" s="359"/>
      <c r="AH60" s="359"/>
      <c r="AI60" s="359"/>
      <c r="AJ60" s="359"/>
      <c r="AK60" s="359"/>
      <c r="AL60" s="359"/>
      <c r="AM60" s="359"/>
      <c r="AN60" s="359"/>
      <c r="AO60" s="359"/>
      <c r="AP60" s="397"/>
      <c r="AQ60" s="407"/>
      <c r="AR60" s="359"/>
      <c r="AS60" s="359"/>
      <c r="AT60" s="359"/>
      <c r="AU60" s="359"/>
      <c r="AV60" s="359"/>
      <c r="AW60" s="244">
        <f t="shared" si="27"/>
        <v>0</v>
      </c>
      <c r="AX60" s="240">
        <f t="shared" si="28"/>
        <v>0</v>
      </c>
      <c r="AY60" s="545">
        <f t="shared" si="29"/>
        <v>0</v>
      </c>
    </row>
    <row r="61" spans="1:51" s="4" customFormat="1" ht="15" customHeight="1" thickBot="1" x14ac:dyDescent="0.25">
      <c r="A61" s="177"/>
      <c r="B61" s="452"/>
      <c r="C61" s="271" t="s">
        <v>286</v>
      </c>
      <c r="D61" s="271"/>
      <c r="E61" s="272"/>
      <c r="F61" s="365">
        <f t="shared" si="6"/>
        <v>0</v>
      </c>
      <c r="G61" s="272">
        <v>0</v>
      </c>
      <c r="H61" s="571">
        <f>SUM(N61:AV61)</f>
        <v>0</v>
      </c>
      <c r="I61" s="224"/>
      <c r="J61" s="365">
        <f t="shared" si="8"/>
        <v>0</v>
      </c>
      <c r="K61" s="272">
        <v>0</v>
      </c>
      <c r="L61" s="225"/>
      <c r="M61" s="272"/>
      <c r="N61" s="602">
        <f>+IFERROR(VLOOKUP(B60,Sheet1!B:D,2,FALSE),0)</f>
        <v>0</v>
      </c>
      <c r="O61" s="602">
        <f>+IFERROR(VLOOKUP(B60,Sheet1!B:D,3,FALSE)+VLOOKUP(B60,Sheet1!B:E,4,FALSE),0)</f>
        <v>0</v>
      </c>
      <c r="P61" s="407"/>
      <c r="Q61" s="359"/>
      <c r="R61" s="397"/>
      <c r="S61" s="407"/>
      <c r="T61" s="359"/>
      <c r="U61" s="359"/>
      <c r="V61" s="359"/>
      <c r="W61" s="359"/>
      <c r="X61" s="359"/>
      <c r="Y61" s="359"/>
      <c r="Z61" s="359"/>
      <c r="AA61" s="359"/>
      <c r="AB61" s="359"/>
      <c r="AC61" s="359"/>
      <c r="AD61" s="397"/>
      <c r="AE61" s="407"/>
      <c r="AF61" s="359"/>
      <c r="AG61" s="359"/>
      <c r="AH61" s="359"/>
      <c r="AI61" s="359"/>
      <c r="AJ61" s="359"/>
      <c r="AK61" s="359"/>
      <c r="AL61" s="359"/>
      <c r="AM61" s="359"/>
      <c r="AN61" s="359"/>
      <c r="AO61" s="359"/>
      <c r="AP61" s="397"/>
      <c r="AQ61" s="407"/>
      <c r="AR61" s="359"/>
      <c r="AS61" s="359"/>
      <c r="AT61" s="359"/>
      <c r="AU61" s="359"/>
      <c r="AV61" s="359"/>
      <c r="AW61" s="244">
        <f t="shared" si="27"/>
        <v>0</v>
      </c>
      <c r="AX61" s="240">
        <f t="shared" si="28"/>
        <v>0</v>
      </c>
      <c r="AY61" s="545">
        <f t="shared" si="29"/>
        <v>0</v>
      </c>
    </row>
    <row r="62" spans="1:51" s="4" customFormat="1" ht="15" customHeight="1" x14ac:dyDescent="0.2">
      <c r="A62" s="550" t="s">
        <v>258</v>
      </c>
      <c r="B62" s="540" t="str">
        <f>+LEFT($E$5,5)&amp;"."&amp;A62&amp;"."&amp;$E$3</f>
        <v>ZK101.K200.C727</v>
      </c>
      <c r="C62" s="444" t="s">
        <v>259</v>
      </c>
      <c r="D62" s="445"/>
      <c r="E62" s="547">
        <f t="shared" ref="E62:L62" si="48">SUM(E63:E64)</f>
        <v>0</v>
      </c>
      <c r="F62" s="541">
        <f t="shared" si="48"/>
        <v>0</v>
      </c>
      <c r="G62" s="547">
        <f t="shared" si="48"/>
        <v>0</v>
      </c>
      <c r="H62" s="601">
        <f t="shared" si="48"/>
        <v>0</v>
      </c>
      <c r="I62" s="551">
        <f t="shared" si="48"/>
        <v>0</v>
      </c>
      <c r="J62" s="541">
        <f t="shared" si="48"/>
        <v>0</v>
      </c>
      <c r="K62" s="547">
        <f t="shared" si="48"/>
        <v>0</v>
      </c>
      <c r="L62" s="551">
        <f t="shared" si="48"/>
        <v>0</v>
      </c>
      <c r="M62" s="551"/>
      <c r="N62" s="473">
        <f>SUM(N63:N64)</f>
        <v>0</v>
      </c>
      <c r="O62" s="473">
        <f>SUM(O63:O64)</f>
        <v>0</v>
      </c>
      <c r="P62" s="548">
        <f>SUM(P63:P64)</f>
        <v>0</v>
      </c>
      <c r="Q62" s="474">
        <f>SUM(Q63:Q64)</f>
        <v>0</v>
      </c>
      <c r="R62" s="475">
        <f t="shared" ref="R62:AV62" si="49">SUM(R63:R64)</f>
        <v>0</v>
      </c>
      <c r="S62" s="476">
        <f t="shared" si="49"/>
        <v>0</v>
      </c>
      <c r="T62" s="474">
        <f t="shared" si="49"/>
        <v>0</v>
      </c>
      <c r="U62" s="474">
        <f t="shared" si="49"/>
        <v>0</v>
      </c>
      <c r="V62" s="474">
        <f t="shared" si="49"/>
        <v>0</v>
      </c>
      <c r="W62" s="474">
        <f t="shared" si="49"/>
        <v>0</v>
      </c>
      <c r="X62" s="474">
        <f t="shared" si="49"/>
        <v>0</v>
      </c>
      <c r="Y62" s="474">
        <f t="shared" si="49"/>
        <v>0</v>
      </c>
      <c r="Z62" s="474">
        <f t="shared" si="49"/>
        <v>0</v>
      </c>
      <c r="AA62" s="474">
        <f t="shared" si="49"/>
        <v>0</v>
      </c>
      <c r="AB62" s="474">
        <f t="shared" si="49"/>
        <v>0</v>
      </c>
      <c r="AC62" s="474">
        <f t="shared" si="49"/>
        <v>0</v>
      </c>
      <c r="AD62" s="475">
        <f t="shared" si="49"/>
        <v>0</v>
      </c>
      <c r="AE62" s="476">
        <f t="shared" si="49"/>
        <v>0</v>
      </c>
      <c r="AF62" s="474">
        <f t="shared" si="49"/>
        <v>0</v>
      </c>
      <c r="AG62" s="474">
        <f t="shared" si="49"/>
        <v>0</v>
      </c>
      <c r="AH62" s="474">
        <f t="shared" si="49"/>
        <v>0</v>
      </c>
      <c r="AI62" s="474">
        <f t="shared" si="49"/>
        <v>0</v>
      </c>
      <c r="AJ62" s="474">
        <f t="shared" si="49"/>
        <v>0</v>
      </c>
      <c r="AK62" s="474">
        <f t="shared" si="49"/>
        <v>0</v>
      </c>
      <c r="AL62" s="474">
        <f t="shared" si="49"/>
        <v>0</v>
      </c>
      <c r="AM62" s="474">
        <f t="shared" si="49"/>
        <v>0</v>
      </c>
      <c r="AN62" s="474">
        <f t="shared" si="49"/>
        <v>0</v>
      </c>
      <c r="AO62" s="474">
        <f t="shared" si="49"/>
        <v>0</v>
      </c>
      <c r="AP62" s="475">
        <f t="shared" si="49"/>
        <v>0</v>
      </c>
      <c r="AQ62" s="476">
        <f t="shared" si="49"/>
        <v>0</v>
      </c>
      <c r="AR62" s="474">
        <f t="shared" si="49"/>
        <v>0</v>
      </c>
      <c r="AS62" s="474">
        <f t="shared" si="49"/>
        <v>0</v>
      </c>
      <c r="AT62" s="474">
        <f t="shared" si="49"/>
        <v>0</v>
      </c>
      <c r="AU62" s="474">
        <f t="shared" si="49"/>
        <v>0</v>
      </c>
      <c r="AV62" s="474">
        <f t="shared" si="49"/>
        <v>0</v>
      </c>
      <c r="AW62" s="244">
        <f t="shared" si="27"/>
        <v>0</v>
      </c>
      <c r="AX62" s="240">
        <f t="shared" si="28"/>
        <v>0</v>
      </c>
      <c r="AY62" s="545">
        <f t="shared" si="29"/>
        <v>0</v>
      </c>
    </row>
    <row r="63" spans="1:51" s="4" customFormat="1" ht="15" customHeight="1" x14ac:dyDescent="0.2">
      <c r="A63" s="172"/>
      <c r="B63" s="457" t="str">
        <f>+B62</f>
        <v>ZK101.K200.C727</v>
      </c>
      <c r="C63" s="270"/>
      <c r="D63" s="270"/>
      <c r="E63" s="245"/>
      <c r="F63" s="544">
        <f>-E63+G63</f>
        <v>0</v>
      </c>
      <c r="G63" s="245">
        <v>0</v>
      </c>
      <c r="H63" s="217">
        <f>SUM(N63:AV63)</f>
        <v>0</v>
      </c>
      <c r="I63" s="230"/>
      <c r="J63" s="544"/>
      <c r="K63" s="245">
        <v>0</v>
      </c>
      <c r="L63" s="231"/>
      <c r="M63" s="245"/>
      <c r="N63" s="232"/>
      <c r="O63" s="232"/>
      <c r="P63" s="359"/>
      <c r="Q63" s="359"/>
      <c r="R63" s="397"/>
      <c r="S63" s="407"/>
      <c r="T63" s="359"/>
      <c r="U63" s="359"/>
      <c r="V63" s="359"/>
      <c r="W63" s="359"/>
      <c r="X63" s="359"/>
      <c r="Y63" s="359"/>
      <c r="Z63" s="359"/>
      <c r="AA63" s="359"/>
      <c r="AB63" s="359"/>
      <c r="AC63" s="359"/>
      <c r="AD63" s="397"/>
      <c r="AE63" s="407"/>
      <c r="AF63" s="359"/>
      <c r="AG63" s="359"/>
      <c r="AH63" s="359"/>
      <c r="AI63" s="359"/>
      <c r="AJ63" s="359"/>
      <c r="AK63" s="359"/>
      <c r="AL63" s="359"/>
      <c r="AM63" s="359"/>
      <c r="AN63" s="359"/>
      <c r="AO63" s="359"/>
      <c r="AP63" s="397"/>
      <c r="AQ63" s="407"/>
      <c r="AR63" s="359"/>
      <c r="AS63" s="359"/>
      <c r="AT63" s="359"/>
      <c r="AU63" s="359"/>
      <c r="AV63" s="359"/>
      <c r="AW63" s="244">
        <f t="shared" si="27"/>
        <v>0</v>
      </c>
      <c r="AX63" s="240">
        <f t="shared" si="28"/>
        <v>0</v>
      </c>
      <c r="AY63" s="545">
        <f t="shared" si="29"/>
        <v>0</v>
      </c>
    </row>
    <row r="64" spans="1:51" s="4" customFormat="1" ht="15" customHeight="1" thickBot="1" x14ac:dyDescent="0.25">
      <c r="A64" s="177"/>
      <c r="B64" s="452"/>
      <c r="C64" s="271" t="s">
        <v>286</v>
      </c>
      <c r="D64" s="271"/>
      <c r="E64" s="272"/>
      <c r="F64" s="552">
        <f>-E64+G64</f>
        <v>0</v>
      </c>
      <c r="G64" s="272">
        <v>0</v>
      </c>
      <c r="H64" s="223">
        <f>SUM(N64:AV64)</f>
        <v>0</v>
      </c>
      <c r="I64" s="224"/>
      <c r="J64" s="552">
        <f>-I64+K64</f>
        <v>0</v>
      </c>
      <c r="K64" s="272">
        <v>0</v>
      </c>
      <c r="L64" s="225"/>
      <c r="M64" s="272"/>
      <c r="N64" s="233">
        <f>+IFERROR(VLOOKUP(B63,Sheet1!B:D,2,FALSE),0)</f>
        <v>0</v>
      </c>
      <c r="O64" s="487">
        <f>+IFERROR(VLOOKUP(B63,Sheet1!B:D,3,FALSE)+VLOOKUP(B63,Sheet1!B:E,4,FALSE),0)</f>
        <v>0</v>
      </c>
      <c r="P64" s="359"/>
      <c r="Q64" s="359"/>
      <c r="R64" s="397"/>
      <c r="S64" s="407"/>
      <c r="T64" s="359"/>
      <c r="U64" s="359"/>
      <c r="V64" s="359"/>
      <c r="W64" s="359"/>
      <c r="X64" s="359"/>
      <c r="Y64" s="359"/>
      <c r="Z64" s="359"/>
      <c r="AA64" s="359"/>
      <c r="AB64" s="359"/>
      <c r="AC64" s="359"/>
      <c r="AD64" s="397"/>
      <c r="AE64" s="407"/>
      <c r="AF64" s="359"/>
      <c r="AG64" s="359"/>
      <c r="AH64" s="359"/>
      <c r="AI64" s="359"/>
      <c r="AJ64" s="359"/>
      <c r="AK64" s="359"/>
      <c r="AL64" s="359"/>
      <c r="AM64" s="359"/>
      <c r="AN64" s="359"/>
      <c r="AO64" s="359"/>
      <c r="AP64" s="397"/>
      <c r="AQ64" s="407"/>
      <c r="AR64" s="359"/>
      <c r="AS64" s="359"/>
      <c r="AT64" s="359"/>
      <c r="AU64" s="359"/>
      <c r="AV64" s="359"/>
      <c r="AW64" s="244">
        <f t="shared" si="27"/>
        <v>0</v>
      </c>
      <c r="AX64" s="240">
        <f t="shared" si="28"/>
        <v>0</v>
      </c>
      <c r="AY64" s="545">
        <f t="shared" si="29"/>
        <v>0</v>
      </c>
    </row>
    <row r="65" spans="1:51" ht="15.75" thickBot="1" x14ac:dyDescent="0.3">
      <c r="A65" s="175"/>
      <c r="B65" s="458"/>
      <c r="C65" s="176"/>
      <c r="D65" s="369"/>
      <c r="E65" s="206"/>
      <c r="F65" s="206"/>
      <c r="G65" s="206"/>
      <c r="H65" s="234"/>
      <c r="I65" s="221"/>
      <c r="J65" s="206"/>
      <c r="K65" s="235"/>
      <c r="L65" s="236"/>
      <c r="M65" s="236"/>
      <c r="N65" s="234"/>
      <c r="O65" s="234"/>
      <c r="P65" s="263"/>
      <c r="Q65" s="265"/>
      <c r="R65" s="398"/>
      <c r="S65" s="408"/>
      <c r="T65" s="265"/>
      <c r="U65" s="265"/>
      <c r="V65" s="265"/>
      <c r="W65" s="265"/>
      <c r="X65" s="265"/>
      <c r="Y65" s="265"/>
      <c r="Z65" s="265"/>
      <c r="AA65" s="265"/>
      <c r="AB65" s="265"/>
      <c r="AC65" s="265"/>
      <c r="AD65" s="398"/>
      <c r="AE65" s="408"/>
      <c r="AF65" s="265"/>
      <c r="AG65" s="265"/>
      <c r="AH65" s="265"/>
      <c r="AI65" s="265"/>
      <c r="AJ65" s="265"/>
      <c r="AK65" s="265"/>
      <c r="AL65" s="265"/>
      <c r="AM65" s="265"/>
      <c r="AN65" s="265"/>
      <c r="AO65" s="265"/>
      <c r="AP65" s="398"/>
      <c r="AQ65" s="408"/>
      <c r="AR65" s="265"/>
      <c r="AS65" s="265"/>
      <c r="AT65" s="265"/>
      <c r="AU65" s="265"/>
      <c r="AV65" s="265"/>
      <c r="AW65" s="244">
        <f t="shared" si="27"/>
        <v>0</v>
      </c>
      <c r="AX65" s="240">
        <f t="shared" si="28"/>
        <v>0</v>
      </c>
      <c r="AY65" s="545">
        <f t="shared" si="29"/>
        <v>0</v>
      </c>
    </row>
    <row r="66" spans="1:51" s="557" customFormat="1" ht="22.5" customHeight="1" thickBot="1" x14ac:dyDescent="0.3">
      <c r="A66" s="173"/>
      <c r="B66" s="173"/>
      <c r="C66" s="174"/>
      <c r="D66" s="15"/>
      <c r="E66" s="237">
        <f>SUM(E8,E25,E29,E32,E35,E38,E41,E44,E47,E50,E53,E56,E59,E62)</f>
        <v>0</v>
      </c>
      <c r="F66" s="322">
        <f>SUM(F8,F25,F29,F32,F35,F38,F41,F44,F47,F50,F53,F56,F59,F62)</f>
        <v>0</v>
      </c>
      <c r="G66" s="237">
        <f>SUM(G8,G25,G29,G32,G35,G38,G41,G44,G47,G50,G53,G56,G59,G62)</f>
        <v>0</v>
      </c>
      <c r="H66" s="237">
        <f>SUM(H8,H25,H29,H32,H35,H38,H41,H44,H47,H50,H53,H56,H59,H62)</f>
        <v>0</v>
      </c>
      <c r="I66" s="238">
        <f t="shared" ref="I66:AV66" si="50">SUM(I8,I25,I29,I32,I35,I38,I41,I44,I47,I50,I53,I56,I59,I62)</f>
        <v>0</v>
      </c>
      <c r="J66" s="322">
        <f t="shared" si="50"/>
        <v>0</v>
      </c>
      <c r="K66" s="238">
        <f t="shared" si="50"/>
        <v>0</v>
      </c>
      <c r="L66" s="238">
        <f t="shared" si="50"/>
        <v>0</v>
      </c>
      <c r="M66" s="238">
        <f t="shared" si="50"/>
        <v>0</v>
      </c>
      <c r="N66" s="237">
        <f t="shared" si="50"/>
        <v>0</v>
      </c>
      <c r="O66" s="237">
        <f t="shared" si="50"/>
        <v>0</v>
      </c>
      <c r="P66" s="237">
        <f t="shared" si="50"/>
        <v>0</v>
      </c>
      <c r="Q66" s="237">
        <f t="shared" si="50"/>
        <v>0</v>
      </c>
      <c r="R66" s="399">
        <f t="shared" si="50"/>
        <v>0</v>
      </c>
      <c r="S66" s="391">
        <f t="shared" si="50"/>
        <v>0</v>
      </c>
      <c r="T66" s="237">
        <f t="shared" si="50"/>
        <v>0</v>
      </c>
      <c r="U66" s="237">
        <f t="shared" si="50"/>
        <v>0</v>
      </c>
      <c r="V66" s="237">
        <f t="shared" si="50"/>
        <v>0</v>
      </c>
      <c r="W66" s="237">
        <f t="shared" si="50"/>
        <v>0</v>
      </c>
      <c r="X66" s="237">
        <f t="shared" si="50"/>
        <v>0</v>
      </c>
      <c r="Y66" s="237">
        <f t="shared" si="50"/>
        <v>0</v>
      </c>
      <c r="Z66" s="237">
        <f t="shared" si="50"/>
        <v>0</v>
      </c>
      <c r="AA66" s="237">
        <f t="shared" si="50"/>
        <v>0</v>
      </c>
      <c r="AB66" s="237">
        <f t="shared" si="50"/>
        <v>0</v>
      </c>
      <c r="AC66" s="237">
        <f t="shared" si="50"/>
        <v>0</v>
      </c>
      <c r="AD66" s="399">
        <f t="shared" si="50"/>
        <v>0</v>
      </c>
      <c r="AE66" s="391">
        <f t="shared" si="50"/>
        <v>0</v>
      </c>
      <c r="AF66" s="237">
        <f t="shared" si="50"/>
        <v>0</v>
      </c>
      <c r="AG66" s="237">
        <f t="shared" si="50"/>
        <v>0</v>
      </c>
      <c r="AH66" s="237">
        <f t="shared" si="50"/>
        <v>0</v>
      </c>
      <c r="AI66" s="237">
        <f t="shared" si="50"/>
        <v>0</v>
      </c>
      <c r="AJ66" s="237">
        <f t="shared" si="50"/>
        <v>0</v>
      </c>
      <c r="AK66" s="237">
        <f t="shared" si="50"/>
        <v>0</v>
      </c>
      <c r="AL66" s="237">
        <f t="shared" si="50"/>
        <v>0</v>
      </c>
      <c r="AM66" s="237">
        <f t="shared" si="50"/>
        <v>0</v>
      </c>
      <c r="AN66" s="237">
        <f t="shared" si="50"/>
        <v>0</v>
      </c>
      <c r="AO66" s="237">
        <f t="shared" si="50"/>
        <v>0</v>
      </c>
      <c r="AP66" s="399">
        <f t="shared" si="50"/>
        <v>0</v>
      </c>
      <c r="AQ66" s="391">
        <f t="shared" si="50"/>
        <v>0</v>
      </c>
      <c r="AR66" s="237">
        <f t="shared" si="50"/>
        <v>0</v>
      </c>
      <c r="AS66" s="237">
        <f t="shared" si="50"/>
        <v>0</v>
      </c>
      <c r="AT66" s="237">
        <f t="shared" si="50"/>
        <v>0</v>
      </c>
      <c r="AU66" s="237">
        <f t="shared" si="50"/>
        <v>0</v>
      </c>
      <c r="AV66" s="237">
        <f t="shared" si="50"/>
        <v>0</v>
      </c>
      <c r="AW66" s="237">
        <f t="shared" si="27"/>
        <v>0</v>
      </c>
      <c r="AX66" s="237">
        <f t="shared" si="28"/>
        <v>0</v>
      </c>
      <c r="AY66" s="437">
        <f t="shared" si="29"/>
        <v>0</v>
      </c>
    </row>
    <row r="67" spans="1:51" hidden="1" x14ac:dyDescent="0.25">
      <c r="A67" s="439"/>
      <c r="B67" s="439"/>
      <c r="C67" s="439"/>
      <c r="D67" s="439"/>
      <c r="E67" s="861"/>
      <c r="F67" s="861"/>
      <c r="G67" s="861"/>
      <c r="H67" s="861"/>
      <c r="I67" s="862"/>
      <c r="J67" s="863"/>
      <c r="K67" s="863"/>
      <c r="L67" s="863"/>
      <c r="M67" s="864"/>
      <c r="N67" s="479"/>
      <c r="O67" s="479"/>
      <c r="P67" s="479"/>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row>
    <row r="68" spans="1:51" hidden="1" x14ac:dyDescent="0.25">
      <c r="A68" s="439"/>
      <c r="B68" s="439"/>
      <c r="C68" s="439"/>
      <c r="D68" s="439"/>
    </row>
    <row r="69" spans="1:51" ht="15.75" hidden="1" thickBot="1" x14ac:dyDescent="0.3"/>
    <row r="70" spans="1:51" ht="15.75" hidden="1" thickBot="1" x14ac:dyDescent="0.3">
      <c r="C70" s="448" t="s">
        <v>54</v>
      </c>
      <c r="E70" s="558"/>
      <c r="F70" s="558"/>
      <c r="G70" s="558"/>
      <c r="H70" s="482">
        <f>+SUM(H59,H56,H53,H50,H47,H44,H41,H38,H32,H29,H25,H8)*0.2</f>
        <v>0</v>
      </c>
      <c r="I70" s="558"/>
      <c r="J70" s="558"/>
      <c r="K70" s="558"/>
      <c r="L70" s="558"/>
      <c r="M70" s="558"/>
      <c r="N70" s="482">
        <f t="shared" ref="N70:AX70" si="51">+SUM(N59,N56,N53,N50,N47,N44,N41,N38,N32,N29,N25,N8)*0.2</f>
        <v>0</v>
      </c>
      <c r="O70" s="482"/>
      <c r="P70" s="482">
        <f t="shared" si="51"/>
        <v>0</v>
      </c>
      <c r="Q70" s="482">
        <f t="shared" si="51"/>
        <v>0</v>
      </c>
      <c r="R70" s="482">
        <f t="shared" si="51"/>
        <v>0</v>
      </c>
      <c r="S70" s="482">
        <f t="shared" si="51"/>
        <v>0</v>
      </c>
      <c r="T70" s="482">
        <f t="shared" si="51"/>
        <v>0</v>
      </c>
      <c r="U70" s="482">
        <f t="shared" si="51"/>
        <v>0</v>
      </c>
      <c r="V70" s="482">
        <f t="shared" si="51"/>
        <v>0</v>
      </c>
      <c r="W70" s="482">
        <f t="shared" si="51"/>
        <v>0</v>
      </c>
      <c r="X70" s="482">
        <f t="shared" si="51"/>
        <v>0</v>
      </c>
      <c r="Y70" s="482">
        <f t="shared" si="51"/>
        <v>0</v>
      </c>
      <c r="Z70" s="482">
        <f t="shared" si="51"/>
        <v>0</v>
      </c>
      <c r="AA70" s="482">
        <f t="shared" si="51"/>
        <v>0</v>
      </c>
      <c r="AB70" s="482">
        <f t="shared" si="51"/>
        <v>0</v>
      </c>
      <c r="AC70" s="482">
        <f t="shared" si="51"/>
        <v>0</v>
      </c>
      <c r="AD70" s="482">
        <f t="shared" si="51"/>
        <v>0</v>
      </c>
      <c r="AE70" s="482">
        <f t="shared" si="51"/>
        <v>0</v>
      </c>
      <c r="AF70" s="482">
        <f t="shared" si="51"/>
        <v>0</v>
      </c>
      <c r="AG70" s="482">
        <f t="shared" si="51"/>
        <v>0</v>
      </c>
      <c r="AH70" s="482">
        <f t="shared" si="51"/>
        <v>0</v>
      </c>
      <c r="AI70" s="482">
        <f t="shared" si="51"/>
        <v>0</v>
      </c>
      <c r="AJ70" s="482">
        <f t="shared" si="51"/>
        <v>0</v>
      </c>
      <c r="AK70" s="482">
        <f t="shared" si="51"/>
        <v>0</v>
      </c>
      <c r="AL70" s="482">
        <f t="shared" si="51"/>
        <v>0</v>
      </c>
      <c r="AM70" s="482">
        <f t="shared" si="51"/>
        <v>0</v>
      </c>
      <c r="AN70" s="482">
        <f t="shared" si="51"/>
        <v>0</v>
      </c>
      <c r="AO70" s="482">
        <f t="shared" si="51"/>
        <v>0</v>
      </c>
      <c r="AP70" s="482">
        <f t="shared" si="51"/>
        <v>0</v>
      </c>
      <c r="AQ70" s="482">
        <f t="shared" si="51"/>
        <v>0</v>
      </c>
      <c r="AR70" s="482">
        <f t="shared" si="51"/>
        <v>0</v>
      </c>
      <c r="AS70" s="482">
        <f t="shared" si="51"/>
        <v>0</v>
      </c>
      <c r="AT70" s="482">
        <f t="shared" si="51"/>
        <v>0</v>
      </c>
      <c r="AU70" s="482">
        <f t="shared" si="51"/>
        <v>0</v>
      </c>
      <c r="AV70" s="482">
        <f t="shared" si="51"/>
        <v>0</v>
      </c>
      <c r="AW70" s="482">
        <f t="shared" si="51"/>
        <v>0</v>
      </c>
      <c r="AX70" s="482">
        <f t="shared" si="51"/>
        <v>0</v>
      </c>
    </row>
    <row r="71" spans="1:51" ht="15.75" hidden="1" thickBot="1" x14ac:dyDescent="0.3">
      <c r="C71" s="448" t="s">
        <v>55</v>
      </c>
      <c r="E71" s="558"/>
      <c r="F71" s="558"/>
      <c r="G71" s="558"/>
      <c r="H71" s="482">
        <f>SUM(H66:H70)</f>
        <v>0</v>
      </c>
      <c r="I71" s="558"/>
      <c r="J71" s="558"/>
      <c r="K71" s="558"/>
      <c r="L71" s="558"/>
      <c r="M71" s="558"/>
      <c r="N71" s="482">
        <f>SUM(N66:N70)</f>
        <v>0</v>
      </c>
      <c r="O71" s="482"/>
      <c r="P71" s="482">
        <f t="shared" ref="P71:AC71" si="52">SUM(P66:P70)</f>
        <v>0</v>
      </c>
      <c r="Q71" s="482">
        <f t="shared" si="52"/>
        <v>0</v>
      </c>
      <c r="R71" s="482">
        <f t="shared" si="52"/>
        <v>0</v>
      </c>
      <c r="S71" s="482">
        <f t="shared" si="52"/>
        <v>0</v>
      </c>
      <c r="T71" s="482">
        <f t="shared" si="52"/>
        <v>0</v>
      </c>
      <c r="U71" s="482">
        <f t="shared" si="52"/>
        <v>0</v>
      </c>
      <c r="V71" s="482">
        <f t="shared" si="52"/>
        <v>0</v>
      </c>
      <c r="W71" s="482">
        <f t="shared" si="52"/>
        <v>0</v>
      </c>
      <c r="X71" s="482">
        <f t="shared" si="52"/>
        <v>0</v>
      </c>
      <c r="Y71" s="482">
        <f t="shared" si="52"/>
        <v>0</v>
      </c>
      <c r="Z71" s="482">
        <f t="shared" si="52"/>
        <v>0</v>
      </c>
      <c r="AA71" s="482">
        <f t="shared" si="52"/>
        <v>0</v>
      </c>
      <c r="AB71" s="482">
        <f t="shared" si="52"/>
        <v>0</v>
      </c>
      <c r="AC71" s="482">
        <f t="shared" si="52"/>
        <v>0</v>
      </c>
      <c r="AD71" s="482">
        <f t="shared" ref="AD71:AV71" si="53">SUM(AD66:AD70)</f>
        <v>0</v>
      </c>
      <c r="AE71" s="482">
        <f t="shared" si="53"/>
        <v>0</v>
      </c>
      <c r="AF71" s="482">
        <f t="shared" si="53"/>
        <v>0</v>
      </c>
      <c r="AG71" s="482">
        <f t="shared" si="53"/>
        <v>0</v>
      </c>
      <c r="AH71" s="482">
        <f t="shared" si="53"/>
        <v>0</v>
      </c>
      <c r="AI71" s="482">
        <f t="shared" si="53"/>
        <v>0</v>
      </c>
      <c r="AJ71" s="482">
        <f t="shared" si="53"/>
        <v>0</v>
      </c>
      <c r="AK71" s="482">
        <f t="shared" si="53"/>
        <v>0</v>
      </c>
      <c r="AL71" s="482">
        <f t="shared" si="53"/>
        <v>0</v>
      </c>
      <c r="AM71" s="482">
        <f t="shared" si="53"/>
        <v>0</v>
      </c>
      <c r="AN71" s="482">
        <f t="shared" si="53"/>
        <v>0</v>
      </c>
      <c r="AO71" s="482">
        <f t="shared" si="53"/>
        <v>0</v>
      </c>
      <c r="AP71" s="482">
        <f t="shared" si="53"/>
        <v>0</v>
      </c>
      <c r="AQ71" s="482">
        <f t="shared" si="53"/>
        <v>0</v>
      </c>
      <c r="AR71" s="482">
        <f t="shared" si="53"/>
        <v>0</v>
      </c>
      <c r="AS71" s="482">
        <f t="shared" si="53"/>
        <v>0</v>
      </c>
      <c r="AT71" s="482">
        <f t="shared" si="53"/>
        <v>0</v>
      </c>
      <c r="AU71" s="482">
        <f t="shared" si="53"/>
        <v>0</v>
      </c>
      <c r="AV71" s="482">
        <f t="shared" si="53"/>
        <v>0</v>
      </c>
      <c r="AW71" s="482">
        <f>SUM(AW66:AW70)</f>
        <v>0</v>
      </c>
      <c r="AX71" s="482">
        <f>SUM(AX66:AX70)</f>
        <v>0</v>
      </c>
    </row>
  </sheetData>
  <sheetProtection algorithmName="SHA-512" hashValue="wgIbGsQIMXJBbVrQ20YjVPanlJOAzddGRIMOSOVzVb7DN7kQAX4zEl8yhzkNw9J9J+m8XNqJywTX3PcZOe9JSg==" saltValue="x0L81Cz+L0+fd1qZOmgVZg==" spinCount="100000"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10" priority="141" operator="lessThan">
      <formula>0</formula>
    </cfRule>
  </conditionalFormatting>
  <conditionalFormatting sqref="AY8">
    <cfRule type="cellIs" dxfId="109" priority="140" operator="lessThan">
      <formula>0</formula>
    </cfRule>
  </conditionalFormatting>
  <conditionalFormatting sqref="AY62:AY64">
    <cfRule type="cellIs" dxfId="108"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2.xml><?xml version="1.0" encoding="utf-8"?>
<ds:datastoreItem xmlns:ds="http://schemas.openxmlformats.org/officeDocument/2006/customXml" ds:itemID="{13DA194A-E74C-4F9E-A799-F46D7B907684}">
  <ds:schemaRefs>
    <ds:schemaRef ds:uri="http://schemas.microsoft.com/office/2006/documentManagement/types"/>
    <ds:schemaRef ds:uri="http://purl.org/dc/elements/1.1/"/>
    <ds:schemaRef ds:uri="http://purl.org/dc/terms/"/>
    <ds:schemaRef ds:uri="http://schemas.microsoft.com/office/2006/metadata/properties"/>
    <ds:schemaRef ds:uri="80129174-c05c-43cc-8e32-21fcbdfe51bb"/>
    <ds:schemaRef ds:uri="http://schemas.microsoft.com/sharepoint/v3/fields"/>
    <ds:schemaRef ds:uri="http://www.w3.org/XML/1998/namespace"/>
    <ds:schemaRef ds:uri="958b15ed-c521-4290-b073-2e98d4cc1d7f"/>
    <ds:schemaRef ds:uri="http://schemas.openxmlformats.org/package/2006/metadata/core-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35BBBDF3-484F-4F48-9C46-3BC428FA78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2017-12-11T16:35:12Z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